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10.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xml" ContentType="application/vnd.ms-excel.controlproperties+xml"/>
  <Override PartName="/xl/ctrlProps/ctrlProp20.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xml" ContentType="application/vnd.ms-excel.controlproperties+xml"/>
  <Override PartName="/xl/ctrlProps/ctrlProp30.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xml" ContentType="application/vnd.ms-excel.controlproperties+xml"/>
  <Override PartName="/xl/ctrlProps/ctrlProp40.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drawings/drawing1.xml" ContentType="application/vnd.openxmlformats-officedocument.drawing+xml"/>
  <Override PartName="/xl/drawings/drawing10.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metadata.xml" ContentType="application/vnd.openxmlformats-officedocument.spreadsheetml.sheetMetadata+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workbookProtection lockStructure="1" workbookAlgorithmName="SHA-512" workbookHashValue="dg4+sIvQDGEx2agoa34cT8QSlAKTTYA35126eK/iwdyoAgVIqpFgLzwd5hTneIDxw+W3e8qq9xfR3r7tOTqJUw==" workbookSaltValue="DksX8yObNsNUpQMBrPp0EA==" workbookSpinCount="100000"/>
  <bookViews>
    <workbookView xWindow="-30828" yWindow="-7020" windowWidth="30936" windowHeight="16776"/>
  </bookViews>
  <sheets>
    <sheet name="【初めにお読みください】目次" sheetId="30" r:id="rId1"/>
    <sheet name="0.基礎情報" sheetId="13" r:id="rId2"/>
    <sheet name="1.推進体制" sheetId="23" r:id="rId3"/>
    <sheet name="2-1.サービス実装" sheetId="31" r:id="rId4"/>
    <sheet name="2-2.サービス運用" sheetId="24" r:id="rId5"/>
    <sheet name="3.周知・広報" sheetId="25" r:id="rId6"/>
    <sheet name="4.評価・改善" sheetId="26" r:id="rId7"/>
    <sheet name="5.最終年度の振り返り" sheetId="28" r:id="rId8"/>
    <sheet name="【発出時非表示】プルダウンリスト" sheetId="33" state="hidden" r:id="rId9"/>
    <sheet name="【発出時非表示】評価対象年度入力" sheetId="34" state="hidden" r:id="rId10"/>
    <sheet name="【発出時非表示】交付金予算年度別の文章" sheetId="35" state="hidden" r:id="rId11"/>
    <sheet name="【発出時非表示】地方公共団体" sheetId="22" state="hidden" r:id="rId12"/>
    <sheet name="【発出時非表示】プルダウンリスト（交付対象事業の名称）" sheetId="36" state="hidden" r:id="rId13"/>
    <sheet name="【発出時非表示】分野分類等の参照先" sheetId="38" state="hidden" r:id="rId14"/>
    <sheet name="【発出時非表示】data" sheetId="29" state="hidden" r:id="rId15"/>
  </sheets>
  <definedNames>
    <definedName name="_xlnm._FilterDatabase" localSheetId="12" hidden="1">'【発出時非表示】プルダウンリスト（交付対象事業の名称）'!$A$1:$P$1</definedName>
    <definedName name="_xlnm._FilterDatabase" localSheetId="11" hidden="1">#REF!</definedName>
    <definedName name="_xlnm._FilterDatabase" localSheetId="13" hidden="1">'【発出時非表示】分野分類等の参照先'!$A$1:$D$1</definedName>
    <definedName name="_xlnm.Print_Area" localSheetId="0">'【初めにお読みください】目次'!$B$2:$M$122</definedName>
    <definedName name="_xlnm.Print_Area" localSheetId="1">'0.基礎情報'!$B$2:$BD$888</definedName>
    <definedName name="_xlnm.Print_Area" localSheetId="2">'1.推進体制'!$B$2:$AH$103</definedName>
    <definedName name="_xlnm.Print_Area" localSheetId="3">'2-1.サービス実装'!$B$2:$AH$155</definedName>
    <definedName name="_xlnm.Print_Area" localSheetId="4">'2-2.サービス運用'!$B$2:$AH$76</definedName>
    <definedName name="_xlnm.Print_Area" localSheetId="5">'3.周知・広報'!$B$2:$AH$84</definedName>
    <definedName name="_xlnm.Print_Area" localSheetId="6">'4.評価・改善'!$B$2:$AH$82</definedName>
    <definedName name="_xlnm.Print_Area" localSheetId="7">'5.最終年度の振り返り'!$B$2:$W$85</definedName>
    <definedName name="令和4年度補正デジタル田園都市国家構想交付金_デジタル実装タイプTYPE1_01000">'【発出時非表示】プルダウンリスト（交付対象事業の名称）'!$B$2:$C$2</definedName>
    <definedName name="令和4年度補正デジタル田園都市国家構想交付金_デジタル実装タイプTYPE1_01203">'【発出時非表示】プルダウンリスト（交付対象事業の名称）'!$B$3:$D$3</definedName>
    <definedName name="令和4年度補正デジタル田園都市国家構想交付金_デジタル実装タイプTYPE1_01204">'【発出時非表示】プルダウンリスト（交付対象事業の名称）'!$B$4:$B$4</definedName>
    <definedName name="令和4年度補正デジタル田園都市国家構想交付金_デジタル実装タイプTYPE1_01206">'【発出時非表示】プルダウンリスト（交付対象事業の名称）'!$B$5:$C$5</definedName>
    <definedName name="令和4年度補正デジタル田園都市国家構想交付金_デジタル実装タイプTYPE1_01208">'【発出時非表示】プルダウンリスト（交付対象事業の名称）'!$B$6:$B$6</definedName>
    <definedName name="令和4年度補正デジタル田園都市国家構想交付金_デジタル実装タイプTYPE1_01210">'【発出時非表示】プルダウンリスト（交付対象事業の名称）'!$B$7:$B$7</definedName>
    <definedName name="令和4年度補正デジタル田園都市国家構想交付金_デジタル実装タイプTYPE1_01211">'【発出時非表示】プルダウンリスト（交付対象事業の名称）'!$B$8:$D$8</definedName>
    <definedName name="令和4年度補正デジタル田園都市国家構想交付金_デジタル実装タイプTYPE1_01215">'【発出時非表示】プルダウンリスト（交付対象事業の名称）'!$B$9:$C$9</definedName>
    <definedName name="令和4年度補正デジタル田園都市国家構想交付金_デジタル実装タイプTYPE1_01219">'【発出時非表示】プルダウンリスト（交付対象事業の名称）'!$B$10:$B$10</definedName>
    <definedName name="令和4年度補正デジタル田園都市国家構想交付金_デジタル実装タイプTYPE1_01220">'【発出時非表示】プルダウンリスト（交付対象事業の名称）'!$B$11:$B$11</definedName>
    <definedName name="令和4年度補正デジタル田園都市国家構想交付金_デジタル実装タイプTYPE1_01221">'【発出時非表示】プルダウンリスト（交付対象事業の名称）'!$B$12:$E$12</definedName>
    <definedName name="令和4年度補正デジタル田園都市国家構想交付金_デジタル実装タイプTYPE1_01224">'【発出時非表示】プルダウンリスト（交付対象事業の名称）'!$B$13:$E$13</definedName>
    <definedName name="令和4年度補正デジタル田園都市国家構想交付金_デジタル実装タイプTYPE1_01225">'【発出時非表示】プルダウンリスト（交付対象事業の名称）'!$B$14:$B$14</definedName>
    <definedName name="令和4年度補正デジタル田園都市国家構想交付金_デジタル実装タイプTYPE1_01226">'【発出時非表示】プルダウンリスト（交付対象事業の名称）'!$B$15:$C$15</definedName>
    <definedName name="令和4年度補正デジタル田園都市国家構想交付金_デジタル実装タイプTYPE1_01228">'【発出時非表示】プルダウンリスト（交付対象事業の名称）'!$B$16:$C$16</definedName>
    <definedName name="令和4年度補正デジタル田園都市国家構想交付金_デジタル実装タイプTYPE1_01229">'【発出時非表示】プルダウンリスト（交付対象事業の名称）'!$B$17:$B$17</definedName>
    <definedName name="令和4年度補正デジタル田園都市国家構想交付金_デジタル実装タイプTYPE1_01230">'【発出時非表示】プルダウンリスト（交付対象事業の名称）'!$B$18:$B$18</definedName>
    <definedName name="令和4年度補正デジタル田園都市国家構想交付金_デジタル実装タイプTYPE1_01231">'【発出時非表示】プルダウンリスト（交付対象事業の名称）'!$B$19:$D$19</definedName>
    <definedName name="令和4年度補正デジタル田園都市国家構想交付金_デジタル実装タイプTYPE1_01233">'【発出時非表示】プルダウンリスト（交付対象事業の名称）'!$B$20:$B$20</definedName>
    <definedName name="令和4年度補正デジタル田園都市国家構想交付金_デジタル実装タイプTYPE1_01234">'【発出時非表示】プルダウンリスト（交付対象事業の名称）'!$B$21:$B$21</definedName>
    <definedName name="令和4年度補正デジタル田園都市国家構想交付金_デジタル実装タイプTYPE1_01235">'【発出時非表示】プルダウンリスト（交付対象事業の名称）'!$B$22:$C$22</definedName>
    <definedName name="令和4年度補正デジタル田園都市国家構想交付金_デジタル実装タイプTYPE1_01236">'【発出時非表示】プルダウンリスト（交付対象事業の名称）'!$B$23:$B$23</definedName>
    <definedName name="令和4年度補正デジタル田園都市国家構想交付金_デジタル実装タイプTYPE1_01303">'【発出時非表示】プルダウンリスト（交付対象事業の名称）'!$B$24:$E$24</definedName>
    <definedName name="令和4年度補正デジタル田園都市国家構想交付金_デジタル実装タイプTYPE1_01337">'【発出時非表示】プルダウンリスト（交付対象事業の名称）'!$B$25:$B$25</definedName>
    <definedName name="令和4年度補正デジタル田園都市国家構想交付金_デジタル実装タイプTYPE1_01343">'【発出時非表示】プルダウンリスト（交付対象事業の名称）'!$B$26:$B$26</definedName>
    <definedName name="令和4年度補正デジタル田園都市国家構想交付金_デジタル実装タイプTYPE1_01345">'【発出時非表示】プルダウンリスト（交付対象事業の名称）'!$B$27:$C$27</definedName>
    <definedName name="令和4年度補正デジタル田園都市国家構想交付金_デジタル実装タイプTYPE1_01393">'【発出時非表示】プルダウンリスト（交付対象事業の名称）'!$B$28:$C$28</definedName>
    <definedName name="令和4年度補正デジタル田園都市国家構想交付金_デジタル実装タイプTYPE1_01397">'【発出時非表示】プルダウンリスト（交付対象事業の名称）'!$B$29:$D$29</definedName>
    <definedName name="令和4年度補正デジタル田園都市国家構想交付金_デジタル実装タイプTYPE1_01398">'【発出時非表示】プルダウンリスト（交付対象事業の名称）'!$B$30:$B$30</definedName>
    <definedName name="令和4年度補正デジタル田園都市国家構想交付金_デジタル実装タイプTYPE1_01400">'【発出時非表示】プルダウンリスト（交付対象事業の名称）'!$B$31:$B$31</definedName>
    <definedName name="令和4年度補正デジタル田園都市国家構想交付金_デジタル実装タイプTYPE1_01401">'【発出時非表示】プルダウンリスト（交付対象事業の名称）'!$B$32:$B$32</definedName>
    <definedName name="令和4年度補正デジタル田園都市国家構想交付金_デジタル実装タイプTYPE1_01402">'【発出時非表示】プルダウンリスト（交付対象事業の名称）'!$B$33:$E$33</definedName>
    <definedName name="令和4年度補正デジタル田園都市国家構想交付金_デジタル実装タイプTYPE1_01408">'【発出時非表示】プルダウンリスト（交付対象事業の名称）'!$B$34:$C$34</definedName>
    <definedName name="令和4年度補正デジタル田園都市国家構想交付金_デジタル実装タイプTYPE1_01423">'【発出時非表示】プルダウンリスト（交付対象事業の名称）'!$B$35:$B$35</definedName>
    <definedName name="令和4年度補正デジタル田園都市国家構想交付金_デジタル実装タイプTYPE1_01425">'【発出時非表示】プルダウンリスト（交付対象事業の名称）'!$B$36:$B$36</definedName>
    <definedName name="令和4年度補正デジタル田園都市国家構想交付金_デジタル実装タイプTYPE1_01429">'【発出時非表示】プルダウンリスト（交付対象事業の名称）'!$B$37:$B$37</definedName>
    <definedName name="令和4年度補正デジタル田園都市国家構想交付金_デジタル実装タイプTYPE1_01430">'【発出時非表示】プルダウンリスト（交付対象事業の名称）'!$B$38:$B$38</definedName>
    <definedName name="令和4年度補正デジタル田園都市国家構想交付金_デジタル実装タイプTYPE1_01438">'【発出時非表示】プルダウンリスト（交付対象事業の名称）'!$B$39:$B$39</definedName>
    <definedName name="令和4年度補正デジタル田園都市国家構想交付金_デジタル実装タイプTYPE1_01453">'【発出時非表示】プルダウンリスト（交付対象事業の名称）'!$B$40:$D$40</definedName>
    <definedName name="令和4年度補正デジタル田園都市国家構想交付金_デジタル実装タイプTYPE1_01461">'【発出時非表示】プルダウンリスト（交付対象事業の名称）'!$B$41:$D$41</definedName>
    <definedName name="令和4年度補正デジタル田園都市国家構想交付金_デジタル実装タイプTYPE1_01483">'【発出時非表示】プルダウンリスト（交付対象事業の名称）'!$B$42:$B$42</definedName>
    <definedName name="令和4年度補正デジタル田園都市国家構想交付金_デジタル実装タイプTYPE1_01487">'【発出時非表示】プルダウンリスト（交付対象事業の名称）'!$B$43:$B$43</definedName>
    <definedName name="令和4年度補正デジタル田園都市国家構想交付金_デジタル実装タイプTYPE1_01545">'【発出時非表示】プルダウンリスト（交付対象事業の名称）'!$B$44:$D$44</definedName>
    <definedName name="令和4年度補正デジタル田園都市国家構想交付金_デジタル実装タイプTYPE1_01581">'【発出時非表示】プルダウンリスト（交付対象事業の名称）'!$B$45:$B$45</definedName>
    <definedName name="令和4年度補正デジタル田園都市国家構想交付金_デジタル実装タイプTYPE1_01585">'【発出時非表示】プルダウンリスト（交付対象事業の名称）'!$B$46:$B$46</definedName>
    <definedName name="令和4年度補正デジタル田園都市国家構想交付金_デジタル実装タイプTYPE1_01607">'【発出時非表示】プルダウンリスト（交付対象事業の名称）'!$B$47:$B$47</definedName>
    <definedName name="令和4年度補正デジタル田園都市国家構想交付金_デジタル実装タイプTYPE1_01610">'【発出時非表示】プルダウンリスト（交付対象事業の名称）'!$B$48:$B$48</definedName>
    <definedName name="令和4年度補正デジタル田園都市国家構想交付金_デジタル実装タイプTYPE1_01631">'【発出時非表示】プルダウンリスト（交付対象事業の名称）'!$B$49:$E$49</definedName>
    <definedName name="令和4年度補正デジタル田園都市国家構想交付金_デジタル実装タイプTYPE1_01633">'【発出時非表示】プルダウンリスト（交付対象事業の名称）'!$B$50:$B$50</definedName>
    <definedName name="令和4年度補正デジタル田園都市国家構想交付金_デジタル実装タイプTYPE1_01635">'【発出時非表示】プルダウンリスト（交付対象事業の名称）'!$B$51:$B$51</definedName>
    <definedName name="令和4年度補正デジタル田園都市国家構想交付金_デジタル実装タイプTYPE1_01637">'【発出時非表示】プルダウンリスト（交付対象事業の名称）'!$B$52:$D$52</definedName>
    <definedName name="令和4年度補正デジタル田園都市国家構想交付金_デジタル実装タイプTYPE1_01638">'【発出時非表示】プルダウンリスト（交付対象事業の名称）'!$B$53:$B$53</definedName>
    <definedName name="令和4年度補正デジタル田園都市国家構想交付金_デジタル実装タイプTYPE1_01639">'【発出時非表示】プルダウンリスト（交付対象事業の名称）'!$B$54:$B$54</definedName>
    <definedName name="令和4年度補正デジタル田園都市国家構想交付金_デジタル実装タイプTYPE1_01644">'【発出時非表示】プルダウンリスト（交付対象事業の名称）'!$B$55:$D$55</definedName>
    <definedName name="令和4年度補正デジタル田園都市国家構想交付金_デジタル実装タイプTYPE1_01692">'【発出時非表示】プルダウンリスト（交付対象事業の名称）'!$B$56:$B$56</definedName>
    <definedName name="令和4年度補正デジタル田園都市国家構想交付金_デジタル実装タイプTYPE1_01694">'【発出時非表示】プルダウンリスト（交付対象事業の名称）'!$B$57:$B$57</definedName>
    <definedName name="令和4年度補正デジタル田園都市国家構想交付金_デジタル実装タイプTYPE1_02000">'【発出時非表示】プルダウンリスト（交付対象事業の名称）'!$B$58:$C$58</definedName>
    <definedName name="令和4年度補正デジタル田園都市国家構想交付金_デジタル実装タイプTYPE1_02201">'【発出時非表示】プルダウンリスト（交付対象事業の名称）'!$B$59:$C$59</definedName>
    <definedName name="令和4年度補正デジタル田園都市国家構想交付金_デジタル実装タイプTYPE1_02202">'【発出時非表示】プルダウンリスト（交付対象事業の名称）'!$B$60:$D$60</definedName>
    <definedName name="令和4年度補正デジタル田園都市国家構想交付金_デジタル実装タイプTYPE1_02203">'【発出時非表示】プルダウンリスト（交付対象事業の名称）'!$B$61:$C$61</definedName>
    <definedName name="令和4年度補正デジタル田園都市国家構想交付金_デジタル実装タイプTYPE1_02206">'【発出時非表示】プルダウンリスト（交付対象事業の名称）'!$B$62:$C$62</definedName>
    <definedName name="令和4年度補正デジタル田園都市国家構想交付金_デジタル実装タイプTYPE1_02208">'【発出時非表示】プルダウンリスト（交付対象事業の名称）'!$B$63:$C$63</definedName>
    <definedName name="令和4年度補正デジタル田園都市国家構想交付金_デジタル実装タイプTYPE1_02209">'【発出時非表示】プルダウンリスト（交付対象事業の名称）'!$B$64:$C$64</definedName>
    <definedName name="令和4年度補正デジタル田園都市国家構想交付金_デジタル実装タイプTYPE1_02210">'【発出時非表示】プルダウンリスト（交付対象事業の名称）'!$B$65:$B$65</definedName>
    <definedName name="令和4年度補正デジタル田園都市国家構想交付金_デジタル実装タイプTYPE1_02307">'【発出時非表示】プルダウンリスト（交付対象事業の名称）'!$B$66:$B$66</definedName>
    <definedName name="令和4年度補正デジタル田園都市国家構想交付金_デジタル実装タイプTYPE1_02402">'【発出時非表示】プルダウンリスト（交付対象事業の名称）'!$B$67:$C$67</definedName>
    <definedName name="令和4年度補正デジタル田園都市国家構想交付金_デジタル実装タイプTYPE1_02408">'【発出時非表示】プルダウンリスト（交付対象事業の名称）'!$B$68:$B$68</definedName>
    <definedName name="令和4年度補正デジタル田園都市国家構想交付金_デジタル実装タイプTYPE1_02411">'【発出時非表示】プルダウンリスト（交付対象事業の名称）'!$B$69:$B$69</definedName>
    <definedName name="令和4年度補正デジタル田園都市国家構想交付金_デジタル実装タイプTYPE1_02441">'【発出時非表示】プルダウンリスト（交付対象事業の名称）'!$B$70:$B$70</definedName>
    <definedName name="令和4年度補正デジタル田園都市国家構想交付金_デジタル実装タイプTYPE1_02442">'【発出時非表示】プルダウンリスト（交付対象事業の名称）'!$B$71:$B$71</definedName>
    <definedName name="令和4年度補正デジタル田園都市国家構想交付金_デジタル実装タイプTYPE1_02445">'【発出時非表示】プルダウンリスト（交付対象事業の名称）'!$B$72:$B$72</definedName>
    <definedName name="令和4年度補正デジタル田園都市国家構想交付金_デジタル実装タイプTYPE1_02446">'【発出時非表示】プルダウンリスト（交付対象事業の名称）'!$B$73:$B$73</definedName>
    <definedName name="令和4年度補正デジタル田園都市国家構想交付金_デジタル実装タイプTYPE1_03000">'【発出時非表示】プルダウンリスト（交付対象事業の名称）'!$B$74:$H$74</definedName>
    <definedName name="令和4年度補正デジタル田園都市国家構想交付金_デジタル実装タイプTYPE1_03201">'【発出時非表示】プルダウンリスト（交付対象事業の名称）'!$B$75:$D$75</definedName>
    <definedName name="令和4年度補正デジタル田園都市国家構想交付金_デジタル実装タイプTYPE1_03202">'【発出時非表示】プルダウンリスト（交付対象事業の名称）'!$B$76:$D$76</definedName>
    <definedName name="令和4年度補正デジタル田園都市国家構想交付金_デジタル実装タイプTYPE1_03203">'【発出時非表示】プルダウンリスト（交付対象事業の名称）'!$B$77:$C$77</definedName>
    <definedName name="令和4年度補正デジタル田園都市国家構想交付金_デジタル実装タイプTYPE1_03206">'【発出時非表示】プルダウンリスト（交付対象事業の名称）'!$B$78:$E$78</definedName>
    <definedName name="令和4年度補正デジタル田園都市国家構想交付金_デジタル実装タイプTYPE1_03207">'【発出時非表示】プルダウンリスト（交付対象事業の名称）'!$B$79:$C$79</definedName>
    <definedName name="令和4年度補正デジタル田園都市国家構想交付金_デジタル実装タイプTYPE1_03208">'【発出時非表示】プルダウンリスト（交付対象事業の名称）'!$B$80:$D$80</definedName>
    <definedName name="令和4年度補正デジタル田園都市国家構想交付金_デジタル実装タイプTYPE1_03209">'【発出時非表示】プルダウンリスト（交付対象事業の名称）'!$B$81:$F$81</definedName>
    <definedName name="令和4年度補正デジタル田園都市国家構想交付金_デジタル実装タイプTYPE1_03210">'【発出時非表示】プルダウンリスト（交付対象事業の名称）'!$B$82:$C$82</definedName>
    <definedName name="令和4年度補正デジタル田園都市国家構想交付金_デジタル実装タイプTYPE1_03211">'【発出時非表示】プルダウンリスト（交付対象事業の名称）'!$B$83:$B$83</definedName>
    <definedName name="令和4年度補正デジタル田園都市国家構想交付金_デジタル実装タイプTYPE1_03213">'【発出時非表示】プルダウンリスト（交付対象事業の名称）'!$B$84:$B$84</definedName>
    <definedName name="令和4年度補正デジタル田園都市国家構想交付金_デジタル実装タイプTYPE1_03215">'【発出時非表示】プルダウンリスト（交付対象事業の名称）'!$B$85:$F$85</definedName>
    <definedName name="令和4年度補正デジタル田園都市国家構想交付金_デジタル実装タイプTYPE1_03301">'【発出時非表示】プルダウンリスト（交付対象事業の名称）'!$B$86:$D$86</definedName>
    <definedName name="令和4年度補正デジタル田園都市国家構想交付金_デジタル実装タイプTYPE1_03303">'【発出時非表示】プルダウンリスト（交付対象事業の名称）'!$B$87:$D$87</definedName>
    <definedName name="令和4年度補正デジタル田園都市国家構想交付金_デジタル実装タイプTYPE1_03322">'【発出時非表示】プルダウンリスト（交付対象事業の名称）'!$B$88:$B$88</definedName>
    <definedName name="令和4年度補正デジタル田園都市国家構想交付金_デジタル実装タイプTYPE1_03366">'【発出時非表示】プルダウンリスト（交付対象事業の名称）'!$B$89:$B$89</definedName>
    <definedName name="令和4年度補正デジタル田園都市国家構想交付金_デジタル実装タイプTYPE1_03483">'【発出時非表示】プルダウンリスト（交付対象事業の名称）'!$B$90:$B$90</definedName>
    <definedName name="令和4年度補正デジタル田園都市国家構想交付金_デジタル実装タイプTYPE1_03485">'【発出時非表示】プルダウンリスト（交付対象事業の名称）'!$B$91:$B$91</definedName>
    <definedName name="令和4年度補正デジタル田園都市国家構想交付金_デジタル実装タイプTYPE1_03501">'【発出時非表示】プルダウンリスト（交付対象事業の名称）'!$B$92:$B$92</definedName>
    <definedName name="令和4年度補正デジタル田園都市国家構想交付金_デジタル実装タイプTYPE1_03507">'【発出時非表示】プルダウンリスト（交付対象事業の名称）'!$B$93:$B$93</definedName>
    <definedName name="令和4年度補正デジタル田園都市国家構想交付金_デジタル実装タイプTYPE1_03524">'【発出時非表示】プルダウンリスト（交付対象事業の名称）'!$B$94:$B$94</definedName>
    <definedName name="令和4年度補正デジタル田園都市国家構想交付金_デジタル実装タイプTYPE1_04000">'【発出時非表示】プルダウンリスト（交付対象事業の名称）'!$B$95:$D$95</definedName>
    <definedName name="令和4年度補正デジタル田園都市国家構想交付金_デジタル実装タイプTYPE1_04100">'【発出時非表示】プルダウンリスト（交付対象事業の名称）'!$B$96:$C$96</definedName>
    <definedName name="令和4年度補正デジタル田園都市国家構想交付金_デジタル実装タイプTYPE1_04203">'【発出時非表示】プルダウンリスト（交付対象事業の名称）'!$B$97:$B$97</definedName>
    <definedName name="令和4年度補正デジタル田園都市国家構想交付金_デジタル実装タイプTYPE1_04205">'【発出時非表示】プルダウンリスト（交付対象事業の名称）'!$B$98:$B$98</definedName>
    <definedName name="令和4年度補正デジタル田園都市国家構想交付金_デジタル実装タイプTYPE1_04206">'【発出時非表示】プルダウンリスト（交付対象事業の名称）'!$B$99:$D$99</definedName>
    <definedName name="令和4年度補正デジタル田園都市国家構想交付金_デジタル実装タイプTYPE1_04207">'【発出時非表示】プルダウンリスト（交付対象事業の名称）'!$B$100:$B$100</definedName>
    <definedName name="令和4年度補正デジタル田園都市国家構想交付金_デジタル実装タイプTYPE1_04208">'【発出時非表示】プルダウンリスト（交付対象事業の名称）'!$B$101:$B$101</definedName>
    <definedName name="令和4年度補正デジタル田園都市国家構想交付金_デジタル実装タイプTYPE1_04209">'【発出時非表示】プルダウンリスト（交付対象事業の名称）'!$B$102:$C$102</definedName>
    <definedName name="令和4年度補正デジタル田園都市国家構想交付金_デジタル実装タイプTYPE1_04211">'【発出時非表示】プルダウンリスト（交付対象事業の名称）'!$B$103:$D$103</definedName>
    <definedName name="令和4年度補正デジタル田園都市国家構想交付金_デジタル実装タイプTYPE1_04213">'【発出時非表示】プルダウンリスト（交付対象事業の名称）'!$B$104:$B$104</definedName>
    <definedName name="令和4年度補正デジタル田園都市国家構想交付金_デジタル実装タイプTYPE1_04216">'【発出時非表示】プルダウンリスト（交付対象事業の名称）'!$B$105:$B$105</definedName>
    <definedName name="令和4年度補正デジタル田園都市国家構想交付金_デジタル実装タイプTYPE1_04302">'【発出時非表示】プルダウンリスト（交付対象事業の名称）'!$B$106:$B$106</definedName>
    <definedName name="令和4年度補正デジタル田園都市国家構想交付金_デジタル実装タイプTYPE1_04321">'【発出時非表示】プルダウンリスト（交付対象事業の名称）'!$B$107:$B$107</definedName>
    <definedName name="令和4年度補正デジタル田園都市国家構想交付金_デジタル実装タイプTYPE1_04323">'【発出時非表示】プルダウンリスト（交付対象事業の名称）'!$B$108:$D$108</definedName>
    <definedName name="令和4年度補正デジタル田園都市国家構想交付金_デジタル実装タイプTYPE1_04361">'【発出時非表示】プルダウンリスト（交付対象事業の名称）'!$B$109:$B$109</definedName>
    <definedName name="令和4年度補正デジタル田園都市国家構想交付金_デジタル実装タイプTYPE1_04362">'【発出時非表示】プルダウンリスト（交付対象事業の名称）'!$B$110:$B$110</definedName>
    <definedName name="令和4年度補正デジタル田園都市国家構想交付金_デジタル実装タイプTYPE1_04404">'【発出時非表示】プルダウンリスト（交付対象事業の名称）'!$B$111:$B$111</definedName>
    <definedName name="令和4年度補正デジタル田園都市国家構想交付金_デジタル実装タイプTYPE1_04421">'【発出時非表示】プルダウンリスト（交付対象事業の名称）'!$B$112:$B$112</definedName>
    <definedName name="令和4年度補正デジタル田園都市国家構想交付金_デジタル実装タイプTYPE1_04422">'【発出時非表示】プルダウンリスト（交付対象事業の名称）'!$B$113:$B$113</definedName>
    <definedName name="令和4年度補正デジタル田園都市国家構想交付金_デジタル実装タイプTYPE1_05000">'【発出時非表示】プルダウンリスト（交付対象事業の名称）'!$B$114:$E$114</definedName>
    <definedName name="令和4年度補正デジタル田園都市国家構想交付金_デジタル実装タイプTYPE1_05201">'【発出時非表示】プルダウンリスト（交付対象事業の名称）'!$B$115:$C$115</definedName>
    <definedName name="令和4年度補正デジタル田園都市国家構想交付金_デジタル実装タイプTYPE1_05202">'【発出時非表示】プルダウンリスト（交付対象事業の名称）'!$B$116:$B$116</definedName>
    <definedName name="令和4年度補正デジタル田園都市国家構想交付金_デジタル実装タイプTYPE1_05203">'【発出時非表示】プルダウンリスト（交付対象事業の名称）'!$B$117:$E$117</definedName>
    <definedName name="令和4年度補正デジタル田園都市国家構想交付金_デジタル実装タイプTYPE1_05204">'【発出時非表示】プルダウンリスト（交付対象事業の名称）'!$B$118:$C$118</definedName>
    <definedName name="令和4年度補正デジタル田園都市国家構想交付金_デジタル実装タイプTYPE1_05206">'【発出時非表示】プルダウンリスト（交付対象事業の名称）'!$B$119:$F$119</definedName>
    <definedName name="令和4年度補正デジタル田園都市国家構想交付金_デジタル実装タイプTYPE1_05207">'【発出時非表示】プルダウンリスト（交付対象事業の名称）'!$B$120:$B$120</definedName>
    <definedName name="令和4年度補正デジタル田園都市国家構想交付金_デジタル実装タイプTYPE1_05210">'【発出時非表示】プルダウンリスト（交付対象事業の名称）'!$B$121:$F$121</definedName>
    <definedName name="令和4年度補正デジタル田園都市国家構想交付金_デジタル実装タイプTYPE1_05211">'【発出時非表示】プルダウンリスト（交付対象事業の名称）'!$B$122:$B$122</definedName>
    <definedName name="令和4年度補正デジタル田園都市国家構想交付金_デジタル実装タイプTYPE1_05212">'【発出時非表示】プルダウンリスト（交付対象事業の名称）'!$B$123:$B$123</definedName>
    <definedName name="令和4年度補正デジタル田園都市国家構想交付金_デジタル実装タイプTYPE1_05214">'【発出時非表示】プルダウンリスト（交付対象事業の名称）'!$B$124:$B$124</definedName>
    <definedName name="令和4年度補正デジタル田園都市国家構想交付金_デジタル実装タイプTYPE1_05215">'【発出時非表示】プルダウンリスト（交付対象事業の名称）'!$B$125:$C$125</definedName>
    <definedName name="令和4年度補正デジタル田園都市国家構想交付金_デジタル実装タイプTYPE1_05327">'【発出時非表示】プルダウンリスト（交付対象事業の名称）'!$B$126:$B$126</definedName>
    <definedName name="令和4年度補正デジタル田園都市国家構想交付金_デジタル実装タイプTYPE1_05348">'【発出時非表示】プルダウンリスト（交付対象事業の名称）'!$B$127:$C$127</definedName>
    <definedName name="令和4年度補正デジタル田園都市国家構想交付金_デジタル実装タイプTYPE1_05349">'【発出時非表示】プルダウンリスト（交付対象事業の名称）'!$B$128:$B$128</definedName>
    <definedName name="令和4年度補正デジタル田園都市国家構想交付金_デジタル実装タイプTYPE1_05366">'【発出時非表示】プルダウンリスト（交付対象事業の名称）'!$B$129:$B$129</definedName>
    <definedName name="令和4年度補正デジタル田園都市国家構想交付金_デジタル実装タイプTYPE1_05368">'【発出時非表示】プルダウンリスト（交付対象事業の名称）'!$B$130:$C$130</definedName>
    <definedName name="令和4年度補正デジタル田園都市国家構想交付金_デジタル実装タイプTYPE1_05434">'【発出時非表示】プルダウンリスト（交付対象事業の名称）'!$B$131:$B$131</definedName>
    <definedName name="令和4年度補正デジタル田園都市国家構想交付金_デジタル実装タイプTYPE1_05463">'【発出時非表示】プルダウンリスト（交付対象事業の名称）'!$B$132:$C$132</definedName>
    <definedName name="令和4年度補正デジタル田園都市国家構想交付金_デジタル実装タイプTYPE1_06000">'【発出時非表示】プルダウンリスト（交付対象事業の名称）'!$B$133:$D$133</definedName>
    <definedName name="令和4年度補正デジタル田園都市国家構想交付金_デジタル実装タイプTYPE1_06201">'【発出時非表示】プルダウンリスト（交付対象事業の名称）'!$B$134:$C$134</definedName>
    <definedName name="令和4年度補正デジタル田園都市国家構想交付金_デジタル実装タイプTYPE1_06202">'【発出時非表示】プルダウンリスト（交付対象事業の名称）'!$B$135:$B$135</definedName>
    <definedName name="令和4年度補正デジタル田園都市国家構想交付金_デジタル実装タイプTYPE1_06204">'【発出時非表示】プルダウンリスト（交付対象事業の名称）'!$B$136:$C$136</definedName>
    <definedName name="令和4年度補正デジタル田園都市国家構想交付金_デジタル実装タイプTYPE1_06209">'【発出時非表示】プルダウンリスト（交付対象事業の名称）'!$B$137:$C$137</definedName>
    <definedName name="令和4年度補正デジタル田園都市国家構想交付金_デジタル実装タイプTYPE1_06210">'【発出時非表示】プルダウンリスト（交付対象事業の名称）'!$B$138:$C$138</definedName>
    <definedName name="令和4年度補正デジタル田園都市国家構想交付金_デジタル実装タイプTYPE1_06212">'【発出時非表示】プルダウンリスト（交付対象事業の名称）'!$B$139:$D$139</definedName>
    <definedName name="令和4年度補正デジタル田園都市国家構想交付金_デジタル実装タイプTYPE1_06213">'【発出時非表示】プルダウンリスト（交付対象事業の名称）'!$B$140:$C$140</definedName>
    <definedName name="令和4年度補正デジタル田園都市国家構想交付金_デジタル実装タイプTYPE1_06322">'【発出時非表示】プルダウンリスト（交付対象事業の名称）'!$B$141:$E$141</definedName>
    <definedName name="令和4年度補正デジタル田園都市国家構想交付金_デジタル実装タイプTYPE1_06363">'【発出時非表示】プルダウンリスト（交付対象事業の名称）'!$B$142:$E$142</definedName>
    <definedName name="令和4年度補正デジタル田園都市国家構想交付金_デジタル実装タイプTYPE1_06381">'【発出時非表示】プルダウンリスト（交付対象事業の名称）'!$B$143:$F$143</definedName>
    <definedName name="令和4年度補正デジタル田園都市国家構想交付金_デジタル実装タイプTYPE1_06382">'【発出時非表示】プルダウンリスト（交付対象事業の名称）'!$B$144:$B$144</definedName>
    <definedName name="令和4年度補正デジタル田園都市国家構想交付金_デジタル実装タイプTYPE1_06402">'【発出時非表示】プルダウンリスト（交付対象事業の名称）'!$B$145:$C$145</definedName>
    <definedName name="令和4年度補正デジタル田園都市国家構想交付金_デジタル実装タイプTYPE1_06428">'【発出時非表示】プルダウンリスト（交付対象事業の名称）'!$B$146:$B$146</definedName>
    <definedName name="令和4年度補正デジタル田園都市国家構想交付金_デジタル実装タイプTYPE1_07000">'【発出時非表示】プルダウンリスト（交付対象事業の名称）'!$B$147:$F$147</definedName>
    <definedName name="令和4年度補正デジタル田園都市国家構想交付金_デジタル実装タイプTYPE1_07201">'【発出時非表示】プルダウンリスト（交付対象事業の名称）'!$B$148:$F$148</definedName>
    <definedName name="令和4年度補正デジタル田園都市国家構想交付金_デジタル実装タイプTYPE1_07203">'【発出時非表示】プルダウンリスト（交付対象事業の名称）'!$B$149:$E$149</definedName>
    <definedName name="令和4年度補正デジタル田園都市国家構想交付金_デジタル実装タイプTYPE1_07204">'【発出時非表示】プルダウンリスト（交付対象事業の名称）'!$B$150:$B$150</definedName>
    <definedName name="令和4年度補正デジタル田園都市国家構想交付金_デジタル実装タイプTYPE1_07205">'【発出時非表示】プルダウンリスト（交付対象事業の名称）'!$B$151:$C$151</definedName>
    <definedName name="令和4年度補正デジタル田園都市国家構想交付金_デジタル実装タイプTYPE1_07209">'【発出時非表示】プルダウンリスト（交付対象事業の名称）'!$B$152:$B$152</definedName>
    <definedName name="令和4年度補正デジタル田園都市国家構想交付金_デジタル実装タイプTYPE1_07212">'【発出時非表示】プルダウンリスト（交付対象事業の名称）'!$B$153:$F$153</definedName>
    <definedName name="令和4年度補正デジタル田園都市国家構想交付金_デジタル実装タイプTYPE1_07213">'【発出時非表示】プルダウンリスト（交付対象事業の名称）'!$B$154:$F$154</definedName>
    <definedName name="令和4年度補正デジタル田園都市国家構想交付金_デジタル実装タイプTYPE1_07308">'【発出時非表示】プルダウンリスト（交付対象事業の名称）'!$B$155:$F$155</definedName>
    <definedName name="令和4年度補正デジタル田園都市国家構想交付金_デジタル実装タイプTYPE1_07368">'【発出時非表示】プルダウンリスト（交付対象事業の名称）'!$B$156:$B$156</definedName>
    <definedName name="令和4年度補正デジタル田園都市国家構想交付金_デジタル実装タイプTYPE1_07446">'【発出時非表示】プルダウンリスト（交付対象事業の名称）'!$B$157:$B$157</definedName>
    <definedName name="令和4年度補正デジタル田園都市国家構想交付金_デジタル実装タイプTYPE1_07447">'【発出時非表示】プルダウンリスト（交付対象事業の名称）'!$B$158:$B$158</definedName>
    <definedName name="令和4年度補正デジタル田園都市国家構想交付金_デジタル実装タイプTYPE1_07461">'【発出時非表示】プルダウンリスト（交付対象事業の名称）'!$B$159:$B$159</definedName>
    <definedName name="令和4年度補正デジタル田園都市国家構想交付金_デジタル実装タイプTYPE1_07501">'【発出時非表示】プルダウンリスト（交付対象事業の名称）'!$B$160:$E$160</definedName>
    <definedName name="令和4年度補正デジタル田園都市国家構想交付金_デジタル実装タイプTYPE1_07502">'【発出時非表示】プルダウンリスト（交付対象事業の名称）'!$B$161:$C$161</definedName>
    <definedName name="令和4年度補正デジタル田園都市国家構想交付金_デジタル実装タイプTYPE1_07521">'【発出時非表示】プルダウンリスト（交付対象事業の名称）'!$B$162:$F$162</definedName>
    <definedName name="令和4年度補正デジタル田園都市国家構想交付金_デジタル実装タイプTYPE1_07561">'【発出時非表示】プルダウンリスト（交付対象事業の名称）'!$B$163:$B$163</definedName>
    <definedName name="令和4年度補正デジタル田園都市国家構想交付金_デジタル実装タイプTYPE1_08201">'【発出時非表示】プルダウンリスト（交付対象事業の名称）'!$B$164:$B$164</definedName>
    <definedName name="令和4年度補正デジタル田園都市国家構想交付金_デジタル実装タイプTYPE1_08202">'【発出時非表示】プルダウンリスト（交付対象事業の名称）'!$B$165:$C$165</definedName>
    <definedName name="令和4年度補正デジタル田園都市国家構想交付金_デジタル実装タイプTYPE1_08210">'【発出時非表示】プルダウンリスト（交付対象事業の名称）'!$B$166:$B$166</definedName>
    <definedName name="令和4年度補正デジタル田園都市国家構想交付金_デジタル実装タイプTYPE1_08211">'【発出時非表示】プルダウンリスト（交付対象事業の名称）'!$B$167:$D$167</definedName>
    <definedName name="令和4年度補正デジタル田園都市国家構想交付金_デジタル実装タイプTYPE1_08212">'【発出時非表示】プルダウンリスト（交付対象事業の名称）'!$B$168:$B$168</definedName>
    <definedName name="令和4年度補正デジタル田園都市国家構想交付金_デジタル実装タイプTYPE1_08216">'【発出時非表示】プルダウンリスト（交付対象事業の名称）'!$B$169:$C$169</definedName>
    <definedName name="令和4年度補正デジタル田園都市国家構想交付金_デジタル実装タイプTYPE1_08217">'【発出時非表示】プルダウンリスト（交付対象事業の名称）'!$B$170:$B$170</definedName>
    <definedName name="令和4年度補正デジタル田園都市国家構想交付金_デジタル実装タイプTYPE1_08220">'【発出時非表示】プルダウンリスト（交付対象事業の名称）'!$B$171:$C$171</definedName>
    <definedName name="令和4年度補正デジタル田園都市国家構想交付金_デジタル実装タイプTYPE1_08222">'【発出時非表示】プルダウンリスト（交付対象事業の名称）'!$B$172:$B$172</definedName>
    <definedName name="令和4年度補正デジタル田園都市国家構想交付金_デジタル実装タイプTYPE1_08224">'【発出時非表示】プルダウンリスト（交付対象事業の名称）'!$B$173:$B$173</definedName>
    <definedName name="令和4年度補正デジタル田園都市国家構想交付金_デジタル実装タイプTYPE1_08229">'【発出時非表示】プルダウンリスト（交付対象事業の名称）'!$B$174:$B$174</definedName>
    <definedName name="令和4年度補正デジタル田園都市国家構想交付金_デジタル実装タイプTYPE1_08235">'【発出時非表示】プルダウンリスト（交付対象事業の名称）'!$B$175:$C$175</definedName>
    <definedName name="令和4年度補正デジタル田園都市国家構想交付金_デジタル実装タイプTYPE1_08309">'【発出時非表示】プルダウンリスト（交付対象事業の名称）'!$B$176:$B$176</definedName>
    <definedName name="令和4年度補正デジタル田園都市国家構想交付金_デジタル実装タイプTYPE1_08341">'【発出時非表示】プルダウンリスト（交付対象事業の名称）'!$B$177:$B$177</definedName>
    <definedName name="令和4年度補正デジタル田園都市国家構想交付金_デジタル実装タイプTYPE1_08546">'【発出時非表示】プルダウンリスト（交付対象事業の名称）'!$B$178:$B$178</definedName>
    <definedName name="令和4年度補正デジタル田園都市国家構想交付金_デジタル実装タイプTYPE1_09000">'【発出時非表示】プルダウンリスト（交付対象事業の名称）'!$B$179:$D$179</definedName>
    <definedName name="令和4年度補正デジタル田園都市国家構想交付金_デジタル実装タイプTYPE1_09201">'【発出時非表示】プルダウンリスト（交付対象事業の名称）'!$B$180:$B$180</definedName>
    <definedName name="令和4年度補正デジタル田園都市国家構想交付金_デジタル実装タイプTYPE1_09202">'【発出時非表示】プルダウンリスト（交付対象事業の名称）'!$B$181:$D$181</definedName>
    <definedName name="令和4年度補正デジタル田園都市国家構想交付金_デジタル実装タイプTYPE1_09203">'【発出時非表示】プルダウンリスト（交付対象事業の名称）'!$B$182:$B$182</definedName>
    <definedName name="令和4年度補正デジタル田園都市国家構想交付金_デジタル実装タイプTYPE1_09206">'【発出時非表示】プルダウンリスト（交付対象事業の名称）'!$B$183:$D$183</definedName>
    <definedName name="令和4年度補正デジタル田園都市国家構想交付金_デジタル実装タイプTYPE1_09208">'【発出時非表示】プルダウンリスト（交付対象事業の名称）'!$B$184:$B$184</definedName>
    <definedName name="令和4年度補正デジタル田園都市国家構想交付金_デジタル実装タイプTYPE1_09209">'【発出時非表示】プルダウンリスト（交付対象事業の名称）'!$B$185:$B$185</definedName>
    <definedName name="令和4年度補正デジタル田園都市国家構想交付金_デジタル実装タイプTYPE1_09210">'【発出時非表示】プルダウンリスト（交付対象事業の名称）'!$B$186:$B$186</definedName>
    <definedName name="令和4年度補正デジタル田園都市国家構想交付金_デジタル実装タイプTYPE1_09213">'【発出時非表示】プルダウンリスト（交付対象事業の名称）'!$B$187:$E$187</definedName>
    <definedName name="令和4年度補正デジタル田園都市国家構想交付金_デジタル実装タイプTYPE1_09342">'【発出時非表示】プルダウンリスト（交付対象事業の名称）'!$B$188:$B$188</definedName>
    <definedName name="令和4年度補正デジタル田園都市国家構想交付金_デジタル実装タイプTYPE1_09361">'【発出時非表示】プルダウンリスト（交付対象事業の名称）'!$B$189:$C$189</definedName>
    <definedName name="令和4年度補正デジタル田園都市国家構想交付金_デジタル実装タイプTYPE1_09364">'【発出時非表示】プルダウンリスト（交付対象事業の名称）'!$B$190:$B$190</definedName>
    <definedName name="令和4年度補正デジタル田園都市国家構想交付金_デジタル実装タイプTYPE1_10201">'【発出時非表示】プルダウンリスト（交付対象事業の名称）'!$B$191:$B$191</definedName>
    <definedName name="令和4年度補正デジタル田園都市国家構想交付金_デジタル実装タイプTYPE1_10202">'【発出時非表示】プルダウンリスト（交付対象事業の名称）'!$B$192:$B$192</definedName>
    <definedName name="令和4年度補正デジタル田園都市国家構想交付金_デジタル実装タイプTYPE1_10204">'【発出時非表示】プルダウンリスト（交付対象事業の名称）'!$B$193:$B$193</definedName>
    <definedName name="令和4年度補正デジタル田園都市国家構想交付金_デジタル実装タイプTYPE1_10205">'【発出時非表示】プルダウンリスト（交付対象事業の名称）'!$B$194:$B$194</definedName>
    <definedName name="令和4年度補正デジタル田園都市国家構想交付金_デジタル実装タイプTYPE1_10206">'【発出時非表示】プルダウンリスト（交付対象事業の名称）'!$B$195:$B$195</definedName>
    <definedName name="令和4年度補正デジタル田園都市国家構想交付金_デジタル実装タイプTYPE1_10208">'【発出時非表示】プルダウンリスト（交付対象事業の名称）'!$B$196:$B$196</definedName>
    <definedName name="令和4年度補正デジタル田園都市国家構想交付金_デジタル実装タイプTYPE1_10209">'【発出時非表示】プルダウンリスト（交付対象事業の名称）'!$B$197:$B$197</definedName>
    <definedName name="令和4年度補正デジタル田園都市国家構想交付金_デジタル実装タイプTYPE1_10210">'【発出時非表示】プルダウンリスト（交付対象事業の名称）'!$B$198:$D$198</definedName>
    <definedName name="令和4年度補正デジタル田園都市国家構想交付金_デジタル実装タイプTYPE1_10211">'【発出時非表示】プルダウンリスト（交付対象事業の名称）'!$B$199:$C$199</definedName>
    <definedName name="令和4年度補正デジタル田園都市国家構想交付金_デジタル実装タイプTYPE1_10212">'【発出時非表示】プルダウンリスト（交付対象事業の名称）'!$B$200:$B$200</definedName>
    <definedName name="令和4年度補正デジタル田園都市国家構想交付金_デジタル実装タイプTYPE1_10345">'【発出時非表示】プルダウンリスト（交付対象事業の名称）'!$B$201:$C$201</definedName>
    <definedName name="令和4年度補正デジタル田園都市国家構想交付金_デジタル実装タイプTYPE1_10382">'【発出時非表示】プルダウンリスト（交付対象事業の名称）'!$B$202:$B$202</definedName>
    <definedName name="令和4年度補正デジタル田園都市国家構想交付金_デジタル実装タイプTYPE1_10421">'【発出時非表示】プルダウンリスト（交付対象事業の名称）'!$B$203:$B$203</definedName>
    <definedName name="令和4年度補正デジタル田園都市国家構想交付金_デジタル実装タイプTYPE1_10424">'【発出時非表示】プルダウンリスト（交付対象事業の名称）'!$B$204:$B$204</definedName>
    <definedName name="令和4年度補正デジタル田園都市国家構想交付金_デジタル実装タイプTYPE1_10426">'【発出時非表示】プルダウンリスト（交付対象事業の名称）'!$B$205:$B$205</definedName>
    <definedName name="令和4年度補正デジタル田園都市国家構想交付金_デジタル実装タイプTYPE1_10443">'【発出時非表示】プルダウンリスト（交付対象事業の名称）'!$B$206:$D$206</definedName>
    <definedName name="令和4年度補正デジタル田園都市国家構想交付金_デジタル実装タイプTYPE1_10522">'【発出時非表示】プルダウンリスト（交付対象事業の名称）'!$B$207:$C$207</definedName>
    <definedName name="令和4年度補正デジタル田園都市国家構想交付金_デジタル実装タイプTYPE1_10525">'【発出時非表示】プルダウンリスト（交付対象事業の名称）'!$B$208:$B$208</definedName>
    <definedName name="令和4年度補正デジタル田園都市国家構想交付金_デジタル実装タイプTYPE1_11000">'【発出時非表示】プルダウンリスト（交付対象事業の名称）'!$B$209:$B$209</definedName>
    <definedName name="令和4年度補正デジタル田園都市国家構想交付金_デジタル実装タイプTYPE1_11100">'【発出時非表示】プルダウンリスト（交付対象事業の名称）'!$B$210:$B$210</definedName>
    <definedName name="令和4年度補正デジタル田園都市国家構想交付金_デジタル実装タイプTYPE1_11203">'【発出時非表示】プルダウンリスト（交付対象事業の名称）'!$B$211:$E$211</definedName>
    <definedName name="令和4年度補正デジタル田園都市国家構想交付金_デジタル実装タイプTYPE1_11208">'【発出時非表示】プルダウンリスト（交付対象事業の名称）'!$B$212:$B$212</definedName>
    <definedName name="令和4年度補正デジタル田園都市国家構想交付金_デジタル実装タイプTYPE1_11210">'【発出時非表示】プルダウンリスト（交付対象事業の名称）'!$B$213:$D$213</definedName>
    <definedName name="令和4年度補正デジタル田園都市国家構想交付金_デジタル実装タイプTYPE1_11211">'【発出時非表示】プルダウンリスト（交付対象事業の名称）'!$B$214:$B$214</definedName>
    <definedName name="令和4年度補正デジタル田園都市国家構想交付金_デジタル実装タイプTYPE1_11214">'【発出時非表示】プルダウンリスト（交付対象事業の名称）'!$B$215:$C$215</definedName>
    <definedName name="令和4年度補正デジタル田園都市国家構想交付金_デジタル実装タイプTYPE1_11217">'【発出時非表示】プルダウンリスト（交付対象事業の名称）'!$B$216:$C$216</definedName>
    <definedName name="令和4年度補正デジタル田園都市国家構想交付金_デジタル実装タイプTYPE1_11218">'【発出時非表示】プルダウンリスト（交付対象事業の名称）'!$B$217:$B$217</definedName>
    <definedName name="令和4年度補正デジタル田園都市国家構想交付金_デジタル実装タイプTYPE1_11222">'【発出時非表示】プルダウンリスト（交付対象事業の名称）'!$B$218:$C$218</definedName>
    <definedName name="令和4年度補正デジタル田園都市国家構想交付金_デジタル実装タイプTYPE1_11224">'【発出時非表示】プルダウンリスト（交付対象事業の名称）'!$B$219:$C$219</definedName>
    <definedName name="令和4年度補正デジタル田園都市国家構想交付金_デジタル実装タイプTYPE1_11225">'【発出時非表示】プルダウンリスト（交付対象事業の名称）'!$B$220:$C$220</definedName>
    <definedName name="令和4年度補正デジタル田園都市国家構想交付金_デジタル実装タイプTYPE1_11227">'【発出時非表示】プルダウンリスト（交付対象事業の名称）'!$B$221:$B$221</definedName>
    <definedName name="令和4年度補正デジタル田園都市国家構想交付金_デジタル実装タイプTYPE1_11230">'【発出時非表示】プルダウンリスト（交付対象事業の名称）'!$B$222:$E$222</definedName>
    <definedName name="令和4年度補正デジタル田園都市国家構想交付金_デジタル実装タイプTYPE1_11233">'【発出時非表示】プルダウンリスト（交付対象事業の名称）'!$B$223:$B$223</definedName>
    <definedName name="令和4年度補正デジタル田園都市国家構想交付金_デジタル実装タイプTYPE1_11234">'【発出時非表示】プルダウンリスト（交付対象事業の名称）'!$B$224:$B$224</definedName>
    <definedName name="令和4年度補正デジタル田園都市国家構想交付金_デジタル実装タイプTYPE1_11235">'【発出時非表示】プルダウンリスト（交付対象事業の名称）'!$B$225:$E$225</definedName>
    <definedName name="令和4年度補正デジタル田園都市国家構想交付金_デジタル実装タイプTYPE1_11241">'【発出時非表示】プルダウンリスト（交付対象事業の名称）'!$B$226:$C$226</definedName>
    <definedName name="令和4年度補正デジタル田園都市国家構想交付金_デジタル実装タイプTYPE1_11242">'【発出時非表示】プルダウンリスト（交付対象事業の名称）'!$B$227:$B$227</definedName>
    <definedName name="令和4年度補正デジタル田園都市国家構想交付金_デジタル実装タイプTYPE1_11245">'【発出時非表示】プルダウンリスト（交付対象事業の名称）'!$B$228:$B$228</definedName>
    <definedName name="令和4年度補正デジタル田園都市国家構想交付金_デジタル実装タイプTYPE1_11246">'【発出時非表示】プルダウンリスト（交付対象事業の名称）'!$B$229:$D$229</definedName>
    <definedName name="令和4年度補正デジタル田園都市国家構想交付金_デジタル実装タイプTYPE1_11301">'【発出時非表示】プルダウンリスト（交付対象事業の名称）'!$B$230:$D$230</definedName>
    <definedName name="令和4年度補正デジタル田園都市国家構想交付金_デジタル実装タイプTYPE1_11324">'【発出時非表示】プルダウンリスト（交付対象事業の名称）'!$B$231:$D$231</definedName>
    <definedName name="令和4年度補正デジタル田園都市国家構想交付金_デジタル実装タイプTYPE1_11326">'【発出時非表示】プルダウンリスト（交付対象事業の名称）'!$B$232:$B$232</definedName>
    <definedName name="令和4年度補正デジタル田園都市国家構想交付金_デジタル実装タイプTYPE1_11342">'【発出時非表示】プルダウンリスト（交付対象事業の名称）'!$B$233:$B$233</definedName>
    <definedName name="令和4年度補正デジタル田園都市国家構想交付金_デジタル実装タイプTYPE1_11346">'【発出時非表示】プルダウンリスト（交付対象事業の名称）'!$B$234:$B$234</definedName>
    <definedName name="令和4年度補正デジタル田園都市国家構想交付金_デジタル実装タイプTYPE1_11348">'【発出時非表示】プルダウンリスト（交付対象事業の名称）'!$B$235:$B$235</definedName>
    <definedName name="令和4年度補正デジタル田園都市国家構想交付金_デジタル実装タイプTYPE1_11362">'【発出時非表示】プルダウンリスト（交付対象事業の名称）'!$B$236:$C$236</definedName>
    <definedName name="令和4年度補正デジタル田園都市国家構想交付金_デジタル実装タイプTYPE1_11363">'【発出時非表示】プルダウンリスト（交付対象事業の名称）'!$B$237:$C$237</definedName>
    <definedName name="令和4年度補正デジタル田園都市国家構想交付金_デジタル実装タイプTYPE1_11365">'【発出時非表示】プルダウンリスト（交付対象事業の名称）'!$B$238:$B$238</definedName>
    <definedName name="令和4年度補正デジタル田園都市国家構想交付金_デジタル実装タイプTYPE1_11369">'【発出時非表示】プルダウンリスト（交付対象事業の名称）'!$B$239:$B$239</definedName>
    <definedName name="令和4年度補正デジタル田園都市国家構想交付金_デジタル実装タイプTYPE1_11383">'【発出時非表示】プルダウンリスト（交付対象事業の名称）'!$B$240:$B$240</definedName>
    <definedName name="令和4年度補正デジタル田園都市国家構想交付金_デジタル実装タイプTYPE1_11385">'【発出時非表示】プルダウンリスト（交付対象事業の名称）'!$B$241:$B$241</definedName>
    <definedName name="令和4年度補正デジタル田園都市国家構想交付金_デジタル実装タイプTYPE1_11408">'【発出時非表示】プルダウンリスト（交付対象事業の名称）'!$B$242:$E$242</definedName>
    <definedName name="令和4年度補正デジタル田園都市国家構想交付金_デジタル実装タイプTYPE1_11442">'【発出時非表示】プルダウンリスト（交付対象事業の名称）'!$B$243:$C$243</definedName>
    <definedName name="令和4年度補正デジタル田園都市国家構想交付金_デジタル実装タイプTYPE1_11464">'【発出時非表示】プルダウンリスト（交付対象事業の名称）'!$B$244:$B$244</definedName>
    <definedName name="令和4年度補正デジタル田園都市国家構想交付金_デジタル実装タイプTYPE1_12000">'【発出時非表示】プルダウンリスト（交付対象事業の名称）'!$B$245:$F$245</definedName>
    <definedName name="令和4年度補正デジタル田園都市国家構想交付金_デジタル実装タイプTYPE1_12100">'【発出時非表示】プルダウンリスト（交付対象事業の名称）'!$B$246:$C$246</definedName>
    <definedName name="令和4年度補正デジタル田園都市国家構想交付金_デジタル実装タイプTYPE1_12202">'【発出時非表示】プルダウンリスト（交付対象事業の名称）'!$B$247:$C$247</definedName>
    <definedName name="令和4年度補正デジタル田園都市国家構想交付金_デジタル実装タイプTYPE1_12204">'【発出時非表示】プルダウンリスト（交付対象事業の名称）'!$B$248:$B$248</definedName>
    <definedName name="令和4年度補正デジタル田園都市国家構想交付金_デジタル実装タイプTYPE1_12206">'【発出時非表示】プルダウンリスト（交付対象事業の名称）'!$B$249:$D$249</definedName>
    <definedName name="令和4年度補正デジタル田園都市国家構想交付金_デジタル実装タイプTYPE1_12208">'【発出時非表示】プルダウンリスト（交付対象事業の名称）'!$B$250:$B$250</definedName>
    <definedName name="令和4年度補正デジタル田園都市国家構想交付金_デジタル実装タイプTYPE1_12210">'【発出時非表示】プルダウンリスト（交付対象事業の名称）'!$B$251:$B$251</definedName>
    <definedName name="令和4年度補正デジタル田園都市国家構想交付金_デジタル実装タイプTYPE1_12212">'【発出時非表示】プルダウンリスト（交付対象事業の名称）'!$B$252:$B$252</definedName>
    <definedName name="令和4年度補正デジタル田園都市国家構想交付金_デジタル実装タイプTYPE1_12213">'【発出時非表示】プルダウンリスト（交付対象事業の名称）'!$B$253:$B$253</definedName>
    <definedName name="令和4年度補正デジタル田園都市国家構想交付金_デジタル実装タイプTYPE1_12216">'【発出時非表示】プルダウンリスト（交付対象事業の名称）'!$B$254:$C$254</definedName>
    <definedName name="令和4年度補正デジタル田園都市国家構想交付金_デジタル実装タイプTYPE1_12217">'【発出時非表示】プルダウンリスト（交付対象事業の名称）'!$B$255:$C$255</definedName>
    <definedName name="令和4年度補正デジタル田園都市国家構想交付金_デジタル実装タイプTYPE1_12218">'【発出時非表示】プルダウンリスト（交付対象事業の名称）'!$B$256:$D$256</definedName>
    <definedName name="令和4年度補正デジタル田園都市国家構想交付金_デジタル実装タイプTYPE1_12220">'【発出時非表示】プルダウンリスト（交付対象事業の名称）'!$B$257:$C$257</definedName>
    <definedName name="令和4年度補正デジタル田園都市国家構想交付金_デジタル実装タイプTYPE1_12221">'【発出時非表示】プルダウンリスト（交付対象事業の名称）'!$B$258:$B$258</definedName>
    <definedName name="令和4年度補正デジタル田園都市国家構想交付金_デジタル実装タイプTYPE1_12222">'【発出時非表示】プルダウンリスト（交付対象事業の名称）'!$B$259:$B$259</definedName>
    <definedName name="令和4年度補正デジタル田園都市国家構想交付金_デジタル実装タイプTYPE1_12223">'【発出時非表示】プルダウンリスト（交付対象事業の名称）'!$B$260:$B$260</definedName>
    <definedName name="令和4年度補正デジタル田園都市国家構想交付金_デジタル実装タイプTYPE1_12225">'【発出時非表示】プルダウンリスト（交付対象事業の名称）'!$B$261:$D$261</definedName>
    <definedName name="令和4年度補正デジタル田園都市国家構想交付金_デジタル実装タイプTYPE1_12227">'【発出時非表示】プルダウンリスト（交付対象事業の名称）'!$B$262:$D$262</definedName>
    <definedName name="令和4年度補正デジタル田園都市国家構想交付金_デジタル実装タイプTYPE1_12228">'【発出時非表示】プルダウンリスト（交付対象事業の名称）'!$B$263:$B$263</definedName>
    <definedName name="令和4年度補正デジタル田園都市国家構想交付金_デジタル実装タイプTYPE1_12229">'【発出時非表示】プルダウンリスト（交付対象事業の名称）'!$B$264:$C$264</definedName>
    <definedName name="令和4年度補正デジタル田園都市国家構想交付金_デジタル実装タイプTYPE1_12230">'【発出時非表示】プルダウンリスト（交付対象事業の名称）'!$B$265:$D$265</definedName>
    <definedName name="令和4年度補正デジタル田園都市国家構想交付金_デジタル実装タイプTYPE1_12231">'【発出時非表示】プルダウンリスト（交付対象事業の名称）'!$B$266:$C$266</definedName>
    <definedName name="令和4年度補正デジタル田園都市国家構想交付金_デジタル実装タイプTYPE1_12232">'【発出時非表示】プルダウンリスト（交付対象事業の名称）'!$B$267:$D$267</definedName>
    <definedName name="令和4年度補正デジタル田園都市国家構想交付金_デジタル実装タイプTYPE1_12234">'【発出時非表示】プルダウンリスト（交付対象事業の名称）'!$B$268:$D$268</definedName>
    <definedName name="令和4年度補正デジタル田園都市国家構想交付金_デジタル実装タイプTYPE1_12236">'【発出時非表示】プルダウンリスト（交付対象事業の名称）'!$B$269:$C$269</definedName>
    <definedName name="令和4年度補正デジタル田園都市国家構想交付金_デジタル実装タイプTYPE1_12239">'【発出時非表示】プルダウンリスト（交付対象事業の名称）'!$B$270:$D$270</definedName>
    <definedName name="令和4年度補正デジタル田園都市国家構想交付金_デジタル実装タイプTYPE1_12329">'【発出時非表示】プルダウンリスト（交付対象事業の名称）'!$B$271:$B$271</definedName>
    <definedName name="令和4年度補正デジタル田園都市国家構想交付金_デジタル実装タイプTYPE1_12347">'【発出時非表示】プルダウンリスト（交付対象事業の名称）'!$B$272:$E$272</definedName>
    <definedName name="令和4年度補正デジタル田園都市国家構想交付金_デジタル実装タイプTYPE1_13000">'【発出時非表示】プルダウンリスト（交付対象事業の名称）'!$B$273:$E$273</definedName>
    <definedName name="令和4年度補正デジタル田園都市国家構想交付金_デジタル実装タイプTYPE1_13102">'【発出時非表示】プルダウンリスト（交付対象事業の名称）'!$B$274:$E$274</definedName>
    <definedName name="令和4年度補正デジタル田園都市国家構想交付金_デジタル実装タイプTYPE1_13105">'【発出時非表示】プルダウンリスト（交付対象事業の名称）'!$B$275:$B$275</definedName>
    <definedName name="令和4年度補正デジタル田園都市国家構想交付金_デジタル実装タイプTYPE1_13108">'【発出時非表示】プルダウンリスト（交付対象事業の名称）'!$B$276:$B$276</definedName>
    <definedName name="令和4年度補正デジタル田園都市国家構想交付金_デジタル実装タイプTYPE1_13110">'【発出時非表示】プルダウンリスト（交付対象事業の名称）'!$B$277:$D$277</definedName>
    <definedName name="令和4年度補正デジタル田園都市国家構想交付金_デジタル実装タイプTYPE1_13114">'【発出時非表示】プルダウンリスト（交付対象事業の名称）'!$B$278:$B$278</definedName>
    <definedName name="令和4年度補正デジタル田園都市国家構想交付金_デジタル実装タイプTYPE1_13115">'【発出時非表示】プルダウンリスト（交付対象事業の名称）'!$B$279:$E$279</definedName>
    <definedName name="令和4年度補正デジタル田園都市国家構想交付金_デジタル実装タイプTYPE1_13117">'【発出時非表示】プルダウンリスト（交付対象事業の名称）'!$B$280:$E$280</definedName>
    <definedName name="令和4年度補正デジタル田園都市国家構想交付金_デジタル実装タイプTYPE1_13119">'【発出時非表示】プルダウンリスト（交付対象事業の名称）'!$B$281:$F$281</definedName>
    <definedName name="令和4年度補正デジタル田園都市国家構想交付金_デジタル実装タイプTYPE1_13121">'【発出時非表示】プルダウンリスト（交付対象事業の名称）'!$B$282:$B$282</definedName>
    <definedName name="令和4年度補正デジタル田園都市国家構想交付金_デジタル実装タイプTYPE1_13122">'【発出時非表示】プルダウンリスト（交付対象事業の名称）'!$B$283:$B$283</definedName>
    <definedName name="令和4年度補正デジタル田園都市国家構想交付金_デジタル実装タイプTYPE1_13123">'【発出時非表示】プルダウンリスト（交付対象事業の名称）'!$B$284:$F$284</definedName>
    <definedName name="令和4年度補正デジタル田園都市国家構想交付金_デジタル実装タイプTYPE1_13206">'【発出時非表示】プルダウンリスト（交付対象事業の名称）'!$B$285:$B$285</definedName>
    <definedName name="令和4年度補正デジタル田園都市国家構想交付金_デジタル実装タイプTYPE1_13207">'【発出時非表示】プルダウンリスト（交付対象事業の名称）'!$B$286:$B$286</definedName>
    <definedName name="令和4年度補正デジタル田園都市国家構想交付金_デジタル実装タイプTYPE1_13209">'【発出時非表示】プルダウンリスト（交付対象事業の名称）'!$B$287:$E$287</definedName>
    <definedName name="令和4年度補正デジタル田園都市国家構想交付金_デジタル実装タイプTYPE1_13212">'【発出時非表示】プルダウンリスト（交付対象事業の名称）'!$B$288:$C$288</definedName>
    <definedName name="令和4年度補正デジタル田園都市国家構想交付金_デジタル実装タイプTYPE1_13215">'【発出時非表示】プルダウンリスト（交付対象事業の名称）'!$B$289:$B$289</definedName>
    <definedName name="令和4年度補正デジタル田園都市国家構想交付金_デジタル実装タイプTYPE1_13220">'【発出時非表示】プルダウンリスト（交付対象事業の名称）'!$B$290:$E$290</definedName>
    <definedName name="令和4年度補正デジタル田園都市国家構想交付金_デジタル実装タイプTYPE1_13221">'【発出時非表示】プルダウンリスト（交付対象事業の名称）'!$B$291:$B$291</definedName>
    <definedName name="令和4年度補正デジタル田園都市国家構想交付金_デジタル実装タイプTYPE1_13222">'【発出時非表示】プルダウンリスト（交付対象事業の名称）'!$B$292:$B$292</definedName>
    <definedName name="令和4年度補正デジタル田園都市国家構想交付金_デジタル実装タイプTYPE1_13224">'【発出時非表示】プルダウンリスト（交付対象事業の名称）'!$B$293:$B$293</definedName>
    <definedName name="令和4年度補正デジタル田園都市国家構想交付金_デジタル実装タイプTYPE1_13225">'【発出時非表示】プルダウンリスト（交付対象事業の名称）'!$B$294:$B$294</definedName>
    <definedName name="令和4年度補正デジタル田園都市国家構想交付金_デジタル実装タイプTYPE1_13228">'【発出時非表示】プルダウンリスト（交付対象事業の名称）'!$B$295:$B$295</definedName>
    <definedName name="令和4年度補正デジタル田園都市国家構想交付金_デジタル実装タイプTYPE1_14000">'【発出時非表示】プルダウンリスト（交付対象事業の名称）'!$B$296:$B$296</definedName>
    <definedName name="令和4年度補正デジタル田園都市国家構想交付金_デジタル実装タイプTYPE1_14100">'【発出時非表示】プルダウンリスト（交付対象事業の名称）'!$B$297:$E$297</definedName>
    <definedName name="令和4年度補正デジタル田園都市国家構想交付金_デジタル実装タイプTYPE1_14201">'【発出時非表示】プルダウンリスト（交付対象事業の名称）'!$B$298:$C$298</definedName>
    <definedName name="令和4年度補正デジタル田園都市国家構想交付金_デジタル実装タイプTYPE1_14203">'【発出時非表示】プルダウンリスト（交付対象事業の名称）'!$B$299:$C$299</definedName>
    <definedName name="令和4年度補正デジタル田園都市国家構想交付金_デジタル実装タイプTYPE1_14204">'【発出時非表示】プルダウンリスト（交付対象事業の名称）'!$B$300:$B$300</definedName>
    <definedName name="令和4年度補正デジタル田園都市国家構想交付金_デジタル実装タイプTYPE1_14205">'【発出時非表示】プルダウンリスト（交付対象事業の名称）'!$B$301:$F$301</definedName>
    <definedName name="令和4年度補正デジタル田園都市国家構想交付金_デジタル実装タイプTYPE1_14206">'【発出時非表示】プルダウンリスト（交付対象事業の名称）'!$B$302:$B$302</definedName>
    <definedName name="令和4年度補正デジタル田園都市国家構想交付金_デジタル実装タイプTYPE1_14207">'【発出時非表示】プルダウンリスト（交付対象事業の名称）'!$B$303:$E$303</definedName>
    <definedName name="令和4年度補正デジタル田園都市国家構想交付金_デジタル実装タイプTYPE1_14208">'【発出時非表示】プルダウンリスト（交付対象事業の名称）'!$B$304:$C$304</definedName>
    <definedName name="令和4年度補正デジタル田園都市国家構想交付金_デジタル実装タイプTYPE1_14210">'【発出時非表示】プルダウンリスト（交付対象事業の名称）'!$B$305:$B$305</definedName>
    <definedName name="令和4年度補正デジタル田園都市国家構想交付金_デジタル実装タイプTYPE1_14211">'【発出時非表示】プルダウンリスト（交付対象事業の名称）'!$B$306:$E$306</definedName>
    <definedName name="令和4年度補正デジタル田園都市国家構想交付金_デジタル実装タイプTYPE1_14212">'【発出時非表示】プルダウンリスト（交付対象事業の名称）'!$B$307:$B$307</definedName>
    <definedName name="令和4年度補正デジタル田園都市国家構想交付金_デジタル実装タイプTYPE1_14213">'【発出時非表示】プルダウンリスト（交付対象事業の名称）'!$B$308:$C$308</definedName>
    <definedName name="令和4年度補正デジタル田園都市国家構想交付金_デジタル実装タイプTYPE1_14214">'【発出時非表示】プルダウンリスト（交付対象事業の名称）'!$B$309:$B$309</definedName>
    <definedName name="令和4年度補正デジタル田園都市国家構想交付金_デジタル実装タイプTYPE1_14215">'【発出時非表示】プルダウンリスト（交付対象事業の名称）'!$B$310:$D$310</definedName>
    <definedName name="令和4年度補正デジタル田園都市国家構想交付金_デジタル実装タイプTYPE1_14216">'【発出時非表示】プルダウンリスト（交付対象事業の名称）'!$B$311:$B$311</definedName>
    <definedName name="令和4年度補正デジタル田園都市国家構想交付金_デジタル実装タイプTYPE1_14218">'【発出時非表示】プルダウンリスト（交付対象事業の名称）'!$B$312:$B$312</definedName>
    <definedName name="令和4年度補正デジタル田園都市国家構想交付金_デジタル実装タイプTYPE1_14321">'【発出時非表示】プルダウンリスト（交付対象事業の名称）'!$B$313:$C$313</definedName>
    <definedName name="令和4年度補正デジタル田園都市国家構想交付金_デジタル実装タイプTYPE1_14382">'【発出時非表示】プルダウンリスト（交付対象事業の名称）'!$B$314:$B$314</definedName>
    <definedName name="令和4年度補正デジタル田園都市国家構想交付金_デジタル実装タイプTYPE1_14384">'【発出時非表示】プルダウンリスト（交付対象事業の名称）'!$B$315:$D$315</definedName>
    <definedName name="令和4年度補正デジタル田園都市国家構想交付金_デジタル実装タイプTYPE1_15000">'【発出時非表示】プルダウンリスト（交付対象事業の名称）'!$B$316:$D$316</definedName>
    <definedName name="令和4年度補正デジタル田園都市国家構想交付金_デジタル実装タイプTYPE1_15202">'【発出時非表示】プルダウンリスト（交付対象事業の名称）'!$B$317:$D$317</definedName>
    <definedName name="令和4年度補正デジタル田園都市国家構想交付金_デジタル実装タイプTYPE1_15204">'【発出時非表示】プルダウンリスト（交付対象事業の名称）'!$B$318:$C$318</definedName>
    <definedName name="令和4年度補正デジタル田園都市国家構想交付金_デジタル実装タイプTYPE1_15205">'【発出時非表示】プルダウンリスト（交付対象事業の名称）'!$B$319:$D$319</definedName>
    <definedName name="令和4年度補正デジタル田園都市国家構想交付金_デジタル実装タイプTYPE1_15206">'【発出時非表示】プルダウンリスト（交付対象事業の名称）'!$B$320:$B$320</definedName>
    <definedName name="令和4年度補正デジタル田園都市国家構想交付金_デジタル実装タイプTYPE1_15208">'【発出時非表示】プルダウンリスト（交付対象事業の名称）'!$B$321:$C$321</definedName>
    <definedName name="令和4年度補正デジタル田園都市国家構想交付金_デジタル実装タイプTYPE1_15209">'【発出時非表示】プルダウンリスト（交付対象事業の名称）'!$B$322:$E$322</definedName>
    <definedName name="令和4年度補正デジタル田園都市国家構想交付金_デジタル実装タイプTYPE1_15210">'【発出時非表示】プルダウンリスト（交付対象事業の名称）'!$B$323:$B$323</definedName>
    <definedName name="令和4年度補正デジタル田園都市国家構想交付金_デジタル実装タイプTYPE1_15211">'【発出時非表示】プルダウンリスト（交付対象事業の名称）'!$B$324:$B$324</definedName>
    <definedName name="令和4年度補正デジタル田園都市国家構想交付金_デジタル実装タイプTYPE1_15212">'【発出時非表示】プルダウンリスト（交付対象事業の名称）'!$B$325:$C$325</definedName>
    <definedName name="令和4年度補正デジタル田園都市国家構想交付金_デジタル実装タイプTYPE1_15213">'【発出時非表示】プルダウンリスト（交付対象事業の名称）'!$B$326:$B$326</definedName>
    <definedName name="令和4年度補正デジタル田園都市国家構想交付金_デジタル実装タイプTYPE1_15216">'【発出時非表示】プルダウンリスト（交付対象事業の名称）'!$B$327:$B$327</definedName>
    <definedName name="令和4年度補正デジタル田園都市国家構想交付金_デジタル実装タイプTYPE1_15217">'【発出時非表示】プルダウンリスト（交付対象事業の名称）'!$B$328:$C$328</definedName>
    <definedName name="令和4年度補正デジタル田園都市国家構想交付金_デジタル実装タイプTYPE1_15222">'【発出時非表示】プルダウンリスト（交付対象事業の名称）'!$B$329:$F$329</definedName>
    <definedName name="令和4年度補正デジタル田園都市国家構想交付金_デジタル実装タイプTYPE1_15223">'【発出時非表示】プルダウンリスト（交付対象事業の名称）'!$B$330:$D$330</definedName>
    <definedName name="令和4年度補正デジタル田園都市国家構想交付金_デジタル実装タイプTYPE1_15224">'【発出時非表示】プルダウンリスト（交付対象事業の名称）'!$B$331:$C$331</definedName>
    <definedName name="令和4年度補正デジタル田園都市国家構想交付金_デジタル実装タイプTYPE1_15225">'【発出時非表示】プルダウンリスト（交付対象事業の名称）'!$B$332:$B$332</definedName>
    <definedName name="令和4年度補正デジタル田園都市国家構想交付金_デジタル実装タイプTYPE1_15227">'【発出時非表示】プルダウンリスト（交付対象事業の名称）'!$B$333:$C$333</definedName>
    <definedName name="令和4年度補正デジタル田園都市国家構想交付金_デジタル実装タイプTYPE1_15342">'【発出時非表示】プルダウンリスト（交付対象事業の名称）'!$B$334:$C$334</definedName>
    <definedName name="令和4年度補正デジタル田園都市国家構想交付金_デジタル実装タイプTYPE1_15385">'【発出時非表示】プルダウンリスト（交付対象事業の名称）'!$B$335:$E$335</definedName>
    <definedName name="令和4年度補正デジタル田園都市国家構想交付金_デジタル実装タイプTYPE1_15461">'【発出時非表示】プルダウンリスト（交付対象事業の名称）'!$B$336:$B$336</definedName>
    <definedName name="令和4年度補正デジタル田園都市国家構想交付金_デジタル実装タイプTYPE1_15482">'【発出時非表示】プルダウンリスト（交付対象事業の名称）'!$B$337:$C$337</definedName>
    <definedName name="令和4年度補正デジタル田園都市国家構想交付金_デジタル実装タイプTYPE1_16000">'【発出時非表示】プルダウンリスト（交付対象事業の名称）'!$B$338:$J$338</definedName>
    <definedName name="令和4年度補正デジタル田園都市国家構想交付金_デジタル実装タイプTYPE1_16201">'【発出時非表示】プルダウンリスト（交付対象事業の名称）'!$B$339:$B$339</definedName>
    <definedName name="令和4年度補正デジタル田園都市国家構想交付金_デジタル実装タイプTYPE1_16202">'【発出時非表示】プルダウンリスト（交付対象事業の名称）'!$B$340:$F$340</definedName>
    <definedName name="令和4年度補正デジタル田園都市国家構想交付金_デジタル実装タイプTYPE1_16204">'【発出時非表示】プルダウンリスト（交付対象事業の名称）'!$B$341:$C$341</definedName>
    <definedName name="令和4年度補正デジタル田園都市国家構想交付金_デジタル実装タイプTYPE1_16205">'【発出時非表示】プルダウンリスト（交付対象事業の名称）'!$B$342:$C$342</definedName>
    <definedName name="令和4年度補正デジタル田園都市国家構想交付金_デジタル実装タイプTYPE1_16206">'【発出時非表示】プルダウンリスト（交付対象事業の名称）'!$B$343:$C$343</definedName>
    <definedName name="令和4年度補正デジタル田園都市国家構想交付金_デジタル実装タイプTYPE1_16208">'【発出時非表示】プルダウンリスト（交付対象事業の名称）'!$B$344:$D$344</definedName>
    <definedName name="令和4年度補正デジタル田園都市国家構想交付金_デジタル実装タイプTYPE1_16209">'【発出時非表示】プルダウンリスト（交付対象事業の名称）'!$B$345:$D$345</definedName>
    <definedName name="令和4年度補正デジタル田園都市国家構想交付金_デジタル実装タイプTYPE1_16210">'【発出時非表示】プルダウンリスト（交付対象事業の名称）'!$B$346:$E$346</definedName>
    <definedName name="令和4年度補正デジタル田園都市国家構想交付金_デジタル実装タイプTYPE1_16211">'【発出時非表示】プルダウンリスト（交付対象事業の名称）'!$B$347:$C$347</definedName>
    <definedName name="令和4年度補正デジタル田園都市国家構想交付金_デジタル実装タイプTYPE1_16323">'【発出時非表示】プルダウンリスト（交付対象事業の名称）'!$B$348:$B$348</definedName>
    <definedName name="令和4年度補正デジタル田園都市国家構想交付金_デジタル実装タイプTYPE1_16342">'【発出時非表示】プルダウンリスト（交付対象事業の名称）'!$B$349:$C$349</definedName>
    <definedName name="令和4年度補正デジタル田園都市国家構想交付金_デジタル実装タイプTYPE1_16904">'【発出時非表示】プルダウンリスト（交付対象事業の名称）'!$B$350:$B$350</definedName>
    <definedName name="令和4年度補正デジタル田園都市国家構想交付金_デジタル実装タイプTYPE1_17000">'【発出時非表示】プルダウンリスト（交付対象事業の名称）'!$B$351:$E$351</definedName>
    <definedName name="令和4年度補正デジタル田園都市国家構想交付金_デジタル実装タイプTYPE1_17201">'【発出時非表示】プルダウンリスト（交付対象事業の名称）'!$B$352:$F$352</definedName>
    <definedName name="令和4年度補正デジタル田園都市国家構想交付金_デジタル実装タイプTYPE1_17202">'【発出時非表示】プルダウンリスト（交付対象事業の名称）'!$B$353:$B$353</definedName>
    <definedName name="令和4年度補正デジタル田園都市国家構想交付金_デジタル実装タイプTYPE1_17203">'【発出時非表示】プルダウンリスト（交付対象事業の名称）'!$B$354:$C$354</definedName>
    <definedName name="令和4年度補正デジタル田園都市国家構想交付金_デジタル実装タイプTYPE1_17204">'【発出時非表示】プルダウンリスト（交付対象事業の名称）'!$B$355:$C$355</definedName>
    <definedName name="令和4年度補正デジタル田園都市国家構想交付金_デジタル実装タイプTYPE1_17205">'【発出時非表示】プルダウンリスト（交付対象事業の名称）'!$B$356:$B$356</definedName>
    <definedName name="令和4年度補正デジタル田園都市国家構想交付金_デジタル実装タイプTYPE1_17206">'【発出時非表示】プルダウンリスト（交付対象事業の名称）'!$B$357:$C$357</definedName>
    <definedName name="令和4年度補正デジタル田園都市国家構想交付金_デジタル実装タイプTYPE1_17207">'【発出時非表示】プルダウンリスト（交付対象事業の名称）'!$B$358:$D$358</definedName>
    <definedName name="令和4年度補正デジタル田園都市国家構想交付金_デジタル実装タイプTYPE1_17209">'【発出時非表示】プルダウンリスト（交付対象事業の名称）'!$B$359:$B$359</definedName>
    <definedName name="令和4年度補正デジタル田園都市国家構想交付金_デジタル実装タイプTYPE1_17210">'【発出時非表示】プルダウンリスト（交付対象事業の名称）'!$B$360:$B$360</definedName>
    <definedName name="令和4年度補正デジタル田園都市国家構想交付金_デジタル実装タイプTYPE1_17212">'【発出時非表示】プルダウンリスト（交付対象事業の名称）'!$B$361:$B$361</definedName>
    <definedName name="令和4年度補正デジタル田園都市国家構想交付金_デジタル実装タイプTYPE1_17324">'【発出時非表示】プルダウンリスト（交付対象事業の名称）'!$B$362:$B$362</definedName>
    <definedName name="令和4年度補正デジタル田園都市国家構想交付金_デジタル実装タイプTYPE1_17361">'【発出時非表示】プルダウンリスト（交付対象事業の名称）'!$B$363:$C$363</definedName>
    <definedName name="令和4年度補正デジタル田園都市国家構想交付金_デジタル実装タイプTYPE1_17365">'【発出時非表示】プルダウンリスト（交付対象事業の名称）'!$B$364:$B$364</definedName>
    <definedName name="令和4年度補正デジタル田園都市国家構想交付金_デジタル実装タイプTYPE1_17386">'【発出時非表示】プルダウンリスト（交付対象事業の名称）'!$B$365:$B$365</definedName>
    <definedName name="令和4年度補正デジタル田園都市国家構想交付金_デジタル実装タイプTYPE1_17407">'【発出時非表示】プルダウンリスト（交付対象事業の名称）'!$B$366:$E$366</definedName>
    <definedName name="令和4年度補正デジタル田園都市国家構想交付金_デジタル実装タイプTYPE1_17463">'【発出時非表示】プルダウンリスト（交付対象事業の名称）'!$B$367:$C$367</definedName>
    <definedName name="令和4年度補正デジタル田園都市国家構想交付金_デジタル実装タイプTYPE1_18000">'【発出時非表示】プルダウンリスト（交付対象事業の名称）'!$B$368:$G$368</definedName>
    <definedName name="令和4年度補正デジタル田園都市国家構想交付金_デジタル実装タイプTYPE1_18201">'【発出時非表示】プルダウンリスト（交付対象事業の名称）'!$B$369:$B$369</definedName>
    <definedName name="令和4年度補正デジタル田園都市国家構想交付金_デジタル実装タイプTYPE1_18204">'【発出時非表示】プルダウンリスト（交付対象事業の名称）'!$B$370:$B$370</definedName>
    <definedName name="令和4年度補正デジタル田園都市国家構想交付金_デジタル実装タイプTYPE1_18205">'【発出時非表示】プルダウンリスト（交付対象事業の名称）'!$B$371:$E$371</definedName>
    <definedName name="令和4年度補正デジタル田園都市国家構想交付金_デジタル実装タイプTYPE1_18207">'【発出時非表示】プルダウンリスト（交付対象事業の名称）'!$B$372:$C$372</definedName>
    <definedName name="令和4年度補正デジタル田園都市国家構想交付金_デジタル実装タイプTYPE1_18208">'【発出時非表示】プルダウンリスト（交付対象事業の名称）'!$B$373:$E$373</definedName>
    <definedName name="令和4年度補正デジタル田園都市国家構想交付金_デジタル実装タイプTYPE1_18209">'【発出時非表示】プルダウンリスト（交付対象事業の名称）'!$B$374:$B$374</definedName>
    <definedName name="令和4年度補正デジタル田園都市国家構想交付金_デジタル実装タイプTYPE1_18322">'【発出時非表示】プルダウンリスト（交付対象事業の名称）'!$B$375:$C$375</definedName>
    <definedName name="令和4年度補正デジタル田園都市国家構想交付金_デジタル実装タイプTYPE1_18501">'【発出時非表示】プルダウンリスト（交付対象事業の名称）'!$B$376:$B$376</definedName>
    <definedName name="令和4年度補正デジタル田園都市国家構想交付金_デジタル実装タイプTYPE1_19201">'【発出時非表示】プルダウンリスト（交付対象事業の名称）'!$B$377:$B$377</definedName>
    <definedName name="令和4年度補正デジタル田園都市国家構想交付金_デジタル実装タイプTYPE1_19204">'【発出時非表示】プルダウンリスト（交付対象事業の名称）'!$B$378:$B$378</definedName>
    <definedName name="令和4年度補正デジタル田園都市国家構想交付金_デジタル実装タイプTYPE1_19205">'【発出時非表示】プルダウンリスト（交付対象事業の名称）'!$B$379:$B$379</definedName>
    <definedName name="令和4年度補正デジタル田園都市国家構想交付金_デジタル実装タイプTYPE1_19207">'【発出時非表示】プルダウンリスト（交付対象事業の名称）'!$B$380:$B$380</definedName>
    <definedName name="令和4年度補正デジタル田園都市国家構想交付金_デジタル実装タイプTYPE1_19210">'【発出時非表示】プルダウンリスト（交付対象事業の名称）'!$B$381:$B$381</definedName>
    <definedName name="令和4年度補正デジタル田園都市国家構想交付金_デジタル実装タイプTYPE1_19211">'【発出時非表示】プルダウンリスト（交付対象事業の名称）'!$B$382:$B$382</definedName>
    <definedName name="令和4年度補正デジタル田園都市国家構想交付金_デジタル実装タイプTYPE1_19213">'【発出時非表示】プルダウンリスト（交付対象事業の名称）'!$B$383:$B$383</definedName>
    <definedName name="令和4年度補正デジタル田園都市国家構想交付金_デジタル実装タイプTYPE1_20000">'【発出時非表示】プルダウンリスト（交付対象事業の名称）'!$B$384:$F$384</definedName>
    <definedName name="令和4年度補正デジタル田園都市国家構想交付金_デジタル実装タイプTYPE1_20201">'【発出時非表示】プルダウンリスト（交付対象事業の名称）'!$B$385:$E$385</definedName>
    <definedName name="令和4年度補正デジタル田園都市国家構想交付金_デジタル実装タイプTYPE1_20202">'【発出時非表示】プルダウンリスト（交付対象事業の名称）'!$B$386:$F$386</definedName>
    <definedName name="令和4年度補正デジタル田園都市国家構想交付金_デジタル実装タイプTYPE1_20203">'【発出時非表示】プルダウンリスト（交付対象事業の名称）'!$B$387:$B$387</definedName>
    <definedName name="令和4年度補正デジタル田園都市国家構想交付金_デジタル実装タイプTYPE1_20206">'【発出時非表示】プルダウンリスト（交付対象事業の名称）'!$B$388:$B$388</definedName>
    <definedName name="令和4年度補正デジタル田園都市国家構想交付金_デジタル実装タイプTYPE1_20207">'【発出時非表示】プルダウンリスト（交付対象事業の名称）'!$B$389:$B$389</definedName>
    <definedName name="令和4年度補正デジタル田園都市国家構想交付金_デジタル実装タイプTYPE1_20210">'【発出時非表示】プルダウンリスト（交付対象事業の名称）'!$B$390:$D$390</definedName>
    <definedName name="令和4年度補正デジタル田園都市国家構想交付金_デジタル実装タイプTYPE1_20211">'【発出時非表示】プルダウンリスト（交付対象事業の名称）'!$B$391:$C$391</definedName>
    <definedName name="令和4年度補正デジタル田園都市国家構想交付金_デジタル実装タイプTYPE1_20212">'【発出時非表示】プルダウンリスト（交付対象事業の名称）'!$B$392:$C$392</definedName>
    <definedName name="令和4年度補正デジタル田園都市国家構想交付金_デジタル実装タイプTYPE1_20215">'【発出時非表示】プルダウンリスト（交付対象事業の名称）'!$B$393:$E$393</definedName>
    <definedName name="令和4年度補正デジタル田園都市国家構想交付金_デジタル実装タイプTYPE1_20217">'【発出時非表示】プルダウンリスト（交付対象事業の名称）'!$B$394:$C$394</definedName>
    <definedName name="令和4年度補正デジタル田園都市国家構想交付金_デジタル実装タイプTYPE1_20218">'【発出時非表示】プルダウンリスト（交付対象事業の名称）'!$B$395:$C$395</definedName>
    <definedName name="令和4年度補正デジタル田園都市国家構想交付金_デジタル実装タイプTYPE1_20219">'【発出時非表示】プルダウンリスト（交付対象事業の名称）'!$B$396:$C$396</definedName>
    <definedName name="令和4年度補正デジタル田園都市国家構想交付金_デジタル実装タイプTYPE1_20220">'【発出時非表示】プルダウンリスト（交付対象事業の名称）'!$B$397:$D$397</definedName>
    <definedName name="令和4年度補正デジタル田園都市国家構想交付金_デジタル実装タイプTYPE1_20305">'【発出時非表示】プルダウンリスト（交付対象事業の名称）'!$B$398:$B$398</definedName>
    <definedName name="令和4年度補正デジタル田園都市国家構想交付金_デジタル実装タイプTYPE1_20324">'【発出時非表示】プルダウンリスト（交付対象事業の名称）'!$B$399:$D$399</definedName>
    <definedName name="令和4年度補正デジタル田園都市国家構想交付金_デジタル実装タイプTYPE1_20350">'【発出時非表示】プルダウンリスト（交付対象事業の名称）'!$B$400:$C$400</definedName>
    <definedName name="令和4年度補正デジタル田園都市国家構想交付金_デジタル実装タイプTYPE1_20361">'【発出時非表示】プルダウンリスト（交付対象事業の名称）'!$B$401:$C$401</definedName>
    <definedName name="令和4年度補正デジタル田園都市国家構想交付金_デジタル実装タイプTYPE1_20362">'【発出時非表示】プルダウンリスト（交付対象事業の名称）'!$B$402:$B$402</definedName>
    <definedName name="令和4年度補正デジタル田園都市国家構想交付金_デジタル実装タイプTYPE1_20383">'【発出時非表示】プルダウンリスト（交付対象事業の名称）'!$B$403:$B$403</definedName>
    <definedName name="令和4年度補正デジタル田園都市国家構想交付金_デジタル実装タイプTYPE1_20388">'【発出時非表示】プルダウンリスト（交付対象事業の名称）'!$B$404:$B$404</definedName>
    <definedName name="令和4年度補正デジタル田園都市国家構想交付金_デジタル実装タイプTYPE1_20402">'【発出時非表示】プルダウンリスト（交付対象事業の名称）'!$B$405:$B$405</definedName>
    <definedName name="令和4年度補正デジタル田園都市国家構想交付金_デジタル実装タイプTYPE1_20403">'【発出時非表示】プルダウンリスト（交付対象事業の名称）'!$B$406:$B$406</definedName>
    <definedName name="令和4年度補正デジタル田園都市国家構想交付金_デジタル実装タイプTYPE1_20404">'【発出時非表示】プルダウンリスト（交付対象事業の名称）'!$B$407:$C$407</definedName>
    <definedName name="令和4年度補正デジタル田園都市国家構想交付金_デジタル実装タイプTYPE1_20413">'【発出時非表示】プルダウンリスト（交付対象事業の名称）'!$B$408:$B$408</definedName>
    <definedName name="令和4年度補正デジタル田園都市国家構想交付金_デジタル実装タイプTYPE1_20415">'【発出時非表示】プルダウンリスト（交付対象事業の名称）'!$B$409:$C$409</definedName>
    <definedName name="令和4年度補正デジタル田園都市国家構想交付金_デジタル実装タイプTYPE1_20422">'【発出時非表示】プルダウンリスト（交付対象事業の名称）'!$B$410:$B$410</definedName>
    <definedName name="令和4年度補正デジタル田園都市国家構想交付金_デジタル実装タイプTYPE1_20423">'【発出時非表示】プルダウンリスト（交付対象事業の名称）'!$B$411:$B$411</definedName>
    <definedName name="令和4年度補正デジタル田園都市国家構想交付金_デジタル実装タイプTYPE1_20430">'【発出時非表示】プルダウンリスト（交付対象事業の名称）'!$B$412:$C$412</definedName>
    <definedName name="令和4年度補正デジタル田園都市国家構想交付金_デジタル実装タイプTYPE1_20432">'【発出時非表示】プルダウンリスト（交付対象事業の名称）'!$B$413:$B$413</definedName>
    <definedName name="令和4年度補正デジタル田園都市国家構想交付金_デジタル実装タイプTYPE1_20446">'【発出時非表示】プルダウンリスト（交付対象事業の名称）'!$B$414:$B$414</definedName>
    <definedName name="令和4年度補正デジタル田園都市国家構想交付金_デジタル実装タイプTYPE1_20448">'【発出時非表示】プルダウンリスト（交付対象事業の名称）'!$B$415:$B$415</definedName>
    <definedName name="令和4年度補正デジタル田園都市国家構想交付金_デジタル実装タイプTYPE1_20450">'【発出時非表示】プルダウンリスト（交付対象事業の名称）'!$B$416:$D$416</definedName>
    <definedName name="令和4年度補正デジタル田園都市国家構想交付金_デジタル実装タイプTYPE1_20451">'【発出時非表示】プルダウンリスト（交付対象事業の名称）'!$B$417:$B$417</definedName>
    <definedName name="令和4年度補正デジタル田園都市国家構想交付金_デジタル実装タイプTYPE1_20486">'【発出時非表示】プルダウンリスト（交付対象事業の名称）'!$B$418:$D$418</definedName>
    <definedName name="令和4年度補正デジタル田園都市国家構想交付金_デジタル実装タイプTYPE1_20590">'【発出時非表示】プルダウンリスト（交付対象事業の名称）'!$B$419:$B$419</definedName>
    <definedName name="令和4年度補正デジタル田園都市国家構想交付金_デジタル実装タイプTYPE1_20602">'【発出時非表示】プルダウンリスト（交付対象事業の名称）'!$B$420:$B$420</definedName>
    <definedName name="令和4年度補正デジタル田園都市国家構想交付金_デジタル実装タイプTYPE1_21000">'【発出時非表示】プルダウンリスト（交付対象事業の名称）'!$B$421:$C$421</definedName>
    <definedName name="令和4年度補正デジタル田園都市国家構想交付金_デジタル実装タイプTYPE1_21201">'【発出時非表示】プルダウンリスト（交付対象事業の名称）'!$B$422:$F$422</definedName>
    <definedName name="令和4年度補正デジタル田園都市国家構想交付金_デジタル実装タイプTYPE1_21202">'【発出時非表示】プルダウンリスト（交付対象事業の名称）'!$B$423:$B$423</definedName>
    <definedName name="令和4年度補正デジタル田園都市国家構想交付金_デジタル実装タイプTYPE1_21203">'【発出時非表示】プルダウンリスト（交付対象事業の名称）'!$B$424:$D$424</definedName>
    <definedName name="令和4年度補正デジタル田園都市国家構想交付金_デジタル実装タイプTYPE1_21205">'【発出時非表示】プルダウンリスト（交付対象事業の名称）'!$B$425:$B$425</definedName>
    <definedName name="令和4年度補正デジタル田園都市国家構想交付金_デジタル実装タイプTYPE1_21208">'【発出時非表示】プルダウンリスト（交付対象事業の名称）'!$B$426:$B$426</definedName>
    <definedName name="令和4年度補正デジタル田園都市国家構想交付金_デジタル実装タイプTYPE1_21209">'【発出時非表示】プルダウンリスト（交付対象事業の名称）'!$B$427:$C$427</definedName>
    <definedName name="令和4年度補正デジタル田園都市国家構想交付金_デジタル実装タイプTYPE1_21210">'【発出時非表示】プルダウンリスト（交付対象事業の名称）'!$B$428:$B$428</definedName>
    <definedName name="令和4年度補正デジタル田園都市国家構想交付金_デジタル実装タイプTYPE1_21213">'【発出時非表示】プルダウンリスト（交付対象事業の名称）'!$B$429:$C$429</definedName>
    <definedName name="令和4年度補正デジタル田園都市国家構想交付金_デジタル実装タイプTYPE1_21214">'【発出時非表示】プルダウンリスト（交付対象事業の名称）'!$B$430:$D$430</definedName>
    <definedName name="令和4年度補正デジタル田園都市国家構想交付金_デジタル実装タイプTYPE1_21217">'【発出時非表示】プルダウンリスト（交付対象事業の名称）'!$B$431:$B$431</definedName>
    <definedName name="令和4年度補正デジタル田園都市国家構想交付金_デジタル実装タイプTYPE1_21218">'【発出時非表示】プルダウンリスト（交付対象事業の名称）'!$B$432:$D$432</definedName>
    <definedName name="令和4年度補正デジタル田園都市国家構想交付金_デジタル実装タイプTYPE1_21381">'【発出時非表示】プルダウンリスト（交付対象事業の名称）'!$B$433:$B$433</definedName>
    <definedName name="令和4年度補正デジタル田園都市国家構想交付金_デジタル実装タイプTYPE1_21401">'【発出時非表示】プルダウンリスト（交付対象事業の名称）'!$B$434:$B$434</definedName>
    <definedName name="令和4年度補正デジタル田園都市国家構想交付金_デジタル実装タイプTYPE1_21521">'【発出時非表示】プルダウンリスト（交付対象事業の名称）'!$B$435:$B$435</definedName>
    <definedName name="令和4年度補正デジタル田園都市国家構想交付金_デジタル実装タイプTYPE1_22000">'【発出時非表示】プルダウンリスト（交付対象事業の名称）'!$B$436:$I$436</definedName>
    <definedName name="令和4年度補正デジタル田園都市国家構想交付金_デジタル実装タイプTYPE1_22100">'【発出時非表示】プルダウンリスト（交付対象事業の名称）'!$B$437:$F$437</definedName>
    <definedName name="令和4年度補正デジタル田園都市国家構想交付金_デジタル実装タイプTYPE1_22203">'【発出時非表示】プルダウンリスト（交付対象事業の名称）'!$B$438:$B$438</definedName>
    <definedName name="令和4年度補正デジタル田園都市国家構想交付金_デジタル実装タイプTYPE1_22205">'【発出時非表示】プルダウンリスト（交付対象事業の名称）'!$B$439:$B$439</definedName>
    <definedName name="令和4年度補正デジタル田園都市国家構想交付金_デジタル実装タイプTYPE1_22207">'【発出時非表示】プルダウンリスト（交付対象事業の名称）'!$B$440:$C$440</definedName>
    <definedName name="令和4年度補正デジタル田園都市国家構想交付金_デジタル実装タイプTYPE1_22210">'【発出時非表示】プルダウンリスト（交付対象事業の名称）'!$B$441:$B$441</definedName>
    <definedName name="令和4年度補正デジタル田園都市国家構想交付金_デジタル実装タイプTYPE1_22211">'【発出時非表示】プルダウンリスト（交付対象事業の名称）'!$B$442:$F$442</definedName>
    <definedName name="令和4年度補正デジタル田園都市国家構想交付金_デジタル実装タイプTYPE1_22213">'【発出時非表示】プルダウンリスト（交付対象事業の名称）'!$B$443:$C$443</definedName>
    <definedName name="令和4年度補正デジタル田園都市国家構想交付金_デジタル実装タイプTYPE1_22214">'【発出時非表示】プルダウンリスト（交付対象事業の名称）'!$B$444:$C$444</definedName>
    <definedName name="令和4年度補正デジタル田園都市国家構想交付金_デジタル実装タイプTYPE1_22216">'【発出時非表示】プルダウンリスト（交付対象事業の名称）'!$B$445:$B$445</definedName>
    <definedName name="令和4年度補正デジタル田園都市国家構想交付金_デジタル実装タイプTYPE1_22220">'【発出時非表示】プルダウンリスト（交付対象事業の名称）'!$B$446:$C$446</definedName>
    <definedName name="令和4年度補正デジタル田園都市国家構想交付金_デジタル実装タイプTYPE1_22222">'【発出時非表示】プルダウンリスト（交付対象事業の名称）'!$B$447:$B$447</definedName>
    <definedName name="令和4年度補正デジタル田園都市国家構想交付金_デジタル実装タイプTYPE1_22224">'【発出時非表示】プルダウンリスト（交付対象事業の名称）'!$B$448:$B$448</definedName>
    <definedName name="令和4年度補正デジタル田園都市国家構想交付金_デジタル実装タイプTYPE1_22225">'【発出時非表示】プルダウンリスト（交付対象事業の名称）'!$B$449:$C$449</definedName>
    <definedName name="令和4年度補正デジタル田園都市国家構想交付金_デジタル実装タイプTYPE1_22301">'【発出時非表示】プルダウンリスト（交付対象事業の名称）'!$B$450:$B$450</definedName>
    <definedName name="令和4年度補正デジタル田園都市国家構想交付金_デジタル実装タイプTYPE1_22325">'【発出時非表示】プルダウンリスト（交付対象事業の名称）'!$B$451:$D$451</definedName>
    <definedName name="令和4年度補正デジタル田園都市国家構想交付金_デジタル実装タイプTYPE1_22341">'【発出時非表示】プルダウンリスト（交付対象事業の名称）'!$B$452:$B$452</definedName>
    <definedName name="令和4年度補正デジタル田園都市国家構想交付金_デジタル実装タイプTYPE1_22429">'【発出時非表示】プルダウンリスト（交付対象事業の名称）'!$B$453:$B$453</definedName>
    <definedName name="令和4年度補正デジタル田園都市国家構想交付金_デジタル実装タイプTYPE1_22824">'【発出時非表示】プルダウンリスト（交付対象事業の名称）'!$B$454:$B$454</definedName>
    <definedName name="令和4年度補正デジタル田園都市国家構想交付金_デジタル実装タイプTYPE1_23000">'【発出時非表示】プルダウンリスト（交付対象事業の名称）'!$B$455:$F$455</definedName>
    <definedName name="令和4年度補正デジタル田園都市国家構想交付金_デジタル実装タイプTYPE1_23100">'【発出時非表示】プルダウンリスト（交付対象事業の名称）'!$B$456:$E$456</definedName>
    <definedName name="令和4年度補正デジタル田園都市国家構想交付金_デジタル実装タイプTYPE1_23201">'【発出時非表示】プルダウンリスト（交付対象事業の名称）'!$B$457:$C$457</definedName>
    <definedName name="令和4年度補正デジタル田園都市国家構想交付金_デジタル実装タイプTYPE1_23202">'【発出時非表示】プルダウンリスト（交付対象事業の名称）'!$B$458:$D$458</definedName>
    <definedName name="令和4年度補正デジタル田園都市国家構想交付金_デジタル実装タイプTYPE1_23203">'【発出時非表示】プルダウンリスト（交付対象事業の名称）'!$B$459:$B$459</definedName>
    <definedName name="令和4年度補正デジタル田園都市国家構想交付金_デジタル実装タイプTYPE1_23205">'【発出時非表示】プルダウンリスト（交付対象事業の名称）'!$B$460:$C$460</definedName>
    <definedName name="令和4年度補正デジタル田園都市国家構想交付金_デジタル実装タイプTYPE1_23208">'【発出時非表示】プルダウンリスト（交付対象事業の名称）'!$B$461:$B$461</definedName>
    <definedName name="令和4年度補正デジタル田園都市国家構想交付金_デジタル実装タイプTYPE1_23210">'【発出時非表示】プルダウンリスト（交付対象事業の名称）'!$B$462:$F$462</definedName>
    <definedName name="令和4年度補正デジタル田園都市国家構想交付金_デジタル実装タイプTYPE1_23211">'【発出時非表示】プルダウンリスト（交付対象事業の名称）'!$B$463:$D$463</definedName>
    <definedName name="令和4年度補正デジタル田園都市国家構想交付金_デジタル実装タイプTYPE1_23212">'【発出時非表示】プルダウンリスト（交付対象事業の名称）'!$B$464:$B$464</definedName>
    <definedName name="令和4年度補正デジタル田園都市国家構想交付金_デジタル実装タイプTYPE1_23213">'【発出時非表示】プルダウンリスト（交付対象事業の名称）'!$B$465:$E$465</definedName>
    <definedName name="令和4年度補正デジタル田園都市国家構想交付金_デジタル実装タイプTYPE1_23214">'【発出時非表示】プルダウンリスト（交付対象事業の名称）'!$B$466:$D$466</definedName>
    <definedName name="令和4年度補正デジタル田園都市国家構想交付金_デジタル実装タイプTYPE1_23215">'【発出時非表示】プルダウンリスト（交付対象事業の名称）'!$B$467:$B$467</definedName>
    <definedName name="令和4年度補正デジタル田園都市国家構想交付金_デジタル実装タイプTYPE1_23216">'【発出時非表示】プルダウンリスト（交付対象事業の名称）'!$B$468:$B$468</definedName>
    <definedName name="令和4年度補正デジタル田園都市国家構想交付金_デジタル実装タイプTYPE1_23217">'【発出時非表示】プルダウンリスト（交付対象事業の名称）'!$B$469:$B$469</definedName>
    <definedName name="令和4年度補正デジタル田園都市国家構想交付金_デジタル実装タイプTYPE1_23219">'【発出時非表示】プルダウンリスト（交付対象事業の名称）'!$B$470:$B$470</definedName>
    <definedName name="令和4年度補正デジタル田園都市国家構想交付金_デジタル実装タイプTYPE1_23220">'【発出時非表示】プルダウンリスト（交付対象事業の名称）'!$B$471:$B$471</definedName>
    <definedName name="令和4年度補正デジタル田園都市国家構想交付金_デジタル実装タイプTYPE1_23222">'【発出時非表示】プルダウンリスト（交付対象事業の名称）'!$B$472:$C$472</definedName>
    <definedName name="令和4年度補正デジタル田園都市国家構想交付金_デジタル実装タイプTYPE1_23223">'【発出時非表示】プルダウンリスト（交付対象事業の名称）'!$B$473:$E$473</definedName>
    <definedName name="令和4年度補正デジタル田園都市国家構想交付金_デジタル実装タイプTYPE1_23226">'【発出時非表示】プルダウンリスト（交付対象事業の名称）'!$B$474:$B$474</definedName>
    <definedName name="令和4年度補正デジタル田園都市国家構想交付金_デジタル実装タイプTYPE1_23230">'【発出時非表示】プルダウンリスト（交付対象事業の名称）'!$B$475:$B$475</definedName>
    <definedName name="令和4年度補正デジタル田園都市国家構想交付金_デジタル実装タイプTYPE1_23231">'【発出時非表示】プルダウンリスト（交付対象事業の名称）'!$B$476:$B$476</definedName>
    <definedName name="令和4年度補正デジタル田園都市国家構想交付金_デジタル実装タイプTYPE1_23232">'【発出時非表示】プルダウンリスト（交付対象事業の名称）'!$B$477:$B$477</definedName>
    <definedName name="令和4年度補正デジタル田園都市国家構想交付金_デジタル実装タイプTYPE1_23235">'【発出時非表示】プルダウンリスト（交付対象事業の名称）'!$B$478:$C$478</definedName>
    <definedName name="令和4年度補正デジタル田園都市国家構想交付金_デジタル実装タイプTYPE1_23237">'【発出時非表示】プルダウンリスト（交付対象事業の名称）'!$B$479:$B$479</definedName>
    <definedName name="令和4年度補正デジタル田園都市国家構想交付金_デジタル実装タイプTYPE1_23238">'【発出時非表示】プルダウンリスト（交付対象事業の名称）'!$B$480:$E$480</definedName>
    <definedName name="令和4年度補正デジタル田園都市国家構想交付金_デジタル実装タイプTYPE1_23302">'【発出時非表示】プルダウンリスト（交付対象事業の名称）'!$B$481:$B$481</definedName>
    <definedName name="令和4年度補正デジタル田園都市国家構想交付金_デジタル実装タイプTYPE1_23342">'【発出時非表示】プルダウンリスト（交付対象事業の名称）'!$B$482:$D$482</definedName>
    <definedName name="令和4年度補正デジタル田園都市国家構想交付金_デジタル実装タイプTYPE1_23447">'【発出時非表示】プルダウンリスト（交付対象事業の名称）'!$B$483:$B$483</definedName>
    <definedName name="令和4年度補正デジタル田園都市国家構想交付金_デジタル実装タイプTYPE1_24203">'【発出時非表示】プルダウンリスト（交付対象事業の名称）'!$B$484:$C$484</definedName>
    <definedName name="令和4年度補正デジタル田園都市国家構想交付金_デジタル実装タイプTYPE1_24205">'【発出時非表示】プルダウンリスト（交付対象事業の名称）'!$B$485:$C$485</definedName>
    <definedName name="令和4年度補正デジタル田園都市国家構想交付金_デジタル実装タイプTYPE1_24207">'【発出時非表示】プルダウンリスト（交付対象事業の名称）'!$B$486:$F$486</definedName>
    <definedName name="令和4年度補正デジタル田園都市国家構想交付金_デジタル実装タイプTYPE1_24208">'【発出時非表示】プルダウンリスト（交付対象事業の名称）'!$B$487:$F$487</definedName>
    <definedName name="令和4年度補正デジタル田園都市国家構想交付金_デジタル実装タイプTYPE1_24210">'【発出時非表示】プルダウンリスト（交付対象事業の名称）'!$B$488:$B$488</definedName>
    <definedName name="令和4年度補正デジタル田園都市国家構想交付金_デジタル実装タイプTYPE1_24214">'【発出時非表示】プルダウンリスト（交付対象事業の名称）'!$B$489:$E$489</definedName>
    <definedName name="令和4年度補正デジタル田園都市国家構想交付金_デジタル実装タイプTYPE1_24215">'【発出時非表示】プルダウンリスト（交付対象事業の名称）'!$B$490:$B$490</definedName>
    <definedName name="令和4年度補正デジタル田園都市国家構想交付金_デジタル実装タイプTYPE1_24216">'【発出時非表示】プルダウンリスト（交付対象事業の名称）'!$B$491:$C$491</definedName>
    <definedName name="令和4年度補正デジタル田園都市国家構想交付金_デジタル実装タイプTYPE1_24303">'【発出時非表示】プルダウンリスト（交付対象事業の名称）'!$B$492:$B$492</definedName>
    <definedName name="令和4年度補正デジタル田園都市国家構想交付金_デジタル実装タイプTYPE1_24324">'【発出時非表示】プルダウンリスト（交付対象事業の名称）'!$B$493:$D$493</definedName>
    <definedName name="令和4年度補正デジタル田園都市国家構想交付金_デジタル実装タイプTYPE1_24341">'【発出時非表示】プルダウンリスト（交付対象事業の名称）'!$B$494:$B$494</definedName>
    <definedName name="令和4年度補正デジタル田園都市国家構想交付金_デジタル実装タイプTYPE1_24561">'【発出時非表示】プルダウンリスト（交付対象事業の名称）'!$B$495:$C$495</definedName>
    <definedName name="令和4年度補正デジタル田園都市国家構想交付金_デジタル実装タイプTYPE1_25000">'【発出時非表示】プルダウンリスト（交付対象事業の名称）'!$B$496:$H$496</definedName>
    <definedName name="令和4年度補正デジタル田園都市国家構想交付金_デジタル実装タイプTYPE1_25202">'【発出時非表示】プルダウンリスト（交付対象事業の名称）'!$B$497:$B$497</definedName>
    <definedName name="令和4年度補正デジタル田園都市国家構想交付金_デジタル実装タイプTYPE1_25203">'【発出時非表示】プルダウンリスト（交付対象事業の名称）'!$B$498:$C$498</definedName>
    <definedName name="令和4年度補正デジタル田園都市国家構想交付金_デジタル実装タイプTYPE1_25204">'【発出時非表示】プルダウンリスト（交付対象事業の名称）'!$B$499:$D$499</definedName>
    <definedName name="令和4年度補正デジタル田園都市国家構想交付金_デジタル実装タイプTYPE1_25206">'【発出時非表示】プルダウンリスト（交付対象事業の名称）'!$B$500:$C$500</definedName>
    <definedName name="令和4年度補正デジタル田園都市国家構想交付金_デジタル実装タイプTYPE1_25207">'【発出時非表示】プルダウンリスト（交付対象事業の名称）'!$B$501:$F$501</definedName>
    <definedName name="令和4年度補正デジタル田園都市国家構想交付金_デジタル実装タイプTYPE1_25208">'【発出時非表示】プルダウンリスト（交付対象事業の名称）'!$B$502:$B$502</definedName>
    <definedName name="令和4年度補正デジタル田園都市国家構想交付金_デジタル実装タイプTYPE1_25209">'【発出時非表示】プルダウンリスト（交付対象事業の名称）'!$B$503:$E$503</definedName>
    <definedName name="令和4年度補正デジタル田園都市国家構想交付金_デジタル実装タイプTYPE1_25210">'【発出時非表示】プルダウンリスト（交付対象事業の名称）'!$B$504:$E$504</definedName>
    <definedName name="令和4年度補正デジタル田園都市国家構想交付金_デジタル実装タイプTYPE1_25211">'【発出時非表示】プルダウンリスト（交付対象事業の名称）'!$B$505:$B$505</definedName>
    <definedName name="令和4年度補正デジタル田園都市国家構想交付金_デジタル実装タイプTYPE1_25213">'【発出時非表示】プルダウンリスト（交付対象事業の名称）'!$B$506:$D$506</definedName>
    <definedName name="令和4年度補正デジタル田園都市国家構想交付金_デジタル実装タイプTYPE1_25214">'【発出時非表示】プルダウンリスト（交付対象事業の名称）'!$B$507:$F$507</definedName>
    <definedName name="令和4年度補正デジタル田園都市国家構想交付金_デジタル実装タイプTYPE1_25384">'【発出時非表示】プルダウンリスト（交付対象事業の名称）'!$B$508:$B$508</definedName>
    <definedName name="令和4年度補正デジタル田園都市国家構想交付金_デジタル実装タイプTYPE1_25425">'【発出時非表示】プルダウンリスト（交付対象事業の名称）'!$B$509:$B$509</definedName>
    <definedName name="令和4年度補正デジタル田園都市国家構想交付金_デジタル実装タイプTYPE1_26100">'【発出時非表示】プルダウンリスト（交付対象事業の名称）'!$B$510:$D$510</definedName>
    <definedName name="令和4年度補正デジタル田園都市国家構想交付金_デジタル実装タイプTYPE1_26201">'【発出時非表示】プルダウンリスト（交付対象事業の名称）'!$B$511:$B$511</definedName>
    <definedName name="令和4年度補正デジタル田園都市国家構想交付金_デジタル実装タイプTYPE1_26202">'【発出時非表示】プルダウンリスト（交付対象事業の名称）'!$B$512:$B$512</definedName>
    <definedName name="令和4年度補正デジタル田園都市国家構想交付金_デジタル実装タイプTYPE1_26203">'【発出時非表示】プルダウンリスト（交付対象事業の名称）'!$B$513:$B$513</definedName>
    <definedName name="令和4年度補正デジタル田園都市国家構想交付金_デジタル実装タイプTYPE1_26204">'【発出時非表示】プルダウンリスト（交付対象事業の名称）'!$B$514:$C$514</definedName>
    <definedName name="令和4年度補正デジタル田園都市国家構想交付金_デジタル実装タイプTYPE1_26207">'【発出時非表示】プルダウンリスト（交付対象事業の名称）'!$B$515:$C$515</definedName>
    <definedName name="令和4年度補正デジタル田園都市国家構想交付金_デジタル実装タイプTYPE1_26211">'【発出時非表示】プルダウンリスト（交付対象事業の名称）'!$B$516:$B$516</definedName>
    <definedName name="令和4年度補正デジタル田園都市国家構想交付金_デジタル実装タイプTYPE1_26212">'【発出時非表示】プルダウンリスト（交付対象事業の名称）'!$B$517:$C$517</definedName>
    <definedName name="令和4年度補正デジタル田園都市国家構想交付金_デジタル実装タイプTYPE1_26303">'【発出時非表示】プルダウンリスト（交付対象事業の名称）'!$B$518:$B$518</definedName>
    <definedName name="令和4年度補正デジタル田園都市国家構想交付金_デジタル実装タイプTYPE1_26366">'【発出時非表示】プルダウンリスト（交付対象事業の名称）'!$B$519:$C$519</definedName>
    <definedName name="令和4年度補正デジタル田園都市国家構想交付金_デジタル実装タイプTYPE1_26465">'【発出時非表示】プルダウンリスト（交付対象事業の名称）'!$B$520:$B$520</definedName>
    <definedName name="令和4年度補正デジタル田園都市国家構想交付金_デジタル実装タイプTYPE1_27000">'【発出時非表示】プルダウンリスト（交付対象事業の名称）'!$B$521:$E$521</definedName>
    <definedName name="令和4年度補正デジタル田園都市国家構想交付金_デジタル実装タイプTYPE1_27100">'【発出時非表示】プルダウンリスト（交付対象事業の名称）'!$B$522:$C$522</definedName>
    <definedName name="令和4年度補正デジタル田園都市国家構想交付金_デジタル実装タイプTYPE1_27140">'【発出時非表示】プルダウンリスト（交付対象事業の名称）'!$B$523:$B$523</definedName>
    <definedName name="令和4年度補正デジタル田園都市国家構想交付金_デジタル実装タイプTYPE1_27203">'【発出時非表示】プルダウンリスト（交付対象事業の名称）'!$B$524:$E$524</definedName>
    <definedName name="令和4年度補正デジタル田園都市国家構想交付金_デジタル実装タイプTYPE1_27204">'【発出時非表示】プルダウンリスト（交付対象事業の名称）'!$B$525:$B$525</definedName>
    <definedName name="令和4年度補正デジタル田園都市国家構想交付金_デジタル実装タイプTYPE1_27205">'【発出時非表示】プルダウンリスト（交付対象事業の名称）'!$B$526:$C$526</definedName>
    <definedName name="令和4年度補正デジタル田園都市国家構想交付金_デジタル実装タイプTYPE1_27206">'【発出時非表示】プルダウンリスト（交付対象事業の名称）'!$B$527:$C$527</definedName>
    <definedName name="令和4年度補正デジタル田園都市国家構想交付金_デジタル実装タイプTYPE1_27208">'【発出時非表示】プルダウンリスト（交付対象事業の名称）'!$B$528:$C$528</definedName>
    <definedName name="令和4年度補正デジタル田園都市国家構想交付金_デジタル実装タイプTYPE1_27209">'【発出時非表示】プルダウンリスト（交付対象事業の名称）'!$B$529:$D$529</definedName>
    <definedName name="令和4年度補正デジタル田園都市国家構想交付金_デジタル実装タイプTYPE1_27210">'【発出時非表示】プルダウンリスト（交付対象事業の名称）'!$B$530:$C$530</definedName>
    <definedName name="令和4年度補正デジタル田園都市国家構想交付金_デジタル実装タイプTYPE1_27211">'【発出時非表示】プルダウンリスト（交付対象事業の名称）'!$B$531:$C$531</definedName>
    <definedName name="令和4年度補正デジタル田園都市国家構想交付金_デジタル実装タイプTYPE1_27212">'【発出時非表示】プルダウンリスト（交付対象事業の名称）'!$B$532:$B$532</definedName>
    <definedName name="令和4年度補正デジタル田園都市国家構想交付金_デジタル実装タイプTYPE1_27213">'【発出時非表示】プルダウンリスト（交付対象事業の名称）'!$B$533:$B$533</definedName>
    <definedName name="令和4年度補正デジタル田園都市国家構想交付金_デジタル実装タイプTYPE1_27214">'【発出時非表示】プルダウンリスト（交付対象事業の名称）'!$B$534:$D$534</definedName>
    <definedName name="令和4年度補正デジタル田園都市国家構想交付金_デジタル実装タイプTYPE1_27216">'【発出時非表示】プルダウンリスト（交付対象事業の名称）'!$B$535:$B$535</definedName>
    <definedName name="令和4年度補正デジタル田園都市国家構想交付金_デジタル実装タイプTYPE1_27218">'【発出時非表示】プルダウンリスト（交付対象事業の名称）'!$B$536:$B$536</definedName>
    <definedName name="令和4年度補正デジタル田園都市国家構想交付金_デジタル実装タイプTYPE1_27219">'【発出時非表示】プルダウンリスト（交付対象事業の名称）'!$B$537:$B$537</definedName>
    <definedName name="令和4年度補正デジタル田園都市国家構想交付金_デジタル実装タイプTYPE1_27220">'【発出時非表示】プルダウンリスト（交付対象事業の名称）'!$B$538:$D$538</definedName>
    <definedName name="令和4年度補正デジタル田園都市国家構想交付金_デジタル実装タイプTYPE1_27221">'【発出時非表示】プルダウンリスト（交付対象事業の名称）'!$B$539:$C$539</definedName>
    <definedName name="令和4年度補正デジタル田園都市国家構想交付金_デジタル実装タイプTYPE1_27222">'【発出時非表示】プルダウンリスト（交付対象事業の名称）'!$B$540:$B$540</definedName>
    <definedName name="令和4年度補正デジタル田園都市国家構想交付金_デジタル実装タイプTYPE1_27223">'【発出時非表示】プルダウンリスト（交付対象事業の名称）'!$B$541:$C$541</definedName>
    <definedName name="令和4年度補正デジタル田園都市国家構想交付金_デジタル実装タイプTYPE1_27227">'【発出時非表示】プルダウンリスト（交付対象事業の名称）'!$B$542:$B$542</definedName>
    <definedName name="令和4年度補正デジタル田園都市国家構想交付金_デジタル実装タイプTYPE1_27228">'【発出時非表示】プルダウンリスト（交付対象事業の名称）'!$B$543:$E$543</definedName>
    <definedName name="令和4年度補正デジタル田園都市国家構想交付金_デジタル実装タイプTYPE1_27229">'【発出時非表示】プルダウンリスト（交付対象事業の名称）'!$B$544:$E$544</definedName>
    <definedName name="令和4年度補正デジタル田園都市国家構想交付金_デジタル実装タイプTYPE1_27231">'【発出時非表示】プルダウンリスト（交付対象事業の名称）'!$B$545:$C$545</definedName>
    <definedName name="令和4年度補正デジタル田園都市国家構想交付金_デジタル実装タイプTYPE1_27232">'【発出時非表示】プルダウンリスト（交付対象事業の名称）'!$B$546:$B$546</definedName>
    <definedName name="令和4年度補正デジタル田園都市国家構想交付金_デジタル実装タイプTYPE1_27301">'【発出時非表示】プルダウンリスト（交付対象事業の名称）'!$B$547:$D$547</definedName>
    <definedName name="令和4年度補正デジタル田園都市国家構想交付金_デジタル実装タイプTYPE1_27341">'【発出時非表示】プルダウンリスト（交付対象事業の名称）'!$B$548:$B$548</definedName>
    <definedName name="令和4年度補正デジタル田園都市国家構想交付金_デジタル実装タイプTYPE1_27361">'【発出時非表示】プルダウンリスト（交付対象事業の名称）'!$B$549:$F$549</definedName>
    <definedName name="令和4年度補正デジタル田園都市国家構想交付金_デジタル実装タイプTYPE1_27366">'【発出時非表示】プルダウンリスト（交付対象事業の名称）'!$B$550:$C$550</definedName>
    <definedName name="令和4年度補正デジタル田園都市国家構想交付金_デジタル実装タイプTYPE1_27382">'【発出時非表示】プルダウンリスト（交付対象事業の名称）'!$B$551:$C$551</definedName>
    <definedName name="令和4年度補正デジタル田園都市国家構想交付金_デジタル実装タイプTYPE1_28100">'【発出時非表示】プルダウンリスト（交付対象事業の名称）'!$B$552:$B$552</definedName>
    <definedName name="令和4年度補正デジタル田園都市国家構想交付金_デジタル実装タイプTYPE1_28201">'【発出時非表示】プルダウンリスト（交付対象事業の名称）'!$B$553:$B$553</definedName>
    <definedName name="令和4年度補正デジタル田園都市国家構想交付金_デジタル実装タイプTYPE1_28202">'【発出時非表示】プルダウンリスト（交付対象事業の名称）'!$B$554:$D$554</definedName>
    <definedName name="令和4年度補正デジタル田園都市国家構想交付金_デジタル実装タイプTYPE1_28203">'【発出時非表示】プルダウンリスト（交付対象事業の名称）'!$B$555:$B$555</definedName>
    <definedName name="令和4年度補正デジタル田園都市国家構想交付金_デジタル実装タイプTYPE1_28204">'【発出時非表示】プルダウンリスト（交付対象事業の名称）'!$B$556:$B$556</definedName>
    <definedName name="令和4年度補正デジタル田園都市国家構想交付金_デジタル実装タイプTYPE1_28206">'【発出時非表示】プルダウンリスト（交付対象事業の名称）'!$B$557:$B$557</definedName>
    <definedName name="令和4年度補正デジタル田園都市国家構想交付金_デジタル実装タイプTYPE1_28207">'【発出時非表示】プルダウンリスト（交付対象事業の名称）'!$B$558:$B$558</definedName>
    <definedName name="令和4年度補正デジタル田園都市国家構想交付金_デジタル実装タイプTYPE1_28213">'【発出時非表示】プルダウンリスト（交付対象事業の名称）'!$B$559:$C$559</definedName>
    <definedName name="令和4年度補正デジタル田園都市国家構想交付金_デジタル実装タイプTYPE1_28214">'【発出時非表示】プルダウンリスト（交付対象事業の名称）'!$B$560:$B$560</definedName>
    <definedName name="令和4年度補正デジタル田園都市国家構想交付金_デジタル実装タイプTYPE1_28216">'【発出時非表示】プルダウンリスト（交付対象事業の名称）'!$B$561:$C$561</definedName>
    <definedName name="令和4年度補正デジタル田園都市国家構想交付金_デジタル実装タイプTYPE1_28217">'【発出時非表示】プルダウンリスト（交付対象事業の名称）'!$B$562:$C$562</definedName>
    <definedName name="令和4年度補正デジタル田園都市国家構想交付金_デジタル実装タイプTYPE1_28218">'【発出時非表示】プルダウンリスト（交付対象事業の名称）'!$B$563:$B$563</definedName>
    <definedName name="令和4年度補正デジタル田園都市国家構想交付金_デジタル実装タイプTYPE1_28219">'【発出時非表示】プルダウンリスト（交付対象事業の名称）'!$B$564:$B$564</definedName>
    <definedName name="令和4年度補正デジタル田園都市国家構想交付金_デジタル実装タイプTYPE1_28220">'【発出時非表示】プルダウンリスト（交付対象事業の名称）'!$B$565:$C$565</definedName>
    <definedName name="令和4年度補正デジタル田園都市国家構想交付金_デジタル実装タイプTYPE1_28221">'【発出時非表示】プルダウンリスト（交付対象事業の名称）'!$B$566:$B$566</definedName>
    <definedName name="令和4年度補正デジタル田園都市国家構想交付金_デジタル実装タイプTYPE1_28223">'【発出時非表示】プルダウンリスト（交付対象事業の名称）'!$B$567:$C$567</definedName>
    <definedName name="令和4年度補正デジタル田園都市国家構想交付金_デジタル実装タイプTYPE1_28225">'【発出時非表示】プルダウンリスト（交付対象事業の名称）'!$B$568:$E$568</definedName>
    <definedName name="令和4年度補正デジタル田園都市国家構想交付金_デジタル実装タイプTYPE1_28228">'【発出時非表示】プルダウンリスト（交付対象事業の名称）'!$B$569:$B$569</definedName>
    <definedName name="令和4年度補正デジタル田園都市国家構想交付金_デジタル実装タイプTYPE1_28229">'【発出時非表示】プルダウンリスト（交付対象事業の名称）'!$B$570:$B$570</definedName>
    <definedName name="令和4年度補正デジタル田園都市国家構想交付金_デジタル実装タイプTYPE1_28301">'【発出時非表示】プルダウンリスト（交付対象事業の名称）'!$B$571:$B$571</definedName>
    <definedName name="令和4年度補正デジタル田園都市国家構想交付金_デジタル実装タイプTYPE1_28443">'【発出時非表示】プルダウンリスト（交付対象事業の名称）'!$B$572:$C$572</definedName>
    <definedName name="令和4年度補正デジタル田園都市国家構想交付金_デジタル実装タイプTYPE1_28446">'【発出時非表示】プルダウンリスト（交付対象事業の名称）'!$B$573:$B$573</definedName>
    <definedName name="令和4年度補正デジタル田園都市国家構想交付金_デジタル実装タイプTYPE1_28586">'【発出時非表示】プルダウンリスト（交付対象事業の名称）'!$B$574:$B$574</definedName>
    <definedName name="令和4年度補正デジタル田園都市国家構想交付金_デジタル実装タイプTYPE1_29000">'【発出時非表示】プルダウンリスト（交付対象事業の名称）'!$B$575:$H$575</definedName>
    <definedName name="令和4年度補正デジタル田園都市国家構想交付金_デジタル実装タイプTYPE1_29201">'【発出時非表示】プルダウンリスト（交付対象事業の名称）'!$B$576:$E$576</definedName>
    <definedName name="令和4年度補正デジタル田園都市国家構想交付金_デジタル実装タイプTYPE1_29205">'【発出時非表示】プルダウンリスト（交付対象事業の名称）'!$B$577:$B$577</definedName>
    <definedName name="令和4年度補正デジタル田園都市国家構想交付金_デジタル実装タイプTYPE1_29206">'【発出時非表示】プルダウンリスト（交付対象事業の名称）'!$B$578:$B$578</definedName>
    <definedName name="令和4年度補正デジタル田園都市国家構想交付金_デジタル実装タイプTYPE1_29208">'【発出時非表示】プルダウンリスト（交付対象事業の名称）'!$B$579:$B$579</definedName>
    <definedName name="令和4年度補正デジタル田園都市国家構想交付金_デジタル実装タイプTYPE1_29209">'【発出時非表示】プルダウンリスト（交付対象事業の名称）'!$B$580:$F$580</definedName>
    <definedName name="令和4年度補正デジタル田園都市国家構想交付金_デジタル実装タイプTYPE1_29210">'【発出時非表示】プルダウンリスト（交付対象事業の名称）'!$B$581:$B$581</definedName>
    <definedName name="令和4年度補正デジタル田園都市国家構想交付金_デジタル実装タイプTYPE1_29212">'【発出時非表示】プルダウンリスト（交付対象事業の名称）'!$B$582:$B$582</definedName>
    <definedName name="令和4年度補正デジタル田園都市国家構想交付金_デジタル実装タイプTYPE1_29362">'【発出時非表示】プルダウンリスト（交付対象事業の名称）'!$B$583:$B$583</definedName>
    <definedName name="令和4年度補正デジタル田園都市国家構想交付金_デジタル実装タイプTYPE1_29363">'【発出時非表示】プルダウンリスト（交付対象事業の名称）'!$B$584:$B$584</definedName>
    <definedName name="令和4年度補正デジタル田園都市国家構想交付金_デジタル実装タイプTYPE1_29386">'【発出時非表示】プルダウンリスト（交付対象事業の名称）'!$B$585:$B$585</definedName>
    <definedName name="令和4年度補正デジタル田園都市国家構想交付金_デジタル実装タイプTYPE1_29424">'【発出時非表示】プルダウンリスト（交付対象事業の名称）'!$B$586:$B$586</definedName>
    <definedName name="令和4年度補正デジタル田園都市国家構想交付金_デジタル実装タイプTYPE1_29441">'【発出時非表示】プルダウンリスト（交付対象事業の名称）'!$B$587:$B$587</definedName>
    <definedName name="令和4年度補正デジタル田園都市国家構想交付金_デジタル実装タイプTYPE1_30000">'【発出時非表示】プルダウンリスト（交付対象事業の名称）'!$B$588:$E$588</definedName>
    <definedName name="令和4年度補正デジタル田園都市国家構想交付金_デジタル実装タイプTYPE1_30201">'【発出時非表示】プルダウンリスト（交付対象事業の名称）'!$B$589:$D$589</definedName>
    <definedName name="令和4年度補正デジタル田園都市国家構想交付金_デジタル実装タイプTYPE1_30203">'【発出時非表示】プルダウンリスト（交付対象事業の名称）'!$B$590:$F$590</definedName>
    <definedName name="令和4年度補正デジタル田園都市国家構想交付金_デジタル実装タイプTYPE1_30204">'【発出時非表示】プルダウンリスト（交付対象事業の名称）'!$B$591:$C$591</definedName>
    <definedName name="令和4年度補正デジタル田園都市国家構想交付金_デジタル実装タイプTYPE1_30205">'【発出時非表示】プルダウンリスト（交付対象事業の名称）'!$B$592:$C$592</definedName>
    <definedName name="令和4年度補正デジタル田園都市国家構想交付金_デジタル実装タイプTYPE1_30207">'【発出時非表示】プルダウンリスト（交付対象事業の名称）'!$B$593:$C$593</definedName>
    <definedName name="令和4年度補正デジタル田園都市国家構想交付金_デジタル実装タイプTYPE1_30208">'【発出時非表示】プルダウンリスト（交付対象事業の名称）'!$B$594:$E$594</definedName>
    <definedName name="令和4年度補正デジタル田園都市国家構想交付金_デジタル実装タイプTYPE1_30209">'【発出時非表示】プルダウンリスト（交付対象事業の名称）'!$B$595:$B$595</definedName>
    <definedName name="令和4年度補正デジタル田園都市国家構想交付金_デジタル実装タイプTYPE1_30304">'【発出時非表示】プルダウンリスト（交付対象事業の名称）'!$B$596:$B$596</definedName>
    <definedName name="令和4年度補正デジタル田園都市国家構想交付金_デジタル実装タイプTYPE1_30361">'【発出時非表示】プルダウンリスト（交付対象事業の名称）'!$B$597:$B$597</definedName>
    <definedName name="令和4年度補正デジタル田園都市国家構想交付金_デジタル実装タイプTYPE1_30392">'【発出時非表示】プルダウンリスト（交付対象事業の名称）'!$B$598:$B$598</definedName>
    <definedName name="令和4年度補正デジタル田園都市国家構想交付金_デジタル実装タイプTYPE1_31201">'【発出時非表示】プルダウンリスト（交付対象事業の名称）'!$B$599:$E$599</definedName>
    <definedName name="令和4年度補正デジタル田園都市国家構想交付金_デジタル実装タイプTYPE1_31202">'【発出時非表示】プルダウンリスト（交付対象事業の名称）'!$B$600:$B$600</definedName>
    <definedName name="令和4年度補正デジタル田園都市国家構想交付金_デジタル実装タイプTYPE1_31203">'【発出時非表示】プルダウンリスト（交付対象事業の名称）'!$B$601:$E$601</definedName>
    <definedName name="令和4年度補正デジタル田園都市国家構想交付金_デジタル実装タイプTYPE1_31302">'【発出時非表示】プルダウンリスト（交付対象事業の名称）'!$B$602:$D$602</definedName>
    <definedName name="令和4年度補正デジタル田園都市国家構想交付金_デジタル実装タイプTYPE1_31325">'【発出時非表示】プルダウンリスト（交付対象事業の名称）'!$B$603:$B$603</definedName>
    <definedName name="令和4年度補正デジタル田園都市国家構想交付金_デジタル実装タイプTYPE1_31329">'【発出時非表示】プルダウンリスト（交付対象事業の名称）'!$B$604:$D$604</definedName>
    <definedName name="令和4年度補正デジタル田園都市国家構想交付金_デジタル実装タイプTYPE1_31370">'【発出時非表示】プルダウンリスト（交付対象事業の名称）'!$B$605:$B$605</definedName>
    <definedName name="令和4年度補正デジタル田園都市国家構想交付金_デジタル実装タイプTYPE1_31371">'【発出時非表示】プルダウンリスト（交付対象事業の名称）'!$B$606:$B$606</definedName>
    <definedName name="令和4年度補正デジタル田園都市国家構想交付金_デジタル実装タイプTYPE1_31386">'【発出時非表示】プルダウンリスト（交付対象事業の名称）'!$B$607:$B$607</definedName>
    <definedName name="令和4年度補正デジタル田園都市国家構想交付金_デジタル実装タイプTYPE1_31389">'【発出時非表示】プルダウンリスト（交付対象事業の名称）'!$B$608:$D$608</definedName>
    <definedName name="令和4年度補正デジタル田園都市国家構想交付金_デジタル実装タイプTYPE1_31402">'【発出時非表示】プルダウンリスト（交付対象事業の名称）'!$B$609:$C$609</definedName>
    <definedName name="令和4年度補正デジタル田園都市国家構想交付金_デジタル実装タイプTYPE1_31403">'【発出時非表示】プルダウンリスト（交付対象事業の名称）'!$B$610:$C$610</definedName>
    <definedName name="令和4年度補正デジタル田園都市国家構想交付金_デジタル実装タイプTYPE1_32000">'【発出時非表示】プルダウンリスト（交付対象事業の名称）'!$B$611:$B$611</definedName>
    <definedName name="令和4年度補正デジタル田園都市国家構想交付金_デジタル実装タイプTYPE1_32201">'【発出時非表示】プルダウンリスト（交付対象事業の名称）'!$B$612:$B$612</definedName>
    <definedName name="令和4年度補正デジタル田園都市国家構想交付金_デジタル実装タイプTYPE1_32202">'【発出時非表示】プルダウンリスト（交付対象事業の名称）'!$B$613:$B$613</definedName>
    <definedName name="令和4年度補正デジタル田園都市国家構想交付金_デジタル実装タイプTYPE1_32203">'【発出時非表示】プルダウンリスト（交付対象事業の名称）'!$B$614:$B$614</definedName>
    <definedName name="令和4年度補正デジタル田園都市国家構想交付金_デジタル実装タイプTYPE1_32204">'【発出時非表示】プルダウンリスト（交付対象事業の名称）'!$B$615:$C$615</definedName>
    <definedName name="令和4年度補正デジタル田園都市国家構想交付金_デジタル実装タイプTYPE1_32205">'【発出時非表示】プルダウンリスト（交付対象事業の名称）'!$B$616:$B$616</definedName>
    <definedName name="令和4年度補正デジタル田園都市国家構想交付金_デジタル実装タイプTYPE1_32206">'【発出時非表示】プルダウンリスト（交付対象事業の名称）'!$B$617:$D$617</definedName>
    <definedName name="令和4年度補正デジタル田園都市国家構想交付金_デジタル実装タイプTYPE1_32207">'【発出時非表示】プルダウンリスト（交付対象事業の名称）'!$B$618:$B$618</definedName>
    <definedName name="令和4年度補正デジタル田園都市国家構想交付金_デジタル実装タイプTYPE1_32343">'【発出時非表示】プルダウンリスト（交付対象事業の名称）'!$B$619:$B$619</definedName>
    <definedName name="令和4年度補正デジタル田園都市国家構想交付金_デジタル実装タイプTYPE1_32386">'【発出時非表示】プルダウンリスト（交付対象事業の名称）'!$B$620:$B$620</definedName>
    <definedName name="令和4年度補正デジタル田園都市国家構想交付金_デジタル実装タイプTYPE1_32441">'【発出時非表示】プルダウンリスト（交付対象事業の名称）'!$B$621:$B$621</definedName>
    <definedName name="令和4年度補正デジタル田園都市国家構想交付金_デジタル実装タイプTYPE1_32448">'【発出時非表示】プルダウンリスト（交付対象事業の名称）'!$B$622:$C$622</definedName>
    <definedName name="令和4年度補正デジタル田園都市国家構想交付金_デジタル実装タイプTYPE1_32449">'【発出時非表示】プルダウンリスト（交付対象事業の名称）'!$B$623:$D$623</definedName>
    <definedName name="令和4年度補正デジタル田園都市国家構想交付金_デジタル実装タイプTYPE1_32528">'【発出時非表示】プルダウンリスト（交付対象事業の名称）'!$B$624:$B$624</definedName>
    <definedName name="令和4年度補正デジタル田園都市国家構想交付金_デジタル実装タイプTYPE1_33000">'【発出時非表示】プルダウンリスト（交付対象事業の名称）'!$B$625:$G$625</definedName>
    <definedName name="令和4年度補正デジタル田園都市国家構想交付金_デジタル実装タイプTYPE1_33100">'【発出時非表示】プルダウンリスト（交付対象事業の名称）'!$B$626:$C$626</definedName>
    <definedName name="令和4年度補正デジタル田園都市国家構想交付金_デジタル実装タイプTYPE1_33202">'【発出時非表示】プルダウンリスト（交付対象事業の名称）'!$B$627:$C$627</definedName>
    <definedName name="令和4年度補正デジタル田園都市国家構想交付金_デジタル実装タイプTYPE1_33205">'【発出時非表示】プルダウンリスト（交付対象事業の名称）'!$B$628:$B$628</definedName>
    <definedName name="令和4年度補正デジタル田園都市国家構想交付金_デジタル実装タイプTYPE1_33210">'【発出時非表示】プルダウンリスト（交付対象事業の名称）'!$B$629:$E$629</definedName>
    <definedName name="令和4年度補正デジタル田園都市国家構想交付金_デジタル実装タイプTYPE1_33211">'【発出時非表示】プルダウンリスト（交付対象事業の名称）'!$B$630:$C$630</definedName>
    <definedName name="令和4年度補正デジタル田園都市国家構想交付金_デジタル実装タイプTYPE1_33212">'【発出時非表示】プルダウンリスト（交付対象事業の名称）'!$B$631:$C$631</definedName>
    <definedName name="令和4年度補正デジタル田園都市国家構想交付金_デジタル実装タイプTYPE1_33213">'【発出時非表示】プルダウンリスト（交付対象事業の名称）'!$B$632:$B$632</definedName>
    <definedName name="令和4年度補正デジタル田園都市国家構想交付金_デジタル実装タイプTYPE1_33214">'【発出時非表示】プルダウンリスト（交付対象事業の名称）'!$B$633:$D$633</definedName>
    <definedName name="令和4年度補正デジタル田園都市国家構想交付金_デジタル実装タイプTYPE1_33216">'【発出時非表示】プルダウンリスト（交付対象事業の名称）'!$B$634:$B$634</definedName>
    <definedName name="令和4年度補正デジタル田園都市国家構想交付金_デジタル実装タイプTYPE1_33461">'【発出時非表示】プルダウンリスト（交付対象事業の名称）'!$B$635:$B$635</definedName>
    <definedName name="令和4年度補正デジタル田園都市国家構想交付金_デジタル実装タイプTYPE1_33622">'【発出時非表示】プルダウンリスト（交付対象事業の名称）'!$B$636:$C$636</definedName>
    <definedName name="令和4年度補正デジタル田園都市国家構想交付金_デジタル実装タイプTYPE1_33663">'【発出時非表示】プルダウンリスト（交付対象事業の名称）'!$B$637:$B$637</definedName>
    <definedName name="令和4年度補正デジタル田園都市国家構想交付金_デジタル実装タイプTYPE1_34100">'【発出時非表示】プルダウンリスト（交付対象事業の名称）'!$B$638:$B$638</definedName>
    <definedName name="令和4年度補正デジタル田園都市国家構想交付金_デジタル実装タイプTYPE1_34203">'【発出時非表示】プルダウンリスト（交付対象事業の名称）'!$B$639:$B$639</definedName>
    <definedName name="令和4年度補正デジタル田園都市国家構想交付金_デジタル実装タイプTYPE1_34204">'【発出時非表示】プルダウンリスト（交付対象事業の名称）'!$B$640:$C$640</definedName>
    <definedName name="令和4年度補正デジタル田園都市国家構想交付金_デジタル実装タイプTYPE1_34205">'【発出時非表示】プルダウンリスト（交付対象事業の名称）'!$B$641:$E$641</definedName>
    <definedName name="令和4年度補正デジタル田園都市国家構想交付金_デジタル実装タイプTYPE1_34207">'【発出時非表示】プルダウンリスト（交付対象事業の名称）'!$B$642:$B$642</definedName>
    <definedName name="令和4年度補正デジタル田園都市国家構想交付金_デジタル実装タイプTYPE1_34208">'【発出時非表示】プルダウンリスト（交付対象事業の名称）'!$B$643:$D$643</definedName>
    <definedName name="令和4年度補正デジタル田園都市国家構想交付金_デジタル実装タイプTYPE1_34209">'【発出時非表示】プルダウンリスト（交付対象事業の名称）'!$B$644:$B$644</definedName>
    <definedName name="令和4年度補正デジタル田園都市国家構想交付金_デジタル実装タイプTYPE1_34210">'【発出時非表示】プルダウンリスト（交付対象事業の名称）'!$B$645:$B$645</definedName>
    <definedName name="令和4年度補正デジタル田園都市国家構想交付金_デジタル実装タイプTYPE1_34212">'【発出時非表示】プルダウンリスト（交付対象事業の名称）'!$B$646:$E$646</definedName>
    <definedName name="令和4年度補正デジタル田園都市国家構想交付金_デジタル実装タイプTYPE1_34213">'【発出時非表示】プルダウンリスト（交付対象事業の名称）'!$B$647:$B$647</definedName>
    <definedName name="令和4年度補正デジタル田園都市国家構想交付金_デジタル実装タイプTYPE1_34304">'【発出時非表示】プルダウンリスト（交付対象事業の名称）'!$B$648:$C$648</definedName>
    <definedName name="令和4年度補正デジタル田園都市国家構想交付金_デジタル実装タイプTYPE1_34309">'【発出時非表示】プルダウンリスト（交付対象事業の名称）'!$B$649:$B$649</definedName>
    <definedName name="令和4年度補正デジタル田園都市国家構想交付金_デジタル実装タイプTYPE1_34368">'【発出時非表示】プルダウンリスト（交付対象事業の名称）'!$B$650:$B$650</definedName>
    <definedName name="令和4年度補正デジタル田園都市国家構想交付金_デジタル実装タイプTYPE1_34369">'【発出時非表示】プルダウンリスト（交付対象事業の名称）'!$B$651:$B$651</definedName>
    <definedName name="令和4年度補正デジタル田園都市国家構想交付金_デジタル実装タイプTYPE1_34431">'【発出時非表示】プルダウンリスト（交付対象事業の名称）'!$B$652:$C$652</definedName>
    <definedName name="令和4年度補正デジタル田園都市国家構想交付金_デジタル実装タイプTYPE1_34545">'【発出時非表示】プルダウンリスト（交付対象事業の名称）'!$B$653:$B$653</definedName>
    <definedName name="令和4年度補正デジタル田園都市国家構想交付金_デジタル実装タイプTYPE1_35000">'【発出時非表示】プルダウンリスト（交付対象事業の名称）'!$B$654:$B$654</definedName>
    <definedName name="令和4年度補正デジタル田園都市国家構想交付金_デジタル実装タイプTYPE1_35201">'【発出時非表示】プルダウンリスト（交付対象事業の名称）'!$B$655:$D$655</definedName>
    <definedName name="令和4年度補正デジタル田園都市国家構想交付金_デジタル実装タイプTYPE1_35202">'【発出時非表示】プルダウンリスト（交付対象事業の名称）'!$B$656:$B$656</definedName>
    <definedName name="令和4年度補正デジタル田園都市国家構想交付金_デジタル実装タイプTYPE1_35203">'【発出時非表示】プルダウンリスト（交付対象事業の名称）'!$B$657:$C$657</definedName>
    <definedName name="令和4年度補正デジタル田園都市国家構想交付金_デジタル実装タイプTYPE1_35204">'【発出時非表示】プルダウンリスト（交付対象事業の名称）'!$B$658:$B$658</definedName>
    <definedName name="令和4年度補正デジタル田園都市国家構想交付金_デジタル実装タイプTYPE1_35206">'【発出時非表示】プルダウンリスト（交付対象事業の名称）'!$B$659:$E$659</definedName>
    <definedName name="令和4年度補正デジタル田園都市国家構想交付金_デジタル実装タイプTYPE1_35207">'【発出時非表示】プルダウンリスト（交付対象事業の名称）'!$B$660:$C$660</definedName>
    <definedName name="令和4年度補正デジタル田園都市国家構想交付金_デジタル実装タイプTYPE1_35208">'【発出時非表示】プルダウンリスト（交付対象事業の名称）'!$B$661:$B$661</definedName>
    <definedName name="令和4年度補正デジタル田園都市国家構想交付金_デジタル実装タイプTYPE1_35210">'【発出時非表示】プルダウンリスト（交付対象事業の名称）'!$B$662:$B$662</definedName>
    <definedName name="令和4年度補正デジタル田園都市国家構想交付金_デジタル実装タイプTYPE1_35213">'【発出時非表示】プルダウンリスト（交付対象事業の名称）'!$B$663:$B$663</definedName>
    <definedName name="令和4年度補正デジタル田園都市国家構想交付金_デジタル実装タイプTYPE1_35215">'【発出時非表示】プルダウンリスト（交付対象事業の名称）'!$B$664:$B$664</definedName>
    <definedName name="令和4年度補正デジタル田園都市国家構想交付金_デジタル実装タイプTYPE1_35216">'【発出時非表示】プルダウンリスト（交付対象事業の名称）'!$B$665:$C$665</definedName>
    <definedName name="令和4年度補正デジタル田園都市国家構想交付金_デジタル実装タイプTYPE1_35305">'【発出時非表示】プルダウンリスト（交付対象事業の名称）'!$B$666:$D$666</definedName>
    <definedName name="令和4年度補正デジタル田園都市国家構想交付金_デジタル実装タイプTYPE1_35343">'【発出時非表示】プルダウンリスト（交付対象事業の名称）'!$B$667:$C$667</definedName>
    <definedName name="令和4年度補正デジタル田園都市国家構想交付金_デジタル実装タイプTYPE1_35344">'【発出時非表示】プルダウンリスト（交付対象事業の名称）'!$B$668:$C$668</definedName>
    <definedName name="令和4年度補正デジタル田園都市国家構想交付金_デジタル実装タイプTYPE1_36000">'【発出時非表示】プルダウンリスト（交付対象事業の名称）'!$B$669:$E$669</definedName>
    <definedName name="令和4年度補正デジタル田園都市国家構想交付金_デジタル実装タイプTYPE1_36201">'【発出時非表示】プルダウンリスト（交付対象事業の名称）'!$B$670:$C$670</definedName>
    <definedName name="令和4年度補正デジタル田園都市国家構想交付金_デジタル実装タイプTYPE1_36202">'【発出時非表示】プルダウンリスト（交付対象事業の名称）'!$B$671:$C$671</definedName>
    <definedName name="令和4年度補正デジタル田園都市国家構想交付金_デジタル実装タイプTYPE1_36203">'【発出時非表示】プルダウンリスト（交付対象事業の名称）'!$B$672:$F$672</definedName>
    <definedName name="令和4年度補正デジタル田園都市国家構想交付金_デジタル実装タイプTYPE1_36204">'【発出時非表示】プルダウンリスト（交付対象事業の名称）'!$B$673:$B$673</definedName>
    <definedName name="令和4年度補正デジタル田園都市国家構想交付金_デジタル実装タイプTYPE1_36206">'【発出時非表示】プルダウンリスト（交付対象事業の名称）'!$B$674:$C$674</definedName>
    <definedName name="令和4年度補正デジタル田園都市国家構想交付金_デジタル実装タイプTYPE1_36207">'【発出時非表示】プルダウンリスト（交付対象事業の名称）'!$B$675:$B$675</definedName>
    <definedName name="令和4年度補正デジタル田園都市国家構想交付金_デジタル実装タイプTYPE1_36208">'【発出時非表示】プルダウンリスト（交付対象事業の名称）'!$B$676:$B$676</definedName>
    <definedName name="令和4年度補正デジタル田園都市国家構想交付金_デジタル実装タイプTYPE1_36301">'【発出時非表示】プルダウンリスト（交付対象事業の名称）'!$B$677:$B$677</definedName>
    <definedName name="令和4年度補正デジタル田園都市国家構想交付金_デジタル実装タイプTYPE1_36321">'【発出時非表示】プルダウンリスト（交付対象事業の名称）'!$B$678:$B$678</definedName>
    <definedName name="令和4年度補正デジタル田園都市国家構想交付金_デジタル実装タイプTYPE1_36341">'【発出時非表示】プルダウンリスト（交付対象事業の名称）'!$B$679:$B$679</definedName>
    <definedName name="令和4年度補正デジタル田園都市国家構想交付金_デジタル実装タイプTYPE1_36342">'【発出時非表示】プルダウンリスト（交付対象事業の名称）'!$B$680:$B$680</definedName>
    <definedName name="令和4年度補正デジタル田園都市国家構想交付金_デジタル実装タイプTYPE1_36403">'【発出時非表示】プルダウンリスト（交付対象事業の名称）'!$B$681:$B$681</definedName>
    <definedName name="令和4年度補正デジタル田園都市国家構想交付金_デジタル実装タイプTYPE1_37000">'【発出時非表示】プルダウンリスト（交付対象事業の名称）'!$B$682:$B$682</definedName>
    <definedName name="令和4年度補正デジタル田園都市国家構想交付金_デジタル実装タイプTYPE1_37202">'【発出時非表示】プルダウンリスト（交付対象事業の名称）'!$B$683:$B$683</definedName>
    <definedName name="令和4年度補正デジタル田園都市国家構想交付金_デジタル実装タイプTYPE1_37203">'【発出時非表示】プルダウンリスト（交付対象事業の名称）'!$B$684:$C$684</definedName>
    <definedName name="令和4年度補正デジタル田園都市国家構想交付金_デジタル実装タイプTYPE1_37205">'【発出時非表示】プルダウンリスト（交付対象事業の名称）'!$B$685:$B$685</definedName>
    <definedName name="令和4年度補正デジタル田園都市国家構想交付金_デジタル実装タイプTYPE1_37206">'【発出時非表示】プルダウンリスト（交付対象事業の名称）'!$B$686:$B$686</definedName>
    <definedName name="令和4年度補正デジタル田園都市国家構想交付金_デジタル実装タイプTYPE1_37207">'【発出時非表示】プルダウンリスト（交付対象事業の名称）'!$B$687:$B$687</definedName>
    <definedName name="令和4年度補正デジタル田園都市国家構想交付金_デジタル実装タイプTYPE1_37208">'【発出時非表示】プルダウンリスト（交付対象事業の名称）'!$B$688:$B$688</definedName>
    <definedName name="令和4年度補正デジタル田園都市国家構想交付金_デジタル実装タイプTYPE1_37386">'【発出時非表示】プルダウンリスト（交付対象事業の名称）'!$B$689:$B$689</definedName>
    <definedName name="令和4年度補正デジタル田園都市国家構想交付金_デジタル実装タイプTYPE1_38000">'【発出時非表示】プルダウンリスト（交付対象事業の名称）'!$B$690:$B$690</definedName>
    <definedName name="令和4年度補正デジタル田園都市国家構想交付金_デジタル実装タイプTYPE1_38201">'【発出時非表示】プルダウンリスト（交付対象事業の名称）'!$B$691:$C$691</definedName>
    <definedName name="令和4年度補正デジタル田園都市国家構想交付金_デジタル実装タイプTYPE1_38202">'【発出時非表示】プルダウンリスト（交付対象事業の名称）'!$B$692:$C$692</definedName>
    <definedName name="令和4年度補正デジタル田園都市国家構想交付金_デジタル実装タイプTYPE1_38203">'【発出時非表示】プルダウンリスト（交付対象事業の名称）'!$B$693:$B$693</definedName>
    <definedName name="令和4年度補正デジタル田園都市国家構想交付金_デジタル実装タイプTYPE1_38204">'【発出時非表示】プルダウンリスト（交付対象事業の名称）'!$B$694:$B$694</definedName>
    <definedName name="令和4年度補正デジタル田園都市国家構想交付金_デジタル実装タイプTYPE1_38206">'【発出時非表示】プルダウンリスト（交付対象事業の名称）'!$B$695:$B$695</definedName>
    <definedName name="令和4年度補正デジタル田園都市国家構想交付金_デジタル実装タイプTYPE1_38213">'【発出時非表示】プルダウンリスト（交付対象事業の名称）'!$B$696:$C$696</definedName>
    <definedName name="令和4年度補正デジタル田園都市国家構想交付金_デジタル実装タイプTYPE1_38214">'【発出時非表示】プルダウンリスト（交付対象事業の名称）'!$B$697:$B$697</definedName>
    <definedName name="令和4年度補正デジタル田園都市国家構想交付金_デジタル実装タイプTYPE1_38356">'【発出時非表示】プルダウンリスト（交付対象事業の名称）'!$B$698:$C$698</definedName>
    <definedName name="令和4年度補正デジタル田園都市国家構想交付金_デジタル実装タイプTYPE1_38386">'【発出時非表示】プルダウンリスト（交付対象事業の名称）'!$B$699:$B$699</definedName>
    <definedName name="令和4年度補正デジタル田園都市国家構想交付金_デジタル実装タイプTYPE1_38402">'【発出時非表示】プルダウンリスト（交付対象事業の名称）'!$B$700:$B$700</definedName>
    <definedName name="令和4年度補正デジタル田園都市国家構想交付金_デジタル実装タイプTYPE1_38488">'【発出時非表示】プルダウンリスト（交付対象事業の名称）'!$B$701:$B$701</definedName>
    <definedName name="令和4年度補正デジタル田園都市国家構想交付金_デジタル実装タイプTYPE1_38506">'【発出時非表示】プルダウンリスト（交付対象事業の名称）'!$B$702:$B$702</definedName>
    <definedName name="令和4年度補正デジタル田園都市国家構想交付金_デジタル実装タイプTYPE1_39000">'【発出時非表示】プルダウンリスト（交付対象事業の名称）'!$B$703:$F$703</definedName>
    <definedName name="令和4年度補正デジタル田園都市国家構想交付金_デジタル実装タイプTYPE1_39203">'【発出時非表示】プルダウンリスト（交付対象事業の名称）'!$B$704:$C$704</definedName>
    <definedName name="令和4年度補正デジタル田園都市国家構想交付金_デジタル実装タイプTYPE1_39205">'【発出時非表示】プルダウンリスト（交付対象事業の名称）'!$B$705:$D$705</definedName>
    <definedName name="令和4年度補正デジタル田園都市国家構想交付金_デジタル実装タイプTYPE1_39209">'【発出時非表示】プルダウンリスト（交付対象事業の名称）'!$B$706:$B$706</definedName>
    <definedName name="令和4年度補正デジタル田園都市国家構想交付金_デジタル実装タイプTYPE1_39210">'【発出時非表示】プルダウンリスト（交付対象事業の名称）'!$B$707:$C$707</definedName>
    <definedName name="令和4年度補正デジタル田園都市国家構想交付金_デジタル実装タイプTYPE1_39301">'【発出時非表示】プルダウンリスト（交付対象事業の名称）'!$B$708:$B$708</definedName>
    <definedName name="令和4年度補正デジタル田園都市国家構想交付金_デジタル実装タイプTYPE1_39364">'【発出時非表示】プルダウンリスト（交付対象事業の名称）'!$B$709:$B$709</definedName>
    <definedName name="令和4年度補正デジタル田園都市国家構想交付金_デジタル実装タイプTYPE1_39386">'【発出時非表示】プルダウンリスト（交付対象事業の名称）'!$B$710:$B$710</definedName>
    <definedName name="令和4年度補正デジタル田園都市国家構想交付金_デジタル実装タイプTYPE1_39410">'【発出時非表示】プルダウンリスト（交付対象事業の名称）'!$B$711:$B$711</definedName>
    <definedName name="令和4年度補正デジタル田園都市国家構想交付金_デジタル実装タイプTYPE1_39412">'【発出時非表示】プルダウンリスト（交付対象事業の名称）'!$B$712:$C$712</definedName>
    <definedName name="令和4年度補正デジタル田園都市国家構想交付金_デジタル実装タイプTYPE1_39424">'【発出時非表示】プルダウンリスト（交付対象事業の名称）'!$B$713:$B$713</definedName>
    <definedName name="令和4年度補正デジタル田園都市国家構想交付金_デジタル実装タイプTYPE1_39428">'【発出時非表示】プルダウンリスト（交付対象事業の名称）'!$B$714:$E$714</definedName>
    <definedName name="令和4年度補正デジタル田園都市国家構想交付金_デジタル実装タイプTYPE1_40000">'【発出時非表示】プルダウンリスト（交付対象事業の名称）'!$B$715:$J$715</definedName>
    <definedName name="令和4年度補正デジタル田園都市国家構想交付金_デジタル実装タイプTYPE1_40100">'【発出時非表示】プルダウンリスト（交付対象事業の名称）'!$B$716:$C$716</definedName>
    <definedName name="令和4年度補正デジタル田園都市国家構想交付金_デジタル実装タイプTYPE1_40130">'【発出時非表示】プルダウンリスト（交付対象事業の名称）'!$B$717:$D$717</definedName>
    <definedName name="令和4年度補正デジタル田園都市国家構想交付金_デジタル実装タイプTYPE1_40202">'【発出時非表示】プルダウンリスト（交付対象事業の名称）'!$B$718:$B$718</definedName>
    <definedName name="令和4年度補正デジタル田園都市国家構想交付金_デジタル実装タイプTYPE1_40203">'【発出時非表示】プルダウンリスト（交付対象事業の名称）'!$B$719:$D$719</definedName>
    <definedName name="令和4年度補正デジタル田園都市国家構想交付金_デジタル実装タイプTYPE1_40204">'【発出時非表示】プルダウンリスト（交付対象事業の名称）'!$B$720:$B$720</definedName>
    <definedName name="令和4年度補正デジタル田園都市国家構想交付金_デジタル実装タイプTYPE1_40205">'【発出時非表示】プルダウンリスト（交付対象事業の名称）'!$B$721:$B$721</definedName>
    <definedName name="令和4年度補正デジタル田園都市国家構想交付金_デジタル実装タイプTYPE1_40206">'【発出時非表示】プルダウンリスト（交付対象事業の名称）'!$B$722:$F$722</definedName>
    <definedName name="令和4年度補正デジタル田園都市国家構想交付金_デジタル実装タイプTYPE1_40210">'【発出時非表示】プルダウンリスト（交付対象事業の名称）'!$B$723:$D$723</definedName>
    <definedName name="令和4年度補正デジタル田園都市国家構想交付金_デジタル実装タイプTYPE1_40212">'【発出時非表示】プルダウンリスト（交付対象事業の名称）'!$B$724:$B$724</definedName>
    <definedName name="令和4年度補正デジタル田園都市国家構想交付金_デジタル実装タイプTYPE1_40213">'【発出時非表示】プルダウンリスト（交付対象事業の名称）'!$B$725:$C$725</definedName>
    <definedName name="令和4年度補正デジタル田園都市国家構想交付金_デジタル実装タイプTYPE1_40216">'【発出時非表示】プルダウンリスト（交付対象事業の名称）'!$B$726:$C$726</definedName>
    <definedName name="令和4年度補正デジタル田園都市国家構想交付金_デジタル実装タイプTYPE1_40219">'【発出時非表示】プルダウンリスト（交付対象事業の名称）'!$B$727:$E$727</definedName>
    <definedName name="令和4年度補正デジタル田園都市国家構想交付金_デジタル実装タイプTYPE1_40220">'【発出時非表示】プルダウンリスト（交付対象事業の名称）'!$B$728:$B$728</definedName>
    <definedName name="令和4年度補正デジタル田園都市国家構想交付金_デジタル実装タイプTYPE1_40221">'【発出時非表示】プルダウンリスト（交付対象事業の名称）'!$B$729:$B$729</definedName>
    <definedName name="令和4年度補正デジタル田園都市国家構想交付金_デジタル実装タイプTYPE1_40223">'【発出時非表示】プルダウンリスト（交付対象事業の名称）'!$B$730:$C$730</definedName>
    <definedName name="令和4年度補正デジタル田園都市国家構想交付金_デジタル実装タイプTYPE1_40225">'【発出時非表示】プルダウンリスト（交付対象事業の名称）'!$B$731:$C$731</definedName>
    <definedName name="令和4年度補正デジタル田園都市国家構想交付金_デジタル実装タイプTYPE1_40226">'【発出時非表示】プルダウンリスト（交付対象事業の名称）'!$B$732:$B$732</definedName>
    <definedName name="令和4年度補正デジタル田園都市国家構想交付金_デジタル実装タイプTYPE1_40227">'【発出時非表示】プルダウンリスト（交付対象事業の名称）'!$B$733:$C$733</definedName>
    <definedName name="令和4年度補正デジタル田園都市国家構想交付金_デジタル実装タイプTYPE1_40228">'【発出時非表示】プルダウンリスト（交付対象事業の名称）'!$B$734:$C$734</definedName>
    <definedName name="令和4年度補正デジタル田園都市国家構想交付金_デジタル実装タイプTYPE1_40229">'【発出時非表示】プルダウンリスト（交付対象事業の名称）'!$B$735:$B$735</definedName>
    <definedName name="令和4年度補正デジタル田園都市国家構想交付金_デジタル実装タイプTYPE1_40230">'【発出時非表示】プルダウンリスト（交付対象事業の名称）'!$B$736:$B$736</definedName>
    <definedName name="令和4年度補正デジタル田園都市国家構想交付金_デジタル実装タイプTYPE1_40343">'【発出時非表示】プルダウンリスト（交付対象事業の名称）'!$B$737:$D$737</definedName>
    <definedName name="令和4年度補正デジタル田園都市国家構想交付金_デジタル実装タイプTYPE1_40348">'【発出時非表示】プルダウンリスト（交付対象事業の名称）'!$B$738:$D$738</definedName>
    <definedName name="令和4年度補正デジタル田園都市国家構想交付金_デジタル実装タイプTYPE1_40349">'【発出時非表示】プルダウンリスト（交付対象事業の名称）'!$B$739:$D$739</definedName>
    <definedName name="令和4年度補正デジタル田園都市国家構想交付金_デジタル実装タイプTYPE1_40381">'【発出時非表示】プルダウンリスト（交付対象事業の名称）'!$B$740:$C$740</definedName>
    <definedName name="令和4年度補正デジタル田園都市国家構想交付金_デジタル実装タイプTYPE1_40383">'【発出時非表示】プルダウンリスト（交付対象事業の名称）'!$B$741:$B$741</definedName>
    <definedName name="令和4年度補正デジタル田園都市国家構想交付金_デジタル実装タイプTYPE1_40448">'【発出時非表示】プルダウンリスト（交付対象事業の名称）'!$B$742:$C$742</definedName>
    <definedName name="令和4年度補正デジタル田園都市国家構想交付金_デジタル実装タイプTYPE1_40602">'【発出時非表示】プルダウンリスト（交付対象事業の名称）'!$B$743:$B$743</definedName>
    <definedName name="令和4年度補正デジタル田園都市国家構想交付金_デジタル実装タイプTYPE1_40604">'【発出時非表示】プルダウンリスト（交付対象事業の名称）'!$B$744:$C$744</definedName>
    <definedName name="令和4年度補正デジタル田園都市国家構想交付金_デジタル実装タイプTYPE1_40605">'【発出時非表示】プルダウンリスト（交付対象事業の名称）'!$B$745:$B$745</definedName>
    <definedName name="令和4年度補正デジタル田園都市国家構想交付金_デジタル実装タイプTYPE1_40610">'【発出時非表示】プルダウンリスト（交付対象事業の名称）'!$B$746:$C$746</definedName>
    <definedName name="令和4年度補正デジタル田園都市国家構想交付金_デジタル実装タイプTYPE1_40621">'【発出時非表示】プルダウンリスト（交付対象事業の名称）'!$B$747:$B$747</definedName>
    <definedName name="令和4年度補正デジタル田園都市国家構想交付金_デジタル実装タイプTYPE1_40625">'【発出時非表示】プルダウンリスト（交付対象事業の名称）'!$B$748:$C$748</definedName>
    <definedName name="令和4年度補正デジタル田園都市国家構想交付金_デジタル実装タイプTYPE1_40642">'【発出時非表示】プルダウンリスト（交付対象事業の名称）'!$B$749:$C$749</definedName>
    <definedName name="令和4年度補正デジタル田園都市国家構想交付金_デジタル実装タイプTYPE1_41000">'【発出時非表示】プルダウンリスト（交付対象事業の名称）'!$B$750:$F$750</definedName>
    <definedName name="令和4年度補正デジタル田園都市国家構想交付金_デジタル実装タイプTYPE1_41202">'【発出時非表示】プルダウンリスト（交付対象事業の名称）'!$B$751:$F$751</definedName>
    <definedName name="令和4年度補正デジタル田園都市国家構想交付金_デジタル実装タイプTYPE1_41203">'【発出時非表示】プルダウンリスト（交付対象事業の名称）'!$B$752:$B$752</definedName>
    <definedName name="令和4年度補正デジタル田園都市国家構想交付金_デジタル実装タイプTYPE1_41205">'【発出時非表示】プルダウンリスト（交付対象事業の名称）'!$B$753:$E$753</definedName>
    <definedName name="令和4年度補正デジタル田園都市国家構想交付金_デジタル実装タイプTYPE1_41206">'【発出時非表示】プルダウンリスト（交付対象事業の名称）'!$B$754:$C$754</definedName>
    <definedName name="令和4年度補正デジタル田園都市国家構想交付金_デジタル実装タイプTYPE1_41208">'【発出時非表示】プルダウンリスト（交付対象事業の名称）'!$B$755:$B$755</definedName>
    <definedName name="令和4年度補正デジタル田園都市国家構想交付金_デジタル実装タイプTYPE1_41210">'【発出時非表示】プルダウンリスト（交付対象事業の名称）'!$B$756:$B$756</definedName>
    <definedName name="令和4年度補正デジタル田園都市国家構想交付金_デジタル実装タイプTYPE1_41341">'【発出時非表示】プルダウンリスト（交付対象事業の名称）'!$B$757:$B$757</definedName>
    <definedName name="令和4年度補正デジタル田園都市国家構想交付金_デジタル実装タイプTYPE1_41345">'【発出時非表示】プルダウンリスト（交付対象事業の名称）'!$B$758:$B$758</definedName>
    <definedName name="令和4年度補正デジタル田園都市国家構想交付金_デジタル実装タイプTYPE1_41387">'【発出時非表示】プルダウンリスト（交付対象事業の名称）'!$B$759:$C$759</definedName>
    <definedName name="令和4年度補正デジタル田園都市国家構想交付金_デジタル実装タイプTYPE1_41401">'【発出時非表示】プルダウンリスト（交付対象事業の名称）'!$B$760:$B$760</definedName>
    <definedName name="令和4年度補正デジタル田園都市国家構想交付金_デジタル実装タイプTYPE1_41425">'【発出時非表示】プルダウンリスト（交付対象事業の名称）'!$B$761:$D$761</definedName>
    <definedName name="令和4年度補正デジタル田園都市国家構想交付金_デジタル実装タイプTYPE1_41441">'【発出時非表示】プルダウンリスト（交付対象事業の名称）'!$B$762:$B$762</definedName>
    <definedName name="令和4年度補正デジタル田園都市国家構想交付金_デジタル実装タイプTYPE1_42000">'【発出時非表示】プルダウンリスト（交付対象事業の名称）'!$B$763:$E$763</definedName>
    <definedName name="令和4年度補正デジタル田園都市国家構想交付金_デジタル実装タイプTYPE1_42201">'【発出時非表示】プルダウンリスト（交付対象事業の名称）'!$B$764:$B$764</definedName>
    <definedName name="令和4年度補正デジタル田園都市国家構想交付金_デジタル実装タイプTYPE1_42202">'【発出時非表示】プルダウンリスト（交付対象事業の名称）'!$B$765:$D$765</definedName>
    <definedName name="令和4年度補正デジタル田園都市国家構想交付金_デジタル実装タイプTYPE1_42204">'【発出時非表示】プルダウンリスト（交付対象事業の名称）'!$B$766:$C$766</definedName>
    <definedName name="令和4年度補正デジタル田園都市国家構想交付金_デジタル実装タイプTYPE1_42205">'【発出時非表示】プルダウンリスト（交付対象事業の名称）'!$B$767:$E$767</definedName>
    <definedName name="令和4年度補正デジタル田園都市国家構想交付金_デジタル実装タイプTYPE1_42207">'【発出時非表示】プルダウンリスト（交付対象事業の名称）'!$B$768:$B$768</definedName>
    <definedName name="令和4年度補正デジタル田園都市国家構想交付金_デジタル実装タイプTYPE1_42211">'【発出時非表示】プルダウンリスト（交付対象事業の名称）'!$B$769:$B$769</definedName>
    <definedName name="令和4年度補正デジタル田園都市国家構想交付金_デジタル実装タイプTYPE1_42213">'【発出時非表示】プルダウンリスト（交付対象事業の名称）'!$B$770:$B$770</definedName>
    <definedName name="令和4年度補正デジタル田園都市国家構想交付金_デジタル実装タイプTYPE1_42214">'【発出時非表示】プルダウンリスト（交付対象事業の名称）'!$B$771:$D$771</definedName>
    <definedName name="令和4年度補正デジタル田園都市国家構想交付金_デジタル実装タイプTYPE1_42307">'【発出時非表示】プルダウンリスト（交付対象事業の名称）'!$B$772:$B$772</definedName>
    <definedName name="令和4年度補正デジタル田園都市国家構想交付金_デジタル実装タイプTYPE1_42308">'【発出時非表示】プルダウンリスト（交付対象事業の名称）'!$B$773:$B$773</definedName>
    <definedName name="令和4年度補正デジタル田園都市国家構想交付金_デジタル実装タイプTYPE1_42322">'【発出時非表示】プルダウンリスト（交付対象事業の名称）'!$B$774:$B$774</definedName>
    <definedName name="令和4年度補正デジタル田園都市国家構想交付金_デジタル実装タイプTYPE1_42323">'【発出時非表示】プルダウンリスト（交付対象事業の名称）'!$B$775:$B$775</definedName>
    <definedName name="令和4年度補正デジタル田園都市国家構想交付金_デジタル実装タイプTYPE1_42383">'【発出時非表示】プルダウンリスト（交付対象事業の名称）'!$B$776:$C$776</definedName>
    <definedName name="令和4年度補正デジタル田園都市国家構想交付金_デジタル実装タイプTYPE1_43000">'【発出時非表示】プルダウンリスト（交付対象事業の名称）'!$B$777:$E$777</definedName>
    <definedName name="令和4年度補正デジタル田園都市国家構想交付金_デジタル実装タイプTYPE1_43100">'【発出時非表示】プルダウンリスト（交付対象事業の名称）'!$B$778:$C$778</definedName>
    <definedName name="令和4年度補正デジタル田園都市国家構想交付金_デジタル実装タイプTYPE1_43202">'【発出時非表示】プルダウンリスト（交付対象事業の名称）'!$B$779:$E$779</definedName>
    <definedName name="令和4年度補正デジタル田園都市国家構想交付金_デジタル実装タイプTYPE1_43203">'【発出時非表示】プルダウンリスト（交付対象事業の名称）'!$B$780:$E$780</definedName>
    <definedName name="令和4年度補正デジタル田園都市国家構想交付金_デジタル実装タイプTYPE1_43204">'【発出時非表示】プルダウンリスト（交付対象事業の名称）'!$B$781:$B$781</definedName>
    <definedName name="令和4年度補正デジタル田園都市国家構想交付金_デジタル実装タイプTYPE1_43206">'【発出時非表示】プルダウンリスト（交付対象事業の名称）'!$B$782:$B$782</definedName>
    <definedName name="令和4年度補正デジタル田園都市国家構想交付金_デジタル実装タイプTYPE1_43208">'【発出時非表示】プルダウンリスト（交付対象事業の名称）'!$B$783:$D$783</definedName>
    <definedName name="令和4年度補正デジタル田園都市国家構想交付金_デジタル実装タイプTYPE1_43210">'【発出時非表示】プルダウンリスト（交付対象事業の名称）'!$B$784:$F$784</definedName>
    <definedName name="令和4年度補正デジタル田園都市国家構想交付金_デジタル実装タイプTYPE1_43211">'【発出時非表示】プルダウンリスト（交付対象事業の名称）'!$B$785:$E$785</definedName>
    <definedName name="令和4年度補正デジタル田園都市国家構想交付金_デジタル実装タイプTYPE1_43212">'【発出時非表示】プルダウンリスト（交付対象事業の名称）'!$B$786:$E$786</definedName>
    <definedName name="令和4年度補正デジタル田園都市国家構想交付金_デジタル実装タイプTYPE1_43213">'【発出時非表示】プルダウンリスト（交付対象事業の名称）'!$B$787:$B$787</definedName>
    <definedName name="令和4年度補正デジタル田園都市国家構想交付金_デジタル実装タイプTYPE1_43215">'【発出時非表示】プルダウンリスト（交付対象事業の名称）'!$B$788:$C$788</definedName>
    <definedName name="令和4年度補正デジタル田園都市国家構想交付金_デジタル実装タイプTYPE1_43348">'【発出時非表示】プルダウンリスト（交付対象事業の名称）'!$B$789:$C$789</definedName>
    <definedName name="令和4年度補正デジタル田園都市国家構想交付金_デジタル実装タイプTYPE1_43364">'【発出時非表示】プルダウンリスト（交付対象事業の名称）'!$B$790:$C$790</definedName>
    <definedName name="令和4年度補正デジタル田園都市国家構想交付金_デジタル実装タイプTYPE1_43368">'【発出時非表示】プルダウンリスト（交付対象事業の名称）'!$B$791:$B$791</definedName>
    <definedName name="令和4年度補正デジタル田園都市国家構想交付金_デジタル実装タイプTYPE1_43369">'【発出時非表示】プルダウンリスト（交付対象事業の名称）'!$B$792:$D$792</definedName>
    <definedName name="令和4年度補正デジタル田園都市国家構想交付金_デジタル実装タイプTYPE1_43403">'【発出時非表示】プルダウンリスト（交付対象事業の名称）'!$B$793:$B$793</definedName>
    <definedName name="令和4年度補正デジタル田園都市国家構想交付金_デジタル実装タイプTYPE1_43404">'【発出時非表示】プルダウンリスト（交付対象事業の名称）'!$B$794:$C$794</definedName>
    <definedName name="令和4年度補正デジタル田園都市国家構想交付金_デジタル実装タイプTYPE1_43428">'【発出時非表示】プルダウンリスト（交付対象事業の名称）'!$B$795:$B$795</definedName>
    <definedName name="令和4年度補正デジタル田園都市国家構想交付金_デジタル実装タイプTYPE1_43433">'【発出時非表示】プルダウンリスト（交付対象事業の名称）'!$B$796:$C$796</definedName>
    <definedName name="令和4年度補正デジタル田園都市国家構想交付金_デジタル実装タイプTYPE1_43441">'【発出時非表示】プルダウンリスト（交付対象事業の名称）'!$B$797:$F$797</definedName>
    <definedName name="令和4年度補正デジタル田園都市国家構想交付金_デジタル実装タイプTYPE1_43444">'【発出時非表示】プルダウンリスト（交付対象事業の名称）'!$B$798:$B$798</definedName>
    <definedName name="令和4年度補正デジタル田園都市国家構想交付金_デジタル実装タイプTYPE1_43447">'【発出時非表示】プルダウンリスト（交付対象事業の名称）'!$B$799:$B$799</definedName>
    <definedName name="令和4年度補正デジタル田園都市国家構想交付金_デジタル実装タイプTYPE1_43468">'【発出時非表示】プルダウンリスト（交付対象事業の名称）'!$B$800:$B$800</definedName>
    <definedName name="令和4年度補正デジタル田園都市国家構想交付金_デジタル実装タイプTYPE1_43482">'【発出時非表示】プルダウンリスト（交付対象事業の名称）'!$B$801:$B$801</definedName>
    <definedName name="令和4年度補正デジタル田園都市国家構想交付金_デジタル実装タイプTYPE1_43501">'【発出時非表示】プルダウンリスト（交付対象事業の名称）'!$B$802:$C$802</definedName>
    <definedName name="令和4年度補正デジタル田園都市国家構想交付金_デジタル実装タイプTYPE1_43505">'【発出時非表示】プルダウンリスト（交付対象事業の名称）'!$B$803:$C$803</definedName>
    <definedName name="令和4年度補正デジタル田園都市国家構想交付金_デジタル実装タイプTYPE1_43506">'【発出時非表示】プルダウンリスト（交付対象事業の名称）'!$B$804:$C$804</definedName>
    <definedName name="令和4年度補正デジタル田園都市国家構想交付金_デジタル実装タイプTYPE1_43507">'【発出時非表示】プルダウンリスト（交付対象事業の名称）'!$B$805:$B$805</definedName>
    <definedName name="令和4年度補正デジタル田園都市国家構想交付金_デジタル実装タイプTYPE1_43510">'【発出時非表示】プルダウンリスト（交付対象事業の名称）'!$B$806:$B$806</definedName>
    <definedName name="令和4年度補正デジタル田園都市国家構想交付金_デジタル実装タイプTYPE1_43511">'【発出時非表示】プルダウンリスト（交付対象事業の名称）'!$B$807:$B$807</definedName>
    <definedName name="令和4年度補正デジタル田園都市国家構想交付金_デジタル実装タイプTYPE1_43512">'【発出時非表示】プルダウンリスト（交付対象事業の名称）'!$B$808:$B$808</definedName>
    <definedName name="令和4年度補正デジタル田園都市国家構想交付金_デジタル実装タイプTYPE1_43513">'【発出時非表示】プルダウンリスト（交付対象事業の名称）'!$B$809:$B$809</definedName>
    <definedName name="令和4年度補正デジタル田園都市国家構想交付金_デジタル実装タイプTYPE1_43514">'【発出時非表示】プルダウンリスト（交付対象事業の名称）'!$B$810:$C$810</definedName>
    <definedName name="令和4年度補正デジタル田園都市国家構想交付金_デジタル実装タイプTYPE1_43531">'【発出時非表示】プルダウンリスト（交付対象事業の名称）'!$B$811:$D$811</definedName>
    <definedName name="令和4年度補正デジタル田園都市国家構想交付金_デジタル実装タイプTYPE1_43819">'【発出時非表示】プルダウンリスト（交付対象事業の名称）'!$B$812:$B$812</definedName>
    <definedName name="令和4年度補正デジタル田園都市国家構想交付金_デジタル実装タイプTYPE1_44000">'【発出時非表示】プルダウンリスト（交付対象事業の名称）'!$B$813:$G$813</definedName>
    <definedName name="令和4年度補正デジタル田園都市国家構想交付金_デジタル実装タイプTYPE1_44201">'【発出時非表示】プルダウンリスト（交付対象事業の名称）'!$B$814:$F$814</definedName>
    <definedName name="令和4年度補正デジタル田園都市国家構想交付金_デジタル実装タイプTYPE1_44202">'【発出時非表示】プルダウンリスト（交付対象事業の名称）'!$B$815:$F$815</definedName>
    <definedName name="令和4年度補正デジタル田園都市国家構想交付金_デジタル実装タイプTYPE1_44203">'【発出時非表示】プルダウンリスト（交付対象事業の名称）'!$B$816:$D$816</definedName>
    <definedName name="令和4年度補正デジタル田園都市国家構想交付金_デジタル実装タイプTYPE1_44204">'【発出時非表示】プルダウンリスト（交付対象事業の名称）'!$B$817:$D$817</definedName>
    <definedName name="令和4年度補正デジタル田園都市国家構想交付金_デジタル実装タイプTYPE1_44205">'【発出時非表示】プルダウンリスト（交付対象事業の名称）'!$B$818:$D$818</definedName>
    <definedName name="令和4年度補正デジタル田園都市国家構想交付金_デジタル実装タイプTYPE1_44206">'【発出時非表示】プルダウンリスト（交付対象事業の名称）'!$B$819:$F$819</definedName>
    <definedName name="令和4年度補正デジタル田園都市国家構想交付金_デジタル実装タイプTYPE1_44207">'【発出時非表示】プルダウンリスト（交付対象事業の名称）'!$B$820:$D$820</definedName>
    <definedName name="令和4年度補正デジタル田園都市国家構想交付金_デジタル実装タイプTYPE1_44208">'【発出時非表示】プルダウンリスト（交付対象事業の名称）'!$B$821:$C$821</definedName>
    <definedName name="令和4年度補正デジタル田園都市国家構想交付金_デジタル実装タイプTYPE1_44209">'【発出時非表示】プルダウンリスト（交付対象事業の名称）'!$B$822:$C$822</definedName>
    <definedName name="令和4年度補正デジタル田園都市国家構想交付金_デジタル実装タイプTYPE1_44210">'【発出時非表示】プルダウンリスト（交付対象事業の名称）'!$B$823:$C$823</definedName>
    <definedName name="令和4年度補正デジタル田園都市国家構想交付金_デジタル実装タイプTYPE1_44211">'【発出時非表示】プルダウンリスト（交付対象事業の名称）'!$B$824:$C$824</definedName>
    <definedName name="令和4年度補正デジタル田園都市国家構想交付金_デジタル実装タイプTYPE1_44212">'【発出時非表示】プルダウンリスト（交付対象事業の名称）'!$B$825:$C$825</definedName>
    <definedName name="令和4年度補正デジタル田園都市国家構想交付金_デジタル実装タイプTYPE1_44213">'【発出時非表示】プルダウンリスト（交付対象事業の名称）'!$B$826:$D$826</definedName>
    <definedName name="令和4年度補正デジタル田園都市国家構想交付金_デジタル実装タイプTYPE1_44214">'【発出時非表示】プルダウンリスト（交付対象事業の名称）'!$B$827:$C$827</definedName>
    <definedName name="令和4年度補正デジタル田園都市国家構想交付金_デジタル実装タイプTYPE1_44322">'【発出時非表示】プルダウンリスト（交付対象事業の名称）'!$B$828:$B$828</definedName>
    <definedName name="令和4年度補正デジタル田園都市国家構想交付金_デジタル実装タイプTYPE1_44341">'【発出時非表示】プルダウンリスト（交付対象事業の名称）'!$B$829:$D$829</definedName>
    <definedName name="令和4年度補正デジタル田園都市国家構想交付金_デジタル実装タイプTYPE1_44461">'【発出時非表示】プルダウンリスト（交付対象事業の名称）'!$B$830:$C$830</definedName>
    <definedName name="令和4年度補正デジタル田園都市国家構想交付金_デジタル実装タイプTYPE1_44462">'【発出時非表示】プルダウンリスト（交付対象事業の名称）'!$B$831:$C$831</definedName>
    <definedName name="令和4年度補正デジタル田園都市国家構想交付金_デジタル実装タイプTYPE1_45000">'【発出時非表示】プルダウンリスト（交付対象事業の名称）'!$B$832:$B$832</definedName>
    <definedName name="令和4年度補正デジタル田園都市国家構想交付金_デジタル実装タイプTYPE1_45201">'【発出時非表示】プルダウンリスト（交付対象事業の名称）'!$B$833:$D$833</definedName>
    <definedName name="令和4年度補正デジタル田園都市国家構想交付金_デジタル実装タイプTYPE1_45202">'【発出時非表示】プルダウンリスト（交付対象事業の名称）'!$B$834:$E$834</definedName>
    <definedName name="令和4年度補正デジタル田園都市国家構想交付金_デジタル実装タイプTYPE1_45203">'【発出時非表示】プルダウンリスト（交付対象事業の名称）'!$B$835:$B$835</definedName>
    <definedName name="令和4年度補正デジタル田園都市国家構想交付金_デジタル実装タイプTYPE1_45204">'【発出時非表示】プルダウンリスト（交付対象事業の名称）'!$B$836:$E$836</definedName>
    <definedName name="令和4年度補正デジタル田園都市国家構想交付金_デジタル実装タイプTYPE1_45206">'【発出時非表示】プルダウンリスト（交付対象事業の名称）'!$B$837:$F$837</definedName>
    <definedName name="令和4年度補正デジタル田園都市国家構想交付金_デジタル実装タイプTYPE1_45341">'【発出時非表示】プルダウンリスト（交付対象事業の名称）'!$B$838:$B$838</definedName>
    <definedName name="令和4年度補正デジタル田園都市国家構想交付金_デジタル実装タイプTYPE1_45421">'【発出時非表示】プルダウンリスト（交付対象事業の名称）'!$B$839:$B$839</definedName>
    <definedName name="令和4年度補正デジタル田園都市国家構想交付金_デジタル実装タイプTYPE1_45441">'【発出時非表示】プルダウンリスト（交付対象事業の名称）'!$B$840:$B$840</definedName>
    <definedName name="令和4年度補正デジタル田園都市国家構想交付金_デジタル実装タイプTYPE1_46000">'【発出時非表示】プルダウンリスト（交付対象事業の名称）'!$B$841:$B$841</definedName>
    <definedName name="令和4年度補正デジタル田園都市国家構想交付金_デジタル実装タイプTYPE1_46201">'【発出時非表示】プルダウンリスト（交付対象事業の名称）'!$B$842:$F$842</definedName>
    <definedName name="令和4年度補正デジタル田園都市国家構想交付金_デジタル実装タイプTYPE1_46208">'【発出時非表示】プルダウンリスト（交付対象事業の名称）'!$B$843:$D$843</definedName>
    <definedName name="令和4年度補正デジタル田園都市国家構想交付金_デジタル実装タイプTYPE1_46210">'【発出時非表示】プルダウンリスト（交付対象事業の名称）'!$B$844:$B$844</definedName>
    <definedName name="令和4年度補正デジタル田園都市国家構想交付金_デジタル実装タイプTYPE1_46215">'【発出時非表示】プルダウンリスト（交付対象事業の名称）'!$B$845:$C$845</definedName>
    <definedName name="令和4年度補正デジタル田園都市国家構想交付金_デジタル実装タイプTYPE1_46216">'【発出時非表示】プルダウンリスト（交付対象事業の名称）'!$B$846:$B$846</definedName>
    <definedName name="令和4年度補正デジタル田園都市国家構想交付金_デジタル実装タイプTYPE1_46217">'【発出時非表示】プルダウンリスト（交付対象事業の名称）'!$B$847:$B$847</definedName>
    <definedName name="令和4年度補正デジタル田園都市国家構想交付金_デジタル実装タイプTYPE1_46218">'【発出時非表示】プルダウンリスト（交付対象事業の名称）'!$B$848:$C$848</definedName>
    <definedName name="令和4年度補正デジタル田園都市国家構想交付金_デジタル実装タイプTYPE1_46220">'【発出時非表示】プルダウンリスト（交付対象事業の名称）'!$B$849:$B$849</definedName>
    <definedName name="令和4年度補正デジタル田園都市国家構想交付金_デジタル実装タイプTYPE1_46221">'【発出時非表示】プルダウンリスト（交付対象事業の名称）'!$B$850:$D$850</definedName>
    <definedName name="令和4年度補正デジタル田園都市国家構想交付金_デジタル実装タイプTYPE1_46222">'【発出時非表示】プルダウンリスト（交付対象事業の名称）'!$B$851:$D$851</definedName>
    <definedName name="令和4年度補正デジタル田園都市国家構想交付金_デジタル実装タイプTYPE1_46223">'【発出時非表示】プルダウンリスト（交付対象事業の名称）'!$B$852:$C$852</definedName>
    <definedName name="令和4年度補正デジタル田園都市国家構想交付金_デジタル実装タイプTYPE1_46224">'【発出時非表示】プルダウンリスト（交付対象事業の名称）'!$B$853:$C$853</definedName>
    <definedName name="令和4年度補正デジタル田園都市国家構想交付金_デジタル実装タイプTYPE1_46392">'【発出時非表示】プルダウンリスト（交付対象事業の名称）'!$B$854:$D$854</definedName>
    <definedName name="令和4年度補正デジタル田園都市国家構想交付金_デジタル実装タイプTYPE1_46404">'【発出時非表示】プルダウンリスト（交付対象事業の名称）'!$B$855:$D$855</definedName>
    <definedName name="令和4年度補正デジタル田園都市国家構想交付金_デジタル実装タイプTYPE1_46482">'【発出時非表示】プルダウンリスト（交付対象事業の名称）'!$B$856:$B$856</definedName>
    <definedName name="令和4年度補正デジタル田園都市国家構想交付金_デジタル実装タイプTYPE1_46502">'【発出時非表示】プルダウンリスト（交付対象事業の名称）'!$B$857:$B$857</definedName>
    <definedName name="令和4年度補正デジタル田園都市国家構想交付金_デジタル実装タイプTYPE1_46531">'【発出時非表示】プルダウンリスト（交付対象事業の名称）'!$B$858:$C$858</definedName>
    <definedName name="令和4年度補正デジタル田園都市国家構想交付金_デジタル実装タイプTYPE1_47000">'【発出時非表示】プルダウンリスト（交付対象事業の名称）'!$B$859:$B$859</definedName>
    <definedName name="令和4年度補正デジタル田園都市国家構想交付金_デジタル実装タイプTYPE1_47201">'【発出時非表示】プルダウンリスト（交付対象事業の名称）'!$B$860:$B$860</definedName>
    <definedName name="令和4年度補正デジタル田園都市国家構想交付金_デジタル実装タイプTYPE1_47208">'【発出時非表示】プルダウンリスト（交付対象事業の名称）'!$B$861:$C$861</definedName>
    <definedName name="令和4年度補正デジタル田園都市国家構想交付金_デジタル実装タイプTYPE1_47209">'【発出時非表示】プルダウンリスト（交付対象事業の名称）'!$B$862:$B$862</definedName>
    <definedName name="令和4年度補正デジタル田園都市国家構想交付金_デジタル実装タイプTYPE1_47211">'【発出時非表示】プルダウンリスト（交付対象事業の名称）'!$B$863:$F$863</definedName>
    <definedName name="令和4年度補正デジタル田園都市国家構想交付金_デジタル実装タイプTYPE1_47213">'【発出時非表示】プルダウンリスト（交付対象事業の名称）'!$B$864:$B$864</definedName>
    <definedName name="令和4年度補正デジタル田園都市国家構想交付金_デジタル実装タイプTYPE1_47215">'【発出時非表示】プルダウンリスト（交付対象事業の名称）'!$B$865:$C$865</definedName>
    <definedName name="令和4年度補正デジタル田園都市国家構想交付金_デジタル実装タイプTYPE1_47314">'【発出時非表示】プルダウンリスト（交付対象事業の名称）'!$B$866:$B$866</definedName>
    <definedName name="令和4年度補正デジタル田園都市国家構想交付金_デジタル実装タイプTYPE1_47326">'【発出時非表示】プルダウンリスト（交付対象事業の名称）'!$B$867:$B$867</definedName>
    <definedName name="令和4年度補正デジタル田園都市国家構想交付金_デジタル実装タイプTYPE1_47348">'【発出時非表示】プルダウンリスト（交付対象事業の名称）'!$B$868:$B$868</definedName>
    <definedName name="令和4年度補正デジタル田園都市国家構想交付金_デジタル実装タイプTYPE1_47360">'【発出時非表示】プルダウンリスト（交付対象事業の名称）'!$B$869:$B$869</definedName>
    <definedName name="令和4年度補正デジタル田園都市国家構想交付金_デジタル実装タイプTYPE1_47381">'【発出時非表示】プルダウンリスト（交付対象事業の名称）'!$B$870:$B$870</definedName>
    <definedName name="令和5年度補正デジタル田園都市国家構想交付金_デジタル実装タイプTYPE1_01203">'【発出時非表示】プルダウンリスト（交付対象事業の名称）'!$B$871:$B$871</definedName>
    <definedName name="令和5年度補正デジタル田園都市国家構想交付金_デジタル実装タイプTYPE1_01204">'【発出時非表示】プルダウンリスト（交付対象事業の名称）'!$B$872:$C$872</definedName>
    <definedName name="令和5年度補正デジタル田園都市国家構想交付金_デジタル実装タイプTYPE1_01205">'【発出時非表示】プルダウンリスト（交付対象事業の名称）'!$B$873:$C$873</definedName>
    <definedName name="令和5年度補正デジタル田園都市国家構想交付金_デジタル実装タイプTYPE1_01207">'【発出時非表示】プルダウンリスト（交付対象事業の名称）'!$B$874:$C$874</definedName>
    <definedName name="令和5年度補正デジタル田園都市国家構想交付金_デジタル実装タイプTYPE1_01208">'【発出時非表示】プルダウンリスト（交付対象事業の名称）'!$B$875:$B$875</definedName>
    <definedName name="令和5年度補正デジタル田園都市国家構想交付金_デジタル実装タイプTYPE1_01211">'【発出時非表示】プルダウンリスト（交付対象事業の名称）'!$B$876:$D$876</definedName>
    <definedName name="令和5年度補正デジタル田園都市国家構想交付金_デジタル実装タイプTYPE1_01212">'【発出時非表示】プルダウンリスト（交付対象事業の名称）'!$B$877:$C$877</definedName>
    <definedName name="令和5年度補正デジタル田園都市国家構想交付金_デジタル実装タイプTYPE1_01214">'【発出時非表示】プルダウンリスト（交付対象事業の名称）'!$B$878:$C$878</definedName>
    <definedName name="令和5年度補正デジタル田園都市国家構想交付金_デジタル実装タイプTYPE1_01215">'【発出時非表示】プルダウンリスト（交付対象事業の名称）'!$B$879:$B$879</definedName>
    <definedName name="令和5年度補正デジタル田園都市国家構想交付金_デジタル実装タイプTYPE1_01216">'【発出時非表示】プルダウンリスト（交付対象事業の名称）'!$B$880:$D$880</definedName>
    <definedName name="令和5年度補正デジタル田園都市国家構想交付金_デジタル実装タイプTYPE1_01217">'【発出時非表示】プルダウンリスト（交付対象事業の名称）'!$B$881:$F$881</definedName>
    <definedName name="令和5年度補正デジタル田園都市国家構想交付金_デジタル実装タイプTYPE1_01219">'【発出時非表示】プルダウンリスト（交付対象事業の名称）'!$B$882:$C$882</definedName>
    <definedName name="令和5年度補正デジタル田園都市国家構想交付金_デジタル実装タイプTYPE1_01220">'【発出時非表示】プルダウンリスト（交付対象事業の名称）'!$B$883:$B$883</definedName>
    <definedName name="令和5年度補正デジタル田園都市国家構想交付金_デジタル実装タイプTYPE1_01221">'【発出時非表示】プルダウンリスト（交付対象事業の名称）'!$B$884:$E$884</definedName>
    <definedName name="令和5年度補正デジタル田園都市国家構想交付金_デジタル実装タイプTYPE1_01222">'【発出時非表示】プルダウンリスト（交付対象事業の名称）'!$B$885:$B$885</definedName>
    <definedName name="令和5年度補正デジタル田園都市国家構想交付金_デジタル実装タイプTYPE1_01224">'【発出時非表示】プルダウンリスト（交付対象事業の名称）'!$B$886:$D$886</definedName>
    <definedName name="令和5年度補正デジタル田園都市国家構想交付金_デジタル実装タイプTYPE1_01225">'【発出時非表示】プルダウンリスト（交付対象事業の名称）'!$B$887:$D$887</definedName>
    <definedName name="令和5年度補正デジタル田園都市国家構想交付金_デジタル実装タイプTYPE1_01226">'【発出時非表示】プルダウンリスト（交付対象事業の名称）'!$B$888:$C$888</definedName>
    <definedName name="令和5年度補正デジタル田園都市国家構想交付金_デジタル実装タイプTYPE1_01227">'【発出時非表示】プルダウンリスト（交付対象事業の名称）'!$B$889:$B$889</definedName>
    <definedName name="令和5年度補正デジタル田園都市国家構想交付金_デジタル実装タイプTYPE1_01229">'【発出時非表示】プルダウンリスト（交付対象事業の名称）'!$B$890:$B$890</definedName>
    <definedName name="令和5年度補正デジタル田園都市国家構想交付金_デジタル実装タイプTYPE1_01230">'【発出時非表示】プルダウンリスト（交付対象事業の名称）'!$B$891:$E$891</definedName>
    <definedName name="令和5年度補正デジタル田園都市国家構想交付金_デジタル実装タイプTYPE1_01231">'【発出時非表示】プルダウンリスト（交付対象事業の名称）'!$B$892:$C$892</definedName>
    <definedName name="令和5年度補正デジタル田園都市国家構想交付金_デジタル実装タイプTYPE1_01234">'【発出時非表示】プルダウンリスト（交付対象事業の名称）'!$B$893:$F$893</definedName>
    <definedName name="令和5年度補正デジタル田園都市国家構想交付金_デジタル実装タイプTYPE1_01235">'【発出時非表示】プルダウンリスト（交付対象事業の名称）'!$B$894:$D$894</definedName>
    <definedName name="令和5年度補正デジタル田園都市国家構想交付金_デジタル実装タイプTYPE1_01303">'【発出時非表示】プルダウンリスト（交付対象事業の名称）'!$B$895:$C$895</definedName>
    <definedName name="令和5年度補正デジタル田園都市国家構想交付金_デジタル実装タイプTYPE1_01333">'【発出時非表示】プルダウンリスト（交付対象事業の名称）'!$B$896:$B$896</definedName>
    <definedName name="令和5年度補正デジタル田園都市国家構想交付金_デジタル実装タイプTYPE1_01345">'【発出時非表示】プルダウンリスト（交付対象事業の名称）'!$B$897:$B$897</definedName>
    <definedName name="令和5年度補正デジタル田園都市国家構想交付金_デジタル実装タイプTYPE1_01346">'【発出時非表示】プルダウンリスト（交付対象事業の名称）'!$B$898:$C$898</definedName>
    <definedName name="令和5年度補正デジタル田園都市国家構想交付金_デジタル実装タイプTYPE1_01362">'【発出時非表示】プルダウンリスト（交付対象事業の名称）'!$B$899:$B$899</definedName>
    <definedName name="令和5年度補正デジタル田園都市国家構想交付金_デジタル実装タイプTYPE1_01367">'【発出時非表示】プルダウンリスト（交付対象事業の名称）'!$B$900:$B$900</definedName>
    <definedName name="令和5年度補正デジタル田園都市国家構想交付金_デジタル実装タイプTYPE1_01370">'【発出時非表示】プルダウンリスト（交付対象事業の名称）'!$B$901:$C$901</definedName>
    <definedName name="令和5年度補正デジタル田園都市国家構想交付金_デジタル実装タイプTYPE1_01391">'【発出時非表示】プルダウンリスト（交付対象事業の名称）'!$B$902:$C$902</definedName>
    <definedName name="令和5年度補正デジタル田園都市国家構想交付金_デジタル実装タイプTYPE1_01393">'【発出時非表示】プルダウンリスト（交付対象事業の名称）'!$B$903:$C$903</definedName>
    <definedName name="令和5年度補正デジタル田園都市国家構想交付金_デジタル実装タイプTYPE1_01394">'【発出時非表示】プルダウンリスト（交付対象事業の名称）'!$B$904:$B$904</definedName>
    <definedName name="令和5年度補正デジタル田園都市国家構想交付金_デジタル実装タイプTYPE1_01396">'【発出時非表示】プルダウンリスト（交付対象事業の名称）'!$B$905:$B$905</definedName>
    <definedName name="令和5年度補正デジタル田園都市国家構想交付金_デジタル実装タイプTYPE1_01399">'【発出時非表示】プルダウンリスト（交付対象事業の名称）'!$B$906:$B$906</definedName>
    <definedName name="令和5年度補正デジタル田園都市国家構想交付金_デジタル実装タイプTYPE1_01400">'【発出時非表示】プルダウンリスト（交付対象事業の名称）'!$B$907:$B$907</definedName>
    <definedName name="令和5年度補正デジタル田園都市国家構想交付金_デジタル実装タイプTYPE1_01401">'【発出時非表示】プルダウンリスト（交付対象事業の名称）'!$B$908:$D$908</definedName>
    <definedName name="令和5年度補正デジタル田園都市国家構想交付金_デジタル実装タイプTYPE1_01402">'【発出時非表示】プルダウンリスト（交付対象事業の名称）'!$B$909:$D$909</definedName>
    <definedName name="令和5年度補正デジタル田園都市国家構想交付金_デジタル実装タイプTYPE1_01405">'【発出時非表示】プルダウンリスト（交付対象事業の名称）'!$B$910:$B$910</definedName>
    <definedName name="令和5年度補正デジタル田園都市国家構想交付金_デジタル実装タイプTYPE1_01408">'【発出時非表示】プルダウンリスト（交付対象事業の名称）'!$B$911:$B$911</definedName>
    <definedName name="令和5年度補正デジタル田園都市国家構想交付金_デジタル実装タイプTYPE1_01423">'【発出時非表示】プルダウンリスト（交付対象事業の名称）'!$B$912:$B$912</definedName>
    <definedName name="令和5年度補正デジタル田園都市国家構想交付金_デジタル実装タイプTYPE1_01424">'【発出時非表示】プルダウンリスト（交付対象事業の名称）'!$B$913:$B$913</definedName>
    <definedName name="令和5年度補正デジタル田園都市国家構想交付金_デジタル実装タイプTYPE1_01425">'【発出時非表示】プルダウンリスト（交付対象事業の名称）'!$B$914:$C$914</definedName>
    <definedName name="令和5年度補正デジタル田園都市国家構想交付金_デジタル実装タイプTYPE1_01428">'【発出時非表示】プルダウンリスト（交付対象事業の名称）'!$B$915:$B$915</definedName>
    <definedName name="令和5年度補正デジタル田園都市国家構想交付金_デジタル実装タイプTYPE1_01430">'【発出時非表示】プルダウンリスト（交付対象事業の名称）'!$B$916:$B$916</definedName>
    <definedName name="令和5年度補正デジタル田園都市国家構想交付金_デジタル実装タイプTYPE1_01431">'【発出時非表示】プルダウンリスト（交付対象事業の名称）'!$B$917:$C$917</definedName>
    <definedName name="令和5年度補正デジタル田園都市国家構想交付金_デジタル実装タイプTYPE1_01432">'【発出時非表示】プルダウンリスト（交付対象事業の名称）'!$B$918:$C$918</definedName>
    <definedName name="令和5年度補正デジタル田園都市国家構想交付金_デジタル実装タイプTYPE1_01452">'【発出時非表示】プルダウンリスト（交付対象事業の名称）'!$B$919:$C$919</definedName>
    <definedName name="令和5年度補正デジタル田園都市国家構想交付金_デジタル実装タイプTYPE1_01454">'【発出時非表示】プルダウンリスト（交付対象事業の名称）'!$B$920:$D$920</definedName>
    <definedName name="令和5年度補正デジタル田園都市国家構想交付金_デジタル実装タイプTYPE1_01455">'【発出時非表示】プルダウンリスト（交付対象事業の名称）'!$B$921:$B$921</definedName>
    <definedName name="令和5年度補正デジタル田園都市国家構想交付金_デジタル実装タイプTYPE1_01456">'【発出時非表示】プルダウンリスト（交付対象事業の名称）'!$B$922:$C$922</definedName>
    <definedName name="令和5年度補正デジタル田園都市国家構想交付金_デジタル実装タイプTYPE1_01457">'【発出時非表示】プルダウンリスト（交付対象事業の名称）'!$B$923:$D$923</definedName>
    <definedName name="令和5年度補正デジタル田園都市国家構想交付金_デジタル実装タイプTYPE1_01458">'【発出時非表示】プルダウンリスト（交付対象事業の名称）'!$B$924:$B$924</definedName>
    <definedName name="令和5年度補正デジタル田園都市国家構想交付金_デジタル実装タイプTYPE1_01459">'【発出時非表示】プルダウンリスト（交付対象事業の名称）'!$B$925:$B$925</definedName>
    <definedName name="令和5年度補正デジタル田園都市国家構想交付金_デジタル実装タイプTYPE1_01461">'【発出時非表示】プルダウンリスト（交付対象事業の名称）'!$B$926:$D$926</definedName>
    <definedName name="令和5年度補正デジタル田園都市国家構想交付金_デジタル実装タイプTYPE1_01465">'【発出時非表示】プルダウンリスト（交付対象事業の名称）'!$B$927:$C$927</definedName>
    <definedName name="令和5年度補正デジタル田園都市国家構想交付金_デジタル実装タイプTYPE1_01468">'【発出時非表示】プルダウンリスト（交付対象事業の名称）'!$B$928:$C$928</definedName>
    <definedName name="令和5年度補正デジタル田園都市国家構想交付金_デジタル実装タイプTYPE1_01483">'【発出時非表示】プルダウンリスト（交付対象事業の名称）'!$B$929:$B$929</definedName>
    <definedName name="令和5年度補正デジタル田園都市国家構想交付金_デジタル実装タイプTYPE1_01484">'【発出時非表示】プルダウンリスト（交付対象事業の名称）'!$B$930:$C$930</definedName>
    <definedName name="令和5年度補正デジタル田園都市国家構想交付金_デジタル実装タイプTYPE1_01485">'【発出時非表示】プルダウンリスト（交付対象事業の名称）'!$B$931:$C$931</definedName>
    <definedName name="令和5年度補正デジタル田園都市国家構想交付金_デジタル実装タイプTYPE1_01512">'【発出時非表示】プルダウンリスト（交付対象事業の名称）'!$B$932:$D$932</definedName>
    <definedName name="令和5年度補正デジタル田園都市国家構想交付金_デジタル実装タイプTYPE1_01513">'【発出時非表示】プルダウンリスト（交付対象事業の名称）'!$B$933:$D$933</definedName>
    <definedName name="令和5年度補正デジタル田園都市国家構想交付金_デジタル実装タイプTYPE1_01543">'【発出時非表示】プルダウンリスト（交付対象事業の名称）'!$B$934:$B$934</definedName>
    <definedName name="令和5年度補正デジタル田園都市国家構想交付金_デジタル実装タイプTYPE1_01544">'【発出時非表示】プルダウンリスト（交付対象事業の名称）'!$B$935:$B$935</definedName>
    <definedName name="令和5年度補正デジタル田園都市国家構想交付金_デジタル実装タイプTYPE1_01545">'【発出時非表示】プルダウンリスト（交付対象事業の名称）'!$B$936:$F$936</definedName>
    <definedName name="令和5年度補正デジタル田園都市国家構想交付金_デジタル実装タイプTYPE1_01547">'【発出時非表示】プルダウンリスト（交付対象事業の名称）'!$B$937:$F$937</definedName>
    <definedName name="令和5年度補正デジタル田園都市国家構想交付金_デジタル実装タイプTYPE1_01550">'【発出時非表示】プルダウンリスト（交付対象事業の名称）'!$B$938:$B$938</definedName>
    <definedName name="令和5年度補正デジタル田園都市国家構想交付金_デジタル実装タイプTYPE1_01559">'【発出時非表示】プルダウンリスト（交付対象事業の名称）'!$B$939:$E$939</definedName>
    <definedName name="令和5年度補正デジタル田園都市国家構想交付金_デジタル実装タイプTYPE1_01560">'【発出時非表示】プルダウンリスト（交付対象事業の名称）'!$B$940:$D$940</definedName>
    <definedName name="令和5年度補正デジタル田園都市国家構想交付金_デジタル実装タイプTYPE1_01578">'【発出時非表示】プルダウンリスト（交付対象事業の名称）'!$B$941:$C$941</definedName>
    <definedName name="令和5年度補正デジタル田園都市国家構想交付金_デジタル実装タイプTYPE1_01585">'【発出時非表示】プルダウンリスト（交付対象事業の名称）'!$B$942:$C$942</definedName>
    <definedName name="令和5年度補正デジタル田園都市国家構想交付金_デジタル実装タイプTYPE1_01586">'【発出時非表示】プルダウンリスト（交付対象事業の名称）'!$B$943:$B$943</definedName>
    <definedName name="令和5年度補正デジタル田園都市国家構想交付金_デジタル実装タイプTYPE1_01601">'【発出時非表示】プルダウンリスト（交付対象事業の名称）'!$B$944:$D$944</definedName>
    <definedName name="令和5年度補正デジタル田園都市国家構想交付金_デジタル実装タイプTYPE1_01607">'【発出時非表示】プルダウンリスト（交付対象事業の名称）'!$B$945:$B$945</definedName>
    <definedName name="令和5年度補正デジタル田園都市国家構想交付金_デジタル実装タイプTYPE1_01610">'【発出時非表示】プルダウンリスト（交付対象事業の名称）'!$B$946:$B$946</definedName>
    <definedName name="令和5年度補正デジタル田園都市国家構想交付金_デジタル実装タイプTYPE1_01631">'【発出時非表示】プルダウンリスト（交付対象事業の名称）'!$B$947:$B$947</definedName>
    <definedName name="令和5年度補正デジタル田園都市国家構想交付金_デジタル実装タイプTYPE1_01632">'【発出時非表示】プルダウンリスト（交付対象事業の名称）'!$B$948:$C$948</definedName>
    <definedName name="令和5年度補正デジタル田園都市国家構想交付金_デジタル実装タイプTYPE1_01633">'【発出時非表示】プルダウンリスト（交付対象事業の名称）'!$B$949:$B$949</definedName>
    <definedName name="令和5年度補正デジタル田園都市国家構想交付金_デジタル実装タイプTYPE1_01634">'【発出時非表示】プルダウンリスト（交付対象事業の名称）'!$B$950:$D$950</definedName>
    <definedName name="令和5年度補正デジタル田園都市国家構想交付金_デジタル実装タイプTYPE1_01636">'【発出時非表示】プルダウンリスト（交付対象事業の名称）'!$B$951:$B$951</definedName>
    <definedName name="令和5年度補正デジタル田園都市国家構想交付金_デジタル実装タイプTYPE1_01637">'【発出時非表示】プルダウンリスト（交付対象事業の名称）'!$B$952:$D$952</definedName>
    <definedName name="令和5年度補正デジタル田園都市国家構想交付金_デジタル実装タイプTYPE1_01639">'【発出時非表示】プルダウンリスト（交付対象事業の名称）'!$B$953:$B$953</definedName>
    <definedName name="令和5年度補正デジタル田園都市国家構想交付金_デジタル実装タイプTYPE1_01643">'【発出時非表示】プルダウンリスト（交付対象事業の名称）'!$B$954:$F$954</definedName>
    <definedName name="令和5年度補正デジタル田園都市国家構想交付金_デジタル実装タイプTYPE1_01644">'【発出時非表示】プルダウンリスト（交付対象事業の名称）'!$B$955:$B$955</definedName>
    <definedName name="令和5年度補正デジタル田園都市国家構想交付金_デジタル実装タイプTYPE1_01645">'【発出時非表示】プルダウンリスト（交付対象事業の名称）'!$B$956:$B$956</definedName>
    <definedName name="令和5年度補正デジタル田園都市国家構想交付金_デジタル実装タイプTYPE1_01646">'【発出時非表示】プルダウンリスト（交付対象事業の名称）'!$B$957:$E$957</definedName>
    <definedName name="令和5年度補正デジタル田園都市国家構想交付金_デジタル実装タイプTYPE1_01648">'【発出時非表示】プルダウンリスト（交付対象事業の名称）'!$B$958:$B$958</definedName>
    <definedName name="令和5年度補正デジタル田園都市国家構想交付金_デジタル実装タイプTYPE1_01668">'【発出時非表示】プルダウンリスト（交付対象事業の名称）'!$B$959:$B$959</definedName>
    <definedName name="令和5年度補正デジタル田園都市国家構想交付金_デジタル実装タイプTYPE1_01691">'【発出時非表示】プルダウンリスト（交付対象事業の名称）'!$B$960:$B$960</definedName>
    <definedName name="令和5年度補正デジタル田園都市国家構想交付金_デジタル実装タイプTYPE1_01692">'【発出時非表示】プルダウンリスト（交付対象事業の名称）'!$B$961:$B$961</definedName>
    <definedName name="令和5年度補正デジタル田園都市国家構想交付金_デジタル実装タイプTYPE1_01693">'【発出時非表示】プルダウンリスト（交付対象事業の名称）'!$B$962:$B$962</definedName>
    <definedName name="令和5年度補正デジタル田園都市国家構想交付金_デジタル実装タイプTYPE1_01694">'【発出時非表示】プルダウンリスト（交付対象事業の名称）'!$B$963:$F$963</definedName>
    <definedName name="令和5年度補正デジタル田園都市国家構想交付金_デジタル実装タイプTYPE1_02000">'【発出時非表示】プルダウンリスト（交付対象事業の名称）'!$B$964:$C$964</definedName>
    <definedName name="令和5年度補正デジタル田園都市国家構想交付金_デジタル実装タイプTYPE1_02201">'【発出時非表示】プルダウンリスト（交付対象事業の名称）'!$B$965:$D$965</definedName>
    <definedName name="令和5年度補正デジタル田園都市国家構想交付金_デジタル実装タイプTYPE1_02202">'【発出時非表示】プルダウンリスト（交付対象事業の名称）'!$B$966:$C$966</definedName>
    <definedName name="令和5年度補正デジタル田園都市国家構想交付金_デジタル実装タイプTYPE1_02203">'【発出時非表示】プルダウンリスト（交付対象事業の名称）'!$B$967:$B$967</definedName>
    <definedName name="令和5年度補正デジタル田園都市国家構想交付金_デジタル実装タイプTYPE1_02204">'【発出時非表示】プルダウンリスト（交付対象事業の名称）'!$B$968:$E$968</definedName>
    <definedName name="令和5年度補正デジタル田園都市国家構想交付金_デジタル実装タイプTYPE1_02206">'【発出時非表示】プルダウンリスト（交付対象事業の名称）'!$B$969:$E$969</definedName>
    <definedName name="令和5年度補正デジタル田園都市国家構想交付金_デジタル実装タイプTYPE1_02208">'【発出時非表示】プルダウンリスト（交付対象事業の名称）'!$B$970:$F$970</definedName>
    <definedName name="令和5年度補正デジタル田園都市国家構想交付金_デジタル実装タイプTYPE1_02209">'【発出時非表示】プルダウンリスト（交付対象事業の名称）'!$B$971:$B$971</definedName>
    <definedName name="令和5年度補正デジタル田園都市国家構想交付金_デジタル実装タイプTYPE1_02210">'【発出時非表示】プルダウンリスト（交付対象事業の名称）'!$B$972:$B$972</definedName>
    <definedName name="令和5年度補正デジタル田園都市国家構想交付金_デジタル実装タイプTYPE1_02303">'【発出時非表示】プルダウンリスト（交付対象事業の名称）'!$B$973:$B$973</definedName>
    <definedName name="令和5年度補正デジタル田園都市国家構想交付金_デジタル実装タイプTYPE1_02307">'【発出時非表示】プルダウンリスト（交付対象事業の名称）'!$B$974:$B$974</definedName>
    <definedName name="令和5年度補正デジタル田園都市国家構想交付金_デジタル実装タイプTYPE1_02362">'【発出時非表示】プルダウンリスト（交付対象事業の名称）'!$B$975:$B$975</definedName>
    <definedName name="令和5年度補正デジタル田園都市国家構想交付金_デジタル実装タイプTYPE1_02381">'【発出時非表示】プルダウンリスト（交付対象事業の名称）'!$B$976:$C$976</definedName>
    <definedName name="令和5年度補正デジタル田園都市国家構想交付金_デジタル実装タイプTYPE1_02384">'【発出時非表示】プルダウンリスト（交付対象事業の名称）'!$B$977:$B$977</definedName>
    <definedName name="令和5年度補正デジタル田園都市国家構想交付金_デジタル実装タイプTYPE1_02402">'【発出時非表示】プルダウンリスト（交付対象事業の名称）'!$B$978:$B$978</definedName>
    <definedName name="令和5年度補正デジタル田園都市国家構想交付金_デジタル実装タイプTYPE1_02408">'【発出時非表示】プルダウンリスト（交付対象事業の名称）'!$B$979:$C$979</definedName>
    <definedName name="令和5年度補正デジタル田園都市国家構想交付金_デジタル実装タイプTYPE1_02411">'【発出時非表示】プルダウンリスト（交付対象事業の名称）'!$B$980:$B$980</definedName>
    <definedName name="令和5年度補正デジタル田園都市国家構想交付金_デジタル実装タイプTYPE1_02412">'【発出時非表示】プルダウンリスト（交付対象事業の名称）'!$B$981:$B$981</definedName>
    <definedName name="令和5年度補正デジタル田園都市国家構想交付金_デジタル実装タイプTYPE1_02423">'【発出時非表示】プルダウンリスト（交付対象事業の名称）'!$B$982:$B$982</definedName>
    <definedName name="令和5年度補正デジタル田園都市国家構想交付金_デジタル実装タイプTYPE1_02441">'【発出時非表示】プルダウンリスト（交付対象事業の名称）'!$B$983:$B$983</definedName>
    <definedName name="令和5年度補正デジタル田園都市国家構想交付金_デジタル実装タイプTYPE1_02442">'【発出時非表示】プルダウンリスト（交付対象事業の名称）'!$B$984:$C$984</definedName>
    <definedName name="令和5年度補正デジタル田園都市国家構想交付金_デジタル実装タイプTYPE1_02443">'【発出時非表示】プルダウンリスト（交付対象事業の名称）'!$B$985:$B$985</definedName>
    <definedName name="令和5年度補正デジタル田園都市国家構想交付金_デジタル実装タイプTYPE1_02445">'【発出時非表示】プルダウンリスト（交付対象事業の名称）'!$B$986:$B$986</definedName>
    <definedName name="令和5年度補正デジタル田園都市国家構想交付金_デジタル実装タイプTYPE1_02446">'【発出時非表示】プルダウンリスト（交付対象事業の名称）'!$B$987:$B$987</definedName>
    <definedName name="令和5年度補正デジタル田園都市国家構想交付金_デジタル実装タイプTYPE1_02450">'【発出時非表示】プルダウンリスト（交付対象事業の名称）'!$B$988:$C$988</definedName>
    <definedName name="令和5年度補正デジタル田園都市国家構想交付金_デジタル実装タイプTYPE1_02857">'【発出時非表示】プルダウンリスト（交付対象事業の名称）'!$B$989:$B$989</definedName>
    <definedName name="令和5年度補正デジタル田園都市国家構想交付金_デジタル実装タイプTYPE1_03000">'【発出時非表示】プルダウンリスト（交付対象事業の名称）'!$B$990:$B$990</definedName>
    <definedName name="令和5年度補正デジタル田園都市国家構想交付金_デジタル実装タイプTYPE1_03201">'【発出時非表示】プルダウンリスト（交付対象事業の名称）'!$B$991:$C$991</definedName>
    <definedName name="令和5年度補正デジタル田園都市国家構想交付金_デジタル実装タイプTYPE1_03202">'【発出時非表示】プルダウンリスト（交付対象事業の名称）'!$B$992:$C$992</definedName>
    <definedName name="令和5年度補正デジタル田園都市国家構想交付金_デジタル実装タイプTYPE1_03203">'【発出時非表示】プルダウンリスト（交付対象事業の名称）'!$B$993:$C$993</definedName>
    <definedName name="令和5年度補正デジタル田園都市国家構想交付金_デジタル実装タイプTYPE1_03205">'【発出時非表示】プルダウンリスト（交付対象事業の名称）'!$B$994:$F$994</definedName>
    <definedName name="令和5年度補正デジタル田園都市国家構想交付金_デジタル実装タイプTYPE1_03206">'【発出時非表示】プルダウンリスト（交付対象事業の名称）'!$B$995:$F$995</definedName>
    <definedName name="令和5年度補正デジタル田園都市国家構想交付金_デジタル実装タイプTYPE1_03207">'【発出時非表示】プルダウンリスト（交付対象事業の名称）'!$B$996:$C$996</definedName>
    <definedName name="令和5年度補正デジタル田園都市国家構想交付金_デジタル実装タイプTYPE1_03208">'【発出時非表示】プルダウンリスト（交付対象事業の名称）'!$B$997:$B$997</definedName>
    <definedName name="令和5年度補正デジタル田園都市国家構想交付金_デジタル実装タイプTYPE1_03209">'【発出時非表示】プルダウンリスト（交付対象事業の名称）'!$B$998:$D$998</definedName>
    <definedName name="令和5年度補正デジタル田園都市国家構想交付金_デジタル実装タイプTYPE1_03210">'【発出時非表示】プルダウンリスト（交付対象事業の名称）'!$B$999:$B$999</definedName>
    <definedName name="令和5年度補正デジタル田園都市国家構想交付金_デジタル実装タイプTYPE1_03211">'【発出時非表示】プルダウンリスト（交付対象事業の名称）'!$B$1000:$C$1000</definedName>
    <definedName name="令和5年度補正デジタル田園都市国家構想交付金_デジタル実装タイプTYPE1_03213">'【発出時非表示】プルダウンリスト（交付対象事業の名称）'!$B$1001:$B$1001</definedName>
    <definedName name="令和5年度補正デジタル田園都市国家構想交付金_デジタル実装タイプTYPE1_03214">'【発出時非表示】プルダウンリスト（交付対象事業の名称）'!$B$1002:$C$1002</definedName>
    <definedName name="令和5年度補正デジタル田園都市国家構想交付金_デジタル実装タイプTYPE1_03215">'【発出時非表示】プルダウンリスト（交付対象事業の名称）'!$B$1003:$D$1003</definedName>
    <definedName name="令和5年度補正デジタル田園都市国家構想交付金_デジタル実装タイプTYPE1_03216">'【発出時非表示】プルダウンリスト（交付対象事業の名称）'!$B$1004:$B$1004</definedName>
    <definedName name="令和5年度補正デジタル田園都市国家構想交付金_デジタル実装タイプTYPE1_03303">'【発出時非表示】プルダウンリスト（交付対象事業の名称）'!$B$1005:$B$1005</definedName>
    <definedName name="令和5年度補正デジタル田園都市国家構想交付金_デジタル実装タイプTYPE1_03321">'【発出時非表示】プルダウンリスト（交付対象事業の名称）'!$B$1006:$E$1006</definedName>
    <definedName name="令和5年度補正デジタル田園都市国家構想交付金_デジタル実装タイプTYPE1_03322">'【発出時非表示】プルダウンリスト（交付対象事業の名称）'!$B$1007:$B$1007</definedName>
    <definedName name="令和5年度補正デジタル田園都市国家構想交付金_デジタル実装タイプTYPE1_03366">'【発出時非表示】プルダウンリスト（交付対象事業の名称）'!$B$1008:$B$1008</definedName>
    <definedName name="令和5年度補正デジタル田園都市国家構想交付金_デジタル実装タイプTYPE1_03381">'【発出時非表示】プルダウンリスト（交付対象事業の名称）'!$B$1009:$E$1009</definedName>
    <definedName name="令和5年度補正デジタル田園都市国家構想交付金_デジタル実装タイプTYPE1_03402">'【発出時非表示】プルダウンリスト（交付対象事業の名称）'!$B$1010:$E$1010</definedName>
    <definedName name="令和5年度補正デジタル田園都市国家構想交付金_デジタル実装タイプTYPE1_03441">'【発出時非表示】プルダウンリスト（交付対象事業の名称）'!$B$1011:$C$1011</definedName>
    <definedName name="令和5年度補正デジタル田園都市国家構想交付金_デジタル実装タイプTYPE1_03461">'【発出時非表示】プルダウンリスト（交付対象事業の名称）'!$B$1012:$B$1012</definedName>
    <definedName name="令和5年度補正デジタル田園都市国家構想交付金_デジタル実装タイプTYPE1_03482">'【発出時非表示】プルダウンリスト（交付対象事業の名称）'!$B$1013:$B$1013</definedName>
    <definedName name="令和5年度補正デジタル田園都市国家構想交付金_デジタル実装タイプTYPE1_03483">'【発出時非表示】プルダウンリスト（交付対象事業の名称）'!$B$1014:$C$1014</definedName>
    <definedName name="令和5年度補正デジタル田園都市国家構想交付金_デジタル実装タイプTYPE1_03484">'【発出時非表示】プルダウンリスト（交付対象事業の名称）'!$B$1015:$B$1015</definedName>
    <definedName name="令和5年度補正デジタル田園都市国家構想交付金_デジタル実装タイプTYPE1_03503">'【発出時非表示】プルダウンリスト（交付対象事業の名称）'!$B$1016:$B$1016</definedName>
    <definedName name="令和5年度補正デジタル田園都市国家構想交付金_デジタル実装タイプTYPE1_03507">'【発出時非表示】プルダウンリスト（交付対象事業の名称）'!$B$1017:$B$1017</definedName>
    <definedName name="令和5年度補正デジタル田園都市国家構想交付金_デジタル実装タイプTYPE1_03887">'【発出時非表示】プルダウンリスト（交付対象事業の名称）'!$B$1018:$B$1018</definedName>
    <definedName name="令和5年度補正デジタル田園都市国家構想交付金_デジタル実装タイプTYPE1_04000">'【発出時非表示】プルダウンリスト（交付対象事業の名称）'!$B$1019:$E$1019</definedName>
    <definedName name="令和5年度補正デジタル田園都市国家構想交付金_デジタル実装タイプTYPE1_04100">'【発出時非表示】プルダウンリスト（交付対象事業の名称）'!$B$1020:$D$1020</definedName>
    <definedName name="令和5年度補正デジタル田園都市国家構想交付金_デジタル実装タイプTYPE1_04202">'【発出時非表示】プルダウンリスト（交付対象事業の名称）'!$B$1021:$B$1021</definedName>
    <definedName name="令和5年度補正デジタル田園都市国家構想交付金_デジタル実装タイプTYPE1_04203">'【発出時非表示】プルダウンリスト（交付対象事業の名称）'!$B$1022:$E$1022</definedName>
    <definedName name="令和5年度補正デジタル田園都市国家構想交付金_デジタル実装タイプTYPE1_04205">'【発出時非表示】プルダウンリスト（交付対象事業の名称）'!$B$1023:$C$1023</definedName>
    <definedName name="令和5年度補正デジタル田園都市国家構想交付金_デジタル実装タイプTYPE1_04206">'【発出時非表示】プルダウンリスト（交付対象事業の名称）'!$B$1024:$C$1024</definedName>
    <definedName name="令和5年度補正デジタル田園都市国家構想交付金_デジタル実装タイプTYPE1_04207">'【発出時非表示】プルダウンリスト（交付対象事業の名称）'!$B$1025:$C$1025</definedName>
    <definedName name="令和5年度補正デジタル田園都市国家構想交付金_デジタル実装タイプTYPE1_04208">'【発出時非表示】プルダウンリスト（交付対象事業の名称）'!$B$1026:$C$1026</definedName>
    <definedName name="令和5年度補正デジタル田園都市国家構想交付金_デジタル実装タイプTYPE1_04209">'【発出時非表示】プルダウンリスト（交付対象事業の名称）'!$B$1027:$C$1027</definedName>
    <definedName name="令和5年度補正デジタル田園都市国家構想交付金_デジタル実装タイプTYPE1_04212">'【発出時非表示】プルダウンリスト（交付対象事業の名称）'!$B$1028:$D$1028</definedName>
    <definedName name="令和5年度補正デジタル田園都市国家構想交付金_デジタル実装タイプTYPE1_04213">'【発出時非表示】プルダウンリスト（交付対象事業の名称）'!$B$1029:$C$1029</definedName>
    <definedName name="令和5年度補正デジタル田園都市国家構想交付金_デジタル実装タイプTYPE1_04214">'【発出時非表示】プルダウンリスト（交付対象事業の名称）'!$B$1030:$B$1030</definedName>
    <definedName name="令和5年度補正デジタル田園都市国家構想交付金_デジタル実装タイプTYPE1_04215">'【発出時非表示】プルダウンリスト（交付対象事業の名称）'!$B$1031:$B$1031</definedName>
    <definedName name="令和5年度補正デジタル田園都市国家構想交付金_デジタル実装タイプTYPE1_04216">'【発出時非表示】プルダウンリスト（交付対象事業の名称）'!$B$1032:$C$1032</definedName>
    <definedName name="令和5年度補正デジタル田園都市国家構想交付金_デジタル実装タイプTYPE1_04302">'【発出時非表示】プルダウンリスト（交付対象事業の名称）'!$B$1033:$B$1033</definedName>
    <definedName name="令和5年度補正デジタル田園都市国家構想交付金_デジタル実装タイプTYPE1_04321">'【発出時非表示】プルダウンリスト（交付対象事業の名称）'!$B$1034:$B$1034</definedName>
    <definedName name="令和5年度補正デジタル田園都市国家構想交付金_デジタル実装タイプTYPE1_04322">'【発出時非表示】プルダウンリスト（交付対象事業の名称）'!$B$1035:$B$1035</definedName>
    <definedName name="令和5年度補正デジタル田園都市国家構想交付金_デジタル実装タイプTYPE1_04323">'【発出時非表示】プルダウンリスト（交付対象事業の名称）'!$B$1036:$C$1036</definedName>
    <definedName name="令和5年度補正デジタル田園都市国家構想交付金_デジタル実装タイプTYPE1_04341">'【発出時非表示】プルダウンリスト（交付対象事業の名称）'!$B$1037:$C$1037</definedName>
    <definedName name="令和5年度補正デジタル田園都市国家構想交付金_デジタル実装タイプTYPE1_04362">'【発出時非表示】プルダウンリスト（交付対象事業の名称）'!$B$1038:$B$1038</definedName>
    <definedName name="令和5年度補正デジタル田園都市国家構想交付金_デジタル実装タイプTYPE1_04404">'【発出時非表示】プルダウンリスト（交付対象事業の名称）'!$B$1039:$C$1039</definedName>
    <definedName name="令和5年度補正デジタル田園都市国家構想交付金_デジタル実装タイプTYPE1_04406">'【発出時非表示】プルダウンリスト（交付対象事業の名称）'!$B$1040:$D$1040</definedName>
    <definedName name="令和5年度補正デジタル田園都市国家構想交付金_デジタル実装タイプTYPE1_04422">'【発出時非表示】プルダウンリスト（交付対象事業の名称）'!$B$1041:$B$1041</definedName>
    <definedName name="令和5年度補正デジタル田園都市国家構想交付金_デジタル実装タイプTYPE1_04445">'【発出時非表示】プルダウンリスト（交付対象事業の名称）'!$B$1042:$B$1042</definedName>
    <definedName name="令和5年度補正デジタル田園都市国家構想交付金_デジタル実装タイプTYPE1_04501">'【発出時非表示】プルダウンリスト（交付対象事業の名称）'!$B$1043:$C$1043</definedName>
    <definedName name="令和5年度補正デジタル田園都市国家構想交付金_デジタル実装タイプTYPE1_04581">'【発出時非表示】プルダウンリスト（交付対象事業の名称）'!$B$1044:$C$1044</definedName>
    <definedName name="令和5年度補正デジタル田園都市国家構想交付金_デジタル実装タイプTYPE1_05000">'【発出時非表示】プルダウンリスト（交付対象事業の名称）'!$B$1045:$E$1045</definedName>
    <definedName name="令和5年度補正デジタル田園都市国家構想交付金_デジタル実装タイプTYPE1_05201">'【発出時非表示】プルダウンリスト（交付対象事業の名称）'!$B$1046:$B$1046</definedName>
    <definedName name="令和5年度補正デジタル田園都市国家構想交付金_デジタル実装タイプTYPE1_05202">'【発出時非表示】プルダウンリスト（交付対象事業の名称）'!$B$1047:$F$1047</definedName>
    <definedName name="令和5年度補正デジタル田園都市国家構想交付金_デジタル実装タイプTYPE1_05203">'【発出時非表示】プルダウンリスト（交付対象事業の名称）'!$B$1048:$B$1048</definedName>
    <definedName name="令和5年度補正デジタル田園都市国家構想交付金_デジタル実装タイプTYPE1_05204">'【発出時非表示】プルダウンリスト（交付対象事業の名称）'!$B$1049:$E$1049</definedName>
    <definedName name="令和5年度補正デジタル田園都市国家構想交付金_デジタル実装タイプTYPE1_05206">'【発出時非表示】プルダウンリスト（交付対象事業の名称）'!$B$1050:$B$1050</definedName>
    <definedName name="令和5年度補正デジタル田園都市国家構想交付金_デジタル実装タイプTYPE1_05207">'【発出時非表示】プルダウンリスト（交付対象事業の名称）'!$B$1051:$B$1051</definedName>
    <definedName name="令和5年度補正デジタル田園都市国家構想交付金_デジタル実装タイプTYPE1_05209">'【発出時非表示】プルダウンリスト（交付対象事業の名称）'!$B$1052:$B$1052</definedName>
    <definedName name="令和5年度補正デジタル田園都市国家構想交付金_デジタル実装タイプTYPE1_05210">'【発出時非表示】プルダウンリスト（交付対象事業の名称）'!$B$1053:$F$1053</definedName>
    <definedName name="令和5年度補正デジタル田園都市国家構想交付金_デジタル実装タイプTYPE1_05211">'【発出時非表示】プルダウンリスト（交付対象事業の名称）'!$B$1054:$C$1054</definedName>
    <definedName name="令和5年度補正デジタル田園都市国家構想交付金_デジタル実装タイプTYPE1_05212">'【発出時非表示】プルダウンリスト（交付対象事業の名称）'!$B$1055:$D$1055</definedName>
    <definedName name="令和5年度補正デジタル田園都市国家構想交付金_デジタル実装タイプTYPE1_05213">'【発出時非表示】プルダウンリスト（交付対象事業の名称）'!$B$1056:$B$1056</definedName>
    <definedName name="令和5年度補正デジタル田園都市国家構想交付金_デジタル実装タイプTYPE1_05214">'【発出時非表示】プルダウンリスト（交付対象事業の名称）'!$B$1057:$D$1057</definedName>
    <definedName name="令和5年度補正デジタル田園都市国家構想交付金_デジタル実装タイプTYPE1_05303">'【発出時非表示】プルダウンリスト（交付対象事業の名称）'!$B$1058:$B$1058</definedName>
    <definedName name="令和5年度補正デジタル田園都市国家構想交付金_デジタル実装タイプTYPE1_05348">'【発出時非表示】プルダウンリスト（交付対象事業の名称）'!$B$1059:$D$1059</definedName>
    <definedName name="令和5年度補正デジタル田園都市国家構想交付金_デジタル実装タイプTYPE1_05361">'【発出時非表示】プルダウンリスト（交付対象事業の名称）'!$B$1060:$B$1060</definedName>
    <definedName name="令和5年度補正デジタル田園都市国家構想交付金_デジタル実装タイプTYPE1_05434">'【発出時非表示】プルダウンリスト（交付対象事業の名称）'!$B$1061:$E$1061</definedName>
    <definedName name="令和5年度補正デジタル田園都市国家構想交付金_デジタル実装タイプTYPE1_05464">'【発出時非表示】プルダウンリスト（交付対象事業の名称）'!$B$1062:$B$1062</definedName>
    <definedName name="令和5年度補正デジタル田園都市国家構想交付金_デジタル実装タイプTYPE1_06000">'【発出時非表示】プルダウンリスト（交付対象事業の名称）'!$B$1063:$E$1063</definedName>
    <definedName name="令和5年度補正デジタル田園都市国家構想交付金_デジタル実装タイプTYPE1_06201">'【発出時非表示】プルダウンリスト（交付対象事業の名称）'!$B$1064:$E$1064</definedName>
    <definedName name="令和5年度補正デジタル田園都市国家構想交付金_デジタル実装タイプTYPE1_06202">'【発出時非表示】プルダウンリスト（交付対象事業の名称）'!$B$1065:$B$1065</definedName>
    <definedName name="令和5年度補正デジタル田園都市国家構想交付金_デジタル実装タイプTYPE1_06203">'【発出時非表示】プルダウンリスト（交付対象事業の名称）'!$B$1066:$B$1066</definedName>
    <definedName name="令和5年度補正デジタル田園都市国家構想交付金_デジタル実装タイプTYPE1_06204">'【発出時非表示】プルダウンリスト（交付対象事業の名称）'!$B$1067:$C$1067</definedName>
    <definedName name="令和5年度補正デジタル田園都市国家構想交付金_デジタル実装タイプTYPE1_06205">'【発出時非表示】プルダウンリスト（交付対象事業の名称）'!$B$1068:$C$1068</definedName>
    <definedName name="令和5年度補正デジタル田園都市国家構想交付金_デジタル実装タイプTYPE1_06206">'【発出時非表示】プルダウンリスト（交付対象事業の名称）'!$B$1069:$B$1069</definedName>
    <definedName name="令和5年度補正デジタル田園都市国家構想交付金_デジタル実装タイプTYPE1_06207">'【発出時非表示】プルダウンリスト（交付対象事業の名称）'!$B$1070:$C$1070</definedName>
    <definedName name="令和5年度補正デジタル田園都市国家構想交付金_デジタル実装タイプTYPE1_06208">'【発出時非表示】プルダウンリスト（交付対象事業の名称）'!$B$1071:$B$1071</definedName>
    <definedName name="令和5年度補正デジタル田園都市国家構想交付金_デジタル実装タイプTYPE1_06209">'【発出時非表示】プルダウンリスト（交付対象事業の名称）'!$B$1072:$E$1072</definedName>
    <definedName name="令和5年度補正デジタル田園都市国家構想交付金_デジタル実装タイプTYPE1_06210">'【発出時非表示】プルダウンリスト（交付対象事業の名称）'!$B$1073:$C$1073</definedName>
    <definedName name="令和5年度補正デジタル田園都市国家構想交付金_デジタル実装タイプTYPE1_06211">'【発出時非表示】プルダウンリスト（交付対象事業の名称）'!$B$1074:$B$1074</definedName>
    <definedName name="令和5年度補正デジタル田園都市国家構想交付金_デジタル実装タイプTYPE1_06301">'【発出時非表示】プルダウンリスト（交付対象事業の名称）'!$B$1075:$B$1075</definedName>
    <definedName name="令和5年度補正デジタル田園都市国家構想交付金_デジタル実装タイプTYPE1_06302">'【発出時非表示】プルダウンリスト（交付対象事業の名称）'!$B$1076:$F$1076</definedName>
    <definedName name="令和5年度補正デジタル田園都市国家構想交付金_デジタル実装タイプTYPE1_06321">'【発出時非表示】プルダウンリスト（交付対象事業の名称）'!$B$1077:$E$1077</definedName>
    <definedName name="令和5年度補正デジタル田園都市国家構想交付金_デジタル実装タイプTYPE1_06322">'【発出時非表示】プルダウンリスト（交付対象事業の名称）'!$B$1078:$B$1078</definedName>
    <definedName name="令和5年度補正デジタル田園都市国家構想交付金_デジタル実装タイプTYPE1_06323">'【発出時非表示】プルダウンリスト（交付対象事業の名称）'!$B$1079:$B$1079</definedName>
    <definedName name="令和5年度補正デジタル田園都市国家構想交付金_デジタル実装タイプTYPE1_06324">'【発出時非表示】プルダウンリスト（交付対象事業の名称）'!$B$1080:$E$1080</definedName>
    <definedName name="令和5年度補正デジタル田園都市国家構想交付金_デジタル実装タイプTYPE1_06361">'【発出時非表示】プルダウンリスト（交付対象事業の名称）'!$B$1081:$B$1081</definedName>
    <definedName name="令和5年度補正デジタル田園都市国家構想交付金_デジタル実装タイプTYPE1_06363">'【発出時非表示】プルダウンリスト（交付対象事業の名称）'!$B$1082:$D$1082</definedName>
    <definedName name="令和5年度補正デジタル田園都市国家構想交付金_デジタル実装タイプTYPE1_06365">'【発出時非表示】プルダウンリスト（交付対象事業の名称）'!$B$1083:$B$1083</definedName>
    <definedName name="令和5年度補正デジタル田園都市国家構想交付金_デジタル実装タイプTYPE1_06381">'【発出時非表示】プルダウンリスト（交付対象事業の名称）'!$B$1084:$C$1084</definedName>
    <definedName name="令和5年度補正デジタル田園都市国家構想交付金_デジタル実装タイプTYPE1_06382">'【発出時非表示】プルダウンリスト（交付対象事業の名称）'!$B$1085:$B$1085</definedName>
    <definedName name="令和5年度補正デジタル田園都市国家構想交付金_デジタル実装タイプTYPE1_06401">'【発出時非表示】プルダウンリスト（交付対象事業の名称）'!$B$1086:$C$1086</definedName>
    <definedName name="令和5年度補正デジタル田園都市国家構想交付金_デジタル実装タイプTYPE1_06402">'【発出時非表示】プルダウンリスト（交付対象事業の名称）'!$B$1087:$B$1087</definedName>
    <definedName name="令和5年度補正デジタル田園都市国家構想交付金_デジタル実装タイプTYPE1_06403">'【発出時非表示】プルダウンリスト（交付対象事業の名称）'!$B$1088:$E$1088</definedName>
    <definedName name="令和5年度補正デジタル田園都市国家構想交付金_デジタル実装タイプTYPE1_06426">'【発出時非表示】プルダウンリスト（交付対象事業の名称）'!$B$1089:$C$1089</definedName>
    <definedName name="令和5年度補正デジタル田園都市国家構想交付金_デジタル実装タイプTYPE1_06428">'【発出時非表示】プルダウンリスト（交付対象事業の名称）'!$B$1090:$B$1090</definedName>
    <definedName name="令和5年度補正デジタル田園都市国家構想交付金_デジタル実装タイプTYPE1_06461">'【発出時非表示】プルダウンリスト（交付対象事業の名称）'!$B$1091:$B$1091</definedName>
    <definedName name="令和5年度補正デジタル田園都市国家構想交付金_デジタル実装タイプTYPE1_07000">'【発出時非表示】プルダウンリスト（交付対象事業の名称）'!$B$1092:$E$1092</definedName>
    <definedName name="令和5年度補正デジタル田園都市国家構想交付金_デジタル実装タイプTYPE1_07201">'【発出時非表示】プルダウンリスト（交付対象事業の名称）'!$B$1093:$D$1093</definedName>
    <definedName name="令和5年度補正デジタル田園都市国家構想交付金_デジタル実装タイプTYPE1_07203">'【発出時非表示】プルダウンリスト（交付対象事業の名称）'!$B$1094:$F$1094</definedName>
    <definedName name="令和5年度補正デジタル田園都市国家構想交付金_デジタル実装タイプTYPE1_07204">'【発出時非表示】プルダウンリスト（交付対象事業の名称）'!$B$1095:$D$1095</definedName>
    <definedName name="令和5年度補正デジタル田園都市国家構想交付金_デジタル実装タイプTYPE1_07205">'【発出時非表示】プルダウンリスト（交付対象事業の名称）'!$B$1096:$F$1096</definedName>
    <definedName name="令和5年度補正デジタル田園都市国家構想交付金_デジタル実装タイプTYPE1_07208">'【発出時非表示】プルダウンリスト（交付対象事業の名称）'!$B$1097:$B$1097</definedName>
    <definedName name="令和5年度補正デジタル田園都市国家構想交付金_デジタル実装タイプTYPE1_07209">'【発出時非表示】プルダウンリスト（交付対象事業の名称）'!$B$1098:$B$1098</definedName>
    <definedName name="令和5年度補正デジタル田園都市国家構想交付金_デジタル実装タイプTYPE1_07210">'【発出時非表示】プルダウンリスト（交付対象事業の名称）'!$B$1099:$D$1099</definedName>
    <definedName name="令和5年度補正デジタル田園都市国家構想交付金_デジタル実装タイプTYPE1_07211">'【発出時非表示】プルダウンリスト（交付対象事業の名称）'!$B$1100:$D$1100</definedName>
    <definedName name="令和5年度補正デジタル田園都市国家構想交付金_デジタル実装タイプTYPE1_07212">'【発出時非表示】プルダウンリスト（交付対象事業の名称）'!$B$1101:$B$1101</definedName>
    <definedName name="令和5年度補正デジタル田園都市国家構想交付金_デジタル実装タイプTYPE1_07213">'【発出時非表示】プルダウンリスト（交付対象事業の名称）'!$B$1102:$D$1102</definedName>
    <definedName name="令和5年度補正デジタル田園都市国家構想交付金_デジタル実装タイプTYPE1_07214">'【発出時非表示】プルダウンリスト（交付対象事業の名称）'!$B$1103:$C$1103</definedName>
    <definedName name="令和5年度補正デジタル田園都市国家構想交付金_デジタル実装タイプTYPE1_07301">'【発出時非表示】プルダウンリスト（交付対象事業の名称）'!$B$1104:$B$1104</definedName>
    <definedName name="令和5年度補正デジタル田園都市国家構想交付金_デジタル実装タイプTYPE1_07303">'【発出時非表示】プルダウンリスト（交付対象事業の名称）'!$B$1105:$E$1105</definedName>
    <definedName name="令和5年度補正デジタル田園都市国家構想交付金_デジタル実装タイプTYPE1_07308">'【発出時非表示】プルダウンリスト（交付対象事業の名称）'!$B$1106:$E$1106</definedName>
    <definedName name="令和5年度補正デジタル田園都市国家構想交付金_デジタル実装タイプTYPE1_07322">'【発出時非表示】プルダウンリスト（交付対象事業の名称）'!$B$1107:$B$1107</definedName>
    <definedName name="令和5年度補正デジタル田園都市国家構想交付金_デジタル実装タイプTYPE1_07342">'【発出時非表示】プルダウンリスト（交付対象事業の名称）'!$B$1108:$B$1108</definedName>
    <definedName name="令和5年度補正デジタル田園都市国家構想交付金_デジタル実装タイプTYPE1_07344">'【発出時非表示】プルダウンリスト（交付対象事業の名称）'!$B$1109:$B$1109</definedName>
    <definedName name="令和5年度補正デジタル田園都市国家構想交付金_デジタル実装タイプTYPE1_07368">'【発出時非表示】プルダウンリスト（交付対象事業の名称）'!$B$1110:$B$1110</definedName>
    <definedName name="令和5年度補正デジタル田園都市国家構想交付金_デジタル実装タイプTYPE1_07402">'【発出時非表示】プルダウンリスト（交付対象事業の名称）'!$B$1111:$C$1111</definedName>
    <definedName name="令和5年度補正デジタル田園都市国家構想交付金_デジタル実装タイプTYPE1_07408">'【発出時非表示】プルダウンリスト（交付対象事業の名称）'!$B$1112:$B$1112</definedName>
    <definedName name="令和5年度補正デジタル田園都市国家構想交付金_デジタル実装タイプTYPE1_07421">'【発出時非表示】プルダウンリスト（交付対象事業の名称）'!$B$1113:$B$1113</definedName>
    <definedName name="令和5年度補正デジタル田園都市国家構想交付金_デジタル実装タイプTYPE1_07422">'【発出時非表示】プルダウンリスト（交付対象事業の名称）'!$B$1114:$E$1114</definedName>
    <definedName name="令和5年度補正デジタル田園都市国家構想交付金_デジタル実装タイプTYPE1_07446">'【発出時非表示】プルダウンリスト（交付対象事業の名称）'!$B$1115:$B$1115</definedName>
    <definedName name="令和5年度補正デジタル田園都市国家構想交付金_デジタル実装タイプTYPE1_07447">'【発出時非表示】プルダウンリスト（交付対象事業の名称）'!$B$1116:$C$1116</definedName>
    <definedName name="令和5年度補正デジタル田園都市国家構想交付金_デジタル実装タイプTYPE1_07464">'【発出時非表示】プルダウンリスト（交付対象事業の名称）'!$B$1117:$B$1117</definedName>
    <definedName name="令和5年度補正デジタル田園都市国家構想交付金_デジタル実装タイプTYPE1_07465">'【発出時非表示】プルダウンリスト（交付対象事業の名称）'!$B$1118:$B$1118</definedName>
    <definedName name="令和5年度補正デジタル田園都市国家構想交付金_デジタル実装タイプTYPE1_07466">'【発出時非表示】プルダウンリスト（交付対象事業の名称）'!$B$1119:$C$1119</definedName>
    <definedName name="令和5年度補正デジタル田園都市国家構想交付金_デジタル実装タイプTYPE1_07481">'【発出時非表示】プルダウンリスト（交付対象事業の名称）'!$B$1120:$C$1120</definedName>
    <definedName name="令和5年度補正デジタル田園都市国家構想交付金_デジタル実装タイプTYPE1_07484">'【発出時非表示】プルダウンリスト（交付対象事業の名称）'!$B$1121:$B$1121</definedName>
    <definedName name="令和5年度補正デジタル田園都市国家構想交付金_デジタル実装タイプTYPE1_07501">'【発出時非表示】プルダウンリスト（交付対象事業の名称）'!$B$1122:$B$1122</definedName>
    <definedName name="令和5年度補正デジタル田園都市国家構想交付金_デジタル実装タイプTYPE1_07502">'【発出時非表示】プルダウンリスト（交付対象事業の名称）'!$B$1123:$B$1123</definedName>
    <definedName name="令和5年度補正デジタル田園都市国家構想交付金_デジタル実装タイプTYPE1_07503">'【発出時非表示】プルダウンリスト（交付対象事業の名称）'!$B$1124:$B$1124</definedName>
    <definedName name="令和5年度補正デジタル田園都市国家構想交付金_デジタル実装タイプTYPE1_07521">'【発出時非表示】プルダウンリスト（交付対象事業の名称）'!$B$1125:$D$1125</definedName>
    <definedName name="令和5年度補正デジタル田園都市国家構想交付金_デジタル実装タイプTYPE1_07545">'【発出時非表示】プルダウンリスト（交付対象事業の名称）'!$B$1126:$B$1126</definedName>
    <definedName name="令和5年度補正デジタル田園都市国家構想交付金_デジタル実装タイプTYPE1_07547">'【発出時非表示】プルダウンリスト（交付対象事業の名称）'!$B$1127:$C$1127</definedName>
    <definedName name="令和5年度補正デジタル田園都市国家構想交付金_デジタル実装タイプTYPE1_07870">'【発出時非表示】プルダウンリスト（交付対象事業の名称）'!$B$1128:$B$1128</definedName>
    <definedName name="令和5年度補正デジタル田園都市国家構想交付金_デジタル実装タイプTYPE1_08201">'【発出時非表示】プルダウンリスト（交付対象事業の名称）'!$B$1129:$D$1129</definedName>
    <definedName name="令和5年度補正デジタル田園都市国家構想交付金_デジタル実装タイプTYPE1_08202">'【発出時非表示】プルダウンリスト（交付対象事業の名称）'!$B$1130:$C$1130</definedName>
    <definedName name="令和5年度補正デジタル田園都市国家構想交付金_デジタル実装タイプTYPE1_08203">'【発出時非表示】プルダウンリスト（交付対象事業の名称）'!$B$1131:$B$1131</definedName>
    <definedName name="令和5年度補正デジタル田園都市国家構想交付金_デジタル実装タイプTYPE1_08204">'【発出時非表示】プルダウンリスト（交付対象事業の名称）'!$B$1132:$B$1132</definedName>
    <definedName name="令和5年度補正デジタル田園都市国家構想交付金_デジタル実装タイプTYPE1_08205">'【発出時非表示】プルダウンリスト（交付対象事業の名称）'!$B$1133:$D$1133</definedName>
    <definedName name="令和5年度補正デジタル田園都市国家構想交付金_デジタル実装タイプTYPE1_08208">'【発出時非表示】プルダウンリスト（交付対象事業の名称）'!$B$1134:$C$1134</definedName>
    <definedName name="令和5年度補正デジタル田園都市国家構想交付金_デジタル実装タイプTYPE1_08210">'【発出時非表示】プルダウンリスト（交付対象事業の名称）'!$B$1135:$B$1135</definedName>
    <definedName name="令和5年度補正デジタル田園都市国家構想交付金_デジタル実装タイプTYPE1_08211">'【発出時非表示】プルダウンリスト（交付対象事業の名称）'!$B$1136:$E$1136</definedName>
    <definedName name="令和5年度補正デジタル田園都市国家構想交付金_デジタル実装タイプTYPE1_08215">'【発出時非表示】プルダウンリスト（交付対象事業の名称）'!$B$1137:$C$1137</definedName>
    <definedName name="令和5年度補正デジタル田園都市国家構想交付金_デジタル実装タイプTYPE1_08216">'【発出時非表示】プルダウンリスト（交付対象事業の名称）'!$B$1138:$C$1138</definedName>
    <definedName name="令和5年度補正デジタル田園都市国家構想交付金_デジタル実装タイプTYPE1_08217">'【発出時非表示】プルダウンリスト（交付対象事業の名称）'!$B$1139:$C$1139</definedName>
    <definedName name="令和5年度補正デジタル田園都市国家構想交付金_デジタル実装タイプTYPE1_08219">'【発出時非表示】プルダウンリスト（交付対象事業の名称）'!$B$1140:$E$1140</definedName>
    <definedName name="令和5年度補正デジタル田園都市国家構想交付金_デジタル実装タイプTYPE1_08220">'【発出時非表示】プルダウンリスト（交付対象事業の名称）'!$B$1141:$B$1141</definedName>
    <definedName name="令和5年度補正デジタル田園都市国家構想交付金_デジタル実装タイプTYPE1_08221">'【発出時非表示】プルダウンリスト（交付対象事業の名称）'!$B$1142:$C$1142</definedName>
    <definedName name="令和5年度補正デジタル田園都市国家構想交付金_デジタル実装タイプTYPE1_08223">'【発出時非表示】プルダウンリスト（交付対象事業の名称）'!$B$1143:$C$1143</definedName>
    <definedName name="令和5年度補正デジタル田園都市国家構想交付金_デジタル実装タイプTYPE1_08224">'【発出時非表示】プルダウンリスト（交付対象事業の名称）'!$B$1144:$B$1144</definedName>
    <definedName name="令和5年度補正デジタル田園都市国家構想交付金_デジタル実装タイプTYPE1_08226">'【発出時非表示】プルダウンリスト（交付対象事業の名称）'!$B$1145:$B$1145</definedName>
    <definedName name="令和5年度補正デジタル田園都市国家構想交付金_デジタル実装タイプTYPE1_08227">'【発出時非表示】プルダウンリスト（交付対象事業の名称）'!$B$1146:$D$1146</definedName>
    <definedName name="令和5年度補正デジタル田園都市国家構想交付金_デジタル実装タイプTYPE1_08228">'【発出時非表示】プルダウンリスト（交付対象事業の名称）'!$B$1147:$C$1147</definedName>
    <definedName name="令和5年度補正デジタル田園都市国家構想交付金_デジタル実装タイプTYPE1_08229">'【発出時非表示】プルダウンリスト（交付対象事業の名称）'!$B$1148:$B$1148</definedName>
    <definedName name="令和5年度補正デジタル田園都市国家構想交付金_デジタル実装タイプTYPE1_08230">'【発出時非表示】プルダウンリスト（交付対象事業の名称）'!$B$1149:$C$1149</definedName>
    <definedName name="令和5年度補正デジタル田園都市国家構想交付金_デジタル実装タイプTYPE1_08231">'【発出時非表示】プルダウンリスト（交付対象事業の名称）'!$B$1150:$C$1150</definedName>
    <definedName name="令和5年度補正デジタル田園都市国家構想交付金_デジタル実装タイプTYPE1_08232">'【発出時非表示】プルダウンリスト（交付対象事業の名称）'!$B$1151:$B$1151</definedName>
    <definedName name="令和5年度補正デジタル田園都市国家構想交付金_デジタル実装タイプTYPE1_08233">'【発出時非表示】プルダウンリスト（交付対象事業の名称）'!$B$1152:$C$1152</definedName>
    <definedName name="令和5年度補正デジタル田園都市国家構想交付金_デジタル実装タイプTYPE1_08235">'【発出時非表示】プルダウンリスト（交付対象事業の名称）'!$B$1153:$C$1153</definedName>
    <definedName name="令和5年度補正デジタル田園都市国家構想交付金_デジタル実装タイプTYPE1_08309">'【発出時非表示】プルダウンリスト（交付対象事業の名称）'!$B$1154:$B$1154</definedName>
    <definedName name="令和5年度補正デジタル田園都市国家構想交付金_デジタル実装タイプTYPE1_08341">'【発出時非表示】プルダウンリスト（交付対象事業の名称）'!$B$1155:$C$1155</definedName>
    <definedName name="令和5年度補正デジタル田園都市国家構想交付金_デジタル実装タイプTYPE1_08443">'【発出時非表示】プルダウンリスト（交付対象事業の名称）'!$B$1156:$C$1156</definedName>
    <definedName name="令和5年度補正デジタル田園都市国家構想交付金_デジタル実装タイプTYPE1_08542">'【発出時非表示】プルダウンリスト（交付対象事業の名称）'!$B$1157:$C$1157</definedName>
    <definedName name="令和5年度補正デジタル田園都市国家構想交付金_デジタル実装タイプTYPE1_08546">'【発出時非表示】プルダウンリスト（交付対象事業の名称）'!$B$1158:$B$1158</definedName>
    <definedName name="令和5年度補正デジタル田園都市国家構想交付金_デジタル実装タイプTYPE1_09000">'【発出時非表示】プルダウンリスト（交付対象事業の名称）'!$B$1159:$C$1159</definedName>
    <definedName name="令和5年度補正デジタル田園都市国家構想交付金_デジタル実装タイプTYPE1_09201">'【発出時非表示】プルダウンリスト（交付対象事業の名称）'!$B$1160:$F$1160</definedName>
    <definedName name="令和5年度補正デジタル田園都市国家構想交付金_デジタル実装タイプTYPE1_09202">'【発出時非表示】プルダウンリスト（交付対象事業の名称）'!$B$1161:$E$1161</definedName>
    <definedName name="令和5年度補正デジタル田園都市国家構想交付金_デジタル実装タイプTYPE1_09203">'【発出時非表示】プルダウンリスト（交付対象事業の名称）'!$B$1162:$C$1162</definedName>
    <definedName name="令和5年度補正デジタル田園都市国家構想交付金_デジタル実装タイプTYPE1_09204">'【発出時非表示】プルダウンリスト（交付対象事業の名称）'!$B$1163:$D$1163</definedName>
    <definedName name="令和5年度補正デジタル田園都市国家構想交付金_デジタル実装タイプTYPE1_09205">'【発出時非表示】プルダウンリスト（交付対象事業の名称）'!$B$1164:$D$1164</definedName>
    <definedName name="令和5年度補正デジタル田園都市国家構想交付金_デジタル実装タイプTYPE1_09206">'【発出時非表示】プルダウンリスト（交付対象事業の名称）'!$B$1165:$C$1165</definedName>
    <definedName name="令和5年度補正デジタル田園都市国家構想交付金_デジタル実装タイプTYPE1_09208">'【発出時非表示】プルダウンリスト（交付対象事業の名称）'!$B$1166:$C$1166</definedName>
    <definedName name="令和5年度補正デジタル田園都市国家構想交付金_デジタル実装タイプTYPE1_09209">'【発出時非表示】プルダウンリスト（交付対象事業の名称）'!$B$1167:$D$1167</definedName>
    <definedName name="令和5年度補正デジタル田園都市国家構想交付金_デジタル実装タイプTYPE1_09210">'【発出時非表示】プルダウンリスト（交付対象事業の名称）'!$B$1168:$E$1168</definedName>
    <definedName name="令和5年度補正デジタル田園都市国家構想交付金_デジタル実装タイプTYPE1_09211">'【発出時非表示】プルダウンリスト（交付対象事業の名称）'!$B$1169:$B$1169</definedName>
    <definedName name="令和5年度補正デジタル田園都市国家構想交付金_デジタル実装タイプTYPE1_09213">'【発出時非表示】プルダウンリスト（交付対象事業の名称）'!$B$1170:$D$1170</definedName>
    <definedName name="令和5年度補正デジタル田園都市国家構想交付金_デジタル実装タイプTYPE1_09214">'【発出時非表示】プルダウンリスト（交付対象事業の名称）'!$B$1171:$C$1171</definedName>
    <definedName name="令和5年度補正デジタル田園都市国家構想交付金_デジタル実装タイプTYPE1_09215">'【発出時非表示】プルダウンリスト（交付対象事業の名称）'!$B$1172:$C$1172</definedName>
    <definedName name="令和5年度補正デジタル田園都市国家構想交付金_デジタル実装タイプTYPE1_09216">'【発出時非表示】プルダウンリスト（交付対象事業の名称）'!$B$1173:$B$1173</definedName>
    <definedName name="令和5年度補正デジタル田園都市国家構想交付金_デジタル実装タイプTYPE1_09301">'【発出時非表示】プルダウンリスト（交付対象事業の名称）'!$B$1174:$D$1174</definedName>
    <definedName name="令和5年度補正デジタル田園都市国家構想交付金_デジタル実装タイプTYPE1_09342">'【発出時非表示】プルダウンリスト（交付対象事業の名称）'!$B$1175:$C$1175</definedName>
    <definedName name="令和5年度補正デジタル田園都市国家構想交付金_デジタル実装タイプTYPE1_09361">'【発出時非表示】プルダウンリスト（交付対象事業の名称）'!$B$1176:$B$1176</definedName>
    <definedName name="令和5年度補正デジタル田園都市国家構想交付金_デジタル実装タイプTYPE1_09364">'【発出時非表示】プルダウンリスト（交付対象事業の名称）'!$B$1177:$B$1177</definedName>
    <definedName name="令和5年度補正デジタル田園都市国家構想交付金_デジタル実装タイプTYPE1_09384">'【発出時非表示】プルダウンリスト（交付対象事業の名称）'!$B$1178:$C$1178</definedName>
    <definedName name="令和5年度補正デジタル田園都市国家構想交付金_デジタル実装タイプTYPE1_09386">'【発出時非表示】プルダウンリスト（交付対象事業の名称）'!$B$1179:$C$1179</definedName>
    <definedName name="令和5年度補正デジタル田園都市国家構想交付金_デジタル実装タイプTYPE1_09411">'【発出時非表示】プルダウンリスト（交付対象事業の名称）'!$B$1180:$C$1180</definedName>
    <definedName name="令和5年度補正デジタル田園都市国家構想交付金_デジタル実装タイプTYPE1_10201">'【発出時非表示】プルダウンリスト（交付対象事業の名称）'!$B$1181:$C$1181</definedName>
    <definedName name="令和5年度補正デジタル田園都市国家構想交付金_デジタル実装タイプTYPE1_10202">'【発出時非表示】プルダウンリスト（交付対象事業の名称）'!$B$1182:$C$1182</definedName>
    <definedName name="令和5年度補正デジタル田園都市国家構想交付金_デジタル実装タイプTYPE1_10203">'【発出時非表示】プルダウンリスト（交付対象事業の名称）'!$B$1183:$C$1183</definedName>
    <definedName name="令和5年度補正デジタル田園都市国家構想交付金_デジタル実装タイプTYPE1_10204">'【発出時非表示】プルダウンリスト（交付対象事業の名称）'!$B$1184:$E$1184</definedName>
    <definedName name="令和5年度補正デジタル田園都市国家構想交付金_デジタル実装タイプTYPE1_10205">'【発出時非表示】プルダウンリスト（交付対象事業の名称）'!$B$1185:$D$1185</definedName>
    <definedName name="令和5年度補正デジタル田園都市国家構想交付金_デジタル実装タイプTYPE1_10207">'【発出時非表示】プルダウンリスト（交付対象事業の名称）'!$B$1186:$B$1186</definedName>
    <definedName name="令和5年度補正デジタル田園都市国家構想交付金_デジタル実装タイプTYPE1_10208">'【発出時非表示】プルダウンリスト（交付対象事業の名称）'!$B$1187:$C$1187</definedName>
    <definedName name="令和5年度補正デジタル田園都市国家構想交付金_デジタル実装タイプTYPE1_10210">'【発出時非表示】プルダウンリスト（交付対象事業の名称）'!$B$1188:$D$1188</definedName>
    <definedName name="令和5年度補正デジタル田園都市国家構想交付金_デジタル実装タイプTYPE1_10211">'【発出時非表示】プルダウンリスト（交付対象事業の名称）'!$B$1189:$E$1189</definedName>
    <definedName name="令和5年度補正デジタル田園都市国家構想交付金_デジタル実装タイプTYPE1_10212">'【発出時非表示】プルダウンリスト（交付対象事業の名称）'!$B$1190:$D$1190</definedName>
    <definedName name="令和5年度補正デジタル田園都市国家構想交付金_デジタル実装タイプTYPE1_10344">'【発出時非表示】プルダウンリスト（交付対象事業の名称）'!$B$1191:$E$1191</definedName>
    <definedName name="令和5年度補正デジタル田園都市国家構想交付金_デジタル実装タイプTYPE1_10382">'【発出時非表示】プルダウンリスト（交付対象事業の名称）'!$B$1192:$D$1192</definedName>
    <definedName name="令和5年度補正デジタル田園都市国家構想交付金_デジタル実装タイプTYPE1_10384">'【発出時非表示】プルダウンリスト（交付対象事業の名称）'!$B$1193:$D$1193</definedName>
    <definedName name="令和5年度補正デジタル田園都市国家構想交付金_デジタル実装タイプTYPE1_10424">'【発出時非表示】プルダウンリスト（交付対象事業の名称）'!$B$1194:$B$1194</definedName>
    <definedName name="令和5年度補正デジタル田園都市国家構想交付金_デジタル実装タイプTYPE1_10428">'【発出時非表示】プルダウンリスト（交付対象事業の名称）'!$B$1195:$B$1195</definedName>
    <definedName name="令和5年度補正デジタル田園都市国家構想交付金_デジタル実装タイプTYPE1_10443">'【発出時非表示】プルダウンリスト（交付対象事業の名称）'!$B$1196:$B$1196</definedName>
    <definedName name="令和5年度補正デジタル田園都市国家構想交付金_デジタル実装タイプTYPE1_10444">'【発出時非表示】プルダウンリスト（交付対象事業の名称）'!$B$1197:$B$1197</definedName>
    <definedName name="令和5年度補正デジタル田園都市国家構想交付金_デジタル実装タイプTYPE1_10449">'【発出時非表示】プルダウンリスト（交付対象事業の名称）'!$B$1198:$C$1198</definedName>
    <definedName name="令和5年度補正デジタル田園都市国家構想交付金_デジタル実装タイプTYPE1_10464">'【発出時非表示】プルダウンリスト（交付対象事業の名称）'!$B$1199:$B$1199</definedName>
    <definedName name="令和5年度補正デジタル田園都市国家構想交付金_デジタル実装タイプTYPE1_10521">'【発出時非表示】プルダウンリスト（交付対象事業の名称）'!$B$1200:$B$1200</definedName>
    <definedName name="令和5年度補正デジタル田園都市国家構想交付金_デジタル実装タイプTYPE1_10523">'【発出時非表示】プルダウンリスト（交付対象事業の名称）'!$B$1201:$C$1201</definedName>
    <definedName name="令和5年度補正デジタル田園都市国家構想交付金_デジタル実装タイプTYPE1_10525">'【発出時非表示】プルダウンリスト（交付対象事業の名称）'!$B$1202:$C$1202</definedName>
    <definedName name="令和5年度補正デジタル田園都市国家構想交付金_デジタル実装タイプTYPE1_11000">'【発出時非表示】プルダウンリスト（交付対象事業の名称）'!$B$1203:$B$1203</definedName>
    <definedName name="令和5年度補正デジタル田園都市国家構想交付金_デジタル実装タイプTYPE1_11100">'【発出時非表示】プルダウンリスト（交付対象事業の名称）'!$B$1204:$E$1204</definedName>
    <definedName name="令和5年度補正デジタル田園都市国家構想交付金_デジタル実装タイプTYPE1_11201">'【発出時非表示】プルダウンリスト（交付対象事業の名称）'!$B$1205:$D$1205</definedName>
    <definedName name="令和5年度補正デジタル田園都市国家構想交付金_デジタル実装タイプTYPE1_11202">'【発出時非表示】プルダウンリスト（交付対象事業の名称）'!$B$1206:$B$1206</definedName>
    <definedName name="令和5年度補正デジタル田園都市国家構想交付金_デジタル実装タイプTYPE1_11203">'【発出時非表示】プルダウンリスト（交付対象事業の名称）'!$B$1207:$E$1207</definedName>
    <definedName name="令和5年度補正デジタル田園都市国家構想交付金_デジタル実装タイプTYPE1_11206">'【発出時非表示】プルダウンリスト（交付対象事業の名称）'!$B$1208:$E$1208</definedName>
    <definedName name="令和5年度補正デジタル田園都市国家構想交付金_デジタル実装タイプTYPE1_11208">'【発出時非表示】プルダウンリスト（交付対象事業の名称）'!$B$1209:$B$1209</definedName>
    <definedName name="令和5年度補正デジタル田園都市国家構想交付金_デジタル実装タイプTYPE1_11209">'【発出時非表示】プルダウンリスト（交付対象事業の名称）'!$B$1210:$E$1210</definedName>
    <definedName name="令和5年度補正デジタル田園都市国家構想交付金_デジタル実装タイプTYPE1_11210">'【発出時非表示】プルダウンリスト（交付対象事業の名称）'!$B$1211:$D$1211</definedName>
    <definedName name="令和5年度補正デジタル田園都市国家構想交付金_デジタル実装タイプTYPE1_11211">'【発出時非表示】プルダウンリスト（交付対象事業の名称）'!$B$1212:$B$1212</definedName>
    <definedName name="令和5年度補正デジタル田園都市国家構想交付金_デジタル実装タイプTYPE1_11212">'【発出時非表示】プルダウンリスト（交付対象事業の名称）'!$B$1213:$B$1213</definedName>
    <definedName name="令和5年度補正デジタル田園都市国家構想交付金_デジタル実装タイプTYPE1_11215">'【発出時非表示】プルダウンリスト（交付対象事業の名称）'!$B$1214:$C$1214</definedName>
    <definedName name="令和5年度補正デジタル田園都市国家構想交付金_デジタル実装タイプTYPE1_11217">'【発出時非表示】プルダウンリスト（交付対象事業の名称）'!$B$1215:$C$1215</definedName>
    <definedName name="令和5年度補正デジタル田園都市国家構想交付金_デジタル実装タイプTYPE1_11219">'【発出時非表示】プルダウンリスト（交付対象事業の名称）'!$B$1216:$F$1216</definedName>
    <definedName name="令和5年度補正デジタル田園都市国家構想交付金_デジタル実装タイプTYPE1_11221">'【発出時非表示】プルダウンリスト（交付対象事業の名称）'!$B$1217:$B$1217</definedName>
    <definedName name="令和5年度補正デジタル田園都市国家構想交付金_デジタル実装タイプTYPE1_11224">'【発出時非表示】プルダウンリスト（交付対象事業の名称）'!$B$1218:$B$1218</definedName>
    <definedName name="令和5年度補正デジタル田園都市国家構想交付金_デジタル実装タイプTYPE1_11225">'【発出時非表示】プルダウンリスト（交付対象事業の名称）'!$B$1219:$B$1219</definedName>
    <definedName name="令和5年度補正デジタル田園都市国家構想交付金_デジタル実装タイプTYPE1_11227">'【発出時非表示】プルダウンリスト（交付対象事業の名称）'!$B$1220:$D$1220</definedName>
    <definedName name="令和5年度補正デジタル田園都市国家構想交付金_デジタル実装タイプTYPE1_11228">'【発出時非表示】プルダウンリスト（交付対象事業の名称）'!$B$1221:$B$1221</definedName>
    <definedName name="令和5年度補正デジタル田園都市国家構想交付金_デジタル実装タイプTYPE1_11230">'【発出時非表示】プルダウンリスト（交付対象事業の名称）'!$B$1222:$E$1222</definedName>
    <definedName name="令和5年度補正デジタル田園都市国家構想交付金_デジタル実装タイプTYPE1_11232">'【発出時非表示】プルダウンリスト（交付対象事業の名称）'!$B$1223:$C$1223</definedName>
    <definedName name="令和5年度補正デジタル田園都市国家構想交付金_デジタル実装タイプTYPE1_11233">'【発出時非表示】プルダウンリスト（交付対象事業の名称）'!$B$1224:$B$1224</definedName>
    <definedName name="令和5年度補正デジタル田園都市国家構想交付金_デジタル実装タイプTYPE1_11234">'【発出時非表示】プルダウンリスト（交付対象事業の名称）'!$B$1225:$C$1225</definedName>
    <definedName name="令和5年度補正デジタル田園都市国家構想交付金_デジタル実装タイプTYPE1_11235">'【発出時非表示】プルダウンリスト（交付対象事業の名称）'!$B$1226:$F$1226</definedName>
    <definedName name="令和5年度補正デジタル田園都市国家構想交付金_デジタル実装タイプTYPE1_11238">'【発出時非表示】プルダウンリスト（交付対象事業の名称）'!$B$1227:$B$1227</definedName>
    <definedName name="令和5年度補正デジタル田園都市国家構想交付金_デジタル実装タイプTYPE1_11239">'【発出時非表示】プルダウンリスト（交付対象事業の名称）'!$B$1228:$B$1228</definedName>
    <definedName name="令和5年度補正デジタル田園都市国家構想交付金_デジタル実装タイプTYPE1_11240">'【発出時非表示】プルダウンリスト（交付対象事業の名称）'!$B$1229:$B$1229</definedName>
    <definedName name="令和5年度補正デジタル田園都市国家構想交付金_デジタル実装タイプTYPE1_11241">'【発出時非表示】プルダウンリスト（交付対象事業の名称）'!$B$1230:$D$1230</definedName>
    <definedName name="令和5年度補正デジタル田園都市国家構想交付金_デジタル実装タイプTYPE1_11243">'【発出時非表示】プルダウンリスト（交付対象事業の名称）'!$B$1231:$D$1231</definedName>
    <definedName name="令和5年度補正デジタル田園都市国家構想交付金_デジタル実装タイプTYPE1_11245">'【発出時非表示】プルダウンリスト（交付対象事業の名称）'!$B$1232:$B$1232</definedName>
    <definedName name="令和5年度補正デジタル田園都市国家構想交付金_デジタル実装タイプTYPE1_11246">'【発出時非表示】プルダウンリスト（交付対象事業の名称）'!$B$1233:$B$1233</definedName>
    <definedName name="令和5年度補正デジタル田園都市国家構想交付金_デジタル実装タイプTYPE1_11301">'【発出時非表示】プルダウンリスト（交付対象事業の名称）'!$B$1234:$B$1234</definedName>
    <definedName name="令和5年度補正デジタル田園都市国家構想交付金_デジタル実装タイプTYPE1_11324">'【発出時非表示】プルダウンリスト（交付対象事業の名称）'!$B$1235:$F$1235</definedName>
    <definedName name="令和5年度補正デジタル田園都市国家構想交付金_デジタル実装タイプTYPE1_11327">'【発出時非表示】プルダウンリスト（交付対象事業の名称）'!$B$1236:$B$1236</definedName>
    <definedName name="令和5年度補正デジタル田園都市国家構想交付金_デジタル実装タイプTYPE1_11343">'【発出時非表示】プルダウンリスト（交付対象事業の名称）'!$B$1237:$B$1237</definedName>
    <definedName name="令和5年度補正デジタル田園都市国家構想交付金_デジタル実装タイプTYPE1_11346">'【発出時非表示】プルダウンリスト（交付対象事業の名称）'!$B$1238:$C$1238</definedName>
    <definedName name="令和5年度補正デジタル田園都市国家構想交付金_デジタル実装タイプTYPE1_11348">'【発出時非表示】プルダウンリスト（交付対象事業の名称）'!$B$1239:$D$1239</definedName>
    <definedName name="令和5年度補正デジタル田園都市国家構想交付金_デジタル実装タイプTYPE1_11349">'【発出時非表示】プルダウンリスト（交付対象事業の名称）'!$B$1240:$B$1240</definedName>
    <definedName name="令和5年度補正デジタル田園都市国家構想交付金_デジタル実装タイプTYPE1_11362">'【発出時非表示】プルダウンリスト（交付対象事業の名称）'!$B$1241:$B$1241</definedName>
    <definedName name="令和5年度補正デジタル田園都市国家構想交付金_デジタル実装タイプTYPE1_11363">'【発出時非表示】プルダウンリスト（交付対象事業の名称）'!$B$1242:$B$1242</definedName>
    <definedName name="令和5年度補正デジタル田園都市国家構想交付金_デジタル実装タイプTYPE1_11365">'【発出時非表示】プルダウンリスト（交付対象事業の名称）'!$B$1243:$B$1243</definedName>
    <definedName name="令和5年度補正デジタル田園都市国家構想交付金_デジタル実装タイプTYPE1_11381">'【発出時非表示】プルダウンリスト（交付対象事業の名称）'!$B$1244:$D$1244</definedName>
    <definedName name="令和5年度補正デジタル田園都市国家構想交付金_デジタル実装タイプTYPE1_11408">'【発出時非表示】プルダウンリスト（交付対象事業の名称）'!$B$1245:$B$1245</definedName>
    <definedName name="令和5年度補正デジタル田園都市国家構想交付金_デジタル実装タイプTYPE1_11442">'【発出時非表示】プルダウンリスト（交付対象事業の名称）'!$B$1246:$C$1246</definedName>
    <definedName name="令和5年度補正デジタル田園都市国家構想交付金_デジタル実装タイプTYPE1_11464">'【発出時非表示】プルダウンリスト（交付対象事業の名称）'!$B$1247:$B$1247</definedName>
    <definedName name="令和5年度補正デジタル田園都市国家構想交付金_デジタル実装タイプTYPE1_12000">'【発出時非表示】プルダウンリスト（交付対象事業の名称）'!$B$1248:$H$1248</definedName>
    <definedName name="令和5年度補正デジタル田園都市国家構想交付金_デジタル実装タイプTYPE1_12100">'【発出時非表示】プルダウンリスト（交付対象事業の名称）'!$B$1249:$D$1249</definedName>
    <definedName name="令和5年度補正デジタル田園都市国家構想交付金_デジタル実装タイプTYPE1_12202">'【発出時非表示】プルダウンリスト（交付対象事業の名称）'!$B$1250:$D$1250</definedName>
    <definedName name="令和5年度補正デジタル田園都市国家構想交付金_デジタル実装タイプTYPE1_12203">'【発出時非表示】プルダウンリスト（交付対象事業の名称）'!$B$1251:$C$1251</definedName>
    <definedName name="令和5年度補正デジタル田園都市国家構想交付金_デジタル実装タイプTYPE1_12204">'【発出時非表示】プルダウンリスト（交付対象事業の名称）'!$B$1252:$D$1252</definedName>
    <definedName name="令和5年度補正デジタル田園都市国家構想交付金_デジタル実装タイプTYPE1_12205">'【発出時非表示】プルダウンリスト（交付対象事業の名称）'!$B$1253:$B$1253</definedName>
    <definedName name="令和5年度補正デジタル田園都市国家構想交付金_デジタル実装タイプTYPE1_12207">'【発出時非表示】プルダウンリスト（交付対象事業の名称）'!$B$1254:$E$1254</definedName>
    <definedName name="令和5年度補正デジタル田園都市国家構想交付金_デジタル実装タイプTYPE1_12208">'【発出時非表示】プルダウンリスト（交付対象事業の名称）'!$B$1255:$E$1255</definedName>
    <definedName name="令和5年度補正デジタル田園都市国家構想交付金_デジタル実装タイプTYPE1_12211">'【発出時非表示】プルダウンリスト（交付対象事業の名称）'!$B$1256:$C$1256</definedName>
    <definedName name="令和5年度補正デジタル田園都市国家構想交付金_デジタル実装タイプTYPE1_12212">'【発出時非表示】プルダウンリスト（交付対象事業の名称）'!$B$1257:$C$1257</definedName>
    <definedName name="令和5年度補正デジタル田園都市国家構想交付金_デジタル実装タイプTYPE1_12213">'【発出時非表示】プルダウンリスト（交付対象事業の名称）'!$B$1258:$C$1258</definedName>
    <definedName name="令和5年度補正デジタル田園都市国家構想交付金_デジタル実装タイプTYPE1_12215">'【発出時非表示】プルダウンリスト（交付対象事業の名称）'!$B$1259:$B$1259</definedName>
    <definedName name="令和5年度補正デジタル田園都市国家構想交付金_デジタル実装タイプTYPE1_12216">'【発出時非表示】プルダウンリスト（交付対象事業の名称）'!$B$1260:$E$1260</definedName>
    <definedName name="令和5年度補正デジタル田園都市国家構想交付金_デジタル実装タイプTYPE1_12217">'【発出時非表示】プルダウンリスト（交付対象事業の名称）'!$B$1261:$C$1261</definedName>
    <definedName name="令和5年度補正デジタル田園都市国家構想交付金_デジタル実装タイプTYPE1_12218">'【発出時非表示】プルダウンリスト（交付対象事業の名称）'!$B$1262:$C$1262</definedName>
    <definedName name="令和5年度補正デジタル田園都市国家構想交付金_デジタル実装タイプTYPE1_12220">'【発出時非表示】プルダウンリスト（交付対象事業の名称）'!$B$1263:$D$1263</definedName>
    <definedName name="令和5年度補正デジタル田園都市国家構想交付金_デジタル実装タイプTYPE1_12221">'【発出時非表示】プルダウンリスト（交付対象事業の名称）'!$B$1264:$C$1264</definedName>
    <definedName name="令和5年度補正デジタル田園都市国家構想交付金_デジタル実装タイプTYPE1_12222">'【発出時非表示】プルダウンリスト（交付対象事業の名称）'!$B$1265:$B$1265</definedName>
    <definedName name="令和5年度補正デジタル田園都市国家構想交付金_デジタル実装タイプTYPE1_12224">'【発出時非表示】プルダウンリスト（交付対象事業の名称）'!$B$1266:$D$1266</definedName>
    <definedName name="令和5年度補正デジタル田園都市国家構想交付金_デジタル実装タイプTYPE1_12225">'【発出時非表示】プルダウンリスト（交付対象事業の名称）'!$B$1267:$B$1267</definedName>
    <definedName name="令和5年度補正デジタル田園都市国家構想交付金_デジタル実装タイプTYPE1_12227">'【発出時非表示】プルダウンリスト（交付対象事業の名称）'!$B$1268:$E$1268</definedName>
    <definedName name="令和5年度補正デジタル田園都市国家構想交付金_デジタル実装タイプTYPE1_12228">'【発出時非表示】プルダウンリスト（交付対象事業の名称）'!$B$1269:$B$1269</definedName>
    <definedName name="令和5年度補正デジタル田園都市国家構想交付金_デジタル実装タイプTYPE1_12231">'【発出時非表示】プルダウンリスト（交付対象事業の名称）'!$B$1270:$D$1270</definedName>
    <definedName name="令和5年度補正デジタル田園都市国家構想交付金_デジタル実装タイプTYPE1_12232">'【発出時非表示】プルダウンリスト（交付対象事業の名称）'!$B$1271:$D$1271</definedName>
    <definedName name="令和5年度補正デジタル田園都市国家構想交付金_デジタル実装タイプTYPE1_12233">'【発出時非表示】プルダウンリスト（交付対象事業の名称）'!$B$1272:$F$1272</definedName>
    <definedName name="令和5年度補正デジタル田園都市国家構想交付金_デジタル実装タイプTYPE1_12236">'【発出時非表示】プルダウンリスト（交付対象事業の名称）'!$B$1273:$B$1273</definedName>
    <definedName name="令和5年度補正デジタル田園都市国家構想交付金_デジタル実装タイプTYPE1_12237">'【発出時非表示】プルダウンリスト（交付対象事業の名称）'!$B$1274:$F$1274</definedName>
    <definedName name="令和5年度補正デジタル田園都市国家構想交付金_デジタル実装タイプTYPE1_12238">'【発出時非表示】プルダウンリスト（交付対象事業の名称）'!$B$1275:$B$1275</definedName>
    <definedName name="令和5年度補正デジタル田園都市国家構想交付金_デジタル実装タイプTYPE1_12239">'【発出時非表示】プルダウンリスト（交付対象事業の名称）'!$B$1276:$B$1276</definedName>
    <definedName name="令和5年度補正デジタル田園都市国家構想交付金_デジタル実装タイプTYPE1_12329">'【発出時非表示】プルダウンリスト（交付対象事業の名称）'!$B$1277:$B$1277</definedName>
    <definedName name="令和5年度補正デジタル田園都市国家構想交付金_デジタル実装タイプTYPE1_12342">'【発出時非表示】プルダウンリスト（交付対象事業の名称）'!$B$1278:$F$1278</definedName>
    <definedName name="令和5年度補正デジタル田園都市国家構想交付金_デジタル実装タイプTYPE1_12347">'【発出時非表示】プルダウンリスト（交付対象事業の名称）'!$B$1279:$C$1279</definedName>
    <definedName name="令和5年度補正デジタル田園都市国家構想交付金_デジタル実装タイプTYPE1_12349">'【発出時非表示】プルダウンリスト（交付対象事業の名称）'!$B$1280:$B$1280</definedName>
    <definedName name="令和5年度補正デジタル田園都市国家構想交付金_デジタル実装タイプTYPE1_12403">'【発出時非表示】プルダウンリスト（交付対象事業の名称）'!$B$1281:$B$1281</definedName>
    <definedName name="令和5年度補正デジタル田園都市国家構想交付金_デジタル実装タイプTYPE1_12410">'【発出時非表示】プルダウンリスト（交付対象事業の名称）'!$B$1282:$B$1282</definedName>
    <definedName name="令和5年度補正デジタル田園都市国家構想交付金_デジタル実装タイプTYPE1_13000">'【発出時非表示】プルダウンリスト（交付対象事業の名称）'!$B$1283:$C$1283</definedName>
    <definedName name="令和5年度補正デジタル田園都市国家構想交付金_デジタル実装タイプTYPE1_13101">'【発出時非表示】プルダウンリスト（交付対象事業の名称）'!$B$1284:$C$1284</definedName>
    <definedName name="令和5年度補正デジタル田園都市国家構想交付金_デジタル実装タイプTYPE1_13102">'【発出時非表示】プルダウンリスト（交付対象事業の名称）'!$B$1285:$D$1285</definedName>
    <definedName name="令和5年度補正デジタル田園都市国家構想交付金_デジタル実装タイプTYPE1_13103">'【発出時非表示】プルダウンリスト（交付対象事業の名称）'!$B$1286:$D$1286</definedName>
    <definedName name="令和5年度補正デジタル田園都市国家構想交付金_デジタル実装タイプTYPE1_13104">'【発出時非表示】プルダウンリスト（交付対象事業の名称）'!$B$1287:$E$1287</definedName>
    <definedName name="令和5年度補正デジタル田園都市国家構想交付金_デジタル実装タイプTYPE1_13105">'【発出時非表示】プルダウンリスト（交付対象事業の名称）'!$B$1288:$D$1288</definedName>
    <definedName name="令和5年度補正デジタル田園都市国家構想交付金_デジタル実装タイプTYPE1_13106">'【発出時非表示】プルダウンリスト（交付対象事業の名称）'!$B$1289:$D$1289</definedName>
    <definedName name="令和5年度補正デジタル田園都市国家構想交付金_デジタル実装タイプTYPE1_13107">'【発出時非表示】プルダウンリスト（交付対象事業の名称）'!$B$1290:$C$1290</definedName>
    <definedName name="令和5年度補正デジタル田園都市国家構想交付金_デジタル実装タイプTYPE1_13108">'【発出時非表示】プルダウンリスト（交付対象事業の名称）'!$B$1291:$F$1291</definedName>
    <definedName name="令和5年度補正デジタル田園都市国家構想交付金_デジタル実装タイプTYPE1_13109">'【発出時非表示】プルダウンリスト（交付対象事業の名称）'!$B$1292:$B$1292</definedName>
    <definedName name="令和5年度補正デジタル田園都市国家構想交付金_デジタル実装タイプTYPE1_13110">'【発出時非表示】プルダウンリスト（交付対象事業の名称）'!$B$1293:$F$1293</definedName>
    <definedName name="令和5年度補正デジタル田園都市国家構想交付金_デジタル実装タイプTYPE1_13112">'【発出時非表示】プルダウンリスト（交付対象事業の名称）'!$B$1294:$E$1294</definedName>
    <definedName name="令和5年度補正デジタル田園都市国家構想交付金_デジタル実装タイプTYPE1_13113">'【発出時非表示】プルダウンリスト（交付対象事業の名称）'!$B$1295:$E$1295</definedName>
    <definedName name="令和5年度補正デジタル田園都市国家構想交付金_デジタル実装タイプTYPE1_13114">'【発出時非表示】プルダウンリスト（交付対象事業の名称）'!$B$1296:$E$1296</definedName>
    <definedName name="令和5年度補正デジタル田園都市国家構想交付金_デジタル実装タイプTYPE1_13115">'【発出時非表示】プルダウンリスト（交付対象事業の名称）'!$B$1297:$E$1297</definedName>
    <definedName name="令和5年度補正デジタル田園都市国家構想交付金_デジタル実装タイプTYPE1_13117">'【発出時非表示】プルダウンリスト（交付対象事業の名称）'!$B$1298:$D$1298</definedName>
    <definedName name="令和5年度補正デジタル田園都市国家構想交付金_デジタル実装タイプTYPE1_13118">'【発出時非表示】プルダウンリスト（交付対象事業の名称）'!$B$1299:$E$1299</definedName>
    <definedName name="令和5年度補正デジタル田園都市国家構想交付金_デジタル実装タイプTYPE1_13119">'【発出時非表示】プルダウンリスト（交付対象事業の名称）'!$B$1300:$E$1300</definedName>
    <definedName name="令和5年度補正デジタル田園都市国家構想交付金_デジタル実装タイプTYPE1_13120">'【発出時非表示】プルダウンリスト（交付対象事業の名称）'!$B$1301:$D$1301</definedName>
    <definedName name="令和5年度補正デジタル田園都市国家構想交付金_デジタル実装タイプTYPE1_13122">'【発出時非表示】プルダウンリスト（交付対象事業の名称）'!$B$1302:$C$1302</definedName>
    <definedName name="令和5年度補正デジタル田園都市国家構想交付金_デジタル実装タイプTYPE1_13123">'【発出時非表示】プルダウンリスト（交付対象事業の名称）'!$B$1303:$E$1303</definedName>
    <definedName name="令和5年度補正デジタル田園都市国家構想交付金_デジタル実装タイプTYPE1_13201">'【発出時非表示】プルダウンリスト（交付対象事業の名称）'!$B$1304:$B$1304</definedName>
    <definedName name="令和5年度補正デジタル田園都市国家構想交付金_デジタル実装タイプTYPE1_13204">'【発出時非表示】プルダウンリスト（交付対象事業の名称）'!$B$1305:$B$1305</definedName>
    <definedName name="令和5年度補正デジタル田園都市国家構想交付金_デジタル実装タイプTYPE1_13205">'【発出時非表示】プルダウンリスト（交付対象事業の名称）'!$B$1306:$C$1306</definedName>
    <definedName name="令和5年度補正デジタル田園都市国家構想交付金_デジタル実装タイプTYPE1_13207">'【発出時非表示】プルダウンリスト（交付対象事業の名称）'!$B$1307:$C$1307</definedName>
    <definedName name="令和5年度補正デジタル田園都市国家構想交付金_デジタル実装タイプTYPE1_13208">'【発出時非表示】プルダウンリスト（交付対象事業の名称）'!$B$1308:$C$1308</definedName>
    <definedName name="令和5年度補正デジタル田園都市国家構想交付金_デジタル実装タイプTYPE1_13209">'【発出時非表示】プルダウンリスト（交付対象事業の名称）'!$B$1309:$D$1309</definedName>
    <definedName name="令和5年度補正デジタル田園都市国家構想交付金_デジタル実装タイプTYPE1_13212">'【発出時非表示】プルダウンリスト（交付対象事業の名称）'!$B$1310:$C$1310</definedName>
    <definedName name="令和5年度補正デジタル田園都市国家構想交付金_デジタル実装タイプTYPE1_13213">'【発出時非表示】プルダウンリスト（交付対象事業の名称）'!$B$1311:$B$1311</definedName>
    <definedName name="令和5年度補正デジタル田園都市国家構想交付金_デジタル実装タイプTYPE1_13214">'【発出時非表示】プルダウンリスト（交付対象事業の名称）'!$B$1312:$B$1312</definedName>
    <definedName name="令和5年度補正デジタル田園都市国家構想交付金_デジタル実装タイプTYPE1_13215">'【発出時非表示】プルダウンリスト（交付対象事業の名称）'!$B$1313:$B$1313</definedName>
    <definedName name="令和5年度補正デジタル田園都市国家構想交付金_デジタル実装タイプTYPE1_13218">'【発出時非表示】プルダウンリスト（交付対象事業の名称）'!$B$1314:$B$1314</definedName>
    <definedName name="令和5年度補正デジタル田園都市国家構想交付金_デジタル実装タイプTYPE1_13220">'【発出時非表示】プルダウンリスト（交付対象事業の名称）'!$B$1315:$E$1315</definedName>
    <definedName name="令和5年度補正デジタル田園都市国家構想交付金_デジタル実装タイプTYPE1_13221">'【発出時非表示】プルダウンリスト（交付対象事業の名称）'!$B$1316:$B$1316</definedName>
    <definedName name="令和5年度補正デジタル田園都市国家構想交付金_デジタル実装タイプTYPE1_13222">'【発出時非表示】プルダウンリスト（交付対象事業の名称）'!$B$1317:$C$1317</definedName>
    <definedName name="令和5年度補正デジタル田園都市国家構想交付金_デジタル実装タイプTYPE1_13223">'【発出時非表示】プルダウンリスト（交付対象事業の名称）'!$B$1318:$B$1318</definedName>
    <definedName name="令和5年度補正デジタル田園都市国家構想交付金_デジタル実装タイプTYPE1_13224">'【発出時非表示】プルダウンリスト（交付対象事業の名称）'!$B$1319:$D$1319</definedName>
    <definedName name="令和5年度補正デジタル田園都市国家構想交付金_デジタル実装タイプTYPE1_13227">'【発出時非表示】プルダウンリスト（交付対象事業の名称）'!$B$1320:$B$1320</definedName>
    <definedName name="令和5年度補正デジタル田園都市国家構想交付金_デジタル実装タイプTYPE1_13229">'【発出時非表示】プルダウンリスト（交付対象事業の名称）'!$B$1321:$B$1321</definedName>
    <definedName name="令和5年度補正デジタル田園都市国家構想交付金_デジタル実装タイプTYPE1_14000">'【発出時非表示】プルダウンリスト（交付対象事業の名称）'!$B$1322:$C$1322</definedName>
    <definedName name="令和5年度補正デジタル田園都市国家構想交付金_デジタル実装タイプTYPE1_14100">'【発出時非表示】プルダウンリスト（交付対象事業の名称）'!$B$1323:$F$1323</definedName>
    <definedName name="令和5年度補正デジタル田園都市国家構想交付金_デジタル実装タイプTYPE1_14130">'【発出時非表示】プルダウンリスト（交付対象事業の名称）'!$B$1324:$C$1324</definedName>
    <definedName name="令和5年度補正デジタル田園都市国家構想交付金_デジタル実装タイプTYPE1_14150">'【発出時非表示】プルダウンリスト（交付対象事業の名称）'!$B$1325:$C$1325</definedName>
    <definedName name="令和5年度補正デジタル田園都市国家構想交付金_デジタル実装タイプTYPE1_14201">'【発出時非表示】プルダウンリスト（交付対象事業の名称）'!$B$1326:$D$1326</definedName>
    <definedName name="令和5年度補正デジタル田園都市国家構想交付金_デジタル実装タイプTYPE1_14203">'【発出時非表示】プルダウンリスト（交付対象事業の名称）'!$B$1327:$C$1327</definedName>
    <definedName name="令和5年度補正デジタル田園都市国家構想交付金_デジタル実装タイプTYPE1_14204">'【発出時非表示】プルダウンリスト（交付対象事業の名称）'!$B$1328:$F$1328</definedName>
    <definedName name="令和5年度補正デジタル田園都市国家構想交付金_デジタル実装タイプTYPE1_14205">'【発出時非表示】プルダウンリスト（交付対象事業の名称）'!$B$1329:$F$1329</definedName>
    <definedName name="令和5年度補正デジタル田園都市国家構想交付金_デジタル実装タイプTYPE1_14206">'【発出時非表示】プルダウンリスト（交付対象事業の名称）'!$B$1330:$B$1330</definedName>
    <definedName name="令和5年度補正デジタル田園都市国家構想交付金_デジタル実装タイプTYPE1_14208">'【発出時非表示】プルダウンリスト（交付対象事業の名称）'!$B$1331:$C$1331</definedName>
    <definedName name="令和5年度補正デジタル田園都市国家構想交付金_デジタル実装タイプTYPE1_14211">'【発出時非表示】プルダウンリスト（交付対象事業の名称）'!$B$1332:$F$1332</definedName>
    <definedName name="令和5年度補正デジタル田園都市国家構想交付金_デジタル実装タイプTYPE1_14212">'【発出時非表示】プルダウンリスト（交付対象事業の名称）'!$B$1333:$D$1333</definedName>
    <definedName name="令和5年度補正デジタル田園都市国家構想交付金_デジタル実装タイプTYPE1_14213">'【発出時非表示】プルダウンリスト（交付対象事業の名称）'!$B$1334:$E$1334</definedName>
    <definedName name="令和5年度補正デジタル田園都市国家構想交付金_デジタル実装タイプTYPE1_14214">'【発出時非表示】プルダウンリスト（交付対象事業の名称）'!$B$1335:$B$1335</definedName>
    <definedName name="令和5年度補正デジタル田園都市国家構想交付金_デジタル実装タイプTYPE1_14215">'【発出時非表示】プルダウンリスト（交付対象事業の名称）'!$B$1336:$C$1336</definedName>
    <definedName name="令和5年度補正デジタル田園都市国家構想交付金_デジタル実装タイプTYPE1_14216">'【発出時非表示】プルダウンリスト（交付対象事業の名称）'!$B$1337:$D$1337</definedName>
    <definedName name="令和5年度補正デジタル田園都市国家構想交付金_デジタル実装タイプTYPE1_14217">'【発出時非表示】プルダウンリスト（交付対象事業の名称）'!$B$1338:$E$1338</definedName>
    <definedName name="令和5年度補正デジタル田園都市国家構想交付金_デジタル実装タイプTYPE1_14218">'【発出時非表示】プルダウンリスト（交付対象事業の名称）'!$B$1339:$B$1339</definedName>
    <definedName name="令和5年度補正デジタル田園都市国家構想交付金_デジタル実装タイプTYPE1_14301">'【発出時非表示】プルダウンリスト（交付対象事業の名称）'!$B$1340:$D$1340</definedName>
    <definedName name="令和5年度補正デジタル田園都市国家構想交付金_デジタル実装タイプTYPE1_14321">'【発出時非表示】プルダウンリスト（交付対象事業の名称）'!$B$1341:$B$1341</definedName>
    <definedName name="令和5年度補正デジタル田園都市国家構想交付金_デジタル実装タイプTYPE1_14342">'【発出時非表示】プルダウンリスト（交付対象事業の名称）'!$B$1342:$C$1342</definedName>
    <definedName name="令和5年度補正デジタル田園都市国家構想交付金_デジタル実装タイプTYPE1_14361">'【発出時非表示】プルダウンリスト（交付対象事業の名称）'!$B$1343:$B$1343</definedName>
    <definedName name="令和5年度補正デジタル田園都市国家構想交付金_デジタル実装タイプTYPE1_14363">'【発出時非表示】プルダウンリスト（交付対象事業の名称）'!$B$1344:$C$1344</definedName>
    <definedName name="令和5年度補正デジタル田園都市国家構想交付金_デジタル実装タイプTYPE1_14364">'【発出時非表示】プルダウンリスト（交付対象事業の名称）'!$B$1345:$C$1345</definedName>
    <definedName name="令和5年度補正デジタル田園都市国家構想交付金_デジタル実装タイプTYPE1_14382">'【発出時非表示】プルダウンリスト（交付対象事業の名称）'!$B$1346:$E$1346</definedName>
    <definedName name="令和5年度補正デジタル田園都市国家構想交付金_デジタル実装タイプTYPE1_14383">'【発出時非表示】プルダウンリスト（交付対象事業の名称）'!$B$1347:$B$1347</definedName>
    <definedName name="令和5年度補正デジタル田園都市国家構想交付金_デジタル実装タイプTYPE1_14384">'【発出時非表示】プルダウンリスト（交付対象事業の名称）'!$B$1348:$C$1348</definedName>
    <definedName name="令和5年度補正デジタル田園都市国家構想交付金_デジタル実装タイプTYPE1_15000">'【発出時非表示】プルダウンリスト（交付対象事業の名称）'!$B$1349:$C$1349</definedName>
    <definedName name="令和5年度補正デジタル田園都市国家構想交付金_デジタル実装タイプTYPE1_15100">'【発出時非表示】プルダウンリスト（交付対象事業の名称）'!$B$1350:$D$1350</definedName>
    <definedName name="令和5年度補正デジタル田園都市国家構想交付金_デジタル実装タイプTYPE1_15202">'【発出時非表示】プルダウンリスト（交付対象事業の名称）'!$B$1351:$F$1351</definedName>
    <definedName name="令和5年度補正デジタル田園都市国家構想交付金_デジタル実装タイプTYPE1_15204">'【発出時非表示】プルダウンリスト（交付対象事業の名称）'!$B$1352:$C$1352</definedName>
    <definedName name="令和5年度補正デジタル田園都市国家構想交付金_デジタル実装タイプTYPE1_15205">'【発出時非表示】プルダウンリスト（交付対象事業の名称）'!$B$1353:$C$1353</definedName>
    <definedName name="令和5年度補正デジタル田園都市国家構想交付金_デジタル実装タイプTYPE1_15206">'【発出時非表示】プルダウンリスト（交付対象事業の名称）'!$B$1354:$D$1354</definedName>
    <definedName name="令和5年度補正デジタル田園都市国家構想交付金_デジタル実装タイプTYPE1_15208">'【発出時非表示】プルダウンリスト（交付対象事業の名称）'!$B$1355:$B$1355</definedName>
    <definedName name="令和5年度補正デジタル田園都市国家構想交付金_デジタル実装タイプTYPE1_15211">'【発出時非表示】プルダウンリスト（交付対象事業の名称）'!$B$1356:$B$1356</definedName>
    <definedName name="令和5年度補正デジタル田園都市国家構想交付金_デジタル実装タイプTYPE1_15212">'【発出時非表示】プルダウンリスト（交付対象事業の名称）'!$B$1357:$D$1357</definedName>
    <definedName name="令和5年度補正デジタル田園都市国家構想交付金_デジタル実装タイプTYPE1_15213">'【発出時非表示】プルダウンリスト（交付対象事業の名称）'!$B$1358:$D$1358</definedName>
    <definedName name="令和5年度補正デジタル田園都市国家構想交付金_デジタル実装タイプTYPE1_15216">'【発出時非表示】プルダウンリスト（交付対象事業の名称）'!$B$1359:$B$1359</definedName>
    <definedName name="令和5年度補正デジタル田園都市国家構想交付金_デジタル実装タイプTYPE1_15217">'【発出時非表示】プルダウンリスト（交付対象事業の名称）'!$B$1360:$B$1360</definedName>
    <definedName name="令和5年度補正デジタル田園都市国家構想交付金_デジタル実装タイプTYPE1_15218">'【発出時非表示】プルダウンリスト（交付対象事業の名称）'!$B$1361:$B$1361</definedName>
    <definedName name="令和5年度補正デジタル田園都市国家構想交付金_デジタル実装タイプTYPE1_15222">'【発出時非表示】プルダウンリスト（交付対象事業の名称）'!$B$1362:$D$1362</definedName>
    <definedName name="令和5年度補正デジタル田園都市国家構想交付金_デジタル実装タイプTYPE1_15223">'【発出時非表示】プルダウンリスト（交付対象事業の名称）'!$B$1363:$E$1363</definedName>
    <definedName name="令和5年度補正デジタル田園都市国家構想交付金_デジタル実装タイプTYPE1_15224">'【発出時非表示】プルダウンリスト（交付対象事業の名称）'!$B$1364:$C$1364</definedName>
    <definedName name="令和5年度補正デジタル田園都市国家構想交付金_デジタル実装タイプTYPE1_15225">'【発出時非表示】プルダウンリスト（交付対象事業の名称）'!$B$1365:$E$1365</definedName>
    <definedName name="令和5年度補正デジタル田園都市国家構想交付金_デジタル実装タイプTYPE1_15226">'【発出時非表示】プルダウンリスト（交付対象事業の名称）'!$B$1366:$C$1366</definedName>
    <definedName name="令和5年度補正デジタル田園都市国家構想交付金_デジタル実装タイプTYPE1_15227">'【発出時非表示】プルダウンリスト（交付対象事業の名称）'!$B$1367:$C$1367</definedName>
    <definedName name="令和5年度補正デジタル田園都市国家構想交付金_デジタル実装タイプTYPE1_15307">'【発出時非表示】プルダウンリスト（交付対象事業の名称）'!$B$1368:$B$1368</definedName>
    <definedName name="令和5年度補正デジタル田園都市国家構想交付金_デジタル実装タイプTYPE1_15342">'【発出時非表示】プルダウンリスト（交付対象事業の名称）'!$B$1369:$B$1369</definedName>
    <definedName name="令和5年度補正デジタル田園都市国家構想交付金_デジタル実装タイプTYPE1_15385">'【発出時非表示】プルダウンリスト（交付対象事業の名称）'!$B$1370:$C$1370</definedName>
    <definedName name="令和5年度補正デジタル田園都市国家構想交付金_デジタル実装タイプTYPE1_15504">'【発出時非表示】プルダウンリスト（交付対象事業の名称）'!$B$1371:$B$1371</definedName>
    <definedName name="令和5年度補正デジタル田園都市国家構想交付金_デジタル実装タイプTYPE1_15581">'【発出時非表示】プルダウンリスト（交付対象事業の名称）'!$B$1372:$B$1372</definedName>
    <definedName name="令和5年度補正デジタル田園都市国家構想交付金_デジタル実装タイプTYPE1_15586">'【発出時非表示】プルダウンリスト（交付対象事業の名称）'!$B$1373:$B$1373</definedName>
    <definedName name="令和5年度補正デジタル田園都市国家構想交付金_デジタル実装タイプTYPE1_16000">'【発出時非表示】プルダウンリスト（交付対象事業の名称）'!$B$1374:$F$1374</definedName>
    <definedName name="令和5年度補正デジタル田園都市国家構想交付金_デジタル実装タイプTYPE1_16201">'【発出時非表示】プルダウンリスト（交付対象事業の名称）'!$B$1375:$C$1375</definedName>
    <definedName name="令和5年度補正デジタル田園都市国家構想交付金_デジタル実装タイプTYPE1_16202">'【発出時非表示】プルダウンリスト（交付対象事業の名称）'!$B$1376:$D$1376</definedName>
    <definedName name="令和5年度補正デジタル田園都市国家構想交付金_デジタル実装タイプTYPE1_16204">'【発出時非表示】プルダウンリスト（交付対象事業の名称）'!$B$1377:$F$1377</definedName>
    <definedName name="令和5年度補正デジタル田園都市国家構想交付金_デジタル実装タイプTYPE1_16205">'【発出時非表示】プルダウンリスト（交付対象事業の名称）'!$B$1378:$B$1378</definedName>
    <definedName name="令和5年度補正デジタル田園都市国家構想交付金_デジタル実装タイプTYPE1_16206">'【発出時非表示】プルダウンリスト（交付対象事業の名称）'!$B$1379:$E$1379</definedName>
    <definedName name="令和5年度補正デジタル田園都市国家構想交付金_デジタル実装タイプTYPE1_16207">'【発出時非表示】プルダウンリスト（交付対象事業の名称）'!$B$1380:$D$1380</definedName>
    <definedName name="令和5年度補正デジタル田園都市国家構想交付金_デジタル実装タイプTYPE1_16208">'【発出時非表示】プルダウンリスト（交付対象事業の名称）'!$B$1381:$C$1381</definedName>
    <definedName name="令和5年度補正デジタル田園都市国家構想交付金_デジタル実装タイプTYPE1_16209">'【発出時非表示】プルダウンリスト（交付対象事業の名称）'!$B$1382:$F$1382</definedName>
    <definedName name="令和5年度補正デジタル田園都市国家構想交付金_デジタル実装タイプTYPE1_16210">'【発出時非表示】プルダウンリスト（交付対象事業の名称）'!$B$1383:$B$1383</definedName>
    <definedName name="令和5年度補正デジタル田園都市国家構想交付金_デジタル実装タイプTYPE1_16211">'【発出時非表示】プルダウンリスト（交付対象事業の名称）'!$B$1384:$B$1384</definedName>
    <definedName name="令和5年度補正デジタル田園都市国家構想交付金_デジタル実装タイプTYPE1_16322">'【発出時非表示】プルダウンリスト（交付対象事業の名称）'!$B$1385:$B$1385</definedName>
    <definedName name="令和5年度補正デジタル田園都市国家構想交付金_デジタル実装タイプTYPE1_16342">'【発出時非表示】プルダウンリスト（交付対象事業の名称）'!$B$1386:$C$1386</definedName>
    <definedName name="令和5年度補正デジタル田園都市国家構想交付金_デジタル実装タイプTYPE1_16343">'【発出時非表示】プルダウンリスト（交付対象事業の名称）'!$B$1387:$C$1387</definedName>
    <definedName name="令和5年度補正デジタル田園都市国家構想交付金_デジタル実装タイプTYPE1_17000">'【発出時非表示】プルダウンリスト（交付対象事業の名称）'!$B$1388:$C$1388</definedName>
    <definedName name="令和5年度補正デジタル田園都市国家構想交付金_デジタル実装タイプTYPE1_17201">'【発出時非表示】プルダウンリスト（交付対象事業の名称）'!$B$1389:$F$1389</definedName>
    <definedName name="令和5年度補正デジタル田園都市国家構想交付金_デジタル実装タイプTYPE1_17206">'【発出時非表示】プルダウンリスト（交付対象事業の名称）'!$B$1390:$C$1390</definedName>
    <definedName name="令和5年度補正デジタル田園都市国家構想交付金_デジタル実装タイプTYPE1_17207">'【発出時非表示】プルダウンリスト（交付対象事業の名称）'!$B$1391:$F$1391</definedName>
    <definedName name="令和5年度補正デジタル田園都市国家構想交付金_デジタル実装タイプTYPE1_17209">'【発出時非表示】プルダウンリスト（交付対象事業の名称）'!$B$1392:$D$1392</definedName>
    <definedName name="令和5年度補正デジタル田園都市国家構想交付金_デジタル実装タイプTYPE1_17210">'【発出時非表示】プルダウンリスト（交付対象事業の名称）'!$B$1393:$C$1393</definedName>
    <definedName name="令和5年度補正デジタル田園都市国家構想交付金_デジタル実装タイプTYPE1_17211">'【発出時非表示】プルダウンリスト（交付対象事業の名称）'!$B$1394:$E$1394</definedName>
    <definedName name="令和5年度補正デジタル田園都市国家構想交付金_デジタル実装タイプTYPE1_17212">'【発出時非表示】プルダウンリスト（交付対象事業の名称）'!$B$1395:$B$1395</definedName>
    <definedName name="令和5年度補正デジタル田園都市国家構想交付金_デジタル実装タイプTYPE1_17324">'【発出時非表示】プルダウンリスト（交付対象事業の名称）'!$B$1396:$C$1396</definedName>
    <definedName name="令和5年度補正デジタル田園都市国家構想交付金_デジタル実装タイプTYPE1_17361">'【発出時非表示】プルダウンリスト（交付対象事業の名称）'!$B$1397:$F$1397</definedName>
    <definedName name="令和5年度補正デジタル田園都市国家構想交付金_デジタル実装タイプTYPE1_17365">'【発出時非表示】プルダウンリスト（交付対象事業の名称）'!$B$1398:$D$1398</definedName>
    <definedName name="令和5年度補正デジタル田園都市国家構想交付金_デジタル実装タイプTYPE1_17384">'【発出時非表示】プルダウンリスト（交付対象事業の名称）'!$B$1399:$B$1399</definedName>
    <definedName name="令和5年度補正デジタル田園都市国家構想交付金_デジタル実装タイプTYPE1_17386">'【発出時非表示】プルダウンリスト（交付対象事業の名称）'!$B$1400:$D$1400</definedName>
    <definedName name="令和5年度補正デジタル田園都市国家構想交付金_デジタル実装タイプTYPE1_17461">'【発出時非表示】プルダウンリスト（交付対象事業の名称）'!$B$1401:$D$1401</definedName>
    <definedName name="令和5年度補正デジタル田園都市国家構想交付金_デジタル実装タイプTYPE1_17463">'【発出時非表示】プルダウンリスト（交付対象事業の名称）'!$B$1402:$B$1402</definedName>
    <definedName name="令和5年度補正デジタル田園都市国家構想交付金_デジタル実装タイプTYPE1_18000">'【発出時非表示】プルダウンリスト（交付対象事業の名称）'!$B$1403:$H$1403</definedName>
    <definedName name="令和5年度補正デジタル田園都市国家構想交付金_デジタル実装タイプTYPE1_18201">'【発出時非表示】プルダウンリスト（交付対象事業の名称）'!$B$1404:$D$1404</definedName>
    <definedName name="令和5年度補正デジタル田園都市国家構想交付金_デジタル実装タイプTYPE1_18207">'【発出時非表示】プルダウンリスト（交付対象事業の名称）'!$B$1405:$B$1405</definedName>
    <definedName name="令和5年度補正デジタル田園都市国家構想交付金_デジタル実装タイプTYPE1_18208">'【発出時非表示】プルダウンリスト（交付対象事業の名称）'!$B$1406:$E$1406</definedName>
    <definedName name="令和5年度補正デジタル田園都市国家構想交付金_デジタル実装タイプTYPE1_18209">'【発出時非表示】プルダウンリスト（交付対象事業の名称）'!$B$1407:$B$1407</definedName>
    <definedName name="令和5年度補正デジタル田園都市国家構想交付金_デジタル実装タイプTYPE1_18423">'【発出時非表示】プルダウンリスト（交付対象事業の名称）'!$B$1408:$B$1408</definedName>
    <definedName name="令和5年度補正デジタル田園都市国家構想交付金_デジタル実装タイプTYPE1_18501">'【発出時非表示】プルダウンリスト（交付対象事業の名称）'!$B$1409:$B$1409</definedName>
    <definedName name="令和5年度補正デジタル田園都市国家構想交付金_デジタル実装タイプTYPE1_19000">'【発出時非表示】プルダウンリスト（交付対象事業の名称）'!$B$1410:$B$1410</definedName>
    <definedName name="令和5年度補正デジタル田園都市国家構想交付金_デジタル実装タイプTYPE1_19201">'【発出時非表示】プルダウンリスト（交付対象事業の名称）'!$B$1411:$C$1411</definedName>
    <definedName name="令和5年度補正デジタル田園都市国家構想交付金_デジタル実装タイプTYPE1_19202">'【発出時非表示】プルダウンリスト（交付対象事業の名称）'!$B$1412:$F$1412</definedName>
    <definedName name="令和5年度補正デジタル田園都市国家構想交付金_デジタル実装タイプTYPE1_19205">'【発出時非表示】プルダウンリスト（交付対象事業の名称）'!$B$1413:$B$1413</definedName>
    <definedName name="令和5年度補正デジタル田園都市国家構想交付金_デジタル実装タイプTYPE1_19207">'【発出時非表示】プルダウンリスト（交付対象事業の名称）'!$B$1414:$B$1414</definedName>
    <definedName name="令和5年度補正デジタル田園都市国家構想交付金_デジタル実装タイプTYPE1_19208">'【発出時非表示】プルダウンリスト（交付対象事業の名称）'!$B$1415:$E$1415</definedName>
    <definedName name="令和5年度補正デジタル田園都市国家構想交付金_デジタル実装タイプTYPE1_19209">'【発出時非表示】プルダウンリスト（交付対象事業の名称）'!$B$1416:$D$1416</definedName>
    <definedName name="令和5年度補正デジタル田園都市国家構想交付金_デジタル実装タイプTYPE1_19210">'【発出時非表示】プルダウンリスト（交付対象事業の名称）'!$B$1417:$B$1417</definedName>
    <definedName name="令和5年度補正デジタル田園都市国家構想交付金_デジタル実装タイプTYPE1_19211">'【発出時非表示】プルダウンリスト（交付対象事業の名称）'!$B$1418:$B$1418</definedName>
    <definedName name="令和5年度補正デジタル田園都市国家構想交付金_デジタル実装タイプTYPE1_19212">'【発出時非表示】プルダウンリスト（交付対象事業の名称）'!$B$1419:$B$1419</definedName>
    <definedName name="令和5年度補正デジタル田園都市国家構想交付金_デジタル実装タイプTYPE1_19213">'【発出時非表示】プルダウンリスト（交付対象事業の名称）'!$B$1420:$D$1420</definedName>
    <definedName name="令和5年度補正デジタル田園都市国家構想交付金_デジタル実装タイプTYPE1_19346">'【発出時非表示】プルダウンリスト（交付対象事業の名称）'!$B$1421:$B$1421</definedName>
    <definedName name="令和5年度補正デジタル田園都市国家構想交付金_デジタル実装タイプTYPE1_19384">'【発出時非表示】プルダウンリスト（交付対象事業の名称）'!$B$1422:$C$1422</definedName>
    <definedName name="令和5年度補正デジタル田園都市国家構想交付金_デジタル実装タイプTYPE1_19422">'【発出時非表示】プルダウンリスト（交付対象事業の名称）'!$B$1423:$B$1423</definedName>
    <definedName name="令和5年度補正デジタル田園都市国家構想交付金_デジタル実装タイプTYPE1_19423">'【発出時非表示】プルダウンリスト（交付対象事業の名称）'!$B$1424:$B$1424</definedName>
    <definedName name="令和5年度補正デジタル田園都市国家構想交付金_デジタル実装タイプTYPE1_20000">'【発出時非表示】プルダウンリスト（交付対象事業の名称）'!$B$1425:$E$1425</definedName>
    <definedName name="令和5年度補正デジタル田園都市国家構想交付金_デジタル実装タイプTYPE1_20201">'【発出時非表示】プルダウンリスト（交付対象事業の名称）'!$B$1426:$C$1426</definedName>
    <definedName name="令和5年度補正デジタル田園都市国家構想交付金_デジタル実装タイプTYPE1_20203">'【発出時非表示】プルダウンリスト（交付対象事業の名称）'!$B$1427:$C$1427</definedName>
    <definedName name="令和5年度補正デジタル田園都市国家構想交付金_デジタル実装タイプTYPE1_20204">'【発出時非表示】プルダウンリスト（交付対象事業の名称）'!$B$1428:$B$1428</definedName>
    <definedName name="令和5年度補正デジタル田園都市国家構想交付金_デジタル実装タイプTYPE1_20205">'【発出時非表示】プルダウンリスト（交付対象事業の名称）'!$B$1429:$B$1429</definedName>
    <definedName name="令和5年度補正デジタル田園都市国家構想交付金_デジタル実装タイプTYPE1_20206">'【発出時非表示】プルダウンリスト（交付対象事業の名称）'!$B$1430:$B$1430</definedName>
    <definedName name="令和5年度補正デジタル田園都市国家構想交付金_デジタル実装タイプTYPE1_20207">'【発出時非表示】プルダウンリスト（交付対象事業の名称）'!$B$1431:$C$1431</definedName>
    <definedName name="令和5年度補正デジタル田園都市国家構想交付金_デジタル実装タイプTYPE1_20208">'【発出時非表示】プルダウンリスト（交付対象事業の名称）'!$B$1432:$C$1432</definedName>
    <definedName name="令和5年度補正デジタル田園都市国家構想交付金_デジタル実装タイプTYPE1_20211">'【発出時非表示】プルダウンリスト（交付対象事業の名称）'!$B$1433:$D$1433</definedName>
    <definedName name="令和5年度補正デジタル田園都市国家構想交付金_デジタル実装タイプTYPE1_20212">'【発出時非表示】プルダウンリスト（交付対象事業の名称）'!$B$1434:$B$1434</definedName>
    <definedName name="令和5年度補正デジタル田園都市国家構想交付金_デジタル実装タイプTYPE1_20214">'【発出時非表示】プルダウンリスト（交付対象事業の名称）'!$B$1435:$B$1435</definedName>
    <definedName name="令和5年度補正デジタル田園都市国家構想交付金_デジタル実装タイプTYPE1_20215">'【発出時非表示】プルダウンリスト（交付対象事業の名称）'!$B$1436:$B$1436</definedName>
    <definedName name="令和5年度補正デジタル田園都市国家構想交付金_デジタル実装タイプTYPE1_20217">'【発出時非表示】プルダウンリスト（交付対象事業の名称）'!$B$1437:$E$1437</definedName>
    <definedName name="令和5年度補正デジタル田園都市国家構想交付金_デジタル実装タイプTYPE1_20218">'【発出時非表示】プルダウンリスト（交付対象事業の名称）'!$B$1438:$B$1438</definedName>
    <definedName name="令和5年度補正デジタル田園都市国家構想交付金_デジタル実装タイプTYPE1_20219">'【発出時非表示】プルダウンリスト（交付対象事業の名称）'!$B$1439:$D$1439</definedName>
    <definedName name="令和5年度補正デジタル田園都市国家構想交付金_デジタル実装タイプTYPE1_20220">'【発出時非表示】プルダウンリスト（交付対象事業の名称）'!$B$1440:$B$1440</definedName>
    <definedName name="令和5年度補正デジタル田園都市国家構想交付金_デジタル実装タイプTYPE1_20303">'【発出時非表示】プルダウンリスト（交付対象事業の名称）'!$B$1441:$B$1441</definedName>
    <definedName name="令和5年度補正デジタル田園都市国家構想交付金_デジタル実装タイプTYPE1_20304">'【発出時非表示】プルダウンリスト（交付対象事業の名称）'!$B$1442:$B$1442</definedName>
    <definedName name="令和5年度補正デジタル田園都市国家構想交付金_デジタル実装タイプTYPE1_20305">'【発出時非表示】プルダウンリスト（交付対象事業の名称）'!$B$1443:$B$1443</definedName>
    <definedName name="令和5年度補正デジタル田園都市国家構想交付金_デジタル実装タイプTYPE1_20306">'【発出時非表示】プルダウンリスト（交付対象事業の名称）'!$B$1444:$B$1444</definedName>
    <definedName name="令和5年度補正デジタル田園都市国家構想交付金_デジタル実装タイプTYPE1_20324">'【発出時非表示】プルダウンリスト（交付対象事業の名称）'!$B$1445:$B$1445</definedName>
    <definedName name="令和5年度補正デジタル田園都市国家構想交付金_デジタル実装タイプTYPE1_20350">'【発出時非表示】プルダウンリスト（交付対象事業の名称）'!$B$1446:$C$1446</definedName>
    <definedName name="令和5年度補正デジタル田園都市国家構想交付金_デジタル実装タイプTYPE1_20361">'【発出時非表示】プルダウンリスト（交付対象事業の名称）'!$B$1447:$D$1447</definedName>
    <definedName name="令和5年度補正デジタル田園都市国家構想交付金_デジタル実装タイプTYPE1_20362">'【発出時非表示】プルダウンリスト（交付対象事業の名称）'!$B$1448:$C$1448</definedName>
    <definedName name="令和5年度補正デジタル田園都市国家構想交付金_デジタル実装タイプTYPE1_20363">'【発出時非表示】プルダウンリスト（交付対象事業の名称）'!$B$1449:$C$1449</definedName>
    <definedName name="令和5年度補正デジタル田園都市国家構想交付金_デジタル実装タイプTYPE1_20382">'【発出時非表示】プルダウンリスト（交付対象事業の名称）'!$B$1450:$C$1450</definedName>
    <definedName name="令和5年度補正デジタル田園都市国家構想交付金_デジタル実装タイプTYPE1_20384">'【発出時非表示】プルダウンリスト（交付対象事業の名称）'!$B$1451:$B$1451</definedName>
    <definedName name="令和5年度補正デジタル田園都市国家構想交付金_デジタル実装タイプTYPE1_20385">'【発出時非表示】プルダウンリスト（交付対象事業の名称）'!$B$1452:$C$1452</definedName>
    <definedName name="令和5年度補正デジタル田園都市国家構想交付金_デジタル実装タイプTYPE1_20386">'【発出時非表示】プルダウンリスト（交付対象事業の名称）'!$B$1453:$B$1453</definedName>
    <definedName name="令和5年度補正デジタル田園都市国家構想交付金_デジタル実装タイプTYPE1_20388">'【発出時非表示】プルダウンリスト（交付対象事業の名称）'!$B$1454:$C$1454</definedName>
    <definedName name="令和5年度補正デジタル田園都市国家構想交付金_デジタル実装タイプTYPE1_20407">'【発出時非表示】プルダウンリスト（交付対象事業の名称）'!$B$1455:$B$1455</definedName>
    <definedName name="令和5年度補正デジタル田園都市国家構想交付金_デジタル実装タイプTYPE1_20411">'【発出時非表示】プルダウンリスト（交付対象事業の名称）'!$B$1456:$B$1456</definedName>
    <definedName name="令和5年度補正デジタル田園都市国家構想交付金_デジタル実装タイプTYPE1_20412">'【発出時非表示】プルダウンリスト（交付対象事業の名称）'!$B$1457:$B$1457</definedName>
    <definedName name="令和5年度補正デジタル田園都市国家構想交付金_デジタル実装タイプTYPE1_20414">'【発出時非表示】プルダウンリスト（交付対象事業の名称）'!$B$1458:$B$1458</definedName>
    <definedName name="令和5年度補正デジタル田園都市国家構想交付金_デジタル実装タイプTYPE1_20415">'【発出時非表示】プルダウンリスト（交付対象事業の名称）'!$B$1459:$B$1459</definedName>
    <definedName name="令和5年度補正デジタル田園都市国家構想交付金_デジタル実装タイプTYPE1_20430">'【発出時非表示】プルダウンリスト（交付対象事業の名称）'!$B$1460:$B$1460</definedName>
    <definedName name="令和5年度補正デジタル田園都市国家構想交付金_デジタル実装タイプTYPE1_20432">'【発出時非表示】プルダウンリスト（交付対象事業の名称）'!$B$1461:$C$1461</definedName>
    <definedName name="令和5年度補正デジタル田園都市国家構想交付金_デジタル実装タイプTYPE1_20451">'【発出時非表示】プルダウンリスト（交付対象事業の名称）'!$B$1462:$C$1462</definedName>
    <definedName name="令和5年度補正デジタル田園都市国家構想交付金_デジタル実装タイプTYPE1_20452">'【発出時非表示】プルダウンリスト（交付対象事業の名称）'!$B$1463:$B$1463</definedName>
    <definedName name="令和5年度補正デジタル田園都市国家構想交付金_デジタル実装タイプTYPE1_20482">'【発出時非表示】プルダウンリスト（交付対象事業の名称）'!$B$1464:$B$1464</definedName>
    <definedName name="令和5年度補正デジタル田園都市国家構想交付金_デジタル実装タイプTYPE1_20485">'【発出時非表示】プルダウンリスト（交付対象事業の名称）'!$B$1465:$B$1465</definedName>
    <definedName name="令和5年度補正デジタル田園都市国家構想交付金_デジタル実装タイプTYPE1_20486">'【発出時非表示】プルダウンリスト（交付対象事業の名称）'!$B$1466:$B$1466</definedName>
    <definedName name="令和5年度補正デジタル田園都市国家構想交付金_デジタル実装タイプTYPE1_20521">'【発出時非表示】プルダウンリスト（交付対象事業の名称）'!$B$1467:$D$1467</definedName>
    <definedName name="令和5年度補正デジタル田園都市国家構想交付金_デジタル実装タイプTYPE1_20541">'【発出時非表示】プルダウンリスト（交付対象事業の名称）'!$B$1468:$C$1468</definedName>
    <definedName name="令和5年度補正デジタル田園都市国家構想交付金_デジタル実装タイプTYPE1_20561">'【発出時非表示】プルダウンリスト（交付対象事業の名称）'!$B$1469:$B$1469</definedName>
    <definedName name="令和5年度補正デジタル田園都市国家構想交付金_デジタル実装タイプTYPE1_20563">'【発出時非表示】プルダウンリスト（交付対象事業の名称）'!$B$1470:$C$1470</definedName>
    <definedName name="令和5年度補正デジタル田園都市国家構想交付金_デジタル実装タイプTYPE1_20583">'【発出時非表示】プルダウンリスト（交付対象事業の名称）'!$B$1471:$B$1471</definedName>
    <definedName name="令和5年度補正デジタル田園都市国家構想交付金_デジタル実装タイプTYPE1_20821">'【発出時非表示】プルダウンリスト（交付対象事業の名称）'!$B$1472:$B$1472</definedName>
    <definedName name="令和5年度補正デジタル田園都市国家構想交付金_デジタル実装タイプTYPE1_20927">'【発出時非表示】プルダウンリスト（交付対象事業の名称）'!$B$1473:$B$1473</definedName>
    <definedName name="令和5年度補正デジタル田園都市国家構想交付金_デジタル実装タイプTYPE1_21000">'【発出時非表示】プルダウンリスト（交付対象事業の名称）'!$B$1474:$D$1474</definedName>
    <definedName name="令和5年度補正デジタル田園都市国家構想交付金_デジタル実装タイプTYPE1_21201">'【発出時非表示】プルダウンリスト（交付対象事業の名称）'!$B$1475:$E$1475</definedName>
    <definedName name="令和5年度補正デジタル田園都市国家構想交付金_デジタル実装タイプTYPE1_21202">'【発出時非表示】プルダウンリスト（交付対象事業の名称）'!$B$1476:$D$1476</definedName>
    <definedName name="令和5年度補正デジタル田園都市国家構想交付金_デジタル実装タイプTYPE1_21203">'【発出時非表示】プルダウンリスト（交付対象事業の名称）'!$B$1477:$D$1477</definedName>
    <definedName name="令和5年度補正デジタル田園都市国家構想交付金_デジタル実装タイプTYPE1_21204">'【発出時非表示】プルダウンリスト（交付対象事業の名称）'!$B$1478:$D$1478</definedName>
    <definedName name="令和5年度補正デジタル田園都市国家構想交付金_デジタル実装タイプTYPE1_21206">'【発出時非表示】プルダウンリスト（交付対象事業の名称）'!$B$1479:$D$1479</definedName>
    <definedName name="令和5年度補正デジタル田園都市国家構想交付金_デジタル実装タイプTYPE1_21207">'【発出時非表示】プルダウンリスト（交付対象事業の名称）'!$B$1480:$B$1480</definedName>
    <definedName name="令和5年度補正デジタル田園都市国家構想交付金_デジタル実装タイプTYPE1_21208">'【発出時非表示】プルダウンリスト（交付対象事業の名称）'!$B$1481:$D$1481</definedName>
    <definedName name="令和5年度補正デジタル田園都市国家構想交付金_デジタル実装タイプTYPE1_21209">'【発出時非表示】プルダウンリスト（交付対象事業の名称）'!$B$1482:$D$1482</definedName>
    <definedName name="令和5年度補正デジタル田園都市国家構想交付金_デジタル実装タイプTYPE1_21210">'【発出時非表示】プルダウンリスト（交付対象事業の名称）'!$B$1483:$C$1483</definedName>
    <definedName name="令和5年度補正デジタル田園都市国家構想交付金_デジタル実装タイプTYPE1_21211">'【発出時非表示】プルダウンリスト（交付対象事業の名称）'!$B$1484:$C$1484</definedName>
    <definedName name="令和5年度補正デジタル田園都市国家構想交付金_デジタル実装タイプTYPE1_21213">'【発出時非表示】プルダウンリスト（交付対象事業の名称）'!$B$1485:$E$1485</definedName>
    <definedName name="令和5年度補正デジタル田園都市国家構想交付金_デジタル実装タイプTYPE1_21215">'【発出時非表示】プルダウンリスト（交付対象事業の名称）'!$B$1486:$C$1486</definedName>
    <definedName name="令和5年度補正デジタル田園都市国家構想交付金_デジタル実装タイプTYPE1_21216">'【発出時非表示】プルダウンリスト（交付対象事業の名称）'!$B$1487:$B$1487</definedName>
    <definedName name="令和5年度補正デジタル田園都市国家構想交付金_デジタル実装タイプTYPE1_21217">'【発出時非表示】プルダウンリスト（交付対象事業の名称）'!$B$1488:$C$1488</definedName>
    <definedName name="令和5年度補正デジタル田園都市国家構想交付金_デジタル実装タイプTYPE1_21218">'【発出時非表示】プルダウンリスト（交付対象事業の名称）'!$B$1489:$C$1489</definedName>
    <definedName name="令和5年度補正デジタル田園都市国家構想交付金_デジタル実装タイプTYPE1_21219">'【発出時非表示】プルダウンリスト（交付対象事業の名称）'!$B$1490:$D$1490</definedName>
    <definedName name="令和5年度補正デジタル田園都市国家構想交付金_デジタル実装タイプTYPE1_21220">'【発出時非表示】プルダウンリスト（交付対象事業の名称）'!$B$1491:$B$1491</definedName>
    <definedName name="令和5年度補正デジタル田園都市国家構想交付金_デジタル実装タイプTYPE1_21221">'【発出時非表示】プルダウンリスト（交付対象事業の名称）'!$B$1492:$C$1492</definedName>
    <definedName name="令和5年度補正デジタル田園都市国家構想交付金_デジタル実装タイプTYPE1_21302">'【発出時非表示】プルダウンリスト（交付対象事業の名称）'!$B$1493:$C$1493</definedName>
    <definedName name="令和5年度補正デジタル田園都市国家構想交付金_デジタル実装タイプTYPE1_21303">'【発出時非表示】プルダウンリスト（交付対象事業の名称）'!$B$1494:$B$1494</definedName>
    <definedName name="令和5年度補正デジタル田園都市国家構想交付金_デジタル実装タイプTYPE1_21361">'【発出時非表示】プルダウンリスト（交付対象事業の名称）'!$B$1495:$D$1495</definedName>
    <definedName name="令和5年度補正デジタル田園都市国家構想交付金_デジタル実装タイプTYPE1_21362">'【発出時非表示】プルダウンリスト（交付対象事業の名称）'!$B$1496:$B$1496</definedName>
    <definedName name="令和5年度補正デジタル田園都市国家構想交付金_デジタル実装タイプTYPE1_21381">'【発出時非表示】プルダウンリスト（交付対象事業の名称）'!$B$1497:$B$1497</definedName>
    <definedName name="令和5年度補正デジタル田園都市国家構想交付金_デジタル実装タイプTYPE1_21382">'【発出時非表示】プルダウンリスト（交付対象事業の名称）'!$B$1498:$B$1498</definedName>
    <definedName name="令和5年度補正デジタル田園都市国家構想交付金_デジタル実装タイプTYPE1_21383">'【発出時非表示】プルダウンリスト（交付対象事業の名称）'!$B$1499:$B$1499</definedName>
    <definedName name="令和5年度補正デジタル田園都市国家構想交付金_デジタル実装タイプTYPE1_21404">'【発出時非表示】プルダウンリスト（交付対象事業の名称）'!$B$1500:$B$1500</definedName>
    <definedName name="令和5年度補正デジタル田園都市国家構想交付金_デジタル実装タイプTYPE1_21504">'【発出時非表示】プルダウンリスト（交付対象事業の名称）'!$B$1501:$B$1501</definedName>
    <definedName name="令和5年度補正デジタル田園都市国家構想交付金_デジタル実装タイプTYPE1_21505">'【発出時非表示】プルダウンリスト（交付対象事業の名称）'!$B$1502:$B$1502</definedName>
    <definedName name="令和5年度補正デジタル田園都市国家構想交付金_デジタル実装タイプTYPE1_21506">'【発出時非表示】プルダウンリスト（交付対象事業の名称）'!$B$1503:$B$1503</definedName>
    <definedName name="令和5年度補正デジタル田園都市国家構想交付金_デジタル実装タイプTYPE1_21521">'【発出時非表示】プルダウンリスト（交付対象事業の名称）'!$B$1504:$E$1504</definedName>
    <definedName name="令和5年度補正デジタル田園都市国家構想交付金_デジタル実装タイプTYPE1_21604">'【発出時非表示】プルダウンリスト（交付対象事業の名称）'!$B$1505:$B$1505</definedName>
    <definedName name="令和5年度補正デジタル田園都市国家構想交付金_デジタル実装タイプTYPE1_21977">'【発出時非表示】プルダウンリスト（交付対象事業の名称）'!$B$1506:$B$1506</definedName>
    <definedName name="令和5年度補正デジタル田園都市国家構想交付金_デジタル実装タイプTYPE1_22000">'【発出時非表示】プルダウンリスト（交付対象事業の名称）'!$B$1507:$I$1507</definedName>
    <definedName name="令和5年度補正デジタル田園都市国家構想交付金_デジタル実装タイプTYPE1_22100">'【発出時非表示】プルダウンリスト（交付対象事業の名称）'!$B$1508:$F$1508</definedName>
    <definedName name="令和5年度補正デジタル田園都市国家構想交付金_デジタル実装タイプTYPE1_22130">'【発出時非表示】プルダウンリスト（交付対象事業の名称）'!$B$1509:$D$1509</definedName>
    <definedName name="令和5年度補正デジタル田園都市国家構想交付金_デジタル実装タイプTYPE1_22203">'【発出時非表示】プルダウンリスト（交付対象事業の名称）'!$B$1510:$C$1510</definedName>
    <definedName name="令和5年度補正デジタル田園都市国家構想交付金_デジタル実装タイプTYPE1_22205">'【発出時非表示】プルダウンリスト（交付対象事業の名称）'!$B$1511:$B$1511</definedName>
    <definedName name="令和5年度補正デジタル田園都市国家構想交付金_デジタル実装タイプTYPE1_22207">'【発出時非表示】プルダウンリスト（交付対象事業の名称）'!$B$1512:$C$1512</definedName>
    <definedName name="令和5年度補正デジタル田園都市国家構想交付金_デジタル実装タイプTYPE1_22208">'【発出時非表示】プルダウンリスト（交付対象事業の名称）'!$B$1513:$B$1513</definedName>
    <definedName name="令和5年度補正デジタル田園都市国家構想交付金_デジタル実装タイプTYPE1_22209">'【発出時非表示】プルダウンリスト（交付対象事業の名称）'!$B$1514:$B$1514</definedName>
    <definedName name="令和5年度補正デジタル田園都市国家構想交付金_デジタル実装タイプTYPE1_22210">'【発出時非表示】プルダウンリスト（交付対象事業の名称）'!$B$1515:$F$1515</definedName>
    <definedName name="令和5年度補正デジタル田園都市国家構想交付金_デジタル実装タイプTYPE1_22211">'【発出時非表示】プルダウンリスト（交付対象事業の名称）'!$B$1516:$B$1516</definedName>
    <definedName name="令和5年度補正デジタル田園都市国家構想交付金_デジタル実装タイプTYPE1_22212">'【発出時非表示】プルダウンリスト（交付対象事業の名称）'!$B$1517:$B$1517</definedName>
    <definedName name="令和5年度補正デジタル田園都市国家構想交付金_デジタル実装タイプTYPE1_22213">'【発出時非表示】プルダウンリスト（交付対象事業の名称）'!$B$1518:$E$1518</definedName>
    <definedName name="令和5年度補正デジタル田園都市国家構想交付金_デジタル実装タイプTYPE1_22214">'【発出時非表示】プルダウンリスト（交付対象事業の名称）'!$B$1519:$E$1519</definedName>
    <definedName name="令和5年度補正デジタル田園都市国家構想交付金_デジタル実装タイプTYPE1_22215">'【発出時非表示】プルダウンリスト（交付対象事業の名称）'!$B$1520:$E$1520</definedName>
    <definedName name="令和5年度補正デジタル田園都市国家構想交付金_デジタル実装タイプTYPE1_22216">'【発出時非表示】プルダウンリスト（交付対象事業の名称）'!$B$1521:$B$1521</definedName>
    <definedName name="令和5年度補正デジタル田園都市国家構想交付金_デジタル実装タイプTYPE1_22219">'【発出時非表示】プルダウンリスト（交付対象事業の名称）'!$B$1522:$B$1522</definedName>
    <definedName name="令和5年度補正デジタル田園都市国家構想交付金_デジタル実装タイプTYPE1_22220">'【発出時非表示】プルダウンリスト（交付対象事業の名称）'!$B$1523:$E$1523</definedName>
    <definedName name="令和5年度補正デジタル田園都市国家構想交付金_デジタル実装タイプTYPE1_22221">'【発出時非表示】プルダウンリスト（交付対象事業の名称）'!$B$1524:$B$1524</definedName>
    <definedName name="令和5年度補正デジタル田園都市国家構想交付金_デジタル実装タイプTYPE1_22222">'【発出時非表示】プルダウンリスト（交付対象事業の名称）'!$B$1525:$B$1525</definedName>
    <definedName name="令和5年度補正デジタル田園都市国家構想交付金_デジタル実装タイプTYPE1_22223">'【発出時非表示】プルダウンリスト（交付対象事業の名称）'!$B$1526:$C$1526</definedName>
    <definedName name="令和5年度補正デジタル田園都市国家構想交付金_デジタル実装タイプTYPE1_22224">'【発出時非表示】プルダウンリスト（交付対象事業の名称）'!$B$1527:$B$1527</definedName>
    <definedName name="令和5年度補正デジタル田園都市国家構想交付金_デジタル実装タイプTYPE1_22226">'【発出時非表示】プルダウンリスト（交付対象事業の名称）'!$B$1528:$D$1528</definedName>
    <definedName name="令和5年度補正デジタル田園都市国家構想交付金_デジタル実装タイプTYPE1_22302">'【発出時非表示】プルダウンリスト（交付対象事業の名称）'!$B$1529:$C$1529</definedName>
    <definedName name="令和5年度補正デジタル田園都市国家構想交付金_デジタル実装タイプTYPE1_22304">'【発出時非表示】プルダウンリスト（交付対象事業の名称）'!$B$1530:$C$1530</definedName>
    <definedName name="令和5年度補正デジタル田園都市国家構想交付金_デジタル実装タイプTYPE1_22305">'【発出時非表示】プルダウンリスト（交付対象事業の名称）'!$B$1531:$C$1531</definedName>
    <definedName name="令和5年度補正デジタル田園都市国家構想交付金_デジタル実装タイプTYPE1_22306">'【発出時非表示】プルダウンリスト（交付対象事業の名称）'!$B$1532:$C$1532</definedName>
    <definedName name="令和5年度補正デジタル田園都市国家構想交付金_デジタル実装タイプTYPE1_22342">'【発出時非表示】プルダウンリスト（交付対象事業の名称）'!$B$1533:$B$1533</definedName>
    <definedName name="令和5年度補正デジタル田園都市国家構想交付金_デジタル実装タイプTYPE1_22344">'【発出時非表示】プルダウンリスト（交付対象事業の名称）'!$B$1534:$D$1534</definedName>
    <definedName name="令和5年度補正デジタル田園都市国家構想交付金_デジタル実装タイプTYPE1_22429">'【発出時非表示】プルダウンリスト（交付対象事業の名称）'!$B$1535:$B$1535</definedName>
    <definedName name="令和5年度補正デジタル田園都市国家構想交付金_デジタル実装タイプTYPE1_23000">'【発出時非表示】プルダウンリスト（交付対象事業の名称）'!$B$1536:$E$1536</definedName>
    <definedName name="令和5年度補正デジタル田園都市国家構想交付金_デジタル実装タイプTYPE1_23100">'【発出時非表示】プルダウンリスト（交付対象事業の名称）'!$B$1537:$C$1537</definedName>
    <definedName name="令和5年度補正デジタル田園都市国家構想交付金_デジタル実装タイプTYPE1_23201">'【発出時非表示】プルダウンリスト（交付対象事業の名称）'!$B$1538:$B$1538</definedName>
    <definedName name="令和5年度補正デジタル田園都市国家構想交付金_デジタル実装タイプTYPE1_23202">'【発出時非表示】プルダウンリスト（交付対象事業の名称）'!$B$1539:$F$1539</definedName>
    <definedName name="令和5年度補正デジタル田園都市国家構想交付金_デジタル実装タイプTYPE1_23203">'【発出時非表示】プルダウンリスト（交付対象事業の名称）'!$B$1540:$F$1540</definedName>
    <definedName name="令和5年度補正デジタル田園都市国家構想交付金_デジタル実装タイプTYPE1_23205">'【発出時非表示】プルダウンリスト（交付対象事業の名称）'!$B$1541:$B$1541</definedName>
    <definedName name="令和5年度補正デジタル田園都市国家構想交付金_デジタル実装タイプTYPE1_23206">'【発出時非表示】プルダウンリスト（交付対象事業の名称）'!$B$1542:$D$1542</definedName>
    <definedName name="令和5年度補正デジタル田園都市国家構想交付金_デジタル実装タイプTYPE1_23207">'【発出時非表示】プルダウンリスト（交付対象事業の名称）'!$B$1543:$D$1543</definedName>
    <definedName name="令和5年度補正デジタル田園都市国家構想交付金_デジタル実装タイプTYPE1_23208">'【発出時非表示】プルダウンリスト（交付対象事業の名称）'!$B$1544:$C$1544</definedName>
    <definedName name="令和5年度補正デジタル田園都市国家構想交付金_デジタル実装タイプTYPE1_23210">'【発出時非表示】プルダウンリスト（交付対象事業の名称）'!$B$1545:$C$1545</definedName>
    <definedName name="令和5年度補正デジタル田園都市国家構想交付金_デジタル実装タイプTYPE1_23211">'【発出時非表示】プルダウンリスト（交付対象事業の名称）'!$B$1546:$F$1546</definedName>
    <definedName name="令和5年度補正デジタル田園都市国家構想交付金_デジタル実装タイプTYPE1_23212">'【発出時非表示】プルダウンリスト（交付対象事業の名称）'!$B$1547:$C$1547</definedName>
    <definedName name="令和5年度補正デジタル田園都市国家構想交付金_デジタル実装タイプTYPE1_23213">'【発出時非表示】プルダウンリスト（交付対象事業の名称）'!$B$1548:$F$1548</definedName>
    <definedName name="令和5年度補正デジタル田園都市国家構想交付金_デジタル実装タイプTYPE1_23214">'【発出時非表示】プルダウンリスト（交付対象事業の名称）'!$B$1549:$B$1549</definedName>
    <definedName name="令和5年度補正デジタル田園都市国家構想交付金_デジタル実装タイプTYPE1_23216">'【発出時非表示】プルダウンリスト（交付対象事業の名称）'!$B$1550:$B$1550</definedName>
    <definedName name="令和5年度補正デジタル田園都市国家構想交付金_デジタル実装タイプTYPE1_23217">'【発出時非表示】プルダウンリスト（交付対象事業の名称）'!$B$1551:$C$1551</definedName>
    <definedName name="令和5年度補正デジタル田園都市国家構想交付金_デジタル実装タイプTYPE1_23221">'【発出時非表示】プルダウンリスト（交付対象事業の名称）'!$B$1552:$C$1552</definedName>
    <definedName name="令和5年度補正デジタル田園都市国家構想交付金_デジタル実装タイプTYPE1_23223">'【発出時非表示】プルダウンリスト（交付対象事業の名称）'!$B$1553:$E$1553</definedName>
    <definedName name="令和5年度補正デジタル田園都市国家構想交付金_デジタル実装タイプTYPE1_23224">'【発出時非表示】プルダウンリスト（交付対象事業の名称）'!$B$1554:$B$1554</definedName>
    <definedName name="令和5年度補正デジタル田園都市国家構想交付金_デジタル実装タイプTYPE1_23225">'【発出時非表示】プルダウンリスト（交付対象事業の名称）'!$B$1555:$C$1555</definedName>
    <definedName name="令和5年度補正デジタル田園都市国家構想交付金_デジタル実装タイプTYPE1_23226">'【発出時非表示】プルダウンリスト（交付対象事業の名称）'!$B$1556:$C$1556</definedName>
    <definedName name="令和5年度補正デジタル田園都市国家構想交付金_デジタル実装タイプTYPE1_23227">'【発出時非表示】プルダウンリスト（交付対象事業の名称）'!$B$1557:$D$1557</definedName>
    <definedName name="令和5年度補正デジタル田園都市国家構想交付金_デジタル実装タイプTYPE1_23228">'【発出時非表示】プルダウンリスト（交付対象事業の名称）'!$B$1558:$C$1558</definedName>
    <definedName name="令和5年度補正デジタル田園都市国家構想交付金_デジタル実装タイプTYPE1_23229">'【発出時非表示】プルダウンリスト（交付対象事業の名称）'!$B$1559:$B$1559</definedName>
    <definedName name="令和5年度補正デジタル田園都市国家構想交付金_デジタル実装タイプTYPE1_23230">'【発出時非表示】プルダウンリスト（交付対象事業の名称）'!$B$1560:$D$1560</definedName>
    <definedName name="令和5年度補正デジタル田園都市国家構想交付金_デジタル実装タイプTYPE1_23231">'【発出時非表示】プルダウンリスト（交付対象事業の名称）'!$B$1561:$B$1561</definedName>
    <definedName name="令和5年度補正デジタル田園都市国家構想交付金_デジタル実装タイプTYPE1_23233">'【発出時非表示】プルダウンリスト（交付対象事業の名称）'!$B$1562:$B$1562</definedName>
    <definedName name="令和5年度補正デジタル田園都市国家構想交付金_デジタル実装タイプTYPE1_23234">'【発出時非表示】プルダウンリスト（交付対象事業の名称）'!$B$1563:$B$1563</definedName>
    <definedName name="令和5年度補正デジタル田園都市国家構想交付金_デジタル実装タイプTYPE1_23235">'【発出時非表示】プルダウンリスト（交付対象事業の名称）'!$B$1564:$E$1564</definedName>
    <definedName name="令和5年度補正デジタル田園都市国家構想交付金_デジタル実装タイプTYPE1_23236">'【発出時非表示】プルダウンリスト（交付対象事業の名称）'!$B$1565:$C$1565</definedName>
    <definedName name="令和5年度補正デジタル田園都市国家構想交付金_デジタル実装タイプTYPE1_23237">'【発出時非表示】プルダウンリスト（交付対象事業の名称）'!$B$1566:$C$1566</definedName>
    <definedName name="令和5年度補正デジタル田園都市国家構想交付金_デジタル実装タイプTYPE1_23342">'【発出時非表示】プルダウンリスト（交付対象事業の名称）'!$B$1567:$C$1567</definedName>
    <definedName name="令和5年度補正デジタル田園都市国家構想交付金_デジタル実装タイプTYPE1_23362">'【発出時非表示】プルダウンリスト（交付対象事業の名称）'!$B$1568:$B$1568</definedName>
    <definedName name="令和5年度補正デジタル田園都市国家構想交付金_デジタル実装タイプTYPE1_23424">'【発出時非表示】プルダウンリスト（交付対象事業の名称）'!$B$1569:$B$1569</definedName>
    <definedName name="令和5年度補正デジタル田園都市国家構想交付金_デジタル実装タイプTYPE1_23425">'【発出時非表示】プルダウンリスト（交付対象事業の名称）'!$B$1570:$B$1570</definedName>
    <definedName name="令和5年度補正デジタル田園都市国家構想交付金_デジタル実装タイプTYPE1_23442">'【発出時非表示】プルダウンリスト（交付対象事業の名称）'!$B$1571:$E$1571</definedName>
    <definedName name="令和5年度補正デジタル田園都市国家構想交付金_デジタル実装タイプTYPE1_23445">'【発出時非表示】プルダウンリスト（交付対象事業の名称）'!$B$1572:$C$1572</definedName>
    <definedName name="令和5年度補正デジタル田園都市国家構想交付金_デジタル実装タイプTYPE1_23446">'【発出時非表示】プルダウンリスト（交付対象事業の名称）'!$B$1573:$B$1573</definedName>
    <definedName name="令和5年度補正デジタル田園都市国家構想交付金_デジタル実装タイプTYPE1_23447">'【発出時非表示】プルダウンリスト（交付対象事業の名称）'!$B$1574:$D$1574</definedName>
    <definedName name="令和5年度補正デジタル田園都市国家構想交付金_デジタル実装タイプTYPE1_23501">'【発出時非表示】プルダウンリスト（交付対象事業の名称）'!$B$1575:$D$1575</definedName>
    <definedName name="令和5年度補正デジタル田園都市国家構想交付金_デジタル実装タイプTYPE1_23563">'【発出時非表示】プルダウンリスト（交付対象事業の名称）'!$B$1576:$B$1576</definedName>
    <definedName name="令和5年度補正デジタル田園都市国家構想交付金_デジタル実装タイプTYPE1_24000">'【発出時非表示】プルダウンリスト（交付対象事業の名称）'!$B$1577:$C$1577</definedName>
    <definedName name="令和5年度補正デジタル田園都市国家構想交付金_デジタル実装タイプTYPE1_24201">'【発出時非表示】プルダウンリスト（交付対象事業の名称）'!$B$1578:$C$1578</definedName>
    <definedName name="令和5年度補正デジタル田園都市国家構想交付金_デジタル実装タイプTYPE1_24202">'【発出時非表示】プルダウンリスト（交付対象事業の名称）'!$B$1579:$C$1579</definedName>
    <definedName name="令和5年度補正デジタル田園都市国家構想交付金_デジタル実装タイプTYPE1_24203">'【発出時非表示】プルダウンリスト（交付対象事業の名称）'!$B$1580:$E$1580</definedName>
    <definedName name="令和5年度補正デジタル田園都市国家構想交付金_デジタル実装タイプTYPE1_24205">'【発出時非表示】プルダウンリスト（交付対象事業の名称）'!$B$1581:$B$1581</definedName>
    <definedName name="令和5年度補正デジタル田園都市国家構想交付金_デジタル実装タイプTYPE1_24207">'【発出時非表示】プルダウンリスト（交付対象事業の名称）'!$B$1582:$E$1582</definedName>
    <definedName name="令和5年度補正デジタル田園都市国家構想交付金_デジタル実装タイプTYPE1_24208">'【発出時非表示】プルダウンリスト（交付対象事業の名称）'!$B$1583:$D$1583</definedName>
    <definedName name="令和5年度補正デジタル田園都市国家構想交付金_デジタル実装タイプTYPE1_24209">'【発出時非表示】プルダウンリスト（交付対象事業の名称）'!$B$1584:$B$1584</definedName>
    <definedName name="令和5年度補正デジタル田園都市国家構想交付金_デジタル実装タイプTYPE1_24210">'【発出時非表示】プルダウンリスト（交付対象事業の名称）'!$B$1585:$D$1585</definedName>
    <definedName name="令和5年度補正デジタル田園都市国家構想交付金_デジタル実装タイプTYPE1_24215">'【発出時非表示】プルダウンリスト（交付対象事業の名称）'!$B$1586:$E$1586</definedName>
    <definedName name="令和5年度補正デジタル田園都市国家構想交付金_デジタル実装タイプTYPE1_24216">'【発出時非表示】プルダウンリスト（交付対象事業の名称）'!$B$1587:$B$1587</definedName>
    <definedName name="令和5年度補正デジタル田園都市国家構想交付金_デジタル実装タイプTYPE1_24324">'【発出時非表示】プルダウンリスト（交付対象事業の名称）'!$B$1588:$D$1588</definedName>
    <definedName name="令和5年度補正デジタル田園都市国家構想交付金_デジタル実装タイプTYPE1_24341">'【発出時非表示】プルダウンリスト（交付対象事業の名称）'!$B$1589:$D$1589</definedName>
    <definedName name="令和5年度補正デジタル田園都市国家構想交付金_デジタル実装タイプTYPE1_24343">'【発出時非表示】プルダウンリスト（交付対象事業の名称）'!$B$1590:$D$1590</definedName>
    <definedName name="令和5年度補正デジタル田園都市国家構想交付金_デジタル実装タイプTYPE1_24441">'【発出時非表示】プルダウンリスト（交付対象事業の名称）'!$B$1591:$B$1591</definedName>
    <definedName name="令和5年度補正デジタル田園都市国家構想交付金_デジタル実装タイプTYPE1_24442">'【発出時非表示】プルダウンリスト（交付対象事業の名称）'!$B$1592:$B$1592</definedName>
    <definedName name="令和5年度補正デジタル田園都市国家構想交付金_デジタル実装タイプTYPE1_24443">'【発出時非表示】プルダウンリスト（交付対象事業の名称）'!$B$1593:$B$1593</definedName>
    <definedName name="令和5年度補正デジタル田園都市国家構想交付金_デジタル実装タイプTYPE1_24461">'【発出時非表示】プルダウンリスト（交付対象事業の名称）'!$B$1594:$B$1594</definedName>
    <definedName name="令和5年度補正デジタル田園都市国家構想交付金_デジタル実装タイプTYPE1_24470">'【発出時非表示】プルダウンリスト（交付対象事業の名称）'!$B$1595:$B$1595</definedName>
    <definedName name="令和5年度補正デジタル田園都市国家構想交付金_デジタル実装タイプTYPE1_24471">'【発出時非表示】プルダウンリスト（交付対象事業の名称）'!$B$1596:$B$1596</definedName>
    <definedName name="令和5年度補正デジタル田園都市国家構想交付金_デジタル実装タイプTYPE1_24543">'【発出時非表示】プルダウンリスト（交付対象事業の名称）'!$B$1597:$B$1597</definedName>
    <definedName name="令和5年度補正デジタル田園都市国家構想交付金_デジタル実装タイプTYPE1_24561">'【発出時非表示】プルダウンリスト（交付対象事業の名称）'!$B$1598:$C$1598</definedName>
    <definedName name="令和5年度補正デジタル田園都市国家構想交付金_デジタル実装タイプTYPE1_24562">'【発出時非表示】プルダウンリスト（交付対象事業の名称）'!$B$1599:$C$1599</definedName>
    <definedName name="令和5年度補正デジタル田園都市国家構想交付金_デジタル実装タイプTYPE1_25000">'【発出時非表示】プルダウンリスト（交付対象事業の名称）'!$B$1600:$F$1600</definedName>
    <definedName name="令和5年度補正デジタル田園都市国家構想交付金_デジタル実装タイプTYPE1_25201">'【発出時非表示】プルダウンリスト（交付対象事業の名称）'!$B$1601:$B$1601</definedName>
    <definedName name="令和5年度補正デジタル田園都市国家構想交付金_デジタル実装タイプTYPE1_25202">'【発出時非表示】プルダウンリスト（交付対象事業の名称）'!$B$1602:$B$1602</definedName>
    <definedName name="令和5年度補正デジタル田園都市国家構想交付金_デジタル実装タイプTYPE1_25203">'【発出時非表示】プルダウンリスト（交付対象事業の名称）'!$B$1603:$C$1603</definedName>
    <definedName name="令和5年度補正デジタル田園都市国家構想交付金_デジタル実装タイプTYPE1_25206">'【発出時非表示】プルダウンリスト（交付対象事業の名称）'!$B$1604:$C$1604</definedName>
    <definedName name="令和5年度補正デジタル田園都市国家構想交付金_デジタル実装タイプTYPE1_25207">'【発出時非表示】プルダウンリスト（交付対象事業の名称）'!$B$1605:$E$1605</definedName>
    <definedName name="令和5年度補正デジタル田園都市国家構想交付金_デジタル実装タイプTYPE1_25208">'【発出時非表示】プルダウンリスト（交付対象事業の名称）'!$B$1606:$F$1606</definedName>
    <definedName name="令和5年度補正デジタル田園都市国家構想交付金_デジタル実装タイプTYPE1_25209">'【発出時非表示】プルダウンリスト（交付対象事業の名称）'!$B$1607:$C$1607</definedName>
    <definedName name="令和5年度補正デジタル田園都市国家構想交付金_デジタル実装タイプTYPE1_25210">'【発出時非表示】プルダウンリスト（交付対象事業の名称）'!$B$1608:$B$1608</definedName>
    <definedName name="令和5年度補正デジタル田園都市国家構想交付金_デジタル実装タイプTYPE1_25211">'【発出時非表示】プルダウンリスト（交付対象事業の名称）'!$B$1609:$C$1609</definedName>
    <definedName name="令和5年度補正デジタル田園都市国家構想交付金_デジタル実装タイプTYPE1_25212">'【発出時非表示】プルダウンリスト（交付対象事業の名称）'!$B$1610:$E$1610</definedName>
    <definedName name="令和5年度補正デジタル田園都市国家構想交付金_デジタル実装タイプTYPE1_25213">'【発出時非表示】プルダウンリスト（交付対象事業の名称）'!$B$1611:$C$1611</definedName>
    <definedName name="令和5年度補正デジタル田園都市国家構想交付金_デジタル実装タイプTYPE1_25214">'【発出時非表示】プルダウンリスト（交付対象事業の名称）'!$B$1612:$D$1612</definedName>
    <definedName name="令和5年度補正デジタル田園都市国家構想交付金_デジタル実装タイプTYPE1_25383">'【発出時非表示】プルダウンリスト（交付対象事業の名称）'!$B$1613:$B$1613</definedName>
    <definedName name="令和5年度補正デジタル田園都市国家構想交付金_デジタル実装タイプTYPE1_25384">'【発出時非表示】プルダウンリスト（交付対象事業の名称）'!$B$1614:$B$1614</definedName>
    <definedName name="令和5年度補正デジタル田園都市国家構想交付金_デジタル実装タイプTYPE1_25425">'【発出時非表示】プルダウンリスト（交付対象事業の名称）'!$B$1615:$B$1615</definedName>
    <definedName name="令和5年度補正デジタル田園都市国家構想交付金_デジタル実装タイプTYPE1_25443">'【発出時非表示】プルダウンリスト（交付対象事業の名称）'!$B$1616:$B$1616</definedName>
    <definedName name="令和5年度補正デジタル田園都市国家構想交付金_デジタル実装タイプTYPE1_26100">'【発出時非表示】プルダウンリスト（交付対象事業の名称）'!$B$1617:$D$1617</definedName>
    <definedName name="令和5年度補正デジタル田園都市国家構想交付金_デジタル実装タイプTYPE1_26201">'【発出時非表示】プルダウンリスト（交付対象事業の名称）'!$B$1618:$B$1618</definedName>
    <definedName name="令和5年度補正デジタル田園都市国家構想交付金_デジタル実装タイプTYPE1_26202">'【発出時非表示】プルダウンリスト（交付対象事業の名称）'!$B$1619:$D$1619</definedName>
    <definedName name="令和5年度補正デジタル田園都市国家構想交付金_デジタル実装タイプTYPE1_26203">'【発出時非表示】プルダウンリスト（交付対象事業の名称）'!$B$1620:$D$1620</definedName>
    <definedName name="令和5年度補正デジタル田園都市国家構想交付金_デジタル実装タイプTYPE1_26206">'【発出時非表示】プルダウンリスト（交付対象事業の名称）'!$B$1621:$C$1621</definedName>
    <definedName name="令和5年度補正デジタル田園都市国家構想交付金_デジタル実装タイプTYPE1_26208">'【発出時非表示】プルダウンリスト（交付対象事業の名称）'!$B$1622:$C$1622</definedName>
    <definedName name="令和5年度補正デジタル田園都市国家構想交付金_デジタル実装タイプTYPE1_26209">'【発出時非表示】プルダウンリスト（交付対象事業の名称）'!$B$1623:$C$1623</definedName>
    <definedName name="令和5年度補正デジタル田園都市国家構想交付金_デジタル実装タイプTYPE1_26211">'【発出時非表示】プルダウンリスト（交付対象事業の名称）'!$B$1624:$C$1624</definedName>
    <definedName name="令和5年度補正デジタル田園都市国家構想交付金_デジタル実装タイプTYPE1_26212">'【発出時非表示】プルダウンリスト（交付対象事業の名称）'!$B$1625:$B$1625</definedName>
    <definedName name="令和5年度補正デジタル田園都市国家構想交付金_デジタル実装タイプTYPE1_26213">'【発出時非表示】プルダウンリスト（交付対象事業の名称）'!$B$1626:$C$1626</definedName>
    <definedName name="令和5年度補正デジタル田園都市国家構想交付金_デジタル実装タイプTYPE1_26214">'【発出時非表示】プルダウンリスト（交付対象事業の名称）'!$B$1627:$F$1627</definedName>
    <definedName name="令和5年度補正デジタル田園都市国家構想交付金_デジタル実装タイプTYPE1_26303">'【発出時非表示】プルダウンリスト（交付対象事業の名称）'!$B$1628:$B$1628</definedName>
    <definedName name="令和5年度補正デジタル田園都市国家構想交付金_デジタル実装タイプTYPE1_26322">'【発出時非表示】プルダウンリスト（交付対象事業の名称）'!$B$1629:$B$1629</definedName>
    <definedName name="令和5年度補正デジタル田園都市国家構想交付金_デジタル実装タイプTYPE1_26365">'【発出時非表示】プルダウンリスト（交付対象事業の名称）'!$B$1630:$B$1630</definedName>
    <definedName name="令和5年度補正デジタル田園都市国家構想交付金_デジタル実装タイプTYPE1_26366">'【発出時非表示】プルダウンリスト（交付対象事業の名称）'!$B$1631:$C$1631</definedName>
    <definedName name="令和5年度補正デジタル田園都市国家構想交付金_デジタル実装タイプTYPE1_26367">'【発出時非表示】プルダウンリスト（交付対象事業の名称）'!$B$1632:$E$1632</definedName>
    <definedName name="令和5年度補正デジタル田園都市国家構想交付金_デジタル実装タイプTYPE1_26407">'【発出時非表示】プルダウンリスト（交付対象事業の名称）'!$B$1633:$E$1633</definedName>
    <definedName name="令和5年度補正デジタル田園都市国家構想交付金_デジタル実装タイプTYPE1_26465">'【発出時非表示】プルダウンリスト（交付対象事業の名称）'!$B$1634:$C$1634</definedName>
    <definedName name="令和5年度補正デジタル田園都市国家構想交付金_デジタル実装タイプTYPE1_27000">'【発出時非表示】プルダウンリスト（交付対象事業の名称）'!$B$1635:$B$1635</definedName>
    <definedName name="令和5年度補正デジタル田園都市国家構想交付金_デジタル実装タイプTYPE1_27100">'【発出時非表示】プルダウンリスト（交付対象事業の名称）'!$B$1636:$E$1636</definedName>
    <definedName name="令和5年度補正デジタル田園都市国家構想交付金_デジタル実装タイプTYPE1_27140">'【発出時非表示】プルダウンリスト（交付対象事業の名称）'!$B$1637:$B$1637</definedName>
    <definedName name="令和5年度補正デジタル田園都市国家構想交付金_デジタル実装タイプTYPE1_27202">'【発出時非表示】プルダウンリスト（交付対象事業の名称）'!$B$1638:$D$1638</definedName>
    <definedName name="令和5年度補正デジタル田園都市国家構想交付金_デジタル実装タイプTYPE1_27203">'【発出時非表示】プルダウンリスト（交付対象事業の名称）'!$B$1639:$F$1639</definedName>
    <definedName name="令和5年度補正デジタル田園都市国家構想交付金_デジタル実装タイプTYPE1_27204">'【発出時非表示】プルダウンリスト（交付対象事業の名称）'!$B$1640:$C$1640</definedName>
    <definedName name="令和5年度補正デジタル田園都市国家構想交付金_デジタル実装タイプTYPE1_27205">'【発出時非表示】プルダウンリスト（交付対象事業の名称）'!$B$1641:$F$1641</definedName>
    <definedName name="令和5年度補正デジタル田園都市国家構想交付金_デジタル実装タイプTYPE1_27206">'【発出時非表示】プルダウンリスト（交付対象事業の名称）'!$B$1642:$B$1642</definedName>
    <definedName name="令和5年度補正デジタル田園都市国家構想交付金_デジタル実装タイプTYPE1_27207">'【発出時非表示】プルダウンリスト（交付対象事業の名称）'!$B$1643:$C$1643</definedName>
    <definedName name="令和5年度補正デジタル田園都市国家構想交付金_デジタル実装タイプTYPE1_27208">'【発出時非表示】プルダウンリスト（交付対象事業の名称）'!$B$1644:$D$1644</definedName>
    <definedName name="令和5年度補正デジタル田園都市国家構想交付金_デジタル実装タイプTYPE1_27209">'【発出時非表示】プルダウンリスト（交付対象事業の名称）'!$B$1645:$C$1645</definedName>
    <definedName name="令和5年度補正デジタル田園都市国家構想交付金_デジタル実装タイプTYPE1_27210">'【発出時非表示】プルダウンリスト（交付対象事業の名称）'!$B$1646:$C$1646</definedName>
    <definedName name="令和5年度補正デジタル田園都市国家構想交付金_デジタル実装タイプTYPE1_27211">'【発出時非表示】プルダウンリスト（交付対象事業の名称）'!$B$1647:$F$1647</definedName>
    <definedName name="令和5年度補正デジタル田園都市国家構想交付金_デジタル実装タイプTYPE1_27213">'【発出時非表示】プルダウンリスト（交付対象事業の名称）'!$B$1648:$B$1648</definedName>
    <definedName name="令和5年度補正デジタル田園都市国家構想交付金_デジタル実装タイプTYPE1_27214">'【発出時非表示】プルダウンリスト（交付対象事業の名称）'!$B$1649:$D$1649</definedName>
    <definedName name="令和5年度補正デジタル田園都市国家構想交付金_デジタル実装タイプTYPE1_27215">'【発出時非表示】プルダウンリスト（交付対象事業の名称）'!$B$1650:$C$1650</definedName>
    <definedName name="令和5年度補正デジタル田園都市国家構想交付金_デジタル実装タイプTYPE1_27217">'【発出時非表示】プルダウンリスト（交付対象事業の名称）'!$B$1651:$C$1651</definedName>
    <definedName name="令和5年度補正デジタル田園都市国家構想交付金_デジタル実装タイプTYPE1_27218">'【発出時非表示】プルダウンリスト（交付対象事業の名称）'!$B$1652:$F$1652</definedName>
    <definedName name="令和5年度補正デジタル田園都市国家構想交付金_デジタル実装タイプTYPE1_27219">'【発出時非表示】プルダウンリスト（交付対象事業の名称）'!$B$1653:$B$1653</definedName>
    <definedName name="令和5年度補正デジタル田園都市国家構想交付金_デジタル実装タイプTYPE1_27220">'【発出時非表示】プルダウンリスト（交付対象事業の名称）'!$B$1654:$E$1654</definedName>
    <definedName name="令和5年度補正デジタル田園都市国家構想交付金_デジタル実装タイプTYPE1_27221">'【発出時非表示】プルダウンリスト（交付対象事業の名称）'!$B$1655:$B$1655</definedName>
    <definedName name="令和5年度補正デジタル田園都市国家構想交付金_デジタル実装タイプTYPE1_27222">'【発出時非表示】プルダウンリスト（交付対象事業の名称）'!$B$1656:$B$1656</definedName>
    <definedName name="令和5年度補正デジタル田園都市国家構想交付金_デジタル実装タイプTYPE1_27223">'【発出時非表示】プルダウンリスト（交付対象事業の名称）'!$B$1657:$C$1657</definedName>
    <definedName name="令和5年度補正デジタル田園都市国家構想交付金_デジタル実装タイプTYPE1_27224">'【発出時非表示】プルダウンリスト（交付対象事業の名称）'!$B$1658:$B$1658</definedName>
    <definedName name="令和5年度補正デジタル田園都市国家構想交付金_デジタル実装タイプTYPE1_27226">'【発出時非表示】プルダウンリスト（交付対象事業の名称）'!$B$1659:$B$1659</definedName>
    <definedName name="令和5年度補正デジタル田園都市国家構想交付金_デジタル実装タイプTYPE1_27228">'【発出時非表示】プルダウンリスト（交付対象事業の名称）'!$B$1660:$B$1660</definedName>
    <definedName name="令和5年度補正デジタル田園都市国家構想交付金_デジタル実装タイプTYPE1_27229">'【発出時非表示】プルダウンリスト（交付対象事業の名称）'!$B$1661:$E$1661</definedName>
    <definedName name="令和5年度補正デジタル田園都市国家構想交付金_デジタル実装タイプTYPE1_27230">'【発出時非表示】プルダウンリスト（交付対象事業の名称）'!$B$1662:$B$1662</definedName>
    <definedName name="令和5年度補正デジタル田園都市国家構想交付金_デジタル実装タイプTYPE1_27231">'【発出時非表示】プルダウンリスト（交付対象事業の名称）'!$B$1663:$C$1663</definedName>
    <definedName name="令和5年度補正デジタル田園都市国家構想交付金_デジタル実装タイプTYPE1_27232">'【発出時非表示】プルダウンリスト（交付対象事業の名称）'!$B$1664:$D$1664</definedName>
    <definedName name="令和5年度補正デジタル田園都市国家構想交付金_デジタル実装タイプTYPE1_27301">'【発出時非表示】プルダウンリスト（交付対象事業の名称）'!$B$1665:$C$1665</definedName>
    <definedName name="令和5年度補正デジタル田園都市国家構想交付金_デジタル実装タイプTYPE1_27341">'【発出時非表示】プルダウンリスト（交付対象事業の名称）'!$B$1666:$C$1666</definedName>
    <definedName name="令和5年度補正デジタル田園都市国家構想交付金_デジタル実装タイプTYPE1_27366">'【発出時非表示】プルダウンリスト（交付対象事業の名称）'!$B$1667:$D$1667</definedName>
    <definedName name="令和5年度補正デジタル田園都市国家構想交付金_デジタル実装タイプTYPE1_27382">'【発出時非表示】プルダウンリスト（交付対象事業の名称）'!$B$1668:$C$1668</definedName>
    <definedName name="令和5年度補正デジタル田園都市国家構想交付金_デジタル実装タイプTYPE1_28000">'【発出時非表示】プルダウンリスト（交付対象事業の名称）'!$B$1669:$E$1669</definedName>
    <definedName name="令和5年度補正デジタル田園都市国家構想交付金_デジタル実装タイプTYPE1_28100">'【発出時非表示】プルダウンリスト（交付対象事業の名称）'!$B$1670:$E$1670</definedName>
    <definedName name="令和5年度補正デジタル田園都市国家構想交付金_デジタル実装タイプTYPE1_28201">'【発出時非表示】プルダウンリスト（交付対象事業の名称）'!$B$1671:$B$1671</definedName>
    <definedName name="令和5年度補正デジタル田園都市国家構想交付金_デジタル実装タイプTYPE1_28202">'【発出時非表示】プルダウンリスト（交付対象事業の名称）'!$B$1672:$C$1672</definedName>
    <definedName name="令和5年度補正デジタル田園都市国家構想交付金_デジタル実装タイプTYPE1_28203">'【発出時非表示】プルダウンリスト（交付対象事業の名称）'!$B$1673:$D$1673</definedName>
    <definedName name="令和5年度補正デジタル田園都市国家構想交付金_デジタル実装タイプTYPE1_28204">'【発出時非表示】プルダウンリスト（交付対象事業の名称）'!$B$1674:$B$1674</definedName>
    <definedName name="令和5年度補正デジタル田園都市国家構想交付金_デジタル実装タイプTYPE1_28206">'【発出時非表示】プルダウンリスト（交付対象事業の名称）'!$B$1675:$D$1675</definedName>
    <definedName name="令和5年度補正デジタル田園都市国家構想交付金_デジタル実装タイプTYPE1_28207">'【発出時非表示】プルダウンリスト（交付対象事業の名称）'!$B$1676:$C$1676</definedName>
    <definedName name="令和5年度補正デジタル田園都市国家構想交付金_デジタル実装タイプTYPE1_28209">'【発出時非表示】プルダウンリスト（交付対象事業の名称）'!$B$1677:$C$1677</definedName>
    <definedName name="令和5年度補正デジタル田園都市国家構想交付金_デジタル実装タイプTYPE1_28210">'【発出時非表示】プルダウンリスト（交付対象事業の名称）'!$B$1678:$B$1678</definedName>
    <definedName name="令和5年度補正デジタル田園都市国家構想交付金_デジタル実装タイプTYPE1_28212">'【発出時非表示】プルダウンリスト（交付対象事業の名称）'!$B$1679:$C$1679</definedName>
    <definedName name="令和5年度補正デジタル田園都市国家構想交付金_デジタル実装タイプTYPE1_28213">'【発出時非表示】プルダウンリスト（交付対象事業の名称）'!$B$1680:$C$1680</definedName>
    <definedName name="令和5年度補正デジタル田園都市国家構想交付金_デジタル実装タイプTYPE1_28214">'【発出時非表示】プルダウンリスト（交付対象事業の名称）'!$B$1681:$C$1681</definedName>
    <definedName name="令和5年度補正デジタル田園都市国家構想交付金_デジタル実装タイプTYPE1_28215">'【発出時非表示】プルダウンリスト（交付対象事業の名称）'!$B$1682:$D$1682</definedName>
    <definedName name="令和5年度補正デジタル田園都市国家構想交付金_デジタル実装タイプTYPE1_28216">'【発出時非表示】プルダウンリスト（交付対象事業の名称）'!$B$1683:$C$1683</definedName>
    <definedName name="令和5年度補正デジタル田園都市国家構想交付金_デジタル実装タイプTYPE1_28217">'【発出時非表示】プルダウンリスト（交付対象事業の名称）'!$B$1684:$C$1684</definedName>
    <definedName name="令和5年度補正デジタル田園都市国家構想交付金_デジタル実装タイプTYPE1_28218">'【発出時非表示】プルダウンリスト（交付対象事業の名称）'!$B$1685:$C$1685</definedName>
    <definedName name="令和5年度補正デジタル田園都市国家構想交付金_デジタル実装タイプTYPE1_28219">'【発出時非表示】プルダウンリスト（交付対象事業の名称）'!$B$1686:$F$1686</definedName>
    <definedName name="令和5年度補正デジタル田園都市国家構想交付金_デジタル実装タイプTYPE1_28220">'【発出時非表示】プルダウンリスト（交付対象事業の名称）'!$B$1687:$B$1687</definedName>
    <definedName name="令和5年度補正デジタル田園都市国家構想交付金_デジタル実装タイプTYPE1_28221">'【発出時非表示】プルダウンリスト（交付対象事業の名称）'!$B$1688:$E$1688</definedName>
    <definedName name="令和5年度補正デジタル田園都市国家構想交付金_デジタル実装タイプTYPE1_28223">'【発出時非表示】プルダウンリスト（交付対象事業の名称）'!$B$1689:$D$1689</definedName>
    <definedName name="令和5年度補正デジタル田園都市国家構想交付金_デジタル実装タイプTYPE1_28224">'【発出時非表示】プルダウンリスト（交付対象事業の名称）'!$B$1690:$B$1690</definedName>
    <definedName name="令和5年度補正デジタル田園都市国家構想交付金_デジタル実装タイプTYPE1_28225">'【発出時非表示】プルダウンリスト（交付対象事業の名称）'!$B$1691:$D$1691</definedName>
    <definedName name="令和5年度補正デジタル田園都市国家構想交付金_デジタル実装タイプTYPE1_28226">'【発出時非表示】プルダウンリスト（交付対象事業の名称）'!$B$1692:$B$1692</definedName>
    <definedName name="令和5年度補正デジタル田園都市国家構想交付金_デジタル実装タイプTYPE1_28227">'【発出時非表示】プルダウンリスト（交付対象事業の名称）'!$B$1693:$F$1693</definedName>
    <definedName name="令和5年度補正デジタル田園都市国家構想交付金_デジタル実装タイプTYPE1_28228">'【発出時非表示】プルダウンリスト（交付対象事業の名称）'!$B$1694:$F$1694</definedName>
    <definedName name="令和5年度補正デジタル田園都市国家構想交付金_デジタル実装タイプTYPE1_28229">'【発出時非表示】プルダウンリスト（交付対象事業の名称）'!$B$1695:$C$1695</definedName>
    <definedName name="令和5年度補正デジタル田園都市国家構想交付金_デジタル実装タイプTYPE1_28365">'【発出時非表示】プルダウンリスト（交付対象事業の名称）'!$B$1696:$E$1696</definedName>
    <definedName name="令和5年度補正デジタル田園都市国家構想交付金_デジタル実装タイプTYPE1_28381">'【発出時非表示】プルダウンリスト（交付対象事業の名称）'!$B$1697:$C$1697</definedName>
    <definedName name="令和5年度補正デジタル田園都市国家構想交付金_デジタル実装タイプTYPE1_28382">'【発出時非表示】プルダウンリスト（交付対象事業の名称）'!$B$1698:$B$1698</definedName>
    <definedName name="令和5年度補正デジタル田園都市国家構想交付金_デジタル実装タイプTYPE1_28442">'【発出時非表示】プルダウンリスト（交付対象事業の名称）'!$B$1699:$B$1699</definedName>
    <definedName name="令和5年度補正デジタル田園都市国家構想交付金_デジタル実装タイプTYPE1_28446">'【発出時非表示】プルダウンリスト（交付対象事業の名称）'!$B$1700:$C$1700</definedName>
    <definedName name="令和5年度補正デジタル田園都市国家構想交付金_デジタル実装タイプTYPE1_28464">'【発出時非表示】プルダウンリスト（交付対象事業の名称）'!$B$1701:$B$1701</definedName>
    <definedName name="令和5年度補正デジタル田園都市国家構想交付金_デジタル実装タイプTYPE1_28501">'【発出時非表示】プルダウンリスト（交付対象事業の名称）'!$B$1702:$B$1702</definedName>
    <definedName name="令和5年度補正デジタル田園都市国家構想交付金_デジタル実装タイプTYPE1_28585">'【発出時非表示】プルダウンリスト（交付対象事業の名称）'!$B$1703:$B$1703</definedName>
    <definedName name="令和5年度補正デジタル田園都市国家構想交付金_デジタル実装タイプTYPE1_28586">'【発出時非表示】プルダウンリスト（交付対象事業の名称）'!$B$1704:$D$1704</definedName>
    <definedName name="令和5年度補正デジタル田園都市国家構想交付金_デジタル実装タイプTYPE1_28804">'【発出時非表示】プルダウンリスト（交付対象事業の名称）'!$B$1705:$B$1705</definedName>
    <definedName name="令和5年度補正デジタル田園都市国家構想交付金_デジタル実装タイプTYPE1_28908">'【発出時非表示】プルダウンリスト（交付対象事業の名称）'!$B$1706:$B$1706</definedName>
    <definedName name="令和5年度補正デジタル田園都市国家構想交付金_デジタル実装タイプTYPE1_29000">'【発出時非表示】プルダウンリスト（交付対象事業の名称）'!$B$1707:$F$1707</definedName>
    <definedName name="令和5年度補正デジタル田園都市国家構想交付金_デジタル実装タイプTYPE1_29201">'【発出時非表示】プルダウンリスト（交付対象事業の名称）'!$B$1708:$E$1708</definedName>
    <definedName name="令和5年度補正デジタル田園都市国家構想交付金_デジタル実装タイプTYPE1_29202">'【発出時非表示】プルダウンリスト（交付対象事業の名称）'!$B$1709:$B$1709</definedName>
    <definedName name="令和5年度補正デジタル田園都市国家構想交付金_デジタル実装タイプTYPE1_29203">'【発出時非表示】プルダウンリスト（交付対象事業の名称）'!$B$1710:$B$1710</definedName>
    <definedName name="令和5年度補正デジタル田園都市国家構想交付金_デジタル実装タイプTYPE1_29204">'【発出時非表示】プルダウンリスト（交付対象事業の名称）'!$B$1711:$E$1711</definedName>
    <definedName name="令和5年度補正デジタル田園都市国家構想交付金_デジタル実装タイプTYPE1_29205">'【発出時非表示】プルダウンリスト（交付対象事業の名称）'!$B$1712:$C$1712</definedName>
    <definedName name="令和5年度補正デジタル田園都市国家構想交付金_デジタル実装タイプTYPE1_29206">'【発出時非表示】プルダウンリスト（交付対象事業の名称）'!$B$1713:$B$1713</definedName>
    <definedName name="令和5年度補正デジタル田園都市国家構想交付金_デジタル実装タイプTYPE1_29207">'【発出時非表示】プルダウンリスト（交付対象事業の名称）'!$B$1714:$B$1714</definedName>
    <definedName name="令和5年度補正デジタル田園都市国家構想交付金_デジタル実装タイプTYPE1_29209">'【発出時非表示】プルダウンリスト（交付対象事業の名称）'!$B$1715:$D$1715</definedName>
    <definedName name="令和5年度補正デジタル田園都市国家構想交付金_デジタル実装タイプTYPE1_29210">'【発出時非表示】プルダウンリスト（交付対象事業の名称）'!$B$1716:$D$1716</definedName>
    <definedName name="令和5年度補正デジタル田園都市国家構想交付金_デジタル実装タイプTYPE1_29211">'【発出時非表示】プルダウンリスト（交付対象事業の名称）'!$B$1717:$C$1717</definedName>
    <definedName name="令和5年度補正デジタル田園都市国家構想交付金_デジタル実装タイプTYPE1_29212">'【発出時非表示】プルダウンリスト（交付対象事業の名称）'!$B$1718:$D$1718</definedName>
    <definedName name="令和5年度補正デジタル田園都市国家構想交付金_デジタル実装タイプTYPE1_29322">'【発出時非表示】プルダウンリスト（交付対象事業の名称）'!$B$1719:$B$1719</definedName>
    <definedName name="令和5年度補正デジタル田園都市国家構想交付金_デジタル実装タイプTYPE1_29344">'【発出時非表示】プルダウンリスト（交付対象事業の名称）'!$B$1720:$B$1720</definedName>
    <definedName name="令和5年度補正デジタル田園都市国家構想交付金_デジタル実装タイプTYPE1_29361">'【発出時非表示】プルダウンリスト（交付対象事業の名称）'!$B$1721:$D$1721</definedName>
    <definedName name="令和5年度補正デジタル田園都市国家構想交付金_デジタル実装タイプTYPE1_29362">'【発出時非表示】プルダウンリスト（交付対象事業の名称）'!$B$1722:$C$1722</definedName>
    <definedName name="令和5年度補正デジタル田園都市国家構想交付金_デジタル実装タイプTYPE1_29385">'【発出時非表示】プルダウンリスト（交付対象事業の名称）'!$B$1723:$B$1723</definedName>
    <definedName name="令和5年度補正デジタル田園都市国家構想交付金_デジタル実装タイプTYPE1_29401">'【発出時非表示】プルダウンリスト（交付対象事業の名称）'!$B$1724:$B$1724</definedName>
    <definedName name="令和5年度補正デジタル田園都市国家構想交付金_デジタル実装タイプTYPE1_29424">'【発出時非表示】プルダウンリスト（交付対象事業の名称）'!$B$1725:$B$1725</definedName>
    <definedName name="令和5年度補正デジタル田園都市国家構想交付金_デジタル実装タイプTYPE1_29425">'【発出時非表示】プルダウンリスト（交付対象事業の名称）'!$B$1726:$B$1726</definedName>
    <definedName name="令和5年度補正デジタル田園都市国家構想交付金_デジタル実装タイプTYPE1_29426">'【発出時非表示】プルダウンリスト（交付対象事業の名称）'!$B$1727:$F$1727</definedName>
    <definedName name="令和5年度補正デジタル田園都市国家構想交付金_デジタル実装タイプTYPE1_29441">'【発出時非表示】プルダウンリスト（交付対象事業の名称）'!$B$1728:$C$1728</definedName>
    <definedName name="令和5年度補正デジタル田園都市国家構想交付金_デジタル実装タイプTYPE1_30000">'【発出時非表示】プルダウンリスト（交付対象事業の名称）'!$B$1729:$B$1729</definedName>
    <definedName name="令和5年度補正デジタル田園都市国家構想交付金_デジタル実装タイプTYPE1_30201">'【発出時非表示】プルダウンリスト（交付対象事業の名称）'!$B$1730:$C$1730</definedName>
    <definedName name="令和5年度補正デジタル田園都市国家構想交付金_デジタル実装タイプTYPE1_30202">'【発出時非表示】プルダウンリスト（交付対象事業の名称）'!$B$1731:$B$1731</definedName>
    <definedName name="令和5年度補正デジタル田園都市国家構想交付金_デジタル実装タイプTYPE1_30203">'【発出時非表示】プルダウンリスト（交付対象事業の名称）'!$B$1732:$B$1732</definedName>
    <definedName name="令和5年度補正デジタル田園都市国家構想交付金_デジタル実装タイプTYPE1_30204">'【発出時非表示】プルダウンリスト（交付対象事業の名称）'!$B$1733:$B$1733</definedName>
    <definedName name="令和5年度補正デジタル田園都市国家構想交付金_デジタル実装タイプTYPE1_30205">'【発出時非表示】プルダウンリスト（交付対象事業の名称）'!$B$1734:$B$1734</definedName>
    <definedName name="令和5年度補正デジタル田園都市国家構想交付金_デジタル実装タイプTYPE1_30206">'【発出時非表示】プルダウンリスト（交付対象事業の名称）'!$B$1735:$E$1735</definedName>
    <definedName name="令和5年度補正デジタル田園都市国家構想交付金_デジタル実装タイプTYPE1_30208">'【発出時非表示】プルダウンリスト（交付対象事業の名称）'!$B$1736:$C$1736</definedName>
    <definedName name="令和5年度補正デジタル田園都市国家構想交付金_デジタル実装タイプTYPE1_30209">'【発出時非表示】プルダウンリスト（交付対象事業の名称）'!$B$1737:$B$1737</definedName>
    <definedName name="令和5年度補正デジタル田園都市国家構想交付金_デジタル実装タイプTYPE1_30341">'【発出時非表示】プルダウンリスト（交付対象事業の名称）'!$B$1738:$B$1738</definedName>
    <definedName name="令和5年度補正デジタル田園都市国家構想交付金_デジタル実装タイプTYPE1_30344">'【発出時非表示】プルダウンリスト（交付対象事業の名称）'!$B$1739:$B$1739</definedName>
    <definedName name="令和5年度補正デジタル田園都市国家構想交付金_デジタル実装タイプTYPE1_30362">'【発出時非表示】プルダウンリスト（交付対象事業の名称）'!$B$1740:$E$1740</definedName>
    <definedName name="令和5年度補正デジタル田園都市国家構想交付金_デジタル実装タイプTYPE1_30381">'【発出時非表示】プルダウンリスト（交付対象事業の名称）'!$B$1741:$B$1741</definedName>
    <definedName name="令和5年度補正デジタル田園都市国家構想交付金_デジタル実装タイプTYPE1_30382">'【発出時非表示】プルダウンリスト（交付対象事業の名称）'!$B$1742:$B$1742</definedName>
    <definedName name="令和5年度補正デジタル田園都市国家構想交付金_デジタル実装タイプTYPE1_30390">'【発出時非表示】プルダウンリスト（交付対象事業の名称）'!$B$1743:$B$1743</definedName>
    <definedName name="令和5年度補正デジタル田園都市国家構想交付金_デジタル実装タイプTYPE1_30391">'【発出時非表示】プルダウンリスト（交付対象事業の名称）'!$B$1744:$B$1744</definedName>
    <definedName name="令和5年度補正デジタル田園都市国家構想交付金_デジタル実装タイプTYPE1_30392">'【発出時非表示】プルダウンリスト（交付対象事業の名称）'!$B$1745:$B$1745</definedName>
    <definedName name="令和5年度補正デジタル田園都市国家構想交付金_デジタル実装タイプTYPE1_30401">'【発出時非表示】プルダウンリスト（交付対象事業の名称）'!$B$1746:$C$1746</definedName>
    <definedName name="令和5年度補正デジタル田園都市国家構想交付金_デジタル実装タイプTYPE1_30406">'【発出時非表示】プルダウンリスト（交付対象事業の名称）'!$B$1747:$B$1747</definedName>
    <definedName name="令和5年度補正デジタル田園都市国家構想交付金_デジタル実装タイプTYPE1_30421">'【発出時非表示】プルダウンリスト（交付対象事業の名称）'!$B$1748:$B$1748</definedName>
    <definedName name="令和5年度補正デジタル田園都市国家構想交付金_デジタル実装タイプTYPE1_30428">'【発出時非表示】プルダウンリスト（交付対象事業の名称）'!$B$1749:$B$1749</definedName>
    <definedName name="令和5年度補正デジタル田園都市国家構想交付金_デジタル実装タイプTYPE1_31000">'【発出時非表示】プルダウンリスト（交付対象事業の名称）'!$B$1750:$D$1750</definedName>
    <definedName name="令和5年度補正デジタル田園都市国家構想交付金_デジタル実装タイプTYPE1_31201">'【発出時非表示】プルダウンリスト（交付対象事業の名称）'!$B$1751:$F$1751</definedName>
    <definedName name="令和5年度補正デジタル田園都市国家構想交付金_デジタル実装タイプTYPE1_31202">'【発出時非表示】プルダウンリスト（交付対象事業の名称）'!$B$1752:$E$1752</definedName>
    <definedName name="令和5年度補正デジタル田園都市国家構想交付金_デジタル実装タイプTYPE1_31203">'【発出時非表示】プルダウンリスト（交付対象事業の名称）'!$B$1753:$E$1753</definedName>
    <definedName name="令和5年度補正デジタル田園都市国家構想交付金_デジタル実装タイプTYPE1_31204">'【発出時非表示】プルダウンリスト（交付対象事業の名称）'!$B$1754:$B$1754</definedName>
    <definedName name="令和5年度補正デジタル田園都市国家構想交付金_デジタル実装タイプTYPE1_31302">'【発出時非表示】プルダウンリスト（交付対象事業の名称）'!$B$1755:$B$1755</definedName>
    <definedName name="令和5年度補正デジタル田園都市国家構想交付金_デジタル実装タイプTYPE1_31325">'【発出時非表示】プルダウンリスト（交付対象事業の名称）'!$B$1756:$C$1756</definedName>
    <definedName name="令和5年度補正デジタル田園都市国家構想交付金_デジタル実装タイプTYPE1_31328">'【発出時非表示】プルダウンリスト（交付対象事業の名称）'!$B$1757:$B$1757</definedName>
    <definedName name="令和5年度補正デジタル田園都市国家構想交付金_デジタル実装タイプTYPE1_31329">'【発出時非表示】プルダウンリスト（交付対象事業の名称）'!$B$1758:$C$1758</definedName>
    <definedName name="令和5年度補正デジタル田園都市国家構想交付金_デジタル実装タイプTYPE1_31370">'【発出時非表示】プルダウンリスト（交付対象事業の名称）'!$B$1759:$D$1759</definedName>
    <definedName name="令和5年度補正デジタル田園都市国家構想交付金_デジタル実装タイプTYPE1_31371">'【発出時非表示】プルダウンリスト（交付対象事業の名称）'!$B$1760:$D$1760</definedName>
    <definedName name="令和5年度補正デジタル田園都市国家構想交付金_デジタル実装タイプTYPE1_31372">'【発出時非表示】プルダウンリスト（交付対象事業の名称）'!$B$1761:$B$1761</definedName>
    <definedName name="令和5年度補正デジタル田園都市国家構想交付金_デジタル実装タイプTYPE1_31389">'【発出時非表示】プルダウンリスト（交付対象事業の名称）'!$B$1762:$C$1762</definedName>
    <definedName name="令和5年度補正デジタル田園都市国家構想交付金_デジタル実装タイプTYPE1_31390">'【発出時非表示】プルダウンリスト（交付対象事業の名称）'!$B$1763:$C$1763</definedName>
    <definedName name="令和5年度補正デジタル田園都市国家構想交付金_デジタル実装タイプTYPE1_31403">'【発出時非表示】プルダウンリスト（交付対象事業の名称）'!$B$1764:$C$1764</definedName>
    <definedName name="令和5年度補正デジタル田園都市国家構想交付金_デジタル実装タイプTYPE1_32000">'【発出時非表示】プルダウンリスト（交付対象事業の名称）'!$B$1765:$B$1765</definedName>
    <definedName name="令和5年度補正デジタル田園都市国家構想交付金_デジタル実装タイプTYPE1_32201">'【発出時非表示】プルダウンリスト（交付対象事業の名称）'!$B$1766:$C$1766</definedName>
    <definedName name="令和5年度補正デジタル田園都市国家構想交付金_デジタル実装タイプTYPE1_32203">'【発出時非表示】プルダウンリスト（交付対象事業の名称）'!$B$1767:$C$1767</definedName>
    <definedName name="令和5年度補正デジタル田園都市国家構想交付金_デジタル実装タイプTYPE1_32204">'【発出時非表示】プルダウンリスト（交付対象事業の名称）'!$B$1768:$B$1768</definedName>
    <definedName name="令和5年度補正デジタル田園都市国家構想交付金_デジタル実装タイプTYPE1_32205">'【発出時非表示】プルダウンリスト（交付対象事業の名称）'!$B$1769:$B$1769</definedName>
    <definedName name="令和5年度補正デジタル田園都市国家構想交付金_デジタル実装タイプTYPE1_32207">'【発出時非表示】プルダウンリスト（交付対象事業の名称）'!$B$1770:$C$1770</definedName>
    <definedName name="令和5年度補正デジタル田園都市国家構想交付金_デジタル実装タイプTYPE1_32209">'【発出時非表示】プルダウンリスト（交付対象事業の名称）'!$B$1771:$C$1771</definedName>
    <definedName name="令和5年度補正デジタル田園都市国家構想交付金_デジタル実装タイプTYPE1_32343">'【発出時非表示】プルダウンリスト（交付対象事業の名称）'!$B$1772:$C$1772</definedName>
    <definedName name="令和5年度補正デジタル田園都市国家構想交付金_デジタル実装タイプTYPE1_32441">'【発出時非表示】プルダウンリスト（交付対象事業の名称）'!$B$1773:$B$1773</definedName>
    <definedName name="令和5年度補正デジタル田園都市国家構想交付金_デジタル実装タイプTYPE1_32448">'【発出時非表示】プルダウンリスト（交付対象事業の名称）'!$B$1774:$C$1774</definedName>
    <definedName name="令和5年度補正デジタル田園都市国家構想交付金_デジタル実装タイプTYPE1_32505">'【発出時非表示】プルダウンリスト（交付対象事業の名称）'!$B$1775:$B$1775</definedName>
    <definedName name="令和5年度補正デジタル田園都市国家構想交付金_デジタル実装タイプTYPE1_32887">'【発出時非表示】プルダウンリスト（交付対象事業の名称）'!$B$1776:$B$1776</definedName>
    <definedName name="令和5年度補正デジタル田園都市国家構想交付金_デジタル実装タイプTYPE1_33000">'【発出時非表示】プルダウンリスト（交付対象事業の名称）'!$B$1777:$C$1777</definedName>
    <definedName name="令和5年度補正デジタル田園都市国家構想交付金_デジタル実装タイプTYPE1_33100">'【発出時非表示】プルダウンリスト（交付対象事業の名称）'!$B$1778:$D$1778</definedName>
    <definedName name="令和5年度補正デジタル田園都市国家構想交付金_デジタル実装タイプTYPE1_33202">'【発出時非表示】プルダウンリスト（交付対象事業の名称）'!$B$1779:$D$1779</definedName>
    <definedName name="令和5年度補正デジタル田園都市国家構想交付金_デジタル実装タイプTYPE1_33204">'【発出時非表示】プルダウンリスト（交付対象事業の名称）'!$B$1780:$C$1780</definedName>
    <definedName name="令和5年度補正デジタル田園都市国家構想交付金_デジタル実装タイプTYPE1_33209">'【発出時非表示】プルダウンリスト（交付対象事業の名称）'!$B$1781:$C$1781</definedName>
    <definedName name="令和5年度補正デジタル田園都市国家構想交付金_デジタル実装タイプTYPE1_33210">'【発出時非表示】プルダウンリスト（交付対象事業の名称）'!$B$1782:$E$1782</definedName>
    <definedName name="令和5年度補正デジタル田園都市国家構想交付金_デジタル実装タイプTYPE1_33211">'【発出時非表示】プルダウンリスト（交付対象事業の名称）'!$B$1783:$C$1783</definedName>
    <definedName name="令和5年度補正デジタル田園都市国家構想交付金_デジタル実装タイプTYPE1_33212">'【発出時非表示】プルダウンリスト（交付対象事業の名称）'!$B$1784:$B$1784</definedName>
    <definedName name="令和5年度補正デジタル田園都市国家構想交付金_デジタル実装タイプTYPE1_33213">'【発出時非表示】プルダウンリスト（交付対象事業の名称）'!$B$1785:$B$1785</definedName>
    <definedName name="令和5年度補正デジタル田園都市国家構想交付金_デジタル実装タイプTYPE1_33214">'【発出時非表示】プルダウンリスト（交付対象事業の名称）'!$B$1786:$F$1786</definedName>
    <definedName name="令和5年度補正デジタル田園都市国家構想交付金_デジタル実装タイプTYPE1_33215">'【発出時非表示】プルダウンリスト（交付対象事業の名称）'!$B$1787:$D$1787</definedName>
    <definedName name="令和5年度補正デジタル田園都市国家構想交付金_デジタル実装タイプTYPE1_33216">'【発出時非表示】プルダウンリスト（交付対象事業の名称）'!$B$1788:$B$1788</definedName>
    <definedName name="令和5年度補正デジタル田園都市国家構想交付金_デジタル実装タイプTYPE1_33445">'【発出時非表示】プルダウンリスト（交付対象事業の名称）'!$B$1789:$C$1789</definedName>
    <definedName name="令和5年度補正デジタル田園都市国家構想交付金_デジタル実装タイプTYPE1_33461">'【発出時非表示】プルダウンリスト（交付対象事業の名称）'!$B$1790:$C$1790</definedName>
    <definedName name="令和5年度補正デジタル田園都市国家構想交付金_デジタル実装タイプTYPE1_33606">'【発出時非表示】プルダウンリスト（交付対象事業の名称）'!$B$1791:$B$1791</definedName>
    <definedName name="令和5年度補正デジタル田園都市国家構想交付金_デジタル実装タイプTYPE1_33622">'【発出時非表示】プルダウンリスト（交付対象事業の名称）'!$B$1792:$B$1792</definedName>
    <definedName name="令和5年度補正デジタル田園都市国家構想交付金_デジタル実装タイプTYPE1_33666">'【発出時非表示】プルダウンリスト（交付対象事業の名称）'!$B$1793:$B$1793</definedName>
    <definedName name="令和5年度補正デジタル田園都市国家構想交付金_デジタル実装タイプTYPE1_33681">'【発出時非表示】プルダウンリスト（交付対象事業の名称）'!$B$1794:$B$1794</definedName>
    <definedName name="令和5年度補正デジタル田園都市国家構想交付金_デジタル実装タイプTYPE1_34000">'【発出時非表示】プルダウンリスト（交付対象事業の名称）'!$B$1795:$C$1795</definedName>
    <definedName name="令和5年度補正デジタル田園都市国家構想交付金_デジタル実装タイプTYPE1_34100">'【発出時非表示】プルダウンリスト（交付対象事業の名称）'!$B$1796:$C$1796</definedName>
    <definedName name="令和5年度補正デジタル田園都市国家構想交付金_デジタル実装タイプTYPE1_34202">'【発出時非表示】プルダウンリスト（交付対象事業の名称）'!$B$1797:$E$1797</definedName>
    <definedName name="令和5年度補正デジタル田園都市国家構想交付金_デジタル実装タイプTYPE1_34203">'【発出時非表示】プルダウンリスト（交付対象事業の名称）'!$B$1798:$B$1798</definedName>
    <definedName name="令和5年度補正デジタル田園都市国家構想交付金_デジタル実装タイプTYPE1_34204">'【発出時非表示】プルダウンリスト（交付対象事業の名称）'!$B$1799:$D$1799</definedName>
    <definedName name="令和5年度補正デジタル田園都市国家構想交付金_デジタル実装タイプTYPE1_34205">'【発出時非表示】プルダウンリスト（交付対象事業の名称）'!$B$1800:$C$1800</definedName>
    <definedName name="令和5年度補正デジタル田園都市国家構想交付金_デジタル実装タイプTYPE1_34207">'【発出時非表示】プルダウンリスト（交付対象事業の名称）'!$B$1801:$E$1801</definedName>
    <definedName name="令和5年度補正デジタル田園都市国家構想交付金_デジタル実装タイプTYPE1_34208">'【発出時非表示】プルダウンリスト（交付対象事業の名称）'!$B$1802:$B$1802</definedName>
    <definedName name="令和5年度補正デジタル田園都市国家構想交付金_デジタル実装タイプTYPE1_34212">'【発出時非表示】プルダウンリスト（交付対象事業の名称）'!$B$1803:$D$1803</definedName>
    <definedName name="令和5年度補正デジタル田園都市国家構想交付金_デジタル実装タイプTYPE1_34213">'【発出時非表示】プルダウンリスト（交付対象事業の名称）'!$B$1804:$D$1804</definedName>
    <definedName name="令和5年度補正デジタル田園都市国家構想交付金_デジタル実装タイプTYPE1_34215">'【発出時非表示】プルダウンリスト（交付対象事業の名称）'!$B$1805:$B$1805</definedName>
    <definedName name="令和5年度補正デジタル田園都市国家構想交付金_デジタル実装タイプTYPE1_34304">'【発出時非表示】プルダウンリスト（交付対象事業の名称）'!$B$1806:$C$1806</definedName>
    <definedName name="令和5年度補正デジタル田園都市国家構想交付金_デジタル実装タイプTYPE1_34309">'【発出時非表示】プルダウンリスト（交付対象事業の名称）'!$B$1807:$B$1807</definedName>
    <definedName name="令和5年度補正デジタル田園都市国家構想交付金_デジタル実装タイプTYPE1_34431">'【発出時非表示】プルダウンリスト（交付対象事業の名称）'!$B$1808:$B$1808</definedName>
    <definedName name="令和5年度補正デジタル田園都市国家構想交付金_デジタル実装タイプTYPE1_34462">'【発出時非表示】プルダウンリスト（交付対象事業の名称）'!$B$1809:$C$1809</definedName>
    <definedName name="令和5年度補正デジタル田園都市国家構想交付金_デジタル実装タイプTYPE1_35000">'【発出時非表示】プルダウンリスト（交付対象事業の名称）'!$B$1810:$G$1810</definedName>
    <definedName name="令和5年度補正デジタル田園都市国家構想交付金_デジタル実装タイプTYPE1_35201">'【発出時非表示】プルダウンリスト（交付対象事業の名称）'!$B$1811:$B$1811</definedName>
    <definedName name="令和5年度補正デジタル田園都市国家構想交付金_デジタル実装タイプTYPE1_35202">'【発出時非表示】プルダウンリスト（交付対象事業の名称）'!$B$1812:$D$1812</definedName>
    <definedName name="令和5年度補正デジタル田園都市国家構想交付金_デジタル実装タイプTYPE1_35203">'【発出時非表示】プルダウンリスト（交付対象事業の名称）'!$B$1813:$B$1813</definedName>
    <definedName name="令和5年度補正デジタル田園都市国家構想交付金_デジタル実装タイプTYPE1_35204">'【発出時非表示】プルダウンリスト（交付対象事業の名称）'!$B$1814:$D$1814</definedName>
    <definedName name="令和5年度補正デジタル田園都市国家構想交付金_デジタル実装タイプTYPE1_35206">'【発出時非表示】プルダウンリスト（交付対象事業の名称）'!$B$1815:$D$1815</definedName>
    <definedName name="令和5年度補正デジタル田園都市国家構想交付金_デジタル実装タイプTYPE1_35207">'【発出時非表示】プルダウンリスト（交付対象事業の名称）'!$B$1816:$B$1816</definedName>
    <definedName name="令和5年度補正デジタル田園都市国家構想交付金_デジタル実装タイプTYPE1_35208">'【発出時非表示】プルダウンリスト（交付対象事業の名称）'!$B$1817:$D$1817</definedName>
    <definedName name="令和5年度補正デジタル田園都市国家構想交付金_デジタル実装タイプTYPE1_35210">'【発出時非表示】プルダウンリスト（交付対象事業の名称）'!$B$1818:$B$1818</definedName>
    <definedName name="令和5年度補正デジタル田園都市国家構想交付金_デジタル実装タイプTYPE1_35211">'【発出時非表示】プルダウンリスト（交付対象事業の名称）'!$B$1819:$B$1819</definedName>
    <definedName name="令和5年度補正デジタル田園都市国家構想交付金_デジタル実装タイプTYPE1_35212">'【発出時非表示】プルダウンリスト（交付対象事業の名称）'!$B$1820:$C$1820</definedName>
    <definedName name="令和5年度補正デジタル田園都市国家構想交付金_デジタル実装タイプTYPE1_35213">'【発出時非表示】プルダウンリスト（交付対象事業の名称）'!$B$1821:$C$1821</definedName>
    <definedName name="令和5年度補正デジタル田園都市国家構想交付金_デジタル実装タイプTYPE1_35215">'【発出時非表示】プルダウンリスト（交付対象事業の名称）'!$B$1822:$C$1822</definedName>
    <definedName name="令和5年度補正デジタル田園都市国家構想交付金_デジタル実装タイプTYPE1_35216">'【発出時非表示】プルダウンリスト（交付対象事業の名称）'!$B$1823:$B$1823</definedName>
    <definedName name="令和5年度補正デジタル田園都市国家構想交付金_デジタル実装タイプTYPE1_35305">'【発出時非表示】プルダウンリスト（交付対象事業の名称）'!$B$1824:$E$1824</definedName>
    <definedName name="令和5年度補正デジタル田園都市国家構想交付金_デジタル実装タイプTYPE1_35343">'【発出時非表示】プルダウンリスト（交付対象事業の名称）'!$B$1825:$D$1825</definedName>
    <definedName name="令和5年度補正デジタル田園都市国家構想交付金_デジタル実装タイプTYPE1_35344">'【発出時非表示】プルダウンリスト（交付対象事業の名称）'!$B$1826:$D$1826</definedName>
    <definedName name="令和5年度補正デジタル田園都市国家構想交付金_デジタル実装タイプTYPE1_36000">'【発出時非表示】プルダウンリスト（交付対象事業の名称）'!$B$1827:$E$1827</definedName>
    <definedName name="令和5年度補正デジタル田園都市国家構想交付金_デジタル実装タイプTYPE1_36201">'【発出時非表示】プルダウンリスト（交付対象事業の名称）'!$B$1828:$B$1828</definedName>
    <definedName name="令和5年度補正デジタル田園都市国家構想交付金_デジタル実装タイプTYPE1_36202">'【発出時非表示】プルダウンリスト（交付対象事業の名称）'!$B$1829:$B$1829</definedName>
    <definedName name="令和5年度補正デジタル田園都市国家構想交付金_デジタル実装タイプTYPE1_36203">'【発出時非表示】プルダウンリスト（交付対象事業の名称）'!$B$1830:$D$1830</definedName>
    <definedName name="令和5年度補正デジタル田園都市国家構想交付金_デジタル実装タイプTYPE1_36204">'【発出時非表示】プルダウンリスト（交付対象事業の名称）'!$B$1831:$E$1831</definedName>
    <definedName name="令和5年度補正デジタル田園都市国家構想交付金_デジタル実装タイプTYPE1_36206">'【発出時非表示】プルダウンリスト（交付対象事業の名称）'!$B$1832:$B$1832</definedName>
    <definedName name="令和5年度補正デジタル田園都市国家構想交付金_デジタル実装タイプTYPE1_36207">'【発出時非表示】プルダウンリスト（交付対象事業の名称）'!$B$1833:$E$1833</definedName>
    <definedName name="令和5年度補正デジタル田園都市国家構想交付金_デジタル実装タイプTYPE1_36208">'【発出時非表示】プルダウンリスト（交付対象事業の名称）'!$B$1834:$B$1834</definedName>
    <definedName name="令和5年度補正デジタル田園都市国家構想交付金_デジタル実装タイプTYPE1_36341">'【発出時非表示】プルダウンリスト（交付対象事業の名称）'!$B$1835:$C$1835</definedName>
    <definedName name="令和5年度補正デジタル田園都市国家構想交付金_デジタル実装タイプTYPE1_36368">'【発出時非表示】プルダウンリスト（交付対象事業の名称）'!$B$1836:$C$1836</definedName>
    <definedName name="令和5年度補正デジタル田園都市国家構想交付金_デジタル実装タイプTYPE1_36387">'【発出時非表示】プルダウンリスト（交付対象事業の名称）'!$B$1837:$B$1837</definedName>
    <definedName name="令和5年度補正デジタル田園都市国家構想交付金_デジタル実装タイプTYPE1_36388">'【発出時非表示】プルダウンリスト（交付対象事業の名称）'!$B$1838:$B$1838</definedName>
    <definedName name="令和5年度補正デジタル田園都市国家構想交付金_デジタル実装タイプTYPE1_36402">'【発出時非表示】プルダウンリスト（交付対象事業の名称）'!$B$1839:$D$1839</definedName>
    <definedName name="令和5年度補正デジタル田園都市国家構想交付金_デジタル実装タイプTYPE1_36403">'【発出時非表示】プルダウンリスト（交付対象事業の名称）'!$B$1840:$B$1840</definedName>
    <definedName name="令和5年度補正デジタル田園都市国家構想交付金_デジタル実装タイプTYPE1_36489">'【発出時非表示】プルダウンリスト（交付対象事業の名称）'!$B$1841:$C$1841</definedName>
    <definedName name="令和5年度補正デジタル田園都市国家構想交付金_デジタル実装タイプTYPE1_37000">'【発出時非表示】プルダウンリスト（交付対象事業の名称）'!$B$1842:$B$1842</definedName>
    <definedName name="令和5年度補正デジタル田園都市国家構想交付金_デジタル実装タイプTYPE1_37202">'【発出時非表示】プルダウンリスト（交付対象事業の名称）'!$B$1843:$B$1843</definedName>
    <definedName name="令和5年度補正デジタル田園都市国家構想交付金_デジタル実装タイプTYPE1_37203">'【発出時非表示】プルダウンリスト（交付対象事業の名称）'!$B$1844:$E$1844</definedName>
    <definedName name="令和5年度補正デジタル田園都市国家構想交付金_デジタル実装タイプTYPE1_37204">'【発出時非表示】プルダウンリスト（交付対象事業の名称）'!$B$1845:$C$1845</definedName>
    <definedName name="令和5年度補正デジタル田園都市国家構想交付金_デジタル実装タイプTYPE1_37206">'【発出時非表示】プルダウンリスト（交付対象事業の名称）'!$B$1846:$B$1846</definedName>
    <definedName name="令和5年度補正デジタル田園都市国家構想交付金_デジタル実装タイプTYPE1_37207">'【発出時非表示】プルダウンリスト（交付対象事業の名称）'!$B$1847:$F$1847</definedName>
    <definedName name="令和5年度補正デジタル田園都市国家構想交付金_デジタル実装タイプTYPE1_37208">'【発出時非表示】プルダウンリスト（交付対象事業の名称）'!$B$1848:$B$1848</definedName>
    <definedName name="令和5年度補正デジタル田園都市国家構想交付金_デジタル実装タイプTYPE1_37324">'【発出時非表示】プルダウンリスト（交付対象事業の名称）'!$B$1849:$B$1849</definedName>
    <definedName name="令和5年度補正デジタル田園都市国家構想交付金_デジタル実装タイプTYPE1_37341">'【発出時非表示】プルダウンリスト（交付対象事業の名称）'!$B$1850:$B$1850</definedName>
    <definedName name="令和5年度補正デジタル田園都市国家構想交付金_デジタル実装タイプTYPE1_37386">'【発出時非表示】プルダウンリスト（交付対象事業の名称）'!$B$1851:$E$1851</definedName>
    <definedName name="令和5年度補正デジタル田園都市国家構想交付金_デジタル実装タイプTYPE1_37404">'【発出時非表示】プルダウンリスト（交付対象事業の名称）'!$B$1852:$D$1852</definedName>
    <definedName name="令和5年度補正デジタル田園都市国家構想交付金_デジタル実装タイプTYPE1_37406">'【発出時非表示】プルダウンリスト（交付対象事業の名称）'!$B$1853:$B$1853</definedName>
    <definedName name="令和5年度補正デジタル田園都市国家構想交付金_デジタル実装タイプTYPE1_37867">'【発出時非表示】プルダウンリスト（交付対象事業の名称）'!$B$1854:$B$1854</definedName>
    <definedName name="令和5年度補正デジタル田園都市国家構想交付金_デジタル実装タイプTYPE1_38000">'【発出時非表示】プルダウンリスト（交付対象事業の名称）'!$B$1855:$C$1855</definedName>
    <definedName name="令和5年度補正デジタル田園都市国家構想交付金_デジタル実装タイプTYPE1_38201">'【発出時非表示】プルダウンリスト（交付対象事業の名称）'!$B$1856:$D$1856</definedName>
    <definedName name="令和5年度補正デジタル田園都市国家構想交付金_デジタル実装タイプTYPE1_38202">'【発出時非表示】プルダウンリスト（交付対象事業の名称）'!$B$1857:$C$1857</definedName>
    <definedName name="令和5年度補正デジタル田園都市国家構想交付金_デジタル実装タイプTYPE1_38203">'【発出時非表示】プルダウンリスト（交付対象事業の名称）'!$B$1858:$D$1858</definedName>
    <definedName name="令和5年度補正デジタル田園都市国家構想交付金_デジタル実装タイプTYPE1_38204">'【発出時非表示】プルダウンリスト（交付対象事業の名称）'!$B$1859:$B$1859</definedName>
    <definedName name="令和5年度補正デジタル田園都市国家構想交付金_デジタル実装タイプTYPE1_38205">'【発出時非表示】プルダウンリスト（交付対象事業の名称）'!$B$1860:$B$1860</definedName>
    <definedName name="令和5年度補正デジタル田園都市国家構想交付金_デジタル実装タイプTYPE1_38207">'【発出時非表示】プルダウンリスト（交付対象事業の名称）'!$B$1861:$B$1861</definedName>
    <definedName name="令和5年度補正デジタル田園都市国家構想交付金_デジタル実装タイプTYPE1_38210">'【発出時非表示】プルダウンリスト（交付対象事業の名称）'!$B$1862:$B$1862</definedName>
    <definedName name="令和5年度補正デジタル田園都市国家構想交付金_デジタル実装タイプTYPE1_38213">'【発出時非表示】プルダウンリスト（交付対象事業の名称）'!$B$1863:$B$1863</definedName>
    <definedName name="令和5年度補正デジタル田園都市国家構想交付金_デジタル実装タイプTYPE1_38215">'【発出時非表示】プルダウンリスト（交付対象事業の名称）'!$B$1864:$E$1864</definedName>
    <definedName name="令和5年度補正デジタル田園都市国家構想交付金_デジタル実装タイプTYPE1_38386">'【発出時非表示】プルダウンリスト（交付対象事業の名称）'!$B$1865:$B$1865</definedName>
    <definedName name="令和5年度補正デジタル田園都市国家構想交付金_デジタル実装タイプTYPE1_38402">'【発出時非表示】プルダウンリスト（交付対象事業の名称）'!$B$1866:$C$1866</definedName>
    <definedName name="令和5年度補正デジタル田園都市国家構想交付金_デジタル実装タイプTYPE1_38422">'【発出時非表示】プルダウンリスト（交付対象事業の名称）'!$B$1867:$C$1867</definedName>
    <definedName name="令和5年度補正デジタル田園都市国家構想交付金_デジタル実装タイプTYPE1_38488">'【発出時非表示】プルダウンリスト（交付対象事業の名称）'!$B$1868:$C$1868</definedName>
    <definedName name="令和5年度補正デジタル田園都市国家構想交付金_デジタル実装タイプTYPE1_38506">'【発出時非表示】プルダウンリスト（交付対象事業の名称）'!$B$1869:$C$1869</definedName>
    <definedName name="令和5年度補正デジタル田園都市国家構想交付金_デジタル実装タイプTYPE1_39000">'【発出時非表示】プルダウンリスト（交付対象事業の名称）'!$B$1870:$C$1870</definedName>
    <definedName name="令和5年度補正デジタル田園都市国家構想交付金_デジタル実装タイプTYPE1_39201">'【発出時非表示】プルダウンリスト（交付対象事業の名称）'!$B$1871:$D$1871</definedName>
    <definedName name="令和5年度補正デジタル田園都市国家構想交付金_デジタル実装タイプTYPE1_39205">'【発出時非表示】プルダウンリスト（交付対象事業の名称）'!$B$1872:$B$1872</definedName>
    <definedName name="令和5年度補正デジタル田園都市国家構想交付金_デジタル実装タイプTYPE1_39206">'【発出時非表示】プルダウンリスト（交付対象事業の名称）'!$B$1873:$C$1873</definedName>
    <definedName name="令和5年度補正デジタル田園都市国家構想交付金_デジタル実装タイプTYPE1_39208">'【発出時非表示】プルダウンリスト（交付対象事業の名称）'!$B$1874:$B$1874</definedName>
    <definedName name="令和5年度補正デジタル田園都市国家構想交付金_デジタル実装タイプTYPE1_39209">'【発出時非表示】プルダウンリスト（交付対象事業の名称）'!$B$1875:$C$1875</definedName>
    <definedName name="令和5年度補正デジタル田園都市国家構想交付金_デジタル実装タイプTYPE1_39210">'【発出時非表示】プルダウンリスト（交付対象事業の名称）'!$B$1876:$C$1876</definedName>
    <definedName name="令和5年度補正デジタル田園都市国家構想交付金_デジタル実装タイプTYPE1_39212">'【発出時非表示】プルダウンリスト（交付対象事業の名称）'!$B$1877:$B$1877</definedName>
    <definedName name="令和5年度補正デジタル田園都市国家構想交付金_デジタル実装タイプTYPE1_39301">'【発出時非表示】プルダウンリスト（交付対象事業の名称）'!$B$1878:$B$1878</definedName>
    <definedName name="令和5年度補正デジタル田園都市国家構想交付金_デジタル実装タイプTYPE1_39303">'【発出時非表示】プルダウンリスト（交付対象事業の名称）'!$B$1879:$B$1879</definedName>
    <definedName name="令和5年度補正デジタル田園都市国家構想交付金_デジタル実装タイプTYPE1_39307">'【発出時非表示】プルダウンリスト（交付対象事業の名称）'!$B$1880:$B$1880</definedName>
    <definedName name="令和5年度補正デジタル田園都市国家構想交付金_デジタル実装タイプTYPE1_39363">'【発出時非表示】プルダウンリスト（交付対象事業の名称）'!$B$1881:$D$1881</definedName>
    <definedName name="令和5年度補正デジタル田園都市国家構想交付金_デジタル実装タイプTYPE1_39364">'【発出時非表示】プルダウンリスト（交付対象事業の名称）'!$B$1882:$B$1882</definedName>
    <definedName name="令和5年度補正デジタル田園都市国家構想交付金_デジタル実装タイプTYPE1_39387">'【発出時非表示】プルダウンリスト（交付対象事業の名称）'!$B$1883:$D$1883</definedName>
    <definedName name="令和5年度補正デジタル田園都市国家構想交付金_デジタル実装タイプTYPE1_39401">'【発出時非表示】プルダウンリスト（交付対象事業の名称）'!$B$1884:$B$1884</definedName>
    <definedName name="令和5年度補正デジタル田園都市国家構想交付金_デジタル実装タイプTYPE1_39402">'【発出時非表示】プルダウンリスト（交付対象事業の名称）'!$B$1885:$D$1885</definedName>
    <definedName name="令和5年度補正デジタル田園都市国家構想交付金_デジタル実装タイプTYPE1_39410">'【発出時非表示】プルダウンリスト（交付対象事業の名称）'!$B$1886:$C$1886</definedName>
    <definedName name="令和5年度補正デジタル田園都市国家構想交付金_デジタル実装タイプTYPE1_39424">'【発出時非表示】プルダウンリスト（交付対象事業の名称）'!$B$1887:$B$1887</definedName>
    <definedName name="令和5年度補正デジタル田園都市国家構想交付金_デジタル実装タイプTYPE1_39427">'【発出時非表示】プルダウンリスト（交付対象事業の名称）'!$B$1888:$B$1888</definedName>
    <definedName name="令和5年度補正デジタル田園都市国家構想交付金_デジタル実装タイプTYPE1_39428">'【発出時非表示】プルダウンリスト（交付対象事業の名称）'!$B$1889:$C$1889</definedName>
    <definedName name="令和5年度補正デジタル田園都市国家構想交付金_デジタル実装タイプTYPE1_40000">'【発出時非表示】プルダウンリスト（交付対象事業の名称）'!$B$1890:$I$1890</definedName>
    <definedName name="令和5年度補正デジタル田園都市国家構想交付金_デジタル実装タイプTYPE1_40100">'【発出時非表示】プルダウンリスト（交付対象事業の名称）'!$B$1891:$D$1891</definedName>
    <definedName name="令和5年度補正デジタル田園都市国家構想交付金_デジタル実装タイプTYPE1_40202">'【発出時非表示】プルダウンリスト（交付対象事業の名称）'!$B$1892:$B$1892</definedName>
    <definedName name="令和5年度補正デジタル田園都市国家構想交付金_デジタル実装タイプTYPE1_40203">'【発出時非表示】プルダウンリスト（交付対象事業の名称）'!$B$1893:$D$1893</definedName>
    <definedName name="令和5年度補正デジタル田園都市国家構想交付金_デジタル実装タイプTYPE1_40204">'【発出時非表示】プルダウンリスト（交付対象事業の名称）'!$B$1894:$F$1894</definedName>
    <definedName name="令和5年度補正デジタル田園都市国家構想交付金_デジタル実装タイプTYPE1_40205">'【発出時非表示】プルダウンリスト（交付対象事業の名称）'!$B$1895:$C$1895</definedName>
    <definedName name="令和5年度補正デジタル田園都市国家構想交付金_デジタル実装タイプTYPE1_40206">'【発出時非表示】プルダウンリスト（交付対象事業の名称）'!$B$1896:$C$1896</definedName>
    <definedName name="令和5年度補正デジタル田園都市国家構想交付金_デジタル実装タイプTYPE1_40207">'【発出時非表示】プルダウンリスト（交付対象事業の名称）'!$B$1897:$B$1897</definedName>
    <definedName name="令和5年度補正デジタル田園都市国家構想交付金_デジタル実装タイプTYPE1_40210">'【発出時非表示】プルダウンリスト（交付対象事業の名称）'!$B$1898:$C$1898</definedName>
    <definedName name="令和5年度補正デジタル田園都市国家構想交付金_デジタル実装タイプTYPE1_40211">'【発出時非表示】プルダウンリスト（交付対象事業の名称）'!$B$1899:$F$1899</definedName>
    <definedName name="令和5年度補正デジタル田園都市国家構想交付金_デジタル実装タイプTYPE1_40212">'【発出時非表示】プルダウンリスト（交付対象事業の名称）'!$B$1900:$C$1900</definedName>
    <definedName name="令和5年度補正デジタル田園都市国家構想交付金_デジタル実装タイプTYPE1_40213">'【発出時非表示】プルダウンリスト（交付対象事業の名称）'!$B$1901:$E$1901</definedName>
    <definedName name="令和5年度補正デジタル田園都市国家構想交付金_デジタル実装タイプTYPE1_40215">'【発出時非表示】プルダウンリスト（交付対象事業の名称）'!$B$1902:$B$1902</definedName>
    <definedName name="令和5年度補正デジタル田園都市国家構想交付金_デジタル実装タイプTYPE1_40216">'【発出時非表示】プルダウンリスト（交付対象事業の名称）'!$B$1903:$D$1903</definedName>
    <definedName name="令和5年度補正デジタル田園都市国家構想交付金_デジタル実装タイプTYPE1_40217">'【発出時非表示】プルダウンリスト（交付対象事業の名称）'!$B$1904:$B$1904</definedName>
    <definedName name="令和5年度補正デジタル田園都市国家構想交付金_デジタル実装タイプTYPE1_40218">'【発出時非表示】プルダウンリスト（交付対象事業の名称）'!$B$1905:$C$1905</definedName>
    <definedName name="令和5年度補正デジタル田園都市国家構想交付金_デジタル実装タイプTYPE1_40219">'【発出時非表示】プルダウンリスト（交付対象事業の名称）'!$B$1906:$B$1906</definedName>
    <definedName name="令和5年度補正デジタル田園都市国家構想交付金_デジタル実装タイプTYPE1_40220">'【発出時非表示】プルダウンリスト（交付対象事業の名称）'!$B$1907:$C$1907</definedName>
    <definedName name="令和5年度補正デジタル田園都市国家構想交付金_デジタル実装タイプTYPE1_40221">'【発出時非表示】プルダウンリスト（交付対象事業の名称）'!$B$1908:$C$1908</definedName>
    <definedName name="令和5年度補正デジタル田園都市国家構想交付金_デジタル実装タイプTYPE1_40223">'【発出時非表示】プルダウンリスト（交付対象事業の名称）'!$B$1909:$B$1909</definedName>
    <definedName name="令和5年度補正デジタル田園都市国家構想交付金_デジタル実装タイプTYPE1_40226">'【発出時非表示】プルダウンリスト（交付対象事業の名称）'!$B$1910:$C$1910</definedName>
    <definedName name="令和5年度補正デジタル田園都市国家構想交付金_デジタル実装タイプTYPE1_40227">'【発出時非表示】プルダウンリスト（交付対象事業の名称）'!$B$1911:$C$1911</definedName>
    <definedName name="令和5年度補正デジタル田園都市国家構想交付金_デジタル実装タイプTYPE1_40228">'【発出時非表示】プルダウンリスト（交付対象事業の名称）'!$B$1912:$C$1912</definedName>
    <definedName name="令和5年度補正デジタル田園都市国家構想交付金_デジタル実装タイプTYPE1_40229">'【発出時非表示】プルダウンリスト（交付対象事業の名称）'!$B$1913:$D$1913</definedName>
    <definedName name="令和5年度補正デジタル田園都市国家構想交付金_デジタル実装タイプTYPE1_40230">'【発出時非表示】プルダウンリスト（交付対象事業の名称）'!$B$1914:$B$1914</definedName>
    <definedName name="令和5年度補正デジタル田園都市国家構想交付金_デジタル実装タイプTYPE1_40231">'【発出時非表示】プルダウンリスト（交付対象事業の名称）'!$B$1915:$B$1915</definedName>
    <definedName name="令和5年度補正デジタル田園都市国家構想交付金_デジタル実装タイプTYPE1_40341">'【発出時非表示】プルダウンリスト（交付対象事業の名称）'!$B$1916:$B$1916</definedName>
    <definedName name="令和5年度補正デジタル田園都市国家構想交付金_デジタル実装タイプTYPE1_40342">'【発出時非表示】プルダウンリスト（交付対象事業の名称）'!$B$1917:$E$1917</definedName>
    <definedName name="令和5年度補正デジタル田園都市国家構想交付金_デジタル実装タイプTYPE1_40345">'【発出時非表示】プルダウンリスト（交付対象事業の名称）'!$B$1918:$C$1918</definedName>
    <definedName name="令和5年度補正デジタル田園都市国家構想交付金_デジタル実装タイプTYPE1_40348">'【発出時非表示】プルダウンリスト（交付対象事業の名称）'!$B$1919:$B$1919</definedName>
    <definedName name="令和5年度補正デジタル田園都市国家構想交付金_デジタル実装タイプTYPE1_40349">'【発出時非表示】プルダウンリスト（交付対象事業の名称）'!$B$1920:$B$1920</definedName>
    <definedName name="令和5年度補正デジタル田園都市国家構想交付金_デジタル実装タイプTYPE1_40382">'【発出時非表示】プルダウンリスト（交付対象事業の名称）'!$B$1921:$B$1921</definedName>
    <definedName name="令和5年度補正デジタル田園都市国家構想交付金_デジタル実装タイプTYPE1_40383">'【発出時非表示】プルダウンリスト（交付対象事業の名称）'!$B$1922:$E$1922</definedName>
    <definedName name="令和5年度補正デジタル田園都市国家構想交付金_デジタル実装タイプTYPE1_40384">'【発出時非表示】プルダウンリスト（交付対象事業の名称）'!$B$1923:$C$1923</definedName>
    <definedName name="令和5年度補正デジタル田園都市国家構想交付金_デジタル実装タイプTYPE1_40402">'【発出時非表示】プルダウンリスト（交付対象事業の名称）'!$B$1924:$C$1924</definedName>
    <definedName name="令和5年度補正デジタル田園都市国家構想交付金_デジタル実装タイプTYPE1_40421">'【発出時非表示】プルダウンリスト（交付対象事業の名称）'!$B$1925:$B$1925</definedName>
    <definedName name="令和5年度補正デジタル田園都市国家構想交付金_デジタル実装タイプTYPE1_40447">'【発出時非表示】プルダウンリスト（交付対象事業の名称）'!$B$1926:$B$1926</definedName>
    <definedName name="令和5年度補正デジタル田園都市国家構想交付金_デジタル実装タイプTYPE1_40448">'【発出時非表示】プルダウンリスト（交付対象事業の名称）'!$B$1927:$B$1927</definedName>
    <definedName name="令和5年度補正デジタル田園都市国家構想交付金_デジタル実装タイプTYPE1_40503">'【発出時非表示】プルダウンリスト（交付対象事業の名称）'!$B$1928:$D$1928</definedName>
    <definedName name="令和5年度補正デジタル田園都市国家構想交付金_デジタル実装タイプTYPE1_40522">'【発出時非表示】プルダウンリスト（交付対象事業の名称）'!$B$1929:$B$1929</definedName>
    <definedName name="令和5年度補正デジタル田園都市国家構想交付金_デジタル実装タイプTYPE1_40602">'【発出時非表示】プルダウンリスト（交付対象事業の名称）'!$B$1930:$E$1930</definedName>
    <definedName name="令和5年度補正デジタル田園都市国家構想交付金_デジタル実装タイプTYPE1_40604">'【発出時非表示】プルダウンリスト（交付対象事業の名称）'!$B$1931:$D$1931</definedName>
    <definedName name="令和5年度補正デジタル田園都市国家構想交付金_デジタル実装タイプTYPE1_40605">'【発出時非表示】プルダウンリスト（交付対象事業の名称）'!$B$1932:$B$1932</definedName>
    <definedName name="令和5年度補正デジタル田園都市国家構想交付金_デジタル実装タイプTYPE1_40610">'【発出時非表示】プルダウンリスト（交付対象事業の名称）'!$B$1933:$D$1933</definedName>
    <definedName name="令和5年度補正デジタル田園都市国家構想交付金_デジタル実装タイプTYPE1_40621">'【発出時非表示】プルダウンリスト（交付対象事業の名称）'!$B$1934:$E$1934</definedName>
    <definedName name="令和5年度補正デジタル田園都市国家構想交付金_デジタル実装タイプTYPE1_40625">'【発出時非表示】プルダウンリスト（交付対象事業の名称）'!$B$1935:$F$1935</definedName>
    <definedName name="令和5年度補正デジタル田園都市国家構想交付金_デジタル実装タイプTYPE1_40642">'【発出時非表示】プルダウンリスト（交付対象事業の名称）'!$B$1936:$B$1936</definedName>
    <definedName name="令和5年度補正デジタル田園都市国家構想交付金_デジタル実装タイプTYPE1_40646">'【発出時非表示】プルダウンリスト（交付対象事業の名称）'!$B$1937:$B$1937</definedName>
    <definedName name="令和5年度補正デジタル田園都市国家構想交付金_デジタル実装タイプTYPE1_40647">'【発出時非表示】プルダウンリスト（交付対象事業の名称）'!$B$1938:$B$1938</definedName>
    <definedName name="令和5年度補正デジタル田園都市国家構想交付金_デジタル実装タイプTYPE1_41000">'【発出時非表示】プルダウンリスト（交付対象事業の名称）'!$B$1939:$F$1939</definedName>
    <definedName name="令和5年度補正デジタル田園都市国家構想交付金_デジタル実装タイプTYPE1_41201">'【発出時非表示】プルダウンリスト（交付対象事業の名称）'!$B$1940:$E$1940</definedName>
    <definedName name="令和5年度補正デジタル田園都市国家構想交付金_デジタル実装タイプTYPE1_41202">'【発出時非表示】プルダウンリスト（交付対象事業の名称）'!$B$1941:$E$1941</definedName>
    <definedName name="令和5年度補正デジタル田園都市国家構想交付金_デジタル実装タイプTYPE1_41203">'【発出時非表示】プルダウンリスト（交付対象事業の名称）'!$B$1942:$D$1942</definedName>
    <definedName name="令和5年度補正デジタル田園都市国家構想交付金_デジタル実装タイプTYPE1_41204">'【発出時非表示】プルダウンリスト（交付対象事業の名称）'!$B$1943:$C$1943</definedName>
    <definedName name="令和5年度補正デジタル田園都市国家構想交付金_デジタル実装タイプTYPE1_41205">'【発出時非表示】プルダウンリスト（交付対象事業の名称）'!$B$1944:$E$1944</definedName>
    <definedName name="令和5年度補正デジタル田園都市国家構想交付金_デジタル実装タイプTYPE1_41206">'【発出時非表示】プルダウンリスト（交付対象事業の名称）'!$B$1945:$E$1945</definedName>
    <definedName name="令和5年度補正デジタル田園都市国家構想交付金_デジタル実装タイプTYPE1_41207">'【発出時非表示】プルダウンリスト（交付対象事業の名称）'!$B$1946:$C$1946</definedName>
    <definedName name="令和5年度補正デジタル田園都市国家構想交付金_デジタル実装タイプTYPE1_41208">'【発出時非表示】プルダウンリスト（交付対象事業の名称）'!$B$1947:$B$1947</definedName>
    <definedName name="令和5年度補正デジタル田園都市国家構想交付金_デジタル実装タイプTYPE1_41209">'【発出時非表示】プルダウンリスト（交付対象事業の名称）'!$B$1948:$B$1948</definedName>
    <definedName name="令和5年度補正デジタル田園都市国家構想交付金_デジタル実装タイプTYPE1_41210">'【発出時非表示】プルダウンリスト（交付対象事業の名称）'!$B$1949:$B$1949</definedName>
    <definedName name="令和5年度補正デジタル田園都市国家構想交付金_デジタル実装タイプTYPE1_41327">'【発出時非表示】プルダウンリスト（交付対象事業の名称）'!$B$1950:$E$1950</definedName>
    <definedName name="令和5年度補正デジタル田園都市国家構想交付金_デジタル実装タイプTYPE1_41341">'【発出時非表示】プルダウンリスト（交付対象事業の名称）'!$B$1951:$B$1951</definedName>
    <definedName name="令和5年度補正デジタル田園都市国家構想交付金_デジタル実装タイプTYPE1_41345">'【発出時非表示】プルダウンリスト（交付対象事業の名称）'!$B$1952:$B$1952</definedName>
    <definedName name="令和5年度補正デジタル田園都市国家構想交付金_デジタル実装タイプTYPE1_41346">'【発出時非表示】プルダウンリスト（交付対象事業の名称）'!$B$1953:$C$1953</definedName>
    <definedName name="令和5年度補正デジタル田園都市国家構想交付金_デジタル実装タイプTYPE1_41387">'【発出時非表示】プルダウンリスト（交付対象事業の名称）'!$B$1954:$B$1954</definedName>
    <definedName name="令和5年度補正デジタル田園都市国家構想交付金_デジタル実装タイプTYPE1_41401">'【発出時非表示】プルダウンリスト（交付対象事業の名称）'!$B$1955:$C$1955</definedName>
    <definedName name="令和5年度補正デジタル田園都市国家構想交付金_デジタル実装タイプTYPE1_41441">'【発出時非表示】プルダウンリスト（交付対象事業の名称）'!$B$1956:$B$1956</definedName>
    <definedName name="令和5年度補正デジタル田園都市国家構想交付金_デジタル実装タイプTYPE1_42000">'【発出時非表示】プルダウンリスト（交付対象事業の名称）'!$B$1957:$E$1957</definedName>
    <definedName name="令和5年度補正デジタル田園都市国家構想交付金_デジタル実装タイプTYPE1_42201">'【発出時非表示】プルダウンリスト（交付対象事業の名称）'!$B$1958:$E$1958</definedName>
    <definedName name="令和5年度補正デジタル田園都市国家構想交付金_デジタル実装タイプTYPE1_42202">'【発出時非表示】プルダウンリスト（交付対象事業の名称）'!$B$1959:$D$1959</definedName>
    <definedName name="令和5年度補正デジタル田園都市国家構想交付金_デジタル実装タイプTYPE1_42203">'【発出時非表示】プルダウンリスト（交付対象事業の名称）'!$B$1960:$B$1960</definedName>
    <definedName name="令和5年度補正デジタル田園都市国家構想交付金_デジタル実装タイプTYPE1_42205">'【発出時非表示】プルダウンリスト（交付対象事業の名称）'!$B$1961:$B$1961</definedName>
    <definedName name="令和5年度補正デジタル田園都市国家構想交付金_デジタル実装タイプTYPE1_42207">'【発出時非表示】プルダウンリスト（交付対象事業の名称）'!$B$1962:$E$1962</definedName>
    <definedName name="令和5年度補正デジタル田園都市国家構想交付金_デジタル実装タイプTYPE1_42208">'【発出時非表示】プルダウンリスト（交付対象事業の名称）'!$B$1963:$B$1963</definedName>
    <definedName name="令和5年度補正デジタル田園都市国家構想交付金_デジタル実装タイプTYPE1_42209">'【発出時非表示】プルダウンリスト（交付対象事業の名称）'!$B$1964:$B$1964</definedName>
    <definedName name="令和5年度補正デジタル田園都市国家構想交付金_デジタル実装タイプTYPE1_42211">'【発出時非表示】プルダウンリスト（交付対象事業の名称）'!$B$1965:$C$1965</definedName>
    <definedName name="令和5年度補正デジタル田園都市国家構想交付金_デジタル実装タイプTYPE1_42212">'【発出時非表示】プルダウンリスト（交付対象事業の名称）'!$B$1966:$B$1966</definedName>
    <definedName name="令和5年度補正デジタル田園都市国家構想交付金_デジタル実装タイプTYPE1_42213">'【発出時非表示】プルダウンリスト（交付対象事業の名称）'!$B$1967:$D$1967</definedName>
    <definedName name="令和5年度補正デジタル田園都市国家構想交付金_デジタル実装タイプTYPE1_42214">'【発出時非表示】プルダウンリスト（交付対象事業の名称）'!$B$1968:$D$1968</definedName>
    <definedName name="令和5年度補正デジタル田園都市国家構想交付金_デジタル実装タイプTYPE1_42308">'【発出時非表示】プルダウンリスト（交付対象事業の名称）'!$B$1969:$D$1969</definedName>
    <definedName name="令和5年度補正デジタル田園都市国家構想交付金_デジタル実装タイプTYPE1_42321">'【発出時非表示】プルダウンリスト（交付対象事業の名称）'!$B$1970:$B$1970</definedName>
    <definedName name="令和5年度補正デジタル田園都市国家構想交付金_デジタル実装タイプTYPE1_42322">'【発出時非表示】プルダウンリスト（交付対象事業の名称）'!$B$1971:$B$1971</definedName>
    <definedName name="令和5年度補正デジタル田園都市国家構想交付金_デジタル実装タイプTYPE1_42323">'【発出時非表示】プルダウンリスト（交付対象事業の名称）'!$B$1972:$B$1972</definedName>
    <definedName name="令和5年度補正デジタル田園都市国家構想交付金_デジタル実装タイプTYPE1_42383">'【発出時非表示】プルダウンリスト（交付対象事業の名称）'!$B$1973:$B$1973</definedName>
    <definedName name="令和5年度補正デジタル田園都市国家構想交付金_デジタル実装タイプTYPE1_42411">'【発出時非表示】プルダウンリスト（交付対象事業の名称）'!$B$1974:$C$1974</definedName>
    <definedName name="令和5年度補正デジタル田園都市国家構想交付金_デジタル実装タイプTYPE1_43000">'【発出時非表示】プルダウンリスト（交付対象事業の名称）'!$B$1975:$C$1975</definedName>
    <definedName name="令和5年度補正デジタル田園都市国家構想交付金_デジタル実装タイプTYPE1_43100">'【発出時非表示】プルダウンリスト（交付対象事業の名称）'!$B$1976:$E$1976</definedName>
    <definedName name="令和5年度補正デジタル田園都市国家構想交付金_デジタル実装タイプTYPE1_43202">'【発出時非表示】プルダウンリスト（交付対象事業の名称）'!$B$1977:$C$1977</definedName>
    <definedName name="令和5年度補正デジタル田園都市国家構想交付金_デジタル実装タイプTYPE1_43203">'【発出時非表示】プルダウンリスト（交付対象事業の名称）'!$B$1978:$B$1978</definedName>
    <definedName name="令和5年度補正デジタル田園都市国家構想交付金_デジタル実装タイプTYPE1_43204">'【発出時非表示】プルダウンリスト（交付対象事業の名称）'!$B$1979:$C$1979</definedName>
    <definedName name="令和5年度補正デジタル田園都市国家構想交付金_デジタル実装タイプTYPE1_43205">'【発出時非表示】プルダウンリスト（交付対象事業の名称）'!$B$1980:$D$1980</definedName>
    <definedName name="令和5年度補正デジタル田園都市国家構想交付金_デジタル実装タイプTYPE1_43206">'【発出時非表示】プルダウンリスト（交付対象事業の名称）'!$B$1981:$F$1981</definedName>
    <definedName name="令和5年度補正デジタル田園都市国家構想交付金_デジタル実装タイプTYPE1_43208">'【発出時非表示】プルダウンリスト（交付対象事業の名称）'!$B$1982:$E$1982</definedName>
    <definedName name="令和5年度補正デジタル田園都市国家構想交付金_デジタル実装タイプTYPE1_43210">'【発出時非表示】プルダウンリスト（交付対象事業の名称）'!$B$1983:$C$1983</definedName>
    <definedName name="令和5年度補正デジタル田園都市国家構想交付金_デジタル実装タイプTYPE1_43211">'【発出時非表示】プルダウンリスト（交付対象事業の名称）'!$B$1984:$F$1984</definedName>
    <definedName name="令和5年度補正デジタル田園都市国家構想交付金_デジタル実装タイプTYPE1_43212">'【発出時非表示】プルダウンリスト（交付対象事業の名称）'!$B$1985:$E$1985</definedName>
    <definedName name="令和5年度補正デジタル田園都市国家構想交付金_デジタル実装タイプTYPE1_43213">'【発出時非表示】プルダウンリスト（交付対象事業の名称）'!$B$1986:$E$1986</definedName>
    <definedName name="令和5年度補正デジタル田園都市国家構想交付金_デジタル実装タイプTYPE1_43214">'【発出時非表示】プルダウンリスト（交付対象事業の名称）'!$B$1987:$D$1987</definedName>
    <definedName name="令和5年度補正デジタル田園都市国家構想交付金_デジタル実装タイプTYPE1_43215">'【発出時非表示】プルダウンリスト（交付対象事業の名称）'!$B$1988:$F$1988</definedName>
    <definedName name="令和5年度補正デジタル田園都市国家構想交付金_デジタル実装タイプTYPE1_43216">'【発出時非表示】プルダウンリスト（交付対象事業の名称）'!$B$1989:$E$1989</definedName>
    <definedName name="令和5年度補正デジタル田園都市国家構想交付金_デジタル実装タイプTYPE1_43348">'【発出時非表示】プルダウンリスト（交付対象事業の名称）'!$B$1990:$E$1990</definedName>
    <definedName name="令和5年度補正デジタル田園都市国家構想交付金_デジタル実装タイプTYPE1_43364">'【発出時非表示】プルダウンリスト（交付対象事業の名称）'!$B$1991:$D$1991</definedName>
    <definedName name="令和5年度補正デジタル田園都市国家構想交付金_デジタル実装タイプTYPE1_43367">'【発出時非表示】プルダウンリスト（交付対象事業の名称）'!$B$1992:$C$1992</definedName>
    <definedName name="令和5年度補正デジタル田園都市国家構想交付金_デジタル実装タイプTYPE1_43368">'【発出時非表示】プルダウンリスト（交付対象事業の名称）'!$B$1993:$E$1993</definedName>
    <definedName name="令和5年度補正デジタル田園都市国家構想交付金_デジタル実装タイプTYPE1_43369">'【発出時非表示】プルダウンリスト（交付対象事業の名称）'!$B$1994:$E$1994</definedName>
    <definedName name="令和5年度補正デジタル田園都市国家構想交付金_デジタル実装タイプTYPE1_43403">'【発出時非表示】プルダウンリスト（交付対象事業の名称）'!$B$1995:$E$1995</definedName>
    <definedName name="令和5年度補正デジタル田園都市国家構想交付金_デジタル実装タイプTYPE1_43404">'【発出時非表示】プルダウンリスト（交付対象事業の名称）'!$B$1996:$E$1996</definedName>
    <definedName name="令和5年度補正デジタル田園都市国家構想交付金_デジタル実装タイプTYPE1_43423">'【発出時非表示】プルダウンリスト（交付対象事業の名称）'!$B$1997:$D$1997</definedName>
    <definedName name="令和5年度補正デジタル田園都市国家構想交付金_デジタル実装タイプTYPE1_43424">'【発出時非表示】プルダウンリスト（交付対象事業の名称）'!$B$1998:$B$1998</definedName>
    <definedName name="令和5年度補正デジタル田園都市国家構想交付金_デジタル実装タイプTYPE1_43425">'【発出時非表示】プルダウンリスト（交付対象事業の名称）'!$B$1999:$B$1999</definedName>
    <definedName name="令和5年度補正デジタル田園都市国家構想交付金_デジタル実装タイプTYPE1_43428">'【発出時非表示】プルダウンリスト（交付対象事業の名称）'!$B$2000:$D$2000</definedName>
    <definedName name="令和5年度補正デジタル田園都市国家構想交付金_デジタル実装タイプTYPE1_43432">'【発出時非表示】プルダウンリスト（交付対象事業の名称）'!$B$2001:$D$2001</definedName>
    <definedName name="令和5年度補正デジタル田園都市国家構想交付金_デジタル実装タイプTYPE1_43433">'【発出時非表示】プルダウンリスト（交付対象事業の名称）'!$B$2002:$E$2002</definedName>
    <definedName name="令和5年度補正デジタル田園都市国家構想交付金_デジタル実装タイプTYPE1_43441">'【発出時非表示】プルダウンリスト（交付対象事業の名称）'!$B$2003:$D$2003</definedName>
    <definedName name="令和5年度補正デジタル田園都市国家構想交付金_デジタル実装タイプTYPE1_43442">'【発出時非表示】プルダウンリスト（交付対象事業の名称）'!$B$2004:$C$2004</definedName>
    <definedName name="令和5年度補正デジタル田園都市国家構想交付金_デジタル実装タイプTYPE1_43443">'【発出時非表示】プルダウンリスト（交付対象事業の名称）'!$B$2005:$F$2005</definedName>
    <definedName name="令和5年度補正デジタル田園都市国家構想交付金_デジタル実装タイプTYPE1_43444">'【発出時非表示】プルダウンリスト（交付対象事業の名称）'!$B$2006:$F$2006</definedName>
    <definedName name="令和5年度補正デジタル田園都市国家構想交付金_デジタル実装タイプTYPE1_43447">'【発出時非表示】プルダウンリスト（交付対象事業の名称）'!$B$2007:$F$2007</definedName>
    <definedName name="令和5年度補正デジタル田園都市国家構想交付金_デジタル実装タイプTYPE1_43468">'【発出時非表示】プルダウンリスト（交付対象事業の名称）'!$B$2008:$B$2008</definedName>
    <definedName name="令和5年度補正デジタル田園都市国家構想交付金_デジタル実装タイプTYPE1_43482">'【発出時非表示】プルダウンリスト（交付対象事業の名称）'!$B$2009:$C$2009</definedName>
    <definedName name="令和5年度補正デジタル田園都市国家構想交付金_デジタル実装タイプTYPE1_43484">'【発出時非表示】プルダウンリスト（交付対象事業の名称）'!$B$2010:$C$2010</definedName>
    <definedName name="令和5年度補正デジタル田園都市国家構想交付金_デジタル実装タイプTYPE1_43501">'【発出時非表示】プルダウンリスト（交付対象事業の名称）'!$B$2011:$B$2011</definedName>
    <definedName name="令和5年度補正デジタル田園都市国家構想交付金_デジタル実装タイプTYPE1_43505">'【発出時非表示】プルダウンリスト（交付対象事業の名称）'!$B$2012:$B$2012</definedName>
    <definedName name="令和5年度補正デジタル田園都市国家構想交付金_デジタル実装タイプTYPE1_43506">'【発出時非表示】プルダウンリスト（交付対象事業の名称）'!$B$2013:$B$2013</definedName>
    <definedName name="令和5年度補正デジタル田園都市国家構想交付金_デジタル実装タイプTYPE1_43507">'【発出時非表示】プルダウンリスト（交付対象事業の名称）'!$B$2014:$B$2014</definedName>
    <definedName name="令和5年度補正デジタル田園都市国家構想交付金_デジタル実装タイプTYPE1_43510">'【発出時非表示】プルダウンリスト（交付対象事業の名称）'!$B$2015:$B$2015</definedName>
    <definedName name="令和5年度補正デジタル田園都市国家構想交付金_デジタル実装タイプTYPE1_43512">'【発出時非表示】プルダウンリスト（交付対象事業の名称）'!$B$2016:$B$2016</definedName>
    <definedName name="令和5年度補正デジタル田園都市国家構想交付金_デジタル実装タイプTYPE1_43513">'【発出時非表示】プルダウンリスト（交付対象事業の名称）'!$B$2017:$B$2017</definedName>
    <definedName name="令和5年度補正デジタル田園都市国家構想交付金_デジタル実装タイプTYPE1_43514">'【発出時非表示】プルダウンリスト（交付対象事業の名称）'!$B$2018:$D$2018</definedName>
    <definedName name="令和5年度補正デジタル田園都市国家構想交付金_デジタル実装タイプTYPE1_43531">'【発出時非表示】プルダウンリスト（交付対象事業の名称）'!$B$2019:$B$2019</definedName>
    <definedName name="令和5年度補正デジタル田園都市国家構想交付金_デジタル実装タイプTYPE1_43991">'【発出時非表示】プルダウンリスト（交付対象事業の名称）'!$B$2020:$B$2020</definedName>
    <definedName name="令和5年度補正デジタル田園都市国家構想交付金_デジタル実装タイプTYPE1_44000">'【発出時非表示】プルダウンリスト（交付対象事業の名称）'!$B$2021:$C$2021</definedName>
    <definedName name="令和5年度補正デジタル田園都市国家構想交付金_デジタル実装タイプTYPE1_44201">'【発出時非表示】プルダウンリスト（交付対象事業の名称）'!$B$2022:$C$2022</definedName>
    <definedName name="令和5年度補正デジタル田園都市国家構想交付金_デジタル実装タイプTYPE1_44202">'【発出時非表示】プルダウンリスト（交付対象事業の名称）'!$B$2023:$B$2023</definedName>
    <definedName name="令和5年度補正デジタル田園都市国家構想交付金_デジタル実装タイプTYPE1_44203">'【発出時非表示】プルダウンリスト（交付対象事業の名称）'!$B$2024:$B$2024</definedName>
    <definedName name="令和5年度補正デジタル田園都市国家構想交付金_デジタル実装タイプTYPE1_44204">'【発出時非表示】プルダウンリスト（交付対象事業の名称）'!$B$2025:$C$2025</definedName>
    <definedName name="令和5年度補正デジタル田園都市国家構想交付金_デジタル実装タイプTYPE1_44205">'【発出時非表示】プルダウンリスト（交付対象事業の名称）'!$B$2026:$B$2026</definedName>
    <definedName name="令和5年度補正デジタル田園都市国家構想交付金_デジタル実装タイプTYPE1_44206">'【発出時非表示】プルダウンリスト（交付対象事業の名称）'!$B$2027:$D$2027</definedName>
    <definedName name="令和5年度補正デジタル田園都市国家構想交付金_デジタル実装タイプTYPE1_44207">'【発出時非表示】プルダウンリスト（交付対象事業の名称）'!$B$2028:$B$2028</definedName>
    <definedName name="令和5年度補正デジタル田園都市国家構想交付金_デジタル実装タイプTYPE1_44208">'【発出時非表示】プルダウンリスト（交付対象事業の名称）'!$B$2029:$E$2029</definedName>
    <definedName name="令和5年度補正デジタル田園都市国家構想交付金_デジタル実装タイプTYPE1_44210">'【発出時非表示】プルダウンリスト（交付対象事業の名称）'!$B$2030:$C$2030</definedName>
    <definedName name="令和5年度補正デジタル田園都市国家構想交付金_デジタル実装タイプTYPE1_44213">'【発出時非表示】プルダウンリスト（交付対象事業の名称）'!$B$2031:$C$2031</definedName>
    <definedName name="令和5年度補正デジタル田園都市国家構想交付金_デジタル実装タイプTYPE1_44214">'【発出時非表示】プルダウンリスト（交付対象事業の名称）'!$B$2032:$B$2032</definedName>
    <definedName name="令和5年度補正デジタル田園都市国家構想交付金_デジタル実装タイプTYPE1_44461">'【発出時非表示】プルダウンリスト（交付対象事業の名称）'!$B$2033:$B$2033</definedName>
    <definedName name="令和5年度補正デジタル田園都市国家構想交付金_デジタル実装タイプTYPE1_44462">'【発出時非表示】プルダウンリスト（交付対象事業の名称）'!$B$2034:$B$2034</definedName>
    <definedName name="令和5年度補正デジタル田園都市国家構想交付金_デジタル実装タイプTYPE1_45000">'【発出時非表示】プルダウンリスト（交付対象事業の名称）'!$B$2035:$G$2035</definedName>
    <definedName name="令和5年度補正デジタル田園都市国家構想交付金_デジタル実装タイプTYPE1_45201">'【発出時非表示】プルダウンリスト（交付対象事業の名称）'!$B$2036:$F$2036</definedName>
    <definedName name="令和5年度補正デジタル田園都市国家構想交付金_デジタル実装タイプTYPE1_45202">'【発出時非表示】プルダウンリスト（交付対象事業の名称）'!$B$2037:$E$2037</definedName>
    <definedName name="令和5年度補正デジタル田園都市国家構想交付金_デジタル実装タイプTYPE1_45203">'【発出時非表示】プルダウンリスト（交付対象事業の名称）'!$B$2038:$B$2038</definedName>
    <definedName name="令和5年度補正デジタル田園都市国家構想交付金_デジタル実装タイプTYPE1_45204">'【発出時非表示】プルダウンリスト（交付対象事業の名称）'!$B$2039:$C$2039</definedName>
    <definedName name="令和5年度補正デジタル田園都市国家構想交付金_デジタル実装タイプTYPE1_45206">'【発出時非表示】プルダウンリスト（交付対象事業の名称）'!$B$2040:$C$2040</definedName>
    <definedName name="令和5年度補正デジタル田園都市国家構想交付金_デジタル実装タイプTYPE1_45208">'【発出時非表示】プルダウンリスト（交付対象事業の名称）'!$B$2041:$C$2041</definedName>
    <definedName name="令和5年度補正デジタル田園都市国家構想交付金_デジタル実装タイプTYPE1_45341">'【発出時非表示】プルダウンリスト（交付対象事業の名称）'!$B$2042:$C$2042</definedName>
    <definedName name="令和5年度補正デジタル田園都市国家構想交付金_デジタル実装タイプTYPE1_45361">'【発出時非表示】プルダウンリスト（交付対象事業の名称）'!$B$2043:$C$2043</definedName>
    <definedName name="令和5年度補正デジタル田園都市国家構想交付金_デジタル実装タイプTYPE1_45382">'【発出時非表示】プルダウンリスト（交付対象事業の名称）'!$B$2044:$E$2044</definedName>
    <definedName name="令和5年度補正デジタル田園都市国家構想交付金_デジタル実装タイプTYPE1_45383">'【発出時非表示】プルダウンリスト（交付対象事業の名称）'!$B$2045:$C$2045</definedName>
    <definedName name="令和5年度補正デジタル田園都市国家構想交付金_デジタル実装タイプTYPE1_45401">'【発出時非表示】プルダウンリスト（交付対象事業の名称）'!$B$2046:$B$2046</definedName>
    <definedName name="令和5年度補正デジタル田園都市国家構想交付金_デジタル実装タイプTYPE1_45402">'【発出時非表示】プルダウンリスト（交付対象事業の名称）'!$B$2047:$B$2047</definedName>
    <definedName name="令和5年度補正デジタル田園都市国家構想交付金_デジタル実装タイプTYPE1_45406">'【発出時非表示】プルダウンリスト（交付対象事業の名称）'!$B$2048:$C$2048</definedName>
    <definedName name="令和5年度補正デジタル田園都市国家構想交付金_デジタル実装タイプTYPE1_45421">'【発出時非表示】プルダウンリスト（交付対象事業の名称）'!$B$2049:$B$2049</definedName>
    <definedName name="令和5年度補正デジタル田園都市国家構想交付金_デジタル実装タイプTYPE1_45442">'【発出時非表示】プルダウンリスト（交付対象事業の名称）'!$B$2050:$B$2050</definedName>
    <definedName name="令和5年度補正デジタル田園都市国家構想交付金_デジタル実装タイプTYPE1_46000">'【発出時非表示】プルダウンリスト（交付対象事業の名称）'!$B$2051:$C$2051</definedName>
    <definedName name="令和5年度補正デジタル田園都市国家構想交付金_デジタル実装タイプTYPE1_46201">'【発出時非表示】プルダウンリスト（交付対象事業の名称）'!$B$2052:$F$2052</definedName>
    <definedName name="令和5年度補正デジタル田園都市国家構想交付金_デジタル実装タイプTYPE1_46206">'【発出時非表示】プルダウンリスト（交付対象事業の名称）'!$B$2053:$B$2053</definedName>
    <definedName name="令和5年度補正デジタル田園都市国家構想交付金_デジタル実装タイプTYPE1_46208">'【発出時非表示】プルダウンリスト（交付対象事業の名称）'!$B$2054:$D$2054</definedName>
    <definedName name="令和5年度補正デジタル田園都市国家構想交付金_デジタル実装タイプTYPE1_46210">'【発出時非表示】プルダウンリスト（交付対象事業の名称）'!$B$2055:$D$2055</definedName>
    <definedName name="令和5年度補正デジタル田園都市国家構想交付金_デジタル実装タイプTYPE1_46215">'【発出時非表示】プルダウンリスト（交付対象事業の名称）'!$B$2056:$D$2056</definedName>
    <definedName name="令和5年度補正デジタル田園都市国家構想交付金_デジタル実装タイプTYPE1_46216">'【発出時非表示】プルダウンリスト（交付対象事業の名称）'!$B$2057:$B$2057</definedName>
    <definedName name="令和5年度補正デジタル田園都市国家構想交付金_デジタル実装タイプTYPE1_46217">'【発出時非表示】プルダウンリスト（交付対象事業の名称）'!$B$2058:$B$2058</definedName>
    <definedName name="令和5年度補正デジタル田園都市国家構想交付金_デジタル実装タイプTYPE1_46218">'【発出時非表示】プルダウンリスト（交付対象事業の名称）'!$B$2059:$C$2059</definedName>
    <definedName name="令和5年度補正デジタル田園都市国家構想交付金_デジタル実装タイプTYPE1_46219">'【発出時非表示】プルダウンリスト（交付対象事業の名称）'!$B$2060:$C$2060</definedName>
    <definedName name="令和5年度補正デジタル田園都市国家構想交付金_デジタル実装タイプTYPE1_46220">'【発出時非表示】プルダウンリスト（交付対象事業の名称）'!$B$2061:$B$2061</definedName>
    <definedName name="令和5年度補正デジタル田園都市国家構想交付金_デジタル実装タイプTYPE1_46221">'【発出時非表示】プルダウンリスト（交付対象事業の名称）'!$B$2062:$E$2062</definedName>
    <definedName name="令和5年度補正デジタル田園都市国家構想交付金_デジタル実装タイプTYPE1_46222">'【発出時非表示】プルダウンリスト（交付対象事業の名称）'!$B$2063:$B$2063</definedName>
    <definedName name="令和5年度補正デジタル田園都市国家構想交付金_デジタル実装タイプTYPE1_46223">'【発出時非表示】プルダウンリスト（交付対象事業の名称）'!$B$2064:$C$2064</definedName>
    <definedName name="令和5年度補正デジタル田園都市国家構想交付金_デジタル実装タイプTYPE1_46225">'【発出時非表示】プルダウンリスト（交付対象事業の名称）'!$B$2065:$D$2065</definedName>
    <definedName name="令和5年度補正デジタル田園都市国家構想交付金_デジタル実装タイプTYPE1_46304">'【発出時非表示】プルダウンリスト（交付対象事業の名称）'!$B$2066:$B$2066</definedName>
    <definedName name="令和5年度補正デジタル田園都市国家構想交付金_デジタル実装タイプTYPE1_46392">'【発出時非表示】プルダウンリスト（交付対象事業の名称）'!$B$2067:$C$2067</definedName>
    <definedName name="令和5年度補正デジタル田園都市国家構想交付金_デジタル実装タイプTYPE1_46468">'【発出時非表示】プルダウンリスト（交付対象事業の名称）'!$B$2068:$C$2068</definedName>
    <definedName name="令和5年度補正デジタル田園都市国家構想交付金_デジタル実装タイプTYPE1_46491">'【発出時非表示】プルダウンリスト（交付対象事業の名称）'!$B$2069:$F$2069</definedName>
    <definedName name="令和5年度補正デジタル田園都市国家構想交付金_デジタル実装タイプTYPE1_46492">'【発出時非表示】プルダウンリスト（交付対象事業の名称）'!$B$2070:$B$2070</definedName>
    <definedName name="令和5年度補正デジタル田園都市国家構想交付金_デジタル実装タイプTYPE1_46523">'【発出時非表示】プルダウンリスト（交付対象事業の名称）'!$B$2071:$B$2071</definedName>
    <definedName name="令和5年度補正デジタル田園都市国家構想交付金_デジタル実装タイプTYPE1_46524">'【発出時非表示】プルダウンリスト（交付対象事業の名称）'!$B$2072:$B$2072</definedName>
    <definedName name="令和5年度補正デジタル田園都市国家構想交付金_デジタル実装タイプTYPE1_46525">'【発出時非表示】プルダウンリスト（交付対象事業の名称）'!$B$2073:$B$2073</definedName>
    <definedName name="令和5年度補正デジタル田園都市国家構想交付金_デジタル実装タイプTYPE1_46527">'【発出時非表示】プルダウンリスト（交付対象事業の名称）'!$B$2074:$B$2074</definedName>
    <definedName name="令和5年度補正デジタル田園都市国家構想交付金_デジタル実装タイプTYPE1_46530">'【発出時非表示】プルダウンリスト（交付対象事業の名称）'!$B$2075:$B$2075</definedName>
    <definedName name="令和5年度補正デジタル田園都市国家構想交付金_デジタル実装タイプTYPE1_46531">'【発出時非表示】プルダウンリスト（交付対象事業の名称）'!$B$2076:$D$2076</definedName>
    <definedName name="令和5年度補正デジタル田園都市国家構想交付金_デジタル実装タイプTYPE1_46533">'【発出時非表示】プルダウンリスト（交付対象事業の名称）'!$B$2077:$B$2077</definedName>
    <definedName name="令和5年度補正デジタル田園都市国家構想交付金_デジタル実装タイプTYPE1_46534">'【発出時非表示】プルダウンリスト（交付対象事業の名称）'!$B$2078:$B$2078</definedName>
    <definedName name="令和5年度補正デジタル田園都市国家構想交付金_デジタル実装タイプTYPE1_47000">'【発出時非表示】プルダウンリスト（交付対象事業の名称）'!$B$2079:$B$2079</definedName>
    <definedName name="令和5年度補正デジタル田園都市国家構想交付金_デジタル実装タイプTYPE1_47201">'【発出時非表示】プルダウンリスト（交付対象事業の名称）'!$B$2080:$B$2080</definedName>
    <definedName name="令和5年度補正デジタル田園都市国家構想交付金_デジタル実装タイプTYPE1_47205">'【発出時非表示】プルダウンリスト（交付対象事業の名称）'!$B$2081:$C$2081</definedName>
    <definedName name="令和5年度補正デジタル田園都市国家構想交付金_デジタル実装タイプTYPE1_47207">'【発出時非表示】プルダウンリスト（交付対象事業の名称）'!$B$2082:$C$2082</definedName>
    <definedName name="令和5年度補正デジタル田園都市国家構想交付金_デジタル実装タイプTYPE1_47208">'【発出時非表示】プルダウンリスト（交付対象事業の名称）'!$B$2083:$D$2083</definedName>
    <definedName name="令和5年度補正デジタル田園都市国家構想交付金_デジタル実装タイプTYPE1_47210">'【発出時非表示】プルダウンリスト（交付対象事業の名称）'!$B$2084:$C$2084</definedName>
    <definedName name="令和5年度補正デジタル田園都市国家構想交付金_デジタル実装タイプTYPE1_47211">'【発出時非表示】プルダウンリスト（交付対象事業の名称）'!$B$2085:$E$2085</definedName>
    <definedName name="令和5年度補正デジタル田園都市国家構想交付金_デジタル実装タイプTYPE1_47213">'【発出時非表示】プルダウンリスト（交付対象事業の名称）'!$B$2086:$B$2086</definedName>
    <definedName name="令和5年度補正デジタル田園都市国家構想交付金_デジタル実装タイプTYPE1_47214">'【発出時非表示】プルダウンリスト（交付対象事業の名称）'!$B$2087:$C$2087</definedName>
    <definedName name="令和5年度補正デジタル田園都市国家構想交付金_デジタル実装タイプTYPE1_47215">'【発出時非表示】プルダウンリスト（交付対象事業の名称）'!$B$2088:$B$2088</definedName>
    <definedName name="令和5年度補正デジタル田園都市国家構想交付金_デジタル実装タイプTYPE1_47308">'【発出時非表示】プルダウンリスト（交付対象事業の名称）'!$B$2089:$B$2089</definedName>
    <definedName name="令和5年度補正デジタル田園都市国家構想交付金_デジタル実装タイプTYPE1_47324">'【発出時非表示】プルダウンリスト（交付対象事業の名称）'!$B$2090:$B$2090</definedName>
    <definedName name="令和5年度補正デジタル田園都市国家構想交付金_デジタル実装タイプTYPE1_47325">'【発出時非表示】プルダウンリスト（交付対象事業の名称）'!$B$2091:$C$2091</definedName>
    <definedName name="令和5年度補正デジタル田園都市国家構想交付金_デジタル実装タイプTYPE1_47326">'【発出時非表示】プルダウンリスト（交付対象事業の名称）'!$B$2092:$D$2092</definedName>
    <definedName name="令和5年度補正デジタル田園都市国家構想交付金_デジタル実装タイプTYPE1_47329">'【発出時非表示】プルダウンリスト（交付対象事業の名称）'!$B$2093:$C$2093</definedName>
    <definedName name="令和5年度補正デジタル田園都市国家構想交付金_デジタル実装タイプTYPE1_47348">'【発出時非表示】プルダウンリスト（交付対象事業の名称）'!$B$2094:$B$2094</definedName>
    <definedName name="令和5年度補正デジタル田園都市国家構想交付金_デジタル実装タイプTYPE1_47361">'【発出時非表示】プルダウンリスト（交付対象事業の名称）'!$B$2095:$B$2095</definedName>
    <definedName name="令和5年度補正デジタル田園都市国家構想交付金_デジタル実装タイプTYPE1_47381">'【発出時非表示】プルダウンリスト（交付対象事業の名称）'!$B$2096:$E$2096</definedName>
    <definedName name="令和6年度補正新しい地方経済・生活環境創生交付金_デジタル実装型TYPE1_01202">'【発出時非表示】プルダウンリスト（交付対象事業の名称）'!$B$2097:$D$2097</definedName>
    <definedName name="令和6年度補正新しい地方経済・生活環境創生交付金_デジタル実装型TYPE1_01203">'【発出時非表示】プルダウンリスト（交付対象事業の名称）'!$B$2098:$C$2098</definedName>
    <definedName name="令和6年度補正新しい地方経済・生活環境創生交付金_デジタル実装型TYPE1_01204">'【発出時非表示】プルダウンリスト（交付対象事業の名称）'!$B$2099:$E$2099</definedName>
    <definedName name="令和6年度補正新しい地方経済・生活環境創生交付金_デジタル実装型TYPE1_01206">'【発出時非表示】プルダウンリスト（交付対象事業の名称）'!$B$2100:$C$2100</definedName>
    <definedName name="令和6年度補正新しい地方経済・生活環境創生交付金_デジタル実装型TYPE1_01208">'【発出時非表示】プルダウンリスト（交付対象事業の名称）'!$B$2101:$B$2101</definedName>
    <definedName name="令和6年度補正新しい地方経済・生活環境創生交付金_デジタル実装型TYPE1_01211">'【発出時非表示】プルダウンリスト（交付対象事業の名称）'!$B$2102:$C$2102</definedName>
    <definedName name="令和6年度補正新しい地方経済・生活環境創生交付金_デジタル実装型TYPE1_01213">'【発出時非表示】プルダウンリスト（交付対象事業の名称）'!$B$2103:$B$2103</definedName>
    <definedName name="令和6年度補正新しい地方経済・生活環境創生交付金_デジタル実装型TYPE1_01214">'【発出時非表示】プルダウンリスト（交付対象事業の名称）'!$B$2104:$B$2104</definedName>
    <definedName name="令和6年度補正新しい地方経済・生活環境創生交付金_デジタル実装型TYPE1_01215">'【発出時非表示】プルダウンリスト（交付対象事業の名称）'!$B$2105:$D$2105</definedName>
    <definedName name="令和6年度補正新しい地方経済・生活環境創生交付金_デジタル実装型TYPE1_01216">'【発出時非表示】プルダウンリスト（交付対象事業の名称）'!$B$2106:$C$2106</definedName>
    <definedName name="令和6年度補正新しい地方経済・生活環境創生交付金_デジタル実装型TYPE1_01217">'【発出時非表示】プルダウンリスト（交付対象事業の名称）'!$B$2107:$D$2107</definedName>
    <definedName name="令和6年度補正新しい地方経済・生活環境創生交付金_デジタル実装型TYPE1_01219">'【発出時非表示】プルダウンリスト（交付対象事業の名称）'!$B$2108:$D$2108</definedName>
    <definedName name="令和6年度補正新しい地方経済・生活環境創生交付金_デジタル実装型TYPE1_01220">'【発出時非表示】プルダウンリスト（交付対象事業の名称）'!$B$2109:$B$2109</definedName>
    <definedName name="令和6年度補正新しい地方経済・生活環境創生交付金_デジタル実装型TYPE1_01221">'【発出時非表示】プルダウンリスト（交付対象事業の名称）'!$B$2110:$B$2110</definedName>
    <definedName name="令和6年度補正新しい地方経済・生活環境創生交付金_デジタル実装型TYPE1_01223">'【発出時非表示】プルダウンリスト（交付対象事業の名称）'!$B$2111:$B$2111</definedName>
    <definedName name="令和6年度補正新しい地方経済・生活環境創生交付金_デジタル実装型TYPE1_01224">'【発出時非表示】プルダウンリスト（交付対象事業の名称）'!$B$2112:$E$2112</definedName>
    <definedName name="令和6年度補正新しい地方経済・生活環境創生交付金_デジタル実装型TYPE1_01225">'【発出時非表示】プルダウンリスト（交付対象事業の名称）'!$B$2113:$B$2113</definedName>
    <definedName name="令和6年度補正新しい地方経済・生活環境創生交付金_デジタル実装型TYPE1_01226">'【発出時非表示】プルダウンリスト（交付対象事業の名称）'!$B$2114:$D$2114</definedName>
    <definedName name="令和6年度補正新しい地方経済・生活環境創生交付金_デジタル実装型TYPE1_01227">'【発出時非表示】プルダウンリスト（交付対象事業の名称）'!$B$2115:$B$2115</definedName>
    <definedName name="令和6年度補正新しい地方経済・生活環境創生交付金_デジタル実装型TYPE1_01229">'【発出時非表示】プルダウンリスト（交付対象事業の名称）'!$B$2116:$B$2116</definedName>
    <definedName name="令和6年度補正新しい地方経済・生活環境創生交付金_デジタル実装型TYPE1_01231">'【発出時非表示】プルダウンリスト（交付対象事業の名称）'!$B$2117:$E$2117</definedName>
    <definedName name="令和6年度補正新しい地方経済・生活環境創生交付金_デジタル実装型TYPE1_01233">'【発出時非表示】プルダウンリスト（交付対象事業の名称）'!$B$2118:$C$2118</definedName>
    <definedName name="令和6年度補正新しい地方経済・生活環境創生交付金_デジタル実装型TYPE1_01234">'【発出時非表示】プルダウンリスト（交付対象事業の名称）'!$B$2119:$B$2119</definedName>
    <definedName name="令和6年度補正新しい地方経済・生活環境創生交付金_デジタル実装型TYPE1_01235">'【発出時非表示】プルダウンリスト（交付対象事業の名称）'!$B$2120:$D$2120</definedName>
    <definedName name="令和6年度補正新しい地方経済・生活環境創生交付金_デジタル実装型TYPE1_01303">'【発出時非表示】プルダウンリスト（交付対象事業の名称）'!$B$2121:$B$2121</definedName>
    <definedName name="令和6年度補正新しい地方経済・生活環境創生交付金_デジタル実装型TYPE1_01332">'【発出時非表示】プルダウンリスト（交付対象事業の名称）'!$B$2122:$B$2122</definedName>
    <definedName name="令和6年度補正新しい地方経済・生活環境創生交付金_デジタル実装型TYPE1_01337">'【発出時非表示】プルダウンリスト（交付対象事業の名称）'!$B$2123:$B$2123</definedName>
    <definedName name="令和6年度補正新しい地方経済・生活環境創生交付金_デジタル実装型TYPE1_01345">'【発出時非表示】プルダウンリスト（交付対象事業の名称）'!$B$2124:$B$2124</definedName>
    <definedName name="令和6年度補正新しい地方経済・生活環境創生交付金_デジタル実装型TYPE1_01346">'【発出時非表示】プルダウンリスト（交付対象事業の名称）'!$B$2125:$B$2125</definedName>
    <definedName name="令和6年度補正新しい地方経済・生活環境創生交付金_デジタル実装型TYPE1_01391">'【発出時非表示】プルダウンリスト（交付対象事業の名称）'!$B$2126:$B$2126</definedName>
    <definedName name="令和6年度補正新しい地方経済・生活環境創生交付金_デジタル実装型TYPE1_01395">'【発出時非表示】プルダウンリスト（交付対象事業の名称）'!$B$2127:$C$2127</definedName>
    <definedName name="令和6年度補正新しい地方経済・生活環境創生交付金_デジタル実装型TYPE1_01397">'【発出時非表示】プルダウンリスト（交付対象事業の名称）'!$B$2128:$B$2128</definedName>
    <definedName name="令和6年度補正新しい地方経済・生活環境創生交付金_デジタル実装型TYPE1_01399">'【発出時非表示】プルダウンリスト（交付対象事業の名称）'!$B$2129:$B$2129</definedName>
    <definedName name="令和6年度補正新しい地方経済・生活環境創生交付金_デジタル実装型TYPE1_01400">'【発出時非表示】プルダウンリスト（交付対象事業の名称）'!$B$2130:$D$2130</definedName>
    <definedName name="令和6年度補正新しい地方経済・生活環境創生交付金_デジタル実装型TYPE1_01401">'【発出時非表示】プルダウンリスト（交付対象事業の名称）'!$B$2131:$C$2131</definedName>
    <definedName name="令和6年度補正新しい地方経済・生活環境創生交付金_デジタル実装型TYPE1_01402">'【発出時非表示】プルダウンリスト（交付対象事業の名称）'!$B$2132:$C$2132</definedName>
    <definedName name="令和6年度補正新しい地方経済・生活環境創生交付金_デジタル実装型TYPE1_01407">'【発出時非表示】プルダウンリスト（交付対象事業の名称）'!$B$2133:$B$2133</definedName>
    <definedName name="令和6年度補正新しい地方経済・生活環境創生交付金_デジタル実装型TYPE1_01408">'【発出時非表示】プルダウンリスト（交付対象事業の名称）'!$B$2134:$B$2134</definedName>
    <definedName name="令和6年度補正新しい地方経済・生活環境創生交付金_デジタル実装型TYPE1_01409">'【発出時非表示】プルダウンリスト（交付対象事業の名称）'!$B$2135:$C$2135</definedName>
    <definedName name="令和6年度補正新しい地方経済・生活環境創生交付金_デジタル実装型TYPE1_01427">'【発出時非表示】プルダウンリスト（交付対象事業の名称）'!$B$2136:$B$2136</definedName>
    <definedName name="令和6年度補正新しい地方経済・生活環境創生交付金_デジタル実装型TYPE1_01429">'【発出時非表示】プルダウンリスト（交付対象事業の名称）'!$B$2137:$B$2137</definedName>
    <definedName name="令和6年度補正新しい地方経済・生活環境創生交付金_デジタル実装型TYPE1_01431">'【発出時非表示】プルダウンリスト（交付対象事業の名称）'!$B$2138:$B$2138</definedName>
    <definedName name="令和6年度補正新しい地方経済・生活環境創生交付金_デジタル実装型TYPE1_01434">'【発出時非表示】プルダウンリスト（交付対象事業の名称）'!$B$2139:$B$2139</definedName>
    <definedName name="令和6年度補正新しい地方経済・生活環境創生交付金_デジタル実装型TYPE1_01438">'【発出時非表示】プルダウンリスト（交付対象事業の名称）'!$B$2140:$B$2140</definedName>
    <definedName name="令和6年度補正新しい地方経済・生活環境創生交付金_デジタル実装型TYPE1_01452">'【発出時非表示】プルダウンリスト（交付対象事業の名称）'!$B$2141:$B$2141</definedName>
    <definedName name="令和6年度補正新しい地方経済・生活環境創生交付金_デジタル実装型TYPE1_01454">'【発出時非表示】プルダウンリスト（交付対象事業の名称）'!$B$2142:$B$2142</definedName>
    <definedName name="令和6年度補正新しい地方経済・生活環境創生交付金_デジタル実装型TYPE1_01455">'【発出時非表示】プルダウンリスト（交付対象事業の名称）'!$B$2143:$B$2143</definedName>
    <definedName name="令和6年度補正新しい地方経済・生活環境創生交付金_デジタル実装型TYPE1_01461">'【発出時非表示】プルダウンリスト（交付対象事業の名称）'!$B$2144:$B$2144</definedName>
    <definedName name="令和6年度補正新しい地方経済・生活環境創生交付金_デジタル実装型TYPE1_01462">'【発出時非表示】プルダウンリスト（交付対象事業の名称）'!$B$2145:$B$2145</definedName>
    <definedName name="令和6年度補正新しい地方経済・生活環境創生交付金_デジタル実装型TYPE1_01464">'【発出時非表示】プルダウンリスト（交付対象事業の名称）'!$B$2146:$C$2146</definedName>
    <definedName name="令和6年度補正新しい地方経済・生活環境創生交付金_デジタル実装型TYPE1_01465">'【発出時非表示】プルダウンリスト（交付対象事業の名称）'!$B$2147:$C$2147</definedName>
    <definedName name="令和6年度補正新しい地方経済・生活環境創生交付金_デジタル実装型TYPE1_01468">'【発出時非表示】プルダウンリスト（交付対象事業の名称）'!$B$2148:$B$2148</definedName>
    <definedName name="令和6年度補正新しい地方経済・生活環境創生交付金_デジタル実装型TYPE1_01470">'【発出時非表示】プルダウンリスト（交付対象事業の名称）'!$B$2149:$B$2149</definedName>
    <definedName name="令和6年度補正新しい地方経済・生活環境創生交付金_デジタル実装型TYPE1_01482">'【発出時非表示】プルダウンリスト（交付対象事業の名称）'!$B$2150:$B$2150</definedName>
    <definedName name="令和6年度補正新しい地方経済・生活環境創生交付金_デジタル実装型TYPE1_01483">'【発出時非表示】プルダウンリスト（交付対象事業の名称）'!$B$2151:$B$2151</definedName>
    <definedName name="令和6年度補正新しい地方経済・生活環境創生交付金_デジタル実装型TYPE1_01484">'【発出時非表示】プルダウンリスト（交付対象事業の名称）'!$B$2152:$B$2152</definedName>
    <definedName name="令和6年度補正新しい地方経済・生活環境創生交付金_デジタル実装型TYPE1_01485">'【発出時非表示】プルダウンリスト（交付対象事業の名称）'!$B$2153:$B$2153</definedName>
    <definedName name="令和6年度補正新しい地方経済・生活環境創生交付金_デジタル実装型TYPE1_01512">'【発出時非表示】プルダウンリスト（交付対象事業の名称）'!$B$2154:$B$2154</definedName>
    <definedName name="令和6年度補正新しい地方経済・生活環境創生交付金_デジタル実装型TYPE1_01543">'【発出時非表示】プルダウンリスト（交付対象事業の名称）'!$B$2155:$D$2155</definedName>
    <definedName name="令和6年度補正新しい地方経済・生活環境創生交付金_デジタル実装型TYPE1_01544">'【発出時非表示】プルダウンリスト（交付対象事業の名称）'!$B$2156:$D$2156</definedName>
    <definedName name="令和6年度補正新しい地方経済・生活環境創生交付金_デジタル実装型TYPE1_01545">'【発出時非表示】プルダウンリスト（交付対象事業の名称）'!$B$2157:$D$2157</definedName>
    <definedName name="令和6年度補正新しい地方経済・生活環境創生交付金_デジタル実装型TYPE1_01546">'【発出時非表示】プルダウンリスト（交付対象事業の名称）'!$B$2158:$D$2158</definedName>
    <definedName name="令和6年度補正新しい地方経済・生活環境創生交付金_デジタル実装型TYPE1_01547">'【発出時非表示】プルダウンリスト（交付対象事業の名称）'!$B$2159:$C$2159</definedName>
    <definedName name="令和6年度補正新しい地方経済・生活環境創生交付金_デジタル実装型TYPE1_01549">'【発出時非表示】プルダウンリスト（交付対象事業の名称）'!$B$2160:$D$2160</definedName>
    <definedName name="令和6年度補正新しい地方経済・生活環境創生交付金_デジタル実装型TYPE1_01555">'【発出時非表示】プルダウンリスト（交付対象事業の名称）'!$B$2161:$C$2161</definedName>
    <definedName name="令和6年度補正新しい地方経済・生活環境創生交付金_デジタル実装型TYPE1_01560">'【発出時非表示】プルダウンリスト（交付対象事業の名称）'!$B$2162:$B$2162</definedName>
    <definedName name="令和6年度補正新しい地方経済・生活環境創生交付金_デジタル実装型TYPE1_01563">'【発出時非表示】プルダウンリスト（交付対象事業の名称）'!$B$2163:$B$2163</definedName>
    <definedName name="令和6年度補正新しい地方経済・生活環境創生交付金_デジタル実装型TYPE1_01564">'【発出時非表示】プルダウンリスト（交付対象事業の名称）'!$B$2164:$D$2164</definedName>
    <definedName name="令和6年度補正新しい地方経済・生活環境創生交付金_デジタル実装型TYPE1_01578">'【発出時非表示】プルダウンリスト（交付対象事業の名称）'!$B$2165:$B$2165</definedName>
    <definedName name="令和6年度補正新しい地方経済・生活環境創生交付金_デジタル実装型TYPE1_01581">'【発出時非表示】プルダウンリスト（交付対象事業の名称）'!$B$2166:$C$2166</definedName>
    <definedName name="令和6年度補正新しい地方経済・生活環境創生交付金_デジタル実装型TYPE1_01584">'【発出時非表示】プルダウンリスト（交付対象事業の名称）'!$B$2167:$C$2167</definedName>
    <definedName name="令和6年度補正新しい地方経済・生活環境創生交付金_デジタル実装型TYPE1_01601">'【発出時非表示】プルダウンリスト（交付対象事業の名称）'!$B$2168:$F$2168</definedName>
    <definedName name="令和6年度補正新しい地方経済・生活環境創生交付金_デジタル実装型TYPE1_01602">'【発出時非表示】プルダウンリスト（交付対象事業の名称）'!$B$2169:$B$2169</definedName>
    <definedName name="令和6年度補正新しい地方経済・生活環境創生交付金_デジタル実装型TYPE1_01607">'【発出時非表示】プルダウンリスト（交付対象事業の名称）'!$B$2170:$B$2170</definedName>
    <definedName name="令和6年度補正新しい地方経済・生活環境創生交付金_デジタル実装型TYPE1_01631">'【発出時非表示】プルダウンリスト（交付対象事業の名称）'!$B$2171:$D$2171</definedName>
    <definedName name="令和6年度補正新しい地方経済・生活環境創生交付金_デジタル実装型TYPE1_01632">'【発出時非表示】プルダウンリスト（交付対象事業の名称）'!$B$2172:$B$2172</definedName>
    <definedName name="令和6年度補正新しい地方経済・生活環境創生交付金_デジタル実装型TYPE1_01634">'【発出時非表示】プルダウンリスト（交付対象事業の名称）'!$B$2173:$C$2173</definedName>
    <definedName name="令和6年度補正新しい地方経済・生活環境創生交付金_デジタル実装型TYPE1_01635">'【発出時非表示】プルダウンリスト（交付対象事業の名称）'!$B$2174:$D$2174</definedName>
    <definedName name="令和6年度補正新しい地方経済・生活環境創生交付金_デジタル実装型TYPE1_01636">'【発出時非表示】プルダウンリスト（交付対象事業の名称）'!$B$2175:$E$2175</definedName>
    <definedName name="令和6年度補正新しい地方経済・生活環境創生交付金_デジタル実装型TYPE1_01637">'【発出時非表示】プルダウンリスト（交付対象事業の名称）'!$B$2176:$E$2176</definedName>
    <definedName name="令和6年度補正新しい地方経済・生活環境創生交付金_デジタル実装型TYPE1_01638">'【発出時非表示】プルダウンリスト（交付対象事業の名称）'!$B$2177:$B$2177</definedName>
    <definedName name="令和6年度補正新しい地方経済・生活環境創生交付金_デジタル実装型TYPE1_01641">'【発出時非表示】プルダウンリスト（交付対象事業の名称）'!$B$2178:$B$2178</definedName>
    <definedName name="令和6年度補正新しい地方経済・生活環境創生交付金_デジタル実装型TYPE1_01643">'【発出時非表示】プルダウンリスト（交付対象事業の名称）'!$B$2179:$C$2179</definedName>
    <definedName name="令和6年度補正新しい地方経済・生活環境創生交付金_デジタル実装型TYPE1_01645">'【発出時非表示】プルダウンリスト（交付対象事業の名称）'!$B$2180:$C$2180</definedName>
    <definedName name="令和6年度補正新しい地方経済・生活環境創生交付金_デジタル実装型TYPE1_01647">'【発出時非表示】プルダウンリスト（交付対象事業の名称）'!$B$2181:$B$2181</definedName>
    <definedName name="令和6年度補正新しい地方経済・生活環境創生交付金_デジタル実装型TYPE1_01663">'【発出時非表示】プルダウンリスト（交付対象事業の名称）'!$B$2182:$B$2182</definedName>
    <definedName name="令和6年度補正新しい地方経済・生活環境創生交付金_デジタル実装型TYPE1_01667">'【発出時非表示】プルダウンリスト（交付対象事業の名称）'!$B$2183:$B$2183</definedName>
    <definedName name="令和6年度補正新しい地方経済・生活環境創生交付金_デジタル実装型TYPE1_01668">'【発出時非表示】プルダウンリスト（交付対象事業の名称）'!$B$2184:$B$2184</definedName>
    <definedName name="令和6年度補正新しい地方経済・生活環境創生交付金_デジタル実装型TYPE1_01691">'【発出時非表示】プルダウンリスト（交付対象事業の名称）'!$B$2185:$B$2185</definedName>
    <definedName name="令和6年度補正新しい地方経済・生活環境創生交付金_デジタル実装型TYPE1_01692">'【発出時非表示】プルダウンリスト（交付対象事業の名称）'!$B$2186:$B$2186</definedName>
    <definedName name="令和6年度補正新しい地方経済・生活環境創生交付金_デジタル実装型TYPE1_01694">'【発出時非表示】プルダウンリスト（交付対象事業の名称）'!$B$2187:$B$2187</definedName>
    <definedName name="令和6年度補正新しい地方経済・生活環境創生交付金_デジタル実装型TYPE1_01901">'【発出時非表示】プルダウンリスト（交付対象事業の名称）'!$B$2188:$B$2188</definedName>
    <definedName name="令和6年度補正新しい地方経済・生活環境創生交付金_デジタル実装型TYPE1_02000">'【発出時非表示】プルダウンリスト（交付対象事業の名称）'!$B$2189:$F$2189</definedName>
    <definedName name="令和6年度補正新しい地方経済・生活環境創生交付金_デジタル実装型TYPE1_02201">'【発出時非表示】プルダウンリスト（交付対象事業の名称）'!$B$2190:$C$2190</definedName>
    <definedName name="令和6年度補正新しい地方経済・生活環境創生交付金_デジタル実装型TYPE1_02202">'【発出時非表示】プルダウンリスト（交付対象事業の名称）'!$B$2191:$E$2191</definedName>
    <definedName name="令和6年度補正新しい地方経済・生活環境創生交付金_デジタル実装型TYPE1_02203">'【発出時非表示】プルダウンリスト（交付対象事業の名称）'!$B$2192:$C$2192</definedName>
    <definedName name="令和6年度補正新しい地方経済・生活環境創生交付金_デジタル実装型TYPE1_02205">'【発出時非表示】プルダウンリスト（交付対象事業の名称）'!$B$2193:$B$2193</definedName>
    <definedName name="令和6年度補正新しい地方経済・生活環境創生交付金_デジタル実装型TYPE1_02206">'【発出時非表示】プルダウンリスト（交付対象事業の名称）'!$B$2194:$C$2194</definedName>
    <definedName name="令和6年度補正新しい地方経済・生活環境創生交付金_デジタル実装型TYPE1_02208">'【発出時非表示】プルダウンリスト（交付対象事業の名称）'!$B$2195:$B$2195</definedName>
    <definedName name="令和6年度補正新しい地方経済・生活環境創生交付金_デジタル実装型TYPE1_02210">'【発出時非表示】プルダウンリスト（交付対象事業の名称）'!$B$2196:$C$2196</definedName>
    <definedName name="令和6年度補正新しい地方経済・生活環境創生交付金_デジタル実装型TYPE1_02303">'【発出時非表示】プルダウンリスト（交付対象事業の名称）'!$B$2197:$B$2197</definedName>
    <definedName name="令和6年度補正新しい地方経済・生活環境創生交付金_デジタル実装型TYPE1_02343">'【発出時非表示】プルダウンリスト（交付対象事業の名称）'!$B$2198:$B$2198</definedName>
    <definedName name="令和6年度補正新しい地方経済・生活環境創生交付金_デジタル実装型TYPE1_02361">'【発出時非表示】プルダウンリスト（交付対象事業の名称）'!$B$2199:$B$2199</definedName>
    <definedName name="令和6年度補正新しい地方経済・生活環境創生交付金_デジタル実装型TYPE1_02367">'【発出時非表示】プルダウンリスト（交付対象事業の名称）'!$B$2200:$B$2200</definedName>
    <definedName name="令和6年度補正新しい地方経済・生活環境創生交付金_デジタル実装型TYPE1_02381">'【発出時非表示】プルダウンリスト（交付対象事業の名称）'!$B$2201:$B$2201</definedName>
    <definedName name="令和6年度補正新しい地方経済・生活環境創生交付金_デジタル実装型TYPE1_02387">'【発出時非表示】プルダウンリスト（交付対象事業の名称）'!$B$2202:$E$2202</definedName>
    <definedName name="令和6年度補正新しい地方経済・生活環境創生交付金_デジタル実装型TYPE1_02402">'【発出時非表示】プルダウンリスト（交付対象事業の名称）'!$B$2203:$B$2203</definedName>
    <definedName name="令和6年度補正新しい地方経済・生活環境創生交付金_デジタル実装型TYPE1_02423">'【発出時非表示】プルダウンリスト（交付対象事業の名称）'!$B$2204:$B$2204</definedName>
    <definedName name="令和6年度補正新しい地方経済・生活環境創生交付金_デジタル実装型TYPE1_02426">'【発出時非表示】プルダウンリスト（交付対象事業の名称）'!$B$2205:$B$2205</definedName>
    <definedName name="令和6年度補正新しい地方経済・生活環境創生交付金_デジタル実装型TYPE1_02446">'【発出時非表示】プルダウンリスト（交付対象事業の名称）'!$B$2206:$C$2206</definedName>
    <definedName name="令和6年度補正新しい地方経済・生活環境創生交付金_デジタル実装型TYPE1_02879">'【発出時非表示】プルダウンリスト（交付対象事業の名称）'!$B$2207:$B$2207</definedName>
    <definedName name="令和6年度補正新しい地方経済・生活環境創生交付金_デジタル実装型TYPE1_03201">'【発出時非表示】プルダウンリスト（交付対象事業の名称）'!$B$2208:$C$2208</definedName>
    <definedName name="令和6年度補正新しい地方経済・生活環境創生交付金_デジタル実装型TYPE1_03202">'【発出時非表示】プルダウンリスト（交付対象事業の名称）'!$B$3177:$B$3177</definedName>
    <definedName name="令和6年度補正新しい地方経済・生活環境創生交付金_デジタル実装型TYPE1_03205">'【発出時非表示】プルダウンリスト（交付対象事業の名称）'!$B$2209:$D$2209</definedName>
    <definedName name="令和6年度補正新しい地方経済・生活環境創生交付金_デジタル実装型TYPE1_03209">'【発出時非表示】プルダウンリスト（交付対象事業の名称）'!$B$2210:$E$2210</definedName>
    <definedName name="令和6年度補正新しい地方経済・生活環境創生交付金_デジタル実装型TYPE1_03210">'【発出時非表示】プルダウンリスト（交付対象事業の名称）'!$B$2211:$C$2211</definedName>
    <definedName name="令和6年度補正新しい地方経済・生活環境創生交付金_デジタル実装型TYPE1_03211">'【発出時非表示】プルダウンリスト（交付対象事業の名称）'!$B$2212:$B$2212</definedName>
    <definedName name="令和6年度補正新しい地方経済・生活環境創生交付金_デジタル実装型TYPE1_03215">'【発出時非表示】プルダウンリスト（交付対象事業の名称）'!$B$2213:$D$2213</definedName>
    <definedName name="令和6年度補正新しい地方経済・生活環境創生交付金_デジタル実装型TYPE1_03301">'【発出時非表示】プルダウンリスト（交付対象事業の名称）'!$B$2214:$B$2214</definedName>
    <definedName name="令和6年度補正新しい地方経済・生活環境創生交付金_デジタル実装型TYPE1_03302">'【発出時非表示】プルダウンリスト（交付対象事業の名称）'!$B$3178:$B$3178</definedName>
    <definedName name="令和6年度補正新しい地方経済・生活環境創生交付金_デジタル実装型TYPE1_03321">'【発出時非表示】プルダウンリスト（交付対象事業の名称）'!$B$2215:$C$2215</definedName>
    <definedName name="令和6年度補正新しい地方経済・生活環境創生交付金_デジタル実装型TYPE1_03322">'【発出時非表示】プルダウンリスト（交付対象事業の名称）'!$B$2216:$E$2216</definedName>
    <definedName name="令和6年度補正新しい地方経済・生活環境創生交付金_デジタル実装型TYPE1_03366">'【発出時非表示】プルダウンリスト（交付対象事業の名称）'!$B$3179:$B$3179</definedName>
    <definedName name="令和6年度補正新しい地方経済・生活環境創生交付金_デジタル実装型TYPE1_03381">'【発出時非表示】プルダウンリスト（交付対象事業の名称）'!$B$2217:$C$2217</definedName>
    <definedName name="令和6年度補正新しい地方経済・生活環境創生交付金_デジタル実装型TYPE1_03461">'【発出時非表示】プルダウンリスト（交付対象事業の名称）'!$B$2218:$B$2218</definedName>
    <definedName name="令和6年度補正新しい地方経済・生活環境創生交付金_デジタル実装型TYPE1_04000">'【発出時非表示】プルダウンリスト（交付対象事業の名称）'!$B$2219:$C$2219</definedName>
    <definedName name="令和6年度補正新しい地方経済・生活環境創生交付金_デジタル実装型TYPE1_04100">'【発出時非表示】プルダウンリスト（交付対象事業の名称）'!$B$2220:$E$2220</definedName>
    <definedName name="令和6年度補正新しい地方経済・生活環境創生交付金_デジタル実装型TYPE1_04205">'【発出時非表示】プルダウンリスト（交付対象事業の名称）'!$B$2221:$C$2221</definedName>
    <definedName name="令和6年度補正新しい地方経済・生活環境創生交付金_デジタル実装型TYPE1_04208">'【発出時非表示】プルダウンリスト（交付対象事業の名称）'!$B$2222:$D$2222</definedName>
    <definedName name="令和6年度補正新しい地方経済・生活環境創生交付金_デジタル実装型TYPE1_04212">'【発出時非表示】プルダウンリスト（交付対象事業の名称）'!$B$2223:$B$2223</definedName>
    <definedName name="令和6年度補正新しい地方経済・生活環境創生交付金_デジタル実装型TYPE1_04213">'【発出時非表示】プルダウンリスト（交付対象事業の名称）'!$B$2224:$E$2224</definedName>
    <definedName name="令和6年度補正新しい地方経済・生活環境創生交付金_デジタル実装型TYPE1_04216">'【発出時非表示】プルダウンリスト（交付対象事業の名称）'!$B$2225:$D$2225</definedName>
    <definedName name="令和6年度補正新しい地方経済・生活環境創生交付金_デジタル実装型TYPE1_04301">'【発出時非表示】プルダウンリスト（交付対象事業の名称）'!$B$2226:$E$2226</definedName>
    <definedName name="令和6年度補正新しい地方経済・生活環境創生交付金_デジタル実装型TYPE1_04302">'【発出時非表示】プルダウンリスト（交付対象事業の名称）'!$B$2227:$B$2227</definedName>
    <definedName name="令和6年度補正新しい地方経済・生活環境創生交付金_デジタル実装型TYPE1_04323">'【発出時非表示】プルダウンリスト（交付対象事業の名称）'!$B$2228:$C$2228</definedName>
    <definedName name="令和6年度補正新しい地方経済・生活環境創生交付金_デジタル実装型TYPE1_04324">'【発出時非表示】プルダウンリスト（交付対象事業の名称）'!$B$2229:$C$2229</definedName>
    <definedName name="令和6年度補正新しい地方経済・生活環境創生交付金_デジタル実装型TYPE1_04341">'【発出時非表示】プルダウンリスト（交付対象事業の名称）'!$B$2230:$B$2230</definedName>
    <definedName name="令和6年度補正新しい地方経済・生活環境創生交付金_デジタル実装型TYPE1_04361">'【発出時非表示】プルダウンリスト（交付対象事業の名称）'!$B$2231:$C$2231</definedName>
    <definedName name="令和6年度補正新しい地方経済・生活環境創生交付金_デジタル実装型TYPE1_04362">'【発出時非表示】プルダウンリスト（交付対象事業の名称）'!$B$3142:$C$3142</definedName>
    <definedName name="令和6年度補正新しい地方経済・生活環境創生交付金_デジタル実装型TYPE1_04404">'【発出時非表示】プルダウンリスト（交付対象事業の名称）'!$B$2232:$B$2232</definedName>
    <definedName name="令和6年度補正新しい地方経済・生活環境創生交付金_デジタル実装型TYPE1_04421">'【発出時非表示】プルダウンリスト（交付対象事業の名称）'!$B$2233:$B$2233</definedName>
    <definedName name="令和6年度補正新しい地方経済・生活環境創生交付金_デジタル実装型TYPE1_04424">'【発出時非表示】プルダウンリスト（交付対象事業の名称）'!$B$3143:$B$3143</definedName>
    <definedName name="令和6年度補正新しい地方経済・生活環境創生交付金_デジタル実装型TYPE1_04444">'【発出時非表示】プルダウンリスト（交付対象事業の名称）'!$B$2234:$B$2234</definedName>
    <definedName name="令和6年度補正新しい地方経済・生活環境創生交付金_デジタル実装型TYPE1_04445">'【発出時非表示】プルダウンリスト（交付対象事業の名称）'!$B$2235:$B$2235</definedName>
    <definedName name="令和6年度補正新しい地方経済・生活環境創生交付金_デジタル実装型TYPE1_04964">'【発出時非表示】プルダウンリスト（交付対象事業の名称）'!$B$3144:$B$3144</definedName>
    <definedName name="令和6年度補正新しい地方経済・生活環境創生交付金_デジタル実装型TYPE1_05000">'【発出時非表示】プルダウンリスト（交付対象事業の名称）'!$B$2236:$C$2236</definedName>
    <definedName name="令和6年度補正新しい地方経済・生活環境創生交付金_デジタル実装型TYPE1_05202">'【発出時非表示】プルダウンリスト（交付対象事業の名称）'!$B$2237:$B$2237</definedName>
    <definedName name="令和6年度補正新しい地方経済・生活環境創生交付金_デジタル実装型TYPE1_05204">'【発出時非表示】プルダウンリスト（交付対象事業の名称）'!$B$2238:$B$2238</definedName>
    <definedName name="令和6年度補正新しい地方経済・生活環境創生交付金_デジタル実装型TYPE1_05206">'【発出時非表示】プルダウンリスト（交付対象事業の名称）'!$B$2239:$B$2239</definedName>
    <definedName name="令和6年度補正新しい地方経済・生活環境創生交付金_デジタル実装型TYPE1_05209">'【発出時非表示】プルダウンリスト（交付対象事業の名称）'!$B$2240:$B$2240</definedName>
    <definedName name="令和6年度補正新しい地方経済・生活環境創生交付金_デジタル実装型TYPE1_05210">'【発出時非表示】プルダウンリスト（交付対象事業の名称）'!$B$2241:$B$2241</definedName>
    <definedName name="令和6年度補正新しい地方経済・生活環境創生交付金_デジタル実装型TYPE1_05212">'【発出時非表示】プルダウンリスト（交付対象事業の名称）'!$B$2242:$B$2242</definedName>
    <definedName name="令和6年度補正新しい地方経済・生活環境創生交付金_デジタル実装型TYPE1_05213">'【発出時非表示】プルダウンリスト（交付対象事業の名称）'!$B$2243:$B$2243</definedName>
    <definedName name="令和6年度補正新しい地方経済・生活環境創生交付金_デジタル実装型TYPE1_05214">'【発出時非表示】プルダウンリスト（交付対象事業の名称）'!$B$2244:$B$2244</definedName>
    <definedName name="令和6年度補正新しい地方経済・生活環境創生交付金_デジタル実装型TYPE1_05348">'【発出時非表示】プルダウンリスト（交付対象事業の名称）'!$B$2245:$B$2245</definedName>
    <definedName name="令和6年度補正新しい地方経済・生活環境創生交付金_デジタル実装型TYPE1_05349">'【発出時非表示】プルダウンリスト（交付対象事業の名称）'!$B$2246:$C$2246</definedName>
    <definedName name="令和6年度補正新しい地方経済・生活環境創生交付金_デジタル実装型TYPE1_05363">'【発出時非表示】プルダウンリスト（交付対象事業の名称）'!$B$2247:$B$2247</definedName>
    <definedName name="令和6年度補正新しい地方経済・生活環境創生交付金_デジタル実装型TYPE1_05366">'【発出時非表示】プルダウンリスト（交付対象事業の名称）'!$B$2248:$B$2248</definedName>
    <definedName name="令和6年度補正新しい地方経済・生活環境創生交付金_デジタル実装型TYPE1_05368">'【発出時非表示】プルダウンリスト（交付対象事業の名称）'!$B$2249:$B$2249</definedName>
    <definedName name="令和6年度補正新しい地方経済・生活環境創生交付金_デジタル実装型TYPE1_05434">'【発出時非表示】プルダウンリスト（交付対象事業の名称）'!$B$2250:$C$2250</definedName>
    <definedName name="令和6年度補正新しい地方経済・生活環境創生交付金_デジタル実装型TYPE1_05463">'【発出時非表示】プルダウンリスト（交付対象事業の名称）'!$B$2251:$B$2251</definedName>
    <definedName name="令和6年度補正新しい地方経済・生活環境創生交付金_デジタル実装型TYPE1_06000">'【発出時非表示】プルダウンリスト（交付対象事業の名称）'!$B$2252:$H$2252</definedName>
    <definedName name="令和6年度補正新しい地方経済・生活環境創生交付金_デジタル実装型TYPE1_06201">'【発出時非表示】プルダウンリスト（交付対象事業の名称）'!$B$2253:$C$2253</definedName>
    <definedName name="令和6年度補正新しい地方経済・生活環境創生交付金_デジタル実装型TYPE1_06202">'【発出時非表示】プルダウンリスト（交付対象事業の名称）'!$B$2254:$E$2254</definedName>
    <definedName name="令和6年度補正新しい地方経済・生活環境創生交付金_デジタル実装型TYPE1_06203">'【発出時非表示】プルダウンリスト（交付対象事業の名称）'!$B$2255:$B$2255</definedName>
    <definedName name="令和6年度補正新しい地方経済・生活環境創生交付金_デジタル実装型TYPE1_06204">'【発出時非表示】プルダウンリスト（交付対象事業の名称）'!$B$2256:$C$2256</definedName>
    <definedName name="令和6年度補正新しい地方経済・生活環境創生交付金_デジタル実装型TYPE1_06205">'【発出時非表示】プルダウンリスト（交付対象事業の名称）'!$B$2257:$F$2257</definedName>
    <definedName name="令和6年度補正新しい地方経済・生活環境創生交付金_デジタル実装型TYPE1_06207">'【発出時非表示】プルダウンリスト（交付対象事業の名称）'!$B$2258:$C$2258</definedName>
    <definedName name="令和6年度補正新しい地方経済・生活環境創生交付金_デジタル実装型TYPE1_06208">'【発出時非表示】プルダウンリスト（交付対象事業の名称）'!$B$2259:$B$2259</definedName>
    <definedName name="令和6年度補正新しい地方経済・生活環境創生交付金_デジタル実装型TYPE1_06209">'【発出時非表示】プルダウンリスト（交付対象事業の名称）'!$B$2260:$B$2260</definedName>
    <definedName name="令和6年度補正新しい地方経済・生活環境創生交付金_デジタル実装型TYPE1_06210">'【発出時非表示】プルダウンリスト（交付対象事業の名称）'!$B$2261:$E$2261</definedName>
    <definedName name="令和6年度補正新しい地方経済・生活環境創生交付金_デジタル実装型TYPE1_06211">'【発出時非表示】プルダウンリスト（交付対象事業の名称）'!$B$2262:$B$2262</definedName>
    <definedName name="令和6年度補正新しい地方経済・生活環境創生交付金_デジタル実装型TYPE1_06212">'【発出時非表示】プルダウンリスト（交付対象事業の名称）'!$B$2263:$B$2263</definedName>
    <definedName name="令和6年度補正新しい地方経済・生活環境創生交付金_デジタル実装型TYPE1_06301">'【発出時非表示】プルダウンリスト（交付対象事業の名称）'!$B$2264:$E$2264</definedName>
    <definedName name="令和6年度補正新しい地方経済・生活環境創生交付金_デジタル実装型TYPE1_06302">'【発出時非表示】プルダウンリスト（交付対象事業の名称）'!$B$2265:$B$2265</definedName>
    <definedName name="令和6年度補正新しい地方経済・生活環境創生交付金_デジタル実装型TYPE1_06322">'【発出時非表示】プルダウンリスト（交付対象事業の名称）'!$B$2266:$B$2266</definedName>
    <definedName name="令和6年度補正新しい地方経済・生活環境創生交付金_デジタル実装型TYPE1_06323">'【発出時非表示】プルダウンリスト（交付対象事業の名称）'!$B$2267:$C$2267</definedName>
    <definedName name="令和6年度補正新しい地方経済・生活環境創生交付金_デジタル実装型TYPE1_06324">'【発出時非表示】プルダウンリスト（交付対象事業の名称）'!$B$2268:$C$2268</definedName>
    <definedName name="令和6年度補正新しい地方経済・生活環境創生交付金_デジタル実装型TYPE1_06341">'【発出時非表示】プルダウンリスト（交付対象事業の名称）'!$B$2269:$C$2269</definedName>
    <definedName name="令和6年度補正新しい地方経済・生活環境創生交付金_デジタル実装型TYPE1_06361">'【発出時非表示】プルダウンリスト（交付対象事業の名称）'!$B$2270:$F$2270</definedName>
    <definedName name="令和6年度補正新しい地方経済・生活環境創生交付金_デジタル実装型TYPE1_06362">'【発出時非表示】プルダウンリスト（交付対象事業の名称）'!$B$2271:$B$2271</definedName>
    <definedName name="令和6年度補正新しい地方経済・生活環境創生交付金_デジタル実装型TYPE1_06364">'【発出時非表示】プルダウンリスト（交付対象事業の名称）'!$B$2272:$C$2272</definedName>
    <definedName name="令和6年度補正新しい地方経済・生活環境創生交付金_デジタル実装型TYPE1_06365">'【発出時非表示】プルダウンリスト（交付対象事業の名称）'!$B$2273:$C$2273</definedName>
    <definedName name="令和6年度補正新しい地方経済・生活環境創生交付金_デジタル実装型TYPE1_06366">'【発出時非表示】プルダウンリスト（交付対象事業の名称）'!$B$2274:$B$2274</definedName>
    <definedName name="令和6年度補正新しい地方経済・生活環境創生交付金_デジタル実装型TYPE1_06367">'【発出時非表示】プルダウンリスト（交付対象事業の名称）'!$B$2275:$F$2275</definedName>
    <definedName name="令和6年度補正新しい地方経済・生活環境創生交付金_デジタル実装型TYPE1_06381">'【発出時非表示】プルダウンリスト（交付対象事業の名称）'!$B$2276:$B$2276</definedName>
    <definedName name="令和6年度補正新しい地方経済・生活環境創生交付金_デジタル実装型TYPE1_06401">'【発出時非表示】プルダウンリスト（交付対象事業の名称）'!$B$2277:$B$2277</definedName>
    <definedName name="令和6年度補正新しい地方経済・生活環境創生交付金_デジタル実装型TYPE1_06402">'【発出時非表示】プルダウンリスト（交付対象事業の名称）'!$B$2278:$C$2278</definedName>
    <definedName name="令和6年度補正新しい地方経済・生活環境創生交付金_デジタル実装型TYPE1_06428">'【発出時非表示】プルダウンリスト（交付対象事業の名称）'!$B$2279:$D$2279</definedName>
    <definedName name="令和6年度補正新しい地方経済・生活環境創生交付金_デジタル実装型TYPE1_06461">'【発出時非表示】プルダウンリスト（交付対象事業の名称）'!$B$2280:$B$2280</definedName>
    <definedName name="令和6年度補正新しい地方経済・生活環境創生交付金_デジタル実装型TYPE1_06953">'【発出時非表示】プルダウンリスト（交付対象事業の名称）'!$B$2281:$B$2281</definedName>
    <definedName name="令和6年度補正新しい地方経済・生活環境創生交付金_デジタル実装型TYPE1_07000">'【発出時非表示】プルダウンリスト（交付対象事業の名称）'!$B$2282:$D$2282</definedName>
    <definedName name="令和6年度補正新しい地方経済・生活環境創生交付金_デジタル実装型TYPE1_07201">'【発出時非表示】プルダウンリスト（交付対象事業の名称）'!$B$2283:$C$2283</definedName>
    <definedName name="令和6年度補正新しい地方経済・生活環境創生交付金_デジタル実装型TYPE1_07203">'【発出時非表示】プルダウンリスト（交付対象事業の名称）'!$B$2284:$C$2284</definedName>
    <definedName name="令和6年度補正新しい地方経済・生活環境創生交付金_デジタル実装型TYPE1_07204">'【発出時非表示】プルダウンリスト（交付対象事業の名称）'!$B$2285:$F$2285</definedName>
    <definedName name="令和6年度補正新しい地方経済・生活環境創生交付金_デジタル実装型TYPE1_07205">'【発出時非表示】プルダウンリスト（交付対象事業の名称）'!$B$2286:$B$2286</definedName>
    <definedName name="令和6年度補正新しい地方経済・生活環境創生交付金_デジタル実装型TYPE1_07207">'【発出時非表示】プルダウンリスト（交付対象事業の名称）'!$B$2287:$D$2287</definedName>
    <definedName name="令和6年度補正新しい地方経済・生活環境創生交付金_デジタル実装型TYPE1_07208">'【発出時非表示】プルダウンリスト（交付対象事業の名称）'!$B$2288:$C$2288</definedName>
    <definedName name="令和6年度補正新しい地方経済・生活環境創生交付金_デジタル実装型TYPE1_07210">'【発出時非表示】プルダウンリスト（交付対象事業の名称）'!$B$2289:$E$2289</definedName>
    <definedName name="令和6年度補正新しい地方経済・生活環境創生交付金_デジタル実装型TYPE1_07212">'【発出時非表示】プルダウンリスト（交付対象事業の名称）'!$B$2290:$F$2290</definedName>
    <definedName name="令和6年度補正新しい地方経済・生活環境創生交付金_デジタル実装型TYPE1_07213">'【発出時非表示】プルダウンリスト（交付対象事業の名称）'!$B$3145:$B$3145</definedName>
    <definedName name="令和6年度補正新しい地方経済・生活環境創生交付金_デジタル実装型TYPE1_07214">'【発出時非表示】プルダウンリスト（交付対象事業の名称）'!$B$2291:$D$2291</definedName>
    <definedName name="令和6年度補正新しい地方経済・生活環境創生交付金_デジタル実装型TYPE1_07308">'【発出時非表示】プルダウンリスト（交付対象事業の名称）'!$B$2292:$B$2292</definedName>
    <definedName name="令和6年度補正新しい地方経済・生活環境創生交付金_デジタル実装型TYPE1_07342">'【発出時非表示】プルダウンリスト（交付対象事業の名称）'!$B$2293:$B$2293</definedName>
    <definedName name="令和6年度補正新しい地方経済・生活環境創生交付金_デジタル実装型TYPE1_07344">'【発出時非表示】プルダウンリスト（交付対象事業の名称）'!$B$2294:$B$2294</definedName>
    <definedName name="令和6年度補正新しい地方経済・生活環境創生交付金_デジタル実装型TYPE1_07461">'【発出時非表示】プルダウンリスト（交付対象事業の名称）'!$B$2295:$B$2295</definedName>
    <definedName name="令和6年度補正新しい地方経済・生活環境創生交付金_デジタル実装型TYPE1_07464">'【発出時非表示】プルダウンリスト（交付対象事業の名称）'!$B$3146:$B$3146</definedName>
    <definedName name="令和6年度補正新しい地方経済・生活環境創生交付金_デジタル実装型TYPE1_07465">'【発出時非表示】プルダウンリスト（交付対象事業の名称）'!$B$2296:$B$2296</definedName>
    <definedName name="令和6年度補正新しい地方経済・生活環境創生交付金_デジタル実装型TYPE1_07481">'【発出時非表示】プルダウンリスト（交付対象事業の名称）'!$B$2297:$B$2297</definedName>
    <definedName name="令和6年度補正新しい地方経済・生活環境創生交付金_デジタル実装型TYPE1_07501">'【発出時非表示】プルダウンリスト（交付対象事業の名称）'!$B$2298:$B$2298</definedName>
    <definedName name="令和6年度補正新しい地方経済・生活環境創生交付金_デジタル実装型TYPE1_07502">'【発出時非表示】プルダウンリスト（交付対象事業の名称）'!$B$2299:$B$2299</definedName>
    <definedName name="令和6年度補正新しい地方経済・生活環境創生交付金_デジタル実装型TYPE1_07504">'【発出時非表示】プルダウンリスト（交付対象事業の名称）'!$B$2300:$B$2300</definedName>
    <definedName name="令和6年度補正新しい地方経済・生活環境創生交付金_デジタル実装型TYPE1_07522">'【発出時非表示】プルダウンリスト（交付対象事業の名称）'!$B$2301:$C$2301</definedName>
    <definedName name="令和6年度補正新しい地方経済・生活環境創生交付金_デジタル実装型TYPE1_07547">'【発出時非表示】プルダウンリスト（交付対象事業の名称）'!$B$2302:$D$2302</definedName>
    <definedName name="令和6年度補正新しい地方経済・生活環境創生交付金_デジタル実装型TYPE1_07876">'【発出時非表示】プルダウンリスト（交付対象事業の名称）'!$B$2303:$B$2303</definedName>
    <definedName name="令和6年度補正新しい地方経済・生活環境創生交付金_デジタル実装型TYPE1_08000">'【発出時非表示】プルダウンリスト（交付対象事業の名称）'!$B$2304:$C$2304</definedName>
    <definedName name="令和6年度補正新しい地方経済・生活環境創生交付金_デジタル実装型TYPE1_08201">'【発出時非表示】プルダウンリスト（交付対象事業の名称）'!$B$2305:$E$2305</definedName>
    <definedName name="令和6年度補正新しい地方経済・生活環境創生交付金_デジタル実装型TYPE1_08202">'【発出時非表示】プルダウンリスト（交付対象事業の名称）'!$B$2306:$D$2306</definedName>
    <definedName name="令和6年度補正新しい地方経済・生活環境創生交付金_デジタル実装型TYPE1_08203">'【発出時非表示】プルダウンリスト（交付対象事業の名称）'!$B$2307:$E$2307</definedName>
    <definedName name="令和6年度補正新しい地方経済・生活環境創生交付金_デジタル実装型TYPE1_08204">'【発出時非表示】プルダウンリスト（交付対象事業の名称）'!$B$2308:$D$2308</definedName>
    <definedName name="令和6年度補正新しい地方経済・生活環境創生交付金_デジタル実装型TYPE1_08205">'【発出時非表示】プルダウンリスト（交付対象事業の名称）'!$B$2309:$C$2309</definedName>
    <definedName name="令和6年度補正新しい地方経済・生活環境創生交付金_デジタル実装型TYPE1_08207">'【発出時非表示】プルダウンリスト（交付対象事業の名称）'!$B$2310:$D$2310</definedName>
    <definedName name="令和6年度補正新しい地方経済・生活環境創生交付金_デジタル実装型TYPE1_08210">'【発出時非表示】プルダウンリスト（交付対象事業の名称）'!$B$2311:$C$2311</definedName>
    <definedName name="令和6年度補正新しい地方経済・生活環境創生交付金_デジタル実装型TYPE1_08211">'【発出時非表示】プルダウンリスト（交付対象事業の名称）'!$B$2312:$B$2312</definedName>
    <definedName name="令和6年度補正新しい地方経済・生活環境創生交付金_デジタル実装型TYPE1_08214">'【発出時非表示】プルダウンリスト（交付対象事業の名称）'!$B$2313:$C$2313</definedName>
    <definedName name="令和6年度補正新しい地方経済・生活環境創生交付金_デジタル実装型TYPE1_08215">'【発出時非表示】プルダウンリスト（交付対象事業の名称）'!$B$2314:$E$2314</definedName>
    <definedName name="令和6年度補正新しい地方経済・生活環境創生交付金_デジタル実装型TYPE1_08217">'【発出時非表示】プルダウンリスト（交付対象事業の名称）'!$B$2315:$C$2315</definedName>
    <definedName name="令和6年度補正新しい地方経済・生活環境創生交付金_デジタル実装型TYPE1_08219">'【発出時非表示】プルダウンリスト（交付対象事業の名称）'!$B$2316:$E$2316</definedName>
    <definedName name="令和6年度補正新しい地方経済・生活環境創生交付金_デジタル実装型TYPE1_08220">'【発出時非表示】プルダウンリスト（交付対象事業の名称）'!$B$2317:$D$2317</definedName>
    <definedName name="令和6年度補正新しい地方経済・生活環境創生交付金_デジタル実装型TYPE1_08221">'【発出時非表示】プルダウンリスト（交付対象事業の名称）'!$B$2318:$B$2318</definedName>
    <definedName name="令和6年度補正新しい地方経済・生活環境創生交付金_デジタル実装型TYPE1_08224">'【発出時非表示】プルダウンリスト（交付対象事業の名称）'!$B$2319:$F$2319</definedName>
    <definedName name="令和6年度補正新しい地方経済・生活環境創生交付金_デジタル実装型TYPE1_08225">'【発出時非表示】プルダウンリスト（交付対象事業の名称）'!$B$2320:$B$2320</definedName>
    <definedName name="令和6年度補正新しい地方経済・生活環境創生交付金_デジタル実装型TYPE1_08227">'【発出時非表示】プルダウンリスト（交付対象事業の名称）'!$B$2321:$C$2321</definedName>
    <definedName name="令和6年度補正新しい地方経済・生活環境創生交付金_デジタル実装型TYPE1_08228">'【発出時非表示】プルダウンリスト（交付対象事業の名称）'!$B$2322:$B$2322</definedName>
    <definedName name="令和6年度補正新しい地方経済・生活環境創生交付金_デジタル実装型TYPE1_08229">'【発出時非表示】プルダウンリスト（交付対象事業の名称）'!$B$2323:$D$2323</definedName>
    <definedName name="令和6年度補正新しい地方経済・生活環境創生交付金_デジタル実装型TYPE1_08230">'【発出時非表示】プルダウンリスト（交付対象事業の名称）'!$B$2324:$D$2324</definedName>
    <definedName name="令和6年度補正新しい地方経済・生活環境創生交付金_デジタル実装型TYPE1_08232">'【発出時非表示】プルダウンリスト（交付対象事業の名称）'!$B$2325:$B$2325</definedName>
    <definedName name="令和6年度補正新しい地方経済・生活環境創生交付金_デジタル実装型TYPE1_08234">'【発出時非表示】プルダウンリスト（交付対象事業の名称）'!$B$2326:$E$2326</definedName>
    <definedName name="令和6年度補正新しい地方経済・生活環境創生交付金_デジタル実装型TYPE1_08235">'【発出時非表示】プルダウンリスト（交付対象事業の名称）'!$B$2327:$B$2327</definedName>
    <definedName name="令和6年度補正新しい地方経済・生活環境創生交付金_デジタル実装型TYPE1_08302">'【発出時非表示】プルダウンリスト（交付対象事業の名称）'!$B$2328:$F$2328</definedName>
    <definedName name="令和6年度補正新しい地方経済・生活環境創生交付金_デジタル実装型TYPE1_08341">'【発出時非表示】プルダウンリスト（交付対象事業の名称）'!$B$2329:$B$2329</definedName>
    <definedName name="令和6年度補正新しい地方経済・生活環境創生交付金_デジタル実装型TYPE1_08443">'【発出時非表示】プルダウンリスト（交付対象事業の名称）'!$B$2330:$D$2330</definedName>
    <definedName name="令和6年度補正新しい地方経済・生活環境創生交付金_デジタル実装型TYPE1_08542">'【発出時非表示】プルダウンリスト（交付対象事業の名称）'!$B$2331:$B$2331</definedName>
    <definedName name="令和6年度補正新しい地方経済・生活環境創生交付金_デジタル実装型TYPE1_08546">'【発出時非表示】プルダウンリスト（交付対象事業の名称）'!$B$2332:$B$2332</definedName>
    <definedName name="令和6年度補正新しい地方経済・生活環境創生交付金_デジタル実装型TYPE1_09000">'【発出時非表示】プルダウンリスト（交付対象事業の名称）'!$B$2333:$D$2333</definedName>
    <definedName name="令和6年度補正新しい地方経済・生活環境創生交付金_デジタル実装型TYPE1_09201">'【発出時非表示】プルダウンリスト（交付対象事業の名称）'!$B$2334:$E$2334</definedName>
    <definedName name="令和6年度補正新しい地方経済・生活環境創生交付金_デジタル実装型TYPE1_09202">'【発出時非表示】プルダウンリスト（交付対象事業の名称）'!$B$2335:$C$2335</definedName>
    <definedName name="令和6年度補正新しい地方経済・生活環境創生交付金_デジタル実装型TYPE1_09203">'【発出時非表示】プルダウンリスト（交付対象事業の名称）'!$B$2336:$B$2336</definedName>
    <definedName name="令和6年度補正新しい地方経済・生活環境創生交付金_デジタル実装型TYPE1_09204">'【発出時非表示】プルダウンリスト（交付対象事業の名称）'!$B$2337:$C$2337</definedName>
    <definedName name="令和6年度補正新しい地方経済・生活環境創生交付金_デジタル実装型TYPE1_09206">'【発出時非表示】プルダウンリスト（交付対象事業の名称）'!$B$2338:$D$2338</definedName>
    <definedName name="令和6年度補正新しい地方経済・生活環境創生交付金_デジタル実装型TYPE1_09208">'【発出時非表示】プルダウンリスト（交付対象事業の名称）'!$B$2339:$B$2339</definedName>
    <definedName name="令和6年度補正新しい地方経済・生活環境創生交付金_デジタル実装型TYPE1_09209">'【発出時非表示】プルダウンリスト（交付対象事業の名称）'!$B$2340:$C$2340</definedName>
    <definedName name="令和6年度補正新しい地方経済・生活環境創生交付金_デジタル実装型TYPE1_09210">'【発出時非表示】プルダウンリスト（交付対象事業の名称）'!$B$2341:$C$2341</definedName>
    <definedName name="令和6年度補正新しい地方経済・生活環境創生交付金_デジタル実装型TYPE1_09211">'【発出時非表示】プルダウンリスト（交付対象事業の名称）'!$B$2342:$E$2342</definedName>
    <definedName name="令和6年度補正新しい地方経済・生活環境創生交付金_デジタル実装型TYPE1_09213">'【発出時非表示】プルダウンリスト（交付対象事業の名称）'!$B$2343:$B$2343</definedName>
    <definedName name="令和6年度補正新しい地方経済・生活環境創生交付金_デジタル実装型TYPE1_09214">'【発出時非表示】プルダウンリスト（交付対象事業の名称）'!$B$2344:$C$2344</definedName>
    <definedName name="令和6年度補正新しい地方経済・生活環境創生交付金_デジタル実装型TYPE1_09215">'【発出時非表示】プルダウンリスト（交付対象事業の名称）'!$B$2345:$B$2345</definedName>
    <definedName name="令和6年度補正新しい地方経済・生活環境創生交付金_デジタル実装型TYPE1_09301">'【発出時非表示】プルダウンリスト（交付対象事業の名称）'!$B$2346:$B$2346</definedName>
    <definedName name="令和6年度補正新しい地方経済・生活環境創生交付金_デジタル実装型TYPE1_09342">'【発出時非表示】プルダウンリスト（交付対象事業の名称）'!$B$2347:$B$2347</definedName>
    <definedName name="令和6年度補正新しい地方経済・生活環境創生交付金_デジタル実装型TYPE1_09343">'【発出時非表示】プルダウンリスト（交付対象事業の名称）'!$B$2348:$B$2348</definedName>
    <definedName name="令和6年度補正新しい地方経済・生活環境創生交付金_デジタル実装型TYPE1_09344">'【発出時非表示】プルダウンリスト（交付対象事業の名称）'!$B$2349:$D$2349</definedName>
    <definedName name="令和6年度補正新しい地方経済・生活環境創生交付金_デジタル実装型TYPE1_09345">'【発出時非表示】プルダウンリスト（交付対象事業の名称）'!$B$2350:$B$2350</definedName>
    <definedName name="令和6年度補正新しい地方経済・生活環境創生交付金_デジタル実装型TYPE1_09364">'【発出時非表示】プルダウンリスト（交付対象事業の名称）'!$B$2351:$B$2351</definedName>
    <definedName name="令和6年度補正新しい地方経済・生活環境創生交付金_デジタル実装型TYPE1_09384">'【発出時非表示】プルダウンリスト（交付対象事業の名称）'!$B$2352:$E$2352</definedName>
    <definedName name="令和6年度補正新しい地方経済・生活環境創生交付金_デジタル実装型TYPE1_09407">'【発出時非表示】プルダウンリスト（交付対象事業の名称）'!$B$2353:$B$2353</definedName>
    <definedName name="令和6年度補正新しい地方経済・生活環境創生交付金_デジタル実装型TYPE1_09411">'【発出時非表示】プルダウンリスト（交付対象事業の名称）'!$B$2354:$C$2354</definedName>
    <definedName name="令和6年度補正新しい地方経済・生活環境創生交付金_デジタル実装型TYPE1_10201">'【発出時非表示】プルダウンリスト（交付対象事業の名称）'!$B$2355:$D$2355</definedName>
    <definedName name="令和6年度補正新しい地方経済・生活環境創生交付金_デジタル実装型TYPE1_10202">'【発出時非表示】プルダウンリスト（交付対象事業の名称）'!$B$2356:$C$2356</definedName>
    <definedName name="令和6年度補正新しい地方経済・生活環境創生交付金_デジタル実装型TYPE1_10203">'【発出時非表示】プルダウンリスト（交付対象事業の名称）'!$B$2357:$C$2357</definedName>
    <definedName name="令和6年度補正新しい地方経済・生活環境創生交付金_デジタル実装型TYPE1_10204">'【発出時非表示】プルダウンリスト（交付対象事業の名称）'!$B$2358:$E$2358</definedName>
    <definedName name="令和6年度補正新しい地方経済・生活環境創生交付金_デジタル実装型TYPE1_10207">'【発出時非表示】プルダウンリスト（交付対象事業の名称）'!$B$2359:$C$2359</definedName>
    <definedName name="令和6年度補正新しい地方経済・生活環境創生交付金_デジタル実装型TYPE1_10208">'【発出時非表示】プルダウンリスト（交付対象事業の名称）'!$B$2360:$C$2360</definedName>
    <definedName name="令和6年度補正新しい地方経済・生活環境創生交付金_デジタル実装型TYPE1_10209">'【発出時非表示】プルダウンリスト（交付対象事業の名称）'!$B$2361:$B$2361</definedName>
    <definedName name="令和6年度補正新しい地方経済・生活環境創生交付金_デジタル実装型TYPE1_10210">'【発出時非表示】プルダウンリスト（交付対象事業の名称）'!$B$2362:$B$2362</definedName>
    <definedName name="令和6年度補正新しい地方経済・生活環境創生交付金_デジタル実装型TYPE1_10211">'【発出時非表示】プルダウンリスト（交付対象事業の名称）'!$B$2363:$C$2363</definedName>
    <definedName name="令和6年度補正新しい地方経済・生活環境創生交付金_デジタル実装型TYPE1_10212">'【発出時非表示】プルダウンリスト（交付対象事業の名称）'!$B$2364:$C$2364</definedName>
    <definedName name="令和6年度補正新しい地方経済・生活環境創生交付金_デジタル実装型TYPE1_10344">'【発出時非表示】プルダウンリスト（交付対象事業の名称）'!$B$2365:$B$2365</definedName>
    <definedName name="令和6年度補正新しい地方経済・生活環境創生交付金_デジタル実装型TYPE1_10345">'【発出時非表示】プルダウンリスト（交付対象事業の名称）'!$B$2366:$B$2366</definedName>
    <definedName name="令和6年度補正新しい地方経済・生活環境創生交付金_デジタル実装型TYPE1_10367">'【発出時非表示】プルダウンリスト（交付対象事業の名称）'!$B$2367:$B$2367</definedName>
    <definedName name="令和6年度補正新しい地方経済・生活環境創生交付金_デジタル実装型TYPE1_10382">'【発出時非表示】プルダウンリスト（交付対象事業の名称）'!$B$2368:$B$2368</definedName>
    <definedName name="令和6年度補正新しい地方経済・生活環境創生交付金_デジタル実装型TYPE1_10384">'【発出時非表示】プルダウンリスト（交付対象事業の名称）'!$B$2369:$C$2369</definedName>
    <definedName name="令和6年度補正新しい地方経済・生活環境創生交付金_デジタル実装型TYPE1_10424">'【発出時非表示】プルダウンリスト（交付対象事業の名称）'!$B$2370:$B$2370</definedName>
    <definedName name="令和6年度補正新しい地方経済・生活環境創生交付金_デジタル実装型TYPE1_10425">'【発出時非表示】プルダウンリスト（交付対象事業の名称）'!$B$2371:$C$2371</definedName>
    <definedName name="令和6年度補正新しい地方経済・生活環境創生交付金_デジタル実装型TYPE1_10429">'【発出時非表示】プルダウンリスト（交付対象事業の名称）'!$B$2372:$B$2372</definedName>
    <definedName name="令和6年度補正新しい地方経済・生活環境創生交付金_デジタル実装型TYPE1_10464">'【発出時非表示】プルダウンリスト（交付対象事業の名称）'!$B$2373:$C$2373</definedName>
    <definedName name="令和6年度補正新しい地方経済・生活環境創生交付金_デジタル実装型TYPE1_10521">'【発出時非表示】プルダウンリスト（交付対象事業の名称）'!$B$2374:$B$2374</definedName>
    <definedName name="令和6年度補正新しい地方経済・生活環境創生交付金_デジタル実装型TYPE1_10523">'【発出時非表示】プルダウンリスト（交付対象事業の名称）'!$B$2375:$C$2375</definedName>
    <definedName name="令和6年度補正新しい地方経済・生活環境創生交付金_デジタル実装型TYPE1_10524">'【発出時非表示】プルダウンリスト（交付対象事業の名称）'!$B$2376:$B$2376</definedName>
    <definedName name="令和6年度補正新しい地方経済・生活環境創生交付金_デジタル実装型TYPE1_10525">'【発出時非表示】プルダウンリスト（交付対象事業の名称）'!$B$2377:$B$2377</definedName>
    <definedName name="令和6年度補正新しい地方経済・生活環境創生交付金_デジタル実装型TYPE1_11000">'【発出時非表示】プルダウンリスト（交付対象事業の名称）'!$B$2378:$C$2378</definedName>
    <definedName name="令和6年度補正新しい地方経済・生活環境創生交付金_デジタル実装型TYPE1_11100">'【発出時非表示】プルダウンリスト（交付対象事業の名称）'!$B$2379:$F$2379</definedName>
    <definedName name="令和6年度補正新しい地方経済・生活環境創生交付金_デジタル実装型TYPE1_11201">'【発出時非表示】プルダウンリスト（交付対象事業の名称）'!$B$2380:$C$2380</definedName>
    <definedName name="令和6年度補正新しい地方経済・生活環境創生交付金_デジタル実装型TYPE1_11202">'【発出時非表示】プルダウンリスト（交付対象事業の名称）'!$B$2381:$D$2381</definedName>
    <definedName name="令和6年度補正新しい地方経済・生活環境創生交付金_デジタル実装型TYPE1_11203">'【発出時非表示】プルダウンリスト（交付対象事業の名称）'!$B$2382:$E$2382</definedName>
    <definedName name="令和6年度補正新しい地方経済・生活環境創生交付金_デジタル実装型TYPE1_11206">'【発出時非表示】プルダウンリスト（交付対象事業の名称）'!$B$2383:$D$2383</definedName>
    <definedName name="令和6年度補正新しい地方経済・生活環境創生交付金_デジタル実装型TYPE1_11209">'【発出時非表示】プルダウンリスト（交付対象事業の名称）'!$B$2384:$D$2384</definedName>
    <definedName name="令和6年度補正新しい地方経済・生活環境創生交付金_デジタル実装型TYPE1_11210">'【発出時非表示】プルダウンリスト（交付対象事業の名称）'!$B$2385:$B$2385</definedName>
    <definedName name="令和6年度補正新しい地方経済・生活環境創生交付金_デジタル実装型TYPE1_11211">'【発出時非表示】プルダウンリスト（交付対象事業の名称）'!$B$2386:$C$2386</definedName>
    <definedName name="令和6年度補正新しい地方経済・生活環境創生交付金_デジタル実装型TYPE1_11212">'【発出時非表示】プルダウンリスト（交付対象事業の名称）'!$B$2387:$B$2387</definedName>
    <definedName name="令和6年度補正新しい地方経済・生活環境創生交付金_デジタル実装型TYPE1_11214">'【発出時非表示】プルダウンリスト（交付対象事業の名称）'!$B$2388:$C$2388</definedName>
    <definedName name="令和6年度補正新しい地方経済・生活環境創生交付金_デジタル実装型TYPE1_11215">'【発出時非表示】プルダウンリスト（交付対象事業の名称）'!$B$2389:$B$2389</definedName>
    <definedName name="令和6年度補正新しい地方経済・生活環境創生交付金_デジタル実装型TYPE1_11217">'【発出時非表示】プルダウンリスト（交付対象事業の名称）'!$B$2390:$B$2390</definedName>
    <definedName name="令和6年度補正新しい地方経済・生活環境創生交付金_デジタル実装型TYPE1_11218">'【発出時非表示】プルダウンリスト（交付対象事業の名称）'!$B$2391:$C$2391</definedName>
    <definedName name="令和6年度補正新しい地方経済・生活環境創生交付金_デジタル実装型TYPE1_11219">'【発出時非表示】プルダウンリスト（交付対象事業の名称）'!$B$2392:$D$2392</definedName>
    <definedName name="令和6年度補正新しい地方経済・生活環境創生交付金_デジタル実装型TYPE1_11221">'【発出時非表示】プルダウンリスト（交付対象事業の名称）'!$B$2393:$B$2393</definedName>
    <definedName name="令和6年度補正新しい地方経済・生活環境創生交付金_デジタル実装型TYPE1_11222">'【発出時非表示】プルダウンリスト（交付対象事業の名称）'!$B$2394:$C$2394</definedName>
    <definedName name="令和6年度補正新しい地方経済・生活環境創生交付金_デジタル実装型TYPE1_11223">'【発出時非表示】プルダウンリスト（交付対象事業の名称）'!$B$2395:$D$2395</definedName>
    <definedName name="令和6年度補正新しい地方経済・生活環境創生交付金_デジタル実装型TYPE1_11224">'【発出時非表示】プルダウンリスト（交付対象事業の名称）'!$B$2396:$C$2396</definedName>
    <definedName name="令和6年度補正新しい地方経済・生活環境創生交付金_デジタル実装型TYPE1_11227">'【発出時非表示】プルダウンリスト（交付対象事業の名称）'!$B$2397:$B$2397</definedName>
    <definedName name="令和6年度補正新しい地方経済・生活環境創生交付金_デジタル実装型TYPE1_11228">'【発出時非表示】プルダウンリスト（交付対象事業の名称）'!$B$2398:$C$2398</definedName>
    <definedName name="令和6年度補正新しい地方経済・生活環境創生交付金_デジタル実装型TYPE1_11230">'【発出時非表示】プルダウンリスト（交付対象事業の名称）'!$B$2399:$C$2399</definedName>
    <definedName name="令和6年度補正新しい地方経済・生活環境創生交付金_デジタル実装型TYPE1_11234">'【発出時非表示】プルダウンリスト（交付対象事業の名称）'!$B$2400:$B$2400</definedName>
    <definedName name="令和6年度補正新しい地方経済・生活環境創生交付金_デジタル実装型TYPE1_11239">'【発出時非表示】プルダウンリスト（交付対象事業の名称）'!$B$2401:$C$2401</definedName>
    <definedName name="令和6年度補正新しい地方経済・生活環境創生交付金_デジタル実装型TYPE1_11240">'【発出時非表示】プルダウンリスト（交付対象事業の名称）'!$B$2402:$D$2402</definedName>
    <definedName name="令和6年度補正新しい地方経済・生活環境創生交付金_デジタル実装型TYPE1_11241">'【発出時非表示】プルダウンリスト（交付対象事業の名称）'!$B$2403:$B$2403</definedName>
    <definedName name="令和6年度補正新しい地方経済・生活環境創生交付金_デジタル実装型TYPE1_11242">'【発出時非表示】プルダウンリスト（交付対象事業の名称）'!$B$2404:$D$2404</definedName>
    <definedName name="令和6年度補正新しい地方経済・生活環境創生交付金_デジタル実装型TYPE1_11301">'【発出時非表示】プルダウンリスト（交付対象事業の名称）'!$B$2405:$C$2405</definedName>
    <definedName name="令和6年度補正新しい地方経済・生活環境創生交付金_デジタル実装型TYPE1_11324">'【発出時非表示】プルダウンリスト（交付対象事業の名称）'!$B$2406:$C$2406</definedName>
    <definedName name="令和6年度補正新しい地方経済・生活環境創生交付金_デジタル実装型TYPE1_11326">'【発出時非表示】プルダウンリスト（交付対象事業の名称）'!$B$2407:$B$2407</definedName>
    <definedName name="令和6年度補正新しい地方経済・生活環境創生交付金_デジタル実装型TYPE1_11341">'【発出時非表示】プルダウンリスト（交付対象事業の名称）'!$B$2408:$D$2408</definedName>
    <definedName name="令和6年度補正新しい地方経済・生活環境創生交付金_デジタル実装型TYPE1_11348">'【発出時非表示】プルダウンリスト（交付対象事業の名称）'!$B$2409:$C$2409</definedName>
    <definedName name="令和6年度補正新しい地方経済・生活環境創生交付金_デジタル実装型TYPE1_11349">'【発出時非表示】プルダウンリスト（交付対象事業の名称）'!$B$2410:$B$2410</definedName>
    <definedName name="令和6年度補正新しい地方経済・生活環境創生交付金_デジタル実装型TYPE1_11363">'【発出時非表示】プルダウンリスト（交付対象事業の名称）'!$B$2411:$B$2411</definedName>
    <definedName name="令和6年度補正新しい地方経済・生活環境創生交付金_デジタル実装型TYPE1_11365">'【発出時非表示】プルダウンリスト（交付対象事業の名称）'!$B$2412:$C$2412</definedName>
    <definedName name="令和6年度補正新しい地方経済・生活環境創生交付金_デジタル実装型TYPE1_11369">'【発出時非表示】プルダウンリスト（交付対象事業の名称）'!$B$2413:$B$2413</definedName>
    <definedName name="令和6年度補正新しい地方経済・生活環境創生交付金_デジタル実装型TYPE1_11408">'【発出時非表示】プルダウンリスト（交付対象事業の名称）'!$B$2414:$B$2414</definedName>
    <definedName name="令和6年度補正新しい地方経済・生活環境創生交付金_デジタル実装型TYPE1_11442">'【発出時非表示】プルダウンリスト（交付対象事業の名称）'!$B$2415:$C$2415</definedName>
    <definedName name="令和6年度補正新しい地方経済・生活環境創生交付金_デジタル実装型TYPE1_11464">'【発出時非表示】プルダウンリスト（交付対象事業の名称）'!$B$2416:$C$2416</definedName>
    <definedName name="令和6年度補正新しい地方経済・生活環境創生交付金_デジタル実装型TYPE1_11465">'【発出時非表示】プルダウンリスト（交付対象事業の名称）'!$B$2417:$C$2417</definedName>
    <definedName name="令和6年度補正新しい地方経済・生活環境創生交付金_デジタル実装型TYPE1_12000">'【発出時非表示】プルダウンリスト（交付対象事業の名称）'!$B$2418:$H$2418</definedName>
    <definedName name="令和6年度補正新しい地方経済・生活環境創生交付金_デジタル実装型TYPE1_12100">'【発出時非表示】プルダウンリスト（交付対象事業の名称）'!$B$2419:$C$2419</definedName>
    <definedName name="令和6年度補正新しい地方経済・生活環境創生交付金_デジタル実装型TYPE1_12203">'【発出時非表示】プルダウンリスト（交付対象事業の名称）'!$B$2420:$B$2420</definedName>
    <definedName name="令和6年度補正新しい地方経済・生活環境創生交付金_デジタル実装型TYPE1_12204">'【発出時非表示】プルダウンリスト（交付対象事業の名称）'!$B$2421:$C$2421</definedName>
    <definedName name="令和6年度補正新しい地方経済・生活環境創生交付金_デジタル実装型TYPE1_12205">'【発出時非表示】プルダウンリスト（交付対象事業の名称）'!$B$2422:$C$2422</definedName>
    <definedName name="令和6年度補正新しい地方経済・生活環境創生交付金_デジタル実装型TYPE1_12207">'【発出時非表示】プルダウンリスト（交付対象事業の名称）'!$B$2423:$E$2423</definedName>
    <definedName name="令和6年度補正新しい地方経済・生活環境創生交付金_デジタル実装型TYPE1_12208">'【発出時非表示】プルダウンリスト（交付対象事業の名称）'!$B$2424:$F$2424</definedName>
    <definedName name="令和6年度補正新しい地方経済・生活環境創生交付金_デジタル実装型TYPE1_12210">'【発出時非表示】プルダウンリスト（交付対象事業の名称）'!$B$2425:$C$2425</definedName>
    <definedName name="令和6年度補正新しい地方経済・生活環境創生交付金_デジタル実装型TYPE1_12213">'【発出時非表示】プルダウンリスト（交付対象事業の名称）'!$B$2426:$C$2426</definedName>
    <definedName name="令和6年度補正新しい地方経済・生活環境創生交付金_デジタル実装型TYPE1_12215">'【発出時非表示】プルダウンリスト（交付対象事業の名称）'!$B$2427:$B$2427</definedName>
    <definedName name="令和6年度補正新しい地方経済・生活環境創生交付金_デジタル実装型TYPE1_12216">'【発出時非表示】プルダウンリスト（交付対象事業の名称）'!$B$2428:$C$2428</definedName>
    <definedName name="令和6年度補正新しい地方経済・生活環境創生交付金_デジタル実装型TYPE1_12217">'【発出時非表示】プルダウンリスト（交付対象事業の名称）'!$B$2429:$D$2429</definedName>
    <definedName name="令和6年度補正新しい地方経済・生活環境創生交付金_デジタル実装型TYPE1_12219">'【発出時非表示】プルダウンリスト（交付対象事業の名称）'!$B$2430:$E$2430</definedName>
    <definedName name="令和6年度補正新しい地方経済・生活環境創生交付金_デジタル実装型TYPE1_12220">'【発出時非表示】プルダウンリスト（交付対象事業の名称）'!$B$2431:$F$2431</definedName>
    <definedName name="令和6年度補正新しい地方経済・生活環境創生交付金_デジタル実装型TYPE1_12221">'【発出時非表示】プルダウンリスト（交付対象事業の名称）'!$B$2432:$C$2432</definedName>
    <definedName name="令和6年度補正新しい地方経済・生活環境創生交付金_デジタル実装型TYPE1_12222">'【発出時非表示】プルダウンリスト（交付対象事業の名称）'!$B$2433:$C$2433</definedName>
    <definedName name="令和6年度補正新しい地方経済・生活環境創生交付金_デジタル実装型TYPE1_12224">'【発出時非表示】プルダウンリスト（交付対象事業の名称）'!$B$2434:$C$2434</definedName>
    <definedName name="令和6年度補正新しい地方経済・生活環境創生交付金_デジタル実装型TYPE1_12225">'【発出時非表示】プルダウンリスト（交付対象事業の名称）'!$B$2435:$D$2435</definedName>
    <definedName name="令和6年度補正新しい地方経済・生活環境創生交付金_デジタル実装型TYPE1_12226">'【発出時非表示】プルダウンリスト（交付対象事業の名称）'!$B$3147:$B$3147</definedName>
    <definedName name="令和6年度補正新しい地方経済・生活環境創生交付金_デジタル実装型TYPE1_12227">'【発出時非表示】プルダウンリスト（交付対象事業の名称）'!$B$2436:$B$2436</definedName>
    <definedName name="令和6年度補正新しい地方経済・生活環境創生交付金_デジタル実装型TYPE1_12228">'【発出時非表示】プルダウンリスト（交付対象事業の名称）'!$B$2437:$C$2437</definedName>
    <definedName name="令和6年度補正新しい地方経済・生活環境創生交付金_デジタル実装型TYPE1_12231">'【発出時非表示】プルダウンリスト（交付対象事業の名称）'!$B$2438:$B$2438</definedName>
    <definedName name="令和6年度補正新しい地方経済・生活環境創生交付金_デジタル実装型TYPE1_12232">'【発出時非表示】プルダウンリスト（交付対象事業の名称）'!$B$2439:$E$2439</definedName>
    <definedName name="令和6年度補正新しい地方経済・生活環境創生交付金_デジタル実装型TYPE1_12233">'【発出時非表示】プルダウンリスト（交付対象事業の名称）'!$B$2440:$B$2440</definedName>
    <definedName name="令和6年度補正新しい地方経済・生活環境創生交付金_デジタル実装型TYPE1_12234">'【発出時非表示】プルダウンリスト（交付対象事業の名称）'!$B$2441:$E$2441</definedName>
    <definedName name="令和6年度補正新しい地方経済・生活環境創生交付金_デジタル実装型TYPE1_12236">'【発出時非表示】プルダウンリスト（交付対象事業の名称）'!$B$2442:$C$2442</definedName>
    <definedName name="令和6年度補正新しい地方経済・生活環境創生交付金_デジタル実装型TYPE1_12237">'【発出時非表示】プルダウンリスト（交付対象事業の名称）'!$B$2443:$C$2443</definedName>
    <definedName name="令和6年度補正新しい地方経済・生活環境創生交付金_デジタル実装型TYPE1_12239">'【発出時非表示】プルダウンリスト（交付対象事業の名称）'!$B$2444:$B$2444</definedName>
    <definedName name="令和6年度補正新しい地方経済・生活環境創生交付金_デジタル実装型TYPE1_12329">'【発出時非表示】プルダウンリスト（交付対象事業の名称）'!$B$2445:$B$2445</definedName>
    <definedName name="令和6年度補正新しい地方経済・生活環境創生交付金_デジタル実装型TYPE1_12342">'【発出時非表示】プルダウンリスト（交付対象事業の名称）'!$B$2446:$B$2446</definedName>
    <definedName name="令和6年度補正新しい地方経済・生活環境創生交付金_デジタル実装型TYPE1_12347">'【発出時非表示】プルダウンリスト（交付対象事業の名称）'!$B$2447:$D$2447</definedName>
    <definedName name="令和6年度補正新しい地方経済・生活環境創生交付金_デジタル実装型TYPE1_12349">'【発出時非表示】プルダウンリスト（交付対象事業の名称）'!$B$2448:$B$2448</definedName>
    <definedName name="令和6年度補正新しい地方経済・生活環境創生交付金_デジタル実装型TYPE1_12403">'【発出時非表示】プルダウンリスト（交付対象事業の名称）'!$B$2449:$C$2449</definedName>
    <definedName name="令和6年度補正新しい地方経済・生活環境創生交付金_デジタル実装型TYPE1_12409">'【発出時非表示】プルダウンリスト（交付対象事業の名称）'!$B$2450:$C$2450</definedName>
    <definedName name="令和6年度補正新しい地方経済・生活環境創生交付金_デジタル実装型TYPE1_12410">'【発出時非表示】プルダウンリスト（交付対象事業の名称）'!$B$2451:$B$2451</definedName>
    <definedName name="令和6年度補正新しい地方経済・生活環境創生交付金_デジタル実装型TYPE1_12421">'【発出時非表示】プルダウンリスト（交付対象事業の名称）'!$B$3148:$B$3148</definedName>
    <definedName name="令和6年度補正新しい地方経済・生活環境創生交付金_デジタル実装型TYPE1_12423">'【発出時非表示】プルダウンリスト（交付対象事業の名称）'!$B$3149:$B$3149</definedName>
    <definedName name="令和6年度補正新しい地方経済・生活環境創生交付金_デジタル実装型TYPE1_12424">'【発出時非表示】プルダウンリスト（交付対象事業の名称）'!$B$2452:$C$2452</definedName>
    <definedName name="令和6年度補正新しい地方経済・生活環境創生交付金_デジタル実装型TYPE1_12426">'【発出時非表示】プルダウンリスト（交付対象事業の名称）'!$B$3150:$B$3150</definedName>
    <definedName name="令和6年度補正新しい地方経済・生活環境創生交付金_デジタル実装型TYPE1_12427">'【発出時非表示】プルダウンリスト（交付対象事業の名称）'!$B$2453:$C$2453</definedName>
    <definedName name="令和6年度補正新しい地方経済・生活環境創生交付金_デジタル実装型TYPE1_12463">'【発出時非表示】プルダウンリスト（交付対象事業の名称）'!$B$3151:$B$3151</definedName>
    <definedName name="令和6年度補正新しい地方経済・生活環境創生交付金_デジタル実装型TYPE1_13000">'【発出時非表示】プルダウンリスト（交付対象事業の名称）'!$B$2454:$C$2454</definedName>
    <definedName name="令和6年度補正新しい地方経済・生活環境創生交付金_デジタル実装型TYPE1_13102">'【発出時非表示】プルダウンリスト（交付対象事業の名称）'!$B$2455:$C$2455</definedName>
    <definedName name="令和6年度補正新しい地方経済・生活環境創生交付金_デジタル実装型TYPE1_13103">'【発出時非表示】プルダウンリスト（交付対象事業の名称）'!$B$2456:$B$2456</definedName>
    <definedName name="令和6年度補正新しい地方経済・生活環境創生交付金_デジタル実装型TYPE1_13104">'【発出時非表示】プルダウンリスト（交付対象事業の名称）'!$B$2457:$F$2457</definedName>
    <definedName name="令和6年度補正新しい地方経済・生活環境創生交付金_デジタル実装型TYPE1_13105">'【発出時非表示】プルダウンリスト（交付対象事業の名称）'!$B$2458:$F$2458</definedName>
    <definedName name="令和6年度補正新しい地方経済・生活環境創生交付金_デジタル実装型TYPE1_13106">'【発出時非表示】プルダウンリスト（交付対象事業の名称）'!$B$2459:$F$2459</definedName>
    <definedName name="令和6年度補正新しい地方経済・生活環境創生交付金_デジタル実装型TYPE1_13107">'【発出時非表示】プルダウンリスト（交付対象事業の名称）'!$B$2460:$C$2460</definedName>
    <definedName name="令和6年度補正新しい地方経済・生活環境創生交付金_デジタル実装型TYPE1_13108">'【発出時非表示】プルダウンリスト（交付対象事業の名称）'!$B$2461:$E$2461</definedName>
    <definedName name="令和6年度補正新しい地方経済・生活環境創生交付金_デジタル実装型TYPE1_13110">'【発出時非表示】プルダウンリスト（交付対象事業の名称）'!$B$2462:$C$2462</definedName>
    <definedName name="令和6年度補正新しい地方経済・生活環境創生交付金_デジタル実装型TYPE1_13111">'【発出時非表示】プルダウンリスト（交付対象事業の名称）'!$B$2463:$C$2463</definedName>
    <definedName name="令和6年度補正新しい地方経済・生活環境創生交付金_デジタル実装型TYPE1_13112">'【発出時非表示】プルダウンリスト（交付対象事業の名称）'!$B$2464:$B$2464</definedName>
    <definedName name="令和6年度補正新しい地方経済・生活環境創生交付金_デジタル実装型TYPE1_13113">'【発出時非表示】プルダウンリスト（交付対象事業の名称）'!$B$2465:$C$2465</definedName>
    <definedName name="令和6年度補正新しい地方経済・生活環境創生交付金_デジタル実装型TYPE1_13114">'【発出時非表示】プルダウンリスト（交付対象事業の名称）'!$B$2466:$D$2466</definedName>
    <definedName name="令和6年度補正新しい地方経済・生活環境創生交付金_デジタル実装型TYPE1_13115">'【発出時非表示】プルダウンリスト（交付対象事業の名称）'!$B$2467:$D$2467</definedName>
    <definedName name="令和6年度補正新しい地方経済・生活環境創生交付金_デジタル実装型TYPE1_13117">'【発出時非表示】プルダウンリスト（交付対象事業の名称）'!$B$2468:$C$2468</definedName>
    <definedName name="令和6年度補正新しい地方経済・生活環境創生交付金_デジタル実装型TYPE1_13118">'【発出時非表示】プルダウンリスト（交付対象事業の名称）'!$B$2469:$C$2469</definedName>
    <definedName name="令和6年度補正新しい地方経済・生活環境創生交付金_デジタル実装型TYPE1_13119">'【発出時非表示】プルダウンリスト（交付対象事業の名称）'!$B$2470:$F$2470</definedName>
    <definedName name="令和6年度補正新しい地方経済・生活環境創生交付金_デジタル実装型TYPE1_13121">'【発出時非表示】プルダウンリスト（交付対象事業の名称）'!$B$2471:$C$2471</definedName>
    <definedName name="令和6年度補正新しい地方経済・生活環境創生交付金_デジタル実装型TYPE1_13122">'【発出時非表示】プルダウンリスト（交付対象事業の名称）'!$B$2472:$C$2472</definedName>
    <definedName name="令和6年度補正新しい地方経済・生活環境創生交付金_デジタル実装型TYPE1_13123">'【発出時非表示】プルダウンリスト（交付対象事業の名称）'!$B$2473:$F$2473</definedName>
    <definedName name="令和6年度補正新しい地方経済・生活環境創生交付金_デジタル実装型TYPE1_13202">'【発出時非表示】プルダウンリスト（交付対象事業の名称）'!$B$2474:$B$2474</definedName>
    <definedName name="令和6年度補正新しい地方経済・生活環境創生交付金_デジタル実装型TYPE1_13203">'【発出時非表示】プルダウンリスト（交付対象事業の名称）'!$B$2475:$C$2475</definedName>
    <definedName name="令和6年度補正新しい地方経済・生活環境創生交付金_デジタル実装型TYPE1_13206">'【発出時非表示】プルダウンリスト（交付対象事業の名称）'!$B$2476:$B$2476</definedName>
    <definedName name="令和6年度補正新しい地方経済・生活環境創生交付金_デジタル実装型TYPE1_13207">'【発出時非表示】プルダウンリスト（交付対象事業の名称）'!$B$2477:$D$2477</definedName>
    <definedName name="令和6年度補正新しい地方経済・生活環境創生交付金_デジタル実装型TYPE1_13208">'【発出時非表示】プルダウンリスト（交付対象事業の名称）'!$B$2478:$C$2478</definedName>
    <definedName name="令和6年度補正新しい地方経済・生活環境創生交付金_デジタル実装型TYPE1_13209">'【発出時非表示】プルダウンリスト（交付対象事業の名称）'!$B$2479:$B$2479</definedName>
    <definedName name="令和6年度補正新しい地方経済・生活環境創生交付金_デジタル実装型TYPE1_13211">'【発出時非表示】プルダウンリスト（交付対象事業の名称）'!$B$2480:$C$2480</definedName>
    <definedName name="令和6年度補正新しい地方経済・生活環境創生交付金_デジタル実装型TYPE1_13212">'【発出時非表示】プルダウンリスト（交付対象事業の名称）'!$B$2481:$C$2481</definedName>
    <definedName name="令和6年度補正新しい地方経済・生活環境創生交付金_デジタル実装型TYPE1_13213">'【発出時非表示】プルダウンリスト（交付対象事業の名称）'!$B$2482:$D$2482</definedName>
    <definedName name="令和6年度補正新しい地方経済・生活環境創生交付金_デジタル実装型TYPE1_13214">'【発出時非表示】プルダウンリスト（交付対象事業の名称）'!$B$2483:$B$2483</definedName>
    <definedName name="令和6年度補正新しい地方経済・生活環境創生交付金_デジタル実装型TYPE1_13219">'【発出時非表示】プルダウンリスト（交付対象事業の名称）'!$B$2484:$C$2484</definedName>
    <definedName name="令和6年度補正新しい地方経済・生活環境創生交付金_デジタル実装型TYPE1_13220">'【発出時非表示】プルダウンリスト（交付対象事業の名称）'!$B$2485:$C$2485</definedName>
    <definedName name="令和6年度補正新しい地方経済・生活環境創生交付金_デジタル実装型TYPE1_13222">'【発出時非表示】プルダウンリスト（交付対象事業の名称）'!$B$2486:$B$2486</definedName>
    <definedName name="令和6年度補正新しい地方経済・生活環境創生交付金_デジタル実装型TYPE1_13223">'【発出時非表示】プルダウンリスト（交付対象事業の名称）'!$B$2487:$B$2487</definedName>
    <definedName name="令和6年度補正新しい地方経済・生活環境創生交付金_デジタル実装型TYPE1_13224">'【発出時非表示】プルダウンリスト（交付対象事業の名称）'!$B$2488:$C$2488</definedName>
    <definedName name="令和6年度補正新しい地方経済・生活環境創生交付金_デジタル実装型TYPE1_13229">'【発出時非表示】プルダウンリスト（交付対象事業の名称）'!$B$2489:$B$2489</definedName>
    <definedName name="令和6年度補正新しい地方経済・生活環境創生交付金_デジタル実装型TYPE1_14100">'【発出時非表示】プルダウンリスト（交付対象事業の名称）'!$B$2490:$E$2490</definedName>
    <definedName name="令和6年度補正新しい地方経済・生活環境創生交付金_デジタル実装型TYPE1_14130">'【発出時非表示】プルダウンリスト（交付対象事業の名称）'!$B$2491:$D$2491</definedName>
    <definedName name="令和6年度補正新しい地方経済・生活環境創生交付金_デジタル実装型TYPE1_14150">'【発出時非表示】プルダウンリスト（交付対象事業の名称）'!$B$2492:$D$2492</definedName>
    <definedName name="令和6年度補正新しい地方経済・生活環境創生交付金_デジタル実装型TYPE1_14201">'【発出時非表示】プルダウンリスト（交付対象事業の名称）'!$B$2493:$C$2493</definedName>
    <definedName name="令和6年度補正新しい地方経済・生活環境創生交付金_デジタル実装型TYPE1_14203">'【発出時非表示】プルダウンリスト（交付対象事業の名称）'!$B$2494:$D$2494</definedName>
    <definedName name="令和6年度補正新しい地方経済・生活環境創生交付金_デジタル実装型TYPE1_14204">'【発出時非表示】プルダウンリスト（交付対象事業の名称）'!$B$2495:$C$2495</definedName>
    <definedName name="令和6年度補正新しい地方経済・生活環境創生交付金_デジタル実装型TYPE1_14205">'【発出時非表示】プルダウンリスト（交付対象事業の名称）'!$B$2496:$B$2496</definedName>
    <definedName name="令和6年度補正新しい地方経済・生活環境創生交付金_デジタル実装型TYPE1_14206">'【発出時非表示】プルダウンリスト（交付対象事業の名称）'!$B$2497:$B$2497</definedName>
    <definedName name="令和6年度補正新しい地方経済・生活環境創生交付金_デジタル実装型TYPE1_14207">'【発出時非表示】プルダウンリスト（交付対象事業の名称）'!$B$2498:$B$2498</definedName>
    <definedName name="令和6年度補正新しい地方経済・生活環境創生交付金_デジタル実装型TYPE1_14208">'【発出時非表示】プルダウンリスト（交付対象事業の名称）'!$B$2499:$B$2499</definedName>
    <definedName name="令和6年度補正新しい地方経済・生活環境創生交付金_デジタル実装型TYPE1_14211">'【発出時非表示】プルダウンリスト（交付対象事業の名称）'!$B$2500:$D$2500</definedName>
    <definedName name="令和6年度補正新しい地方経済・生活環境創生交付金_デジタル実装型TYPE1_14212">'【発出時非表示】プルダウンリスト（交付対象事業の名称）'!$B$2501:$C$2501</definedName>
    <definedName name="令和6年度補正新しい地方経済・生活環境創生交付金_デジタル実装型TYPE1_14213">'【発出時非表示】プルダウンリスト（交付対象事業の名称）'!$B$2502:$D$2502</definedName>
    <definedName name="令和6年度補正新しい地方経済・生活環境創生交付金_デジタル実装型TYPE1_14214">'【発出時非表示】プルダウンリスト（交付対象事業の名称）'!$B$2503:$B$2503</definedName>
    <definedName name="令和6年度補正新しい地方経済・生活環境創生交付金_デジタル実装型TYPE1_14215">'【発出時非表示】プルダウンリスト（交付対象事業の名称）'!$B$2504:$F$2504</definedName>
    <definedName name="令和6年度補正新しい地方経済・生活環境創生交付金_デジタル実装型TYPE1_14216">'【発出時非表示】プルダウンリスト（交付対象事業の名称）'!$B$2505:$E$2505</definedName>
    <definedName name="令和6年度補正新しい地方経済・生活環境創生交付金_デジタル実装型TYPE1_14217">'【発出時非表示】プルダウンリスト（交付対象事業の名称）'!$B$2506:$D$2506</definedName>
    <definedName name="令和6年度補正新しい地方経済・生活環境創生交付金_デジタル実装型TYPE1_14218">'【発出時非表示】プルダウンリスト（交付対象事業の名称）'!$B$2507:$D$2507</definedName>
    <definedName name="令和6年度補正新しい地方経済・生活環境創生交付金_デジタル実装型TYPE1_14301">'【発出時非表示】プルダウンリスト（交付対象事業の名称）'!$B$2508:$B$2508</definedName>
    <definedName name="令和6年度補正新しい地方経済・生活環境創生交付金_デジタル実装型TYPE1_14321">'【発出時非表示】プルダウンリスト（交付対象事業の名称）'!$B$2509:$B$2509</definedName>
    <definedName name="令和6年度補正新しい地方経済・生活環境創生交付金_デジタル実装型TYPE1_14361">'【発出時非表示】プルダウンリスト（交付対象事業の名称）'!$B$2510:$D$2510</definedName>
    <definedName name="令和6年度補正新しい地方経済・生活環境創生交付金_デジタル実装型TYPE1_14362">'【発出時非表示】プルダウンリスト（交付対象事業の名称）'!$B$2511:$D$2511</definedName>
    <definedName name="令和6年度補正新しい地方経済・生活環境創生交付金_デジタル実装型TYPE1_14363">'【発出時非表示】プルダウンリスト（交付対象事業の名称）'!$B$2512:$D$2512</definedName>
    <definedName name="令和6年度補正新しい地方経済・生活環境創生交付金_デジタル実装型TYPE1_14364">'【発出時非表示】プルダウンリスト（交付対象事業の名称）'!$B$2513:$C$2513</definedName>
    <definedName name="令和6年度補正新しい地方経済・生活環境創生交付金_デジタル実装型TYPE1_14366">'【発出時非表示】プルダウンリスト（交付対象事業の名称）'!$B$3152:$B$3152</definedName>
    <definedName name="令和6年度補正新しい地方経済・生活環境創生交付金_デジタル実装型TYPE1_14382">'【発出時非表示】プルダウンリスト（交付対象事業の名称）'!$B$2514:$B$2514</definedName>
    <definedName name="令和6年度補正新しい地方経済・生活環境創生交付金_デジタル実装型TYPE1_15000">'【発出時非表示】プルダウンリスト（交付対象事業の名称）'!$B$2515:$C$2515</definedName>
    <definedName name="令和6年度補正新しい地方経済・生活環境創生交付金_デジタル実装型TYPE1_15100">'【発出時非表示】プルダウンリスト（交付対象事業の名称）'!$B$2516:$C$2516</definedName>
    <definedName name="令和6年度補正新しい地方経済・生活環境創生交付金_デジタル実装型TYPE1_15202">'【発出時非表示】プルダウンリスト（交付対象事業の名称）'!$B$2517:$D$2517</definedName>
    <definedName name="令和6年度補正新しい地方経済・生活環境創生交付金_デジタル実装型TYPE1_15204">'【発出時非表示】プルダウンリスト（交付対象事業の名称）'!$B$2518:$C$2518</definedName>
    <definedName name="令和6年度補正新しい地方経済・生活環境創生交付金_デジタル実装型TYPE1_15205">'【発出時非表示】プルダウンリスト（交付対象事業の名称）'!$B$3153:$B$3153</definedName>
    <definedName name="令和6年度補正新しい地方経済・生活環境創生交付金_デジタル実装型TYPE1_15206">'【発出時非表示】プルダウンリスト（交付対象事業の名称）'!$B$2519:$E$2519</definedName>
    <definedName name="令和6年度補正新しい地方経済・生活環境創生交付金_デジタル実装型TYPE1_15208">'【発出時非表示】プルダウンリスト（交付対象事業の名称）'!$B$2520:$C$2520</definedName>
    <definedName name="令和6年度補正新しい地方経済・生活環境創生交付金_デジタル実装型TYPE1_15209">'【発出時非表示】プルダウンリスト（交付対象事業の名称）'!$B$3154:$B$3154</definedName>
    <definedName name="令和6年度補正新しい地方経済・生活環境創生交付金_デジタル実装型TYPE1_15210">'【発出時非表示】プルダウンリスト（交付対象事業の名称）'!$B$2521:$C$2521</definedName>
    <definedName name="令和6年度補正新しい地方経済・生活環境創生交付金_デジタル実装型TYPE1_15211">'【発出時非表示】プルダウンリスト（交付対象事業の名称）'!$B$2522:$E$2522</definedName>
    <definedName name="令和6年度補正新しい地方経済・生活環境創生交付金_デジタル実装型TYPE1_15212">'【発出時非表示】プルダウンリスト（交付対象事業の名称）'!$B$2523:$C$2523</definedName>
    <definedName name="令和6年度補正新しい地方経済・生活環境創生交付金_デジタル実装型TYPE1_15213">'【発出時非表示】プルダウンリスト（交付対象事業の名称）'!$B$2524:$C$2524</definedName>
    <definedName name="令和6年度補正新しい地方経済・生活環境創生交付金_デジタル実装型TYPE1_15216">'【発出時非表示】プルダウンリスト（交付対象事業の名称）'!$B$3155:$B$3155</definedName>
    <definedName name="令和6年度補正新しい地方経済・生活環境創生交付金_デジタル実装型TYPE1_15217">'【発出時非表示】プルダウンリスト（交付対象事業の名称）'!$B$3156:$B$3156</definedName>
    <definedName name="令和6年度補正新しい地方経済・生活環境創生交付金_デジタル実装型TYPE1_15218">'【発出時非表示】プルダウンリスト（交付対象事業の名称）'!$B$2525:$D$2525</definedName>
    <definedName name="令和6年度補正新しい地方経済・生活環境創生交付金_デジタル実装型TYPE1_15222">'【発出時非表示】プルダウンリスト（交付対象事業の名称）'!$B$2526:$D$2526</definedName>
    <definedName name="令和6年度補正新しい地方経済・生活環境創生交付金_デジタル実装型TYPE1_15223">'【発出時非表示】プルダウンリスト（交付対象事業の名称）'!$B$3157:$B$3157</definedName>
    <definedName name="令和6年度補正新しい地方経済・生活環境創生交付金_デジタル実装型TYPE1_15224">'【発出時非表示】プルダウンリスト（交付対象事業の名称）'!$B$2527:$C$2527</definedName>
    <definedName name="令和6年度補正新しい地方経済・生活環境創生交付金_デジタル実装型TYPE1_15225">'【発出時非表示】プルダウンリスト（交付対象事業の名称）'!$B$2528:$E$2528</definedName>
    <definedName name="令和6年度補正新しい地方経済・生活環境創生交付金_デジタル実装型TYPE1_15226">'【発出時非表示】プルダウンリスト（交付対象事業の名称）'!$B$3158:$B$3158</definedName>
    <definedName name="令和6年度補正新しい地方経済・生活環境創生交付金_デジタル実装型TYPE1_15227">'【発出時非表示】プルダウンリスト（交付対象事業の名称）'!$B$2529:$C$2529</definedName>
    <definedName name="令和6年度補正新しい地方経済・生活環境創生交付金_デジタル実装型TYPE1_15307">'【発出時非表示】プルダウンリスト（交付対象事業の名称）'!$B$3159:$B$3159</definedName>
    <definedName name="令和6年度補正新しい地方経済・生活環境創生交付金_デジタル実装型TYPE1_15342">'【発出時非表示】プルダウンリスト（交付対象事業の名称）'!$B$3160:$B$3160</definedName>
    <definedName name="令和6年度補正新しい地方経済・生活環境創生交付金_デジタル実装型TYPE1_15361">'【発出時非表示】プルダウンリスト（交付対象事業の名称）'!$B$3161:$B$3161</definedName>
    <definedName name="令和6年度補正新しい地方経済・生活環境創生交付金_デジタル実装型TYPE1_15385">'【発出時非表示】プルダウンリスト（交付対象事業の名称）'!$B$2530:$C$2530</definedName>
    <definedName name="令和6年度補正新しい地方経済・生活環境創生交付金_デジタル実装型TYPE1_15405">'【発出時非表示】プルダウンリスト（交付対象事業の名称）'!$B$3162:$B$3162</definedName>
    <definedName name="令和6年度補正新しい地方経済・生活環境創生交付金_デジタル実装型TYPE1_15461">'【発出時非表示】プルダウンリスト（交付対象事業の名称）'!$B$3163:$B$3163</definedName>
    <definedName name="令和6年度補正新しい地方経済・生活環境創生交付金_デジタル実装型TYPE1_15482">'【発出時非表示】プルダウンリスト（交付対象事業の名称）'!$B$2531:$D$2531</definedName>
    <definedName name="令和6年度補正新しい地方経済・生活環境創生交付金_デジタル実装型TYPE1_15504">'【発出時非表示】プルダウンリスト（交付対象事業の名称）'!$B$3164:$B$3164</definedName>
    <definedName name="令和6年度補正新しい地方経済・生活環境創生交付金_デジタル実装型TYPE1_15581">'【発出時非表示】プルダウンリスト（交付対象事業の名称）'!$B$3165:$B$3165</definedName>
    <definedName name="令和6年度補正新しい地方経済・生活環境創生交付金_デジタル実装型TYPE1_15586">'【発出時非表示】プルダウンリスト（交付対象事業の名称）'!$B$3166:$B$3166</definedName>
    <definedName name="令和6年度補正新しい地方経済・生活環境創生交付金_デジタル実装型TYPE1_16000">'【発出時非表示】プルダウンリスト（交付対象事業の名称）'!$B$2532:$D$2532</definedName>
    <definedName name="令和6年度補正新しい地方経済・生活環境創生交付金_デジタル実装型TYPE1_16201">'【発出時非表示】プルダウンリスト（交付対象事業の名称）'!$B$2533:$B$2533</definedName>
    <definedName name="令和6年度補正新しい地方経済・生活環境創生交付金_デジタル実装型TYPE1_16202">'【発出時非表示】プルダウンリスト（交付対象事業の名称）'!$B$2534:$D$2534</definedName>
    <definedName name="令和6年度補正新しい地方経済・生活環境創生交付金_デジタル実装型TYPE1_16206">'【発出時非表示】プルダウンリスト（交付対象事業の名称）'!$B$2535:$E$2535</definedName>
    <definedName name="令和6年度補正新しい地方経済・生活環境創生交付金_デジタル実装型TYPE1_16207">'【発出時非表示】プルダウンリスト（交付対象事業の名称）'!$B$2536:$B$2536</definedName>
    <definedName name="令和6年度補正新しい地方経済・生活環境創生交付金_デジタル実装型TYPE1_16208">'【発出時非表示】プルダウンリスト（交付対象事業の名称）'!$B$2537:$D$2537</definedName>
    <definedName name="令和6年度補正新しい地方経済・生活環境創生交付金_デジタル実装型TYPE1_16209">'【発出時非表示】プルダウンリスト（交付対象事業の名称）'!$B$2538:$B$2538</definedName>
    <definedName name="令和6年度補正新しい地方経済・生活環境創生交付金_デジタル実装型TYPE1_16210">'【発出時非表示】プルダウンリスト（交付対象事業の名称）'!$B$2539:$C$2539</definedName>
    <definedName name="令和6年度補正新しい地方経済・生活環境創生交付金_デジタル実装型TYPE1_16211">'【発出時非表示】プルダウンリスト（交付対象事業の名称）'!$B$2540:$C$2540</definedName>
    <definedName name="令和6年度補正新しい地方経済・生活環境創生交付金_デジタル実装型TYPE1_16342">'【発出時非表示】プルダウンリスト（交付対象事業の名称）'!$B$2541:$B$2541</definedName>
    <definedName name="令和6年度補正新しい地方経済・生活環境創生交付金_デジタル実装型TYPE1_16343">'【発出時非表示】プルダウンリスト（交付対象事業の名称）'!$B$2542:$B$2542</definedName>
    <definedName name="令和6年度補正新しい地方経済・生活環境創生交付金_デジタル実装型TYPE1_16907">'【発出時非表示】プルダウンリスト（交付対象事業の名称）'!$B$2543:$B$2543</definedName>
    <definedName name="令和6年度補正新しい地方経済・生活環境創生交付金_デジタル実装型TYPE1_17000">'【発出時非表示】プルダウンリスト（交付対象事業の名称）'!$B$2544:$E$2544</definedName>
    <definedName name="令和6年度補正新しい地方経済・生活環境創生交付金_デジタル実装型TYPE1_17201">'【発出時非表示】プルダウンリスト（交付対象事業の名称）'!$B$2545:$F$2545</definedName>
    <definedName name="令和6年度補正新しい地方経済・生活環境創生交付金_デジタル実装型TYPE1_17203">'【発出時非表示】プルダウンリスト（交付対象事業の名称）'!$B$2546:$C$2546</definedName>
    <definedName name="令和6年度補正新しい地方経済・生活環境創生交付金_デジタル実装型TYPE1_17206">'【発出時非表示】プルダウンリスト（交付対象事業の名称）'!$B$2547:$B$2547</definedName>
    <definedName name="令和6年度補正新しい地方経済・生活環境創生交付金_デジタル実装型TYPE1_17209">'【発出時非表示】プルダウンリスト（交付対象事業の名称）'!$B$2548:$C$2548</definedName>
    <definedName name="令和6年度補正新しい地方経済・生活環境創生交付金_デジタル実装型TYPE1_17210">'【発出時非表示】プルダウンリスト（交付対象事業の名称）'!$B$2549:$C$2549</definedName>
    <definedName name="令和6年度補正新しい地方経済・生活環境創生交付金_デジタル実装型TYPE1_17211">'【発出時非表示】プルダウンリスト（交付対象事業の名称）'!$B$2550:$C$2550</definedName>
    <definedName name="令和6年度補正新しい地方経済・生活環境創生交付金_デジタル実装型TYPE1_17212">'【発出時非表示】プルダウンリスト（交付対象事業の名称）'!$B$2551:$E$2551</definedName>
    <definedName name="令和6年度補正新しい地方経済・生活環境創生交付金_デジタル実装型TYPE1_17324">'【発出時非表示】プルダウンリスト（交付対象事業の名称）'!$B$2552:$B$2552</definedName>
    <definedName name="令和6年度補正新しい地方経済・生活環境創生交付金_デジタル実装型TYPE1_17361">'【発出時非表示】プルダウンリスト（交付対象事業の名称）'!$B$2553:$D$2553</definedName>
    <definedName name="令和6年度補正新しい地方経済・生活環境創生交付金_デジタル実装型TYPE1_17384">'【発出時非表示】プルダウンリスト（交付対象事業の名称）'!$B$2554:$C$2554</definedName>
    <definedName name="令和6年度補正新しい地方経済・生活環境創生交付金_デジタル実装型TYPE1_17386">'【発出時非表示】プルダウンリスト（交付対象事業の名称）'!$B$2555:$C$2555</definedName>
    <definedName name="令和6年度補正新しい地方経済・生活環境創生交付金_デジタル実装型TYPE1_17461">'【発出時非表示】プルダウンリスト（交付対象事業の名称）'!$B$2556:$B$2556</definedName>
    <definedName name="令和6年度補正新しい地方経済・生活環境創生交付金_デジタル実装型TYPE1_17463">'【発出時非表示】プルダウンリスト（交付対象事業の名称）'!$B$2557:$C$2557</definedName>
    <definedName name="令和6年度補正新しい地方経済・生活環境創生交付金_デジタル実装型TYPE1_18000">'【発出時非表示】プルダウンリスト（交付対象事業の名称）'!$B$2558:$H$2558</definedName>
    <definedName name="令和6年度補正新しい地方経済・生活環境創生交付金_デジタル実装型TYPE1_18201">'【発出時非表示】プルダウンリスト（交付対象事業の名称）'!$B$2559:$D$2559</definedName>
    <definedName name="令和6年度補正新しい地方経済・生活環境創生交付金_デジタル実装型TYPE1_18202">'【発出時非表示】プルダウンリスト（交付対象事業の名称）'!$B$2560:$B$2560</definedName>
    <definedName name="令和6年度補正新しい地方経済・生活環境創生交付金_デジタル実装型TYPE1_18204">'【発出時非表示】プルダウンリスト（交付対象事業の名称）'!$B$2561:$B$2561</definedName>
    <definedName name="令和6年度補正新しい地方経済・生活環境創生交付金_デジタル実装型TYPE1_18206">'【発出時非表示】プルダウンリスト（交付対象事業の名称）'!$B$2562:$B$2562</definedName>
    <definedName name="令和6年度補正新しい地方経済・生活環境創生交付金_デジタル実装型TYPE1_18207">'【発出時非表示】プルダウンリスト（交付対象事業の名称）'!$B$2563:$B$2563</definedName>
    <definedName name="令和6年度補正新しい地方経済・生活環境創生交付金_デジタル実装型TYPE1_18322">'【発出時非表示】プルダウンリスト（交付対象事業の名称）'!$B$2564:$C$2564</definedName>
    <definedName name="令和6年度補正新しい地方経済・生活環境創生交付金_デジタル実装型TYPE1_18404">'【発出時非表示】プルダウンリスト（交付対象事業の名称）'!$B$2565:$C$2565</definedName>
    <definedName name="令和6年度補正新しい地方経済・生活環境創生交付金_デジタル実装型TYPE1_18442">'【発出時非表示】プルダウンリスト（交付対象事業の名称）'!$B$2566:$B$2566</definedName>
    <definedName name="令和6年度補正新しい地方経済・生活環境創生交付金_デジタル実装型TYPE1_18483">'【発出時非表示】プルダウンリスト（交付対象事業の名称）'!$B$2567:$C$2567</definedName>
    <definedName name="令和6年度補正新しい地方経済・生活環境創生交付金_デジタル実装型TYPE1_18501">'【発出時非表示】プルダウンリスト（交付対象事業の名称）'!$B$2568:$B$2568</definedName>
    <definedName name="令和6年度補正新しい地方経済・生活環境創生交付金_デジタル実装型TYPE1_18853">'【発出時非表示】プルダウンリスト（交付対象事業の名称）'!$B$2569:$B$2569</definedName>
    <definedName name="令和6年度補正新しい地方経済・生活環境創生交付金_デジタル実装型TYPE1_19000">'【発出時非表示】プルダウンリスト（交付対象事業の名称）'!$B$2570:$C$2570</definedName>
    <definedName name="令和6年度補正新しい地方経済・生活環境創生交付金_デジタル実装型TYPE1_19201">'【発出時非表示】プルダウンリスト（交付対象事業の名称）'!$B$2571:$B$2571</definedName>
    <definedName name="令和6年度補正新しい地方経済・生活環境創生交付金_デジタル実装型TYPE1_19202">'【発出時非表示】プルダウンリスト（交付対象事業の名称）'!$B$2572:$D$2572</definedName>
    <definedName name="令和6年度補正新しい地方経済・生活環境創生交付金_デジタル実装型TYPE1_19204">'【発出時非表示】プルダウンリスト（交付対象事業の名称）'!$B$2573:$B$2573</definedName>
    <definedName name="令和6年度補正新しい地方経済・生活環境創生交付金_デジタル実装型TYPE1_19205">'【発出時非表示】プルダウンリスト（交付対象事業の名称）'!$B$2574:$C$2574</definedName>
    <definedName name="令和6年度補正新しい地方経済・生活環境創生交付金_デジタル実装型TYPE1_19207">'【発出時非表示】プルダウンリスト（交付対象事業の名称）'!$B$2575:$B$2575</definedName>
    <definedName name="令和6年度補正新しい地方経済・生活環境創生交付金_デジタル実装型TYPE1_19208">'【発出時非表示】プルダウンリスト（交付対象事業の名称）'!$B$2576:$B$2576</definedName>
    <definedName name="令和6年度補正新しい地方経済・生活環境創生交付金_デジタル実装型TYPE1_19209">'【発出時非表示】プルダウンリスト（交付対象事業の名称）'!$B$2577:$D$2577</definedName>
    <definedName name="令和6年度補正新しい地方経済・生活環境創生交付金_デジタル実装型TYPE1_19210">'【発出時非表示】プルダウンリスト（交付対象事業の名称）'!$B$2578:$C$2578</definedName>
    <definedName name="令和6年度補正新しい地方経済・生活環境創生交付金_デジタル実装型TYPE1_19211">'【発出時非表示】プルダウンリスト（交付対象事業の名称）'!$B$2579:$B$2579</definedName>
    <definedName name="令和6年度補正新しい地方経済・生活環境創生交付金_デジタル実装型TYPE1_19346">'【発出時非表示】プルダウンリスト（交付対象事業の名称）'!$B$2580:$B$2580</definedName>
    <definedName name="令和6年度補正新しい地方経済・生活環境創生交付金_デジタル実装型TYPE1_19384">'【発出時非表示】プルダウンリスト（交付対象事業の名称）'!$B$2581:$B$2581</definedName>
    <definedName name="令和6年度補正新しい地方経済・生活環境創生交付金_デジタル実装型TYPE1_19423">'【発出時非表示】プルダウンリスト（交付対象事業の名称）'!$B$2582:$B$2582</definedName>
    <definedName name="令和6年度補正新しい地方経済・生活環境創生交付金_デジタル実装型TYPE1_19425">'【発出時非表示】プルダウンリスト（交付対象事業の名称）'!$B$2583:$B$2583</definedName>
    <definedName name="令和6年度補正新しい地方経済・生活環境創生交付金_デジタル実装型TYPE1_19429">'【発出時非表示】プルダウンリスト（交付対象事業の名称）'!$B$2584:$B$2584</definedName>
    <definedName name="令和6年度補正新しい地方経済・生活環境創生交付金_デジタル実装型TYPE1_19430">'【発出時非表示】プルダウンリスト（交付対象事業の名称）'!$B$2585:$B$2585</definedName>
    <definedName name="令和6年度補正新しい地方経済・生活環境創生交付金_デジタル実装型TYPE1_19442">'【発出時非表示】プルダウンリスト（交付対象事業の名称）'!$B$2586:$B$2586</definedName>
    <definedName name="令和6年度補正新しい地方経済・生活環境創生交付金_デジタル実装型TYPE1_20000">'【発出時非表示】プルダウンリスト（交付対象事業の名称）'!$B$2587:$D$2587</definedName>
    <definedName name="令和6年度補正新しい地方経済・生活環境創生交付金_デジタル実装型TYPE1_20201">'【発出時非表示】プルダウンリスト（交付対象事業の名称）'!$B$2588:$C$2588</definedName>
    <definedName name="令和6年度補正新しい地方経済・生活環境創生交付金_デジタル実装型TYPE1_20202">'【発出時非表示】プルダウンリスト（交付対象事業の名称）'!$B$2589:$C$2589</definedName>
    <definedName name="令和6年度補正新しい地方経済・生活環境創生交付金_デジタル実装型TYPE1_20203">'【発出時非表示】プルダウンリスト（交付対象事業の名称）'!$B$2590:$C$2590</definedName>
    <definedName name="令和6年度補正新しい地方経済・生活環境創生交付金_デジタル実装型TYPE1_20204">'【発出時非表示】プルダウンリスト（交付対象事業の名称）'!$B$2591:$B$2591</definedName>
    <definedName name="令和6年度補正新しい地方経済・生活環境創生交付金_デジタル実装型TYPE1_20205">'【発出時非表示】プルダウンリスト（交付対象事業の名称）'!$B$2592:$B$2592</definedName>
    <definedName name="令和6年度補正新しい地方経済・生活環境創生交付金_デジタル実装型TYPE1_20207">'【発出時非表示】プルダウンリスト（交付対象事業の名称）'!$B$2593:$B$2593</definedName>
    <definedName name="令和6年度補正新しい地方経済・生活環境創生交付金_デジタル実装型TYPE1_20208">'【発出時非表示】プルダウンリスト（交付対象事業の名称）'!$B$2594:$B$2594</definedName>
    <definedName name="令和6年度補正新しい地方経済・生活環境創生交付金_デジタル実装型TYPE1_20209">'【発出時非表示】プルダウンリスト（交付対象事業の名称）'!$B$2595:$F$2595</definedName>
    <definedName name="令和6年度補正新しい地方経済・生活環境創生交付金_デジタル実装型TYPE1_20210">'【発出時非表示】プルダウンリスト（交付対象事業の名称）'!$B$2596:$F$2596</definedName>
    <definedName name="令和6年度補正新しい地方経済・生活環境創生交付金_デジタル実装型TYPE1_20211">'【発出時非表示】プルダウンリスト（交付対象事業の名称）'!$B$2597:$B$2597</definedName>
    <definedName name="令和6年度補正新しい地方経済・生活環境創生交付金_デジタル実装型TYPE1_20212">'【発出時非表示】プルダウンリスト（交付対象事業の名称）'!$B$2598:$E$2598</definedName>
    <definedName name="令和6年度補正新しい地方経済・生活環境創生交付金_デジタル実装型TYPE1_20214">'【発出時非表示】プルダウンリスト（交付対象事業の名称）'!$B$2599:$B$2599</definedName>
    <definedName name="令和6年度補正新しい地方経済・生活環境創生交付金_デジタル実装型TYPE1_20217">'【発出時非表示】プルダウンリスト（交付対象事業の名称）'!$B$2600:$D$2600</definedName>
    <definedName name="令和6年度補正新しい地方経済・生活環境創生交付金_デジタル実装型TYPE1_20218">'【発出時非表示】プルダウンリスト（交付対象事業の名称）'!$B$2601:$B$2601</definedName>
    <definedName name="令和6年度補正新しい地方経済・生活環境創生交付金_デジタル実装型TYPE1_20219">'【発出時非表示】プルダウンリスト（交付対象事業の名称）'!$B$2602:$B$2602</definedName>
    <definedName name="令和6年度補正新しい地方経済・生活環境創生交付金_デジタル実装型TYPE1_20321">'【発出時非表示】プルダウンリスト（交付対象事業の名称）'!$B$2603:$B$2603</definedName>
    <definedName name="令和6年度補正新しい地方経済・生活環境創生交付金_デジタル実装型TYPE1_20323">'【発出時非表示】プルダウンリスト（交付対象事業の名称）'!$B$2604:$F$2604</definedName>
    <definedName name="令和6年度補正新しい地方経済・生活環境創生交付金_デジタル実装型TYPE1_20324">'【発出時非表示】プルダウンリスト（交付対象事業の名称）'!$B$2605:$C$2605</definedName>
    <definedName name="令和6年度補正新しい地方経済・生活環境創生交付金_デジタル実装型TYPE1_20361">'【発出時非表示】プルダウンリスト（交付対象事業の名称）'!$B$2606:$B$2606</definedName>
    <definedName name="令和6年度補正新しい地方経済・生活環境創生交付金_デジタル実装型TYPE1_20362">'【発出時非表示】プルダウンリスト（交付対象事業の名称）'!$B$2607:$C$2607</definedName>
    <definedName name="令和6年度補正新しい地方経済・生活環境創生交付金_デジタル実装型TYPE1_20363">'【発出時非表示】プルダウンリスト（交付対象事業の名称）'!$B$2608:$D$2608</definedName>
    <definedName name="令和6年度補正新しい地方経済・生活環境創生交付金_デジタル実装型TYPE1_20382">'【発出時非表示】プルダウンリスト（交付対象事業の名称）'!$B$2609:$B$2609</definedName>
    <definedName name="令和6年度補正新しい地方経済・生活環境創生交付金_デジタル実装型TYPE1_20383">'【発出時非表示】プルダウンリスト（交付対象事業の名称）'!$B$2610:$B$2610</definedName>
    <definedName name="令和6年度補正新しい地方経済・生活環境創生交付金_デジタル実装型TYPE1_20384">'【発出時非表示】プルダウンリスト（交付対象事業の名称）'!$B$2611:$C$2611</definedName>
    <definedName name="令和6年度補正新しい地方経済・生活環境創生交付金_デジタル実装型TYPE1_20386">'【発出時非表示】プルダウンリスト（交付対象事業の名称）'!$B$2612:$B$2612</definedName>
    <definedName name="令和6年度補正新しい地方経済・生活環境創生交付金_デジタル実装型TYPE1_20403">'【発出時非表示】プルダウンリスト（交付対象事業の名称）'!$B$2613:$C$2613</definedName>
    <definedName name="令和6年度補正新しい地方経済・生活環境創生交付金_デジタル実装型TYPE1_20415">'【発出時非表示】プルダウンリスト（交付対象事業の名称）'!$B$2614:$B$2614</definedName>
    <definedName name="令和6年度補正新しい地方経済・生活環境創生交付金_デジタル実装型TYPE1_20451">'【発出時非表示】プルダウンリスト（交付対象事業の名称）'!$B$2615:$B$2615</definedName>
    <definedName name="令和6年度補正新しい地方経済・生活環境創生交付金_デジタル実装型TYPE1_20482">'【発出時非表示】プルダウンリスト（交付対象事業の名称）'!$B$2616:$C$2616</definedName>
    <definedName name="令和6年度補正新しい地方経済・生活環境創生交付金_デジタル実装型TYPE1_20485">'【発出時非表示】プルダウンリスト（交付対象事業の名称）'!$B$2617:$B$2617</definedName>
    <definedName name="令和6年度補正新しい地方経済・生活環境創生交付金_デジタル実装型TYPE1_20521">'【発出時非表示】プルダウンリスト（交付対象事業の名称）'!$B$2618:$D$2618</definedName>
    <definedName name="令和6年度補正新しい地方経済・生活環境創生交付金_デジタル実装型TYPE1_20541">'【発出時非表示】プルダウンリスト（交付対象事業の名称）'!$B$2619:$B$2619</definedName>
    <definedName name="令和6年度補正新しい地方経済・生活環境創生交付金_デジタル実装型TYPE1_20590">'【発出時非表示】プルダウンリスト（交付対象事業の名称）'!$B$2620:$B$2620</definedName>
    <definedName name="令和6年度補正新しい地方経済・生活環境創生交付金_デジタル実装型TYPE1_21000">'【発出時非表示】プルダウンリスト（交付対象事業の名称）'!$B$2621:$F$2621</definedName>
    <definedName name="令和6年度補正新しい地方経済・生活環境創生交付金_デジタル実装型TYPE1_21201">'【発出時非表示】プルダウンリスト（交付対象事業の名称）'!$B$2622:$B$2622</definedName>
    <definedName name="令和6年度補正新しい地方経済・生活環境創生交付金_デジタル実装型TYPE1_21202">'【発出時非表示】プルダウンリスト（交付対象事業の名称）'!$B$2623:$C$2623</definedName>
    <definedName name="令和6年度補正新しい地方経済・生活環境創生交付金_デジタル実装型TYPE1_21203">'【発出時非表示】プルダウンリスト（交付対象事業の名称）'!$B$2624:$E$2624</definedName>
    <definedName name="令和6年度補正新しい地方経済・生活環境創生交付金_デジタル実装型TYPE1_21204">'【発出時非表示】プルダウンリスト（交付対象事業の名称）'!$B$2625:$D$2625</definedName>
    <definedName name="令和6年度補正新しい地方経済・生活環境創生交付金_デジタル実装型TYPE1_21205">'【発出時非表示】プルダウンリスト（交付対象事業の名称）'!$B$2626:$C$2626</definedName>
    <definedName name="令和6年度補正新しい地方経済・生活環境創生交付金_デジタル実装型TYPE1_21206">'【発出時非表示】プルダウンリスト（交付対象事業の名称）'!$B$2627:$C$2627</definedName>
    <definedName name="令和6年度補正新しい地方経済・生活環境創生交付金_デジタル実装型TYPE1_21209">'【発出時非表示】プルダウンリスト（交付対象事業の名称）'!$B$2628:$E$2628</definedName>
    <definedName name="令和6年度補正新しい地方経済・生活環境創生交付金_デジタル実装型TYPE1_21211">'【発出時非表示】プルダウンリスト（交付対象事業の名称）'!$B$2629:$B$2629</definedName>
    <definedName name="令和6年度補正新しい地方経済・生活環境創生交付金_デジタル実装型TYPE1_21212">'【発出時非表示】プルダウンリスト（交付対象事業の名称）'!$B$2630:$C$2630</definedName>
    <definedName name="令和6年度補正新しい地方経済・生活環境創生交付金_デジタル実装型TYPE1_21213">'【発出時非表示】プルダウンリスト（交付対象事業の名称）'!$B$2631:$E$2631</definedName>
    <definedName name="令和6年度補正新しい地方経済・生活環境創生交付金_デジタル実装型TYPE1_21214">'【発出時非表示】プルダウンリスト（交付対象事業の名称）'!$B$2632:$B$2632</definedName>
    <definedName name="令和6年度補正新しい地方経済・生活環境創生交付金_デジタル実装型TYPE1_21216">'【発出時非表示】プルダウンリスト（交付対象事業の名称）'!$B$2633:$B$2633</definedName>
    <definedName name="令和6年度補正新しい地方経済・生活環境創生交付金_デジタル実装型TYPE1_21217">'【発出時非表示】プルダウンリスト（交付対象事業の名称）'!$B$2634:$C$2634</definedName>
    <definedName name="令和6年度補正新しい地方経済・生活環境創生交付金_デジタル実装型TYPE1_21218">'【発出時非表示】プルダウンリスト（交付対象事業の名称）'!$B$2635:$B$2635</definedName>
    <definedName name="令和6年度補正新しい地方経済・生活環境創生交付金_デジタル実装型TYPE1_21302">'【発出時非表示】プルダウンリスト（交付対象事業の名称）'!$B$3168:$B$3168</definedName>
    <definedName name="令和6年度補正新しい地方経済・生活環境創生交付金_デジタル実装型TYPE1_21303">'【発出時非表示】プルダウンリスト（交付対象事業の名称）'!$B$2636:$C$2636</definedName>
    <definedName name="令和6年度補正新しい地方経済・生活環境創生交付金_デジタル実装型TYPE1_21401">'【発出時非表示】プルダウンリスト（交付対象事業の名称）'!$B$2637:$B$2637</definedName>
    <definedName name="令和6年度補正新しい地方経済・生活環境創生交付金_デジタル実装型TYPE1_21501">'【発出時非表示】プルダウンリスト（交付対象事業の名称）'!$B$2638:$B$2638</definedName>
    <definedName name="令和6年度補正新しい地方経済・生活環境創生交付金_デジタル実装型TYPE1_21504">'【発出時非表示】プルダウンリスト（交付対象事業の名称）'!$B$2639:$B$2639</definedName>
    <definedName name="令和6年度補正新しい地方経済・生活環境創生交付金_デジタル実装型TYPE1_21505">'【発出時非表示】プルダウンリスト（交付対象事業の名称）'!$B$2640:$E$2640</definedName>
    <definedName name="令和6年度補正新しい地方経済・生活環境創生交付金_デジタル実装型TYPE1_21976">'【発出時非表示】プルダウンリスト（交付対象事業の名称）'!$B$2641:$B$2641</definedName>
    <definedName name="令和6年度補正新しい地方経済・生活環境創生交付金_デジタル実装型TYPE1_21988">'【発出時非表示】プルダウンリスト（交付対象事業の名称）'!$B$2642:$B$2642</definedName>
    <definedName name="令和6年度補正新しい地方経済・生活環境創生交付金_デジタル実装型TYPE1_22000">'【発出時非表示】プルダウンリスト（交付対象事業の名称）'!$B$2643:$G$2643</definedName>
    <definedName name="令和6年度補正新しい地方経済・生活環境創生交付金_デジタル実装型TYPE1_22100">'【発出時非表示】プルダウンリスト（交付対象事業の名称）'!$B$2644:$F$2644</definedName>
    <definedName name="令和6年度補正新しい地方経済・生活環境創生交付金_デジタル実装型TYPE1_22130">'【発出時非表示】プルダウンリスト（交付対象事業の名称）'!$B$2645:$E$2645</definedName>
    <definedName name="令和6年度補正新しい地方経済・生活環境創生交付金_デジタル実装型TYPE1_22203">'【発出時非表示】プルダウンリスト（交付対象事業の名称）'!$B$2646:$E$2646</definedName>
    <definedName name="令和6年度補正新しい地方経済・生活環境創生交付金_デジタル実装型TYPE1_22206">'【発出時非表示】プルダウンリスト（交付対象事業の名称）'!$B$2647:$C$2647</definedName>
    <definedName name="令和6年度補正新しい地方経済・生活環境創生交付金_デジタル実装型TYPE1_22208">'【発出時非表示】プルダウンリスト（交付対象事業の名称）'!$B$2648:$B$2648</definedName>
    <definedName name="令和6年度補正新しい地方経済・生活環境創生交付金_デジタル実装型TYPE1_22209">'【発出時非表示】プルダウンリスト（交付対象事業の名称）'!$B$2649:$B$2649</definedName>
    <definedName name="令和6年度補正新しい地方経済・生活環境創生交付金_デジタル実装型TYPE1_22211">'【発出時非表示】プルダウンリスト（交付対象事業の名称）'!$B$2650:$E$2650</definedName>
    <definedName name="令和6年度補正新しい地方経済・生活環境創生交付金_デジタル実装型TYPE1_22212">'【発出時非表示】プルダウンリスト（交付対象事業の名称）'!$B$2651:$B$2651</definedName>
    <definedName name="令和6年度補正新しい地方経済・生活環境創生交付金_デジタル実装型TYPE1_22213">'【発出時非表示】プルダウンリスト（交付対象事業の名称）'!$B$2652:$C$2652</definedName>
    <definedName name="令和6年度補正新しい地方経済・生活環境創生交付金_デジタル実装型TYPE1_22214">'【発出時非表示】プルダウンリスト（交付対象事業の名称）'!$B$2653:$B$2653</definedName>
    <definedName name="令和6年度補正新しい地方経済・生活環境創生交付金_デジタル実装型TYPE1_22215">'【発出時非表示】プルダウンリスト（交付対象事業の名称）'!$B$2654:$D$2654</definedName>
    <definedName name="令和6年度補正新しい地方経済・生活環境創生交付金_デジタル実装型TYPE1_22220">'【発出時非表示】プルダウンリスト（交付対象事業の名称）'!$B$2655:$B$2655</definedName>
    <definedName name="令和6年度補正新しい地方経済・生活環境創生交付金_デジタル実装型TYPE1_22221">'【発出時非表示】プルダウンリスト（交付対象事業の名称）'!$B$3167:$B$3167</definedName>
    <definedName name="令和6年度補正新しい地方経済・生活環境創生交付金_デジタル実装型TYPE1_22222">'【発出時非表示】プルダウンリスト（交付対象事業の名称）'!$B$2656:$B$2656</definedName>
    <definedName name="令和6年度補正新しい地方経済・生活環境創生交付金_デジタル実装型TYPE1_22224">'【発出時非表示】プルダウンリスト（交付対象事業の名称）'!$B$2657:$B$2657</definedName>
    <definedName name="令和6年度補正新しい地方経済・生活環境創生交付金_デジタル実装型TYPE1_22225">'【発出時非表示】プルダウンリスト（交付対象事業の名称）'!$B$2658:$B$2658</definedName>
    <definedName name="令和6年度補正新しい地方経済・生活環境創生交付金_デジタル実装型TYPE1_22226">'【発出時非表示】プルダウンリスト（交付対象事業の名称）'!$B$2659:$C$2659</definedName>
    <definedName name="令和6年度補正新しい地方経済・生活環境創生交付金_デジタル実装型TYPE1_22301">'【発出時非表示】プルダウンリスト（交付対象事業の名称）'!$B$2660:$B$2660</definedName>
    <definedName name="令和6年度補正新しい地方経済・生活環境創生交付金_デジタル実装型TYPE1_22302">'【発出時非表示】プルダウンリスト（交付対象事業の名称）'!$B$2661:$B$2661</definedName>
    <definedName name="令和6年度補正新しい地方経済・生活環境創生交付金_デジタル実装型TYPE1_22342">'【発出時非表示】プルダウンリスト（交付対象事業の名称）'!$B$2662:$B$2662</definedName>
    <definedName name="令和6年度補正新しい地方経済・生活環境創生交付金_デジタル実装型TYPE1_22344">'【発出時非表示】プルダウンリスト（交付対象事業の名称）'!$B$2663:$B$2663</definedName>
    <definedName name="令和6年度補正新しい地方経済・生活環境創生交付金_デジタル実装型TYPE1_22424">'【発出時非表示】プルダウンリスト（交付対象事業の名称）'!$B$2664:$E$2664</definedName>
    <definedName name="令和6年度補正新しい地方経済・生活環境創生交付金_デジタル実装型TYPE1_22429">'【発出時非表示】プルダウンリスト（交付対象事業の名称）'!$B$2665:$B$2665</definedName>
    <definedName name="令和6年度補正新しい地方経済・生活環境創生交付金_デジタル実装型TYPE1_22808">'【発出時非表示】プルダウンリスト（交付対象事業の名称）'!$B$2666:$B$2666</definedName>
    <definedName name="令和6年度補正新しい地方経済・生活環境創生交付金_デジタル実装型TYPE1_23000">'【発出時非表示】プルダウンリスト（交付対象事業の名称）'!$B$2667:$C$2667</definedName>
    <definedName name="令和6年度補正新しい地方経済・生活環境創生交付金_デジタル実装型TYPE1_23100">'【発出時非表示】プルダウンリスト（交付対象事業の名称）'!$B$2668:$F$2668</definedName>
    <definedName name="令和6年度補正新しい地方経済・生活環境創生交付金_デジタル実装型TYPE1_23201">'【発出時非表示】プルダウンリスト（交付対象事業の名称）'!$B$2669:$D$2669</definedName>
    <definedName name="令和6年度補正新しい地方経済・生活環境創生交付金_デジタル実装型TYPE1_23202">'【発出時非表示】プルダウンリスト（交付対象事業の名称）'!$B$2670:$E$2670</definedName>
    <definedName name="令和6年度補正新しい地方経済・生活環境創生交付金_デジタル実装型TYPE1_23203">'【発出時非表示】プルダウンリスト（交付対象事業の名称）'!$B$2671:$F$2671</definedName>
    <definedName name="令和6年度補正新しい地方経済・生活環境創生交付金_デジタル実装型TYPE1_23205">'【発出時非表示】プルダウンリスト（交付対象事業の名称）'!$B$2672:$C$2672</definedName>
    <definedName name="令和6年度補正新しい地方経済・生活環境創生交付金_デジタル実装型TYPE1_23206">'【発出時非表示】プルダウンリスト（交付対象事業の名称）'!$B$2673:$D$2673</definedName>
    <definedName name="令和6年度補正新しい地方経済・生活環境創生交付金_デジタル実装型TYPE1_23207">'【発出時非表示】プルダウンリスト（交付対象事業の名称）'!$B$2674:$B$2674</definedName>
    <definedName name="令和6年度補正新しい地方経済・生活環境創生交付金_デジタル実装型TYPE1_23208">'【発出時非表示】プルダウンリスト（交付対象事業の名称）'!$B$2675:$B$2675</definedName>
    <definedName name="令和6年度補正新しい地方経済・生活環境創生交付金_デジタル実装型TYPE1_23209">'【発出時非表示】プルダウンリスト（交付対象事業の名称）'!$B$2676:$D$2676</definedName>
    <definedName name="令和6年度補正新しい地方経済・生活環境創生交付金_デジタル実装型TYPE1_23210">'【発出時非表示】プルダウンリスト（交付対象事業の名称）'!$B$2677:$C$2677</definedName>
    <definedName name="令和6年度補正新しい地方経済・生活環境創生交付金_デジタル実装型TYPE1_23211">'【発出時非表示】プルダウンリスト（交付対象事業の名称）'!$B$2678:$F$2678</definedName>
    <definedName name="令和6年度補正新しい地方経済・生活環境創生交付金_デジタル実装型TYPE1_23213">'【発出時非表示】プルダウンリスト（交付対象事業の名称）'!$B$2679:$C$2679</definedName>
    <definedName name="令和6年度補正新しい地方経済・生活環境創生交付金_デジタル実装型TYPE1_23214">'【発出時非表示】プルダウンリスト（交付対象事業の名称）'!$B$2680:$C$2680</definedName>
    <definedName name="令和6年度補正新しい地方経済・生活環境創生交付金_デジタル実装型TYPE1_23216">'【発出時非表示】プルダウンリスト（交付対象事業の名称）'!$B$2681:$C$2681</definedName>
    <definedName name="令和6年度補正新しい地方経済・生活環境創生交付金_デジタル実装型TYPE1_23219">'【発出時非表示】プルダウンリスト（交付対象事業の名称）'!$B$2682:$D$2682</definedName>
    <definedName name="令和6年度補正新しい地方経済・生活環境創生交付金_デジタル実装型TYPE1_23220">'【発出時非表示】プルダウンリスト（交付対象事業の名称）'!$B$2683:$C$2683</definedName>
    <definedName name="令和6年度補正新しい地方経済・生活環境創生交付金_デジタル実装型TYPE1_23221">'【発出時非表示】プルダウンリスト（交付対象事業の名称）'!$B$2684:$B$2684</definedName>
    <definedName name="令和6年度補正新しい地方経済・生活環境創生交付金_デジタル実装型TYPE1_23222">'【発出時非表示】プルダウンリスト（交付対象事業の名称）'!$B$2685:$C$2685</definedName>
    <definedName name="令和6年度補正新しい地方経済・生活環境創生交付金_デジタル実装型TYPE1_23223">'【発出時非表示】プルダウンリスト（交付対象事業の名称）'!$B$2686:$B$2686</definedName>
    <definedName name="令和6年度補正新しい地方経済・生活環境創生交付金_デジタル実装型TYPE1_23224">'【発出時非表示】プルダウンリスト（交付対象事業の名称）'!$B$2687:$B$2687</definedName>
    <definedName name="令和6年度補正新しい地方経済・生活環境創生交付金_デジタル実装型TYPE1_23225">'【発出時非表示】プルダウンリスト（交付対象事業の名称）'!$B$2688:$C$2688</definedName>
    <definedName name="令和6年度補正新しい地方経済・生活環境創生交付金_デジタル実装型TYPE1_23226">'【発出時非表示】プルダウンリスト（交付対象事業の名称）'!$B$2689:$B$2689</definedName>
    <definedName name="令和6年度補正新しい地方経済・生活環境創生交付金_デジタル実装型TYPE1_23227">'【発出時非表示】プルダウンリスト（交付対象事業の名称）'!$B$2690:$B$2690</definedName>
    <definedName name="令和6年度補正新しい地方経済・生活環境創生交付金_デジタル実装型TYPE1_23228">'【発出時非表示】プルダウンリスト（交付対象事業の名称）'!$B$2691:$B$2691</definedName>
    <definedName name="令和6年度補正新しい地方経済・生活環境創生交付金_デジタル実装型TYPE1_23229">'【発出時非表示】プルダウンリスト（交付対象事業の名称）'!$B$2692:$E$2692</definedName>
    <definedName name="令和6年度補正新しい地方経済・生活環境創生交付金_デジタル実装型TYPE1_23230">'【発出時非表示】プルダウンリスト（交付対象事業の名称）'!$B$2693:$B$2693</definedName>
    <definedName name="令和6年度補正新しい地方経済・生活環境創生交付金_デジタル実装型TYPE1_23231">'【発出時非表示】プルダウンリスト（交付対象事業の名称）'!$B$2694:$D$2694</definedName>
    <definedName name="令和6年度補正新しい地方経済・生活環境創生交付金_デジタル実装型TYPE1_23233">'【発出時非表示】プルダウンリスト（交付対象事業の名称）'!$B$2695:$B$2695</definedName>
    <definedName name="令和6年度補正新しい地方経済・生活環境創生交付金_デジタル実装型TYPE1_23235">'【発出時非表示】プルダウンリスト（交付対象事業の名称）'!$B$2696:$C$2696</definedName>
    <definedName name="令和6年度補正新しい地方経済・生活環境創生交付金_デジタル実装型TYPE1_23236">'【発出時非表示】プルダウンリスト（交付対象事業の名称）'!$B$2697:$B$2697</definedName>
    <definedName name="令和6年度補正新しい地方経済・生活環境創生交付金_デジタル実装型TYPE1_23237">'【発出時非表示】プルダウンリスト（交付対象事業の名称）'!$B$2698:$C$2698</definedName>
    <definedName name="令和6年度補正新しい地方経済・生活環境創生交付金_デジタル実装型TYPE1_23238">'【発出時非表示】プルダウンリスト（交付対象事業の名称）'!$B$2699:$C$2699</definedName>
    <definedName name="令和6年度補正新しい地方経済・生活環境創生交付金_デジタル実装型TYPE1_23302">'【発出時非表示】プルダウンリスト（交付対象事業の名称）'!$B$2700:$C$2700</definedName>
    <definedName name="令和6年度補正新しい地方経済・生活環境創生交付金_デジタル実装型TYPE1_23362">'【発出時非表示】プルダウンリスト（交付対象事業の名称）'!$B$2701:$B$2701</definedName>
    <definedName name="令和6年度補正新しい地方経済・生活環境創生交付金_デジタル実装型TYPE1_23441">'【発出時非表示】プルダウンリスト（交付対象事業の名称）'!$B$2702:$B$2702</definedName>
    <definedName name="令和6年度補正新しい地方経済・生活環境創生交付金_デジタル実装型TYPE1_23442">'【発出時非表示】プルダウンリスト（交付対象事業の名称）'!$B$2703:$E$2703</definedName>
    <definedName name="令和6年度補正新しい地方経済・生活環境創生交付金_デジタル実装型TYPE1_23445">'【発出時非表示】プルダウンリスト（交付対象事業の名称）'!$B$2704:$B$2704</definedName>
    <definedName name="令和6年度補正新しい地方経済・生活環境創生交付金_デジタル実装型TYPE1_23446">'【発出時非表示】プルダウンリスト（交付対象事業の名称）'!$B$2705:$D$2705</definedName>
    <definedName name="令和6年度補正新しい地方経済・生活環境創生交付金_デジタル実装型TYPE1_23447">'【発出時非表示】プルダウンリスト（交付対象事業の名称）'!$B$2706:$C$2706</definedName>
    <definedName name="令和6年度補正新しい地方経済・生活環境創生交付金_デジタル実装型TYPE1_23501">'【発出時非表示】プルダウンリスト（交付対象事業の名称）'!$B$2707:$B$2707</definedName>
    <definedName name="令和6年度補正新しい地方経済・生活環境創生交付金_デジタル実装型TYPE1_24000">'【発出時非表示】プルダウンリスト（交付対象事業の名称）'!$B$2708:$D$2708</definedName>
    <definedName name="令和6年度補正新しい地方経済・生活環境創生交付金_デジタル実装型TYPE1_24202">'【発出時非表示】プルダウンリスト（交付対象事業の名称）'!$B$2709:$F$2709</definedName>
    <definedName name="令和6年度補正新しい地方経済・生活環境創生交付金_デジタル実装型TYPE1_24203">'【発出時非表示】プルダウンリスト（交付対象事業の名称）'!$B$2710:$E$2710</definedName>
    <definedName name="令和6年度補正新しい地方経済・生活環境創生交付金_デジタル実装型TYPE1_24204">'【発出時非表示】プルダウンリスト（交付対象事業の名称）'!$B$2711:$B$2711</definedName>
    <definedName name="令和6年度補正新しい地方経済・生活環境創生交付金_デジタル実装型TYPE1_24205">'【発出時非表示】プルダウンリスト（交付対象事業の名称）'!$B$2712:$C$2712</definedName>
    <definedName name="令和6年度補正新しい地方経済・生活環境創生交付金_デジタル実装型TYPE1_24207">'【発出時非表示】プルダウンリスト（交付対象事業の名称）'!$B$2713:$C$2713</definedName>
    <definedName name="令和6年度補正新しい地方経済・生活環境創生交付金_デジタル実装型TYPE1_24208">'【発出時非表示】プルダウンリスト（交付対象事業の名称）'!$B$2714:$C$2714</definedName>
    <definedName name="令和6年度補正新しい地方経済・生活環境創生交付金_デジタル実装型TYPE1_24211">'【発出時非表示】プルダウンリスト（交付対象事業の名称）'!$B$2715:$C$2715</definedName>
    <definedName name="令和6年度補正新しい地方経済・生活環境創生交付金_デジタル実装型TYPE1_24212">'【発出時非表示】プルダウンリスト（交付対象事業の名称）'!$B$2716:$B$2716</definedName>
    <definedName name="令和6年度補正新しい地方経済・生活環境創生交付金_デジタル実装型TYPE1_24214">'【発出時非表示】プルダウンリスト（交付対象事業の名称）'!$B$2717:$D$2717</definedName>
    <definedName name="令和6年度補正新しい地方経済・生活環境創生交付金_デジタル実装型TYPE1_24215">'【発出時非表示】プルダウンリスト（交付対象事業の名称）'!$B$2718:$D$2718</definedName>
    <definedName name="令和6年度補正新しい地方経済・生活環境創生交付金_デジタル実装型TYPE1_24216">'【発出時非表示】プルダウンリスト（交付対象事業の名称）'!$B$2719:$D$2719</definedName>
    <definedName name="令和6年度補正新しい地方経済・生活環境創生交付金_デジタル実装型TYPE1_24324">'【発出時非表示】プルダウンリスト（交付対象事業の名称）'!$B$2720:$C$2720</definedName>
    <definedName name="令和6年度補正新しい地方経済・生活環境創生交付金_デジタル実装型TYPE1_24341">'【発出時非表示】プルダウンリスト（交付対象事業の名称）'!$B$2721:$C$2721</definedName>
    <definedName name="令和6年度補正新しい地方経済・生活環境創生交付金_デジタル実装型TYPE1_24343">'【発出時非表示】プルダウンリスト（交付対象事業の名称）'!$B$2722:$B$2722</definedName>
    <definedName name="令和6年度補正新しい地方経済・生活環境創生交付金_デジタル実装型TYPE1_24344">'【発出時非表示】プルダウンリスト（交付対象事業の名称）'!$B$2723:$B$2723</definedName>
    <definedName name="令和6年度補正新しい地方経済・生活環境創生交付金_デジタル実装型TYPE1_24461">'【発出時非表示】プルダウンリスト（交付対象事業の名称）'!$B$2724:$B$2724</definedName>
    <definedName name="令和6年度補正新しい地方経済・生活環境創生交付金_デジタル実装型TYPE1_24471">'【発出時非表示】プルダウンリスト（交付対象事業の名称）'!$B$2725:$B$2725</definedName>
    <definedName name="令和6年度補正新しい地方経済・生活環境創生交付金_デジタル実装型TYPE1_24561">'【発出時非表示】プルダウンリスト（交付対象事業の名称）'!$B$2726:$B$2726</definedName>
    <definedName name="令和6年度補正新しい地方経済・生活環境創生交付金_デジタル実装型TYPE1_24562">'【発出時非表示】プルダウンリスト（交付対象事業の名称）'!$B$2727:$D$2727</definedName>
    <definedName name="令和6年度補正新しい地方経済・生活環境創生交付金_デジタル実装型TYPE1_24801">'【発出時非表示】プルダウンリスト（交付対象事業の名称）'!$B$2728:$B$2728</definedName>
    <definedName name="令和6年度補正新しい地方経済・生活環境創生交付金_デジタル実装型TYPE1_25000">'【発出時非表示】プルダウンリスト（交付対象事業の名称）'!$B$2729:$C$2729</definedName>
    <definedName name="令和6年度補正新しい地方経済・生活環境創生交付金_デジタル実装型TYPE1_25201">'【発出時非表示】プルダウンリスト（交付対象事業の名称）'!$B$2730:$D$2730</definedName>
    <definedName name="令和6年度補正新しい地方経済・生活環境創生交付金_デジタル実装型TYPE1_25204">'【発出時非表示】プルダウンリスト（交付対象事業の名称）'!$B$2731:$B$2731</definedName>
    <definedName name="令和6年度補正新しい地方経済・生活環境創生交付金_デジタル実装型TYPE1_25206">'【発出時非表示】プルダウンリスト（交付対象事業の名称）'!$B$2732:$C$2732</definedName>
    <definedName name="令和6年度補正新しい地方経済・生活環境創生交付金_デジタル実装型TYPE1_25207">'【発出時非表示】プルダウンリスト（交付対象事業の名称）'!$B$2733:$C$2733</definedName>
    <definedName name="令和6年度補正新しい地方経済・生活環境創生交付金_デジタル実装型TYPE1_25208">'【発出時非表示】プルダウンリスト（交付対象事業の名称）'!$B$2734:$D$2734</definedName>
    <definedName name="令和6年度補正新しい地方経済・生活環境創生交付金_デジタル実装型TYPE1_25209">'【発出時非表示】プルダウンリスト（交付対象事業の名称）'!$B$2735:$C$2735</definedName>
    <definedName name="令和6年度補正新しい地方経済・生活環境創生交付金_デジタル実装型TYPE1_25210">'【発出時非表示】プルダウンリスト（交付対象事業の名称）'!$B$2736:$B$2736</definedName>
    <definedName name="令和6年度補正新しい地方経済・生活環境創生交付金_デジタル実装型TYPE1_25211">'【発出時非表示】プルダウンリスト（交付対象事業の名称）'!$B$2737:$B$2737</definedName>
    <definedName name="令和6年度補正新しい地方経済・生活環境創生交付金_デジタル実装型TYPE1_25213">'【発出時非表示】プルダウンリスト（交付対象事業の名称）'!$B$2738:$E$2738</definedName>
    <definedName name="令和6年度補正新しい地方経済・生活環境創生交付金_デジタル実装型TYPE1_25214">'【発出時非表示】プルダウンリスト（交付対象事業の名称）'!$B$2739:$C$2739</definedName>
    <definedName name="令和6年度補正新しい地方経済・生活環境創生交付金_デジタル実装型TYPE1_25383">'【発出時非表示】プルダウンリスト（交付対象事業の名称）'!$B$2740:$D$2740</definedName>
    <definedName name="令和6年度補正新しい地方経済・生活環境創生交付金_デジタル実装型TYPE1_25384">'【発出時非表示】プルダウンリスト（交付対象事業の名称）'!$B$2741:$C$2741</definedName>
    <definedName name="令和6年度補正新しい地方経済・生活環境創生交付金_デジタル実装型TYPE1_25425">'【発出時非表示】プルダウンリスト（交付対象事業の名称）'!$B$2742:$B$2742</definedName>
    <definedName name="令和6年度補正新しい地方経済・生活環境創生交付金_デジタル実装型TYPE1_25871">'【発出時非表示】プルダウンリスト（交付対象事業の名称）'!$B$2743:$B$2743</definedName>
    <definedName name="令和6年度補正新しい地方経済・生活環境創生交付金_デジタル実装型TYPE1_26000">'【発出時非表示】プルダウンリスト（交付対象事業の名称）'!$B$2744:$B$2744</definedName>
    <definedName name="令和6年度補正新しい地方経済・生活環境創生交付金_デジタル実装型TYPE1_26100">'【発出時非表示】プルダウンリスト（交付対象事業の名称）'!$B$2745:$D$2745</definedName>
    <definedName name="令和6年度補正新しい地方経済・生活環境創生交付金_デジタル実装型TYPE1_26201">'【発出時非表示】プルダウンリスト（交付対象事業の名称）'!$B$2746:$C$2746</definedName>
    <definedName name="令和6年度補正新しい地方経済・生活環境創生交付金_デジタル実装型TYPE1_26204">'【発出時非表示】プルダウンリスト（交付対象事業の名称）'!$B$2747:$D$2747</definedName>
    <definedName name="令和6年度補正新しい地方経済・生活環境創生交付金_デジタル実装型TYPE1_26205">'【発出時非表示】プルダウンリスト（交付対象事業の名称）'!$B$2748:$B$2748</definedName>
    <definedName name="令和6年度補正新しい地方経済・生活環境創生交付金_デジタル実装型TYPE1_26206">'【発出時非表示】プルダウンリスト（交付対象事業の名称）'!$B$2749:$E$2749</definedName>
    <definedName name="令和6年度補正新しい地方経済・生活環境創生交付金_デジタル実装型TYPE1_26207">'【発出時非表示】プルダウンリスト（交付対象事業の名称）'!$B$2750:$B$2750</definedName>
    <definedName name="令和6年度補正新しい地方経済・生活環境創生交付金_デジタル実装型TYPE1_26209">'【発出時非表示】プルダウンリスト（交付対象事業の名称）'!$B$2751:$C$2751</definedName>
    <definedName name="令和6年度補正新しい地方経済・生活環境創生交付金_デジタル実装型TYPE1_26210">'【発出時非表示】プルダウンリスト（交付対象事業の名称）'!$B$2752:$C$2752</definedName>
    <definedName name="令和6年度補正新しい地方経済・生活環境創生交付金_デジタル実装型TYPE1_26211">'【発出時非表示】プルダウンリスト（交付対象事業の名称）'!$B$2753:$B$2753</definedName>
    <definedName name="令和6年度補正新しい地方経済・生活環境創生交付金_デジタル実装型TYPE1_26212">'【発出時非表示】プルダウンリスト（交付対象事業の名称）'!$B$2754:$E$2754</definedName>
    <definedName name="令和6年度補正新しい地方経済・生活環境創生交付金_デジタル実装型TYPE1_26213">'【発出時非表示】プルダウンリスト（交付対象事業の名称）'!$B$2755:$B$2755</definedName>
    <definedName name="令和6年度補正新しい地方経済・生活環境創生交付金_デジタル実装型TYPE1_26214">'【発出時非表示】プルダウンリスト（交付対象事業の名称）'!$B$2756:$B$2756</definedName>
    <definedName name="令和6年度補正新しい地方経済・生活環境創生交付金_デジタル実装型TYPE1_26343">'【発出時非表示】プルダウンリスト（交付対象事業の名称）'!$B$2757:$B$2757</definedName>
    <definedName name="令和6年度補正新しい地方経済・生活環境創生交付金_デジタル実装型TYPE1_26364">'【発出時非表示】プルダウンリスト（交付対象事業の名称）'!$B$2758:$B$2758</definedName>
    <definedName name="令和6年度補正新しい地方経済・生活環境創生交付金_デジタル実装型TYPE1_26366">'【発出時非表示】プルダウンリスト（交付対象事業の名称）'!$B$2759:$D$2759</definedName>
    <definedName name="令和6年度補正新しい地方経済・生活環境創生交付金_デジタル実装型TYPE1_26367">'【発出時非表示】プルダウンリスト（交付対象事業の名称）'!$B$2760:$C$2760</definedName>
    <definedName name="令和6年度補正新しい地方経済・生活環境創生交付金_デジタル実装型TYPE1_26407">'【発出時非表示】プルダウンリスト（交付対象事業の名称）'!$B$2761:$C$2761</definedName>
    <definedName name="令和6年度補正新しい地方経済・生活環境創生交付金_デジタル実装型TYPE1_27100">'【発出時非表示】プルダウンリスト（交付対象事業の名称）'!$B$2762:$F$2762</definedName>
    <definedName name="令和6年度補正新しい地方経済・生活環境創生交付金_デジタル実装型TYPE1_27202">'【発出時非表示】プルダウンリスト（交付対象事業の名称）'!$B$2763:$E$2763</definedName>
    <definedName name="令和6年度補正新しい地方経済・生活環境創生交付金_デジタル実装型TYPE1_27203">'【発出時非表示】プルダウンリスト（交付対象事業の名称）'!$B$2764:$E$2764</definedName>
    <definedName name="令和6年度補正新しい地方経済・生活環境創生交付金_デジタル実装型TYPE1_27204">'【発出時非表示】プルダウンリスト（交付対象事業の名称）'!$B$2765:$C$2765</definedName>
    <definedName name="令和6年度補正新しい地方経済・生活環境創生交付金_デジタル実装型TYPE1_27205">'【発出時非表示】プルダウンリスト（交付対象事業の名称）'!$B$2766:$E$2766</definedName>
    <definedName name="令和6年度補正新しい地方経済・生活環境創生交付金_デジタル実装型TYPE1_27206">'【発出時非表示】プルダウンリスト（交付対象事業の名称）'!$B$2767:$C$2767</definedName>
    <definedName name="令和6年度補正新しい地方経済・生活環境創生交付金_デジタル実装型TYPE1_27207">'【発出時非表示】プルダウンリスト（交付対象事業の名称）'!$B$2768:$B$2768</definedName>
    <definedName name="令和6年度補正新しい地方経済・生活環境創生交付金_デジタル実装型TYPE1_27208">'【発出時非表示】プルダウンリスト（交付対象事業の名称）'!$B$2769:$C$2769</definedName>
    <definedName name="令和6年度補正新しい地方経済・生活環境創生交付金_デジタル実装型TYPE1_27210">'【発出時非表示】プルダウンリスト（交付対象事業の名称）'!$B$2770:$B$2770</definedName>
    <definedName name="令和6年度補正新しい地方経済・生活環境創生交付金_デジタル実装型TYPE1_27211">'【発出時非表示】プルダウンリスト（交付対象事業の名称）'!$B$2771:$D$2771</definedName>
    <definedName name="令和6年度補正新しい地方経済・生活環境創生交付金_デジタル実装型TYPE1_27212">'【発出時非表示】プルダウンリスト（交付対象事業の名称）'!$B$2772:$B$2772</definedName>
    <definedName name="令和6年度補正新しい地方経済・生活環境創生交付金_デジタル実装型TYPE1_27213">'【発出時非表示】プルダウンリスト（交付対象事業の名称）'!$B$2773:$B$2773</definedName>
    <definedName name="令和6年度補正新しい地方経済・生活環境創生交付金_デジタル実装型TYPE1_27214">'【発出時非表示】プルダウンリスト（交付対象事業の名称）'!$B$2774:$D$2774</definedName>
    <definedName name="令和6年度補正新しい地方経済・生活環境創生交付金_デジタル実装型TYPE1_27215">'【発出時非表示】プルダウンリスト（交付対象事業の名称）'!$B$2775:$C$2775</definedName>
    <definedName name="令和6年度補正新しい地方経済・生活環境創生交付金_デジタル実装型TYPE1_27219">'【発出時非表示】プルダウンリスト（交付対象事業の名称）'!$B$2776:$F$2776</definedName>
    <definedName name="令和6年度補正新しい地方経済・生活環境創生交付金_デジタル実装型TYPE1_27220">'【発出時非表示】プルダウンリスト（交付対象事業の名称）'!$B$2777:$C$2777</definedName>
    <definedName name="令和6年度補正新しい地方経済・生活環境創生交付金_デジタル実装型TYPE1_27221">'【発出時非表示】プルダウンリスト（交付対象事業の名称）'!$B$2778:$B$2778</definedName>
    <definedName name="令和6年度補正新しい地方経済・生活環境創生交付金_デジタル実装型TYPE1_27222">'【発出時非表示】プルダウンリスト（交付対象事業の名称）'!$B$2779:$C$2779</definedName>
    <definedName name="令和6年度補正新しい地方経済・生活環境創生交付金_デジタル実装型TYPE1_27223">'【発出時非表示】プルダウンリスト（交付対象事業の名称）'!$B$2780:$C$2780</definedName>
    <definedName name="令和6年度補正新しい地方経済・生活環境創生交付金_デジタル実装型TYPE1_27226">'【発出時非表示】プルダウンリスト（交付対象事業の名称）'!$B$2781:$C$2781</definedName>
    <definedName name="令和6年度補正新しい地方経済・生活環境創生交付金_デジタル実装型TYPE1_27227">'【発出時非表示】プルダウンリスト（交付対象事業の名称）'!$B$2782:$B$2782</definedName>
    <definedName name="令和6年度補正新しい地方経済・生活環境創生交付金_デジタル実装型TYPE1_27229">'【発出時非表示】プルダウンリスト（交付対象事業の名称）'!$B$2783:$B$2783</definedName>
    <definedName name="令和6年度補正新しい地方経済・生活環境創生交付金_デジタル実装型TYPE1_27230">'【発出時非表示】プルダウンリスト（交付対象事業の名称）'!$B$2784:$B$2784</definedName>
    <definedName name="令和6年度補正新しい地方経済・生活環境創生交付金_デジタル実装型TYPE1_27231">'【発出時非表示】プルダウンリスト（交付対象事業の名称）'!$B$2785:$B$2785</definedName>
    <definedName name="令和6年度補正新しい地方経済・生活環境創生交付金_デジタル実装型TYPE1_27322">'【発出時非表示】プルダウンリスト（交付対象事業の名称）'!$B$2786:$B$2786</definedName>
    <definedName name="令和6年度補正新しい地方経済・生活環境創生交付金_デジタル実装型TYPE1_27381">'【発出時非表示】プルダウンリスト（交付対象事業の名称）'!$B$2787:$C$2787</definedName>
    <definedName name="令和6年度補正新しい地方経済・生活環境創生交付金_デジタル実装型TYPE1_27383">'【発出時非表示】プルダウンリスト（交付対象事業の名称）'!$B$2788:$B$2788</definedName>
    <definedName name="令和6年度補正新しい地方経済・生活環境創生交付金_デジタル実装型TYPE1_28100">'【発出時非表示】プルダウンリスト（交付対象事業の名称）'!$B$2789:$E$2789</definedName>
    <definedName name="令和6年度補正新しい地方経済・生活環境創生交付金_デジタル実装型TYPE1_28201">'【発出時非表示】プルダウンリスト（交付対象事業の名称）'!$B$2790:$C$2790</definedName>
    <definedName name="令和6年度補正新しい地方経済・生活環境創生交付金_デジタル実装型TYPE1_28203">'【発出時非表示】プルダウンリスト（交付対象事業の名称）'!$B$2791:$E$2791</definedName>
    <definedName name="令和6年度補正新しい地方経済・生活環境創生交付金_デジタル実装型TYPE1_28204">'【発出時非表示】プルダウンリスト（交付対象事業の名称）'!$B$2792:$F$2792</definedName>
    <definedName name="令和6年度補正新しい地方経済・生活環境創生交付金_デジタル実装型TYPE1_28207">'【発出時非表示】プルダウンリスト（交付対象事業の名称）'!$B$2793:$C$2793</definedName>
    <definedName name="令和6年度補正新しい地方経済・生活環境創生交付金_デジタル実装型TYPE1_28208">'【発出時非表示】プルダウンリスト（交付対象事業の名称）'!$B$2794:$B$2794</definedName>
    <definedName name="令和6年度補正新しい地方経済・生活環境創生交付金_デジタル実装型TYPE1_28209">'【発出時非表示】プルダウンリスト（交付対象事業の名称）'!$B$2795:$B$2795</definedName>
    <definedName name="令和6年度補正新しい地方経済・生活環境創生交付金_デジタル実装型TYPE1_28210">'【発出時非表示】プルダウンリスト（交付対象事業の名称）'!$B$2796:$B$2796</definedName>
    <definedName name="令和6年度補正新しい地方経済・生活環境創生交付金_デジタル実装型TYPE1_28212">'【発出時非表示】プルダウンリスト（交付対象事業の名称）'!$B$3170:$B$3170</definedName>
    <definedName name="令和6年度補正新しい地方経済・生活環境創生交付金_デジタル実装型TYPE1_28214">'【発出時非表示】プルダウンリスト（交付対象事業の名称）'!$B$2797:$C$2797</definedName>
    <definedName name="令和6年度補正新しい地方経済・生活環境創生交付金_デジタル実装型TYPE1_28215">'【発出時非表示】プルダウンリスト（交付対象事業の名称）'!$B$2798:$D$2798</definedName>
    <definedName name="令和6年度補正新しい地方経済・生活環境創生交付金_デジタル実装型TYPE1_28216">'【発出時非表示】プルダウンリスト（交付対象事業の名称）'!$B$2799:$C$2799</definedName>
    <definedName name="令和6年度補正新しい地方経済・生活環境創生交付金_デジタル実装型TYPE1_28217">'【発出時非表示】プルダウンリスト（交付対象事業の名称）'!$B$2800:$E$2800</definedName>
    <definedName name="令和6年度補正新しい地方経済・生活環境創生交付金_デジタル実装型TYPE1_28219">'【発出時非表示】プルダウンリスト（交付対象事業の名称）'!$B$2801:$D$2801</definedName>
    <definedName name="令和6年度補正新しい地方経済・生活環境創生交付金_デジタル実装型TYPE1_28223">'【発出時非表示】プルダウンリスト（交付対象事業の名称）'!$B$2802:$C$2802</definedName>
    <definedName name="令和6年度補正新しい地方経済・生活環境創生交付金_デジタル実装型TYPE1_28224">'【発出時非表示】プルダウンリスト（交付対象事業の名称）'!$B$2803:$B$2803</definedName>
    <definedName name="令和6年度補正新しい地方経済・生活環境創生交付金_デジタル実装型TYPE1_28225">'【発出時非表示】プルダウンリスト（交付対象事業の名称）'!$B$2804:$F$2804</definedName>
    <definedName name="令和6年度補正新しい地方経済・生活環境創生交付金_デジタル実装型TYPE1_28227">'【発出時非表示】プルダウンリスト（交付対象事業の名称）'!$B$2805:$C$2805</definedName>
    <definedName name="令和6年度補正新しい地方経済・生活環境創生交付金_デジタル実装型TYPE1_28228">'【発出時非表示】プルダウンリスト（交付対象事業の名称）'!$B$2806:$D$2806</definedName>
    <definedName name="令和6年度補正新しい地方経済・生活環境創生交付金_デジタル実装型TYPE1_28301">'【発出時非表示】プルダウンリスト（交付対象事業の名称）'!$B$2807:$E$2807</definedName>
    <definedName name="令和6年度補正新しい地方経済・生活環境創生交付金_デジタル実装型TYPE1_28382">'【発出時非表示】プルダウンリスト（交付対象事業の名称）'!$B$2808:$B$2808</definedName>
    <definedName name="令和6年度補正新しい地方経済・生活環境創生交付金_デジタル実装型TYPE1_28442">'【発出時非表示】プルダウンリスト（交付対象事業の名称）'!$B$2809:$C$2809</definedName>
    <definedName name="令和6年度補正新しい地方経済・生活環境創生交付金_デジタル実装型TYPE1_28443">'【発出時非表示】プルダウンリスト（交付対象事業の名称）'!$B$2810:$B$2810</definedName>
    <definedName name="令和6年度補正新しい地方経済・生活環境創生交付金_デジタル実装型TYPE1_28446">'【発出時非表示】プルダウンリスト（交付対象事業の名称）'!$B$2811:$C$2811</definedName>
    <definedName name="令和6年度補正新しい地方経済・生活環境創生交付金_デジタル実装型TYPE1_28464">'【発出時非表示】プルダウンリスト（交付対象事業の名称）'!$B$2812:$E$2812</definedName>
    <definedName name="令和6年度補正新しい地方経済・生活環境創生交付金_デジタル実装型TYPE1_28501">'【発出時非表示】プルダウンリスト（交付対象事業の名称）'!$B$2813:$C$2813</definedName>
    <definedName name="令和6年度補正新しい地方経済・生活環境創生交付金_デジタル実装型TYPE1_28906">'【発出時非表示】プルダウンリスト（交付対象事業の名称）'!$B$3171:$B$3171</definedName>
    <definedName name="令和6年度補正新しい地方経済・生活環境創生交付金_デジタル実装型TYPE1_28976">'【発出時非表示】プルダウンリスト（交付対象事業の名称）'!$B$3169:$B$3169</definedName>
    <definedName name="令和6年度補正新しい地方経済・生活環境創生交付金_デジタル実装型TYPE1_29000">'【発出時非表示】プルダウンリスト（交付対象事業の名称）'!$B$2814:$D$2814</definedName>
    <definedName name="令和6年度補正新しい地方経済・生活環境創生交付金_デジタル実装型TYPE1_29201">'【発出時非表示】プルダウンリスト（交付対象事業の名称）'!$B$2815:$C$2815</definedName>
    <definedName name="令和6年度補正新しい地方経済・生活環境創生交付金_デジタル実装型TYPE1_29205">'【発出時非表示】プルダウンリスト（交付対象事業の名称）'!$B$2816:$B$2816</definedName>
    <definedName name="令和6年度補正新しい地方経済・生活環境創生交付金_デジタル実装型TYPE1_29206">'【発出時非表示】プルダウンリスト（交付対象事業の名称）'!$B$2817:$C$2817</definedName>
    <definedName name="令和6年度補正新しい地方経済・生活環境創生交付金_デジタル実装型TYPE1_29209">'【発出時非表示】プルダウンリスト（交付対象事業の名称）'!$B$2818:$D$2818</definedName>
    <definedName name="令和6年度補正新しい地方経済・生活環境創生交付金_デジタル実装型TYPE1_29210">'【発出時非表示】プルダウンリスト（交付対象事業の名称）'!$B$2819:$C$2819</definedName>
    <definedName name="令和6年度補正新しい地方経済・生活環境創生交付金_デジタル実装型TYPE1_29212">'【発出時非表示】プルダウンリスト（交付対象事業の名称）'!$B$2820:$B$2820</definedName>
    <definedName name="令和6年度補正新しい地方経済・生活環境創生交付金_デジタル実装型TYPE1_29344">'【発出時非表示】プルダウンリスト（交付対象事業の名称）'!$B$2821:$B$2821</definedName>
    <definedName name="令和6年度補正新しい地方経済・生活環境創生交付金_デジタル実装型TYPE1_29361">'【発出時非表示】プルダウンリスト（交付対象事業の名称）'!$B$2822:$B$2822</definedName>
    <definedName name="令和6年度補正新しい地方経済・生活環境創生交付金_デジタル実装型TYPE1_29386">'【発出時非表示】プルダウンリスト（交付対象事業の名称）'!$B$2823:$B$2823</definedName>
    <definedName name="令和6年度補正新しい地方経済・生活環境創生交付金_デジタル実装型TYPE1_29401">'【発出時非表示】プルダウンリスト（交付対象事業の名称）'!$B$2824:$B$2824</definedName>
    <definedName name="令和6年度補正新しい地方経済・生活環境創生交付金_デジタル実装型TYPE1_29426">'【発出時非表示】プルダウンリスト（交付対象事業の名称）'!$B$2825:$B$2825</definedName>
    <definedName name="令和6年度補正新しい地方経済・生活環境創生交付金_デジタル実装型TYPE1_29802">'【発出時非表示】プルダウンリスト（交付対象事業の名称）'!$B$2826:$B$2826</definedName>
    <definedName name="令和6年度補正新しい地方経済・生活環境創生交付金_デジタル実装型TYPE1_30000">'【発出時非表示】プルダウンリスト（交付対象事業の名称）'!$B$2827:$C$2827</definedName>
    <definedName name="令和6年度補正新しい地方経済・生活環境創生交付金_デジタル実装型TYPE1_30201">'【発出時非表示】プルダウンリスト（交付対象事業の名称）'!$B$2828:$E$2828</definedName>
    <definedName name="令和6年度補正新しい地方経済・生活環境創生交付金_デジタル実装型TYPE1_30203">'【発出時非表示】プルダウンリスト（交付対象事業の名称）'!$B$2829:$E$2829</definedName>
    <definedName name="令和6年度補正新しい地方経済・生活環境創生交付金_デジタル実装型TYPE1_30206">'【発出時非表示】プルダウンリスト（交付対象事業の名称）'!$B$2830:$D$2830</definedName>
    <definedName name="令和6年度補正新しい地方経済・生活環境創生交付金_デジタル実装型TYPE1_30207">'【発出時非表示】プルダウンリスト（交付対象事業の名称）'!$B$2831:$C$2831</definedName>
    <definedName name="令和6年度補正新しい地方経済・生活環境創生交付金_デジタル実装型TYPE1_30208">'【発出時非表示】プルダウンリスト（交付対象事業の名称）'!$B$2832:$B$2832</definedName>
    <definedName name="令和6年度補正新しい地方経済・生活環境創生交付金_デジタル実装型TYPE1_30209">'【発出時非表示】プルダウンリスト（交付対象事業の名称）'!$B$2833:$B$2833</definedName>
    <definedName name="令和6年度補正新しい地方経済・生活環境創生交付金_デジタル実装型TYPE1_30362">'【発出時非表示】プルダウンリスト（交付対象事業の名称）'!$B$2834:$B$2834</definedName>
    <definedName name="令和6年度補正新しい地方経済・生活環境創生交付金_デジタル実装型TYPE1_30366">'【発出時非表示】プルダウンリスト（交付対象事業の名称）'!$B$2835:$B$2835</definedName>
    <definedName name="令和6年度補正新しい地方経済・生活環境創生交付金_デジタル実装型TYPE1_30381">'【発出時非表示】プルダウンリスト（交付対象事業の名称）'!$B$2836:$B$2836</definedName>
    <definedName name="令和6年度補正新しい地方経済・生活環境創生交付金_デジタル実装型TYPE1_30406">'【発出時非表示】プルダウンリスト（交付対象事業の名称）'!$B$2837:$B$2837</definedName>
    <definedName name="令和6年度補正新しい地方経済・生活環境創生交付金_デジタル実装型TYPE1_30421">'【発出時非表示】プルダウンリスト（交付対象事業の名称）'!$B$2838:$B$2838</definedName>
    <definedName name="令和6年度補正新しい地方経済・生活環境創生交付金_デジタル実装型TYPE1_30428">'【発出時非表示】プルダウンリスト（交付対象事業の名称）'!$B$2839:$B$2839</definedName>
    <definedName name="令和6年度補正新しい地方経済・生活環境創生交付金_デジタル実装型TYPE1_31000">'【発出時非表示】プルダウンリスト（交付対象事業の名称）'!$B$2840:$B$2840</definedName>
    <definedName name="令和6年度補正新しい地方経済・生活環境創生交付金_デジタル実装型TYPE1_31201">'【発出時非表示】プルダウンリスト（交付対象事業の名称）'!$B$2841:$C$2841</definedName>
    <definedName name="令和6年度補正新しい地方経済・生活環境創生交付金_デジタル実装型TYPE1_31202">'【発出時非表示】プルダウンリスト（交付対象事業の名称）'!$B$2842:$B$2842</definedName>
    <definedName name="令和6年度補正新しい地方経済・生活環境創生交付金_デジタル実装型TYPE1_31203">'【発出時非表示】プルダウンリスト（交付対象事業の名称）'!$B$2843:$C$2843</definedName>
    <definedName name="令和6年度補正新しい地方経済・生活環境創生交付金_デジタル実装型TYPE1_31325">'【発出時非表示】プルダウンリスト（交付対象事業の名称）'!$B$2844:$B$2844</definedName>
    <definedName name="令和6年度補正新しい地方経済・生活環境創生交付金_デジタル実装型TYPE1_31364">'【発出時非表示】プルダウンリスト（交付対象事業の名称）'!$B$2845:$B$2845</definedName>
    <definedName name="令和6年度補正新しい地方経済・生活環境創生交付金_デジタル実装型TYPE1_31371">'【発出時非表示】プルダウンリスト（交付対象事業の名称）'!$B$2846:$C$2846</definedName>
    <definedName name="令和6年度補正新しい地方経済・生活環境創生交付金_デジタル実装型TYPE1_31372">'【発出時非表示】プルダウンリスト（交付対象事業の名称）'!$B$2847:$B$2847</definedName>
    <definedName name="令和6年度補正新しい地方経済・生活環境創生交付金_デジタル実装型TYPE1_31386">'【発出時非表示】プルダウンリスト（交付対象事業の名称）'!$B$2848:$C$2848</definedName>
    <definedName name="令和6年度補正新しい地方経済・生活環境創生交付金_デジタル実装型TYPE1_31389">'【発出時非表示】プルダウンリスト（交付対象事業の名称）'!$B$2849:$B$2849</definedName>
    <definedName name="令和6年度補正新しい地方経済・生活環境創生交付金_デジタル実装型TYPE1_31390">'【発出時非表示】プルダウンリスト（交付対象事業の名称）'!$B$2850:$B$2850</definedName>
    <definedName name="令和6年度補正新しい地方経済・生活環境創生交付金_デジタル実装型TYPE1_31402">'【発出時非表示】プルダウンリスト（交付対象事業の名称）'!$B$2851:$C$2851</definedName>
    <definedName name="令和6年度補正新しい地方経済・生活環境創生交付金_デジタル実装型TYPE1_32000">'【発出時非表示】プルダウンリスト（交付対象事業の名称）'!$B$2852:$B$2852</definedName>
    <definedName name="令和6年度補正新しい地方経済・生活環境創生交付金_デジタル実装型TYPE1_32201">'【発出時非表示】プルダウンリスト（交付対象事業の名称）'!$B$2853:$B$2853</definedName>
    <definedName name="令和6年度補正新しい地方経済・生活環境創生交付金_デジタル実装型TYPE1_32202">'【発出時非表示】プルダウンリスト（交付対象事業の名称）'!$B$2854:$B$2854</definedName>
    <definedName name="令和6年度補正新しい地方経済・生活環境創生交付金_デジタル実装型TYPE1_32203">'【発出時非表示】プルダウンリスト（交付対象事業の名称）'!$B$2855:$C$2855</definedName>
    <definedName name="令和6年度補正新しい地方経済・生活環境創生交付金_デジタル実装型TYPE1_32205">'【発出時非表示】プルダウンリスト（交付対象事業の名称）'!$B$2856:$B$2856</definedName>
    <definedName name="令和6年度補正新しい地方経済・生活環境創生交付金_デジタル実装型TYPE1_32206">'【発出時非表示】プルダウンリスト（交付対象事業の名称）'!$B$2857:$B$2857</definedName>
    <definedName name="令和6年度補正新しい地方経済・生活環境創生交付金_デジタル実装型TYPE1_32207">'【発出時非表示】プルダウンリスト（交付対象事業の名称）'!$B$2858:$D$2858</definedName>
    <definedName name="令和6年度補正新しい地方経済・生活環境創生交付金_デジタル実装型TYPE1_32441">'【発出時非表示】プルダウンリスト（交付対象事業の名称）'!$B$2859:$B$2859</definedName>
    <definedName name="令和6年度補正新しい地方経済・生活環境創生交付金_デジタル実装型TYPE1_32448">'【発出時非表示】プルダウンリスト（交付対象事業の名称）'!$B$2860:$C$2860</definedName>
    <definedName name="令和6年度補正新しい地方経済・生活環境創生交付金_デジタル実装型TYPE1_32449">'【発出時非表示】プルダウンリスト（交付対象事業の名称）'!$B$2861:$B$2861</definedName>
    <definedName name="令和6年度補正新しい地方経済・生活環境創生交付金_デジタル実装型TYPE1_32891">'【発出時非表示】プルダウンリスト（交付対象事業の名称）'!$B$2862:$B$2862</definedName>
    <definedName name="令和6年度補正新しい地方経済・生活環境創生交付金_デジタル実装型TYPE1_33000">'【発出時非表示】プルダウンリスト（交付対象事業の名称）'!$B$2863:$D$2863</definedName>
    <definedName name="令和6年度補正新しい地方経済・生活環境創生交付金_デジタル実装型TYPE1_33100">'【発出時非表示】プルダウンリスト（交付対象事業の名称）'!$B$2864:$E$2864</definedName>
    <definedName name="令和6年度補正新しい地方経済・生活環境創生交付金_デジタル実装型TYPE1_33202">'【発出時非表示】プルダウンリスト（交付対象事業の名称）'!$B$2865:$F$2865</definedName>
    <definedName name="令和6年度補正新しい地方経済・生活環境創生交付金_デジタル実装型TYPE1_33203">'【発出時非表示】プルダウンリスト（交付対象事業の名称）'!$B$2866:$B$2866</definedName>
    <definedName name="令和6年度補正新しい地方経済・生活環境創生交付金_デジタル実装型TYPE1_33205">'【発出時非表示】プルダウンリスト（交付対象事業の名称）'!$B$2867:$C$2867</definedName>
    <definedName name="令和6年度補正新しい地方経済・生活環境創生交付金_デジタル実装型TYPE1_33207">'【発出時非表示】プルダウンリスト（交付対象事業の名称）'!$B$2868:$C$2868</definedName>
    <definedName name="令和6年度補正新しい地方経済・生活環境創生交付金_デジタル実装型TYPE1_33208">'【発出時非表示】プルダウンリスト（交付対象事業の名称）'!$B$3172:$B$3172</definedName>
    <definedName name="令和6年度補正新しい地方経済・生活環境創生交付金_デジタル実装型TYPE1_33209">'【発出時非表示】プルダウンリスト（交付対象事業の名称）'!$B$2869:$C$2869</definedName>
    <definedName name="令和6年度補正新しい地方経済・生活環境創生交付金_デジタル実装型TYPE1_33210">'【発出時非表示】プルダウンリスト（交付対象事業の名称）'!$B$2870:$B$2870</definedName>
    <definedName name="令和6年度補正新しい地方経済・生活環境創生交付金_デジタル実装型TYPE1_33211">'【発出時非表示】プルダウンリスト（交付対象事業の名称）'!$B$2871:$B$2871</definedName>
    <definedName name="令和6年度補正新しい地方経済・生活環境創生交付金_デジタル実装型TYPE1_33212">'【発出時非表示】プルダウンリスト（交付対象事業の名称）'!$B$2872:$B$2872</definedName>
    <definedName name="令和6年度補正新しい地方経済・生活環境創生交付金_デジタル実装型TYPE1_33213">'【発出時非表示】プルダウンリスト（交付対象事業の名称）'!$B$2873:$D$2873</definedName>
    <definedName name="令和6年度補正新しい地方経済・生活環境創生交付金_デジタル実装型TYPE1_33215">'【発出時非表示】プルダウンリスト（交付対象事業の名称）'!$B$2874:$B$2874</definedName>
    <definedName name="令和6年度補正新しい地方経済・生活環境創生交付金_デジタル実装型TYPE1_33346">'【発出時非表示】プルダウンリスト（交付対象事業の名称）'!$B$2875:$B$2875</definedName>
    <definedName name="令和6年度補正新しい地方経済・生活環境創生交付金_デジタル実装型TYPE1_33461">'【発出時非表示】プルダウンリスト（交付対象事業の名称）'!$B$2876:$B$2876</definedName>
    <definedName name="令和6年度補正新しい地方経済・生活環境創生交付金_デジタル実装型TYPE1_33586">'【発出時非表示】プルダウンリスト（交付対象事業の名称）'!$B$2877:$B$2877</definedName>
    <definedName name="令和6年度補正新しい地方経済・生活環境創生交付金_デジタル実装型TYPE1_33606">'【発出時非表示】プルダウンリスト（交付対象事業の名称）'!$B$2878:$D$2878</definedName>
    <definedName name="令和6年度補正新しい地方経済・生活環境創生交付金_デジタル実装型TYPE1_33622">'【発出時非表示】プルダウンリスト（交付対象事業の名称）'!$B$2879:$B$2879</definedName>
    <definedName name="令和6年度補正新しい地方経済・生活環境創生交付金_デジタル実装型TYPE1_33623">'【発出時非表示】プルダウンリスト（交付対象事業の名称）'!$B$3173:$B$3173</definedName>
    <definedName name="令和6年度補正新しい地方経済・生活環境創生交付金_デジタル実装型TYPE1_33643">'【発出時非表示】プルダウンリスト（交付対象事業の名称）'!$B$3174:$B$3174</definedName>
    <definedName name="令和6年度補正新しい地方経済・生活環境創生交付金_デジタル実装型TYPE1_33663">'【発出時非表示】プルダウンリスト（交付対象事業の名称）'!$B$2880:$B$2880</definedName>
    <definedName name="令和6年度補正新しい地方経済・生活環境創生交付金_デジタル実装型TYPE1_33666">'【発出時非表示】プルダウンリスト（交付対象事業の名称）'!$B$2881:$C$2881</definedName>
    <definedName name="令和6年度補正新しい地方経済・生活環境創生交付金_デジタル実装型TYPE1_33681">'【発出時非表示】プルダウンリスト（交付対象事業の名称）'!$B$3175:$B$3175</definedName>
    <definedName name="令和6年度補正新しい地方経済・生活環境創生交付金_デジタル実装型TYPE1_34000">'【発出時非表示】プルダウンリスト（交付対象事業の名称）'!$B$2882:$B$2882</definedName>
    <definedName name="令和6年度補正新しい地方経済・生活環境創生交付金_デジタル実装型TYPE1_34100">'【発出時非表示】プルダウンリスト（交付対象事業の名称）'!$B$2883:$E$2883</definedName>
    <definedName name="令和6年度補正新しい地方経済・生活環境創生交付金_デジタル実装型TYPE1_34202">'【発出時非表示】プルダウンリスト（交付対象事業の名称）'!$B$2884:$D$2884</definedName>
    <definedName name="令和6年度補正新しい地方経済・生活環境創生交付金_デジタル実装型TYPE1_34204">'【発出時非表示】プルダウンリスト（交付対象事業の名称）'!$B$2885:$C$2885</definedName>
    <definedName name="令和6年度補正新しい地方経済・生活環境創生交付金_デジタル実装型TYPE1_34205">'【発出時非表示】プルダウンリスト（交付対象事業の名称）'!$B$2886:$B$2886</definedName>
    <definedName name="令和6年度補正新しい地方経済・生活環境創生交付金_デジタル実装型TYPE1_34207">'【発出時非表示】プルダウンリスト（交付対象事業の名称）'!$B$2887:$E$2887</definedName>
    <definedName name="令和6年度補正新しい地方経済・生活環境創生交付金_デジタル実装型TYPE1_34208">'【発出時非表示】プルダウンリスト（交付対象事業の名称）'!$B$2888:$B$2888</definedName>
    <definedName name="令和6年度補正新しい地方経済・生活環境創生交付金_デジタル実装型TYPE1_34209">'【発出時非表示】プルダウンリスト（交付対象事業の名称）'!$B$2889:$B$2889</definedName>
    <definedName name="令和6年度補正新しい地方経済・生活環境創生交付金_デジタル実装型TYPE1_34211">'【発出時非表示】プルダウンリスト（交付対象事業の名称）'!$B$2890:$F$2890</definedName>
    <definedName name="令和6年度補正新しい地方経済・生活環境創生交付金_デジタル実装型TYPE1_34212">'【発出時非表示】プルダウンリスト（交付対象事業の名称）'!$B$2891:$C$2891</definedName>
    <definedName name="令和6年度補正新しい地方経済・生活環境創生交付金_デジタル実装型TYPE1_34302">'【発出時非表示】プルダウンリスト（交付対象事業の名称）'!$B$2892:$B$2892</definedName>
    <definedName name="令和6年度補正新しい地方経済・生活環境創生交付金_デジタル実装型TYPE1_34304">'【発出時非表示】プルダウンリスト（交付対象事業の名称）'!$B$2893:$B$2893</definedName>
    <definedName name="令和6年度補正新しい地方経済・生活環境創生交付金_デジタル実装型TYPE1_34309">'【発出時非表示】プルダウンリスト（交付対象事業の名称）'!$B$2894:$B$2894</definedName>
    <definedName name="令和6年度補正新しい地方経済・生活環境創生交付金_デジタル実装型TYPE1_34369">'【発出時非表示】プルダウンリスト（交付対象事業の名称）'!$B$2895:$B$2895</definedName>
    <definedName name="令和6年度補正新しい地方経済・生活環境創生交付金_デジタル実装型TYPE1_34431">'【発出時非表示】プルダウンリスト（交付対象事業の名称）'!$B$2896:$B$2896</definedName>
    <definedName name="令和6年度補正新しい地方経済・生活環境創生交付金_デジタル実装型TYPE1_34462">'【発出時非表示】プルダウンリスト（交付対象事業の名称）'!$B$2897:$C$2897</definedName>
    <definedName name="令和6年度補正新しい地方経済・生活環境創生交付金_デジタル実装型TYPE1_34821">'【発出時非表示】プルダウンリスト（交付対象事業の名称）'!$B$2898:$B$2898</definedName>
    <definedName name="令和6年度補正新しい地方経済・生活環境創生交付金_デジタル実装型TYPE1_35000">'【発出時非表示】プルダウンリスト（交付対象事業の名称）'!$B$2899:$I$2899</definedName>
    <definedName name="令和6年度補正新しい地方経済・生活環境創生交付金_デジタル実装型TYPE1_35201">'【発出時非表示】プルダウンリスト（交付対象事業の名称）'!$B$2900:$C$2900</definedName>
    <definedName name="令和6年度補正新しい地方経済・生活環境創生交付金_デジタル実装型TYPE1_35202">'【発出時非表示】プルダウンリスト（交付対象事業の名称）'!$B$2901:$C$2901</definedName>
    <definedName name="令和6年度補正新しい地方経済・生活環境創生交付金_デジタル実装型TYPE1_35203">'【発出時非表示】プルダウンリスト（交付対象事業の名称）'!$B$2902:$B$2902</definedName>
    <definedName name="令和6年度補正新しい地方経済・生活環境創生交付金_デジタル実装型TYPE1_35206">'【発出時非表示】プルダウンリスト（交付対象事業の名称）'!$B$2903:$D$2903</definedName>
    <definedName name="令和6年度補正新しい地方経済・生活環境創生交付金_デジタル実装型TYPE1_35207">'【発出時非表示】プルダウンリスト（交付対象事業の名称）'!$B$2904:$B$2904</definedName>
    <definedName name="令和6年度補正新しい地方経済・生活環境創生交付金_デジタル実装型TYPE1_35208">'【発出時非表示】プルダウンリスト（交付対象事業の名称）'!$B$2905:$E$2905</definedName>
    <definedName name="令和6年度補正新しい地方経済・生活環境創生交付金_デジタル実装型TYPE1_35210">'【発出時非表示】プルダウンリスト（交付対象事業の名称）'!$B$2906:$C$2906</definedName>
    <definedName name="令和6年度補正新しい地方経済・生活環境創生交付金_デジタル実装型TYPE1_35211">'【発出時非表示】プルダウンリスト（交付対象事業の名称）'!$B$2907:$C$2907</definedName>
    <definedName name="令和6年度補正新しい地方経済・生活環境創生交付金_デジタル実装型TYPE1_35212">'【発出時非表示】プルダウンリスト（交付対象事業の名称）'!$B$2908:$D$2908</definedName>
    <definedName name="令和6年度補正新しい地方経済・生活環境創生交付金_デジタル実装型TYPE1_35216">'【発出時非表示】プルダウンリスト（交付対象事業の名称）'!$B$2909:$B$2909</definedName>
    <definedName name="令和6年度補正新しい地方経済・生活環境創生交付金_デジタル実装型TYPE1_35305">'【発出時非表示】プルダウンリスト（交付対象事業の名称）'!$B$2910:$C$2910</definedName>
    <definedName name="令和6年度補正新しい地方経済・生活環境創生交付金_デジタル実装型TYPE1_35344">'【発出時非表示】プルダウンリスト（交付対象事業の名称）'!$B$2911:$C$2911</definedName>
    <definedName name="令和6年度補正新しい地方経済・生活環境創生交付金_デジタル実装型TYPE1_35502">'【発出時非表示】プルダウンリスト（交付対象事業の名称）'!$B$2912:$B$2912</definedName>
    <definedName name="令和6年度補正新しい地方経済・生活環境創生交付金_デジタル実装型TYPE1_35874">'【発出時非表示】プルダウンリスト（交付対象事業の名称）'!$B$2913:$B$2913</definedName>
    <definedName name="令和6年度補正新しい地方経済・生活環境創生交付金_デジタル実装型TYPE1_36000">'【発出時非表示】プルダウンリスト（交付対象事業の名称）'!$B$2914:$G$2914</definedName>
    <definedName name="令和6年度補正新しい地方経済・生活環境創生交付金_デジタル実装型TYPE1_36201">'【発出時非表示】プルダウンリスト（交付対象事業の名称）'!$B$2915:$B$2915</definedName>
    <definedName name="令和6年度補正新しい地方経済・生活環境創生交付金_デジタル実装型TYPE1_36204">'【発出時非表示】プルダウンリスト（交付対象事業の名称）'!$B$2916:$B$2916</definedName>
    <definedName name="令和6年度補正新しい地方経済・生活環境創生交付金_デジタル実装型TYPE1_36205">'【発出時非表示】プルダウンリスト（交付対象事業の名称）'!$B$2917:$C$2917</definedName>
    <definedName name="令和6年度補正新しい地方経済・生活環境創生交付金_デジタル実装型TYPE1_36206">'【発出時非表示】プルダウンリスト（交付対象事業の名称）'!$B$2918:$B$2918</definedName>
    <definedName name="令和6年度補正新しい地方経済・生活環境創生交付金_デジタル実装型TYPE1_36207">'【発出時非表示】プルダウンリスト（交付対象事業の名称）'!$B$2919:$B$2919</definedName>
    <definedName name="令和6年度補正新しい地方経済・生活環境創生交付金_デジタル実装型TYPE1_36208">'【発出時非表示】プルダウンリスト（交付対象事業の名称）'!$B$2920:$C$2920</definedName>
    <definedName name="令和6年度補正新しい地方経済・生活環境創生交付金_デジタル実装型TYPE1_36341">'【発出時非表示】プルダウンリスト（交付対象事業の名称）'!$B$2921:$B$2921</definedName>
    <definedName name="令和6年度補正新しい地方経済・生活環境創生交付金_デジタル実装型TYPE1_36368">'【発出時非表示】プルダウンリスト（交付対象事業の名称）'!$B$2922:$B$2922</definedName>
    <definedName name="令和6年度補正新しい地方経済・生活環境創生交付金_デジタル実装型TYPE1_36401">'【発出時非表示】プルダウンリスト（交付対象事業の名称）'!$B$2923:$B$2923</definedName>
    <definedName name="令和6年度補正新しい地方経済・生活環境創生交付金_デジタル実装型TYPE1_36403">'【発出時非表示】プルダウンリスト（交付対象事業の名称）'!$B$2924:$B$2924</definedName>
    <definedName name="令和6年度補正新しい地方経済・生活環境創生交付金_デジタル実装型TYPE1_36404">'【発出時非表示】プルダウンリスト（交付対象事業の名称）'!$B$2925:$B$2925</definedName>
    <definedName name="令和6年度補正新しい地方経済・生活環境創生交付金_デジタル実装型TYPE1_36841">'【発出時非表示】プルダウンリスト（交付対象事業の名称）'!$B$2926:$B$2926</definedName>
    <definedName name="令和6年度補正新しい地方経済・生活環境創生交付金_デジタル実装型TYPE1_37000">'【発出時非表示】プルダウンリスト（交付対象事業の名称）'!$B$2927:$E$2927</definedName>
    <definedName name="令和6年度補正新しい地方経済・生活環境創生交付金_デジタル実装型TYPE1_37201">'【発出時非表示】プルダウンリスト（交付対象事業の名称）'!$B$2928:$B$2928</definedName>
    <definedName name="令和6年度補正新しい地方経済・生活環境創生交付金_デジタル実装型TYPE1_37202">'【発出時非表示】プルダウンリスト（交付対象事業の名称）'!$B$2929:$B$2929</definedName>
    <definedName name="令和6年度補正新しい地方経済・生活環境創生交付金_デジタル実装型TYPE1_37203">'【発出時非表示】プルダウンリスト（交付対象事業の名称）'!$B$2930:$B$2930</definedName>
    <definedName name="令和6年度補正新しい地方経済・生活環境創生交付金_デジタル実装型TYPE1_37204">'【発出時非表示】プルダウンリスト（交付対象事業の名称）'!$B$2931:$B$2931</definedName>
    <definedName name="令和6年度補正新しい地方経済・生活環境創生交付金_デジタル実装型TYPE1_37205">'【発出時非表示】プルダウンリスト（交付対象事業の名称）'!$B$2932:$D$2932</definedName>
    <definedName name="令和6年度補正新しい地方経済・生活環境創生交付金_デジタル実装型TYPE1_37206">'【発出時非表示】プルダウンリスト（交付対象事業の名称）'!$B$2933:$D$2933</definedName>
    <definedName name="令和6年度補正新しい地方経済・生活環境創生交付金_デジタル実装型TYPE1_37208">'【発出時非表示】プルダウンリスト（交付対象事業の名称）'!$B$2934:$B$2934</definedName>
    <definedName name="令和6年度補正新しい地方経済・生活環境創生交付金_デジタル実装型TYPE1_37322">'【発出時非表示】プルダウンリスト（交付対象事業の名称）'!$B$2935:$B$2935</definedName>
    <definedName name="令和6年度補正新しい地方経済・生活環境創生交付金_デジタル実装型TYPE1_37341">'【発出時非表示】プルダウンリスト（交付対象事業の名称）'!$B$2936:$B$2936</definedName>
    <definedName name="令和6年度補正新しい地方経済・生活環境創生交付金_デジタル実装型TYPE1_37364">'【発出時非表示】プルダウンリスト（交付対象事業の名称）'!$B$2937:$B$2937</definedName>
    <definedName name="令和6年度補正新しい地方経済・生活環境創生交付金_デジタル実装型TYPE1_37386">'【発出時非表示】プルダウンリスト（交付対象事業の名称）'!$B$2938:$C$2938</definedName>
    <definedName name="令和6年度補正新しい地方経済・生活環境創生交付金_デジタル実装型TYPE1_37403">'【発出時非表示】プルダウンリスト（交付対象事業の名称）'!$B$2939:$B$2939</definedName>
    <definedName name="令和6年度補正新しい地方経済・生活環境創生交付金_デジタル実装型TYPE1_38201">'【発出時非表示】プルダウンリスト（交付対象事業の名称）'!$B$2940:$C$2940</definedName>
    <definedName name="令和6年度補正新しい地方経済・生活環境創生交付金_デジタル実装型TYPE1_38202">'【発出時非表示】プルダウンリスト（交付対象事業の名称）'!$B$2941:$E$2941</definedName>
    <definedName name="令和6年度補正新しい地方経済・生活環境創生交付金_デジタル実装型TYPE1_38203">'【発出時非表示】プルダウンリスト（交付対象事業の名称）'!$B$2942:$B$2942</definedName>
    <definedName name="令和6年度補正新しい地方経済・生活環境創生交付金_デジタル実装型TYPE1_38204">'【発出時非表示】プルダウンリスト（交付対象事業の名称）'!$B$2943:$B$2943</definedName>
    <definedName name="令和6年度補正新しい地方経済・生活環境創生交付金_デジタル実装型TYPE1_38205">'【発出時非表示】プルダウンリスト（交付対象事業の名称）'!$B$2944:$B$2944</definedName>
    <definedName name="令和6年度補正新しい地方経済・生活環境創生交付金_デジタル実装型TYPE1_38206">'【発出時非表示】プルダウンリスト（交付対象事業の名称）'!$B$2945:$B$2945</definedName>
    <definedName name="令和6年度補正新しい地方経済・生活環境創生交付金_デジタル実装型TYPE1_38207">'【発出時非表示】プルダウンリスト（交付対象事業の名称）'!$B$2946:$B$2946</definedName>
    <definedName name="令和6年度補正新しい地方経済・生活環境創生交付金_デジタル実装型TYPE1_38210">'【発出時非表示】プルダウンリスト（交付対象事業の名称）'!$B$2947:$B$2947</definedName>
    <definedName name="令和6年度補正新しい地方経済・生活環境創生交付金_デジタル実装型TYPE1_38213">'【発出時非表示】プルダウンリスト（交付対象事業の名称）'!$B$2948:$B$2948</definedName>
    <definedName name="令和6年度補正新しい地方経済・生活環境創生交付金_デジタル実装型TYPE1_38214">'【発出時非表示】プルダウンリスト（交付対象事業の名称）'!$B$2949:$B$2949</definedName>
    <definedName name="令和6年度補正新しい地方経済・生活環境創生交付金_デジタル実装型TYPE1_38215">'【発出時非表示】プルダウンリスト（交付対象事業の名称）'!$B$2950:$B$2950</definedName>
    <definedName name="令和6年度補正新しい地方経済・生活環境創生交付金_デジタル実装型TYPE1_38356">'【発出時非表示】プルダウンリスト（交付対象事業の名称）'!$B$2951:$B$2951</definedName>
    <definedName name="令和6年度補正新しい地方経済・生活環境創生交付金_デジタル実装型TYPE1_38401">'【発出時非表示】プルダウンリスト（交付対象事業の名称）'!$B$2952:$B$2952</definedName>
    <definedName name="令和6年度補正新しい地方経済・生活環境創生交付金_デジタル実装型TYPE1_38402">'【発出時非表示】プルダウンリスト（交付対象事業の名称）'!$B$2953:$B$2953</definedName>
    <definedName name="令和6年度補正新しい地方経済・生活環境創生交付金_デジタル実装型TYPE1_38442">'【発出時非表示】プルダウンリスト（交付対象事業の名称）'!$B$2954:$C$2954</definedName>
    <definedName name="令和6年度補正新しい地方経済・生活環境創生交付金_デジタル実装型TYPE1_38484">'【発出時非表示】プルダウンリスト（交付対象事業の名称）'!$B$2955:$C$2955</definedName>
    <definedName name="令和6年度補正新しい地方経済・生活環境創生交付金_デジタル実装型TYPE1_38506">'【発出時非表示】プルダウンリスト（交付対象事業の名称）'!$B$2956:$B$2956</definedName>
    <definedName name="令和6年度補正新しい地方経済・生活環境創生交付金_デジタル実装型TYPE1_39000">'【発出時非表示】プルダウンリスト（交付対象事業の名称）'!$B$2957:$B$2957</definedName>
    <definedName name="令和6年度補正新しい地方経済・生活環境創生交付金_デジタル実装型TYPE1_39201">'【発出時非表示】プルダウンリスト（交付対象事業の名称）'!$B$2958:$B$2958</definedName>
    <definedName name="令和6年度補正新しい地方経済・生活環境創生交付金_デジタル実装型TYPE1_39203">'【発出時非表示】プルダウンリスト（交付対象事業の名称）'!$B$2959:$B$2959</definedName>
    <definedName name="令和6年度補正新しい地方経済・生活環境創生交付金_デジタル実装型TYPE1_39204">'【発出時非表示】プルダウンリスト（交付対象事業の名称）'!$B$2960:$E$2960</definedName>
    <definedName name="令和6年度補正新しい地方経済・生活環境創生交付金_デジタル実装型TYPE1_39205">'【発出時非表示】プルダウンリスト（交付対象事業の名称）'!$B$2961:$B$2961</definedName>
    <definedName name="令和6年度補正新しい地方経済・生活環境創生交付金_デジタル実装型TYPE1_39206">'【発出時非表示】プルダウンリスト（交付対象事業の名称）'!$B$2962:$B$2962</definedName>
    <definedName name="令和6年度補正新しい地方経済・生活環境創生交付金_デジタル実装型TYPE1_39208">'【発出時非表示】プルダウンリスト（交付対象事業の名称）'!$B$2963:$C$2963</definedName>
    <definedName name="令和6年度補正新しい地方経済・生活環境創生交付金_デジタル実装型TYPE1_39210">'【発出時非表示】プルダウンリスト（交付対象事業の名称）'!$B$2964:$E$2964</definedName>
    <definedName name="令和6年度補正新しい地方経済・生活環境創生交付金_デジタル実装型TYPE1_39212">'【発出時非表示】プルダウンリスト（交付対象事業の名称）'!$B$2965:$C$2965</definedName>
    <definedName name="令和6年度補正新しい地方経済・生活環境創生交付金_デジタル実装型TYPE1_39363">'【発出時非表示】プルダウンリスト（交付対象事業の名称）'!$B$2966:$B$2966</definedName>
    <definedName name="令和6年度補正新しい地方経済・生活環境創生交付金_デジタル実装型TYPE1_39364">'【発出時非表示】プルダウンリスト（交付対象事業の名称）'!$B$2967:$B$2967</definedName>
    <definedName name="令和6年度補正新しい地方経済・生活環境創生交付金_デジタル実装型TYPE1_39386">'【発出時非表示】プルダウンリスト（交付対象事業の名称）'!$B$2968:$B$2968</definedName>
    <definedName name="令和6年度補正新しい地方経済・生活環境創生交付金_デジタル実装型TYPE1_39401">'【発出時非表示】プルダウンリスト（交付対象事業の名称）'!$B$2969:$B$2969</definedName>
    <definedName name="令和6年度補正新しい地方経済・生活環境創生交付金_デジタル実装型TYPE1_39402">'【発出時非表示】プルダウンリスト（交付対象事業の名称）'!$B$2970:$B$2970</definedName>
    <definedName name="令和6年度補正新しい地方経済・生活環境創生交付金_デジタル実装型TYPE1_39403">'【発出時非表示】プルダウンリスト（交付対象事業の名称）'!$B$2971:$B$2971</definedName>
    <definedName name="令和6年度補正新しい地方経済・生活環境創生交付金_デジタル実装型TYPE1_39411">'【発出時非表示】プルダウンリスト（交付対象事業の名称）'!$B$2972:$C$2972</definedName>
    <definedName name="令和6年度補正新しい地方経済・生活環境創生交付金_デジタル実装型TYPE1_39412">'【発出時非表示】プルダウンリスト（交付対象事業の名称）'!$B$2973:$B$2973</definedName>
    <definedName name="令和6年度補正新しい地方経済・生活環境創生交付金_デジタル実装型TYPE1_39424">'【発出時非表示】プルダウンリスト（交付対象事業の名称）'!$B$2974:$B$2974</definedName>
    <definedName name="令和6年度補正新しい地方経済・生活環境創生交付金_デジタル実装型TYPE1_39428">'【発出時非表示】プルダウンリスト（交付対象事業の名称）'!$B$2975:$B$2975</definedName>
    <definedName name="令和6年度補正新しい地方経済・生活環境創生交付金_デジタル実装型TYPE1_40000">'【発出時非表示】プルダウンリスト（交付対象事業の名称）'!$B$2976:$F$2976</definedName>
    <definedName name="令和6年度補正新しい地方経済・生活環境創生交付金_デジタル実装型TYPE1_40100">'【発出時非表示】プルダウンリスト（交付対象事業の名称）'!$B$2977:$E$2977</definedName>
    <definedName name="令和6年度補正新しい地方経済・生活環境創生交付金_デジタル実装型TYPE1_40202">'【発出時非表示】プルダウンリスト（交付対象事業の名称）'!$B$2978:$B$2978</definedName>
    <definedName name="令和6年度補正新しい地方経済・生活環境創生交付金_デジタル実装型TYPE1_40203">'【発出時非表示】プルダウンリスト（交付対象事業の名称）'!$B$2979:$C$2979</definedName>
    <definedName name="令和6年度補正新しい地方経済・生活環境創生交付金_デジタル実装型TYPE1_40204">'【発出時非表示】プルダウンリスト（交付対象事業の名称）'!$B$2980:$F$2980</definedName>
    <definedName name="令和6年度補正新しい地方経済・生活環境創生交付金_デジタル実装型TYPE1_40205">'【発出時非表示】プルダウンリスト（交付対象事業の名称）'!$B$2981:$F$2981</definedName>
    <definedName name="令和6年度補正新しい地方経済・生活環境創生交付金_デジタル実装型TYPE1_40206">'【発出時非表示】プルダウンリスト（交付対象事業の名称）'!$B$2982:$C$2982</definedName>
    <definedName name="令和6年度補正新しい地方経済・生活環境創生交付金_デジタル実装型TYPE1_40207">'【発出時非表示】プルダウンリスト（交付対象事業の名称）'!$B$2983:$C$2983</definedName>
    <definedName name="令和6年度補正新しい地方経済・生活環境創生交付金_デジタル実装型TYPE1_40210">'【発出時非表示】プルダウンリスト（交付対象事業の名称）'!$B$2984:$C$2984</definedName>
    <definedName name="令和6年度補正新しい地方経済・生活環境創生交付金_デジタル実装型TYPE1_40211">'【発出時非表示】プルダウンリスト（交付対象事業の名称）'!$B$2985:$B$2985</definedName>
    <definedName name="令和6年度補正新しい地方経済・生活環境創生交付金_デジタル実装型TYPE1_40212">'【発出時非表示】プルダウンリスト（交付対象事業の名称）'!$B$2986:$B$2986</definedName>
    <definedName name="令和6年度補正新しい地方経済・生活環境創生交付金_デジタル実装型TYPE1_40213">'【発出時非表示】プルダウンリスト（交付対象事業の名称）'!$B$2987:$B$2987</definedName>
    <definedName name="令和6年度補正新しい地方経済・生活環境創生交付金_デジタル実装型TYPE1_40216">'【発出時非表示】プルダウンリスト（交付対象事業の名称）'!$B$2988:$B$2988</definedName>
    <definedName name="令和6年度補正新しい地方経済・生活環境創生交付金_デジタル実装型TYPE1_40218">'【発出時非表示】プルダウンリスト（交付対象事業の名称）'!$B$2989:$C$2989</definedName>
    <definedName name="令和6年度補正新しい地方経済・生活環境創生交付金_デジタル実装型TYPE1_40221">'【発出時非表示】プルダウンリスト（交付対象事業の名称）'!$B$2990:$B$2990</definedName>
    <definedName name="令和6年度補正新しい地方経済・生活環境創生交付金_デジタル実装型TYPE1_40223">'【発出時非表示】プルダウンリスト（交付対象事業の名称）'!$B$2991:$D$2991</definedName>
    <definedName name="令和6年度補正新しい地方経済・生活環境創生交付金_デジタル実装型TYPE1_40224">'【発出時非表示】プルダウンリスト（交付対象事業の名称）'!$B$2992:$C$2992</definedName>
    <definedName name="令和6年度補正新しい地方経済・生活環境創生交付金_デジタル実装型TYPE1_40228">'【発出時非表示】プルダウンリスト（交付対象事業の名称）'!$B$2993:$E$2993</definedName>
    <definedName name="令和6年度補正新しい地方経済・生活環境創生交付金_デジタル実装型TYPE1_40229">'【発出時非表示】プルダウンリスト（交付対象事業の名称）'!$B$2994:$C$2994</definedName>
    <definedName name="令和6年度補正新しい地方経済・生活環境創生交付金_デジタル実装型TYPE1_40230">'【発出時非表示】プルダウンリスト（交付対象事業の名称）'!$B$2995:$B$2995</definedName>
    <definedName name="令和6年度補正新しい地方経済・生活環境創生交付金_デジタル実装型TYPE1_40231">'【発出時非表示】プルダウンリスト（交付対象事業の名称）'!$B$2996:$D$2996</definedName>
    <definedName name="令和6年度補正新しい地方経済・生活環境創生交付金_デジタル実装型TYPE1_40341">'【発出時非表示】プルダウンリスト（交付対象事業の名称）'!$B$2997:$B$2997</definedName>
    <definedName name="令和6年度補正新しい地方経済・生活環境創生交付金_デジタル実装型TYPE1_40342">'【発出時非表示】プルダウンリスト（交付対象事業の名称）'!$B$2998:$B$2998</definedName>
    <definedName name="令和6年度補正新しい地方経済・生活環境創生交付金_デジタル実装型TYPE1_40343">'【発出時非表示】プルダウンリスト（交付対象事業の名称）'!$B$2999:$D$2999</definedName>
    <definedName name="令和6年度補正新しい地方経済・生活環境創生交付金_デジタル実装型TYPE1_40344">'【発出時非表示】プルダウンリスト（交付対象事業の名称）'!$B$3000:$C$3000</definedName>
    <definedName name="令和6年度補正新しい地方経済・生活環境創生交付金_デジタル実装型TYPE1_40348">'【発出時非表示】プルダウンリスト（交付対象事業の名称）'!$B$3001:$D$3001</definedName>
    <definedName name="令和6年度補正新しい地方経済・生活環境創生交付金_デジタル実装型TYPE1_40349">'【発出時非表示】プルダウンリスト（交付対象事業の名称）'!$B$3002:$B$3002</definedName>
    <definedName name="令和6年度補正新しい地方経済・生活環境創生交付金_デジタル実装型TYPE1_40382">'【発出時非表示】プルダウンリスト（交付対象事業の名称）'!$B$3003:$B$3003</definedName>
    <definedName name="令和6年度補正新しい地方経済・生活環境創生交付金_デジタル実装型TYPE1_40383">'【発出時非表示】プルダウンリスト（交付対象事業の名称）'!$B$3004:$C$3004</definedName>
    <definedName name="令和6年度補正新しい地方経済・生活環境創生交付金_デジタル実装型TYPE1_40384">'【発出時非表示】プルダウンリスト（交付対象事業の名称）'!$B$3005:$B$3005</definedName>
    <definedName name="令和6年度補正新しい地方経済・生活環境創生交付金_デジタル実装型TYPE1_40401">'【発出時非表示】プルダウンリスト（交付対象事業の名称）'!$B$3006:$D$3006</definedName>
    <definedName name="令和6年度補正新しい地方経済・生活環境創生交付金_デジタル実装型TYPE1_40421">'【発出時非表示】プルダウンリスト（交付対象事業の名称）'!$B$3007:$D$3007</definedName>
    <definedName name="令和6年度補正新しい地方経済・生活環境創生交付金_デジタル実装型TYPE1_40448">'【発出時非表示】プルダウンリスト（交付対象事業の名称）'!$B$3008:$D$3008</definedName>
    <definedName name="令和6年度補正新しい地方経済・生活環境創生交付金_デジタル実装型TYPE1_40503">'【発出時非表示】プルダウンリスト（交付対象事業の名称）'!$B$3009:$C$3009</definedName>
    <definedName name="令和6年度補正新しい地方経済・生活環境創生交付金_デジタル実装型TYPE1_40601">'【発出時非表示】プルダウンリスト（交付対象事業の名称）'!$B$3010:$B$3010</definedName>
    <definedName name="令和6年度補正新しい地方経済・生活環境創生交付金_デジタル実装型TYPE1_40610">'【発出時非表示】プルダウンリスト（交付対象事業の名称）'!$B$3011:$B$3011</definedName>
    <definedName name="令和6年度補正新しい地方経済・生活環境創生交付金_デジタル実装型TYPE1_40625">'【発出時非表示】プルダウンリスト（交付対象事業の名称）'!$B$3012:$B$3012</definedName>
    <definedName name="令和6年度補正新しい地方経済・生活環境創生交付金_デジタル実装型TYPE1_40642">'【発出時非表示】プルダウンリスト（交付対象事業の名称）'!$B$3013:$D$3013</definedName>
    <definedName name="令和6年度補正新しい地方経済・生活環境創生交付金_デジタル実装型TYPE1_40647">'【発出時非表示】プルダウンリスト（交付対象事業の名称）'!$B$3014:$B$3014</definedName>
    <definedName name="令和6年度補正新しい地方経済・生活環境創生交付金_デジタル実装型TYPE1_41000">'【発出時非表示】プルダウンリスト（交付対象事業の名称）'!$B$3015:$H$3015</definedName>
    <definedName name="令和6年度補正新しい地方経済・生活環境創生交付金_デジタル実装型TYPE1_41201">'【発出時非表示】プルダウンリスト（交付対象事業の名称）'!$B$3016:$C$3016</definedName>
    <definedName name="令和6年度補正新しい地方経済・生活環境創生交付金_デジタル実装型TYPE1_41202">'【発出時非表示】プルダウンリスト（交付対象事業の名称）'!$B$3017:$B$3017</definedName>
    <definedName name="令和6年度補正新しい地方経済・生活環境創生交付金_デジタル実装型TYPE1_41203">'【発出時非表示】プルダウンリスト（交付対象事業の名称）'!$B$3018:$D$3018</definedName>
    <definedName name="令和6年度補正新しい地方経済・生活環境創生交付金_デジタル実装型TYPE1_41205">'【発出時非表示】プルダウンリスト（交付対象事業の名称）'!$B$3019:$F$3019</definedName>
    <definedName name="令和6年度補正新しい地方経済・生活環境創生交付金_デジタル実装型TYPE1_41206">'【発出時非表示】プルダウンリスト（交付対象事業の名称）'!$B$3020:$B$3020</definedName>
    <definedName name="令和6年度補正新しい地方経済・生活環境創生交付金_デジタル実装型TYPE1_41207">'【発出時非表示】プルダウンリスト（交付対象事業の名称）'!$B$3021:$C$3021</definedName>
    <definedName name="令和6年度補正新しい地方経済・生活環境創生交付金_デジタル実装型TYPE1_41210">'【発出時非表示】プルダウンリスト（交付対象事業の名称）'!$B$3022:$C$3022</definedName>
    <definedName name="令和6年度補正新しい地方経済・生活環境創生交付金_デジタル実装型TYPE1_41341">'【発出時非表示】プルダウンリスト（交付対象事業の名称）'!$B$3023:$C$3023</definedName>
    <definedName name="令和6年度補正新しい地方経済・生活環境創生交付金_デジタル実装型TYPE1_41387">'【発出時非表示】プルダウンリスト（交付対象事業の名称）'!$B$3024:$B$3024</definedName>
    <definedName name="令和6年度補正新しい地方経済・生活環境創生交付金_デジタル実装型TYPE1_41401">'【発出時非表示】プルダウンリスト（交付対象事業の名称）'!$B$3025:$B$3025</definedName>
    <definedName name="令和6年度補正新しい地方経済・生活環境創生交付金_デジタル実装型TYPE1_41425">'【発出時非表示】プルダウンリスト（交付対象事業の名称）'!$B$3026:$C$3026</definedName>
    <definedName name="令和6年度補正新しい地方経済・生活環境創生交付金_デジタル実装型TYPE1_42000">'【発出時非表示】プルダウンリスト（交付対象事業の名称）'!$B$3027:$C$3027</definedName>
    <definedName name="令和6年度補正新しい地方経済・生活環境創生交付金_デジタル実装型TYPE1_42201">'【発出時非表示】プルダウンリスト（交付対象事業の名称）'!$B$3028:$E$3028</definedName>
    <definedName name="令和6年度補正新しい地方経済・生活環境創生交付金_デジタル実装型TYPE1_42202">'【発出時非表示】プルダウンリスト（交付対象事業の名称）'!$B$3029:$E$3029</definedName>
    <definedName name="令和6年度補正新しい地方経済・生活環境創生交付金_デジタル実装型TYPE1_42204">'【発出時非表示】プルダウンリスト（交付対象事業の名称）'!$B$3030:$C$3030</definedName>
    <definedName name="令和6年度補正新しい地方経済・生活環境創生交付金_デジタル実装型TYPE1_42205">'【発出時非表示】プルダウンリスト（交付対象事業の名称）'!$B$3031:$B$3031</definedName>
    <definedName name="令和6年度補正新しい地方経済・生活環境創生交付金_デジタル実装型TYPE1_42207">'【発出時非表示】プルダウンリスト（交付対象事業の名称）'!$B$3032:$B$3032</definedName>
    <definedName name="令和6年度補正新しい地方経済・生活環境創生交付金_デジタル実装型TYPE1_42209">'【発出時非表示】プルダウンリスト（交付対象事業の名称）'!$B$3033:$B$3033</definedName>
    <definedName name="令和6年度補正新しい地方経済・生活環境創生交付金_デジタル実装型TYPE1_42214">'【発出時非表示】プルダウンリスト（交付対象事業の名称）'!$B$3034:$B$3034</definedName>
    <definedName name="令和6年度補正新しい地方経済・生活環境創生交付金_デジタル実装型TYPE1_42307">'【発出時非表示】プルダウンリスト（交付対象事業の名称）'!$B$3035:$C$3035</definedName>
    <definedName name="令和6年度補正新しい地方経済・生活環境創生交付金_デジタル実装型TYPE1_42411">'【発出時非表示】プルダウンリスト（交付対象事業の名称）'!$B$3036:$C$3036</definedName>
    <definedName name="令和6年度補正新しい地方経済・生活環境創生交付金_デジタル実装型TYPE1_43000">'【発出時非表示】プルダウンリスト（交付対象事業の名称）'!$B$3037:$D$3037</definedName>
    <definedName name="令和6年度補正新しい地方経済・生活環境創生交付金_デジタル実装型TYPE1_43100">'【発出時非表示】プルダウンリスト（交付対象事業の名称）'!$B$3038:$F$3038</definedName>
    <definedName name="令和6年度補正新しい地方経済・生活環境創生交付金_デジタル実装型TYPE1_43202">'【発出時非表示】プルダウンリスト（交付対象事業の名称）'!$B$3039:$C$3039</definedName>
    <definedName name="令和6年度補正新しい地方経済・生活環境創生交付金_デジタル実装型TYPE1_43203">'【発出時非表示】プルダウンリスト（交付対象事業の名称）'!$B$3040:$E$3040</definedName>
    <definedName name="令和6年度補正新しい地方経済・生活環境創生交付金_デジタル実装型TYPE1_43204">'【発出時非表示】プルダウンリスト（交付対象事業の名称）'!$B$3041:$E$3041</definedName>
    <definedName name="令和6年度補正新しい地方経済・生活環境創生交付金_デジタル実装型TYPE1_43205">'【発出時非表示】プルダウンリスト（交付対象事業の名称）'!$B$3042:$B$3042</definedName>
    <definedName name="令和6年度補正新しい地方経済・生活環境創生交付金_デジタル実装型TYPE1_43206">'【発出時非表示】プルダウンリスト（交付対象事業の名称）'!$B$3043:$F$3043</definedName>
    <definedName name="令和6年度補正新しい地方経済・生活環境創生交付金_デジタル実装型TYPE1_43210">'【発出時非表示】プルダウンリスト（交付対象事業の名称）'!$B$3044:$F$3044</definedName>
    <definedName name="令和6年度補正新しい地方経済・生活環境創生交付金_デジタル実装型TYPE1_43211">'【発出時非表示】プルダウンリスト（交付対象事業の名称）'!$B$3045:$C$3045</definedName>
    <definedName name="令和6年度補正新しい地方経済・生活環境創生交付金_デジタル実装型TYPE1_43212">'【発出時非表示】プルダウンリスト（交付対象事業の名称）'!$B$3046:$E$3046</definedName>
    <definedName name="令和6年度補正新しい地方経済・生活環境創生交付金_デジタル実装型TYPE1_43213">'【発出時非表示】プルダウンリスト（交付対象事業の名称）'!$B$3047:$E$3047</definedName>
    <definedName name="令和6年度補正新しい地方経済・生活環境創生交付金_デジタル実装型TYPE1_43215">'【発出時非表示】プルダウンリスト（交付対象事業の名称）'!$B$3048:$B$3048</definedName>
    <definedName name="令和6年度補正新しい地方経済・生活環境創生交付金_デジタル実装型TYPE1_43216">'【発出時非表示】プルダウンリスト（交付対象事業の名称）'!$B$3049:$C$3049</definedName>
    <definedName name="令和6年度補正新しい地方経済・生活環境創生交付金_デジタル実装型TYPE1_43364">'【発出時非表示】プルダウンリスト（交付対象事業の名称）'!$B$3050:$C$3050</definedName>
    <definedName name="令和6年度補正新しい地方経済・生活環境創生交付金_デジタル実装型TYPE1_43368">'【発出時非表示】プルダウンリスト（交付対象事業の名称）'!$B$3051:$C$3051</definedName>
    <definedName name="令和6年度補正新しい地方経済・生活環境創生交付金_デジタル実装型TYPE1_43369">'【発出時非表示】プルダウンリスト（交付対象事業の名称）'!$B$3052:$F$3052</definedName>
    <definedName name="令和6年度補正新しい地方経済・生活環境創生交付金_デジタル実装型TYPE1_43403">'【発出時非表示】プルダウンリスト（交付対象事業の名称）'!$B$3053:$C$3053</definedName>
    <definedName name="令和6年度補正新しい地方経済・生活環境創生交付金_デジタル実装型TYPE1_43404">'【発出時非表示】プルダウンリスト（交付対象事業の名称）'!$B$3054:$B$3054</definedName>
    <definedName name="令和6年度補正新しい地方経済・生活環境創生交付金_デジタル実装型TYPE1_43423">'【発出時非表示】プルダウンリスト（交付対象事業の名称）'!$B$3176:$B$3176</definedName>
    <definedName name="令和6年度補正新しい地方経済・生活環境創生交付金_デジタル実装型TYPE1_43424">'【発出時非表示】プルダウンリスト（交付対象事業の名称）'!$B$3055:$B$3055</definedName>
    <definedName name="令和6年度補正新しい地方経済・生活環境創生交付金_デジタル実装型TYPE1_43428">'【発出時非表示】プルダウンリスト（交付対象事業の名称）'!$B$3056:$B$3056</definedName>
    <definedName name="令和6年度補正新しい地方経済・生活環境創生交付金_デジタル実装型TYPE1_43432">'【発出時非表示】プルダウンリスト（交付対象事業の名称）'!$B$3057:$D$3057</definedName>
    <definedName name="令和6年度補正新しい地方経済・生活環境創生交付金_デジタル実装型TYPE1_43433">'【発出時非表示】プルダウンリスト（交付対象事業の名称）'!$B$3058:$C$3058</definedName>
    <definedName name="令和6年度補正新しい地方経済・生活環境創生交付金_デジタル実装型TYPE1_43441">'【発出時非表示】プルダウンリスト（交付対象事業の名称）'!$B$3059:$F$3059</definedName>
    <definedName name="令和6年度補正新しい地方経済・生活環境創生交付金_デジタル実装型TYPE1_43444">'【発出時非表示】プルダウンリスト（交付対象事業の名称）'!$B$3060:$E$3060</definedName>
    <definedName name="令和6年度補正新しい地方経済・生活環境創生交付金_デジタル実装型TYPE1_43447">'【発出時非表示】プルダウンリスト（交付対象事業の名称）'!$B$3061:$D$3061</definedName>
    <definedName name="令和6年度補正新しい地方経済・生活環境創生交付金_デジタル実装型TYPE1_43482">'【発出時非表示】プルダウンリスト（交付対象事業の名称）'!$B$3062:$B$3062</definedName>
    <definedName name="令和6年度補正新しい地方経済・生活環境創生交付金_デジタル実装型TYPE1_43484">'【発出時非表示】プルダウンリスト（交付対象事業の名称）'!$B$3063:$B$3063</definedName>
    <definedName name="令和6年度補正新しい地方経済・生活環境創生交付金_デジタル実装型TYPE1_43505">'【発出時非表示】プルダウンリスト（交付対象事業の名称）'!$B$3064:$B$3064</definedName>
    <definedName name="令和6年度補正新しい地方経済・生活環境創生交付金_デジタル実装型TYPE1_43512">'【発出時非表示】プルダウンリスト（交付対象事業の名称）'!$B$3065:$B$3065</definedName>
    <definedName name="令和6年度補正新しい地方経済・生活環境創生交付金_デジタル実装型TYPE1_43513">'【発出時非表示】プルダウンリスト（交付対象事業の名称）'!$B$3066:$B$3066</definedName>
    <definedName name="令和6年度補正新しい地方経済・生活環境創生交付金_デジタル実装型TYPE1_43996">'【発出時非表示】プルダウンリスト（交付対象事業の名称）'!$B$3067:$C$3067</definedName>
    <definedName name="令和6年度補正新しい地方経済・生活環境創生交付金_デジタル実装型TYPE1_44000">'【発出時非表示】プルダウンリスト（交付対象事業の名称）'!$B$3068:$B$3068</definedName>
    <definedName name="令和6年度補正新しい地方経済・生活環境創生交付金_デジタル実装型TYPE1_44201">'【発出時非表示】プルダウンリスト（交付対象事業の名称）'!$B$3069:$C$3069</definedName>
    <definedName name="令和6年度補正新しい地方経済・生活環境創生交付金_デジタル実装型TYPE1_44202">'【発出時非表示】プルダウンリスト（交付対象事業の名称）'!$B$3070:$F$3070</definedName>
    <definedName name="令和6年度補正新しい地方経済・生活環境創生交付金_デジタル実装型TYPE1_44203">'【発出時非表示】プルダウンリスト（交付対象事業の名称）'!$B$3071:$D$3071</definedName>
    <definedName name="令和6年度補正新しい地方経済・生活環境創生交付金_デジタル実装型TYPE1_44204">'【発出時非表示】プルダウンリスト（交付対象事業の名称）'!$B$3072:$B$3072</definedName>
    <definedName name="令和6年度補正新しい地方経済・生活環境創生交付金_デジタル実装型TYPE1_44205">'【発出時非表示】プルダウンリスト（交付対象事業の名称）'!$B$3073:$D$3073</definedName>
    <definedName name="令和6年度補正新しい地方経済・生活環境創生交付金_デジタル実装型TYPE1_44206">'【発出時非表示】プルダウンリスト（交付対象事業の名称）'!$B$3074:$B$3074</definedName>
    <definedName name="令和6年度補正新しい地方経済・生活環境創生交付金_デジタル実装型TYPE1_44207">'【発出時非表示】プルダウンリスト（交付対象事業の名称）'!$B$3075:$C$3075</definedName>
    <definedName name="令和6年度補正新しい地方経済・生活環境創生交付金_デジタル実装型TYPE1_44212">'【発出時非表示】プルダウンリスト（交付対象事業の名称）'!$B$3076:$B$3076</definedName>
    <definedName name="令和6年度補正新しい地方経済・生活環境創生交付金_デジタル実装型TYPE1_44213">'【発出時非表示】プルダウンリスト（交付対象事業の名称）'!$B$3077:$C$3077</definedName>
    <definedName name="令和6年度補正新しい地方経済・生活環境創生交付金_デジタル実装型TYPE1_44322">'【発出時非表示】プルダウンリスト（交付対象事業の名称）'!$B$3078:$D$3078</definedName>
    <definedName name="令和6年度補正新しい地方経済・生活環境創生交付金_デジタル実装型TYPE1_44341">'【発出時非表示】プルダウンリスト（交付対象事業の名称）'!$B$3079:$B$3079</definedName>
    <definedName name="令和6年度補正新しい地方経済・生活環境創生交付金_デジタル実装型TYPE1_44461">'【発出時非表示】プルダウンリスト（交付対象事業の名称）'!$B$3080:$B$3080</definedName>
    <definedName name="令和6年度補正新しい地方経済・生活環境創生交付金_デジタル実装型TYPE1_44462">'【発出時非表示】プルダウンリスト（交付対象事業の名称）'!$B$3081:$B$3081</definedName>
    <definedName name="令和6年度補正新しい地方経済・生活環境創生交付金_デジタル実装型TYPE1_45201">'【発出時非表示】プルダウンリスト（交付対象事業の名称）'!$B$3082:$E$3082</definedName>
    <definedName name="令和6年度補正新しい地方経済・生活環境創生交付金_デジタル実装型TYPE1_45202">'【発出時非表示】プルダウンリスト（交付対象事業の名称）'!$B$3083:$C$3083</definedName>
    <definedName name="令和6年度補正新しい地方経済・生活環境創生交付金_デジタル実装型TYPE1_45203">'【発出時非表示】プルダウンリスト（交付対象事業の名称）'!$B$3084:$C$3084</definedName>
    <definedName name="令和6年度補正新しい地方経済・生活環境創生交付金_デジタル実装型TYPE1_45204">'【発出時非表示】プルダウンリスト（交付対象事業の名称）'!$B$3085:$B$3085</definedName>
    <definedName name="令和6年度補正新しい地方経済・生活環境創生交付金_デジタル実装型TYPE1_45205">'【発出時非表示】プルダウンリスト（交付対象事業の名称）'!$B$3086:$C$3086</definedName>
    <definedName name="令和6年度補正新しい地方経済・生活環境創生交付金_デジタル実装型TYPE1_45206">'【発出時非表示】プルダウンリスト（交付対象事業の名称）'!$B$3087:$E$3087</definedName>
    <definedName name="令和6年度補正新しい地方経済・生活環境創生交付金_デジタル実装型TYPE1_45207">'【発出時非表示】プルダウンリスト（交付対象事業の名称）'!$B$3088:$B$3088</definedName>
    <definedName name="令和6年度補正新しい地方経済・生活環境創生交付金_デジタル実装型TYPE1_45341">'【発出時非表示】プルダウンリスト（交付対象事業の名称）'!$B$3089:$C$3089</definedName>
    <definedName name="令和6年度補正新しい地方経済・生活環境創生交付金_デジタル実装型TYPE1_45382">'【発出時非表示】プルダウンリスト（交付対象事業の名称）'!$B$3090:$B$3090</definedName>
    <definedName name="令和6年度補正新しい地方経済・生活環境創生交付金_デジタル実装型TYPE1_45402">'【発出時非表示】プルダウンリスト（交付対象事業の名称）'!$B$3091:$B$3091</definedName>
    <definedName name="令和6年度補正新しい地方経済・生活環境創生交付金_デジタル実装型TYPE1_45403">'【発出時非表示】プルダウンリスト（交付対象事業の名称）'!$B$3092:$B$3092</definedName>
    <definedName name="令和6年度補正新しい地方経済・生活環境創生交付金_デジタル実装型TYPE1_45404">'【発出時非表示】プルダウンリスト（交付対象事業の名称）'!$B$3093:$B$3093</definedName>
    <definedName name="令和6年度補正新しい地方経済・生活環境創生交付金_デジタル実装型TYPE1_45406">'【発出時非表示】プルダウンリスト（交付対象事業の名称）'!$B$3094:$B$3094</definedName>
    <definedName name="令和6年度補正新しい地方経済・生活環境創生交付金_デジタル実装型TYPE1_45421">'【発出時非表示】プルダウンリスト（交付対象事業の名称）'!$B$3095:$B$3095</definedName>
    <definedName name="令和6年度補正新しい地方経済・生活環境創生交付金_デジタル実装型TYPE1_45430">'【発出時非表示】プルダウンリスト（交付対象事業の名称）'!$B$3096:$B$3096</definedName>
    <definedName name="令和6年度補正新しい地方経済・生活環境創生交付金_デジタル実装型TYPE1_45442">'【発出時非表示】プルダウンリスト（交付対象事業の名称）'!$B$3097:$C$3097</definedName>
    <definedName name="令和6年度補正新しい地方経済・生活環境創生交付金_デジタル実装型TYPE1_45443">'【発出時非表示】プルダウンリスト（交付対象事業の名称）'!$B$3098:$C$3098</definedName>
    <definedName name="令和6年度補正新しい地方経済・生活環境創生交付金_デジタル実装型TYPE1_46000">'【発出時非表示】プルダウンリスト（交付対象事業の名称）'!$B$3099:$G$3099</definedName>
    <definedName name="令和6年度補正新しい地方経済・生活環境創生交付金_デジタル実装型TYPE1_46201">'【発出時非表示】プルダウンリスト（交付対象事業の名称）'!$B$3100:$F$3100</definedName>
    <definedName name="令和6年度補正新しい地方経済・生活環境創生交付金_デジタル実装型TYPE1_46203">'【発出時非表示】プルダウンリスト（交付対象事業の名称）'!$B$3101:$B$3101</definedName>
    <definedName name="令和6年度補正新しい地方経済・生活環境創生交付金_デジタル実装型TYPE1_46204">'【発出時非表示】プルダウンリスト（交付対象事業の名称）'!$B$3102:$B$3102</definedName>
    <definedName name="令和6年度補正新しい地方経済・生活環境創生交付金_デジタル実装型TYPE1_46210">'【発出時非表示】プルダウンリスト（交付対象事業の名称）'!$B$3103:$B$3103</definedName>
    <definedName name="令和6年度補正新しい地方経済・生活環境創生交付金_デジタル実装型TYPE1_46215">'【発出時非表示】プルダウンリスト（交付対象事業の名称）'!$B$3104:$C$3104</definedName>
    <definedName name="令和6年度補正新しい地方経済・生活環境創生交付金_デジタル実装型TYPE1_46216">'【発出時非表示】プルダウンリスト（交付対象事業の名称）'!$B$3105:$B$3105</definedName>
    <definedName name="令和6年度補正新しい地方経済・生活環境創生交付金_デジタル実装型TYPE1_46217">'【発出時非表示】プルダウンリスト（交付対象事業の名称）'!$B$3106:$B$3106</definedName>
    <definedName name="令和6年度補正新しい地方経済・生活環境創生交付金_デジタル実装型TYPE1_46218">'【発出時非表示】プルダウンリスト（交付対象事業の名称）'!$B$3107:$B$3107</definedName>
    <definedName name="令和6年度補正新しい地方経済・生活環境創生交付金_デジタル実装型TYPE1_46219">'【発出時非表示】プルダウンリスト（交付対象事業の名称）'!$B$3108:$D$3108</definedName>
    <definedName name="令和6年度補正新しい地方経済・生活環境創生交付金_デジタル実装型TYPE1_46220">'【発出時非表示】プルダウンリスト（交付対象事業の名称）'!$B$3109:$B$3109</definedName>
    <definedName name="令和6年度補正新しい地方経済・生活環境創生交付金_デジタル実装型TYPE1_46221">'【発出時非表示】プルダウンリスト（交付対象事業の名称）'!$B$3110:$F$3110</definedName>
    <definedName name="令和6年度補正新しい地方経済・生活環境創生交付金_デジタル実装型TYPE1_46222">'【発出時非表示】プルダウンリスト（交付対象事業の名称）'!$B$3111:$B$3111</definedName>
    <definedName name="令和6年度補正新しい地方経済・生活環境創生交付金_デジタル実装型TYPE1_46223">'【発出時非表示】プルダウンリスト（交付対象事業の名称）'!$B$3112:$C$3112</definedName>
    <definedName name="令和6年度補正新しい地方経済・生活環境創生交付金_デジタル実装型TYPE1_46225">'【発出時非表示】プルダウンリスト（交付対象事業の名称）'!$B$3113:$B$3113</definedName>
    <definedName name="令和6年度補正新しい地方経済・生活環境創生交付金_デジタル実装型TYPE1_46392">'【発出時非表示】プルダウンリスト（交付対象事業の名称）'!$B$3114:$C$3114</definedName>
    <definedName name="令和6年度補正新しい地方経済・生活環境創生交付金_デジタル実装型TYPE1_46468">'【発出時非表示】プルダウンリスト（交付対象事業の名称）'!$B$3115:$D$3115</definedName>
    <definedName name="令和6年度補正新しい地方経済・生活環境創生交付金_デジタル実装型TYPE1_46490">'【発出時非表示】プルダウンリスト（交付対象事業の名称）'!$B$3116:$B$3116</definedName>
    <definedName name="令和6年度補正新しい地方経済・生活環境創生交付金_デジタル実装型TYPE1_46491">'【発出時非表示】プルダウンリスト（交付対象事業の名称）'!$B$3117:$C$3117</definedName>
    <definedName name="令和6年度補正新しい地方経済・生活環境創生交付金_デジタル実装型TYPE1_46502">'【発出時非表示】プルダウンリスト（交付対象事業の名称）'!$B$3118:$C$3118</definedName>
    <definedName name="令和6年度補正新しい地方経済・生活環境創生交付金_デジタル実装型TYPE1_46505">'【発出時非表示】プルダウンリスト（交付対象事業の名称）'!$B$3119:$B$3119</definedName>
    <definedName name="令和6年度補正新しい地方経済・生活環境創生交付金_デジタル実装型TYPE1_46523">'【発出時非表示】プルダウンリスト（交付対象事業の名称）'!$B$3120:$B$3120</definedName>
    <definedName name="令和6年度補正新しい地方経済・生活環境創生交付金_デジタル実装型TYPE1_46531">'【発出時非表示】プルダウンリスト（交付対象事業の名称）'!$B$3121:$C$3121</definedName>
    <definedName name="令和6年度補正新しい地方経済・生活環境創生交付金_デジタル実装型TYPE1_46532">'【発出時非表示】プルダウンリスト（交付対象事業の名称）'!$B$3122:$B$3122</definedName>
    <definedName name="令和6年度補正新しい地方経済・生活環境創生交付金_デジタル実装型TYPE1_47201">'【発出時非表示】プルダウンリスト（交付対象事業の名称）'!$B$3123:$B$3123</definedName>
    <definedName name="令和6年度補正新しい地方経済・生活環境創生交付金_デジタル実装型TYPE1_47205">'【発出時非表示】プルダウンリスト（交付対象事業の名称）'!$B$3124:$B$3124</definedName>
    <definedName name="令和6年度補正新しい地方経済・生活環境創生交付金_デジタル実装型TYPE1_47207">'【発出時非表示】プルダウンリスト（交付対象事業の名称）'!$B$3125:$B$3125</definedName>
    <definedName name="令和6年度補正新しい地方経済・生活環境創生交付金_デジタル実装型TYPE1_47208">'【発出時非表示】プルダウンリスト（交付対象事業の名称）'!$B$3126:$D$3126</definedName>
    <definedName name="令和6年度補正新しい地方経済・生活環境創生交付金_デジタル実装型TYPE1_47209">'【発出時非表示】プルダウンリスト（交付対象事業の名称）'!$B$3127:$C$3127</definedName>
    <definedName name="令和6年度補正新しい地方経済・生活環境創生交付金_デジタル実装型TYPE1_47210">'【発出時非表示】プルダウンリスト（交付対象事業の名称）'!$B$3128:$B$3128</definedName>
    <definedName name="令和6年度補正新しい地方経済・生活環境創生交付金_デジタル実装型TYPE1_47213">'【発出時非表示】プルダウンリスト（交付対象事業の名称）'!$B$3129:$E$3129</definedName>
    <definedName name="令和6年度補正新しい地方経済・生活環境創生交付金_デジタル実装型TYPE1_47215">'【発出時非表示】プルダウンリスト（交付対象事業の名称）'!$B$3130:$D$3130</definedName>
    <definedName name="令和6年度補正新しい地方経済・生活環境創生交付金_デジタル実装型TYPE1_47303">'【発出時非表示】プルダウンリスト（交付対象事業の名称）'!$B$3131:$C$3131</definedName>
    <definedName name="令和6年度補正新しい地方経済・生活環境創生交付金_デジタル実装型TYPE1_47308">'【発出時非表示】プルダウンリスト（交付対象事業の名称）'!$B$3132:$B$3132</definedName>
    <definedName name="令和6年度補正新しい地方経済・生活環境創生交付金_デジタル実装型TYPE1_47325">'【発出時非表示】プルダウンリスト（交付対象事業の名称）'!$B$3133:$B$3133</definedName>
    <definedName name="令和6年度補正新しい地方経済・生活環境創生交付金_デジタル実装型TYPE1_47328">'【発出時非表示】プルダウンリスト（交付対象事業の名称）'!$B$3134:$B$3134</definedName>
    <definedName name="令和6年度補正新しい地方経済・生活環境創生交付金_デジタル実装型TYPE1_47329">'【発出時非表示】プルダウンリスト（交付対象事業の名称）'!$B$3135:$B$3135</definedName>
    <definedName name="令和6年度補正新しい地方経済・生活環境創生交付金_デジタル実装型TYPE1_47350">'【発出時非表示】プルダウンリスト（交付対象事業の名称）'!$B$3136:$B$3136</definedName>
    <definedName name="令和6年度補正新しい地方経済・生活環境創生交付金_デジタル実装型TYPE1_47353">'【発出時非表示】プルダウンリスト（交付対象事業の名称）'!$B$3137:$B$3137</definedName>
    <definedName name="令和6年度補正新しい地方経済・生活環境創生交付金_デジタル実装型TYPE1_47354">'【発出時非表示】プルダウンリスト（交付対象事業の名称）'!$B$3138:$B$3138</definedName>
    <definedName name="令和6年度補正新しい地方経済・生活環境創生交付金_デジタル実装型TYPE1_47355">'【発出時非表示】プルダウンリスト（交付対象事業の名称）'!$B$3139:$B$3139</definedName>
    <definedName name="令和6年度補正新しい地方経済・生活環境創生交付金_デジタル実装型TYPE1_47357">'【発出時非表示】プルダウンリスト（交付対象事業の名称）'!$B$3140:$B$3140</definedName>
    <definedName name="令和6年度補正新しい地方経済・生活環境創生交付金_デジタル実装型TYPE1_47381">'【発出時非表示】プルダウンリスト（交付対象事業の名称）'!$B$3141:$D$3141</definedName>
  </definedNames>
  <calcPr calcId="191029" concurrentCalc="1"/>
  <extLst>
    <ext xmlns:x15="http://schemas.microsoft.com/office/spreadsheetml/2010/11/main" uri="{140A7094-0E35-4892-8432-C4D2E57EDEB5}">
      <x15:workbookPr chartTrackingRefBase="1"/>
    </ext>
  </extLst>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<sst xmlns="http://schemas.openxmlformats.org/spreadsheetml/2006/main" xmlns:r="http://schemas.openxmlformats.org/officeDocument/2006/relationships" count="22445" uniqueCount="22445">
  <si>
    <t>情報配信連絡システム事業</t>
  </si>
  <si>
    <t>都道府県名</t>
    <rPh sb="0" eb="4">
      <t>トドウフケン</t>
    </rPh>
    <rPh sb="4" eb="5">
      <t>メイ</t>
    </rPh>
    <phoneticPr fontId="43"/>
  </si>
  <si>
    <t>①情報発信の方法</t>
  </si>
  <si>
    <t>田村市</t>
  </si>
  <si>
    <t>藤沢市コンタクトセンター事業</t>
  </si>
  <si>
    <t>福知山市</t>
  </si>
  <si>
    <t>令和4年度補正デジタル田園都市国家構想交付金(デジタル実装タイプTYPE1)11100LINE公式アカウント情報配信システム構築・運用</t>
  </si>
  <si>
    <t>南国市</t>
  </si>
  <si>
    <t>益田地区広域市町村圏事務組合</t>
  </si>
  <si>
    <t>利島村</t>
  </si>
  <si>
    <t>担当者名</t>
    <rPh sb="0" eb="4">
      <t>タントウシャメイ</t>
    </rPh>
    <phoneticPr fontId="2"/>
  </si>
  <si>
    <t>令和4年度補正デジタル田園都市国家構想交付金(デジタル実装タイプTYPE1)30205コンビニ交付サービス導入事業</t>
  </si>
  <si>
    <t>窓口予約システム及びキオスク端末導入による総合窓口レベルアップ事業</t>
  </si>
  <si>
    <t>志太広域事務組合</t>
  </si>
  <si>
    <t>令和5年度補正デジタル田園都市国家構想交付金(デジタル実装タイプTYPE1)28214</t>
  </si>
  <si>
    <t>川棚町</t>
  </si>
  <si>
    <t>1. 推進体制</t>
  </si>
  <si>
    <t>36341</t>
  </si>
  <si>
    <t>令和6年度補正新しい地方経済・生活環境創生交付金(デジタル実装型TYPE1)43369避難所の無人受付・安否情報メールの送信システム</t>
  </si>
  <si>
    <t>坂出市</t>
  </si>
  <si>
    <t>記入日</t>
    <rPh sb="0" eb="3">
      <t>キニュウビ</t>
    </rPh>
    <phoneticPr fontId="2"/>
  </si>
  <si>
    <t>書かない窓口導入事業・おくやみ手続サービス充実事業</t>
  </si>
  <si>
    <t>2：</t>
  </si>
  <si>
    <t>令和6年度補正新しい地方経済・生活環境創生交付金(デジタル実装型TYPE1)43100</t>
  </si>
  <si>
    <t>37854</t>
  </si>
  <si>
    <t>京丹波町</t>
  </si>
  <si>
    <t>衛星データ・AI等を活用した管路劣化診断業務及び漏水調査業務</t>
  </si>
  <si>
    <t>実施計画策定時に想定していたサービス実装年月：</t>
  </si>
  <si>
    <t>茅ヶ崎市</t>
  </si>
  <si>
    <t>38422</t>
  </si>
  <si>
    <t>電子回覧板サービス導入事業</t>
  </si>
  <si>
    <t>市区町村等名</t>
    <rPh sb="0" eb="4">
      <t>シクチョウソン</t>
    </rPh>
    <rPh sb="4" eb="5">
      <t>トウ</t>
    </rPh>
    <rPh sb="5" eb="6">
      <t>メイ</t>
    </rPh>
    <phoneticPr fontId="43"/>
  </si>
  <si>
    <t>令和4年度補正デジタル田園都市国家構想交付金(デジタル実装タイプTYPE1)04302LINEを活用した行政情報発信収集力向上事業</t>
  </si>
  <si>
    <t>40941</t>
  </si>
  <si>
    <t>宇陀市</t>
  </si>
  <si>
    <t>01396</t>
  </si>
  <si>
    <t>43368</t>
  </si>
  <si>
    <t>令和4年度補正デジタル田園都市国家構想交付金(デジタル実装タイプTYPE1)07501オンライン健康医療相談サービス</t>
  </si>
  <si>
    <t>02441</t>
  </si>
  <si>
    <t>令和6年度補正新しい地方経済・生活環境創生交付金(デジタル実装型TYPE1)40382</t>
  </si>
  <si>
    <t>田川地区広域環境衛生施設組合</t>
    <rPh sb="0" eb="2">
      <t>タガワ</t>
    </rPh>
    <rPh sb="2" eb="4">
      <t>チク</t>
    </rPh>
    <rPh sb="4" eb="6">
      <t>コウイキ</t>
    </rPh>
    <rPh sb="6" eb="8">
      <t>カンキョウ</t>
    </rPh>
    <rPh sb="8" eb="10">
      <t>エイセイ</t>
    </rPh>
    <rPh sb="10" eb="12">
      <t>シセツ</t>
    </rPh>
    <rPh sb="12" eb="14">
      <t>クミアイ</t>
    </rPh>
    <phoneticPr fontId="2"/>
  </si>
  <si>
    <t>種別</t>
    <rPh sb="0" eb="2">
      <t>シュベツ</t>
    </rPh>
    <phoneticPr fontId="2"/>
  </si>
  <si>
    <t>境港管理組合</t>
  </si>
  <si>
    <t>健康DX</t>
  </si>
  <si>
    <t>令和4年度補正デジタル田園都市国家構想交付金(デジタル実装タイプTYPE1)35202</t>
  </si>
  <si>
    <t>予定していた2026年度の事業収支（経費については、実施計画書より転記）※単位：千円</t>
    <rPh sb="0" eb="2">
      <t>ヨテイ</t>
    </rPh>
    <rPh sb="10" eb="12">
      <t>ネンド</t>
    </rPh>
    <rPh sb="13" eb="15">
      <t>ジギョウ</t>
    </rPh>
    <rPh sb="15" eb="17">
      <t>シュウシ</t>
    </rPh>
    <rPh sb="18" eb="20">
      <t>ケイヒ</t>
    </rPh>
    <rPh sb="26" eb="31">
      <t>ジッシケイカクショ</t>
    </rPh>
    <rPh sb="33" eb="35">
      <t>テンキ</t>
    </rPh>
    <rPh sb="37" eb="39">
      <t>タンイ</t>
    </rPh>
    <rPh sb="40" eb="42">
      <t>センエン</t>
    </rPh>
    <phoneticPr fontId="2"/>
  </si>
  <si>
    <t>河北町</t>
  </si>
  <si>
    <t>担い手を支える「スマート農業」実装支援事業</t>
  </si>
  <si>
    <t>名称（団体・事業者名）(14)</t>
    <rPh sb="0" eb="2">
      <t>メイショウ</t>
    </rPh>
    <rPh sb="3" eb="5">
      <t>ダンタイ</t>
    </rPh>
    <rPh sb="6" eb="10">
      <t>ジギョウシャメイ</t>
    </rPh>
    <phoneticPr fontId="2"/>
  </si>
  <si>
    <t>階上町</t>
  </si>
  <si>
    <t>24000</t>
  </si>
  <si>
    <t>令和5年度補正デジタル田園都市国家構想交付金(デジタル実装タイプTYPE1)28804</t>
  </si>
  <si>
    <t>※申請事業1事業につき事業実施報告書1部を提出するようお願いいたします。（別ファイルで作成・提出）</t>
    <rPh sb="1" eb="3">
      <t>シンセイ</t>
    </rPh>
    <rPh sb="3" eb="5">
      <t>ジギョウ</t>
    </rPh>
    <rPh sb="6" eb="8">
      <t>ジギョウ</t>
    </rPh>
    <rPh sb="11" eb="13">
      <t>ジギョウ</t>
    </rPh>
    <rPh sb="13" eb="15">
      <t>ジッシ</t>
    </rPh>
    <rPh sb="15" eb="18">
      <t>ホウコクショ</t>
    </rPh>
    <rPh sb="19" eb="20">
      <t>ブ</t>
    </rPh>
    <rPh sb="21" eb="23">
      <t>テイシュツ</t>
    </rPh>
    <rPh sb="28" eb="29">
      <t>ネガ</t>
    </rPh>
    <rPh sb="37" eb="38">
      <t>ベツ</t>
    </rPh>
    <rPh sb="43" eb="45">
      <t>サクセイ</t>
    </rPh>
    <rPh sb="46" eb="48">
      <t>テイシュツ</t>
    </rPh>
    <phoneticPr fontId="2"/>
  </si>
  <si>
    <t>20452</t>
  </si>
  <si>
    <t>桑折町</t>
  </si>
  <si>
    <t>公共施設予約システム導入</t>
  </si>
  <si>
    <t>いずれも該当しない</t>
    <rPh sb="4" eb="6">
      <t>ガイトウ</t>
    </rPh>
    <phoneticPr fontId="2"/>
  </si>
  <si>
    <t>「0.基礎情報」のシートで交付金予算年度を選択してから、ご回答をお願いいたします。交付金予算年度をご選択いただくと、例文が表示されます。</t>
    <rPh sb="3" eb="5">
      <t>キソ</t>
    </rPh>
    <rPh sb="5" eb="7">
      <t>ジョウホウ</t>
    </rPh>
    <rPh sb="13" eb="20">
      <t>コウフキンヨサンネンド</t>
    </rPh>
    <rPh sb="21" eb="23">
      <t>センタク</t>
    </rPh>
    <rPh sb="29" eb="31">
      <t>カイトウ</t>
    </rPh>
    <rPh sb="33" eb="34">
      <t>ネガ</t>
    </rPh>
    <rPh sb="41" eb="48">
      <t>コウフキンヨサンネンド</t>
    </rPh>
    <rPh sb="50" eb="52">
      <t>センタク</t>
    </rPh>
    <rPh sb="58" eb="60">
      <t>レイブン</t>
    </rPh>
    <rPh sb="61" eb="63">
      <t>ヒョウジ</t>
    </rPh>
    <phoneticPr fontId="2"/>
  </si>
  <si>
    <t>令和5年度補正デジタル田園都市国家構想交付金(デジタル実装タイプTYPE1)20303</t>
  </si>
  <si>
    <t>隔月程度</t>
  </si>
  <si>
    <t>泉崎村</t>
  </si>
  <si>
    <t>24443</t>
  </si>
  <si>
    <t>姫島村</t>
  </si>
  <si>
    <t>上球磨消防組合</t>
  </si>
  <si>
    <t>28956</t>
  </si>
  <si>
    <t>東浦町</t>
  </si>
  <si>
    <t>令和6年度補正新しい地方経済・生活環境創生交付金(デジタル実装型TYPE1)27226道路台帳窓口閲覧システム導入業務</t>
  </si>
  <si>
    <t>令和5年度補正デジタル田園都市国家構想交付金(デジタル実装タイプTYPE1)28221持ち運べる「スマホ市役所」の構築</t>
  </si>
  <si>
    <t>塩尻市</t>
  </si>
  <si>
    <t>板倉町</t>
  </si>
  <si>
    <t>新庄市</t>
  </si>
  <si>
    <t>令和5年度補正デジタル田園都市国家構想交付金(デジタル実装タイプTYPE1)40605</t>
  </si>
  <si>
    <t>令和6年度補正新しい地方経済・生活環境創生交付金(デジタル実装型TYPE1)11465</t>
  </si>
  <si>
    <t>KPI④</t>
  </si>
  <si>
    <t>播磨町</t>
  </si>
  <si>
    <t>筑北環境衛生組合</t>
  </si>
  <si>
    <t>蓮田白岡衛生組合</t>
  </si>
  <si>
    <t>都城市</t>
  </si>
  <si>
    <t>12347</t>
  </si>
  <si>
    <t>令和6年度補正新しい地方経済・生活環境創生交付金(デジタル実装型TYPE1)22100公園利用予約システム導入事業</t>
  </si>
  <si>
    <t>東近江市</t>
  </si>
  <si>
    <t>令和4年度補正デジタル田園都市国家構想交付金(デジタル実装タイプTYPE1)33100桃太郎のまち岡山観光誘客事業</t>
  </si>
  <si>
    <t>令和4年度補正デジタル田園都市国家構想交付金(デジタル実装タイプTYPE1)40220「定住都市むなかた」実現に向けた地図情報の公開事業</t>
  </si>
  <si>
    <t>地方公共団体コード</t>
    <rPh sb="0" eb="2">
      <t>チホウ</t>
    </rPh>
    <rPh sb="2" eb="4">
      <t>コウキョウ</t>
    </rPh>
    <rPh sb="4" eb="6">
      <t>ダンタイ</t>
    </rPh>
    <phoneticPr fontId="43"/>
  </si>
  <si>
    <t>マイナンバーカード対応施設予約システム導入事業</t>
  </si>
  <si>
    <t>三条市</t>
  </si>
  <si>
    <t>令和5年度補正デジタル田園都市国家構想交付金(デジタル実装タイプTYPE1)40213ICT環境整備による主体的・対話的で深い学びの実現事業</t>
  </si>
  <si>
    <t>子育て・暮らしサポート事業</t>
  </si>
  <si>
    <t>令和6年度補正新しい地方経済・生活環境創生交付金(デジタル実装型TYPE1)01431AIドリル導入事業</t>
  </si>
  <si>
    <t>令和5年度補正デジタル田園都市国家構想交付金(デジタル実装タイプTYPE1)04205</t>
  </si>
  <si>
    <t>南部後志衛生施設組合</t>
  </si>
  <si>
    <t>事業担当課内と関連部課のいずれにおいても十分に情報共有できていなかった</t>
  </si>
  <si>
    <t>山形県市町村職員退職手当組合</t>
  </si>
  <si>
    <t>市公式LINE機能拡張事業</t>
  </si>
  <si>
    <t>令和5年度補正デジタル田園都市国家構想交付金(デジタル実装タイプTYPE1)09206公開型GISマップ追加搭載業務委託事業</t>
  </si>
  <si>
    <t>学校開放施設への電子錠システム導入</t>
  </si>
  <si>
    <t>25831</t>
  </si>
  <si>
    <t>令和5年度補正デジタル田園都市国家構想交付金(デジタル実装タイプTYPE1)25000</t>
  </si>
  <si>
    <t>3.周知・広報</t>
    <rPh sb="2" eb="4">
      <t>シュウチ</t>
    </rPh>
    <rPh sb="5" eb="7">
      <t>コウホウ</t>
    </rPh>
    <phoneticPr fontId="2"/>
  </si>
  <si>
    <t>可茂公設地方卸売市場組合</t>
  </si>
  <si>
    <t>11243</t>
  </si>
  <si>
    <t>公立保育園ICT化事業</t>
  </si>
  <si>
    <t>c：</t>
  </si>
  <si>
    <t>令和6年度補正新しい地方経済・生活環境創生交付金(デジタル実装型TYPE1)45443行政情報個別配信システム等構築事業</t>
  </si>
  <si>
    <t>令和5年度補正デジタル田園都市国家構想交付金(デジタル実装タイプTYPE1)06201</t>
  </si>
  <si>
    <t>04444</t>
  </si>
  <si>
    <t>令和4年度補正デジタル田園都市国家構想交付金(デジタル実装タイプTYPE1)15342予約制乗合ワゴン車運行システム再構築事業</t>
  </si>
  <si>
    <t>2年目　実績値</t>
    <rPh sb="1" eb="3">
      <t>ネンメ</t>
    </rPh>
    <rPh sb="4" eb="7">
      <t>ジッセキチ</t>
    </rPh>
    <phoneticPr fontId="2"/>
  </si>
  <si>
    <r>
      <t>【「KPI未計測」の場合】</t>
    </r>
    <r>
      <rPr>
        <sz val="12"/>
        <color auto="1"/>
        <rFont val="Meiryo UI"/>
      </rPr>
      <t xml:space="preserve">
計測見込み月</t>
    </r>
    <rPh sb="5" eb="6">
      <t>ミ</t>
    </rPh>
    <rPh sb="6" eb="8">
      <t>ケイソク</t>
    </rPh>
    <rPh sb="10" eb="12">
      <t>バアイ</t>
    </rPh>
    <rPh sb="14" eb="18">
      <t>ケイソクミコ</t>
    </rPh>
    <rPh sb="19" eb="20">
      <t>ツキ</t>
    </rPh>
    <phoneticPr fontId="2"/>
  </si>
  <si>
    <t>子育て支援ICTシステム導入事業（幼稚園・児童クラブ）</t>
  </si>
  <si>
    <t>江府町</t>
  </si>
  <si>
    <t>令和6年度補正新しい地方経済・生活環境創生交付金(デジタル実装型TYPE1)24343</t>
  </si>
  <si>
    <t>柏市</t>
  </si>
  <si>
    <t>鹿児島市</t>
  </si>
  <si>
    <t>留萌市</t>
  </si>
  <si>
    <t>上尾、桶川、伊奈衛生組合</t>
  </si>
  <si>
    <t>令和4年度補正デジタル田園都市国家構想交付金(デジタル実装タイプTYPE1)25209スマート農業モデル実践事業</t>
  </si>
  <si>
    <t>事業担当課内では密にコミュニケーションをとっており、関連部課へは定期的に情報共有を行った</t>
  </si>
  <si>
    <t>30897</t>
  </si>
  <si>
    <t>福祉相談AI活用事業</t>
  </si>
  <si>
    <t>西北五広域福祉事務組合</t>
  </si>
  <si>
    <t>阪南市</t>
  </si>
  <si>
    <t>えびの市</t>
  </si>
  <si>
    <t>令和5年度補正デジタル田園都市国家構想交付金(デジタル実装タイプTYPE1)03203大船渡市入札関連業務デジタル化事業</t>
  </si>
  <si>
    <t>令和5年度補正デジタル田園都市国家構想交付金(デジタル実装タイプTYPE1)01455</t>
  </si>
  <si>
    <t>令和4年度補正デジタル田園都市国家構想交付金(デジタル実装タイプTYPE1)40213</t>
  </si>
  <si>
    <t>令和5年度補正デジタル田園都市国家構想交付金(デジタル実装タイプTYPE1)07502Ｗｅｂ健診予約システム導入事業</t>
  </si>
  <si>
    <t>担当部局名</t>
    <rPh sb="0" eb="2">
      <t>タントウ</t>
    </rPh>
    <rPh sb="2" eb="5">
      <t>ブキョクメイ</t>
    </rPh>
    <phoneticPr fontId="2"/>
  </si>
  <si>
    <t>地理情報システム整備事業</t>
  </si>
  <si>
    <t>47214</t>
  </si>
  <si>
    <t>伊奈町</t>
  </si>
  <si>
    <t>知内町</t>
  </si>
  <si>
    <t>43203</t>
  </si>
  <si>
    <t>12443</t>
  </si>
  <si>
    <t>他の事業と兼任の実務担当者を1名確保できていた</t>
    <rPh sb="0" eb="1">
      <t>ホカ</t>
    </rPh>
    <rPh sb="2" eb="4">
      <t>ジギョウ</t>
    </rPh>
    <rPh sb="5" eb="7">
      <t>ケンニン</t>
    </rPh>
    <rPh sb="8" eb="10">
      <t>ジツム</t>
    </rPh>
    <rPh sb="10" eb="13">
      <t>タントウシャ</t>
    </rPh>
    <rPh sb="15" eb="16">
      <t>メイ</t>
    </rPh>
    <rPh sb="16" eb="18">
      <t>カクホ</t>
    </rPh>
    <phoneticPr fontId="2"/>
  </si>
  <si>
    <t>大桑村</t>
  </si>
  <si>
    <t>北信保健衛生施設組合</t>
  </si>
  <si>
    <t>10918</t>
  </si>
  <si>
    <t>令和5年度補正デジタル田園都市国家構想交付金(デジタル実装タイプTYPE1)20382</t>
  </si>
  <si>
    <t>19801</t>
  </si>
  <si>
    <t>事業実施責任者及び専任の実務担当者を確保できていた</t>
    <rPh sb="0" eb="2">
      <t>ジギョウ</t>
    </rPh>
    <rPh sb="2" eb="4">
      <t>ジッシ</t>
    </rPh>
    <rPh sb="4" eb="7">
      <t>セキニンシャ</t>
    </rPh>
    <rPh sb="7" eb="8">
      <t>オヨ</t>
    </rPh>
    <rPh sb="9" eb="11">
      <t>センニン</t>
    </rPh>
    <rPh sb="12" eb="14">
      <t>ジツム</t>
    </rPh>
    <rPh sb="14" eb="17">
      <t>タントウシャ</t>
    </rPh>
    <rPh sb="18" eb="20">
      <t>カクホ</t>
    </rPh>
    <phoneticPr fontId="2"/>
  </si>
  <si>
    <t>上毛町外一市一町矢方池土木組合</t>
    <rPh sb="0" eb="2">
      <t>コウゲ</t>
    </rPh>
    <rPh sb="2" eb="3">
      <t>マチ</t>
    </rPh>
    <phoneticPr fontId="2"/>
  </si>
  <si>
    <t>証明書自動交付機活用事業</t>
  </si>
  <si>
    <t>サービス向上のために、どの程度サービス改善を実施したか</t>
  </si>
  <si>
    <t>11211</t>
  </si>
  <si>
    <t>1.推進体制</t>
    <rPh sb="2" eb="6">
      <t>スイシンタイセイ</t>
    </rPh>
    <phoneticPr fontId="2"/>
  </si>
  <si>
    <t>AI自動応答サービス構築委託</t>
  </si>
  <si>
    <t>厚木市</t>
  </si>
  <si>
    <t>デジタル技術を活用した文化芸術・スポーツ環境向上事業</t>
  </si>
  <si>
    <t>令和6年度補正新しい地方経済・生活環境創生交付金(デジタル実装型TYPE1)47303LINE活用オンライン申請推進事業</t>
  </si>
  <si>
    <t>船橋市</t>
  </si>
  <si>
    <t>埼葛斎場組合</t>
  </si>
  <si>
    <t>吉野川市</t>
  </si>
  <si>
    <t>令和5年度補正デジタル田園都市国家構想交付金(デジタル実装タイプTYPE1)39410健康アプリ「まるけん」共同利用実装モデル導入事業</t>
  </si>
  <si>
    <t>被災者生活再建支援システム事業</t>
  </si>
  <si>
    <t>オンライン予約サービス及び混雑状況配信の導入</t>
  </si>
  <si>
    <t>19929</t>
  </si>
  <si>
    <t>4：</t>
  </si>
  <si>
    <t>令和4年度補正デジタル田園都市国家構想交付金(デジタル実装タイプTYPE1)15204</t>
  </si>
  <si>
    <t>八ヶ郷合同用水組合</t>
  </si>
  <si>
    <t>南陽市</t>
  </si>
  <si>
    <t>内部要因(7)</t>
    <rPh sb="0" eb="4">
      <t>ナイブヨウイン</t>
    </rPh>
    <phoneticPr fontId="2"/>
  </si>
  <si>
    <t>29841</t>
  </si>
  <si>
    <t>南木曽町</t>
  </si>
  <si>
    <t>三条地域水道用水供給企業団</t>
  </si>
  <si>
    <t>サービス運用について、貴団体が実際に取り組んだ内容や工夫（サービス改善や機能の追加等）を具体的に記入してください</t>
  </si>
  <si>
    <t>令和5年度補正デジタル田園都市国家構想交付金(デジタル実装タイプTYPE1)47325行政手続きオンライン化推進事業</t>
  </si>
  <si>
    <t>令和4年度補正デジタル田園都市国家構想交付金(デジタル実装タイプTYPE1)04323</t>
  </si>
  <si>
    <t>令和5年度補正デジタル田園都市国家構想交付金(デジタル実装タイプTYPE1)39301</t>
  </si>
  <si>
    <t>01581</t>
  </si>
  <si>
    <t>01430</t>
  </si>
  <si>
    <t>令和5年度補正デジタル田園都市国家構想交付金(デジタル実装タイプTYPE1)19209北杜市公式LINEサービス向上事業</t>
  </si>
  <si>
    <t>令和4年度補正デジタル田園都市国家構想交付金(デジタル実装タイプTYPE1)03202デジタルドリルを活用した個別最適化学習事業</t>
  </si>
  <si>
    <t>地域支援プラットフォームを活用した安全・安心なコミュニティづくり事業</t>
  </si>
  <si>
    <t>八女市</t>
  </si>
  <si>
    <t>天城町</t>
  </si>
  <si>
    <t>鳥取市</t>
  </si>
  <si>
    <t>KPI⑧</t>
  </si>
  <si>
    <t>おぶちゃん連絡帳（電子＠連絡帳）のデータ連携による救急・災害時の情報連携強化事業</t>
  </si>
  <si>
    <t>令和5年度補正デジタル田園都市国家構想交付金(デジタル実装タイプTYPE1)15223</t>
  </si>
  <si>
    <t>邑智郡公立病院組合</t>
  </si>
  <si>
    <t>令和4年度補正デジタル田園都市国家構想交付金(デジタル実装タイプTYPE1)42202</t>
  </si>
  <si>
    <t>国立市</t>
  </si>
  <si>
    <t>米沢市</t>
  </si>
  <si>
    <t>44207</t>
  </si>
  <si>
    <t>令和5年度補正デジタル田園都市国家構想交付金(デジタル実装タイプTYPE1)06211</t>
  </si>
  <si>
    <t>立山町</t>
  </si>
  <si>
    <t>令和5年度補正デジタル田園都市国家構想交付金(デジタル実装タイプTYPE1)01221インターネット出願システム導入事業</t>
  </si>
  <si>
    <t>岩手県</t>
  </si>
  <si>
    <t>責任者名</t>
    <rPh sb="0" eb="3">
      <t>セキニンシャ</t>
    </rPh>
    <rPh sb="3" eb="4">
      <t>メイ</t>
    </rPh>
    <phoneticPr fontId="2"/>
  </si>
  <si>
    <t>令和6年度補正新しい地方経済・生活環境創生交付金(デジタル実装型TYPE1)13104</t>
  </si>
  <si>
    <t>品川区</t>
  </si>
  <si>
    <t>オンライン健康医療相談サービス</t>
  </si>
  <si>
    <t>島原市</t>
  </si>
  <si>
    <t>電子申請・電子決済導入事業</t>
  </si>
  <si>
    <t>観光事業</t>
  </si>
  <si>
    <t>学校図書館システム導入事業</t>
  </si>
  <si>
    <t>令和5年度補正デジタル田園都市国家構想交付金(デジタル実装タイプTYPE1)19208</t>
  </si>
  <si>
    <t>堺市</t>
  </si>
  <si>
    <t>西紋別地区環境衛生施設組合</t>
  </si>
  <si>
    <t>令和6年度補正新しい地方経済・生活環境創生交付金(デジタル実装型TYPE1)01219</t>
  </si>
  <si>
    <t>地域ステークホルダー（商工会、社会福祉協議会等）への情報共有はどの程度行われていたか</t>
  </si>
  <si>
    <t>一時保育事業オンライン予約システムの導入</t>
  </si>
  <si>
    <t>青木村</t>
  </si>
  <si>
    <t>那須地区広域行政事務組合（事業会計分）</t>
  </si>
  <si>
    <t>令和6年度補正新しい地方経済・生活環境創生交付金(デジタル実装型TYPE1)28212</t>
  </si>
  <si>
    <t>17202</t>
  </si>
  <si>
    <t>14208</t>
  </si>
  <si>
    <t>旭川市</t>
  </si>
  <si>
    <t>八代広域行政事務組合</t>
  </si>
  <si>
    <t>1：</t>
  </si>
  <si>
    <t>香川県東部清掃施設組合</t>
  </si>
  <si>
    <t>令和5年度補正デジタル田園都市国家構想交付金(デジタル実装タイプTYPE1)11206オンライン行政手続拡充事業</t>
  </si>
  <si>
    <t>32895</t>
  </si>
  <si>
    <t>文書管理システム導入事業（庁外配信用システム情報公開対応）</t>
  </si>
  <si>
    <t>むかわ町</t>
  </si>
  <si>
    <t>責任者役職</t>
    <rPh sb="0" eb="3">
      <t>セキニンシャ</t>
    </rPh>
    <rPh sb="3" eb="5">
      <t>ヤクショク</t>
    </rPh>
    <phoneticPr fontId="2"/>
  </si>
  <si>
    <t>07820</t>
  </si>
  <si>
    <t>4.評価・改善</t>
    <rPh sb="2" eb="4">
      <t>ヒョウカ</t>
    </rPh>
    <rPh sb="5" eb="7">
      <t>カイゼン</t>
    </rPh>
    <phoneticPr fontId="2"/>
  </si>
  <si>
    <t>令和4年度補正デジタル田園都市国家構想交付金(デジタル実装タイプTYPE1)22213キャッシュレス導入事業</t>
  </si>
  <si>
    <t>令和4年度補正デジタル田園都市国家構想交付金(デジタル実装タイプTYPE1)24208基本スケジュール導入事業</t>
  </si>
  <si>
    <t>26821</t>
  </si>
  <si>
    <t>甘楽西部環境衛生施設組合</t>
  </si>
  <si>
    <t>電話番号</t>
    <rPh sb="0" eb="4">
      <t>デンワバンゴウ</t>
    </rPh>
    <phoneticPr fontId="2"/>
  </si>
  <si>
    <t>令和4年度補正デジタル田園都市国家構想交付金(デジタル実装タイプTYPE1)28446</t>
  </si>
  <si>
    <t>34905</t>
  </si>
  <si>
    <t>広島中部台地土地改良施設管理組合</t>
  </si>
  <si>
    <t>26206</t>
  </si>
  <si>
    <t>44000</t>
  </si>
  <si>
    <t>乳がん検診クラウドシステム導入事業</t>
  </si>
  <si>
    <t>39828</t>
  </si>
  <si>
    <t>04208</t>
  </si>
  <si>
    <t>収入合計</t>
    <rPh sb="0" eb="4">
      <t>シュウニュウゴウケイ</t>
    </rPh>
    <phoneticPr fontId="44"/>
  </si>
  <si>
    <t>住民票及び税証明発行手数料等のキャッシュレス決済導入による利便性向上事業</t>
  </si>
  <si>
    <t>サービス利用者である住民に対して直接アンケート調査を行い、サービス改善の必要性について確認していた</t>
  </si>
  <si>
    <t>観音寺市</t>
  </si>
  <si>
    <t>23208</t>
  </si>
  <si>
    <r>
      <t>・KPIが未計測の年度がある場合には、該当年度の</t>
    </r>
    <r>
      <rPr>
        <b/>
        <u/>
        <sz val="12"/>
        <color auto="1"/>
        <rFont val="Meiryo UI"/>
      </rPr>
      <t>【実績値】欄に「未計測」と記入</t>
    </r>
    <r>
      <rPr>
        <sz val="12"/>
        <color auto="1"/>
        <rFont val="Meiryo UI"/>
      </rPr>
      <t>してください。</t>
    </r>
    <rPh sb="9" eb="11">
      <t>ネンド</t>
    </rPh>
    <rPh sb="19" eb="23">
      <t>ガイトウネンド</t>
    </rPh>
    <phoneticPr fontId="2"/>
  </si>
  <si>
    <t>諏訪市・茅野市衛生施設組合</t>
  </si>
  <si>
    <t>尾花沢市</t>
  </si>
  <si>
    <t>令和5年度補正デジタル田園都市国家構想交付金(デジタル実装タイプTYPE1)46215災害時ダム流域監視システム構築事業</t>
  </si>
  <si>
    <t>令和6年度補正新しい地方経済・生活環境創生交付金(デジタル実装型TYPE1)11242介護認定業務のデジタル化事業</t>
  </si>
  <si>
    <t>26322</t>
  </si>
  <si>
    <t>映像情報等を活用した住民への安全安心強化事業</t>
  </si>
  <si>
    <t>5：</t>
  </si>
  <si>
    <t>災害対策本部デジタル化事業</t>
  </si>
  <si>
    <t>令和4年度補正デジタル田園都市国家構想交付金(デジタル実装タイプTYPE1)41425行政手続におけるオンライン化推進事業</t>
  </si>
  <si>
    <t>10815</t>
  </si>
  <si>
    <t>山武郡市広域行政組合</t>
  </si>
  <si>
    <t>地域防災情報システム整備事業</t>
  </si>
  <si>
    <t>電子図書館導入整備事業</t>
  </si>
  <si>
    <t>福岡県</t>
  </si>
  <si>
    <t>衛星画像活用水道管漏水調査支援事業</t>
  </si>
  <si>
    <t>07207</t>
  </si>
  <si>
    <t>01460</t>
  </si>
  <si>
    <t>メールアドレス</t>
  </si>
  <si>
    <t>23801</t>
  </si>
  <si>
    <t>川内村</t>
  </si>
  <si>
    <t>令和5年度補正デジタル田園都市国家構想交付金(デジタル実装タイプTYPE1)14205公共施設予約システム構築事業</t>
  </si>
  <si>
    <t>09213</t>
  </si>
  <si>
    <t>広島市</t>
  </si>
  <si>
    <t>宮若市</t>
  </si>
  <si>
    <t>大分県交通災害共済組合</t>
  </si>
  <si>
    <t>令和5年度補正デジタル田園都市国家構想交付金(デジタル実装タイプTYPE1)21404通訳システム導入事業</t>
  </si>
  <si>
    <t>38207</t>
  </si>
  <si>
    <t>燕・弥彦総合事務組合</t>
    <rPh sb="0" eb="1">
      <t>ツバメ</t>
    </rPh>
    <rPh sb="2" eb="4">
      <t>ヤヒコ</t>
    </rPh>
    <rPh sb="4" eb="6">
      <t>ソウゴウ</t>
    </rPh>
    <rPh sb="6" eb="8">
      <t>ジム</t>
    </rPh>
    <rPh sb="8" eb="10">
      <t>クミアイ</t>
    </rPh>
    <phoneticPr fontId="2"/>
  </si>
  <si>
    <t>令和5年度補正デジタル田園都市国家構想交付金(デジタル実装タイプTYPE1)24207電子図書システムの導入</t>
  </si>
  <si>
    <t>穂高広域施設組合</t>
  </si>
  <si>
    <t>令和4年度補正デジタル田園都市国家構想交付金(デジタル実装タイプTYPE1)34205スマート公共施設構築事業</t>
  </si>
  <si>
    <t>KPI⑮</t>
  </si>
  <si>
    <t>36905</t>
  </si>
  <si>
    <t>令和6年度補正新しい地方経済・生活環境創生交付金(デジタル実装型TYPE1)01224AI及び生成AI等を活用した情報発信強化事業</t>
  </si>
  <si>
    <t>智頭町</t>
  </si>
  <si>
    <t>奥州金ケ崎行政事務組合（普通会計分）</t>
    <rPh sb="12" eb="17">
      <t>フツウカイケイブン</t>
    </rPh>
    <phoneticPr fontId="2"/>
  </si>
  <si>
    <t>令和6年度補正新しい地方経済・生活環境創生交付金(デジタル実装型TYPE1)47201</t>
  </si>
  <si>
    <t>交付対象事業の名称</t>
    <rPh sb="0" eb="2">
      <t>コウフ</t>
    </rPh>
    <rPh sb="2" eb="4">
      <t>タイショウ</t>
    </rPh>
    <rPh sb="4" eb="6">
      <t>ジギョウ</t>
    </rPh>
    <rPh sb="7" eb="9">
      <t>メイショウ</t>
    </rPh>
    <phoneticPr fontId="43"/>
  </si>
  <si>
    <t>すさみ町</t>
  </si>
  <si>
    <t>減少KPI</t>
    <rPh sb="0" eb="2">
      <t>ゲンショウ</t>
    </rPh>
    <phoneticPr fontId="2"/>
  </si>
  <si>
    <t>令和5年度補正デジタル田園都市国家構想交付金(デジタル実装タイプTYPE1)24561図書システム更新事業</t>
  </si>
  <si>
    <t>令和4年度補正デジタル田園都市国家構想交付金(デジタル実装タイプTYPE1)01425行政サービスオンライン化推進事業</t>
  </si>
  <si>
    <t>梼原町</t>
  </si>
  <si>
    <t>41833</t>
  </si>
  <si>
    <t>令和5年度補正デジタル田園都市国家構想交付金(デジタル実装タイプTYPE1)10205LINE活用による情報発信力強化事業</t>
  </si>
  <si>
    <t>湯梨浜町</t>
  </si>
  <si>
    <t>令和4年度補正デジタル田園都市国家構想交付金(デジタル実装タイプTYPE1)27228学力向上推進事業</t>
  </si>
  <si>
    <t>令和5年度補正デジタル田園都市国家構想交付金(デジタル実装タイプTYPE1)13104</t>
  </si>
  <si>
    <t>経費項目(15)</t>
    <rPh sb="0" eb="2">
      <t>ケイヒ</t>
    </rPh>
    <rPh sb="2" eb="4">
      <t>コウモク</t>
    </rPh>
    <phoneticPr fontId="44"/>
  </si>
  <si>
    <t>福井県</t>
  </si>
  <si>
    <t>色麻町</t>
  </si>
  <si>
    <t>令和5年度補正デジタル田園都市国家構想交付金(デジタル実装タイプTYPE1)11230駐車場精算機等キャッシュレス化事業</t>
  </si>
  <si>
    <t>とかち広域消防事務組合</t>
  </si>
  <si>
    <t>小中学校コンピューター学習活用推進事業</t>
  </si>
  <si>
    <t>公立種子島病院組合</t>
  </si>
  <si>
    <t>宇城市</t>
  </si>
  <si>
    <t>単位</t>
    <rPh sb="0" eb="2">
      <t>タンイ</t>
    </rPh>
    <phoneticPr fontId="2"/>
  </si>
  <si>
    <t>柴田町公共施設予約システム導入事業</t>
  </si>
  <si>
    <t>新図書システム導入業務</t>
  </si>
  <si>
    <t>常総衛生組合</t>
  </si>
  <si>
    <t>令和5年度補正デジタル田園都市国家構想交付金(デジタル実装タイプTYPE1)36207道の駅「みまの里」キャッシュレス決済対応レジ導入事業</t>
  </si>
  <si>
    <t>38826</t>
  </si>
  <si>
    <t>令和6年度補正新しい地方経済・生活環境創生交付金(デジタル実装型TYPE1)07212職員採用支援事業</t>
  </si>
  <si>
    <t>経費項目</t>
    <rPh sb="0" eb="4">
      <t>ケイヒコウモク</t>
    </rPh>
    <phoneticPr fontId="2"/>
  </si>
  <si>
    <t>名称（団体・事業者名）(8)</t>
    <rPh sb="0" eb="2">
      <t>メイショウ</t>
    </rPh>
    <rPh sb="3" eb="5">
      <t>ダンタイ</t>
    </rPh>
    <rPh sb="6" eb="10">
      <t>ジギョウシャメイ</t>
    </rPh>
    <phoneticPr fontId="2"/>
  </si>
  <si>
    <t>オンライン手続きシステム導入事業</t>
  </si>
  <si>
    <t>美咲町</t>
  </si>
  <si>
    <t>多度津町</t>
  </si>
  <si>
    <t>10863</t>
  </si>
  <si>
    <t>令和6年度補正新しい地方経済・生活環境創生交付金(デジタル実装型TYPE1)14212映像通報システム導入・運用事業</t>
  </si>
  <si>
    <t>金額（単位：千円）</t>
    <rPh sb="0" eb="2">
      <t>キンガク</t>
    </rPh>
    <rPh sb="3" eb="5">
      <t>タンイ</t>
    </rPh>
    <rPh sb="6" eb="8">
      <t>センエン</t>
    </rPh>
    <phoneticPr fontId="2"/>
  </si>
  <si>
    <t>事業担当課および関連部課で密にコミュニケーションをとり、定期的に相談できる情報交換の場を設けていた</t>
  </si>
  <si>
    <t>教育・保育施設等給付業務管理システム事業</t>
  </si>
  <si>
    <t>安心安全アプリ導入事業</t>
  </si>
  <si>
    <t>蟹江町</t>
  </si>
  <si>
    <t>令和4年度補正デジタル田園都市国家構想交付金(デジタル実装タイプTYPE1)10210多言語対応情報配信システム使用料</t>
  </si>
  <si>
    <t>どのような取組を行ったのか、記入してください</t>
  </si>
  <si>
    <t>日田市</t>
  </si>
  <si>
    <t>27871</t>
  </si>
  <si>
    <t>経費合計</t>
    <rPh sb="0" eb="2">
      <t>ケイヒ</t>
    </rPh>
    <rPh sb="2" eb="4">
      <t>ゴウケイ</t>
    </rPh>
    <phoneticPr fontId="2"/>
  </si>
  <si>
    <t>採点システム導入事業</t>
  </si>
  <si>
    <t>01560</t>
  </si>
  <si>
    <t>収入項目</t>
    <rPh sb="0" eb="2">
      <t>シュウニュウ</t>
    </rPh>
    <rPh sb="2" eb="4">
      <t>コウモク</t>
    </rPh>
    <phoneticPr fontId="2"/>
  </si>
  <si>
    <t>令和5年度補正デジタル田園都市国家構想交付金(デジタル実装タイプTYPE1)35203「必要な時に必要なサービスの提供」の実現に向けた介護認定調査事務のデジタル化</t>
  </si>
  <si>
    <t>直方市・北九州市岡森用水組合</t>
  </si>
  <si>
    <t>福岡市</t>
  </si>
  <si>
    <t>令和4年度補正デジタル田園都市国家構想交付金(デジタル実装タイプTYPE1)09206AIチャットボット実装を含めた日光市ホームページ再構築事業</t>
  </si>
  <si>
    <t>下呂市</t>
  </si>
  <si>
    <t>公共施設予約システム更新業務</t>
  </si>
  <si>
    <t>10384</t>
  </si>
  <si>
    <t>網走地区消防組合</t>
  </si>
  <si>
    <t>▶</t>
  </si>
  <si>
    <t>山口県市町総合事務組合（普通会計分）</t>
    <rPh sb="0" eb="3">
      <t>ヤマグチケン</t>
    </rPh>
    <rPh sb="3" eb="5">
      <t>シチョウ</t>
    </rPh>
    <rPh sb="5" eb="7">
      <t>ソウゴウ</t>
    </rPh>
    <rPh sb="7" eb="9">
      <t>ジム</t>
    </rPh>
    <rPh sb="9" eb="11">
      <t>クミアイ</t>
    </rPh>
    <rPh sb="12" eb="14">
      <t>フツウ</t>
    </rPh>
    <rPh sb="14" eb="16">
      <t>カイケイ</t>
    </rPh>
    <rPh sb="16" eb="17">
      <t>ブン</t>
    </rPh>
    <phoneticPr fontId="2"/>
  </si>
  <si>
    <t>電子@連絡帳によるほこた在宅ケアネットプロジェクト～いのちとくらしを守るワンチーム～</t>
  </si>
  <si>
    <t>24211</t>
  </si>
  <si>
    <t>39850</t>
  </si>
  <si>
    <t>くらしき健康ポイントアプリ導入事業</t>
  </si>
  <si>
    <t>野々市市</t>
  </si>
  <si>
    <t>23802</t>
  </si>
  <si>
    <t>令和6年度補正新しい地方経済・生活環境創生交付金(デジタル実装型TYPE1)29361AIドリルを活用した個別最適な学び創出事業</t>
  </si>
  <si>
    <t>令和6年度補正新しい地方経済・生活環境創生交付金(デジタル実装型TYPE1)47357</t>
  </si>
  <si>
    <t>令和5年度補正デジタル田園都市国家構想交付金(デジタル実装タイプTYPE1)15212介護認定審査会のペーパーレス会議システム導入事業</t>
  </si>
  <si>
    <t>南空知公衆衛生組合</t>
  </si>
  <si>
    <t>真狩村</t>
  </si>
  <si>
    <t>28972</t>
  </si>
  <si>
    <t>KPI⑪</t>
  </si>
  <si>
    <t>防除適期情報の発信体制整備事業</t>
  </si>
  <si>
    <t>令和6年度補正新しい地方経済・生活環境創生交付金(デジタル実装型TYPE1)32448</t>
  </si>
  <si>
    <t>電子図書館を活用した児童生徒読書活動の推進</t>
  </si>
  <si>
    <t>令和6年度補正新しい地方経済・生活環境創生交付金(デジタル実装型TYPE1)40224AI-OCRを活用した行政サービス向上事業</t>
  </si>
  <si>
    <t>大洗、鉾田、水戸環境組合</t>
  </si>
  <si>
    <t>紀南介護保険広域連合</t>
  </si>
  <si>
    <t>伊予地区ごみ処理施設管理組合</t>
  </si>
  <si>
    <t>KPI②</t>
  </si>
  <si>
    <t>27834</t>
  </si>
  <si>
    <t>加須市</t>
  </si>
  <si>
    <t>例：</t>
    <rPh sb="0" eb="1">
      <t>レイ</t>
    </rPh>
    <phoneticPr fontId="2"/>
  </si>
  <si>
    <t>教育データ統合による学力向上・こころのケア推進事業</t>
  </si>
  <si>
    <t>窓口DXSaaS</t>
  </si>
  <si>
    <t>令和6年度補正新しい地方経済・生活環境創生交付金(デジタル実装型TYPE1)01234</t>
  </si>
  <si>
    <t>33606</t>
  </si>
  <si>
    <t>令和5年度補正デジタル田園都市国家構想交付金(デジタル実装タイプTYPE1)04202</t>
  </si>
  <si>
    <t>児童登降管理システム</t>
  </si>
  <si>
    <t>小鹿野町</t>
  </si>
  <si>
    <t>収入合計</t>
    <rPh sb="0" eb="2">
      <t>シュウニュウ</t>
    </rPh>
    <rPh sb="2" eb="4">
      <t>ゴウケイ</t>
    </rPh>
    <phoneticPr fontId="2"/>
  </si>
  <si>
    <t>40946</t>
  </si>
  <si>
    <t>鴻巣市</t>
  </si>
  <si>
    <t>SDGsポイント事業</t>
  </si>
  <si>
    <t>40940</t>
  </si>
  <si>
    <t>かすがいいきいきポイント事業</t>
  </si>
  <si>
    <t>②周知・広報活動の工夫や改善点</t>
    <rPh sb="9" eb="11">
      <t>クフウ</t>
    </rPh>
    <rPh sb="12" eb="14">
      <t>カイゼン</t>
    </rPh>
    <rPh sb="14" eb="15">
      <t>テン</t>
    </rPh>
    <phoneticPr fontId="2"/>
  </si>
  <si>
    <t>建築関連窓口のＤＸ化</t>
  </si>
  <si>
    <t>2. KPI未達成の場合</t>
    <rPh sb="6" eb="7">
      <t>ミ</t>
    </rPh>
    <rPh sb="7" eb="9">
      <t>タッセイ</t>
    </rPh>
    <rPh sb="10" eb="12">
      <t>バアイ</t>
    </rPh>
    <phoneticPr fontId="2"/>
  </si>
  <si>
    <t>電子申請サービス機能拡張事業</t>
  </si>
  <si>
    <t>安堵町</t>
  </si>
  <si>
    <t>令和6年度補正新しい地方経済・生活環境創生交付金(デジタル実装型TYPE1)20384</t>
  </si>
  <si>
    <t>災害時等における情報伝達強化事業</t>
  </si>
  <si>
    <t>45832</t>
  </si>
  <si>
    <t>生坂村</t>
  </si>
  <si>
    <t>47302</t>
  </si>
  <si>
    <t>令和6年度補正新しい地方経済・生活環境創生交付金(デジタル実装型TYPE1)20383</t>
  </si>
  <si>
    <t>収入合計-経費合計</t>
    <rPh sb="0" eb="2">
      <t>シュウニュウ</t>
    </rPh>
    <rPh sb="2" eb="4">
      <t>ゴウケイ</t>
    </rPh>
    <rPh sb="5" eb="9">
      <t>ケイヒゴウケイ</t>
    </rPh>
    <phoneticPr fontId="2"/>
  </si>
  <si>
    <t>公共施設予約システムマルチペイメント導入事業</t>
  </si>
  <si>
    <t>京都府市町村職員退職手当組合</t>
  </si>
  <si>
    <t>令和5年度補正デジタル田園都市国家構想交付金(デジタル実装タイプTYPE1)18201</t>
  </si>
  <si>
    <t>美祢市</t>
  </si>
  <si>
    <t>令和4年度補正デジタル田園都市国家構想交付金(デジタル実装タイプTYPE1)43506マイナンバーカードを利用した書かない窓口サービス</t>
  </si>
  <si>
    <t>令和6年度補正新しい地方経済・生活環境創生交付金(デジタル実装型TYPE1)13203給付費等申請管理システム</t>
  </si>
  <si>
    <t>【証明書コンビニ交付事業】</t>
  </si>
  <si>
    <t>松本市</t>
  </si>
  <si>
    <t>君津市</t>
  </si>
  <si>
    <t>令和5年度補正デジタル田園都市国家構想交付金(デジタル実装タイプTYPE1)39209映像通報システム（Live119）導入事業</t>
  </si>
  <si>
    <t>令和4年度補正デジタル田園都市国家構想交付金(デジタル実装タイプTYPE1)13110</t>
  </si>
  <si>
    <t>20413</t>
  </si>
  <si>
    <t>令和5年度補正デジタル田園都市国家構想交付金(デジタル実装タイプTYPE1)04501</t>
  </si>
  <si>
    <t>f：委託事業者との調整（委託事業者との合意が取れなかった等）</t>
  </si>
  <si>
    <t>大阪府防災情報発信の強化（アプリの導入等）</t>
  </si>
  <si>
    <t>令和4年度補正デジタル田園都市国家構想交付金(デジタル実装タイプTYPE1)13225</t>
  </si>
  <si>
    <t>久万高原町</t>
  </si>
  <si>
    <t>令和5年度補正デジタル田園都市国家構想交付金(デジタル実装タイプTYPE1)24203賓日館ＶＲ博物館制作事業</t>
  </si>
  <si>
    <t>令和5年度補正デジタル田園都市国家構想交付金(デジタル実装タイプTYPE1)10210</t>
  </si>
  <si>
    <t>16209</t>
  </si>
  <si>
    <t>45833</t>
  </si>
  <si>
    <t>KPI①</t>
  </si>
  <si>
    <r>
      <t>【「KPI未計測」の場合】</t>
    </r>
    <r>
      <rPr>
        <sz val="12"/>
        <color auto="1"/>
        <rFont val="Meiryo UI"/>
      </rPr>
      <t xml:space="preserve">
今後の計測見込み</t>
    </r>
    <rPh sb="5" eb="6">
      <t>ミ</t>
    </rPh>
    <rPh sb="6" eb="8">
      <t>ケイソク</t>
    </rPh>
    <rPh sb="10" eb="12">
      <t>バアイ</t>
    </rPh>
    <rPh sb="14" eb="16">
      <t>コンゴ</t>
    </rPh>
    <rPh sb="17" eb="21">
      <t>ケイソクミコ</t>
    </rPh>
    <phoneticPr fontId="2"/>
  </si>
  <si>
    <t>都市づくり情報GIS整備事業</t>
  </si>
  <si>
    <t>30209</t>
  </si>
  <si>
    <t>敦賀市</t>
  </si>
  <si>
    <t>人流データを活用した武雄市観光等の新たな価値創造事業</t>
  </si>
  <si>
    <t>富田川治水組合</t>
  </si>
  <si>
    <t>支所及び出張所へのキャッシュレス決済導入事業</t>
  </si>
  <si>
    <t>21975</t>
  </si>
  <si>
    <t>尾花沢市大石田町環境衛生事業組合（事業会計分）</t>
  </si>
  <si>
    <t>行方市</t>
  </si>
  <si>
    <t>山江村手のひら役場事業</t>
  </si>
  <si>
    <t>令和5年度補正デジタル田園都市国家構想交付金(デジタル実装タイプTYPE1)03210</t>
  </si>
  <si>
    <t>②継続運営可能な庁外推進体制（地域のステークホルダー・委託事業者を含む）</t>
    <rPh sb="1" eb="3">
      <t>ケイゾク</t>
    </rPh>
    <rPh sb="3" eb="5">
      <t>ウンエイ</t>
    </rPh>
    <rPh sb="5" eb="7">
      <t>カノウ</t>
    </rPh>
    <rPh sb="8" eb="9">
      <t>チョウ</t>
    </rPh>
    <rPh sb="9" eb="10">
      <t>ガイ</t>
    </rPh>
    <rPh sb="10" eb="12">
      <t>スイシン</t>
    </rPh>
    <rPh sb="12" eb="14">
      <t>タイセイ</t>
    </rPh>
    <rPh sb="15" eb="17">
      <t>チイキ</t>
    </rPh>
    <rPh sb="27" eb="29">
      <t>イタク</t>
    </rPh>
    <rPh sb="29" eb="31">
      <t>ジギョウ</t>
    </rPh>
    <rPh sb="31" eb="32">
      <t>シャ</t>
    </rPh>
    <rPh sb="33" eb="34">
      <t>フク</t>
    </rPh>
    <phoneticPr fontId="2"/>
  </si>
  <si>
    <t>令和6年度補正新しい地方経済・生活環境創生交付金(デジタル実装型TYPE1)28216デジタル地域ポイント事業</t>
  </si>
  <si>
    <t>三豊市</t>
  </si>
  <si>
    <t>小海町</t>
  </si>
  <si>
    <t>令和4年度補正デジタル田園都市国家構想交付金(デジタル実装タイプTYPE1)13220ごみ収集車の軌跡等を委託業者と共有できるクラウドサービスの導入事業</t>
  </si>
  <si>
    <t>国分寺市</t>
  </si>
  <si>
    <t>八尾市</t>
  </si>
  <si>
    <t>f：その他（遅延した理由を下段に記入）</t>
    <rPh sb="6" eb="8">
      <t>チエン</t>
    </rPh>
    <rPh sb="10" eb="12">
      <t>リユウ</t>
    </rPh>
    <phoneticPr fontId="2"/>
  </si>
  <si>
    <t>令和6年度補正新しい地方経済・生活環境創生交付金(デジタル実装型TYPE1)26366介護認定審査会ペーパレス会議システム導入事業</t>
  </si>
  <si>
    <t>達成状況</t>
    <rPh sb="2" eb="4">
      <t>ジョウキョウ</t>
    </rPh>
    <phoneticPr fontId="2"/>
  </si>
  <si>
    <t>令和4年度補正デジタル田園都市国家構想交付金(デジタル実装タイプTYPE1)27210都市づくり情報GIS整備事業</t>
  </si>
  <si>
    <t>保育園管理システム事業</t>
  </si>
  <si>
    <t>24470</t>
  </si>
  <si>
    <t>令和4年度補正デジタル田園都市国家構想交付金(デジタル実装タイプTYPE1)20450松本地域交通決済キャッシュレス化推進事業</t>
  </si>
  <si>
    <t>一宮市</t>
  </si>
  <si>
    <t>令和6年度補正新しい地方経済・生活環境創生交付金(デジタル実装型TYPE1)43433DXによる窓口バリアフリーの実現</t>
  </si>
  <si>
    <t>[f:その他]を選択した場合は、下段の[その他の遅延理由]欄に記入してください</t>
    <rPh sb="16" eb="18">
      <t>カダン</t>
    </rPh>
    <rPh sb="22" eb="23">
      <t>ホカ</t>
    </rPh>
    <rPh sb="24" eb="28">
      <t>チエンリユウ</t>
    </rPh>
    <rPh sb="29" eb="30">
      <t>ラン</t>
    </rPh>
    <phoneticPr fontId="2"/>
  </si>
  <si>
    <t>令和6年度補正新しい地方経済・生活環境創生交付金(デジタル実装型TYPE1)37205保育業務等ICT化事業</t>
  </si>
  <si>
    <t>IP告知端末を活用した買い物安心支援事業</t>
  </si>
  <si>
    <t>鳥栖市市民ポータルによるプッシュ型やGIS等による情報発信</t>
  </si>
  <si>
    <t>令和5年度補正デジタル田園都市国家構想交付金(デジタル実装タイプTYPE1)16202バイタルデータ自動転送システム導入事業</t>
  </si>
  <si>
    <t>31402</t>
  </si>
  <si>
    <t>ワイン＆ビアミュージアムプロモーション機能強化事業</t>
  </si>
  <si>
    <t>令和5年度補正デジタル田園都市国家構想交付金(デジタル実装タイプTYPE1)30428</t>
  </si>
  <si>
    <t>日高東部衛生組合</t>
  </si>
  <si>
    <t>令和4年度補正デジタル田園都市国家構想交付金(デジタル実装タイプTYPE1)19211窓口デジタル化事業</t>
  </si>
  <si>
    <t>令和5年度補正デジタル田園都市国家構想交付金(デジタル実装タイプTYPE1)34207介護認定調査業務のデジタル化事業</t>
  </si>
  <si>
    <t>01452</t>
  </si>
  <si>
    <t>KPI⑫</t>
  </si>
  <si>
    <t>令和6年度補正新しい地方経済・生活環境創生交付金(デジタル実装型TYPE1)02205</t>
  </si>
  <si>
    <t>駒ヶ根市</t>
  </si>
  <si>
    <t>kintoneによる手続きDX</t>
  </si>
  <si>
    <t>佐久穂町</t>
  </si>
  <si>
    <t>8～10割程度</t>
    <rPh sb="4" eb="7">
      <t>ワリテイド</t>
    </rPh>
    <phoneticPr fontId="2"/>
  </si>
  <si>
    <t>但馬広域行政事務組合</t>
  </si>
  <si>
    <t>日向市</t>
  </si>
  <si>
    <t>小竹町</t>
  </si>
  <si>
    <t>令和4年度補正デジタル田園都市国家構想交付金(デジタル実装タイプTYPE1)05202</t>
  </si>
  <si>
    <t>加西市</t>
  </si>
  <si>
    <t>令和4年度補正デジタル田園都市国家構想交付金(デジタル実装タイプTYPE1)06213</t>
  </si>
  <si>
    <t>KPI③</t>
  </si>
  <si>
    <t>久喜市</t>
  </si>
  <si>
    <t>観光ポータルサイト構築事業</t>
  </si>
  <si>
    <t>KPI⑤</t>
  </si>
  <si>
    <t>AIデマンド配車システムを活用した市街地デマンド交通導入事業</t>
  </si>
  <si>
    <t>藍住町</t>
  </si>
  <si>
    <t>13208</t>
  </si>
  <si>
    <t>35212</t>
  </si>
  <si>
    <t>LINE機能の拡張による「デジタル役場」整備事業</t>
  </si>
  <si>
    <t>稲敷地方広域市町村圏事務組合</t>
  </si>
  <si>
    <t>KPI⑥</t>
  </si>
  <si>
    <t>地域経済活性化に向けた電子地域通貨の導入事業</t>
  </si>
  <si>
    <t>AIによる管路劣化診断・漏水調査事業</t>
  </si>
  <si>
    <t>滑川市</t>
  </si>
  <si>
    <t>滝川市</t>
  </si>
  <si>
    <t>東京市町村総合事務組合</t>
  </si>
  <si>
    <t>朝来市</t>
  </si>
  <si>
    <t>令和4年度補正デジタル田園都市国家構想交付金(デジタル実装タイプTYPE1)01423住民票等コンビニ交付サービス導入事業</t>
  </si>
  <si>
    <t>事業の専任の実務担当者を確保できていた</t>
    <rPh sb="0" eb="2">
      <t>ジギョウ</t>
    </rPh>
    <rPh sb="3" eb="5">
      <t>センニン</t>
    </rPh>
    <rPh sb="6" eb="8">
      <t>ジツム</t>
    </rPh>
    <rPh sb="8" eb="11">
      <t>タントウシャ</t>
    </rPh>
    <rPh sb="12" eb="14">
      <t>カクホ</t>
    </rPh>
    <phoneticPr fontId="2"/>
  </si>
  <si>
    <t>令和5年度補正デジタル田園都市国家構想交付金(デジタル実装タイプTYPE1)10203書かない窓口整備事業</t>
  </si>
  <si>
    <t>道路情報デジタル化事業</t>
  </si>
  <si>
    <t>22221</t>
  </si>
  <si>
    <t>マップデジタイズによる情報収集容易化事業</t>
  </si>
  <si>
    <t>南宗谷消防組合</t>
  </si>
  <si>
    <t>高齢者見守りサービス事業</t>
  </si>
  <si>
    <t>魚沼市立図書館LINE公式アカウント活用事業</t>
  </si>
  <si>
    <t>サービス運用担当者に対して直接ヒアリングを行い、サービス改善の必要性について確認していた</t>
  </si>
  <si>
    <t>KPI⑦</t>
  </si>
  <si>
    <t>15947</t>
  </si>
  <si>
    <t>境港市</t>
  </si>
  <si>
    <t>南阿蘇村</t>
  </si>
  <si>
    <t>長野県上伊那広域水道用水企業団</t>
  </si>
  <si>
    <t>山口市</t>
  </si>
  <si>
    <t>内部要因(10)</t>
    <rPh sb="0" eb="4">
      <t>ナイブヨウイン</t>
    </rPh>
    <phoneticPr fontId="2"/>
  </si>
  <si>
    <t>伊賀南部環境衛生組合</t>
  </si>
  <si>
    <t>美里町</t>
  </si>
  <si>
    <t>愛知中部水道企業団</t>
  </si>
  <si>
    <t>杵築市</t>
  </si>
  <si>
    <t>15482</t>
  </si>
  <si>
    <t>20882</t>
  </si>
  <si>
    <t>皆野・長瀞下水道組合(事業会計分）</t>
    <rPh sb="0" eb="2">
      <t>ミナノ</t>
    </rPh>
    <rPh sb="3" eb="5">
      <t>ナガトロ</t>
    </rPh>
    <rPh sb="6" eb="8">
      <t>スイドウ</t>
    </rPh>
    <rPh sb="8" eb="10">
      <t>クミアイ</t>
    </rPh>
    <rPh sb="11" eb="13">
      <t>ジギョウ</t>
    </rPh>
    <rPh sb="13" eb="15">
      <t>カイケイ</t>
    </rPh>
    <rPh sb="15" eb="16">
      <t>ブン</t>
    </rPh>
    <phoneticPr fontId="2"/>
  </si>
  <si>
    <t>令和6年度補正新しい地方経済・生活環境創生交付金(デジタル実装型TYPE1)19000</t>
  </si>
  <si>
    <t>※1：事業担当課は、事業の取りまとめ課を想定</t>
  </si>
  <si>
    <t>電話番号</t>
    <rPh sb="0" eb="4">
      <t>デンワバンゴウ</t>
    </rPh>
    <phoneticPr fontId="44"/>
  </si>
  <si>
    <t>13381</t>
  </si>
  <si>
    <t>08364</t>
  </si>
  <si>
    <t>鹿児島県文化芸術情報発信サイト構築事業</t>
  </si>
  <si>
    <t>南アルプス市</t>
  </si>
  <si>
    <t>安心して暮らすことができる高齢者等緊急通報システム見守り事業</t>
  </si>
  <si>
    <t>KPI⑨</t>
  </si>
  <si>
    <t>令和5年度補正デジタル田園都市国家構想交付金(デジタル実装タイプTYPE1)40217統合型校務支援システム導入に伴うICT整備事業</t>
  </si>
  <si>
    <t>39208</t>
  </si>
  <si>
    <t>令和5年度補正デジタル田園都市国家構想交付金(デジタル実装タイプTYPE1)04406</t>
  </si>
  <si>
    <t>令和5年度補正デジタル田園都市国家構想交付金(デジタル実装タイプTYPE1)07465</t>
  </si>
  <si>
    <t>日出町</t>
  </si>
  <si>
    <t>令和6年度補正新しい地方経済・生活環境創生交付金(デジタル実装型TYPE1)28501キャッシュレス決済サービス導入事業</t>
  </si>
  <si>
    <t>07483</t>
  </si>
  <si>
    <t>01425</t>
  </si>
  <si>
    <t>22911</t>
  </si>
  <si>
    <t>35843</t>
  </si>
  <si>
    <t>27366</t>
  </si>
  <si>
    <t>07547</t>
  </si>
  <si>
    <t>綾町</t>
  </si>
  <si>
    <t>令和4年度補正デジタル田園都市国家構想交付金(デジタル実装タイプTYPE1)30201</t>
  </si>
  <si>
    <t>小金沢土室山恩賜県有財産保護組合</t>
  </si>
  <si>
    <t>出雲市</t>
  </si>
  <si>
    <t>22847</t>
  </si>
  <si>
    <t>令和6年度補正新しい地方経済・生活環境創生交付金(デジタル実装型TYPE1)02303水道スマートメーター導入事業</t>
  </si>
  <si>
    <t>令和6年度補正新しい地方経済・生活環境創生交付金(デジタル実装型TYPE1)01400倶知安町統合型・公開型GIS導入事業</t>
  </si>
  <si>
    <t>鈴鹿市</t>
  </si>
  <si>
    <t>令和5年度補正デジタル田園都市国家構想交付金(デジタル実装タイプTYPE1)21210</t>
  </si>
  <si>
    <t>11843</t>
  </si>
  <si>
    <t>鹿留山恩賜県有財産保護組合</t>
  </si>
  <si>
    <t>令和5年度補正デジタル田園都市国家構想交付金(デジタル実装タイプTYPE1)01303</t>
  </si>
  <si>
    <r>
      <t>事業担当課</t>
    </r>
    <r>
      <rPr>
        <sz val="8"/>
        <color theme="1"/>
        <rFont val="Meiryo UI"/>
      </rPr>
      <t>※1</t>
    </r>
    <r>
      <rPr>
        <sz val="11"/>
        <color theme="1"/>
        <rFont val="Meiryo UI"/>
      </rPr>
      <t>内および関連部課</t>
    </r>
    <r>
      <rPr>
        <sz val="8"/>
        <color theme="1"/>
        <rFont val="Meiryo UI"/>
      </rPr>
      <t>※2</t>
    </r>
    <r>
      <rPr>
        <sz val="11"/>
        <color theme="1"/>
        <rFont val="Meiryo UI"/>
      </rPr>
      <t>間での情報共有がなされていたか</t>
    </r>
  </si>
  <si>
    <t>米原市</t>
  </si>
  <si>
    <t>南関町</t>
  </si>
  <si>
    <t>令和5年度補正デジタル田園都市国家構想交付金(デジタル実装タイプTYPE1)22210集約・連携型都市づくり推進事業</t>
  </si>
  <si>
    <t>山梨市</t>
  </si>
  <si>
    <t>紫波町</t>
  </si>
  <si>
    <t>府中町</t>
  </si>
  <si>
    <t>保育所ICT化推進事業</t>
  </si>
  <si>
    <t>33927</t>
  </si>
  <si>
    <t>11235</t>
  </si>
  <si>
    <t>令和5年度補正デジタル田園都市国家構想交付金(デジタル実装タイプTYPE1)41000SAGAスマート漁業実装支援プロジェクト</t>
  </si>
  <si>
    <t>44341</t>
  </si>
  <si>
    <t>曽於地区介護保険組合</t>
  </si>
  <si>
    <t>証明書交付窓口デジタル化事業</t>
  </si>
  <si>
    <t>28000</t>
  </si>
  <si>
    <t>令和5年度補正デジタル田園都市国家構想交付金(デジタル実装タイプTYPE1)01585クラウドを活用したスマート水道検針事業</t>
  </si>
  <si>
    <t>KPI⑩</t>
  </si>
  <si>
    <t>保健所におけるAI電話サービス導入事業</t>
  </si>
  <si>
    <t>御代田町</t>
  </si>
  <si>
    <t>令和6年度補正新しい地方経済・生活環境創生交付金(デジタル実装型TYPE1)09000</t>
  </si>
  <si>
    <t>公共施設予約システム刷新事業</t>
  </si>
  <si>
    <t>淡路広域行政事務組合（事業会計分）</t>
  </si>
  <si>
    <t>安芸市</t>
  </si>
  <si>
    <t>令和5年度補正デジタル田園都市国家構想交付金(デジタル実装タイプTYPE1)05213</t>
  </si>
  <si>
    <t>01404</t>
  </si>
  <si>
    <t>窓口DXSaaS 導入</t>
  </si>
  <si>
    <t>和木町</t>
  </si>
  <si>
    <t>鹿嶋市</t>
  </si>
  <si>
    <t>21361</t>
  </si>
  <si>
    <t>令和4年度補正デジタル田園都市国家構想交付金(デジタル実装タイプTYPE1)23216</t>
  </si>
  <si>
    <t>名張市</t>
  </si>
  <si>
    <t>救急医療情報共有システム導入事業</t>
  </si>
  <si>
    <t>07542</t>
  </si>
  <si>
    <t>27224</t>
  </si>
  <si>
    <t>令和6年度補正新しい地方経済・生活環境創生交付金(デジタル実装型TYPE1)32203道路パトロールDX事業</t>
  </si>
  <si>
    <t>令和5年度補正デジタル田園都市国家構想交付金(デジタル実装タイプTYPE1)22344健康インセンティブ事業</t>
  </si>
  <si>
    <t>※2：関連部課は、実装サービスを管理・利用する部課を想定</t>
  </si>
  <si>
    <t>庁内手続き案内システム導入事業</t>
  </si>
  <si>
    <t>東峰村</t>
  </si>
  <si>
    <t>17386</t>
  </si>
  <si>
    <t>Web健診予約システム導入事業</t>
  </si>
  <si>
    <t>校務支援サービス導入整備事業</t>
  </si>
  <si>
    <t>KPI⑬</t>
  </si>
  <si>
    <t>04422</t>
  </si>
  <si>
    <t>28229</t>
  </si>
  <si>
    <t>1：想定していた委託事業の質や価格を満たす事業者を選定できた</t>
  </si>
  <si>
    <t>余市町</t>
  </si>
  <si>
    <t>令和5年度補正デジタル田園都市国家構想交付金(デジタル実装タイプTYPE1)14215自治会のデジタル化推進事業</t>
  </si>
  <si>
    <t>KPI⑭</t>
  </si>
  <si>
    <t>達成のための取組内容や工夫</t>
    <rPh sb="11" eb="13">
      <t>クフウ</t>
    </rPh>
    <phoneticPr fontId="2"/>
  </si>
  <si>
    <t>熊取町</t>
  </si>
  <si>
    <t>浜田市</t>
  </si>
  <si>
    <t>※発出時、列非表示</t>
    <rPh sb="1" eb="4">
      <t>ハッシュツジ</t>
    </rPh>
    <rPh sb="5" eb="6">
      <t>レツ</t>
    </rPh>
    <rPh sb="6" eb="9">
      <t>ヒヒョウジ</t>
    </rPh>
    <phoneticPr fontId="2"/>
  </si>
  <si>
    <t>令和6年度補正新しい地方経済・生活環境創生交付金(デジタル実装型TYPE1)08204市政情報掲示板DX（デジタルサイネージ導入）</t>
  </si>
  <si>
    <t>琴浦町</t>
  </si>
  <si>
    <t>47835</t>
  </si>
  <si>
    <t>宇治市</t>
  </si>
  <si>
    <t>基準値</t>
    <rPh sb="0" eb="3">
      <t>キジュンチ</t>
    </rPh>
    <phoneticPr fontId="2"/>
  </si>
  <si>
    <t>スマートロックによる公共施設利用の利便性向上</t>
  </si>
  <si>
    <t>令和6年度補正新しい地方経済・生活環境創生交付金(デジタル実装型TYPE1)07212保護者連絡アプリ導入事業</t>
  </si>
  <si>
    <t>①継続運営可能な庁内推進体制</t>
  </si>
  <si>
    <t>令和4年度補正デジタル田園都市国家構想交付金(デジタル実装タイプTYPE1)10522マイナンバーカードを活用したコンビニ交付事業（マイナンバーカード利活用促進支援）</t>
  </si>
  <si>
    <t>大洗町</t>
  </si>
  <si>
    <t>小松島市</t>
  </si>
  <si>
    <t>02450</t>
  </si>
  <si>
    <t>宇佐・高田・国東広域事務組合</t>
    <rPh sb="0" eb="2">
      <t>ウサ</t>
    </rPh>
    <rPh sb="3" eb="5">
      <t>タカタ</t>
    </rPh>
    <rPh sb="6" eb="8">
      <t>クニサキ</t>
    </rPh>
    <rPh sb="8" eb="10">
      <t>コウイキ</t>
    </rPh>
    <rPh sb="10" eb="12">
      <t>ジム</t>
    </rPh>
    <rPh sb="12" eb="14">
      <t>クミアイ</t>
    </rPh>
    <phoneticPr fontId="2"/>
  </si>
  <si>
    <t>08443</t>
  </si>
  <si>
    <t>37852</t>
  </si>
  <si>
    <t>20889</t>
  </si>
  <si>
    <t>DX図書館事業</t>
  </si>
  <si>
    <t>令和6年度補正新しい地方経済・生活環境創生交付金(デジタル実装型TYPE1)06322医療DXの推進による遠隔医療拡大事業～新たな医療情報システムの整備による選べる診療方法の提供～</t>
  </si>
  <si>
    <t>大月市</t>
  </si>
  <si>
    <t>事業担当課および関連部課でコミュニケーションをとり、適宜相談できる関係性を維持していた</t>
  </si>
  <si>
    <t>海津市</t>
  </si>
  <si>
    <t>中央区</t>
  </si>
  <si>
    <t>南渡島衛生施設組合</t>
  </si>
  <si>
    <t>30841</t>
  </si>
  <si>
    <t>17812</t>
  </si>
  <si>
    <t>3：</t>
  </si>
  <si>
    <t>日高町</t>
  </si>
  <si>
    <t>令和4年度補正デジタル田園都市国家構想交付金(デジタル実装タイプTYPE1)01635道路台帳電子化事業</t>
  </si>
  <si>
    <t>1：週次程度</t>
    <rPh sb="4" eb="6">
      <t>テイド</t>
    </rPh>
    <phoneticPr fontId="2"/>
  </si>
  <si>
    <t>40840</t>
  </si>
  <si>
    <t>事業担当課内ではコミュニケーションをとっているが、関連部課へは不定期の情報共有にとどまっていた</t>
  </si>
  <si>
    <t>児玉郡市広域市町村圏組合</t>
  </si>
  <si>
    <t>令和6年度補正新しい地方経済・生活環境創生交付金(デジタル実装型TYPE1)23446災害に係る住家の被害認定調査支援システム構築事業</t>
  </si>
  <si>
    <t>令和5年度補正デジタル田園都市国家構想交付金(デジタル実装タイプTYPE1)42203</t>
  </si>
  <si>
    <t>九戸村</t>
  </si>
  <si>
    <t>令和6年度補正新しい地方経済・生活環境創生交付金(デジタル実装型TYPE1)34000</t>
  </si>
  <si>
    <t>姫路市</t>
  </si>
  <si>
    <t>令和5年度補正デジタル田園都市国家構想交付金(デジタル実装タイプTYPE1)29426</t>
  </si>
  <si>
    <t>個別最適化学習（AIドリル導入）</t>
  </si>
  <si>
    <t>26000</t>
  </si>
  <si>
    <t>令和4年度補正デジタル田園都市国家構想交付金(デジタル実装タイプTYPE1)40448</t>
  </si>
  <si>
    <t>令和6年度補正新しい地方経済・生活環境創生交付金(デジタル実装型TYPE1)43441</t>
  </si>
  <si>
    <t>01207</t>
  </si>
  <si>
    <t>事業者等との取引プロセスデジタル化推進事業</t>
  </si>
  <si>
    <t>他の事業と兼任の実務担当者を複数名確保できていた</t>
  </si>
  <si>
    <t>宇都宮市</t>
  </si>
  <si>
    <t>毛呂山・越生・鳩山公共下水道組合</t>
  </si>
  <si>
    <t>那賀休日急患診療所経営事務組合</t>
  </si>
  <si>
    <t>令和6年度補正新しい地方経済・生活環境創生交付金(デジタル実装型TYPE1)38206</t>
  </si>
  <si>
    <t>・基準値は、下記の例を参考に、ご記載ください。</t>
  </si>
  <si>
    <t>三原市</t>
  </si>
  <si>
    <t>北杜市</t>
  </si>
  <si>
    <t>令和6年度補正新しい地方経済・生活環境創生交付金(デジタル実装型TYPE1)41387行政手続オンライン化の推進による住民サービスの向上</t>
  </si>
  <si>
    <t>27853</t>
  </si>
  <si>
    <t>令和5年度補正デジタル田園都市国家構想交付金(デジタル実装タイプTYPE1)01391水道スマートメーター導入事業</t>
  </si>
  <si>
    <t>山形県</t>
  </si>
  <si>
    <t>11840</t>
  </si>
  <si>
    <t>団体・事業者概要(9)</t>
    <rPh sb="0" eb="2">
      <t>ダンタイ</t>
    </rPh>
    <rPh sb="3" eb="6">
      <t>ジギョウシャ</t>
    </rPh>
    <rPh sb="6" eb="8">
      <t>ガイヨウ</t>
    </rPh>
    <phoneticPr fontId="2"/>
  </si>
  <si>
    <t>長泉町</t>
  </si>
  <si>
    <t>令和5年度補正デジタル田園都市国家構想交付金(デジタル実装タイプTYPE1)33100</t>
  </si>
  <si>
    <t>③</t>
  </si>
  <si>
    <t>46217</t>
  </si>
  <si>
    <t>十分な人員を確保できていなかった</t>
  </si>
  <si>
    <t>38214</t>
  </si>
  <si>
    <t>09386</t>
  </si>
  <si>
    <t>御宿町</t>
  </si>
  <si>
    <t>令和6年度補正新しい地方経済・生活環境創生交付金(デジタル実装型TYPE1)35208要介護認定DX化事業</t>
  </si>
  <si>
    <t>仙台市</t>
  </si>
  <si>
    <t>達成状況(7)</t>
    <rPh sb="0" eb="4">
      <t>タッセイジョウキョウ</t>
    </rPh>
    <phoneticPr fontId="2"/>
  </si>
  <si>
    <t>玉城町</t>
  </si>
  <si>
    <t>海南海草環境衛生施設組合</t>
  </si>
  <si>
    <t>砺波市行政サイトＡＩチャットボット導入業務委託</t>
  </si>
  <si>
    <t>真鶴町</t>
  </si>
  <si>
    <t>電子地域通貨利用促進事業</t>
  </si>
  <si>
    <t>令和5年度補正デジタル田園都市国家構想交付金(デジタル実装タイプTYPE1)10525デジタル化を推進してモット便利な行政に～邑楽町を「前へ」～</t>
  </si>
  <si>
    <t>31808</t>
  </si>
  <si>
    <t>月に1回以上</t>
    <rPh sb="0" eb="1">
      <t>ツキ</t>
    </rPh>
    <rPh sb="3" eb="6">
      <t>カイイジョウ</t>
    </rPh>
    <phoneticPr fontId="2"/>
  </si>
  <si>
    <t>栃木市</t>
  </si>
  <si>
    <t>ICTを活用した健康づくり活動支援事業</t>
  </si>
  <si>
    <t>筑紫野市</t>
  </si>
  <si>
    <t>群馬県後期高齢者医療広域連合</t>
  </si>
  <si>
    <t>栗山町</t>
  </si>
  <si>
    <t>令和6年度補正新しい地方経済・生活環境創生交付金(デジタル実装型TYPE1)13123</t>
  </si>
  <si>
    <t>20562</t>
  </si>
  <si>
    <t>32343</t>
  </si>
  <si>
    <t>令和6年度補正新しい地方経済・生活環境創生交付金(デジタル実装型TYPE1)30366</t>
  </si>
  <si>
    <t>まんのう町外三ケ市町（七箇地区）山林組合</t>
    <rPh sb="6" eb="7">
      <t>サン</t>
    </rPh>
    <phoneticPr fontId="2"/>
  </si>
  <si>
    <t>11219</t>
  </si>
  <si>
    <t>窓口業務改革事業</t>
  </si>
  <si>
    <t>隔月よりも少ない頻度</t>
  </si>
  <si>
    <t>島牧村</t>
  </si>
  <si>
    <t>令和6年度補正新しい地方経済・生活環境創生交付金(デジタル実装型TYPE1)15213新潟県災害時の避難者支援システム導入事業</t>
  </si>
  <si>
    <t>大津町</t>
  </si>
  <si>
    <t>必要な場合のみ逐次</t>
    <rPh sb="0" eb="2">
      <t>ヒツヨウ</t>
    </rPh>
    <rPh sb="3" eb="5">
      <t>バアイ</t>
    </rPh>
    <rPh sb="7" eb="9">
      <t>チクジ</t>
    </rPh>
    <phoneticPr fontId="2"/>
  </si>
  <si>
    <t>運転免許試験場等の手数料収納窓口におけるキャッシュレス決済の導入事業</t>
  </si>
  <si>
    <t>40922</t>
  </si>
  <si>
    <t>令和6年度補正新しい地方経済・生活環境創生交付金(デジタル実装型TYPE1)14204</t>
  </si>
  <si>
    <t>15861</t>
  </si>
  <si>
    <t>長幌上水道企業団</t>
  </si>
  <si>
    <t>令和5年度補正デジタル田園都市国家構想交付金(デジタル実装タイプTYPE1)38215</t>
  </si>
  <si>
    <t>能美市</t>
  </si>
  <si>
    <t>令和4年度補正デジタル田園都市国家構想交付金(デジタル実装タイプTYPE1)14384ソーシャルリスニングの活用</t>
  </si>
  <si>
    <t>令和6年度補正新しい地方経済・生活環境創生交付金(デジタル実装型TYPE1)21505</t>
  </si>
  <si>
    <t>21505</t>
  </si>
  <si>
    <t>35869</t>
  </si>
  <si>
    <t>学校給食費等管理システム導入事業</t>
  </si>
  <si>
    <t>情報を共有していなかった</t>
  </si>
  <si>
    <t>IoTセンサーを利用した中心市街地の駐車場混雑状況見える化</t>
  </si>
  <si>
    <t>伊根町</t>
  </si>
  <si>
    <t>山口県</t>
  </si>
  <si>
    <t>館林市</t>
  </si>
  <si>
    <t>マイナンバーカードを利活用したデマンド相乗りタクシー運賃補助システム</t>
  </si>
  <si>
    <t>19808</t>
  </si>
  <si>
    <t>韮崎市</t>
  </si>
  <si>
    <t>川西町</t>
  </si>
  <si>
    <t>③推進体制の工夫や改善点</t>
    <rPh sb="1" eb="5">
      <t>スイシンタイセイ</t>
    </rPh>
    <phoneticPr fontId="2"/>
  </si>
  <si>
    <t>千代田区</t>
  </si>
  <si>
    <t>推進体制について、貴団体が実際に取り組んだ内容や工夫を具体的に記入してください</t>
  </si>
  <si>
    <t>令和5年度補正デジタル田園都市国家構想交付金(デジタル実装タイプTYPE1)40384</t>
  </si>
  <si>
    <t>09361</t>
  </si>
  <si>
    <t>コンビニ交付本籍地交付サービス共同導入事業</t>
  </si>
  <si>
    <t>喜多方市</t>
  </si>
  <si>
    <t>　　　</t>
  </si>
  <si>
    <t>29442</t>
  </si>
  <si>
    <t>糸満市</t>
  </si>
  <si>
    <t>勝山市</t>
  </si>
  <si>
    <t>大江町</t>
  </si>
  <si>
    <t>甲賀市</t>
  </si>
  <si>
    <t>令和4年度補正デジタル田園都市国家構想交付金(デジタル実装タイプTYPE1)22100市立こども園ICT化事業</t>
  </si>
  <si>
    <t>27859</t>
  </si>
  <si>
    <t>サービス利用者に対する意見収集（使いづらくないか等）をどの程度実施していたか</t>
  </si>
  <si>
    <t>令和6年度補正新しい地方経済・生活環境創生交付金(デジタル実装型TYPE1)19211窓口デジタル化事業</t>
  </si>
  <si>
    <t>保育所等入所選考業務AIシステム導入事業</t>
  </si>
  <si>
    <t>令和5年度補正デジタル田園都市国家構想交付金(デジタル実装タイプTYPE1)27366キャッシュレス決済導入事業</t>
  </si>
  <si>
    <t>46220</t>
  </si>
  <si>
    <t>勝浦市</t>
  </si>
  <si>
    <t>図書館DX化事業</t>
  </si>
  <si>
    <t>小松市</t>
  </si>
  <si>
    <t>19857</t>
  </si>
  <si>
    <t>令和4年度補正デジタル田園都市国家構想交付金(デジタル実装タイプTYPE1)25203デジタル技術を活用した学校体育館等利便性向上事業</t>
  </si>
  <si>
    <t>南砺市</t>
  </si>
  <si>
    <t>サービス利用者である住民に対して直接ヒアリングを行い、サービス改善の必要性について確認していた</t>
  </si>
  <si>
    <t>千葉県後期高齢者医療広域連合</t>
  </si>
  <si>
    <t>令和5年度補正デジタル田園都市国家構想交付金(デジタル実装タイプTYPE1)15504API連携による既設防災行政無線と連動した防災情報通知アプリ構築事業</t>
  </si>
  <si>
    <t>八頭町</t>
  </si>
  <si>
    <t>40503</t>
  </si>
  <si>
    <t>令和6年度補正新しい地方経済・生活環境創生交付金(デジタル実装型TYPE1)24000GISを活用した樹木台帳の公開事業</t>
  </si>
  <si>
    <t>災害情報通信設備維持管理事業</t>
  </si>
  <si>
    <t>喬木村</t>
  </si>
  <si>
    <t>令和5年度補正デジタル田園都市国家構想交付金(デジタル実装タイプTYPE1)01425</t>
  </si>
  <si>
    <t>デジタルを活用した次世代人材養成事業</t>
  </si>
  <si>
    <t>02834</t>
  </si>
  <si>
    <t>上下北山衛生一部事務組合</t>
  </si>
  <si>
    <t>北海道市町村職員退職手当組合</t>
  </si>
  <si>
    <t>榛東村汎用電子申請システム導入事業</t>
  </si>
  <si>
    <t>花宗用水組合</t>
  </si>
  <si>
    <t>池田市</t>
  </si>
  <si>
    <t>27100</t>
  </si>
  <si>
    <t>相模原市</t>
  </si>
  <si>
    <t>令和4年度補正デジタル田園都市国家構想交付金(デジタル実装タイプTYPE1)04206</t>
  </si>
  <si>
    <t>24441</t>
  </si>
  <si>
    <t>推進メンバー（庁内関係部署や庁外関係団体含む）で協議を行い、住民のニーズについて仮説を立てていた</t>
  </si>
  <si>
    <t>LINEを活用した市民サービスデジタル化事業</t>
  </si>
  <si>
    <t>01849</t>
  </si>
  <si>
    <r>
      <rPr>
        <b/>
        <u/>
        <sz val="11"/>
        <color theme="1"/>
        <rFont val="Meiryo UI"/>
      </rPr>
      <t>庁内</t>
    </r>
    <r>
      <rPr>
        <sz val="11"/>
        <color theme="1"/>
        <rFont val="Meiryo UI"/>
      </rPr>
      <t>の推進体制に参画していた部署やワーキンググループ等をすべて選択してください（複数回答）</t>
    </r>
    <rPh sb="40" eb="44">
      <t>フクスウカイトウ</t>
    </rPh>
    <phoneticPr fontId="2"/>
  </si>
  <si>
    <t>11854</t>
  </si>
  <si>
    <t>事業担当課内で検討し、住民ニーズについて仮説を立てていた</t>
  </si>
  <si>
    <t>09211</t>
  </si>
  <si>
    <t>令和5年度補正デジタル田園都市国家構想交付金(デジタル実装タイプTYPE1)14000</t>
  </si>
  <si>
    <t>17833</t>
  </si>
  <si>
    <t>45404</t>
  </si>
  <si>
    <t>具体的な住民のニーズの調査・検討はしていないが、庁内関係者等からサービスニーズに関する情報共有があった</t>
  </si>
  <si>
    <t>令和6年度補正新しい地方経済・生活環境創生交付金(デジタル実装型TYPE1)20403地域交流促進・自治組織デジタル化推進事業</t>
  </si>
  <si>
    <t>10382</t>
  </si>
  <si>
    <t>益田市</t>
  </si>
  <si>
    <t>和寒町</t>
  </si>
  <si>
    <t>36906</t>
  </si>
  <si>
    <t>サービス運用担当者※に対する意見収集（運用しづらくないか等）をどの程度実施していたか</t>
  </si>
  <si>
    <t>由良町</t>
  </si>
  <si>
    <t>1KPI①</t>
  </si>
  <si>
    <t>東濃中部病院事務組合</t>
    <rPh sb="0" eb="1">
      <t>ヒガシ</t>
    </rPh>
    <rPh sb="1" eb="2">
      <t>ノウ</t>
    </rPh>
    <rPh sb="2" eb="4">
      <t>チュウブ</t>
    </rPh>
    <rPh sb="4" eb="6">
      <t>ビョウイン</t>
    </rPh>
    <rPh sb="6" eb="8">
      <t>ジム</t>
    </rPh>
    <rPh sb="8" eb="10">
      <t>クミアイ</t>
    </rPh>
    <phoneticPr fontId="2"/>
  </si>
  <si>
    <t>安室ダム水道用水供給企業団</t>
  </si>
  <si>
    <t>保育園ＩＣＴシステム導入事業</t>
  </si>
  <si>
    <t>名取市</t>
  </si>
  <si>
    <t>除雪管理システム導入業務</t>
  </si>
  <si>
    <t>安芸地区衛生施設管理組合</t>
  </si>
  <si>
    <t>令和5年度補正デジタル田園都市国家構想交付金(デジタル実装タイプTYPE1)11464</t>
  </si>
  <si>
    <t>43965</t>
  </si>
  <si>
    <t>収支状況</t>
    <rPh sb="0" eb="2">
      <t>シュウシ</t>
    </rPh>
    <rPh sb="2" eb="4">
      <t>ジョウキョウ</t>
    </rPh>
    <phoneticPr fontId="2"/>
  </si>
  <si>
    <t>01805</t>
  </si>
  <si>
    <t>※サービス運用担当者は、実装サービスを管理・利用する庁内の担当者を想定</t>
  </si>
  <si>
    <t>笠間市</t>
  </si>
  <si>
    <t>令和5年度補正デジタル田園都市国家構想交付金(デジタル実装タイプTYPE1)01693標津町フロントヤード改革事業</t>
  </si>
  <si>
    <t>海陽町</t>
  </si>
  <si>
    <t>10524</t>
  </si>
  <si>
    <t>高幡広域市町村圏事務組合</t>
  </si>
  <si>
    <t>令和6年度補正新しい地方経済・生活環境創生交付金(デジタル実装型TYPE1)22429</t>
  </si>
  <si>
    <t>b：事業担当課以外の課室等を交えた評価</t>
  </si>
  <si>
    <t>市川市</t>
  </si>
  <si>
    <t>高萩・北茨城広域事務組合</t>
  </si>
  <si>
    <t>サービス運用担当者に対して直接アンケート調査を行い、サービス改善の必要性について確認していた</t>
  </si>
  <si>
    <t>うるま市</t>
  </si>
  <si>
    <t>庁内関係者（事業担当課や関連部課）で協議を行い、サービス改善の必要性があると仮説立てていた</t>
  </si>
  <si>
    <t>4：利用者数等の見込みを立てなかったが、担当部署内で一定のニーズがあると仮説を立てた</t>
  </si>
  <si>
    <t>令和5年度補正デジタル田園都市国家構想交付金(デジタル実装タイプTYPE1)01461</t>
  </si>
  <si>
    <t>令和6年度補正新しい地方経済・生活環境創生交付金(デジタル実装型TYPE1)06207</t>
  </si>
  <si>
    <t>27214</t>
  </si>
  <si>
    <t>40231</t>
  </si>
  <si>
    <t>令和5年度補正デジタル田園都市国家構想交付金(デジタル実装タイプTYPE1)09208救急業務デジタル化事業</t>
  </si>
  <si>
    <t>事業担当課内で検討し、サービス改善の必要性があると仮説立てていた</t>
  </si>
  <si>
    <t>岩手県競馬組合</t>
  </si>
  <si>
    <t>野辺地町</t>
  </si>
  <si>
    <t>上峰町</t>
  </si>
  <si>
    <t>令和5年度補正デジタル田園都市国家構想交付金(デジタル実装タイプTYPE1)10428</t>
  </si>
  <si>
    <t>道志村</t>
  </si>
  <si>
    <t>07209</t>
  </si>
  <si>
    <t>令和6年度補正新しい地方経済・生活環境創生交付金(デジタル実装型TYPE1)11224戸田市立市民医療センターにおけるDX化推進事業</t>
  </si>
  <si>
    <t>加茂市</t>
  </si>
  <si>
    <t>01645</t>
  </si>
  <si>
    <t>令和6年度補正新しい地方経済・生活環境創生交付金(デジタル実装型TYPE1)12221</t>
  </si>
  <si>
    <t>東大阪市</t>
  </si>
  <si>
    <t>朝霞市</t>
  </si>
  <si>
    <t>具体的な担当者へのニーズの調査・検討はしていなかった</t>
  </si>
  <si>
    <t>アプリ利用者から収集したサービス改善への要望や利用者への定期アンケート（半期に１回）の回答状況をもとに、高齢者世代でも容易に理解しやすいデザイン（配置、使用色、絵柄や文字サイズなど）への改善を実施したことで、高齢者を中心に利用者をさらに増加できたことがKPI達成に寄与したと考えている。</t>
  </si>
  <si>
    <t>令和5年度補正デジタル田園都市国家構想交付金(デジタル実装タイプTYPE1)07402</t>
  </si>
  <si>
    <t>上牧町</t>
  </si>
  <si>
    <t>※委託事業者は、実装サービスを提供している企業等を想定</t>
  </si>
  <si>
    <t>18827</t>
  </si>
  <si>
    <t>電子地図システム構築事業</t>
  </si>
  <si>
    <t>六戸町</t>
  </si>
  <si>
    <t>令和4年度補正デジタル田園都市国家構想交付金(デジタル実装タイプTYPE1)16206</t>
  </si>
  <si>
    <t>11230</t>
  </si>
  <si>
    <t>放課後子ども教室支援体制充実化事業</t>
  </si>
  <si>
    <t>令和6年度補正新しい地方経済・生活環境創生交付金(デジタル実装型TYPE1)22130生理用品IoTディスペンサーを活用した女性が生活しやすい地域づくり</t>
  </si>
  <si>
    <t>庁内関係者と委託事業者間で定期的な意見交換の場を設けていた</t>
  </si>
  <si>
    <t>令和6年度補正新しい地方経済・生活環境創生交付金(デジタル実装型TYPE1)47207</t>
  </si>
  <si>
    <t>事業における役割(11)</t>
    <rPh sb="0" eb="2">
      <t>ジギョウ</t>
    </rPh>
    <rPh sb="6" eb="8">
      <t>ヤクワリ</t>
    </rPh>
    <phoneticPr fontId="2"/>
  </si>
  <si>
    <t>中種子町</t>
  </si>
  <si>
    <t>福島市</t>
  </si>
  <si>
    <t>令和4年度補正デジタル田園都市国家構想交付金(デジタル実装タイプTYPE1)17203ドローンを活用した新スマート物流実装事業</t>
  </si>
  <si>
    <t>01992</t>
  </si>
  <si>
    <t>庁内関係者と委託事業者間で必要に応じて意見交換の場を設けていた</t>
  </si>
  <si>
    <t>22305</t>
  </si>
  <si>
    <t>令和5年度補正デジタル田園都市国家構想交付金(デジタル実装タイプTYPE1)09000ケアラー支援Ｗｅｂページ構築事業</t>
  </si>
  <si>
    <t>富田川衛生施設組合</t>
  </si>
  <si>
    <t>39203</t>
  </si>
  <si>
    <t>帯広市</t>
  </si>
  <si>
    <t>その他の部課等（例：福祉課、観光課）</t>
    <rPh sb="2" eb="3">
      <t>タ</t>
    </rPh>
    <rPh sb="4" eb="6">
      <t>ブカ</t>
    </rPh>
    <rPh sb="6" eb="7">
      <t>トウ</t>
    </rPh>
    <rPh sb="8" eb="9">
      <t>レイ</t>
    </rPh>
    <rPh sb="10" eb="13">
      <t>フクシカ</t>
    </rPh>
    <rPh sb="14" eb="17">
      <t>カンコウカ</t>
    </rPh>
    <phoneticPr fontId="2"/>
  </si>
  <si>
    <t>利尻町</t>
  </si>
  <si>
    <t>28955</t>
  </si>
  <si>
    <t>長岡市</t>
  </si>
  <si>
    <t>羊蹄山麓環境衛生組合</t>
  </si>
  <si>
    <t>令和6年度補正新しい地方経済・生活環境創生交付金(デジタル実装型TYPE1)10424</t>
  </si>
  <si>
    <t>釧路白糠工業用水道企業団</t>
  </si>
  <si>
    <t>矢櫃山造林一部事務組合</t>
  </si>
  <si>
    <t>32000</t>
  </si>
  <si>
    <t>事業担当課にて報告様式を作成し、定期的に提出するよう促していた</t>
  </si>
  <si>
    <t>20349</t>
  </si>
  <si>
    <t>河岸の街さかい復興プロジェクト～地域活性化に資するデジタル教育等推進事業～</t>
  </si>
  <si>
    <t>令和5年度補正デジタル田園都市国家構想交付金(デジタル実装タイプTYPE1)15224</t>
  </si>
  <si>
    <t>令和5年度補正デジタル田園都市国家構想交付金(デジタル実装タイプTYPE1)37324</t>
  </si>
  <si>
    <t>野田村</t>
  </si>
  <si>
    <t>申請書作成支援システム導入事業</t>
  </si>
  <si>
    <t>新潟県災害時の避難者支援システム導入事業</t>
  </si>
  <si>
    <t>阿南市</t>
  </si>
  <si>
    <t>せたな町</t>
  </si>
  <si>
    <t>三郷町</t>
  </si>
  <si>
    <t>道路施設維持管理システム構築業務委託</t>
  </si>
  <si>
    <t>事業実施責任者が事業の推進を強く求めており、具体的な支援はなかったものの、事業推進に対して主体的に関与していた</t>
    <rPh sb="0" eb="7">
      <t>ジギョウジッシセキニンシャ</t>
    </rPh>
    <rPh sb="8" eb="10">
      <t>ジギョウ</t>
    </rPh>
    <rPh sb="11" eb="13">
      <t>スイシン</t>
    </rPh>
    <rPh sb="14" eb="15">
      <t>ツヨ</t>
    </rPh>
    <rPh sb="16" eb="17">
      <t>モト</t>
    </rPh>
    <rPh sb="22" eb="25">
      <t>グタイテキ</t>
    </rPh>
    <rPh sb="26" eb="28">
      <t>シエン</t>
    </rPh>
    <rPh sb="37" eb="39">
      <t>ジギョウ</t>
    </rPh>
    <rPh sb="39" eb="41">
      <t>スイシン</t>
    </rPh>
    <rPh sb="42" eb="43">
      <t>タイ</t>
    </rPh>
    <rPh sb="45" eb="48">
      <t>シュタイテキ</t>
    </rPh>
    <rPh sb="49" eb="51">
      <t>カンヨ</t>
    </rPh>
    <phoneticPr fontId="2"/>
  </si>
  <si>
    <t>事業担当課にて報告様式を作成し、必要に応じて提出するよう促していた</t>
  </si>
  <si>
    <t>ICTを活用した学力向上推進事業</t>
  </si>
  <si>
    <t>手取郷広域事務組合</t>
  </si>
  <si>
    <t>令和4年度補正デジタル田園都市国家構想交付金(デジタル実装タイプTYPE1)23212窓口DX推進事業</t>
  </si>
  <si>
    <t>関市</t>
  </si>
  <si>
    <t>14100</t>
  </si>
  <si>
    <t>2：改善に向けて取組を実施している</t>
  </si>
  <si>
    <t>e：外部有識者を交えた評価</t>
  </si>
  <si>
    <t>令和5年度補正デジタル田園都市国家構想交付金(デジタル実装タイプTYPE1)43204</t>
  </si>
  <si>
    <t>三鷹市</t>
  </si>
  <si>
    <t>令和5年度補正デジタル田園都市国家構想交付金(デジタル実装タイプTYPE1)31201キャッシュレス決済等推進事業</t>
  </si>
  <si>
    <t>40862</t>
  </si>
  <si>
    <t>豊橋市</t>
  </si>
  <si>
    <t>上島町</t>
  </si>
  <si>
    <t>令和5年度補正デジタル田園都市国家構想交付金(デジタル実装タイプTYPE1)22429</t>
  </si>
  <si>
    <t>令和6年度補正新しい地方経済・生活環境創生交付金(デジタル実装型TYPE1)14362足柄上地区介護認定審査会のペーパーレス化事業</t>
  </si>
  <si>
    <t>令和4年度補正デジタル田園都市国家構想交付金(デジタル実装タイプTYPE1)43441給水装置等マッピング事業</t>
  </si>
  <si>
    <t>小矢部川中流水害予防組合</t>
  </si>
  <si>
    <t>可茂消防事務組合</t>
  </si>
  <si>
    <t>団体・事業者概要(15)</t>
    <rPh sb="0" eb="2">
      <t>ダンタイ</t>
    </rPh>
    <rPh sb="3" eb="6">
      <t>ジギョウシャ</t>
    </rPh>
    <rPh sb="6" eb="8">
      <t>ガイヨウ</t>
    </rPh>
    <phoneticPr fontId="2"/>
  </si>
  <si>
    <t>令和4年度補正デジタル田園都市国家構想交付金(デジタル実装タイプTYPE1)40219総合窓口デジタル化推進事業</t>
  </si>
  <si>
    <t>大郷町</t>
  </si>
  <si>
    <t>農地情報デジタル化構築・管理・活用事業</t>
  </si>
  <si>
    <t>令和6年度補正新しい地方経済・生活環境創生交付金(デジタル実装型TYPE1)14208</t>
  </si>
  <si>
    <t>嬬恋村</t>
  </si>
  <si>
    <t>令和6年度補正新しい地方経済・生活環境創生交付金(デジタル実装型TYPE1)05213</t>
  </si>
  <si>
    <t>3：改善に向けた取組の計画を策定した</t>
  </si>
  <si>
    <t>「行かない」×「書かない」窓口による「待たない窓口」推進事業</t>
  </si>
  <si>
    <t>令和5年度補正デジタル田園都市国家構想交付金(デジタル実装タイプTYPE1)11201市民向け情報発信力強化事業</t>
  </si>
  <si>
    <t>あすわ苑老人福祉施設事務組合</t>
    <rPh sb="3" eb="4">
      <t>エン</t>
    </rPh>
    <phoneticPr fontId="2"/>
  </si>
  <si>
    <t>高石市</t>
  </si>
  <si>
    <t>総合健（検）診のデジタル化と受診率向上事業</t>
  </si>
  <si>
    <t>また、一般財源（予算）や事業収入（外部資金）を用いてサービス改善を行った場合、具体的にどのような財源を用いて、</t>
  </si>
  <si>
    <t>サービス実装後に、住民に対して使用感等についてヒアリングを行い、改善点を洗い出した。また、今年度は予算を活用して、質問が多かった点に関して「利用マニュアル動画」を作成し、本市のホームページに掲載することで問合せ数を削減できるよう努め、サービスの提供環境を改善させた。こうした利用者満足度を高める取り組みを行ったことにより、KPIを達成することができた。</t>
  </si>
  <si>
    <t>防災オンライン化推進事業</t>
  </si>
  <si>
    <t>射水市</t>
  </si>
  <si>
    <t>令和5年度補正デジタル田園都市国家構想交付金(デジタル実装タイプTYPE1)06324学校図書デジタル環境整備事業</t>
  </si>
  <si>
    <t>07844</t>
  </si>
  <si>
    <t>光市</t>
  </si>
  <si>
    <t>市民にやさしいデジタル窓口の推進</t>
  </si>
  <si>
    <t>34211</t>
  </si>
  <si>
    <t>令和6年度補正新しい地方経済・生活環境創生交付金(デジタル実装型TYPE1)34211</t>
  </si>
  <si>
    <t>垂井町</t>
  </si>
  <si>
    <t>1. KPI達成の場合</t>
    <rPh sb="6" eb="8">
      <t>タッセイ</t>
    </rPh>
    <rPh sb="9" eb="11">
      <t>バアイ</t>
    </rPh>
    <phoneticPr fontId="2"/>
  </si>
  <si>
    <t>羽咋市</t>
  </si>
  <si>
    <t>斜里郡３町終末処理事業組合</t>
  </si>
  <si>
    <t>伯耆町</t>
  </si>
  <si>
    <t>新倉外三字施業区恩賜県有財産保護組合</t>
  </si>
  <si>
    <t>令和6年度補正新しい地方経済・生活環境創生交付金(デジタル実装型TYPE1)13213</t>
  </si>
  <si>
    <t>令和6年度補正新しい地方経済・生活環境創生交付金(デジタル実装型TYPE1)35210通話音声テキスト化・モニタリングシステムの導入</t>
  </si>
  <si>
    <t>印西地区環境整備事業組合（普通会計分）</t>
  </si>
  <si>
    <t>3. 周知・広報</t>
    <rPh sb="3" eb="5">
      <t>シュウチ</t>
    </rPh>
    <rPh sb="6" eb="8">
      <t>コウホウ</t>
    </rPh>
    <phoneticPr fontId="2"/>
  </si>
  <si>
    <t>3-1</t>
  </si>
  <si>
    <t>全庁共通メタバース空間整備事業</t>
  </si>
  <si>
    <t>01222</t>
  </si>
  <si>
    <t>豊郷町</t>
  </si>
  <si>
    <t>愛荘町</t>
  </si>
  <si>
    <t>12213</t>
  </si>
  <si>
    <t>現在の利用者層を把握したうえで、改めて訴求すべき利用者層を明確化して情報発信方法を適切に見直した</t>
  </si>
  <si>
    <t>令和5年度補正デジタル田園都市国家構想交付金(デジタル実装タイプTYPE1)12236</t>
  </si>
  <si>
    <t>松茂町</t>
  </si>
  <si>
    <t>糸魚川市</t>
  </si>
  <si>
    <t>障害福祉サービス等事業者検索システム導入事業</t>
  </si>
  <si>
    <t>道路台帳の電子化事業</t>
  </si>
  <si>
    <t>令和6年度補正新しい地方経済・生活環境創生交付金(デジタル実装型TYPE1)17000</t>
  </si>
  <si>
    <t>令和4年度補正デジタル田園都市国家構想交付金(デジタル実装タイプTYPE1)31203市公式ホームページリニューアル事業</t>
  </si>
  <si>
    <t>西秋川衛生組合</t>
  </si>
  <si>
    <t>広報活動事業</t>
  </si>
  <si>
    <t>大村市</t>
  </si>
  <si>
    <t>16204</t>
  </si>
  <si>
    <t>令和4年度補正デジタル田園都市国家構想交付金(デジタル実装タイプTYPE1)15227</t>
  </si>
  <si>
    <t>令和4年度補正デジタル田園都市国家構想交付金(デジタル実装タイプTYPE1)06204離島航路の券売業務効率化によるサービス向上</t>
  </si>
  <si>
    <t>令和5年度補正デジタル田園都市国家構想交付金(デジタル実装タイプTYPE1)01547保育等ICTシステム導入事業</t>
  </si>
  <si>
    <t>瀬戸市</t>
  </si>
  <si>
    <t>現在の利用者層を把握したうえで、改めて訴求すべき利用者層を明確化しているが、情報発信方法は見直さなかった</t>
  </si>
  <si>
    <t>令和5年度補正デジタル田園都市国家構想交付金(デジタル実装タイプTYPE1)23446</t>
  </si>
  <si>
    <t>令和5年度補正デジタル田園都市国家構想交付金(デジタル実装タイプTYPE1)22220公立保育園・幼稚園DX事業</t>
  </si>
  <si>
    <t>3年間を通じた目標達成状況についてお伺いします。</t>
    <rPh sb="1" eb="2">
      <t>ネン</t>
    </rPh>
    <rPh sb="2" eb="3">
      <t>カン</t>
    </rPh>
    <rPh sb="4" eb="5">
      <t>ツウ</t>
    </rPh>
    <rPh sb="7" eb="11">
      <t>モクヒョウタッセイ</t>
    </rPh>
    <rPh sb="11" eb="13">
      <t>ジョウキョウ</t>
    </rPh>
    <rPh sb="18" eb="19">
      <t>ウカガ</t>
    </rPh>
    <phoneticPr fontId="2"/>
  </si>
  <si>
    <t>令和5年度補正デジタル田園都市国家構想交付金(デジタル実装タイプTYPE1)01346証明書等コンビニ交付事業</t>
  </si>
  <si>
    <t>23233</t>
  </si>
  <si>
    <t>潟上市</t>
  </si>
  <si>
    <t>令和5年度補正デジタル田園都市国家構想交付金(デジタル実装タイプTYPE1)11239</t>
  </si>
  <si>
    <t>議会情報提供事業（委員会のライブ・録画及び文字付配信業務等）</t>
  </si>
  <si>
    <t>窓口申請タブレット導入事業</t>
  </si>
  <si>
    <t>広報誌</t>
  </si>
  <si>
    <t>利用拡大に向けて訴求すべき利用者層は明確化していないものの、情報発信方法は適宜見直した</t>
  </si>
  <si>
    <t>合志市</t>
  </si>
  <si>
    <t>01697</t>
  </si>
  <si>
    <t>現在の利用者層を把握できていないものの、情報発信方法は適宜見直した</t>
  </si>
  <si>
    <t>公共施設予約管理システム導入事業</t>
  </si>
  <si>
    <t>令和5年度補正デジタル田園都市国家構想交付金(デジタル実装タイプTYPE1)43403</t>
  </si>
  <si>
    <t>八代生活環境事務組合（普通会計分）</t>
  </si>
  <si>
    <t>北播衛生事務組合</t>
  </si>
  <si>
    <t>町立小中学校電子黒板整備事業</t>
  </si>
  <si>
    <t>20590</t>
  </si>
  <si>
    <t>羽幌町</t>
  </si>
  <si>
    <t>現在の利用者層を把握できておらず、情報発信方法も見直さなかった</t>
  </si>
  <si>
    <t>昨年度は、庁内関係者のみで評価会議を実施していたが、今年度は事業への客観的な評価と改善に向けた意見を聴取するため、大学教授や外部企業が参画する「外部評価委員会」を設置した。
住民モニターからのモニタリング報告を受けるとともに、本市のホームページにサービスの改善意見を募集することで、利用者の要望を即座にサービスに反映させる仕組みを設けることでPDCAサイクルを迅速に回すことができた。</t>
  </si>
  <si>
    <t>豊能郡環境施設組合</t>
  </si>
  <si>
    <t>淡路広域水道企業団</t>
  </si>
  <si>
    <t>令和5年度補正デジタル田園都市国家構想交付金(デジタル実装タイプTYPE1)23447窓口手数料キャッシュレス決済導入事業</t>
  </si>
  <si>
    <t>実態把握に基づいた個別最適な支援を実現するICTサービスの導入事業</t>
  </si>
  <si>
    <t>災害時自動架電システムの導入</t>
  </si>
  <si>
    <t>35832</t>
  </si>
  <si>
    <t>サービス体験会を含む説明会</t>
  </si>
  <si>
    <t>図書館スマート貸出事業</t>
  </si>
  <si>
    <t>令和4年度補正デジタル田園都市国家構想交付金(デジタル実装タイプTYPE1)05366</t>
  </si>
  <si>
    <t>御座石山恩賜県有財産保護組合</t>
  </si>
  <si>
    <t>メタバースでの若年長期無業者の就労支援</t>
  </si>
  <si>
    <t>令和6年度補正新しい地方経済・生活環境創生交付金(デジタル実装型TYPE1)13118防災・防犯カメラのネットワークシステム整備事業</t>
  </si>
  <si>
    <t>浜松市</t>
  </si>
  <si>
    <t>四万十町 書かないワンストップ窓口事業</t>
  </si>
  <si>
    <t>西和賀町</t>
  </si>
  <si>
    <t>町内全域観光地づくり！QRガイドマップ導入事業</t>
  </si>
  <si>
    <t>三春町</t>
  </si>
  <si>
    <t>令和5年度補正デジタル田園都市国家構想交付金(デジタル実装タイプTYPE1)47326</t>
  </si>
  <si>
    <t>東温市</t>
  </si>
  <si>
    <t>介護認定審査会デジタル化事業</t>
  </si>
  <si>
    <t>上小阿仁村</t>
  </si>
  <si>
    <t>05202</t>
  </si>
  <si>
    <t>令和6年度補正新しい地方経済・生活環境創生交付金(デジタル実装型TYPE1)20363議会の見える化・伝わる化推進事業</t>
  </si>
  <si>
    <t>防災対策デジタル化推進事業</t>
  </si>
  <si>
    <t>事前申請および申請書発行事業</t>
  </si>
  <si>
    <t>44202</t>
  </si>
  <si>
    <t>阿武町</t>
  </si>
  <si>
    <t>令和4年度補正デジタル田園都市国家構想交付金(デジタル実装タイプTYPE1)05463</t>
  </si>
  <si>
    <t>那覇港管理組合（普通会計分）</t>
    <rPh sb="8" eb="10">
      <t>フツウ</t>
    </rPh>
    <rPh sb="10" eb="12">
      <t>カイケイ</t>
    </rPh>
    <rPh sb="12" eb="13">
      <t>ブン</t>
    </rPh>
    <phoneticPr fontId="2"/>
  </si>
  <si>
    <t>名古屋市</t>
  </si>
  <si>
    <t>チラシ・ポスターの設置または配付</t>
  </si>
  <si>
    <t>41840</t>
  </si>
  <si>
    <t>　ＡＩチャットボット導入事業</t>
  </si>
  <si>
    <t>習志野市</t>
  </si>
  <si>
    <t>伊万里市</t>
  </si>
  <si>
    <t>地方公共団体HP</t>
  </si>
  <si>
    <t>令和5年度補正デジタル田園都市国家構想交付金(デジタル実装タイプTYPE1)46304</t>
  </si>
  <si>
    <t>上越市</t>
  </si>
  <si>
    <t>春日井市</t>
  </si>
  <si>
    <t>安達地方広域行政組合</t>
  </si>
  <si>
    <t>選択
(全て)</t>
    <rPh sb="0" eb="2">
      <t>センタク</t>
    </rPh>
    <rPh sb="4" eb="5">
      <t>スベ</t>
    </rPh>
    <phoneticPr fontId="2"/>
  </si>
  <si>
    <t>令和4年度補正デジタル田園都市国家構想交付金(デジタル実装タイプTYPE1)09206メタバースを活用した観光デジタルコンテンツ整備事業</t>
  </si>
  <si>
    <t>令和4年度補正デジタル田園都市国家構想交付金(デジタル実装タイプTYPE1)46502</t>
  </si>
  <si>
    <t>13211</t>
  </si>
  <si>
    <t>介護認定のDX化による誰一人取り残さない福祉の実現</t>
  </si>
  <si>
    <t>令和6年度補正新しい地方経済・生活環境創生交付金(デジタル実装型TYPE1)22211</t>
  </si>
  <si>
    <t>高山市</t>
  </si>
  <si>
    <t>公立小浜病院組合</t>
  </si>
  <si>
    <t>令和5年度補正デジタル田園都市国家構想交付金(デジタル実装タイプTYPE1)29362NEXTGIGA ～ver.三宅～</t>
  </si>
  <si>
    <t>LINEやFacebook等の公式SNS</t>
  </si>
  <si>
    <t>令和4年度補正デジタル田園都市国家構想交付金(デジタル実装タイプTYPE1)04362</t>
  </si>
  <si>
    <t>三種町</t>
  </si>
  <si>
    <t>27872</t>
  </si>
  <si>
    <t>大和高田市</t>
  </si>
  <si>
    <t>令和5年度補正デジタル田園都市国家構想交付金(デジタル実装タイプTYPE1)39209</t>
  </si>
  <si>
    <t>11216</t>
  </si>
  <si>
    <t>令和5年度補正デジタル田園都市国家構想交付金(デジタル実装タイプTYPE1)01644道路ＧＩＳ導入事業</t>
  </si>
  <si>
    <t>その他の情報発信媒体</t>
    <rPh sb="2" eb="3">
      <t>タ</t>
    </rPh>
    <rPh sb="4" eb="10">
      <t>ジョウホウハッシンバイタイ</t>
    </rPh>
    <phoneticPr fontId="2"/>
  </si>
  <si>
    <t>システムの提供
施設への機器設置</t>
    <rPh sb="5" eb="7">
      <t>テイキョウ</t>
    </rPh>
    <rPh sb="8" eb="10">
      <t>シセツ</t>
    </rPh>
    <rPh sb="12" eb="14">
      <t>キキ</t>
    </rPh>
    <rPh sb="14" eb="16">
      <t>セッチ</t>
    </rPh>
    <phoneticPr fontId="2"/>
  </si>
  <si>
    <t>07368</t>
  </si>
  <si>
    <t>本シートに記載いただいた過年度の取組・課題を踏まえ、「サービス実装・運用」に関して、どのように今後取り組むか具体的に記入してください</t>
    <rPh sb="31" eb="33">
      <t>ジッソウ</t>
    </rPh>
    <rPh sb="34" eb="36">
      <t>ウンヨウ</t>
    </rPh>
    <phoneticPr fontId="2"/>
  </si>
  <si>
    <t>40889</t>
  </si>
  <si>
    <t>6：</t>
  </si>
  <si>
    <t>令和5年度補正デジタル田園都市国家構想交付金(デジタル実装タイプTYPE1)01483LINEを活用したオンライン申請環境構築事業</t>
  </si>
  <si>
    <t>13361</t>
  </si>
  <si>
    <t>15863</t>
  </si>
  <si>
    <t>若桜町</t>
  </si>
  <si>
    <t>多良間村</t>
  </si>
  <si>
    <t>たつの市</t>
  </si>
  <si>
    <t>周知・広報活動について、貴団体が実際に取り組んだ内容（情報発信内容等）や工夫、その効果を具体的に記入してください</t>
  </si>
  <si>
    <t>豊中市</t>
  </si>
  <si>
    <t>二戸市</t>
  </si>
  <si>
    <t>令和4年度補正デジタル田園都市国家構想交付金(デジタル実装タイプTYPE1)12213</t>
  </si>
  <si>
    <t>令和5年度補正デジタル田園都市国家構想交付金(デジタル実装タイプTYPE1)16000</t>
  </si>
  <si>
    <t>桂川町</t>
  </si>
  <si>
    <t>呉市</t>
  </si>
  <si>
    <t>令和6年度補正新しい地方経済・生活環境創生交付金(デジタル実装型TYPE1)43212</t>
  </si>
  <si>
    <t>多摩ニュータウン環境組合</t>
  </si>
  <si>
    <t>33896</t>
  </si>
  <si>
    <t>山陽小野田市</t>
  </si>
  <si>
    <t>ふれあい訪問収集デジタル化事業</t>
  </si>
  <si>
    <t>評価を行うために収集した情報を、すべて選択してください（複数回答）</t>
    <rPh sb="8" eb="10">
      <t>シュウシュウ</t>
    </rPh>
    <rPh sb="28" eb="32">
      <t>フクスウカイトウ</t>
    </rPh>
    <phoneticPr fontId="2"/>
  </si>
  <si>
    <t>伊勢広域環境組合</t>
  </si>
  <si>
    <t>蓮田市</t>
  </si>
  <si>
    <t>02806</t>
  </si>
  <si>
    <t>池田松川施設組合</t>
  </si>
  <si>
    <t>狭山市</t>
  </si>
  <si>
    <t>入学者選抜手続等デジタル化事業</t>
  </si>
  <si>
    <t>令和5年度補正デジタル田園都市国家構想交付金(デジタル実装タイプTYPE1)31390伯耆町学校図書館デジタル化事業</t>
  </si>
  <si>
    <t>大雪清掃組合</t>
  </si>
  <si>
    <t>公共施設DX事業</t>
  </si>
  <si>
    <t>国頭地区行政事務組合</t>
  </si>
  <si>
    <t>[f：その他]を選択した場合は、下段の[その他の情報]欄を記入してください</t>
    <rPh sb="24" eb="26">
      <t>ジョウホウ</t>
    </rPh>
    <phoneticPr fontId="2"/>
  </si>
  <si>
    <t>伊賀市</t>
  </si>
  <si>
    <t>a：</t>
  </si>
  <si>
    <t>18802</t>
  </si>
  <si>
    <t>利用状況（利用者数・アプリのダウンロード数等）</t>
  </si>
  <si>
    <t>40221</t>
  </si>
  <si>
    <t>43973</t>
  </si>
  <si>
    <t>令和6年度補正新しい地方経済・生活環境創生交付金(デジタル実装型TYPE1)27229</t>
  </si>
  <si>
    <t>KPI達成個数割合</t>
    <rPh sb="3" eb="9">
      <t>タッセイコスウワリアイ</t>
    </rPh>
    <phoneticPr fontId="2"/>
  </si>
  <si>
    <t>鹿島市</t>
  </si>
  <si>
    <t>43442</t>
  </si>
  <si>
    <t>令和5年度補正デジタル田園都市国家構想交付金(デジタル実装タイプTYPE1)20482</t>
  </si>
  <si>
    <t>令和5年度補正デジタル田園都市国家構想交付金(デジタル実装タイプTYPE1)14204介護保険料・後期高齢者医療保険料キャッシュレス決済導入事業</t>
  </si>
  <si>
    <t>岩見沢地区消防事務組合</t>
  </si>
  <si>
    <t>令和4年度補正デジタル田園都市国家構想交付金(デジタル実装タイプTYPE1)05206</t>
  </si>
  <si>
    <t>被災住家認定調査支援システム導入事業</t>
  </si>
  <si>
    <t>29342</t>
  </si>
  <si>
    <t>23930</t>
  </si>
  <si>
    <t>サービスを実装・運用する上で、課題に感じたことをすべて選択してください（複数回答）</t>
    <rPh sb="5" eb="7">
      <t>ジッソウ</t>
    </rPh>
    <rPh sb="8" eb="10">
      <t>ウンヨウ</t>
    </rPh>
    <rPh sb="12" eb="13">
      <t>ウエ</t>
    </rPh>
    <rPh sb="15" eb="17">
      <t>カダイ</t>
    </rPh>
    <rPh sb="18" eb="19">
      <t>カン</t>
    </rPh>
    <rPh sb="27" eb="29">
      <t>センタク</t>
    </rPh>
    <rPh sb="36" eb="40">
      <t>フクスウカイトウ</t>
    </rPh>
    <phoneticPr fontId="2"/>
  </si>
  <si>
    <t>b：</t>
  </si>
  <si>
    <t>b：サービス運用・拡大に向けた関係者との連携強化</t>
    <rPh sb="6" eb="8">
      <t>ウンヨウ</t>
    </rPh>
    <rPh sb="9" eb="11">
      <t>カクダイ</t>
    </rPh>
    <rPh sb="12" eb="13">
      <t>ム</t>
    </rPh>
    <rPh sb="15" eb="18">
      <t>カンケイシャ</t>
    </rPh>
    <rPh sb="20" eb="22">
      <t>レンケイ</t>
    </rPh>
    <rPh sb="22" eb="24">
      <t>キョウカ</t>
    </rPh>
    <phoneticPr fontId="2"/>
  </si>
  <si>
    <t>清水丘診療所事務組合</t>
  </si>
  <si>
    <t>利用者満足度</t>
  </si>
  <si>
    <t>令和6年度補正新しい地方経済・生活環境創生交付金(デジタル実装型TYPE1)33215</t>
  </si>
  <si>
    <t>令和5年度補正デジタル田園都市国家構想交付金(デジタル実装タイプTYPE1)08228</t>
  </si>
  <si>
    <t>GISデータの整備・公開によるサービス向上事業</t>
  </si>
  <si>
    <t>大川市</t>
  </si>
  <si>
    <t>障害支援区分認定審査業務のDX化事業</t>
  </si>
  <si>
    <t>大和郡山市</t>
  </si>
  <si>
    <t>令和5年度補正デジタル田園都市国家構想交付金(デジタル実装タイプTYPE1)04208</t>
  </si>
  <si>
    <t>46524</t>
  </si>
  <si>
    <t>令和5年度補正デジタル田園都市国家構想交付金(デジタル実装タイプTYPE1)35343田布施町LINE申請導入事業</t>
  </si>
  <si>
    <t>郡上市</t>
  </si>
  <si>
    <t>長島町</t>
  </si>
  <si>
    <t>令和6年度補正新しい地方経済・生活環境創生交付金(デジタル実装型TYPE1)24216被災者生活再建支援システム導入事業</t>
  </si>
  <si>
    <t>24212</t>
  </si>
  <si>
    <t>38869</t>
  </si>
  <si>
    <t>美浜町</t>
  </si>
  <si>
    <t>25874</t>
  </si>
  <si>
    <t>令和5年度補正デジタル田園都市国家構想交付金(デジタル実装タイプTYPE1)28206ICTを活用した不登校・いじめの発見事業</t>
  </si>
  <si>
    <t>01575</t>
  </si>
  <si>
    <t>d：</t>
  </si>
  <si>
    <t>19860</t>
  </si>
  <si>
    <t>各務原市</t>
  </si>
  <si>
    <t>上天草衛生施設組合</t>
  </si>
  <si>
    <t>令和5年度補正デジタル田園都市国家構想交付金(デジタル実装タイプTYPE1)29425</t>
  </si>
  <si>
    <t>久山町</t>
  </si>
  <si>
    <t>香川県三豊市観音寺市学校組合</t>
    <rPh sb="5" eb="6">
      <t>シ</t>
    </rPh>
    <phoneticPr fontId="2"/>
  </si>
  <si>
    <t>SBS推進事業（AIの利用促進）</t>
  </si>
  <si>
    <t>多治見市</t>
  </si>
  <si>
    <t>40228</t>
  </si>
  <si>
    <t>21521</t>
  </si>
  <si>
    <t>01918</t>
  </si>
  <si>
    <t>令和6年度補正新しい地方経済・生活環境創生交付金(デジタル実装型TYPE1)02210図書館デジタル化推進事業</t>
  </si>
  <si>
    <t>地域のステークホルダーの満足度・意見</t>
  </si>
  <si>
    <t>備南ボートレース事業組合</t>
  </si>
  <si>
    <t>マイナンバーカード図書館利用事業</t>
  </si>
  <si>
    <t>e：</t>
  </si>
  <si>
    <t>市公式LINEアカウントによる電子回覧板導入事業</t>
  </si>
  <si>
    <t>静岡県大井川広域水道企業団</t>
  </si>
  <si>
    <t>大分県消防補償等組合</t>
  </si>
  <si>
    <t>小平町</t>
  </si>
  <si>
    <t>令和4年度補正デジタル田園都市国家構想交付金(デジタル実装タイプTYPE1)43505マイナンバーカードを利用した住民サービスの向上事業</t>
  </si>
  <si>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</si>
  <si>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奥出雲町</t>
  </si>
  <si>
    <t>SNS相談</t>
  </si>
  <si>
    <t>南牟婁清掃施設組合</t>
  </si>
  <si>
    <t>33845</t>
  </si>
  <si>
    <t>令和5年度補正デジタル田園都市国家構想交付金(デジタル実装タイプTYPE1)25443公式ＬＩＮＥ導入によるスマホ市役所事業</t>
  </si>
  <si>
    <t>子育て支援のDX化事業～子育てアプリ導入による予防接種のデジタル化・こども児童相談システム導入～</t>
  </si>
  <si>
    <t>南魚沼市</t>
  </si>
  <si>
    <t>46213</t>
  </si>
  <si>
    <t>能代市</t>
  </si>
  <si>
    <t>デジタルサイネージと連携した公共施設予約システム構築事業</t>
  </si>
  <si>
    <t>介護認定訪問調査モバイル導入事業</t>
  </si>
  <si>
    <t>施設予約システム「えどねっと」オンライン決済による事前払い</t>
  </si>
  <si>
    <t>加古川市</t>
  </si>
  <si>
    <t>中之条町</t>
  </si>
  <si>
    <t>令和6年度補正新しい地方経済・生活環境創生交付金(デジタル実装型TYPE1)09342デジタル地域通貨を活用した地域経済活性化事業</t>
  </si>
  <si>
    <t>41862</t>
  </si>
  <si>
    <t>令和5年度補正デジタル田園都市国家構想交付金(デジタル実装タイプTYPE1)12204インターネット出願システム（ミライコンパス）業務委託</t>
  </si>
  <si>
    <t>令和6年度補正新しい地方経済・生活環境創生交付金(デジタル実装型TYPE1)08542</t>
  </si>
  <si>
    <t>01458</t>
  </si>
  <si>
    <t>令和4年度補正デジタル田園都市国家構想交付金(デジタル実装タイプTYPE1)03483</t>
  </si>
  <si>
    <t>令和4年度補正デジタル田園都市国家構想交付金(デジタル実装タイプTYPE1)06212</t>
  </si>
  <si>
    <t>f：</t>
  </si>
  <si>
    <t>40857</t>
  </si>
  <si>
    <t>令和6年度補正新しい地方経済・生活環境創生交付金(デジタル実装型TYPE1)12100効率的なマンホール蓋の維持管理事業</t>
  </si>
  <si>
    <t>長野広域連合</t>
  </si>
  <si>
    <t>字数が不足しているため、追記をお願いいたします。</t>
    <rPh sb="0" eb="2">
      <t>ジスウ</t>
    </rPh>
    <rPh sb="3" eb="5">
      <t>フソク</t>
    </rPh>
    <rPh sb="12" eb="14">
      <t>ツイキ</t>
    </rPh>
    <rPh sb="16" eb="17">
      <t>ネガ</t>
    </rPh>
    <phoneticPr fontId="2"/>
  </si>
  <si>
    <t>その他（情報を下段に記入）</t>
    <rPh sb="4" eb="6">
      <t>ジョウホウ</t>
    </rPh>
    <phoneticPr fontId="2"/>
  </si>
  <si>
    <t>令和4年度補正デジタル田園都市国家構想交付金(デジタル実装タイプTYPE1)01425</t>
  </si>
  <si>
    <t>本巣市</t>
  </si>
  <si>
    <t>住民参加型合意形成プラットフォーム構築事業</t>
  </si>
  <si>
    <t>令和6年度補正新しい地方経済・生活環境創生交付金(デジタル実装型TYPE1)06341オンラインフォーム導入事業</t>
  </si>
  <si>
    <t>08214</t>
  </si>
  <si>
    <t>12861</t>
  </si>
  <si>
    <t>岐南町</t>
  </si>
  <si>
    <t>11210</t>
  </si>
  <si>
    <t>火災予防における届出業務DX事業</t>
  </si>
  <si>
    <t>評価対象年度達成状況</t>
    <rPh sb="0" eb="6">
      <t>ヒョウカタイショウネンド</t>
    </rPh>
    <rPh sb="6" eb="10">
      <t>タッセイジョウキョウ</t>
    </rPh>
    <phoneticPr fontId="2"/>
  </si>
  <si>
    <t>令和5年度補正デジタル田園都市国家構想交付金(デジタル実装タイプTYPE1)23230</t>
  </si>
  <si>
    <t>g：</t>
  </si>
  <si>
    <t>43512</t>
  </si>
  <si>
    <t>岩沼AIバス導入事業</t>
  </si>
  <si>
    <t>行政手続きオンライン化システム導入事業</t>
  </si>
  <si>
    <t>松田町外二ヶ町組合</t>
  </si>
  <si>
    <t>その他の情報</t>
    <rPh sb="2" eb="3">
      <t>タ</t>
    </rPh>
    <rPh sb="4" eb="6">
      <t>ジョウホウ</t>
    </rPh>
    <phoneticPr fontId="2"/>
  </si>
  <si>
    <t>デジタル地域通貨プラットフォーム構築事業</t>
  </si>
  <si>
    <t>おくやみワンストップ窓口事業</t>
  </si>
  <si>
    <t>スマート農業推進事業</t>
  </si>
  <si>
    <t>統合型・公開型GIS導入事業</t>
  </si>
  <si>
    <t>秋田県市町村会館管理組合</t>
  </si>
  <si>
    <t>江南市</t>
  </si>
  <si>
    <t>40906</t>
  </si>
  <si>
    <t>田布施町</t>
  </si>
  <si>
    <t>宿毛市</t>
  </si>
  <si>
    <t>今帰仁村</t>
  </si>
  <si>
    <t>令和6年度補正新しい地方経済・生活環境創生交付金(デジタル実装型TYPE1)22220</t>
  </si>
  <si>
    <t>14362</t>
  </si>
  <si>
    <t>令和4年度補正デジタル田園都市国家構想交付金(デジタル実装タイプTYPE1)02206十和田市LINE公式アカウント活用事業</t>
  </si>
  <si>
    <t>青森県後期高齢者医療広域連合</t>
    <rPh sb="0" eb="3">
      <t>アオモリケン</t>
    </rPh>
    <rPh sb="3" eb="5">
      <t>コウキ</t>
    </rPh>
    <rPh sb="5" eb="8">
      <t>コウレイシャ</t>
    </rPh>
    <rPh sb="8" eb="10">
      <t>イリョウ</t>
    </rPh>
    <rPh sb="10" eb="12">
      <t>コウイキ</t>
    </rPh>
    <rPh sb="12" eb="14">
      <t>レンゴウ</t>
    </rPh>
    <phoneticPr fontId="2"/>
  </si>
  <si>
    <t>栗東市</t>
  </si>
  <si>
    <t>23934</t>
  </si>
  <si>
    <t>東牟婁郡町村新宮市老人福祉施設事務組合</t>
  </si>
  <si>
    <t>原村</t>
  </si>
  <si>
    <t>昭和病院企業団</t>
    <rPh sb="4" eb="6">
      <t>キギョウ</t>
    </rPh>
    <rPh sb="6" eb="7">
      <t>ダン</t>
    </rPh>
    <phoneticPr fontId="2"/>
  </si>
  <si>
    <t>大宜味村</t>
  </si>
  <si>
    <t>13307</t>
  </si>
  <si>
    <t>保育所等業務効率化（ICT化）推進事業</t>
  </si>
  <si>
    <t>下松市</t>
  </si>
  <si>
    <t>大分県後期高齢者医療広域連合</t>
    <rPh sb="0" eb="3">
      <t>オオイタケン</t>
    </rPh>
    <rPh sb="3" eb="5">
      <t>コウキ</t>
    </rPh>
    <rPh sb="5" eb="8">
      <t>コウレイシャ</t>
    </rPh>
    <rPh sb="8" eb="10">
      <t>イリョウ</t>
    </rPh>
    <rPh sb="10" eb="12">
      <t>コウイキ</t>
    </rPh>
    <rPh sb="12" eb="14">
      <t>レンゴウ</t>
    </rPh>
    <phoneticPr fontId="2"/>
  </si>
  <si>
    <t>令和6年度補正新しい地方経済・生活環境創生交付金(デジタル実装型TYPE1)29206</t>
  </si>
  <si>
    <t>勝浦町</t>
  </si>
  <si>
    <t>オンライン遠隔交流授業等実施事業</t>
  </si>
  <si>
    <t>葉山町</t>
  </si>
  <si>
    <t>01204</t>
  </si>
  <si>
    <t>事業評価について、貴団体が実際に取り組んだ内容と工夫を具体的に記載してください</t>
  </si>
  <si>
    <t>令和4年度補正デジタル田園都市国家構想交付金(デジタル実装タイプTYPE1)04208マイナンバーカードのさらなる利便性向上事業</t>
  </si>
  <si>
    <t>姶良市入札契約関連事務システム導入事業</t>
  </si>
  <si>
    <t>29000</t>
  </si>
  <si>
    <t>交付金予算年度③入力時の表示文章</t>
    <rPh sb="0" eb="3">
      <t>コウフキン</t>
    </rPh>
    <rPh sb="3" eb="5">
      <t>ヨサン</t>
    </rPh>
    <rPh sb="5" eb="7">
      <t>ネンド</t>
    </rPh>
    <rPh sb="8" eb="11">
      <t>ニュウリョクジ</t>
    </rPh>
    <rPh sb="12" eb="16">
      <t>ヒョウジブンショウ</t>
    </rPh>
    <phoneticPr fontId="2"/>
  </si>
  <si>
    <t>25212</t>
  </si>
  <si>
    <t>南空知葬斎組合</t>
  </si>
  <si>
    <t>会津若松市</t>
  </si>
  <si>
    <t>北海道</t>
  </si>
  <si>
    <t>東みよし町</t>
  </si>
  <si>
    <t>対馬市</t>
  </si>
  <si>
    <t>倶知安町デジタルミュージアム導入事業</t>
  </si>
  <si>
    <t>令和5年度補正デジタル田園都市国家構想交付金(デジタル実装タイプTYPE1)23226尾張旭市デジタルミュージアム構築事業</t>
  </si>
  <si>
    <t>19824</t>
  </si>
  <si>
    <t>19861</t>
  </si>
  <si>
    <t>深桂恩賜県有財産保護組合</t>
  </si>
  <si>
    <t>青森県</t>
  </si>
  <si>
    <t>宮城県</t>
  </si>
  <si>
    <t>令和6年度補正新しい地方経済・生活環境創生交付金(デジタル実装型TYPE1)07464</t>
  </si>
  <si>
    <t>大町市</t>
  </si>
  <si>
    <t>01398</t>
  </si>
  <si>
    <t>入札参加資格電子申請システム導入事業</t>
  </si>
  <si>
    <t>玉名市</t>
  </si>
  <si>
    <t>01225</t>
  </si>
  <si>
    <t>令和6年度補正新しい地方経済・生活環境創生交付金(デジタル実装型TYPE1)24202公共土木施設等占用許可等の電子申請化にかかるシステム構築</t>
  </si>
  <si>
    <t>22304</t>
  </si>
  <si>
    <t>洋野町</t>
  </si>
  <si>
    <t>市公式LINEの機能拡張による防災力向上事業</t>
  </si>
  <si>
    <t>行政キオスク端末の設置及び区役所庁舎案内のデジタル化</t>
  </si>
  <si>
    <t>鳴門市</t>
  </si>
  <si>
    <t>阿賀町</t>
  </si>
  <si>
    <t>　行政情報個別配信システム等構築事業</t>
  </si>
  <si>
    <t>13102</t>
  </si>
  <si>
    <t>会津美里町</t>
  </si>
  <si>
    <t>10448</t>
  </si>
  <si>
    <t>今別町</t>
  </si>
  <si>
    <t>令和5年度補正デジタル田園都市国家構想交付金(デジタル実装タイプTYPE1)25000自動車税種別割の納税確認応答システムの導入</t>
  </si>
  <si>
    <t>秋田県</t>
  </si>
  <si>
    <t>令和5年度補正デジタル田園都市国家構想交付金(デジタル実装タイプTYPE1)06201AIによる健康アドバイス機能実装事業</t>
  </si>
  <si>
    <t>令和5年度補正デジタル田園都市国家構想交付金(デジタル実装タイプTYPE1)12207市公式LINEアカウントによる電子回覧板導入事業</t>
  </si>
  <si>
    <t>令和5年度補正デジタル田園都市国家構想交付金(デジタル実装タイプTYPE1)33215</t>
  </si>
  <si>
    <t>福島県</t>
  </si>
  <si>
    <t>西ノ島町</t>
  </si>
  <si>
    <t>公開型GISへの都市機能誘導区域及び居住誘導区域の搭載事業</t>
  </si>
  <si>
    <t>36803</t>
  </si>
  <si>
    <t>茨城県</t>
  </si>
  <si>
    <t>亘理町</t>
  </si>
  <si>
    <t>香川県後期高齢者医療広域連合</t>
    <rPh sb="0" eb="3">
      <t>カガワケン</t>
    </rPh>
    <rPh sb="3" eb="5">
      <t>コウキ</t>
    </rPh>
    <rPh sb="5" eb="8">
      <t>コウレイシャ</t>
    </rPh>
    <rPh sb="8" eb="10">
      <t>イリョウ</t>
    </rPh>
    <rPh sb="10" eb="12">
      <t>コウイキ</t>
    </rPh>
    <rPh sb="12" eb="14">
      <t>レンゴウ</t>
    </rPh>
    <phoneticPr fontId="2"/>
  </si>
  <si>
    <t>令和5年度補正デジタル田園都市国家構想交付金(デジタル実装タイプTYPE1)06302</t>
  </si>
  <si>
    <t>31325</t>
  </si>
  <si>
    <t>彦根市犬上郡営林組合</t>
  </si>
  <si>
    <t>令和5年度補正デジタル田園都市国家構想交付金(デジタル実装タイプTYPE1)07201</t>
  </si>
  <si>
    <t>書かない窓口、オンライン手続きの拡充による住民にやさしい手続き環境の構築事業</t>
  </si>
  <si>
    <t>天草市</t>
  </si>
  <si>
    <t>16206</t>
  </si>
  <si>
    <t>34545</t>
  </si>
  <si>
    <t>議会議場配信事業</t>
  </si>
  <si>
    <t>19000</t>
  </si>
  <si>
    <t>香南市</t>
  </si>
  <si>
    <t>須崎斎場運営一部事務組合</t>
    <rPh sb="0" eb="2">
      <t>スサキ</t>
    </rPh>
    <rPh sb="2" eb="4">
      <t>サイジョウ</t>
    </rPh>
    <rPh sb="4" eb="6">
      <t>ウンエイ</t>
    </rPh>
    <rPh sb="6" eb="8">
      <t>イチブ</t>
    </rPh>
    <rPh sb="8" eb="10">
      <t>ジム</t>
    </rPh>
    <rPh sb="10" eb="12">
      <t>クミアイ</t>
    </rPh>
    <phoneticPr fontId="45"/>
  </si>
  <si>
    <t>栃木県</t>
  </si>
  <si>
    <t>前橋市</t>
  </si>
  <si>
    <t>令和6年度補正新しい地方経済・生活環境創生交付金(デジタル実装型TYPE1)15216</t>
  </si>
  <si>
    <t>大和町</t>
  </si>
  <si>
    <t>30872</t>
  </si>
  <si>
    <t>高原町</t>
  </si>
  <si>
    <t>三島市</t>
  </si>
  <si>
    <t>E47</t>
  </si>
  <si>
    <t>群馬県</t>
  </si>
  <si>
    <t>証明書等コンビニ交付サービス導入事業</t>
  </si>
  <si>
    <t>01228</t>
  </si>
  <si>
    <t>24203</t>
  </si>
  <si>
    <t>リモート窓口推進事業</t>
  </si>
  <si>
    <t>エリアブランディング・移住定住促進のためのポータルサイト構築</t>
  </si>
  <si>
    <t>宇土市</t>
  </si>
  <si>
    <t>個別最適化学習支援事業</t>
  </si>
  <si>
    <t>19214</t>
  </si>
  <si>
    <t>埼玉県</t>
  </si>
  <si>
    <t>太田市外三町広域清掃組合</t>
  </si>
  <si>
    <t>気仙広域連合</t>
  </si>
  <si>
    <t>名称（団体・事業者名）(1)</t>
    <rPh sb="0" eb="2">
      <t>メイショウ</t>
    </rPh>
    <rPh sb="3" eb="5">
      <t>ダンタイ</t>
    </rPh>
    <rPh sb="6" eb="10">
      <t>ジギョウシャメイ</t>
    </rPh>
    <phoneticPr fontId="2"/>
  </si>
  <si>
    <t>広域大和斎場組合</t>
  </si>
  <si>
    <t>東金市外三市町清掃組合</t>
  </si>
  <si>
    <t>高崎市</t>
  </si>
  <si>
    <t>宮崎県後期高齢者医療広域連合</t>
    <rPh sb="0" eb="3">
      <t>ミヤザキケン</t>
    </rPh>
    <rPh sb="3" eb="5">
      <t>コウキ</t>
    </rPh>
    <rPh sb="5" eb="8">
      <t>コウレイシャ</t>
    </rPh>
    <rPh sb="8" eb="10">
      <t>イリョウ</t>
    </rPh>
    <rPh sb="10" eb="12">
      <t>コウイキ</t>
    </rPh>
    <rPh sb="12" eb="14">
      <t>レンゴウ</t>
    </rPh>
    <phoneticPr fontId="2"/>
  </si>
  <si>
    <t>令和6年度補正新しい地方経済・生活環境創生交付金(デジタル実装型TYPE1)03202</t>
  </si>
  <si>
    <t>13847</t>
  </si>
  <si>
    <t>早い･簡単･もっと便利な窓口サービス推進事業</t>
  </si>
  <si>
    <t>ＡＩデマンド交通運行事業</t>
  </si>
  <si>
    <t>32202</t>
  </si>
  <si>
    <t>大崎上島町</t>
  </si>
  <si>
    <t>30851</t>
  </si>
  <si>
    <t>令和5年度補正デジタル田園都市国家構想交付金(デジタル実装タイプTYPE1)13110公園図面電子化事業</t>
  </si>
  <si>
    <t>東埼玉資源環境組合</t>
  </si>
  <si>
    <t>下妻市</t>
  </si>
  <si>
    <t>金武地区消防衛生組合</t>
  </si>
  <si>
    <t>令和6年度補正新しい地方経済・生活環境創生交付金(デジタル実装型TYPE1)40223</t>
  </si>
  <si>
    <t>令和6年度補正新しい地方経済・生活環境創生交付金(デジタル実装型TYPE1)47353渡嘉敷村公式LINE事業</t>
  </si>
  <si>
    <t>10211</t>
  </si>
  <si>
    <t>令和6年度補正新しい地方経済・生活環境創生交付金(デジタル実装型TYPE1)17209</t>
  </si>
  <si>
    <t>03818</t>
  </si>
  <si>
    <t>千葉県</t>
  </si>
  <si>
    <t>23931</t>
  </si>
  <si>
    <t>令和4年度補正デジタル田園都市国家構想交付金(デジタル実装タイプTYPE1)32343コンビニ交付サービス導入事業</t>
  </si>
  <si>
    <t>東京都</t>
  </si>
  <si>
    <t>徳之島地区介護保険組合</t>
  </si>
  <si>
    <t>計測できなかった理由</t>
    <rPh sb="0" eb="2">
      <t>ケイソク</t>
    </rPh>
    <rPh sb="8" eb="10">
      <t>リユウ</t>
    </rPh>
    <phoneticPr fontId="2"/>
  </si>
  <si>
    <t>令和5年度補正デジタル田園都市国家構想交付金(デジタル実装タイプTYPE1)34100被災者支援システムの更新事業</t>
  </si>
  <si>
    <t>令和6年度補正新しい地方経済・生活環境創生交付金(デジタル実装型TYPE1)14361</t>
  </si>
  <si>
    <t>五條市</t>
  </si>
  <si>
    <t>AIを活用したイベント広報事業</t>
  </si>
  <si>
    <t>情報発信ツールＤＸ化事業</t>
  </si>
  <si>
    <t>30884</t>
  </si>
  <si>
    <t>安八町</t>
  </si>
  <si>
    <t>29427</t>
  </si>
  <si>
    <t>消防団支援アプリ</t>
  </si>
  <si>
    <t>新潟県</t>
  </si>
  <si>
    <t>23237</t>
  </si>
  <si>
    <t>大垣輪中水防事務組合</t>
  </si>
  <si>
    <t>3年間を通じた事業効果についてお伺いします。</t>
    <rPh sb="7" eb="9">
      <t>ジギョウ</t>
    </rPh>
    <rPh sb="9" eb="11">
      <t>コウカ</t>
    </rPh>
    <rPh sb="16" eb="17">
      <t>ウカガ</t>
    </rPh>
    <phoneticPr fontId="2"/>
  </si>
  <si>
    <t>三次市</t>
  </si>
  <si>
    <t>b：各庁外推進メンバーが十分な時間を確保して事業に関与していた</t>
    <rPh sb="2" eb="4">
      <t>カクチョウ</t>
    </rPh>
    <rPh sb="4" eb="5">
      <t>ガイ</t>
    </rPh>
    <rPh sb="5" eb="7">
      <t>スイシン</t>
    </rPh>
    <rPh sb="12" eb="14">
      <t>ジュウブン</t>
    </rPh>
    <rPh sb="15" eb="17">
      <t>ジカン</t>
    </rPh>
    <rPh sb="18" eb="20">
      <t>カクホ</t>
    </rPh>
    <rPh sb="22" eb="24">
      <t>ジギョウ</t>
    </rPh>
    <rPh sb="25" eb="27">
      <t>カンヨ</t>
    </rPh>
    <phoneticPr fontId="2"/>
  </si>
  <si>
    <t>オンライン申請導入事業</t>
  </si>
  <si>
    <t>牛久市・阿見町斎場組合</t>
  </si>
  <si>
    <t>令和6年度補正新しい地方経済・生活環境創生交付金(デジタル実装型TYPE1)45204WEB公開型ハザードマップ構築事業</t>
  </si>
  <si>
    <t>田上町</t>
  </si>
  <si>
    <t>加古川市外２市共有公会堂事務組合</t>
  </si>
  <si>
    <t>神埼市</t>
  </si>
  <si>
    <t>19851</t>
  </si>
  <si>
    <t>令和5年度補正デジタル田園都市国家構想交付金(デジタル実装タイプTYPE1)03214証明書交付のデジタル化とマイナンバーカード利活用促進事業</t>
  </si>
  <si>
    <t>令和4年度補正デジタル田園都市国家構想交付金(デジタル実装タイプTYPE1)03210コンビニ交付サービス</t>
  </si>
  <si>
    <t>富山県</t>
  </si>
  <si>
    <t>令和6年度補正新しい地方経済・生活環境創生交付金(デジタル実装型TYPE1)11214ごみ分別・集積所対応DX</t>
  </si>
  <si>
    <t>40421</t>
  </si>
  <si>
    <t>フレイル予防大作戦</t>
  </si>
  <si>
    <t>秩父市</t>
  </si>
  <si>
    <t>47210</t>
  </si>
  <si>
    <t>長生郡市広域市町村圏組合（事業会計分）</t>
  </si>
  <si>
    <t>令和6年度補正新しい地方経済・生活環境創生交付金(デジタル実装型TYPE1)13115健康アプリ事業</t>
  </si>
  <si>
    <t>西北五環境整備事務組合</t>
  </si>
  <si>
    <t>みやき町</t>
  </si>
  <si>
    <t>弥富市</t>
  </si>
  <si>
    <t>駿東地区交通災害共済組合</t>
  </si>
  <si>
    <t>奥山外四恩賜県有財産保護組合</t>
  </si>
  <si>
    <t>1KPI⑤</t>
  </si>
  <si>
    <t>令和5年度補正デジタル田園都市国家構想交付金(デジタル実装タイプTYPE1)04323</t>
  </si>
  <si>
    <t>石川県</t>
  </si>
  <si>
    <t>令和5年度補正デジタル田園都市国家構想交付金(デジタル実装タイプTYPE1)10449</t>
  </si>
  <si>
    <t>山梨県</t>
  </si>
  <si>
    <t>令和4年度補正デジタル田園都市国家構想交付金(デジタル実装タイプTYPE1)27212</t>
  </si>
  <si>
    <t>沖縄県市町村自治会館管理組合</t>
  </si>
  <si>
    <t>小牧岩倉衛生組合</t>
  </si>
  <si>
    <t>児童見守り事業</t>
  </si>
  <si>
    <t>薩摩川内市デジタル地域通貨プラットフォーム事業</t>
  </si>
  <si>
    <t>印西市</t>
  </si>
  <si>
    <t>21858</t>
  </si>
  <si>
    <t>道路及び下水道台帳のデジタル化による来庁者負担軽減事業</t>
  </si>
  <si>
    <t>海南市</t>
  </si>
  <si>
    <t>令和5年度補正デジタル田園都市国家構想交付金(デジタル実装タイプTYPE1)36204インターネット委員会映像配信事業</t>
  </si>
  <si>
    <t>達成状況(10)</t>
    <rPh sb="0" eb="4">
      <t>タッセイジョウキョウ</t>
    </rPh>
    <phoneticPr fontId="2"/>
  </si>
  <si>
    <t>嘉麻市デマンド運行型バスシステム更新事業</t>
  </si>
  <si>
    <t>伊東市</t>
  </si>
  <si>
    <t>01950</t>
  </si>
  <si>
    <t>令和5年度補正デジタル田園都市国家構想交付金(デジタル実装タイプTYPE1)20207統合型GIS整備による住民サービス向上事業</t>
  </si>
  <si>
    <t>鮭川村デジタル情報プラットフォーム整備事業</t>
  </si>
  <si>
    <t>長野県</t>
  </si>
  <si>
    <t>つながる子育てアプリあさくらっこ</t>
  </si>
  <si>
    <t>混雑情報案内サービス及び事前WEB予約サービスの導入</t>
  </si>
  <si>
    <t>苅田町</t>
  </si>
  <si>
    <t>相馬市</t>
  </si>
  <si>
    <t>令和5年度補正デジタル田園都市国家構想交付金(デジタル実装タイプTYPE1)01513</t>
  </si>
  <si>
    <t>45845</t>
  </si>
  <si>
    <t>須賀川地方保健環境組合</t>
  </si>
  <si>
    <t>次年度以降、本格的にサービスを運営していくにあたり、幅広い世代からの受け入れられ、誰でも利用できるサービスであることが重要であるため、今年度7月までに住民アンケートを実施し、サービスの認知度などを把握したうえで、周知が行き届いていない年代層への新たな情報発信の方法を検討し、9月以降に実施する予定である。</t>
    <rPh sb="0" eb="5">
      <t>ジネンドイコウ</t>
    </rPh>
    <rPh sb="6" eb="9">
      <t>ホンカクテキ</t>
    </rPh>
    <rPh sb="15" eb="17">
      <t>ウンエイ</t>
    </rPh>
    <rPh sb="26" eb="28">
      <t>ハバヒロ</t>
    </rPh>
    <rPh sb="29" eb="31">
      <t>セダイ</t>
    </rPh>
    <rPh sb="34" eb="35">
      <t>ウ</t>
    </rPh>
    <rPh sb="36" eb="37">
      <t>イ</t>
    </rPh>
    <rPh sb="41" eb="42">
      <t>ダレ</t>
    </rPh>
    <rPh sb="44" eb="46">
      <t>リヨウ</t>
    </rPh>
    <rPh sb="59" eb="61">
      <t>ジュウヨウ</t>
    </rPh>
    <rPh sb="67" eb="70">
      <t>コンネンド</t>
    </rPh>
    <rPh sb="71" eb="72">
      <t>ガツ</t>
    </rPh>
    <rPh sb="75" eb="77">
      <t>ジュウミン</t>
    </rPh>
    <rPh sb="83" eb="85">
      <t>ジッシ</t>
    </rPh>
    <rPh sb="92" eb="95">
      <t>ニンチド</t>
    </rPh>
    <rPh sb="98" eb="100">
      <t>ハアク</t>
    </rPh>
    <rPh sb="106" eb="108">
      <t>シュウチ</t>
    </rPh>
    <rPh sb="109" eb="110">
      <t>イ</t>
    </rPh>
    <rPh sb="111" eb="112">
      <t>トド</t>
    </rPh>
    <rPh sb="117" eb="119">
      <t>ネンダイ</t>
    </rPh>
    <rPh sb="119" eb="120">
      <t>ソウ</t>
    </rPh>
    <rPh sb="122" eb="123">
      <t>アラ</t>
    </rPh>
    <rPh sb="125" eb="129">
      <t>ジョウホウハッシン</t>
    </rPh>
    <rPh sb="130" eb="132">
      <t>ホウホウ</t>
    </rPh>
    <rPh sb="133" eb="135">
      <t>ケントウ</t>
    </rPh>
    <rPh sb="138" eb="139">
      <t>ガツ</t>
    </rPh>
    <rPh sb="139" eb="141">
      <t>イコウ</t>
    </rPh>
    <rPh sb="142" eb="144">
      <t>ジッシ</t>
    </rPh>
    <rPh sb="146" eb="148">
      <t>ヨテイ</t>
    </rPh>
    <phoneticPr fontId="2"/>
  </si>
  <si>
    <t>令和5年度補正デジタル田園都市国家構想交付金(デジタル実装タイプTYPE1)47201こども家庭センター等相談業務DX事業</t>
  </si>
  <si>
    <t>新潟市</t>
  </si>
  <si>
    <t>令和4年度補正デジタル田園都市国家構想交付金(デジタル実装タイプTYPE1)07000公金収納方法多様化推進事業</t>
  </si>
  <si>
    <t>19925</t>
  </si>
  <si>
    <t>令和5年度補正デジタル田園都市国家構想交付金(デジタル実装タイプTYPE1)01216公共施設デジタルサイネージ設置事業</t>
  </si>
  <si>
    <t>泉佐野市</t>
  </si>
  <si>
    <t>茨城地方広域環境事務組合</t>
  </si>
  <si>
    <t>令和4年度補正デジタル田園都市国家構想交付金(デジタル実装タイプTYPE1)45203平時・災害時共通 住民・関係人口との相互コミュニケーションによるwell-beingの実現</t>
  </si>
  <si>
    <t>20321</t>
  </si>
  <si>
    <t>志免町</t>
  </si>
  <si>
    <t>地番図を活用した登記情報に係る窓口閲覧システム等導入事業</t>
  </si>
  <si>
    <t>伊那中央行政組合（普通会計分）</t>
  </si>
  <si>
    <t>令和6年度補正新しい地方経済・生活環境創生交付金(デジタル実装型TYPE1)26212図書館システムマイナンバー連携事業</t>
  </si>
  <si>
    <t>令和6年度補正新しい地方経済・生活環境創生交付金(デジタル実装型TYPE1)11224</t>
  </si>
  <si>
    <t>08898</t>
  </si>
  <si>
    <t>令和5年度補正デジタル田園都市国家構想交付金(デジタル実装タイプTYPE1)04208授業支援システム導入事業</t>
  </si>
  <si>
    <t>18830</t>
  </si>
  <si>
    <t>外部要因(11)</t>
    <rPh sb="0" eb="4">
      <t>ガイブヨウイン</t>
    </rPh>
    <phoneticPr fontId="2"/>
  </si>
  <si>
    <t>岐阜県</t>
  </si>
  <si>
    <t>北名古屋水道企業団</t>
    <rPh sb="0" eb="1">
      <t>キタ</t>
    </rPh>
    <rPh sb="1" eb="4">
      <t>ナゴヤ</t>
    </rPh>
    <phoneticPr fontId="2"/>
  </si>
  <si>
    <t>売木村</t>
  </si>
  <si>
    <t>芦別市</t>
  </si>
  <si>
    <t>43816</t>
  </si>
  <si>
    <t>文京区</t>
  </si>
  <si>
    <t>16202</t>
  </si>
  <si>
    <t>09852</t>
  </si>
  <si>
    <t>令和6年度補正新しい地方経済・生活環境創生交付金(デジタル実装型TYPE1)13220</t>
  </si>
  <si>
    <t>静岡県</t>
  </si>
  <si>
    <t>愛知県</t>
  </si>
  <si>
    <t>令和4年度補正デジタル田園都市国家構想交付金(デジタル実装タイプTYPE1)41441</t>
  </si>
  <si>
    <t>半田市</t>
  </si>
  <si>
    <t>令和6年度補正新しい地方経済・生活環境創生交付金(デジタル実装型TYPE1)15482津南町デジタル地域通貨導入事業</t>
  </si>
  <si>
    <t>31390</t>
  </si>
  <si>
    <t>龍ケ崎地方塵芥処理組合</t>
  </si>
  <si>
    <t>松戸市</t>
  </si>
  <si>
    <t>上田市</t>
  </si>
  <si>
    <t>鮫川村</t>
  </si>
  <si>
    <t>データ共通地図情報基盤更新事業</t>
  </si>
  <si>
    <t>大町町</t>
  </si>
  <si>
    <t>28970</t>
  </si>
  <si>
    <t>下北山村</t>
  </si>
  <si>
    <t>泰阜村</t>
  </si>
  <si>
    <t>令和6年度補正新しい地方経済・生活環境創生交付金(デジタル実装型TYPE1)15405新潟県災害時の避難者支援システム導入事業</t>
  </si>
  <si>
    <t>三沢市</t>
  </si>
  <si>
    <t>三重県</t>
  </si>
  <si>
    <t>峡南医療センター企業団</t>
  </si>
  <si>
    <t>埼玉県後期高齢者医療広域連合</t>
    <rPh sb="0" eb="3">
      <t>サイタマケン</t>
    </rPh>
    <rPh sb="3" eb="5">
      <t>コウキ</t>
    </rPh>
    <rPh sb="5" eb="8">
      <t>コウレイシャ</t>
    </rPh>
    <rPh sb="8" eb="10">
      <t>イリョウ</t>
    </rPh>
    <rPh sb="10" eb="12">
      <t>コウイキ</t>
    </rPh>
    <rPh sb="12" eb="14">
      <t>レンゴウ</t>
    </rPh>
    <phoneticPr fontId="2"/>
  </si>
  <si>
    <t>令和6年度補正新しい地方経済・生活環境創生交付金(デジタル実装型TYPE1)38210保育ICTシステム導入事業</t>
  </si>
  <si>
    <t>令和4年度補正デジタル田園都市国家構想交付金(デジタル実装タイプTYPE1)11211音声分析・モニタリングシステム導入事業</t>
  </si>
  <si>
    <t>44213</t>
  </si>
  <si>
    <t>バス運行管理および学校・保護者間連絡用ICT導入事業</t>
  </si>
  <si>
    <t>04322</t>
  </si>
  <si>
    <t>WEB口座振替受付システム導入事業</t>
  </si>
  <si>
    <t>02000</t>
  </si>
  <si>
    <t>白川町</t>
  </si>
  <si>
    <t>３Ｄハザードマップの利用による防災啓発のＤＸ化</t>
  </si>
  <si>
    <t>令和4年度補正デジタル田園都市国家構想交付金(デジタル実装タイプTYPE1)44205入札関連手続電子化事業</t>
  </si>
  <si>
    <t>04977</t>
  </si>
  <si>
    <t>令和5年度補正デジタル田園都市国家構想交付金(デジタル実装タイプTYPE1)03215公立保育所等ＩＣＴシステム導入事業</t>
  </si>
  <si>
    <t>滋賀県</t>
  </si>
  <si>
    <t>京都府</t>
  </si>
  <si>
    <t>南九州市</t>
  </si>
  <si>
    <t>特に、事業2年目以降の場合には、過年度の取組内容を踏まえて、追加で実施したものがあれば具体的にその経緯も含めて記入してください</t>
  </si>
  <si>
    <t>永平寺町</t>
  </si>
  <si>
    <t>「かみしほろコミュニケーション環境」整備事業</t>
  </si>
  <si>
    <t>令和4年度補正デジタル田園都市国家構想交付金(デジタル実装タイプTYPE1)10421</t>
  </si>
  <si>
    <t>令和5年度補正デジタル田園都市国家構想交付金(デジタル実装タイプTYPE1)33606ICT教育環境整備事業</t>
  </si>
  <si>
    <t>大阪府</t>
  </si>
  <si>
    <t>白老町防災情報システム導入事業</t>
  </si>
  <si>
    <t>岡山県南部水道企業団</t>
  </si>
  <si>
    <t>②継続運営可能な庁外推進体制</t>
    <rPh sb="1" eb="3">
      <t>ケイゾク</t>
    </rPh>
    <rPh sb="3" eb="5">
      <t>ウンエイ</t>
    </rPh>
    <rPh sb="5" eb="7">
      <t>カノウ</t>
    </rPh>
    <rPh sb="8" eb="9">
      <t>チョウ</t>
    </rPh>
    <rPh sb="9" eb="10">
      <t>ガイ</t>
    </rPh>
    <rPh sb="10" eb="12">
      <t>スイシン</t>
    </rPh>
    <rPh sb="12" eb="14">
      <t>タイセイ</t>
    </rPh>
    <phoneticPr fontId="2"/>
  </si>
  <si>
    <t>国民健康保険山城病院組合</t>
  </si>
  <si>
    <t>海部消防組合</t>
  </si>
  <si>
    <t>令和5年度補正デジタル田園都市国家構想交付金(デジタル実装タイプTYPE1)12207書かない窓口システム導入事業</t>
  </si>
  <si>
    <t>千葉県競馬組合</t>
  </si>
  <si>
    <t>令和5年度補正デジタル田園都市国家構想交付金(デジタル実装タイプTYPE1)26214消防団運営・災害対応のＤＸ化事業</t>
  </si>
  <si>
    <t>熊谷市</t>
  </si>
  <si>
    <t>令和6年度補正新しい地方経済・生活環境創生交付金(デジタル実装型TYPE1)12221介護認定調査支援システム運用事業</t>
  </si>
  <si>
    <t>34856</t>
  </si>
  <si>
    <t>道路台帳図電子化事業</t>
  </si>
  <si>
    <t>丸亀市</t>
  </si>
  <si>
    <t>35201</t>
  </si>
  <si>
    <t>地籍図、各種台帳等のオンライン公開（GISを用いないデジタル化）</t>
  </si>
  <si>
    <t>03484</t>
  </si>
  <si>
    <t>12841</t>
  </si>
  <si>
    <t>令和4年度補正デジタル田園都市国家構想交付金(デジタル実装タイプTYPE1)20403</t>
  </si>
  <si>
    <t>上野村</t>
  </si>
  <si>
    <t>19368</t>
  </si>
  <si>
    <t>高吾北広域町村事務組合</t>
  </si>
  <si>
    <t>吉備中央町</t>
  </si>
  <si>
    <t>35341</t>
  </si>
  <si>
    <t>宮津市</t>
  </si>
  <si>
    <t>上野原市</t>
  </si>
  <si>
    <t>北大東村</t>
  </si>
  <si>
    <t>湯川村スマート農業機械実装事業</t>
  </si>
  <si>
    <t>常陸大宮市</t>
  </si>
  <si>
    <t>43433</t>
  </si>
  <si>
    <t>47381</t>
  </si>
  <si>
    <t>四日市港管理組合</t>
  </si>
  <si>
    <t>バスロケーションシステム</t>
  </si>
  <si>
    <t>近江八幡市</t>
  </si>
  <si>
    <t>羽後町</t>
  </si>
  <si>
    <t>令和6年度補正新しい地方経済・生活環境創生交付金(デジタル実装型TYPE1)10201</t>
  </si>
  <si>
    <t>兵庫県</t>
  </si>
  <si>
    <t>小平市</t>
  </si>
  <si>
    <t>27810</t>
  </si>
  <si>
    <t>長野県市町村自治振興組合</t>
  </si>
  <si>
    <t>令和6年度補正新しい地方経済・生活環境創生交付金(デジタル実装型TYPE1)39411</t>
  </si>
  <si>
    <t>45405</t>
  </si>
  <si>
    <t>GIGAスクール推進事業</t>
  </si>
  <si>
    <t>鹿沼市</t>
  </si>
  <si>
    <t>AIチャットボットを用いた市民サービスの向上事業</t>
  </si>
  <si>
    <t>奈良県</t>
  </si>
  <si>
    <t>根室市</t>
  </si>
  <si>
    <t>31372</t>
  </si>
  <si>
    <t>名称（団体・事業者名）(20)</t>
    <rPh sb="0" eb="2">
      <t>メイショウ</t>
    </rPh>
    <rPh sb="3" eb="5">
      <t>ダンタイ</t>
    </rPh>
    <rPh sb="6" eb="10">
      <t>ジギョウシャメイ</t>
    </rPh>
    <phoneticPr fontId="2"/>
  </si>
  <si>
    <t>新庄村図書システム導入事業</t>
  </si>
  <si>
    <t>鳥取県</t>
  </si>
  <si>
    <t>令和5年度補正デジタル田園都市国家構想交付金(デジタル実装タイプTYPE1)25214デジタル機器を活用した投票環境向上事業</t>
  </si>
  <si>
    <t>入札参加資格審査オンライン申請システム導入事業</t>
  </si>
  <si>
    <t>LINEを活用した防災アプリ構築事業</t>
  </si>
  <si>
    <r>
      <t>【「KPI未達成」の場合】</t>
    </r>
    <r>
      <rPr>
        <sz val="12"/>
        <color auto="1"/>
        <rFont val="Meiryo UI"/>
      </rPr>
      <t xml:space="preserve">
達成できなかった理由②</t>
    </r>
    <rPh sb="5" eb="6">
      <t>ミ</t>
    </rPh>
    <rPh sb="6" eb="8">
      <t>タッセイ</t>
    </rPh>
    <rPh sb="10" eb="12">
      <t>バアイ</t>
    </rPh>
    <rPh sb="14" eb="16">
      <t>タッセイ</t>
    </rPh>
    <rPh sb="22" eb="24">
      <t>リユウ</t>
    </rPh>
    <phoneticPr fontId="2"/>
  </si>
  <si>
    <t>屋久島町</t>
  </si>
  <si>
    <t>令和4年度補正デジタル田園都市国家構想交付金(デジタル実装タイプTYPE1)22220</t>
  </si>
  <si>
    <t>島根県</t>
  </si>
  <si>
    <t>香川県</t>
  </si>
  <si>
    <t>岡山県</t>
  </si>
  <si>
    <t>こむこむ館デジタルコンテンツ導入</t>
  </si>
  <si>
    <t>受電自動応答システム導入</t>
  </si>
  <si>
    <t>01637</t>
  </si>
  <si>
    <t>佐野市</t>
  </si>
  <si>
    <t>IoTを活用した子ども安全見守り事業</t>
  </si>
  <si>
    <t>須恵町外二ヶ町清掃施設組合</t>
  </si>
  <si>
    <t>令和4年度補正デジタル田園都市国家構想交付金(デジタル実装タイプTYPE1)24205</t>
  </si>
  <si>
    <t>氷見市</t>
  </si>
  <si>
    <t>地図を活用した情報提供及び通報の可視化</t>
  </si>
  <si>
    <t>03881</t>
  </si>
  <si>
    <t>広島県</t>
  </si>
  <si>
    <t>21209</t>
  </si>
  <si>
    <t>40956</t>
  </si>
  <si>
    <t>08203</t>
  </si>
  <si>
    <t>11214</t>
  </si>
  <si>
    <t>徳島県</t>
  </si>
  <si>
    <t>関川村</t>
  </si>
  <si>
    <t>　クマ出没検出通報装置活用事業</t>
  </si>
  <si>
    <t>坂井市</t>
  </si>
  <si>
    <t>令和5年度補正デジタル田園都市国家構想交付金(デジタル実装タイプTYPE1)32343母子健康手帳アプリのデジタル予診票を活用した小児予防接種DX</t>
  </si>
  <si>
    <t>西興部村</t>
  </si>
  <si>
    <t>01345</t>
  </si>
  <si>
    <t>令和6年度補正新しい地方経済・生活環境創生交付金(デジタル実装型TYPE1)30209</t>
  </si>
  <si>
    <t>西胆振行政事務組合</t>
  </si>
  <si>
    <t>愛媛県</t>
  </si>
  <si>
    <t>1：利用者数等の見込みを立て、収支を試算し、費用対効果の見込みを立てた</t>
    <rPh sb="2" eb="5">
      <t>リヨウシャ</t>
    </rPh>
    <rPh sb="5" eb="6">
      <t>スウ</t>
    </rPh>
    <rPh sb="6" eb="7">
      <t>トウ</t>
    </rPh>
    <rPh sb="8" eb="10">
      <t>ミコ</t>
    </rPh>
    <rPh sb="12" eb="13">
      <t>タ</t>
    </rPh>
    <rPh sb="15" eb="17">
      <t>シュウシ</t>
    </rPh>
    <rPh sb="18" eb="20">
      <t>シサン</t>
    </rPh>
    <rPh sb="22" eb="27">
      <t>ヒヨウタイコウカ</t>
    </rPh>
    <rPh sb="28" eb="30">
      <t>ミコ</t>
    </rPh>
    <rPh sb="32" eb="33">
      <t>タ</t>
    </rPh>
    <phoneticPr fontId="2"/>
  </si>
  <si>
    <t>消防同意電子化事業</t>
  </si>
  <si>
    <t>中部上北広域事業組合</t>
  </si>
  <si>
    <t>西米良村</t>
  </si>
  <si>
    <t>高知県</t>
  </si>
  <si>
    <t>38896</t>
  </si>
  <si>
    <t>保育園・こども園業務のデジタル化推進事業</t>
  </si>
  <si>
    <t>甲佐町</t>
  </si>
  <si>
    <t>LINEを活用したオンライン予約事業</t>
  </si>
  <si>
    <t>13832</t>
  </si>
  <si>
    <t>高松市</t>
  </si>
  <si>
    <t>令和6年度補正新しい地方経済・生活環境創生交付金(デジタル実装型TYPE1)44461</t>
  </si>
  <si>
    <t>21503</t>
  </si>
  <si>
    <t>令和6年度補正新しい地方経済・生活環境創生交付金(デジタル実装型TYPE1)23229</t>
  </si>
  <si>
    <t>肝付町</t>
  </si>
  <si>
    <t>11465</t>
  </si>
  <si>
    <t>認知機能検査用タブレット整備事業</t>
  </si>
  <si>
    <t>佐賀県</t>
  </si>
  <si>
    <t>令和5年度補正デジタル田園都市国家構想交付金(デジタル実装タイプTYPE1)01432</t>
  </si>
  <si>
    <t>令和4年度補正デジタル田園都市国家構想交付金(デジタル実装タイプTYPE1)02446</t>
  </si>
  <si>
    <t>逃げ遅れゼロ支援事業</t>
  </si>
  <si>
    <t>03208</t>
  </si>
  <si>
    <t>喜茂別町</t>
  </si>
  <si>
    <t>令和5年度補正デジタル田園都市国家構想交付金(デジタル実装タイプTYPE1)09209新図書システム導入業務</t>
  </si>
  <si>
    <t>デジタル技術活用による住民に寄り添った行政サービスの推進事業</t>
  </si>
  <si>
    <t>大垣市</t>
  </si>
  <si>
    <t>避難行動要支援者システム整備事業</t>
  </si>
  <si>
    <t>西いぶり広域連合</t>
  </si>
  <si>
    <t>ICTを活用した鳥獣被害対策の強化事業</t>
  </si>
  <si>
    <t>子育て情報共有サービス</t>
  </si>
  <si>
    <t>令和4年度補正デジタル田園都市国家構想交付金(デジタル実装タイプTYPE1)45202</t>
  </si>
  <si>
    <t>43484</t>
  </si>
  <si>
    <t>令和5年度補正デジタル田園都市国家構想交付金(デジタル実装タイプTYPE1)23227公共施設予約システム導入事業</t>
  </si>
  <si>
    <t>24214</t>
  </si>
  <si>
    <t>岩手沿岸南部広域環境組合</t>
  </si>
  <si>
    <t>令和5年度補正デジタル田園都市国家構想交付金(デジタル実装タイプTYPE1)43369和水町入札参加資格審査申請システム導入事業</t>
  </si>
  <si>
    <t>20210</t>
  </si>
  <si>
    <t>文化施設等公共施設の利便性向上</t>
  </si>
  <si>
    <t>令和5年度補正デジタル田園都市国家構想交付金(デジタル実装タイプTYPE1)07521競争参加資格申請受付事業</t>
  </si>
  <si>
    <t>長崎県</t>
  </si>
  <si>
    <t>令和4年度補正デジタル田園都市国家構想交付金(デジタル実装タイプTYPE1)16000水産情報システム統合事業</t>
  </si>
  <si>
    <t>世羅町</t>
  </si>
  <si>
    <t>01234</t>
  </si>
  <si>
    <t>令和5年度補正デジタル田園都市国家構想交付金(デジタル実装タイプTYPE1)01547公共施設予約サービス（無人対応型）</t>
  </si>
  <si>
    <t>令和5年度補正デジタル田園都市国家構想交付金(デジタル実装タイプTYPE1)202173Dモデル公開による文化財の保存活用促進事業</t>
  </si>
  <si>
    <t>福生病院企業団</t>
    <rPh sb="4" eb="6">
      <t>キギョウ</t>
    </rPh>
    <rPh sb="6" eb="7">
      <t>ダン</t>
    </rPh>
    <phoneticPr fontId="2"/>
  </si>
  <si>
    <t>令和4年度補正デジタル田園都市国家構想交付金(デジタル実装タイプTYPE1)36203道路情報管理システム導入事業</t>
  </si>
  <si>
    <t>令和6年度補正新しい地方経済・生活環境創生交付金(デジタル実装型TYPE1)23223</t>
  </si>
  <si>
    <t>08229</t>
  </si>
  <si>
    <t>木曽岬町</t>
  </si>
  <si>
    <t>08910</t>
  </si>
  <si>
    <t>三郷利田用水市町村組合</t>
  </si>
  <si>
    <t>令和5年度補正デジタル田園都市国家構想交付金(デジタル実装タイプTYPE1)01229すべての子どもを取り残さない教育DX推進事業</t>
  </si>
  <si>
    <t>北後志衛生施設組合</t>
  </si>
  <si>
    <t>熊本県</t>
  </si>
  <si>
    <t>令和5年度補正デジタル田園都市国家構想交付金(デジタル実装タイプTYPE1)03209</t>
  </si>
  <si>
    <t>愛知郡広域行政組合（普通会計分）</t>
  </si>
  <si>
    <t>令和6年度補正新しい地方経済・生活環境創生交付金(デジタル実装型TYPE1)01409赤井川村デジタル行政サービス事業</t>
  </si>
  <si>
    <t>牧之原市</t>
  </si>
  <si>
    <t>市民サービス向上に向けた窓口情報提供システム構築及びコンテンツ整備事業</t>
  </si>
  <si>
    <t>まんのう町</t>
  </si>
  <si>
    <t>令和4年度補正デジタル田園都市国家構想交付金(デジタル実装タイプTYPE1)25384</t>
  </si>
  <si>
    <t>令和5年度補正デジタル田園都市国家構想交付金(デジタル実装タイプTYPE1)20350</t>
  </si>
  <si>
    <t>美唄市</t>
  </si>
  <si>
    <t>1KPI③</t>
  </si>
  <si>
    <t>08236</t>
  </si>
  <si>
    <t>箱根町</t>
  </si>
  <si>
    <t>のと鉄道運営助成基金事務組合</t>
  </si>
  <si>
    <t>地図情報の整備・公開による市民サービス向上事業</t>
  </si>
  <si>
    <t>蓬田村</t>
  </si>
  <si>
    <t>令和4年度補正デジタル田園都市国家構想交付金(デジタル実装タイプTYPE1)25000長期入院生徒等の遠隔授業実施支援</t>
  </si>
  <si>
    <t>大分県</t>
  </si>
  <si>
    <t>令和4年度補正デジタル田園都市国家構想交付金(デジタル実装タイプTYPE1)11234書かない窓口システム構築</t>
  </si>
  <si>
    <t>志賀町</t>
  </si>
  <si>
    <t>子どものデジタル創作活動支援事業</t>
  </si>
  <si>
    <t>四街道市</t>
  </si>
  <si>
    <t>宮崎県</t>
  </si>
  <si>
    <t>コミュニティバス転換型AIオンデマンドバス運行事業</t>
  </si>
  <si>
    <t>46224</t>
  </si>
  <si>
    <t>当別町</t>
  </si>
  <si>
    <t>佐世保市</t>
  </si>
  <si>
    <t>山形県自治会館管理組合</t>
  </si>
  <si>
    <t>46303</t>
  </si>
  <si>
    <t>2年目実績値による最終KPI達成率（2年目未計測の場合）</t>
    <rPh sb="1" eb="3">
      <t>ネンメ</t>
    </rPh>
    <rPh sb="3" eb="6">
      <t>ジッセキチ</t>
    </rPh>
    <rPh sb="9" eb="11">
      <t>サイシュウ</t>
    </rPh>
    <rPh sb="14" eb="17">
      <t>タッセイリツ</t>
    </rPh>
    <rPh sb="19" eb="21">
      <t>ネンメ</t>
    </rPh>
    <rPh sb="21" eb="24">
      <t>ミケイソク</t>
    </rPh>
    <rPh sb="25" eb="27">
      <t>バアイ</t>
    </rPh>
    <phoneticPr fontId="2"/>
  </si>
  <si>
    <t>岩手町</t>
  </si>
  <si>
    <t>下関市窓口ＤＸ推進事業</t>
  </si>
  <si>
    <t>18823</t>
  </si>
  <si>
    <t>出水市ＡＩオンデマンド交通運行事業</t>
  </si>
  <si>
    <t>デジタル技術の活用による議会傍聴環境バリアフリー化事業</t>
  </si>
  <si>
    <t>能登町</t>
  </si>
  <si>
    <t>令和4年度補正デジタル田園都市国家構想交付金(デジタル実装タイプTYPE1)10382統合型GIS整備による行政サービスの向上</t>
  </si>
  <si>
    <t>沖縄県</t>
  </si>
  <si>
    <t>令和5年度補正デジタル田園都市国家構想交付金(デジタル実装タイプTYPE1)37203ICT技術を活用したデジタル道路台帳等の配信による住民サービス向上事業</t>
  </si>
  <si>
    <t>令和6年度補正新しい地方経済・生活環境創生交付金(デジタル実装型TYPE1)09208</t>
  </si>
  <si>
    <t>宮城県市町村非常勤消防団員補償報償組合</t>
  </si>
  <si>
    <t>令和4年度補正デジタル田園都市国家構想交付金(デジタル実装タイプTYPE1)23215</t>
  </si>
  <si>
    <t>01000</t>
  </si>
  <si>
    <t>新城市</t>
  </si>
  <si>
    <t>42875</t>
  </si>
  <si>
    <t>公立保育所等におけるDX推進事業</t>
  </si>
  <si>
    <t>安田町</t>
  </si>
  <si>
    <t>中遠広域事務組合</t>
  </si>
  <si>
    <t>令和5年度補正デジタル田園都市国家構想交付金(デジタル実装タイプTYPE1)22130</t>
  </si>
  <si>
    <t>札幌市</t>
  </si>
  <si>
    <t>22100</t>
  </si>
  <si>
    <t>令和6年度補正新しい地方経済・生活環境創生交付金(デジタル実装型TYPE1)03322水道スマートメーター自動検針導入事業</t>
  </si>
  <si>
    <t>長岡京市</t>
  </si>
  <si>
    <t>佐賀県後期高齢者医療広域連合</t>
    <rPh sb="0" eb="3">
      <t>サガケン</t>
    </rPh>
    <rPh sb="3" eb="5">
      <t>コウキ</t>
    </rPh>
    <rPh sb="5" eb="8">
      <t>コウレイシャ</t>
    </rPh>
    <rPh sb="8" eb="10">
      <t>イリョウ</t>
    </rPh>
    <rPh sb="10" eb="12">
      <t>コウイキ</t>
    </rPh>
    <rPh sb="12" eb="14">
      <t>レンゴウ</t>
    </rPh>
    <phoneticPr fontId="2"/>
  </si>
  <si>
    <t>11346</t>
  </si>
  <si>
    <t>令和5年度補正デジタル田園都市国家構想交付金(デジタル実装タイプTYPE1)01512水道スマートメーター導入事業</t>
  </si>
  <si>
    <t>公共施設予約システムの導入</t>
  </si>
  <si>
    <t>LINEを活用したデジタル窓口開設事業</t>
  </si>
  <si>
    <t>令和5年度補正デジタル田園都市国家構想交付金(デジタル実装タイプTYPE1)27222</t>
  </si>
  <si>
    <t>青森市</t>
  </si>
  <si>
    <t>令和4年度補正デジタル田園都市国家構想交付金(デジタル実装タイプTYPE1)01635</t>
  </si>
  <si>
    <t>漁獲情報共有システム構築事業</t>
  </si>
  <si>
    <t>回答状況制御</t>
    <rPh sb="0" eb="4">
      <t>カイトウジョウキョウ</t>
    </rPh>
    <rPh sb="4" eb="6">
      <t>セイギョ</t>
    </rPh>
    <phoneticPr fontId="2"/>
  </si>
  <si>
    <t>SBS推進事業（電子図書館）</t>
  </si>
  <si>
    <t>10838</t>
  </si>
  <si>
    <t>各評価関係者を交えた評価の頻度について、最も当てはまるものを選択してください</t>
  </si>
  <si>
    <t>大東市</t>
  </si>
  <si>
    <t>27828</t>
  </si>
  <si>
    <t>デジタル情報配信基盤を活用した観光周遊促進等による地域活性化事業</t>
  </si>
  <si>
    <t>尼崎市</t>
  </si>
  <si>
    <t>33100</t>
  </si>
  <si>
    <t>対人支援管理システム事業</t>
  </si>
  <si>
    <t>盛岡市</t>
  </si>
  <si>
    <t>健康づくり活動促進事業</t>
  </si>
  <si>
    <t>吉富町</t>
  </si>
  <si>
    <t>四万十市</t>
  </si>
  <si>
    <t>幡多中央消防組合</t>
  </si>
  <si>
    <t>※解決に至らなかった理由や反省を含めて、具体的に記載してください。</t>
    <rPh sb="1" eb="3">
      <t>カイケツ</t>
    </rPh>
    <rPh sb="4" eb="5">
      <t>イタ</t>
    </rPh>
    <rPh sb="10" eb="12">
      <t>リユウ</t>
    </rPh>
    <rPh sb="13" eb="15">
      <t>ハンセイ</t>
    </rPh>
    <rPh sb="16" eb="17">
      <t>フク</t>
    </rPh>
    <rPh sb="20" eb="23">
      <t>グタイテキ</t>
    </rPh>
    <rPh sb="24" eb="26">
      <t>キサイ</t>
    </rPh>
    <phoneticPr fontId="2"/>
  </si>
  <si>
    <t>令和5年度補正デジタル田園都市国家構想交付金(デジタル実装タイプTYPE1)26203健康サポートアプリ導入事業</t>
  </si>
  <si>
    <t>広川町の魅力発信と移住定住促進のためのデジタルWEB雑誌制作</t>
  </si>
  <si>
    <t>令和4年度補正デジタル田園都市国家構想交付金(デジタル実装タイプTYPE1)30304公立こども園ICT化推進事業</t>
  </si>
  <si>
    <t>秋田市</t>
  </si>
  <si>
    <t>16912</t>
  </si>
  <si>
    <t>20404</t>
  </si>
  <si>
    <t>山形市</t>
  </si>
  <si>
    <t>令和6年度補正新しい地方経済・生活環境創生交付金(デジタル実装型TYPE1)29212防災アプリ構築事業</t>
  </si>
  <si>
    <t>ICTの活用による児童虐待対応の質及びスピードの向上（電話対応支援システムの導入）</t>
  </si>
  <si>
    <t>下来澤恩賜県有財産保護組合</t>
  </si>
  <si>
    <t>天理市</t>
  </si>
  <si>
    <t>31204</t>
  </si>
  <si>
    <t>令和5年度補正デジタル田園都市国家構想交付金(デジタル実装タイプTYPE1)17210書かない窓口申請書作成支援システム導入事業</t>
  </si>
  <si>
    <t>令和6年度補正新しい地方経済・生活環境創生交付金(デジタル実装型TYPE1)22429施設予約システム事業</t>
  </si>
  <si>
    <t>23207</t>
  </si>
  <si>
    <t>05885</t>
  </si>
  <si>
    <t>大分市</t>
  </si>
  <si>
    <t>令和5年度補正デジタル田園都市国家構想交付金(デジタル実装タイプTYPE1)01645</t>
  </si>
  <si>
    <t>さくら市</t>
  </si>
  <si>
    <t>06461</t>
  </si>
  <si>
    <t>刈谷市</t>
  </si>
  <si>
    <t>筑西市</t>
  </si>
  <si>
    <t>令和4年度補正デジタル田園都市国家構想交付金(デジタル実装タイプTYPE1)01337オンライン申請導入事業</t>
  </si>
  <si>
    <t>水戸市</t>
  </si>
  <si>
    <t>令和6年度補正新しい地方経済・生活環境創生交付金(デジタル実装型TYPE1)14203</t>
  </si>
  <si>
    <t>柏原市</t>
  </si>
  <si>
    <t>12238</t>
  </si>
  <si>
    <t>さいたま市</t>
  </si>
  <si>
    <t>デジタル教育環境向上事業</t>
  </si>
  <si>
    <t>介護認定審査会事業（デジタル化）</t>
  </si>
  <si>
    <t>高砂市</t>
  </si>
  <si>
    <t>萩市</t>
  </si>
  <si>
    <r>
      <t>　④を選択した場合には、</t>
    </r>
    <r>
      <rPr>
        <b/>
        <u/>
        <sz val="12"/>
        <color auto="1"/>
        <rFont val="Meiryo UI"/>
      </rPr>
      <t>貴団体の認識している課題</t>
    </r>
    <r>
      <rPr>
        <sz val="12"/>
        <color auto="1"/>
        <rFont val="Meiryo UI"/>
      </rPr>
      <t>が分かる形で、具体的な理由を詳しくご記載ください。</t>
    </r>
  </si>
  <si>
    <t>鹿足郡事務組合</t>
  </si>
  <si>
    <t>上尾市ポイントサービス事業</t>
  </si>
  <si>
    <t>座間市</t>
  </si>
  <si>
    <t>令和5年度補正デジタル田園都市国家構想交付金(デジタル実装タイプTYPE1)45000農水産業DXによる飛躍的生産性向上事業</t>
  </si>
  <si>
    <t>令和6年度補正新しい地方経済・生活環境創生交付金(デジタル実装型TYPE1)46000</t>
  </si>
  <si>
    <t>更別村</t>
  </si>
  <si>
    <t>26831</t>
  </si>
  <si>
    <t>令和5年度補正デジタル田園都市国家構想交付金(デジタル実装タイプTYPE1)01643情報発信ツールＤＸ化事業</t>
  </si>
  <si>
    <t>令和6年度補正新しい地方経済・生活環境創生交付金(デジタル実装型TYPE1)18853介護認定審査会等システム導入事業</t>
  </si>
  <si>
    <t>教育・保育施設給付費等管理システム導入事業</t>
  </si>
  <si>
    <t>千葉市</t>
  </si>
  <si>
    <t>団体・事業者概要(7)</t>
    <rPh sb="0" eb="2">
      <t>ダンタイ</t>
    </rPh>
    <rPh sb="3" eb="6">
      <t>ジギョウシャ</t>
    </rPh>
    <rPh sb="6" eb="8">
      <t>ガイヨウ</t>
    </rPh>
    <phoneticPr fontId="2"/>
  </si>
  <si>
    <t>令和4年度補正デジタル田園都市国家構想交付金(デジタル実装タイプTYPE1)21210スマートスピーカーの活用による安心・安全な暮らしづくり</t>
  </si>
  <si>
    <t>令和6年度補正新しい地方経済・生活環境創生交付金(デジタル実装型TYPE1)28100</t>
  </si>
  <si>
    <t>中間市</t>
  </si>
  <si>
    <t>令和6年度補正新しい地方経済・生活環境創生交付金(デジタル実装型TYPE1)40000特殊詐欺等から県民を守るための対策強化事業</t>
  </si>
  <si>
    <t>協働学習アプリ導入事業</t>
  </si>
  <si>
    <t>戸田市</t>
  </si>
  <si>
    <t>デジタル技術を活用した行政手続きの利便性向上事業</t>
  </si>
  <si>
    <t>令和5年度補正デジタル田園都市国家構想交付金(デジタル実装タイプTYPE1)35211</t>
  </si>
  <si>
    <t>統合型及び公開型ＧＩＳ導入事業</t>
  </si>
  <si>
    <t>26407</t>
  </si>
  <si>
    <t>ICTの学校間格差の解消と学校教育DX推進事業</t>
  </si>
  <si>
    <t>Web市役所</t>
  </si>
  <si>
    <t>横浜市</t>
  </si>
  <si>
    <t>27000</t>
  </si>
  <si>
    <t>SDGsアプリによる住民のICT接触機会の創出事業</t>
  </si>
  <si>
    <t>名称(15)</t>
    <rPh sb="0" eb="2">
      <t>メイショウ</t>
    </rPh>
    <phoneticPr fontId="2"/>
  </si>
  <si>
    <t>22306</t>
  </si>
  <si>
    <t>三木市</t>
  </si>
  <si>
    <t>太田市</t>
  </si>
  <si>
    <t>松伏町</t>
  </si>
  <si>
    <t>伊方町</t>
  </si>
  <si>
    <t>大野城太宰府環境施設組合</t>
  </si>
  <si>
    <t>上天草市</t>
  </si>
  <si>
    <t>健康ポイント事業</t>
  </si>
  <si>
    <t>a：サービスのニーズ把握（利用者層・利用人数の想定）</t>
    <rPh sb="13" eb="16">
      <t>リヨウシャ</t>
    </rPh>
    <rPh sb="16" eb="17">
      <t>ソウ</t>
    </rPh>
    <rPh sb="18" eb="20">
      <t>リヨウ</t>
    </rPh>
    <rPh sb="20" eb="22">
      <t>ニンズウ</t>
    </rPh>
    <rPh sb="23" eb="25">
      <t>ソウテイ</t>
    </rPh>
    <phoneticPr fontId="2"/>
  </si>
  <si>
    <t>令和6年度補正新しい地方経済・生活環境創生交付金(デジタル実装型TYPE1)08219下水道受益者負担金管理システム導入事業</t>
  </si>
  <si>
    <t>富山市</t>
  </si>
  <si>
    <t>令和4年度補正デジタル田園都市国家構想交付金(デジタル実装タイプTYPE1)43202</t>
  </si>
  <si>
    <t>草津市</t>
  </si>
  <si>
    <t>粟島浦村</t>
  </si>
  <si>
    <t>令和5年度補正デジタル田園都市国家構想交付金(デジタル実装タイプTYPE1)01468LINEを活用したスマホ役場構築事業</t>
  </si>
  <si>
    <t>令和6年度補正新しい地方経済・生活環境創生交付金(デジタル実装型TYPE1)11241</t>
  </si>
  <si>
    <t>大島町</t>
  </si>
  <si>
    <t>令和5年度補正デジタル田園都市国家構想交付金(デジタル実装タイプTYPE1)43425くまもと農地GISを活用した情報共有化事業</t>
  </si>
  <si>
    <t>仙南地域広域行政事務組合</t>
  </si>
  <si>
    <t>金沢市</t>
  </si>
  <si>
    <t>開発登録簿の写しの交付事務の電子化</t>
  </si>
  <si>
    <t>越前市</t>
  </si>
  <si>
    <t>デジタル地域ポイント事業</t>
  </si>
  <si>
    <t>令和4年度補正デジタル田園都市国家構想交付金(デジタル実装タイプTYPE1)27361行政手続きのオンライン化推進事業</t>
  </si>
  <si>
    <t>昭島市</t>
  </si>
  <si>
    <t>手続のオンライン化推進事業</t>
  </si>
  <si>
    <t>亀岡市</t>
  </si>
  <si>
    <t>b：関連部課間での情報共有、人員確保</t>
  </si>
  <si>
    <t>福島県伊達郡国見町・桑折町有北山組合</t>
  </si>
  <si>
    <t>18322</t>
  </si>
  <si>
    <t>令和4年度補正デジタル田園都市国家構想交付金(デジタル実装タイプTYPE1)13102キャッシュレス決済等の導入</t>
  </si>
  <si>
    <t>令和4年度補正デジタル田園都市国家構想交付金(デジタル実装タイプTYPE1)47215GISを活用した都市計画図のオープンデータ化</t>
  </si>
  <si>
    <t>神山町</t>
  </si>
  <si>
    <t>13816</t>
  </si>
  <si>
    <t>福井市</t>
  </si>
  <si>
    <t>21988</t>
  </si>
  <si>
    <t>多摩市</t>
  </si>
  <si>
    <t>令和6年度補正新しい地方経済・生活環境創生交付金(デジタル実装型TYPE1)11301被災者生活再建支援システム導入事業</t>
  </si>
  <si>
    <t>令和4年度補正デジタル田園都市国家構想交付金(デジタル実装タイプTYPE1)13215</t>
  </si>
  <si>
    <t>南和広域衛生組合</t>
  </si>
  <si>
    <t>座間味村</t>
  </si>
  <si>
    <t>33802</t>
  </si>
  <si>
    <t>令和4年度補正デジタル田園都市国家構想交付金(デジタル実装タイプTYPE1)33100</t>
  </si>
  <si>
    <t>東金市</t>
  </si>
  <si>
    <t>04324</t>
  </si>
  <si>
    <t>津山市</t>
  </si>
  <si>
    <t>15927</t>
  </si>
  <si>
    <t>板倉町DX推進事業</t>
  </si>
  <si>
    <t>名称</t>
    <rPh sb="0" eb="2">
      <t>メイショウ</t>
    </rPh>
    <phoneticPr fontId="2"/>
  </si>
  <si>
    <t>01512</t>
  </si>
  <si>
    <t>令和6年度補正新しい地方経済・生活環境創生交付金(デジタル実装型TYPE1)11365</t>
  </si>
  <si>
    <t>01511</t>
  </si>
  <si>
    <t>錦町</t>
  </si>
  <si>
    <t>28973</t>
  </si>
  <si>
    <t>令和5年度補正デジタル田園都市国家構想交付金(デジタル実装タイプTYPE1)15223電子入札システム導入事業</t>
  </si>
  <si>
    <t>門真市スマートヘルス整備事業</t>
  </si>
  <si>
    <t>21869</t>
  </si>
  <si>
    <t>甲府市</t>
  </si>
  <si>
    <t>利尻富士町</t>
  </si>
  <si>
    <t>08857</t>
  </si>
  <si>
    <t>メタバース活用による情報発信・交流拡大事業</t>
  </si>
  <si>
    <t>長野市</t>
  </si>
  <si>
    <t>令和5年度補正デジタル田園都市国家構想交付金(デジタル実装タイプTYPE1)20000交番ネットワークカメラ設置事業</t>
  </si>
  <si>
    <t>納付書等及び電子申請におけるキャッシュレス化の機能拡充</t>
  </si>
  <si>
    <t>01549</t>
  </si>
  <si>
    <t>令和6年度補正新しい地方経済・生活環境創生交付金(デジタル実装型TYPE1)21212庁内自動証明書交付機による証明書発行サービス拡充事業</t>
  </si>
  <si>
    <t>令和6年度補正新しい地方経済・生活環境創生交付金(デジタル実装型TYPE1)43505</t>
  </si>
  <si>
    <t>令和6年度補正新しい地方経済・生活環境創生交付金(デジタル実装型TYPE1)01635ペーパレス会議システムの活用による障害支援区分認定審査会運営事業</t>
  </si>
  <si>
    <t>日進市</t>
  </si>
  <si>
    <t>令和6年度補正新しい地方経済・生活環境創生交付金(デジタル実装型TYPE1)06361公共施設デジタルサイネージ導入事業</t>
  </si>
  <si>
    <t>須賀川市</t>
  </si>
  <si>
    <t>宇土市入札契約関連事務システム導入事業</t>
  </si>
  <si>
    <t>岐阜市</t>
  </si>
  <si>
    <t>伝わる情報発信事業</t>
  </si>
  <si>
    <t>下広河原恩賜県有財産保護組合</t>
  </si>
  <si>
    <t>令和5年度補正デジタル田園都市国家構想交付金(デジタル実装タイプTYPE1)38488</t>
  </si>
  <si>
    <t>32201</t>
  </si>
  <si>
    <t>有田町立小中学校AIドリル導入事業</t>
  </si>
  <si>
    <t>11000</t>
  </si>
  <si>
    <t>42209</t>
  </si>
  <si>
    <t>令和5年度補正デジタル田園都市国家構想交付金(デジタル実装タイプTYPE1)32441</t>
  </si>
  <si>
    <t>12463</t>
  </si>
  <si>
    <t>16205</t>
  </si>
  <si>
    <t>静岡市</t>
  </si>
  <si>
    <t>鹿行広域事務組合</t>
  </si>
  <si>
    <t>手続きガイドの導入</t>
  </si>
  <si>
    <t>津市</t>
  </si>
  <si>
    <t>神津島村</t>
  </si>
  <si>
    <t>県税LGX推進事業（AIチャットボット等の導入）</t>
  </si>
  <si>
    <t>魚津市</t>
  </si>
  <si>
    <t>令和5年度補正デジタル田園都市国家構想交付金(デジタル実装タイプTYPE1)43216母子健康手帳アプリを活用した伴走型相談支援サービス</t>
  </si>
  <si>
    <t>双葉町</t>
  </si>
  <si>
    <t>大津市</t>
  </si>
  <si>
    <t>球磨村</t>
  </si>
  <si>
    <t>吉岡町</t>
  </si>
  <si>
    <t>名称（団体・事業者名）(11)</t>
    <rPh sb="0" eb="2">
      <t>メイショウ</t>
    </rPh>
    <rPh sb="3" eb="5">
      <t>ダンタイ</t>
    </rPh>
    <rPh sb="6" eb="10">
      <t>ジギョウシャメイ</t>
    </rPh>
    <phoneticPr fontId="2"/>
  </si>
  <si>
    <t>11100</t>
  </si>
  <si>
    <t>令和6年度補正新しい地方経済・生活環境創生交付金(デジタル実装型TYPE1)26366</t>
  </si>
  <si>
    <t>ICT技術を活用したデジタル道路台帳等の配信による住民サービス向上事業</t>
  </si>
  <si>
    <t>44836</t>
  </si>
  <si>
    <t>令和6年度補正新しい地方経済・生活環境創生交付金(デジタル実装型TYPE1)11234都市計画基本図修正等事業</t>
  </si>
  <si>
    <t>京都市</t>
  </si>
  <si>
    <t>浅口市</t>
  </si>
  <si>
    <t>10421</t>
  </si>
  <si>
    <t>行橋市・みやこ町清掃施設組合</t>
    <rPh sb="7" eb="8">
      <t>マチ</t>
    </rPh>
    <phoneticPr fontId="2"/>
  </si>
  <si>
    <t>美馬西部消防組合</t>
  </si>
  <si>
    <t>17848</t>
  </si>
  <si>
    <t>台東区</t>
  </si>
  <si>
    <t>鉾田・大洗広域事務組合</t>
    <rPh sb="0" eb="2">
      <t>ホコタ</t>
    </rPh>
    <rPh sb="3" eb="5">
      <t>オオアライ</t>
    </rPh>
    <rPh sb="5" eb="11">
      <t>コウイキジムクミアイ</t>
    </rPh>
    <phoneticPr fontId="2"/>
  </si>
  <si>
    <t>10205</t>
  </si>
  <si>
    <t>大阪市</t>
  </si>
  <si>
    <t>古平町</t>
  </si>
  <si>
    <t>中川町</t>
  </si>
  <si>
    <t>AIドリル導入事業</t>
  </si>
  <si>
    <t>20415</t>
  </si>
  <si>
    <t>綾部市</t>
  </si>
  <si>
    <t>静岡県市町総合事務組合</t>
    <rPh sb="5" eb="7">
      <t>ソウゴウ</t>
    </rPh>
    <rPh sb="7" eb="9">
      <t>ジム</t>
    </rPh>
    <phoneticPr fontId="45"/>
  </si>
  <si>
    <t>南城市</t>
  </si>
  <si>
    <t>令和6年度補正新しい地方経済・生活環境創生交付金(デジタル実装型TYPE1)11210</t>
  </si>
  <si>
    <t>神戸市</t>
  </si>
  <si>
    <t>御坊市</t>
  </si>
  <si>
    <t>令和6年度補正新しい地方経済・生活環境創生交付金(デジタル実装型TYPE1)28443キャッシュレス決済の推進</t>
  </si>
  <si>
    <t>奈良市</t>
  </si>
  <si>
    <t>遠野市</t>
  </si>
  <si>
    <t>熊本市</t>
  </si>
  <si>
    <t>令和6年度補正新しい地方経済・生活環境創生交付金(デジタル実装型TYPE1)43210AIチャットボット導入事業</t>
  </si>
  <si>
    <t>田辺市</t>
  </si>
  <si>
    <t>③半年に
1回程度
実施</t>
    <rPh sb="1" eb="3">
      <t>ハントシ</t>
    </rPh>
    <rPh sb="6" eb="9">
      <t>カイテイド</t>
    </rPh>
    <rPh sb="10" eb="12">
      <t>ジッシ</t>
    </rPh>
    <phoneticPr fontId="2"/>
  </si>
  <si>
    <t>大雪地区広域連合</t>
  </si>
  <si>
    <t>和歌山市</t>
  </si>
  <si>
    <t>令和5年度補正デジタル田園都市国家構想交付金(デジタル実装タイプTYPE1)23207LINEを活用した情報配信等推進事業</t>
  </si>
  <si>
    <t>令和5年度補正デジタル田園都市国家構想交付金(デジタル実装タイプTYPE1)27220プレミアム付商品券事業</t>
  </si>
  <si>
    <t>令和6年度補正新しい地方経済・生活環境創生交付金(デジタル実装型TYPE1)22213</t>
  </si>
  <si>
    <t>2-1. サービス実装</t>
    <rPh sb="9" eb="11">
      <t>ジッソウ</t>
    </rPh>
    <phoneticPr fontId="2"/>
  </si>
  <si>
    <t>令和5年度補正デジタル田園都市国家構想交付金(デジタル実装タイプTYPE1)32505</t>
  </si>
  <si>
    <t>12870</t>
  </si>
  <si>
    <t>松江市</t>
  </si>
  <si>
    <t>令和4年度補正デジタル田園都市国家構想交付金(デジタル実装タイプTYPE1)29201デジタル市役所機能拡張</t>
  </si>
  <si>
    <t>岡山市</t>
  </si>
  <si>
    <t>下関市</t>
  </si>
  <si>
    <t>庁内でのデジタル意識醸成にまったく寄与しなかった</t>
  </si>
  <si>
    <t>古川国府給食センター利用組合</t>
  </si>
  <si>
    <t>十津川村</t>
  </si>
  <si>
    <t>令和5年度補正デジタル田園都市国家構想交付金(デジタル実装タイプTYPE1)41203学校ICT基盤整備事業</t>
  </si>
  <si>
    <t>足寄町</t>
  </si>
  <si>
    <t>徳島市</t>
  </si>
  <si>
    <t>小布施町</t>
  </si>
  <si>
    <t>五所川原市</t>
  </si>
  <si>
    <t>令和6年度補正新しい地方経済・生活環境創生交付金(デジタル実装型TYPE1)28227公共施設予約システム導入事業</t>
  </si>
  <si>
    <t>①事業の評価</t>
  </si>
  <si>
    <t>普代村</t>
  </si>
  <si>
    <t>特別養護老人ホーム見守りデジタル化事業</t>
  </si>
  <si>
    <t>AIを活用した相談窓口業務事業</t>
  </si>
  <si>
    <t>46468</t>
  </si>
  <si>
    <t>申請手続きのオンライン化事業</t>
  </si>
  <si>
    <t>さぬき市</t>
  </si>
  <si>
    <t>23863</t>
  </si>
  <si>
    <t>松山市</t>
  </si>
  <si>
    <t>令和4年度補正デジタル田園都市国家構想交付金(デジタル実装タイプTYPE1)07446デジタルヴィレッジ形成推進事業</t>
  </si>
  <si>
    <t>08934</t>
  </si>
  <si>
    <t>令和6年度補正新しい地方経済・生活環境創生交付金(デジタル実装型TYPE1)06000学校人材マッチングシステムの構築事業</t>
  </si>
  <si>
    <t>令和6年度補正新しい地方経済・生活環境創生交付金(デジタル実装型TYPE1)10525</t>
  </si>
  <si>
    <t>岐阜県市町村職員退職手当組合</t>
  </si>
  <si>
    <t>土地家屋台帳のデジタル化事業</t>
  </si>
  <si>
    <t>中空知衛生施設組合</t>
  </si>
  <si>
    <t>11895</t>
  </si>
  <si>
    <t>区役所窓口におけるキャッシュレス決済導入事業</t>
  </si>
  <si>
    <t>若狭町</t>
  </si>
  <si>
    <t>高知市</t>
  </si>
  <si>
    <t>令和6年度補正新しい地方経済・生活環境創生交付金(デジタル実装型TYPE1)06428</t>
  </si>
  <si>
    <t>令和5年度補正デジタル田園都市国家構想交付金(デジタル実装タイプTYPE1)03202</t>
  </si>
  <si>
    <t>14205</t>
  </si>
  <si>
    <t>粗大ごみ等受付処理システム構築事業</t>
  </si>
  <si>
    <t>22805</t>
  </si>
  <si>
    <t>八王子市</t>
  </si>
  <si>
    <t>11327</t>
  </si>
  <si>
    <t>北九州市</t>
  </si>
  <si>
    <t>令和5年度補正デジタル田園都市国家構想交付金(デジタル実装タイプTYPE1)30382マイナンバーカードを活用したコンビニ交付サービス導入事業</t>
  </si>
  <si>
    <t>12207</t>
  </si>
  <si>
    <t>令和5年度補正デジタル田園都市国家構想交付金(デジタル実装タイプTYPE1)43443コンビニ交付推進事業</t>
  </si>
  <si>
    <t>佐賀市</t>
  </si>
  <si>
    <t>21221</t>
  </si>
  <si>
    <t>吉野町シティプロモーション事業</t>
  </si>
  <si>
    <t>下市町</t>
  </si>
  <si>
    <t>46210</t>
  </si>
  <si>
    <t>令和6年度補正新しい地方経済・生活環境創生交付金(デジタル実装型TYPE1)46219</t>
  </si>
  <si>
    <t>国頭村</t>
  </si>
  <si>
    <t>令和5年度補正デジタル田園都市国家構想交付金(デジタル実装タイプTYPE1)13123AI及びChatGPTを活用したウェブサイト内コンテンツの検索最適化事業</t>
  </si>
  <si>
    <t>いじめ・不登校対策事業～ デジタルに”あたたかみ“を加え「誰もが安心・自分を表現・認めあえる」学級経営をサポート～</t>
  </si>
  <si>
    <t>会議録の公開迅速化</t>
  </si>
  <si>
    <t>令和5年度補正デジタル田園都市国家構想交付金(デジタル実装タイプTYPE1)09216</t>
  </si>
  <si>
    <t>16911</t>
  </si>
  <si>
    <t>令和5年度補正デジタル田園都市国家構想交付金(デジタル実装タイプTYPE1)21208</t>
  </si>
  <si>
    <t>臼杵市</t>
  </si>
  <si>
    <t>提出前チェック項目</t>
    <rPh sb="0" eb="3">
      <t>テイシュツマエ</t>
    </rPh>
    <rPh sb="7" eb="9">
      <t>コウモク</t>
    </rPh>
    <phoneticPr fontId="2"/>
  </si>
  <si>
    <t>令和5年度補正デジタル田園都市国家構想交付金(デジタル実装タイプTYPE1)40211公金収納のデジタル化事業</t>
  </si>
  <si>
    <t>29449</t>
  </si>
  <si>
    <t>相生市</t>
  </si>
  <si>
    <t>令和4年度補正デジタル田園都市国家構想交付金(デジタル実装タイプTYPE1)33214</t>
  </si>
  <si>
    <t>29363</t>
  </si>
  <si>
    <t>令和6年度補正新しい地方経済・生活環境創生交付金(デジタル実装型TYPE1)28210</t>
  </si>
  <si>
    <t>東庄町</t>
  </si>
  <si>
    <t>令和5年度補正デジタル田園都市国家構想交付金(デジタル実装タイプTYPE1)35000地域の見守りにDXを！デジタル安全マップ構築事業</t>
  </si>
  <si>
    <t>令和4年度補正デジタル田園都市国家構想交付金(デジタル実装タイプTYPE1)13207</t>
  </si>
  <si>
    <t>令和5年度補正デジタル田園都市国家構想交付金(デジタル実装タイプTYPE1)30390コンビニ交付サービス導入事業</t>
  </si>
  <si>
    <t>網走地方教育研修センター組合</t>
  </si>
  <si>
    <t>07482</t>
  </si>
  <si>
    <t>長崎市</t>
  </si>
  <si>
    <t>GIS活用による防災情報のデジタル化事業</t>
  </si>
  <si>
    <t>37806</t>
  </si>
  <si>
    <t>令和4年度補正デジタル田園都市国家構想交付金(デジタル実装タイプTYPE1)05206Web口座振替受付サービス導入事業</t>
  </si>
  <si>
    <t>小川地区衛生組合</t>
  </si>
  <si>
    <t>下川町</t>
  </si>
  <si>
    <t>令和6年度補正新しい地方経済・生活環境創生交付金(デジタル実装型TYPE1)08217障害支援区分認定審査業務のデジタル化事業</t>
  </si>
  <si>
    <t>川崎市</t>
  </si>
  <si>
    <t>公立保育所情報化推進事業</t>
  </si>
  <si>
    <t>令和5年度補正デジタル田園都市国家構想交付金(デジタル実装タイプTYPE1)13110口座振替依頼手続のオンライン化</t>
  </si>
  <si>
    <t>青葉山組合</t>
  </si>
  <si>
    <t>42205</t>
  </si>
  <si>
    <t>円滑な介護サービス利用のためのデジタル認定調査事業</t>
  </si>
  <si>
    <t>宮崎市</t>
  </si>
  <si>
    <t>令和6年度補正新しい地方経済・生活環境創生交付金(デジタル実装型TYPE1)20403電子請求システム導入事業</t>
  </si>
  <si>
    <t>安平町</t>
  </si>
  <si>
    <t>公の施設のキャッシュレス決済導入事業</t>
  </si>
  <si>
    <t>30889</t>
  </si>
  <si>
    <t>田舎館村</t>
  </si>
  <si>
    <t>尾花沢市大石田町環境衛生事業組合（普通会計分）</t>
  </si>
  <si>
    <t>01214</t>
  </si>
  <si>
    <t>太子町</t>
  </si>
  <si>
    <t>古河市</t>
  </si>
  <si>
    <t>草加八潮消防組合</t>
    <rPh sb="0" eb="2">
      <t>ソウカ</t>
    </rPh>
    <rPh sb="2" eb="4">
      <t>ヤシオ</t>
    </rPh>
    <rPh sb="4" eb="6">
      <t>ショウボウ</t>
    </rPh>
    <rPh sb="6" eb="8">
      <t>クミアイ</t>
    </rPh>
    <phoneticPr fontId="2"/>
  </si>
  <si>
    <t>足柄西部清掃組合</t>
  </si>
  <si>
    <t>令和5年度補正デジタル田園都市国家構想交付金(デジタル実装タイプTYPE1)37867介護保険認定審査会デジタル化事業</t>
  </si>
  <si>
    <t>玖珠町</t>
  </si>
  <si>
    <t>多言語による行政情報の配信サービス事業</t>
  </si>
  <si>
    <t>令和5年度補正デジタル田園都市国家構想交付金(デジタル実装タイプTYPE1)11362</t>
  </si>
  <si>
    <t>川口市</t>
  </si>
  <si>
    <t>令和6年度補正新しい地方経済・生活環境創生交付金(デジタル実装型TYPE1)25211</t>
  </si>
  <si>
    <t>南風原町</t>
  </si>
  <si>
    <t>AIチャットボット導入によるホームページ改善事業</t>
  </si>
  <si>
    <t>こども育成支援総合相談システム整備事業</t>
  </si>
  <si>
    <t>那覇市</t>
  </si>
  <si>
    <t>赤村</t>
  </si>
  <si>
    <t>南牧村</t>
  </si>
  <si>
    <t>令和5年度補正デジタル田園都市国家構想交付金(デジタル実装タイプTYPE1)14130</t>
  </si>
  <si>
    <t>令和4年度補正デジタル田園都市国家構想交付金(デジタル実装タイプTYPE1)10211</t>
  </si>
  <si>
    <t>14366</t>
  </si>
  <si>
    <t>日高中部広域連合</t>
  </si>
  <si>
    <t>03000</t>
  </si>
  <si>
    <t>AIを利用した電話応答自動化事業</t>
  </si>
  <si>
    <t>地域情報連携システム導入事業</t>
  </si>
  <si>
    <t>20307</t>
  </si>
  <si>
    <t>令和6年度補正新しい地方経済・生活環境創生交付金(デジタル実装型TYPE1)17201</t>
  </si>
  <si>
    <t>結城市</t>
  </si>
  <si>
    <t>吉富町外１町環境衛生事務組合</t>
    <rPh sb="5" eb="6">
      <t>チョウ</t>
    </rPh>
    <phoneticPr fontId="2"/>
  </si>
  <si>
    <t>武雄市</t>
  </si>
  <si>
    <t>27220</t>
  </si>
  <si>
    <t>40919</t>
  </si>
  <si>
    <t>令和4年度補正デジタル田園都市国家構想交付金(デジタル実装タイプTYPE1)13123施設予約システム「えどねっと」オンライン決済による事前払い</t>
  </si>
  <si>
    <t>飯島町</t>
  </si>
  <si>
    <t>デマンドバスのシステムを用いたDX推進事業</t>
  </si>
  <si>
    <t>19827</t>
  </si>
  <si>
    <t>海田町</t>
  </si>
  <si>
    <t>e：サービスを運用する事業者とのサービス改善に向けた調整・協議</t>
    <rPh sb="20" eb="22">
      <t>カイゼン</t>
    </rPh>
    <rPh sb="23" eb="24">
      <t>ム</t>
    </rPh>
    <rPh sb="26" eb="28">
      <t>チョウセイ</t>
    </rPh>
    <rPh sb="29" eb="31">
      <t>キョウギ</t>
    </rPh>
    <phoneticPr fontId="2"/>
  </si>
  <si>
    <t>13206</t>
  </si>
  <si>
    <t>函館市</t>
  </si>
  <si>
    <t>令和5年度補正デジタル田園都市国家構想交付金(デジタル実装タイプTYPE1)47326防災・防犯情報一斉配信と学校・自治会向け情報共有アプリの導入</t>
  </si>
  <si>
    <t>奥州金ケ崎行政事務組合（事業会計分）</t>
    <rPh sb="12" eb="17">
      <t>ジギョウカイケイブン</t>
    </rPh>
    <phoneticPr fontId="2"/>
  </si>
  <si>
    <t>13421</t>
  </si>
  <si>
    <t>令和5年度補正デジタル田園都市国家構想交付金(デジタル実装タイプTYPE1)31370キャッシュレス決済推進事業</t>
  </si>
  <si>
    <t>令和6年度補正新しい地方経済・生活環境創生交付金(デジタル実装型TYPE1)23206かすがい子育て応援LINE事業</t>
  </si>
  <si>
    <t>10210</t>
  </si>
  <si>
    <t>早島町</t>
  </si>
  <si>
    <t>令和4年度補正デジタル田園都市国家構想交付金(デジタル実装タイプTYPE1)01429</t>
  </si>
  <si>
    <t>令和5年度補正デジタル田園都市国家構想交付金(デジタル実装タイプTYPE1)34100書かない窓口導入事業</t>
  </si>
  <si>
    <t>珠洲市</t>
  </si>
  <si>
    <t>水俣芦北広域行政事務組合</t>
  </si>
  <si>
    <t>令和5年度補正デジタル田園都市国家構想交付金(デジタル実装タイプTYPE1)46491デジタルを活用した持続可能な地域農業推進事業</t>
  </si>
  <si>
    <t>08564</t>
  </si>
  <si>
    <t>異動受付支援システム導入事業</t>
  </si>
  <si>
    <t>黒石市</t>
  </si>
  <si>
    <t>「伝える」広報から「つながる」広報へ。情報発信ツールDX化事業</t>
  </si>
  <si>
    <t>08208</t>
  </si>
  <si>
    <t>04401</t>
  </si>
  <si>
    <t>登米市</t>
  </si>
  <si>
    <t>三川町</t>
  </si>
  <si>
    <t>土岐川防災ダム一部事務組合</t>
  </si>
  <si>
    <t>令和4年度補正デジタル田園都市国家構想交付金(デジタル実装タイプTYPE1)12222</t>
  </si>
  <si>
    <t>国保中央病院組合</t>
  </si>
  <si>
    <t>平川市</t>
  </si>
  <si>
    <t>令和4年度補正デジタル田園都市国家構想交付金(デジタル実装タイプTYPE1)12221証明発行手数料等のキャッシュレス決済</t>
  </si>
  <si>
    <t>弘前市</t>
  </si>
  <si>
    <t>令和5年度補正デジタル田園都市国家構想交付金(デジタル実装タイプTYPE1)14217南足柄市議会本会議等字幕・資料表示等システム事業</t>
  </si>
  <si>
    <t>山形県市町村交通災害共済組合</t>
  </si>
  <si>
    <t>田子町</t>
  </si>
  <si>
    <t>深浦町</t>
  </si>
  <si>
    <t>(6) 「KPI未計測」の場合：計測できなかった理由の詳細</t>
  </si>
  <si>
    <t>令和4年度補正デジタル田園都市国家構想交付金(デジタル実装タイプTYPE1)10209統合型GIS導入事業</t>
  </si>
  <si>
    <t>役場窓口での音声文字化事業</t>
  </si>
  <si>
    <t>常設展音声ガイド導入事業</t>
  </si>
  <si>
    <t>宮古市</t>
  </si>
  <si>
    <t>GIS導入事業</t>
  </si>
  <si>
    <t>静岡県芦湖水利組合</t>
  </si>
  <si>
    <t>01406</t>
  </si>
  <si>
    <t>令和4年度補正デジタル田園都市国家構想交付金(デジタル実装タイプTYPE1)27301</t>
  </si>
  <si>
    <t>彦根市</t>
  </si>
  <si>
    <t>令和4年度補正デジタル田園都市国家構想交付金(デジタル実装タイプTYPE1)01231窓口支援システム（書かない窓口）導入事業</t>
  </si>
  <si>
    <t>かほく市内文化財デジタルアーカイブ事業</t>
  </si>
  <si>
    <t>令和5年度補正デジタル田園都市国家構想交付金(デジタル実装タイプTYPE1)40213書かない申請書事業</t>
  </si>
  <si>
    <t>19804</t>
  </si>
  <si>
    <t>石巻市</t>
  </si>
  <si>
    <t>令和5年度補正デジタル田園都市国家構想交付金(デジタル実装タイプTYPE1)28804衛星画像による広域漏水調査支援事業</t>
  </si>
  <si>
    <t>01487</t>
  </si>
  <si>
    <t>40225</t>
  </si>
  <si>
    <t>LINE窓口導入事業</t>
  </si>
  <si>
    <t>多賀城市</t>
  </si>
  <si>
    <t>東紀州環境施設組合</t>
    <rPh sb="0" eb="3">
      <t>ヒガシキシュウ</t>
    </rPh>
    <rPh sb="3" eb="7">
      <t>カンキョウシセツ</t>
    </rPh>
    <rPh sb="7" eb="9">
      <t>クミアイ</t>
    </rPh>
    <phoneticPr fontId="2"/>
  </si>
  <si>
    <t>令和6年度補正新しい地方経済・生活環境創生交付金(デジタル実装型TYPE1)01637介護認定審査会DX事業</t>
  </si>
  <si>
    <t>令和6年度補正新しい地方経済・生活環境創生交付金(デジタル実装型TYPE1)05212</t>
  </si>
  <si>
    <t>日立市</t>
  </si>
  <si>
    <t>地域活動コミュニケーションサービス実装事業</t>
  </si>
  <si>
    <t>青森県市町村職員退職手当組合</t>
  </si>
  <si>
    <t>令和4年度補正デジタル田園都市国家構想交付金(デジタル実装タイプTYPE1)01637防災対策デジタル化推進事業</t>
  </si>
  <si>
    <t>明和町</t>
  </si>
  <si>
    <t>介護サービスの迅速な提供のための認定調査DX事業</t>
  </si>
  <si>
    <t>平時・災害時共通 住民・関係人口との相互コミュニケーションによるwell-beingの実現</t>
  </si>
  <si>
    <t>令和6年度補正新しい地方経済・生活環境創生交付金(デジタル実装型TYPE1)41341</t>
  </si>
  <si>
    <t>砥部町</t>
  </si>
  <si>
    <t>令和6年度補正新しい地方経済・生活環境創生交付金(デジタル実装型TYPE1)02206</t>
  </si>
  <si>
    <t>08220</t>
  </si>
  <si>
    <t>足利市</t>
  </si>
  <si>
    <t>泉大津市</t>
  </si>
  <si>
    <t>令和5年度補正デジタル田園都市国家構想交付金(デジタル実装タイプTYPE1)06210</t>
  </si>
  <si>
    <t>30807</t>
  </si>
  <si>
    <t>令和5年度補正デジタル田園都市国家構想交付金(デジタル実装タイプTYPE1)04000博物館利用情報を活用した地域活力向上事業</t>
  </si>
  <si>
    <t>令和6年度補正新しい地方経済・生活環境創生交付金(デジタル実装型TYPE1)06402</t>
  </si>
  <si>
    <t>19366</t>
  </si>
  <si>
    <t>飛騨市</t>
  </si>
  <si>
    <t>佐賀県東部環境施設組合</t>
    <rPh sb="3" eb="5">
      <t>トウブ</t>
    </rPh>
    <rPh sb="5" eb="7">
      <t>カンキョウ</t>
    </rPh>
    <rPh sb="7" eb="9">
      <t>シセツ</t>
    </rPh>
    <rPh sb="9" eb="11">
      <t>クミアイ</t>
    </rPh>
    <phoneticPr fontId="2"/>
  </si>
  <si>
    <t>リモートでつなぐ市民窓口サービス事業</t>
  </si>
  <si>
    <t>銚子市</t>
  </si>
  <si>
    <t>令和6年度補正新しい地方経済・生活環境創生交付金(デジタル実装型TYPE1)20203</t>
  </si>
  <si>
    <t>デジタルを活用した空港の利便性向上・観光誘客強化事業</t>
  </si>
  <si>
    <t>狛江市</t>
  </si>
  <si>
    <t>川越市</t>
  </si>
  <si>
    <t>駿東伊豆消防組合</t>
    <rPh sb="0" eb="2">
      <t>スントウ</t>
    </rPh>
    <rPh sb="2" eb="3">
      <t>イ</t>
    </rPh>
    <rPh sb="3" eb="4">
      <t>ズ</t>
    </rPh>
    <rPh sb="4" eb="6">
      <t>ショウボウ</t>
    </rPh>
    <rPh sb="6" eb="8">
      <t>クミアイ</t>
    </rPh>
    <phoneticPr fontId="45"/>
  </si>
  <si>
    <t>薩摩川内市</t>
  </si>
  <si>
    <t>北茨城市</t>
  </si>
  <si>
    <t>行政手続き等スマート化推進事業</t>
  </si>
  <si>
    <t>白石町</t>
  </si>
  <si>
    <t>令和6年度補正新しい地方経済・生活環境創生交付金(デジタル実装型TYPE1)04301</t>
  </si>
  <si>
    <t>上田市東御市真田共有財産組合</t>
    <rPh sb="0" eb="3">
      <t>ウエダシ</t>
    </rPh>
    <rPh sb="3" eb="5">
      <t>トウミ</t>
    </rPh>
    <rPh sb="5" eb="6">
      <t>シ</t>
    </rPh>
    <phoneticPr fontId="2"/>
  </si>
  <si>
    <t>高岡市</t>
  </si>
  <si>
    <t>09345</t>
  </si>
  <si>
    <t>40381</t>
  </si>
  <si>
    <t>水上村</t>
  </si>
  <si>
    <t>仮称：武雄市スーパーアプリ導入事業</t>
  </si>
  <si>
    <t>大野市</t>
  </si>
  <si>
    <t>紀南社会福祉施設組合</t>
  </si>
  <si>
    <t>太宰府市</t>
  </si>
  <si>
    <t>内灘町</t>
  </si>
  <si>
    <t>令和4年度補正デジタル田園都市国家構想交付金(デジタル実装タイプTYPE1)03303デジタルを活用した災害対策事業</t>
  </si>
  <si>
    <t>令和4年度補正デジタル田園都市国家構想交付金(デジタル実装タイプTYPE1)20211公立保育所ＩＣＴ化による保護者の利便性・満足度向上及び保育士の負担軽減事業</t>
  </si>
  <si>
    <t>市川三郷町</t>
  </si>
  <si>
    <t>行政サービスデジタル化推進事業</t>
  </si>
  <si>
    <t>②サービス運用の工夫や改善点</t>
  </si>
  <si>
    <t>05204</t>
  </si>
  <si>
    <t>住居表示の電算化事業</t>
  </si>
  <si>
    <t>七尾市</t>
  </si>
  <si>
    <t>令和5年度補正デジタル田園都市国家構想交付金(デジタル実装タイプTYPE1)05201秋田市公式LINE機能拡充事業</t>
  </si>
  <si>
    <t>沼田町</t>
  </si>
  <si>
    <t>令和4年度補正デジタル田園都市国家構想交付金(デジタル実装タイプTYPE1)28207デジタルミュージアム導入事業</t>
  </si>
  <si>
    <t>玉井斎場管理組合</t>
  </si>
  <si>
    <t>令和5年度補正デジタル田園都市国家構想交付金(デジタル実装タイプTYPE1)43206くまもと農地GISを活用した情報共有化事業</t>
  </si>
  <si>
    <t>大田市</t>
  </si>
  <si>
    <t>富士吉田市</t>
  </si>
  <si>
    <t>ICT技術を活用した地図情報公開サービス</t>
  </si>
  <si>
    <t>令和6年度補正新しい地方経済・生活環境創生交付金(デジタル実装型TYPE1)14201WEB広報の導入による情報発信</t>
  </si>
  <si>
    <t>38213</t>
  </si>
  <si>
    <t>住民情報窓口待合への行政キオスク端末導入による利便性向上事業</t>
  </si>
  <si>
    <t>令和6年度補正新しい地方経済・生活環境創生交付金(デジタル実装型TYPE1)46491</t>
  </si>
  <si>
    <t>新宿区</t>
  </si>
  <si>
    <t>防府市</t>
  </si>
  <si>
    <t>窓口キャッシュレス決済拡充事業</t>
  </si>
  <si>
    <t>北空知衛生センター組合</t>
  </si>
  <si>
    <t>入善町</t>
  </si>
  <si>
    <t>令和6年度補正新しい地方経済・生活環境創生交付金(デジタル実装型TYPE1)01465</t>
  </si>
  <si>
    <t>45825</t>
  </si>
  <si>
    <t>川場村</t>
  </si>
  <si>
    <t>四日市市</t>
  </si>
  <si>
    <t>米子市</t>
  </si>
  <si>
    <t>飯塚市</t>
  </si>
  <si>
    <t>令和4年度補正デジタル田園都市国家構想交付金(デジタル実装タイプTYPE1)01210デジタル情報配信基盤を活用した観光周遊促進等による地域活性化事業</t>
  </si>
  <si>
    <t>27230</t>
  </si>
  <si>
    <t>収入項目(1)</t>
    <rPh sb="0" eb="2">
      <t>シュウニュウ</t>
    </rPh>
    <rPh sb="2" eb="4">
      <t>コウモク</t>
    </rPh>
    <phoneticPr fontId="44"/>
  </si>
  <si>
    <t>養父市</t>
  </si>
  <si>
    <t>倉敷市</t>
  </si>
  <si>
    <t>窓口や公共施設へのキャッシュレス決済導入事業</t>
  </si>
  <si>
    <t>令和6年度補正新しい地方経済・生活環境創生交付金(デジタル実装型TYPE1)09301防災DX推進事業</t>
  </si>
  <si>
    <t>宇部市</t>
  </si>
  <si>
    <t>令和4年度補正デジタル田園都市国家構想交付金(デジタル実装タイプTYPE1)12229誰一人取り残されない窓口の構築</t>
  </si>
  <si>
    <t>学校教育ICT化推進事業</t>
  </si>
  <si>
    <t>今治市</t>
  </si>
  <si>
    <t>南会津町</t>
  </si>
  <si>
    <t>母子モ＿子育てDX浸透・定着事業</t>
  </si>
  <si>
    <t>亘理名取共立衛生処理組合</t>
  </si>
  <si>
    <t>07522</t>
  </si>
  <si>
    <t>オンライン口座振替受付サービス導入事業</t>
  </si>
  <si>
    <t>校務支援システム導入</t>
  </si>
  <si>
    <t>所沢市</t>
  </si>
  <si>
    <t>24344</t>
  </si>
  <si>
    <t>交付金予算年度未入力時の表示文章</t>
    <rPh sb="0" eb="3">
      <t>コウフキン</t>
    </rPh>
    <rPh sb="3" eb="5">
      <t>ヨサン</t>
    </rPh>
    <rPh sb="5" eb="7">
      <t>ネンド</t>
    </rPh>
    <rPh sb="7" eb="11">
      <t>ミニュウリョクジ</t>
    </rPh>
    <rPh sb="12" eb="16">
      <t>ヒョウジブンショウ</t>
    </rPh>
    <phoneticPr fontId="2"/>
  </si>
  <si>
    <t>05878</t>
  </si>
  <si>
    <t>土佐町</t>
  </si>
  <si>
    <t>令和4年度補正デジタル田園都市国家構想交付金(デジタル実装タイプTYPE1)31370オンライン施設予約システム導入事業</t>
  </si>
  <si>
    <t>公立保育所ICT実装事業</t>
  </si>
  <si>
    <t>01646</t>
  </si>
  <si>
    <t>令和6年度補正新しい地方経済・生活環境創生交付金(デジタル実装型TYPE1)36401</t>
  </si>
  <si>
    <t>室戸市</t>
  </si>
  <si>
    <t>湖南市</t>
  </si>
  <si>
    <t>筑西広域市町村圏事務組合</t>
  </si>
  <si>
    <t>伊丹市</t>
  </si>
  <si>
    <t>牛奥山恩賜県有財産保護組合</t>
  </si>
  <si>
    <t>c：定期的かつ密な事業評価の実施</t>
  </si>
  <si>
    <t>令和4年度補正デジタル田園都市国家構想交付金(デジタル実装タイプTYPE1)06363</t>
  </si>
  <si>
    <t>豊前市</t>
  </si>
  <si>
    <t>23214</t>
  </si>
  <si>
    <t>守山市</t>
  </si>
  <si>
    <t>01607</t>
  </si>
  <si>
    <t>5：想定していた機能を一部具備できておらず、期待していたサービス水準を下回った</t>
  </si>
  <si>
    <t>住宅地図システムを活用した災害対策事業</t>
  </si>
  <si>
    <t>40804</t>
  </si>
  <si>
    <t>土浦市</t>
  </si>
  <si>
    <t>令和5年度補正デジタル田園都市国家構想交付金(デジタル実装タイプTYPE1)23210</t>
  </si>
  <si>
    <t>唐津市</t>
  </si>
  <si>
    <t>令和6年度補正新しい地方経済・生活環境創生交付金(デジタル実装型TYPE1)35203小中学校施設の予約申込オンライン化事業</t>
  </si>
  <si>
    <t>もっと便利に もっとやさしく スマートな行政サービスの実現</t>
  </si>
  <si>
    <t>八代市</t>
  </si>
  <si>
    <t>01427</t>
  </si>
  <si>
    <t>空き家バンク360°VR内覧導入事業</t>
  </si>
  <si>
    <t>苫前町</t>
  </si>
  <si>
    <t>令和4年度補正デジタル田園都市国家構想交付金(デジタル実装タイプTYPE1)47213</t>
  </si>
  <si>
    <t>令和6年度補正新しい地方経済・生活環境創生交付金(デジタル実装型TYPE1)26366窓口サービスデジタル化推進事業</t>
  </si>
  <si>
    <t>05886</t>
  </si>
  <si>
    <t>フロントヤード改革等推進事業</t>
  </si>
  <si>
    <t>佐伯市</t>
  </si>
  <si>
    <t>公開型・統合型GIS構築事業</t>
  </si>
  <si>
    <t>令和5年度補正デジタル田園都市国家構想交付金(デジタル実装タイプTYPE1)12203道路台帳管理システム事業</t>
  </si>
  <si>
    <t>別府市</t>
  </si>
  <si>
    <t>あきる野市</t>
  </si>
  <si>
    <t>有田町</t>
  </si>
  <si>
    <t>鹿屋市</t>
  </si>
  <si>
    <t>令和5年度補正デジタル田園都市国家構想交付金(デジタル実装タイプTYPE1)21220</t>
  </si>
  <si>
    <t>令和6年度補正新しい地方経済・生活環境創生交付金(デジタル実装型TYPE1)14205</t>
  </si>
  <si>
    <t>T111</t>
  </si>
  <si>
    <t>沼田市</t>
  </si>
  <si>
    <t>令和4年度補正デジタル田園都市国家構想交付金(デジタル実装タイプTYPE1)29210</t>
  </si>
  <si>
    <t>障害者支援アプリ開発事業</t>
  </si>
  <si>
    <t>阿見町</t>
  </si>
  <si>
    <t>c：地方公共団体HP</t>
    <rPh sb="2" eb="4">
      <t>チホウ</t>
    </rPh>
    <rPh sb="4" eb="8">
      <t>コウキョウダンタイ</t>
    </rPh>
    <phoneticPr fontId="44"/>
  </si>
  <si>
    <t>オンライン行政施設予約システムを活用したキャッシュレス決済導入事業</t>
  </si>
  <si>
    <t>宜野湾市</t>
  </si>
  <si>
    <t>令和4年度補正デジタル田園都市国家構想交付金(デジタル実装タイプTYPE1)45204</t>
  </si>
  <si>
    <t>令和4年度補正デジタル田園都市国家構想交付金(デジタル実装タイプTYPE1)06210ＴendoすこやかＭｙ進デジタル化事業</t>
  </si>
  <si>
    <t>岩出市</t>
  </si>
  <si>
    <t>東遠地区聖苑組合</t>
  </si>
  <si>
    <t>鏡石町</t>
  </si>
  <si>
    <t>北海道市町村総合事務組合</t>
  </si>
  <si>
    <t>41848</t>
  </si>
  <si>
    <t>胃内視鏡検診クラウドシステム導入事業</t>
  </si>
  <si>
    <t>横須賀市</t>
  </si>
  <si>
    <t>富田林市</t>
  </si>
  <si>
    <t>浜頓別町LINEを活用したデジタル総合窓口の導入</t>
  </si>
  <si>
    <t>議会の見える化・伝わる化推進事業</t>
  </si>
  <si>
    <t>美馬市</t>
  </si>
  <si>
    <t>04000</t>
  </si>
  <si>
    <t>中央市</t>
  </si>
  <si>
    <t>令和6年度補正新しい地方経済・生活環境創生交付金(デジタル実装型TYPE1)01468</t>
  </si>
  <si>
    <t>6-2</t>
  </si>
  <si>
    <t>01432</t>
  </si>
  <si>
    <t>中東遠看護専門学校組合</t>
  </si>
  <si>
    <t>道路台帳管理システム事業</t>
  </si>
  <si>
    <t>01370</t>
  </si>
  <si>
    <t>22210</t>
  </si>
  <si>
    <t>令和6年度補正新しい地方経済・生活環境創生交付金(デジタル実装型TYPE1)01216書かない窓口導入事業</t>
  </si>
  <si>
    <t>令和5年度補正デジタル田園都市国家構想交付金(デジタル実装タイプTYPE1)02307</t>
  </si>
  <si>
    <t>小樽市</t>
  </si>
  <si>
    <t>令和4年度補正デジタル田園都市国家構想交付金(デジタル実装タイプTYPE1)02203キャッシュレス決済導入事業</t>
  </si>
  <si>
    <t>21000</t>
  </si>
  <si>
    <t>香取市</t>
  </si>
  <si>
    <t>11238</t>
  </si>
  <si>
    <t>27229</t>
  </si>
  <si>
    <t>八戸市</t>
  </si>
  <si>
    <t>令和4年度補正デジタル田園都市国家構想交付金(デジタル実装タイプTYPE1)41425防災監視カメラシステム整備事業</t>
  </si>
  <si>
    <t>f：いずれも該当しない</t>
  </si>
  <si>
    <t>大船渡市</t>
  </si>
  <si>
    <t>北上市</t>
  </si>
  <si>
    <t>令和5年度補正デジタル田園都市国家構想交付金(デジタル実装タイプTYPE1)19202市民サービスデジタル化事業</t>
  </si>
  <si>
    <t>塩竈市</t>
  </si>
  <si>
    <t>斑鳩町</t>
  </si>
  <si>
    <t>横手市</t>
  </si>
  <si>
    <t>令和5年度補正デジタル田園都市国家構想交付金(デジタル実装タイプTYPE1)45201教育DX推進事業</t>
  </si>
  <si>
    <t>栄町</t>
  </si>
  <si>
    <t>令和5年度補正デジタル田園都市国家構想交付金(デジタル実装タイプTYPE1)26303</t>
  </si>
  <si>
    <t>新宮市</t>
  </si>
  <si>
    <t>まんのう町外三ケ市町山林組合</t>
    <rPh sb="6" eb="7">
      <t>サン</t>
    </rPh>
    <phoneticPr fontId="2"/>
  </si>
  <si>
    <t>38000</t>
  </si>
  <si>
    <t>（仮称）三田市立認定こども園ありまふじ幼稚園保育ICTサービス導入事業</t>
  </si>
  <si>
    <t>令和6年度補正新しい地方経済・生活環境創生交付金(デジタル実装型TYPE1)42205</t>
  </si>
  <si>
    <t>貝塚市</t>
  </si>
  <si>
    <t>防災ハザードマップ公開型GIS情報追加搭載事業</t>
  </si>
  <si>
    <t>令和6年度補正新しい地方経済・生活環境創生交付金(デジタル実装型TYPE1)10367安心安全持続可能なスマートタウン構築事業</t>
  </si>
  <si>
    <t>旭市</t>
  </si>
  <si>
    <t>令和6年度補正新しい地方経済・生活環境創生交付金(デジタル実装型TYPE1)13102</t>
  </si>
  <si>
    <t>北名古屋市</t>
  </si>
  <si>
    <t>鶴岡市</t>
  </si>
  <si>
    <t>令和6年度補正新しい地方経済・生活環境創生交付金(デジタル実装型TYPE1)26407チャットボット機能導入によるホームページ内での問合せ自動応答最適化事業</t>
  </si>
  <si>
    <t>防災情報発信力強化事業</t>
  </si>
  <si>
    <t>令和5年度補正デジタル田園都市国家構想交付金(デジタル実装タイプTYPE1)45208窓口手続き簡略化事業</t>
  </si>
  <si>
    <t>令和5年度補正デジタル田園都市国家構想交付金(デジタル実装タイプTYPE1)28223多文化共生社会の実現に向けたコミュニケーション支援</t>
  </si>
  <si>
    <r>
      <t>【「KPI未達成」の場合】</t>
    </r>
    <r>
      <rPr>
        <sz val="12"/>
        <color auto="1"/>
        <rFont val="Meiryo UI"/>
      </rPr>
      <t xml:space="preserve">
達成できなかった理由④</t>
    </r>
    <rPh sb="5" eb="6">
      <t>ミ</t>
    </rPh>
    <rPh sb="6" eb="8">
      <t>タッセイ</t>
    </rPh>
    <rPh sb="10" eb="12">
      <t>バアイ</t>
    </rPh>
    <rPh sb="14" eb="16">
      <t>タッセイ</t>
    </rPh>
    <rPh sb="22" eb="24">
      <t>リユウ</t>
    </rPh>
    <phoneticPr fontId="2"/>
  </si>
  <si>
    <t>20893</t>
  </si>
  <si>
    <t>美浦村</t>
  </si>
  <si>
    <t>多言語化対応に向けた字幕表示システム整備事業</t>
  </si>
  <si>
    <t>郡山市</t>
  </si>
  <si>
    <t>飯舘村</t>
  </si>
  <si>
    <t>桐生市</t>
  </si>
  <si>
    <t>警察署運転免許窓口におけるキャッシュレス決済導入事業</t>
  </si>
  <si>
    <t>長浜市</t>
  </si>
  <si>
    <t>令和5年度補正デジタル田園都市国家構想交付金(デジタル実装タイプTYPE1)43441</t>
  </si>
  <si>
    <t>令和5年度補正デジタル田園都市国家構想交付金(デジタル実装タイプTYPE1)11301税務証明書コンビニ交付導入事業</t>
  </si>
  <si>
    <t>川崎町</t>
  </si>
  <si>
    <t>11408</t>
  </si>
  <si>
    <t>33917</t>
  </si>
  <si>
    <t>令和5年度補正デジタル田園都市国家構想交付金(デジタル実装タイプTYPE1)47211要介護認定事務のデジタル化による安心の介護サービス提供事業</t>
  </si>
  <si>
    <t>御前崎市</t>
  </si>
  <si>
    <t>ＬＩＮＥを活用した情報発信事業</t>
  </si>
  <si>
    <t>多久小城医療企業団</t>
    <rPh sb="0" eb="2">
      <t>タク</t>
    </rPh>
    <rPh sb="2" eb="4">
      <t>オギ</t>
    </rPh>
    <rPh sb="4" eb="6">
      <t>イリョウ</t>
    </rPh>
    <rPh sb="6" eb="9">
      <t>キギョウダン</t>
    </rPh>
    <phoneticPr fontId="2"/>
  </si>
  <si>
    <t>名護市</t>
  </si>
  <si>
    <t>福岡県市町村消防団員等公務災害補償組合</t>
  </si>
  <si>
    <t>32448</t>
  </si>
  <si>
    <t>港区</t>
  </si>
  <si>
    <t>那智勝浦町</t>
  </si>
  <si>
    <t>武雄市公式スーパーアプリ機能拡充事業</t>
  </si>
  <si>
    <t>山中湖村</t>
  </si>
  <si>
    <t>令和6年度補正新しい地方経済・生活環境創生交付金(デジタル実装型TYPE1)31386証明書発行等支援システム導入</t>
  </si>
  <si>
    <t>穴水町</t>
  </si>
  <si>
    <t>令和5年度補正デジタル田園都市国家構想交付金(デジタル実装タイプTYPE1)20215入札契約事務デジタル化導入事業</t>
  </si>
  <si>
    <t>久吉ダム水道企業団</t>
  </si>
  <si>
    <t>令和4年度補正デジタル田園都市国家構想交付金(デジタル実装タイプTYPE1)27301デジタルデータによる整備計画書の作成とオープンデータ化</t>
  </si>
  <si>
    <t>小浜市</t>
  </si>
  <si>
    <t>都留市</t>
  </si>
  <si>
    <t>令和5年度補正デジタル田園都市国家構想交付金(デジタル実装タイプTYPE1)23213</t>
  </si>
  <si>
    <t>下諏訪町</t>
  </si>
  <si>
    <t>令和4年度補正デジタル田園都市国家構想交付金(デジタル実装タイプTYPE1)35207保育ICT化による保育の質向上事業</t>
  </si>
  <si>
    <t>沼津市</t>
  </si>
  <si>
    <t>湖北水道企業団</t>
  </si>
  <si>
    <t>多古町</t>
  </si>
  <si>
    <t>11841</t>
  </si>
  <si>
    <t>雲南市</t>
  </si>
  <si>
    <t>令和6年度補正新しい地方経済・生活環境創生交付金(デジタル実装型TYPE1)06367LINEを活用した行政情報個別配信システム導入事業</t>
  </si>
  <si>
    <t>01226</t>
  </si>
  <si>
    <t>香肌奥伊勢資源化広域連合</t>
  </si>
  <si>
    <t>岐阜羽島衛生施設組合</t>
  </si>
  <si>
    <t>水俣市</t>
  </si>
  <si>
    <t>山ノ内町</t>
  </si>
  <si>
    <t>h：特になし</t>
    <rPh sb="2" eb="3">
      <t>トク</t>
    </rPh>
    <phoneticPr fontId="44"/>
  </si>
  <si>
    <t>08232</t>
  </si>
  <si>
    <t>岡崎市</t>
  </si>
  <si>
    <t>01584</t>
  </si>
  <si>
    <t>防災情報整備事業</t>
  </si>
  <si>
    <t>京都中部広域消防組合</t>
  </si>
  <si>
    <t>令和5年度補正デジタル田園都市国家構想交付金(デジタル実装タイプTYPE1)39387入札参加資格審査電子申請システム導入事業</t>
  </si>
  <si>
    <t>令和5年度補正デジタル田園都市国家構想交付金(デジタル実装タイプTYPE1)37386キャッシュレス決済事業</t>
  </si>
  <si>
    <t>鳥栖市</t>
  </si>
  <si>
    <t>28443</t>
  </si>
  <si>
    <t>伊勢市</t>
  </si>
  <si>
    <t>八幡平市</t>
  </si>
  <si>
    <t>令和5年度補正デジタル田園都市国家構想交付金(デジタル実装タイプTYPE1)02445</t>
  </si>
  <si>
    <t>11206</t>
  </si>
  <si>
    <t>32884</t>
  </si>
  <si>
    <t>令和5年度補正デジタル田園都市国家構想交付金(デジタル実装タイプTYPE1)27214</t>
  </si>
  <si>
    <t>舞鶴市</t>
  </si>
  <si>
    <t>令和6年度補正新しい地方経済・生活環境創生交付金(デジタル実装型TYPE1)19209地域防災支援システム導入事業</t>
  </si>
  <si>
    <t>豊田市</t>
  </si>
  <si>
    <t>岸和田市</t>
  </si>
  <si>
    <t>19205</t>
  </si>
  <si>
    <t>黒部市</t>
  </si>
  <si>
    <t>07544</t>
  </si>
  <si>
    <t>01832</t>
  </si>
  <si>
    <t>令和6年度補正新しい地方経済・生活環境創生交付金(デジタル実装型TYPE1)20201学校給食費等DX事業</t>
  </si>
  <si>
    <t>電子図書館</t>
  </si>
  <si>
    <t>介護認定業務DX推進事業</t>
  </si>
  <si>
    <t>三好市</t>
  </si>
  <si>
    <t>22215</t>
  </si>
  <si>
    <t>令和4年度補正デジタル田園都市国家構想交付金(デジタル実装タイプTYPE1)01225行政手続きスマート化事業</t>
  </si>
  <si>
    <t>つがる市</t>
  </si>
  <si>
    <t>島本町</t>
  </si>
  <si>
    <t>橋本市</t>
  </si>
  <si>
    <t>令和6年度補正新しい地方経済・生活環境創生交付金(デジタル実装型TYPE1)11212窓口キャッシュレス化事業</t>
  </si>
  <si>
    <t>長水部分林組合</t>
  </si>
  <si>
    <t>諫早市</t>
  </si>
  <si>
    <t>26213</t>
  </si>
  <si>
    <t>色麻町外一市一ヶ村花川ダム管理組合</t>
    <rPh sb="5" eb="6">
      <t>シ</t>
    </rPh>
    <phoneticPr fontId="2"/>
  </si>
  <si>
    <t>09859</t>
  </si>
  <si>
    <t>AIデジタルドリル実装による個別最適化学習事業</t>
  </si>
  <si>
    <t>05000</t>
  </si>
  <si>
    <t>倉吉市</t>
  </si>
  <si>
    <t>竹原市</t>
  </si>
  <si>
    <t>令和6年度補正新しい地方経済・生活環境創生交付金(デジタル実装型TYPE1)39206</t>
  </si>
  <si>
    <t>23563</t>
  </si>
  <si>
    <t>令和4年度補正デジタル田園都市国家構想交付金(デジタル実装タイプTYPE1)20201</t>
  </si>
  <si>
    <t>令和5年度補正デジタル田園都市国家構想交付金(デジタル実装タイプTYPE1)21207</t>
  </si>
  <si>
    <t>01408</t>
  </si>
  <si>
    <t>市公式ホームページLINE連携機能導入</t>
  </si>
  <si>
    <t>宇和島市</t>
  </si>
  <si>
    <t>まちづくり関連情報のデジタル化推進事業</t>
  </si>
  <si>
    <t>尾道市</t>
  </si>
  <si>
    <t>天草市健康ポイントデジタル化事業</t>
  </si>
  <si>
    <t>45201</t>
  </si>
  <si>
    <t>大牟田市</t>
  </si>
  <si>
    <t>デジタル地域通貨を活用した地域経済活性化事業</t>
  </si>
  <si>
    <t>③評価・改善活動の工夫や改善点</t>
    <rPh sb="1" eb="3">
      <t>ヒョウカ</t>
    </rPh>
    <rPh sb="4" eb="8">
      <t>カイゼンカツドウ</t>
    </rPh>
    <rPh sb="9" eb="11">
      <t>クフウ</t>
    </rPh>
    <rPh sb="12" eb="15">
      <t>カイゼンテン</t>
    </rPh>
    <phoneticPr fontId="2"/>
  </si>
  <si>
    <t>築上町</t>
  </si>
  <si>
    <t>11245</t>
  </si>
  <si>
    <t>人吉市</t>
  </si>
  <si>
    <t>令和5年度補正デジタル田園都市国家構想交付金(デジタル実装タイプTYPE1)35206改製原附票電子化事業</t>
  </si>
  <si>
    <t>27212</t>
  </si>
  <si>
    <t>令和5年度補正デジタル田園都市国家構想交付金(デジタル実装タイプTYPE1)04323衛星を活用した漏水調査事業</t>
  </si>
  <si>
    <t>中津市</t>
  </si>
  <si>
    <t>西条市</t>
  </si>
  <si>
    <t>市公式LINEアカウントの機能拡充事業</t>
  </si>
  <si>
    <t>新しい地方経済・生活環境創生交付金（デジタル実装型TYPE1）</t>
  </si>
  <si>
    <t>外部要因(12)</t>
    <rPh sb="0" eb="4">
      <t>ガイブヨウイン</t>
    </rPh>
    <phoneticPr fontId="2"/>
  </si>
  <si>
    <t>07303</t>
  </si>
  <si>
    <t>4.評価・改善</t>
  </si>
  <si>
    <t>延岡市</t>
  </si>
  <si>
    <t>認可保育施設等に対する補助金給付システムの導入事業</t>
  </si>
  <si>
    <t>自動操舵システム導入によるスマート農業推進事業</t>
  </si>
  <si>
    <t>12000</t>
  </si>
  <si>
    <t>令和4年度補正デジタル田園都市国家構想交付金(デジタル実装タイプTYPE1)44202</t>
  </si>
  <si>
    <t>岩美町</t>
  </si>
  <si>
    <t>庁内案内ＡＩチャットボットによるデジタル窓口構築事業</t>
  </si>
  <si>
    <t>泉南市</t>
  </si>
  <si>
    <t>兵庫県市町村職員退職手当組合</t>
  </si>
  <si>
    <t>枕崎市</t>
  </si>
  <si>
    <t>令和6年度補正新しい地方経済・生活環境創生交付金(デジタル実装型TYPE1)22000こども・若者意見反映推進事業</t>
  </si>
  <si>
    <t>12216</t>
  </si>
  <si>
    <t>住民向けポータル導入（オンライン予約、通報）</t>
  </si>
  <si>
    <t>石垣市</t>
  </si>
  <si>
    <t>花巻市</t>
  </si>
  <si>
    <t>令和4年度補正デジタル田園都市国家構想交付金(デジタル実装タイプTYPE1)02202</t>
  </si>
  <si>
    <t>AIを活用したデマンド型乗合交通システム導入事業</t>
  </si>
  <si>
    <t>b</t>
  </si>
  <si>
    <t>岬町</t>
  </si>
  <si>
    <t>気仙沼市</t>
  </si>
  <si>
    <t>岩国市</t>
  </si>
  <si>
    <t>令和6年度補正新しい地方経済・生活環境創生交付金(デジタル実装型TYPE1)01397</t>
  </si>
  <si>
    <t>マイナンバーカードと連携した行政サービスデジタル化推進事業</t>
  </si>
  <si>
    <t>17000</t>
  </si>
  <si>
    <t>令和4年度補正デジタル田園都市国家構想交付金(デジタル実装タイプTYPE1)28100市有施設の不具合に関する投稿「LINE版KOBEぽすと」の導入</t>
  </si>
  <si>
    <t>22000</t>
  </si>
  <si>
    <t>仁淀川町</t>
  </si>
  <si>
    <t>04207</t>
  </si>
  <si>
    <t>河川監視カメラシステム事業</t>
  </si>
  <si>
    <t>令和4年度補正デジタル田園都市国家構想交付金(デジタル実装タイプTYPE1)40343オンデマンドバス運行事業</t>
  </si>
  <si>
    <t>23230</t>
  </si>
  <si>
    <t>令和6年度補正新しい地方経済・生活環境創生交付金(デジタル実装型TYPE1)13219情報教育推進事業（統合型学習支援ソフトウエアの活用）</t>
  </si>
  <si>
    <t>令和4年度補正デジタル田園都市国家構想交付金(デジタル実装タイプTYPE1)17407オンライン手続き等の拡充による住民サービス向上</t>
  </si>
  <si>
    <t>大館市</t>
  </si>
  <si>
    <t>公立保育所ICT化推進事業</t>
  </si>
  <si>
    <t>令和5年度補正デジタル田園都市国家構想交付金(デジタル実装タイプTYPE1)40216公共施設予約オンライン化事業</t>
  </si>
  <si>
    <t>東八代広域行政事務組合</t>
  </si>
  <si>
    <t>令和5年度補正デジタル田園都市国家構想交付金(デジタル実装タイプTYPE1)09209</t>
  </si>
  <si>
    <t>水道スマートメーター事業</t>
  </si>
  <si>
    <t>令和6年度補正新しい地方経済・生活環境創生交付金(デジタル実装型TYPE1)39206高知県電子入札システム共同利用事業</t>
  </si>
  <si>
    <t>令和6年度補正新しい地方経済・生活環境創生交付金(デジタル実装型TYPE1)12213オンライン手続推進事業</t>
  </si>
  <si>
    <t>さぬき市・三木町山林組合</t>
  </si>
  <si>
    <t>酒田市</t>
  </si>
  <si>
    <t>令和4年度補正デジタル田園都市国家構想交付金(デジタル実装タイプTYPE1)21205電子商品券による地域経済循環事業</t>
  </si>
  <si>
    <t>滋賀県市町村職員退職手当組合</t>
  </si>
  <si>
    <t>嘉島町</t>
  </si>
  <si>
    <t>予約管理システム　操作研修</t>
  </si>
  <si>
    <t>福山市</t>
  </si>
  <si>
    <t>母子健康手帳アプリを活用した妊娠届出・乳幼児健診の電子化事業</t>
  </si>
  <si>
    <t>07464</t>
  </si>
  <si>
    <t>25203</t>
  </si>
  <si>
    <t>葛飾区</t>
  </si>
  <si>
    <t>食と農の需給マッチング支援事業</t>
  </si>
  <si>
    <t>令和5年度補正デジタル田園都市国家構想交付金(デジタル実装タイプTYPE1)22214災害時における被災地支援へのドローン活用事業</t>
  </si>
  <si>
    <t>28481</t>
  </si>
  <si>
    <t>公共施設予約システムの導入事業</t>
  </si>
  <si>
    <t>安芸高田市</t>
  </si>
  <si>
    <t>いわき市</t>
  </si>
  <si>
    <t>昭和村</t>
  </si>
  <si>
    <t>白石市</t>
  </si>
  <si>
    <t>リアルタイム情報連携インフラ整備事業</t>
  </si>
  <si>
    <t>令和4年度補正デジタル田園都市国家構想交付金(デジタル実装タイプTYPE1)10202高崎市公式LINE事業</t>
  </si>
  <si>
    <t>10203</t>
  </si>
  <si>
    <t>五条広域事務組合</t>
  </si>
  <si>
    <t>令和5年度補正デジタル田園都市国家構想交付金(デジタル実装タイプTYPE1)10212電子申請システム導入事業</t>
  </si>
  <si>
    <t>40402</t>
  </si>
  <si>
    <t>つるぎ町</t>
  </si>
  <si>
    <t>06974</t>
  </si>
  <si>
    <t>28586</t>
  </si>
  <si>
    <t>伊勢崎市</t>
  </si>
  <si>
    <t>地域情報総合ポータルアプリの整備事業</t>
  </si>
  <si>
    <t>蘭越町</t>
  </si>
  <si>
    <t>ウェルビーイングを実現する地域モビリティサービス構築事業</t>
  </si>
  <si>
    <t>令和4年度補正デジタル田園都市国家構想交付金(デジタル実装タイプTYPE1)29000デジタルによる安全安心と国土強靱化の推進</t>
  </si>
  <si>
    <t>全く波及効果がなかった</t>
    <rPh sb="0" eb="1">
      <t>マッタ</t>
    </rPh>
    <rPh sb="2" eb="6">
      <t>ハキュウコウカ</t>
    </rPh>
    <phoneticPr fontId="2"/>
  </si>
  <si>
    <t>三芳町立図書館ICT化促進事業</t>
  </si>
  <si>
    <t>柏崎市</t>
  </si>
  <si>
    <t>美波町</t>
  </si>
  <si>
    <t>公式LINE整備事業</t>
  </si>
  <si>
    <t>令和5年度補正デジタル田園都市国家構想交付金(デジタル実装タイプTYPE1)28206</t>
  </si>
  <si>
    <t>令和5年度補正デジタル田園都市国家構想交付金(デジタル実装タイプTYPE1)25214学校施設利便性向上（スマートロック導入）</t>
  </si>
  <si>
    <t>宮古地区広域行政組合</t>
  </si>
  <si>
    <t>輪島市</t>
  </si>
  <si>
    <t>宮城東部衛生処理組合</t>
  </si>
  <si>
    <t>子どもの学び充実事業</t>
  </si>
  <si>
    <t>平田村</t>
  </si>
  <si>
    <t>書かない窓口の導入とコンビニ交付等の促進</t>
  </si>
  <si>
    <t>松田町外三ヶ町組合</t>
  </si>
  <si>
    <t>令和4年度補正デジタル田園都市国家構想交付金(デジタル実装タイプTYPE1)06402行政情報配信システム及び電子申請システム構築事業</t>
  </si>
  <si>
    <t>金ケ崎町</t>
  </si>
  <si>
    <t>令和5年度補正デジタル田園都市国家構想交付金(デジタル実装タイプTYPE1)26407窓口における多言語通訳サービス導入事業</t>
  </si>
  <si>
    <t>GPS除雪管理システム</t>
  </si>
  <si>
    <t>岡谷市</t>
  </si>
  <si>
    <t>証明書交付対応行政マルチコピー機設置事業</t>
  </si>
  <si>
    <t>　柳井市統合型GIS・公開型GIS構築等業務</t>
  </si>
  <si>
    <t>令和5年度補正デジタル田園都市国家構想交付金(デジタル実装タイプTYPE1)40642健幸ポイント事業</t>
  </si>
  <si>
    <t>30896</t>
  </si>
  <si>
    <t>瑞穂市</t>
  </si>
  <si>
    <t>証明書交付のデジタル化と併せたマイナンバーカード利活用促進事業</t>
  </si>
  <si>
    <t>39387</t>
  </si>
  <si>
    <t>井川町</t>
  </si>
  <si>
    <t>熱海市</t>
  </si>
  <si>
    <t>松阪市</t>
  </si>
  <si>
    <t>「0.基礎情報」のシートで「交付金予算年度」と「各KPIの名称」をご入力いただくと、上記のいずれかのステータスとなります。
　※設定していないKPI（例：KPIの設定個数が4個であればKPI⑤以降）については、「―」のステータスのままで問題ございません。</t>
    <rPh sb="24" eb="25">
      <t>カク</t>
    </rPh>
    <rPh sb="29" eb="31">
      <t>メイショウ</t>
    </rPh>
    <rPh sb="34" eb="36">
      <t>ニュウリョク</t>
    </rPh>
    <rPh sb="42" eb="44">
      <t>ジョウキ</t>
    </rPh>
    <rPh sb="64" eb="66">
      <t>セッテイ</t>
    </rPh>
    <rPh sb="75" eb="76">
      <t>レイ</t>
    </rPh>
    <rPh sb="81" eb="85">
      <t>セッテイコスウ</t>
    </rPh>
    <rPh sb="87" eb="88">
      <t>コ</t>
    </rPh>
    <rPh sb="96" eb="98">
      <t>イコウ</t>
    </rPh>
    <rPh sb="118" eb="120">
      <t>モンダイ</t>
    </rPh>
    <phoneticPr fontId="2"/>
  </si>
  <si>
    <t>姶良市</t>
  </si>
  <si>
    <t>15000</t>
  </si>
  <si>
    <t>阿久根市</t>
  </si>
  <si>
    <t>AI活用型デマンド交通導入事業</t>
  </si>
  <si>
    <t>27808</t>
  </si>
  <si>
    <t>浜頓別町</t>
  </si>
  <si>
    <t>明石市</t>
  </si>
  <si>
    <t>有田市</t>
  </si>
  <si>
    <t>施設利用予約システム</t>
  </si>
  <si>
    <t>令和6年度補正新しい地方経済・生活環境創生交付金(デジタル実装型TYPE1)23236介護認定調査業務のデジタル化事業</t>
  </si>
  <si>
    <t>25845</t>
  </si>
  <si>
    <t>令和6年度補正新しい地方経済・生活環境創生交付金(デジタル実装型TYPE1)05348</t>
  </si>
  <si>
    <t>27208</t>
  </si>
  <si>
    <t>玉野市</t>
  </si>
  <si>
    <t>平泉町公式ホームページDX推進事業</t>
  </si>
  <si>
    <t>東京都後期高齢者医療広域連合</t>
    <rPh sb="0" eb="2">
      <t>トウキョウ</t>
    </rPh>
    <rPh sb="2" eb="3">
      <t>ト</t>
    </rPh>
    <rPh sb="3" eb="5">
      <t>コウキ</t>
    </rPh>
    <rPh sb="5" eb="8">
      <t>コウレイシャ</t>
    </rPh>
    <rPh sb="8" eb="10">
      <t>イリョウ</t>
    </rPh>
    <rPh sb="10" eb="12">
      <t>コウイキ</t>
    </rPh>
    <rPh sb="12" eb="14">
      <t>レンゴウ</t>
    </rPh>
    <phoneticPr fontId="2"/>
  </si>
  <si>
    <t>善通寺市</t>
  </si>
  <si>
    <t>30383</t>
  </si>
  <si>
    <t>令和6年度補正新しい地方経済・生活環境創生交付金(デジタル実装型TYPE1)01408</t>
  </si>
  <si>
    <t>国富町</t>
  </si>
  <si>
    <t>令和5年度補正デジタル田園都市国家構想交付金(デジタル実装タイプTYPE1)11219LINE電子申請システム導入事業</t>
  </si>
  <si>
    <t>19862</t>
  </si>
  <si>
    <t>八幡浜市</t>
  </si>
  <si>
    <t>西海市</t>
  </si>
  <si>
    <t>市道管理の最適化と公開事業</t>
  </si>
  <si>
    <t>46203</t>
  </si>
  <si>
    <t>令和5年度補正デジタル田園都市国家構想交付金(デジタル実装タイプTYPE1)11211ＡＩオンデマンド型交通システム導入及び運用業務事業</t>
  </si>
  <si>
    <t>久留米市</t>
  </si>
  <si>
    <t>志摩市</t>
  </si>
  <si>
    <t>産業廃棄物監視指導強化事業</t>
  </si>
  <si>
    <t>③＜確認＞</t>
    <rPh sb="2" eb="4">
      <t>カクニン</t>
    </rPh>
    <phoneticPr fontId="2"/>
  </si>
  <si>
    <t>39820</t>
  </si>
  <si>
    <t>北谷町</t>
  </si>
  <si>
    <t>ご案内</t>
    <rPh sb="1" eb="3">
      <t>アンナイ</t>
    </rPh>
    <phoneticPr fontId="2"/>
  </si>
  <si>
    <t>令和5年度補正デジタル田園都市国家構想交付金(デジタル実装タイプTYPE1)32887公立邑智病院におけるDX化推進事業</t>
  </si>
  <si>
    <t>長野原町</t>
  </si>
  <si>
    <t>"スマート市役所”の実現に向けた環境整備</t>
  </si>
  <si>
    <t>五島市</t>
  </si>
  <si>
    <t>令和4年度補正デジタル田園都市国家構想交付金(デジタル実装タイプTYPE1)10205デジタル技術による対面窓口の混雑緩和事業</t>
  </si>
  <si>
    <t>渋谷区</t>
  </si>
  <si>
    <t>令和6年度補正新しい地方経済・生活環境創生交付金(デジタル実装型TYPE1)16211</t>
  </si>
  <si>
    <t>角田市</t>
  </si>
  <si>
    <t>大旅外二恩賜県有財産保護組合</t>
  </si>
  <si>
    <t>令和5年度補正デジタル田園都市国家構想交付金(デジタル実装タイプTYPE1)45201</t>
  </si>
  <si>
    <t>26202</t>
  </si>
  <si>
    <t>県立学校の入試手続のオンライン・キャッシュレス化　</t>
  </si>
  <si>
    <t>日野市電子図書館サービス</t>
  </si>
  <si>
    <t>税務証明コンビニ交付サービス事業</t>
  </si>
  <si>
    <t>多久市</t>
  </si>
  <si>
    <t>荒尾市</t>
  </si>
  <si>
    <t>サービス実装予定月</t>
    <rPh sb="4" eb="6">
      <t>ジッソウ</t>
    </rPh>
    <rPh sb="6" eb="8">
      <t>ヨテイ</t>
    </rPh>
    <rPh sb="8" eb="9">
      <t>ツキ</t>
    </rPh>
    <phoneticPr fontId="2"/>
  </si>
  <si>
    <t>介護認定審査会ペーパーレス化システム導入事業</t>
  </si>
  <si>
    <t>[h:その他]を選択した場合は、下段の[その他の遅延理由]欄に記入してください</t>
    <rPh sb="16" eb="18">
      <t>カダン</t>
    </rPh>
    <rPh sb="22" eb="23">
      <t>ホカ</t>
    </rPh>
    <rPh sb="24" eb="28">
      <t>チエンリユウ</t>
    </rPh>
    <rPh sb="29" eb="30">
      <t>ラン</t>
    </rPh>
    <phoneticPr fontId="2"/>
  </si>
  <si>
    <t>20817</t>
  </si>
  <si>
    <t>令和4年度補正デジタル田園都市国家構想交付金(デジタル実装タイプTYPE1)28301</t>
  </si>
  <si>
    <t>日南市</t>
  </si>
  <si>
    <t>高野町</t>
  </si>
  <si>
    <t>45206</t>
  </si>
  <si>
    <t>災害情報配信サービス事業</t>
  </si>
  <si>
    <t>LINEを活用した住民等向けポータルサービス</t>
  </si>
  <si>
    <t>令和6年度補正新しい地方経済・生活環境創生交付金(デジタル実装型TYPE1)27205避難施設開錠システムの導入</t>
  </si>
  <si>
    <t>選択
(全て)</t>
  </si>
  <si>
    <t>46908</t>
  </si>
  <si>
    <t>LINE公式アカウント導入事業</t>
  </si>
  <si>
    <t>46000</t>
  </si>
  <si>
    <t>スマート窓口拡大事業</t>
  </si>
  <si>
    <t>31201</t>
  </si>
  <si>
    <t>浦添市</t>
  </si>
  <si>
    <t>手続きナビゲーションシステム事業</t>
  </si>
  <si>
    <t>01399</t>
  </si>
  <si>
    <t>ICT活用による都市排水路浸水対策事業</t>
  </si>
  <si>
    <t>令和5年度補正デジタル田園都市国家構想交付金(デジタル実装タイプTYPE1)19000山梨県立文学館インターネット公開システム導入事業</t>
  </si>
  <si>
    <t>令和5年度補正デジタル田園都市国家構想交付金(デジタル実装タイプTYPE1)31372</t>
  </si>
  <si>
    <t>桂沢水道企業団</t>
  </si>
  <si>
    <t>しおや暮らしプラットフォーム構築事業</t>
  </si>
  <si>
    <t>湯河原町真鶴町衛生組合</t>
  </si>
  <si>
    <t>健康アプリ導入及び運用事業</t>
  </si>
  <si>
    <t>06000</t>
  </si>
  <si>
    <t>魚沼市</t>
  </si>
  <si>
    <t>福岡県自治振興組合</t>
  </si>
  <si>
    <t>南大東村</t>
  </si>
  <si>
    <t>令和5年度補正デジタル田園都市国家構想交付金(デジタル実装タイプTYPE1)01408住宅地図システム導入事業</t>
  </si>
  <si>
    <t>室蘭市</t>
  </si>
  <si>
    <t>急患診療センター医療情報デジタル化推進事業</t>
  </si>
  <si>
    <t>行かない市役所促進オンライン申請事業</t>
  </si>
  <si>
    <r>
      <t>・</t>
    </r>
    <r>
      <rPr>
        <sz val="12"/>
        <color auto="1"/>
        <rFont val="Meiryo UI"/>
      </rPr>
      <t>達成状況については、ご記入いただいた性質、目標値をもとに自動で表示されます。</t>
    </r>
    <r>
      <rPr>
        <b/>
        <u/>
        <sz val="12"/>
        <color auto="1"/>
        <rFont val="Meiryo UI"/>
      </rPr>
      <t>達成状況の判定結果が貴団体の想定と異なる場合には、提出前に事務局にメールでご連絡をお願いいたします。</t>
    </r>
    <rPh sb="39" eb="41">
      <t>タッセイ</t>
    </rPh>
    <rPh sb="41" eb="43">
      <t>ジョウキョウ</t>
    </rPh>
    <rPh sb="44" eb="46">
      <t>ハンテイ</t>
    </rPh>
    <rPh sb="46" eb="48">
      <t>ケッカ</t>
    </rPh>
    <rPh sb="49" eb="50">
      <t>キ</t>
    </rPh>
    <rPh sb="50" eb="52">
      <t>ダンタイ</t>
    </rPh>
    <rPh sb="53" eb="55">
      <t>ソウテイ</t>
    </rPh>
    <rPh sb="56" eb="57">
      <t>コト</t>
    </rPh>
    <rPh sb="59" eb="61">
      <t>バアイ</t>
    </rPh>
    <rPh sb="64" eb="66">
      <t>テイシュツ</t>
    </rPh>
    <rPh sb="66" eb="67">
      <t>マエ</t>
    </rPh>
    <rPh sb="68" eb="71">
      <t>ジムキョク</t>
    </rPh>
    <rPh sb="77" eb="79">
      <t>レンラク</t>
    </rPh>
    <rPh sb="81" eb="82">
      <t>ネガ</t>
    </rPh>
    <phoneticPr fontId="2"/>
  </si>
  <si>
    <t>男鹿市</t>
  </si>
  <si>
    <t>恩納村</t>
  </si>
  <si>
    <t>安心・安全・住みよいまちを実現する統合型GIS導入事業</t>
  </si>
  <si>
    <t>02307</t>
  </si>
  <si>
    <t>31827</t>
  </si>
  <si>
    <t>雲仙市</t>
  </si>
  <si>
    <t>白河市</t>
  </si>
  <si>
    <t>龍ケ崎市</t>
  </si>
  <si>
    <t>多治見市窓口ちょっとでも便利にDX事業　③書かない窓口</t>
  </si>
  <si>
    <t>石岡市</t>
  </si>
  <si>
    <t>行田市</t>
  </si>
  <si>
    <t>みどり市</t>
  </si>
  <si>
    <t>奥能登クリーン組合</t>
  </si>
  <si>
    <t>西宮市</t>
  </si>
  <si>
    <t>令和4年度補正デジタル田園都市国家構想交付金(デジタル実装タイプTYPE1)46502保育業務支援システム導入事業</t>
  </si>
  <si>
    <t>47311</t>
  </si>
  <si>
    <t>村山市</t>
  </si>
  <si>
    <t>館山市</t>
  </si>
  <si>
    <t>令和5年度補正デジタル田園都市国家構想交付金(デジタル実装タイプTYPE1)22212</t>
  </si>
  <si>
    <t>令和5年度補正デジタル田園都市国家構想交付金(デジタル実装タイプTYPE1)27100防火管理等講習会のオンライン化による防火・防災管理最適化事業</t>
  </si>
  <si>
    <t>26205</t>
  </si>
  <si>
    <t>福岡県</t>
    <rPh sb="0" eb="3">
      <t>フクオカケン</t>
    </rPh>
    <phoneticPr fontId="44"/>
  </si>
  <si>
    <t>新発田市</t>
  </si>
  <si>
    <t>尾三衛生組合</t>
  </si>
  <si>
    <t>川南町</t>
  </si>
  <si>
    <t>令和4年度補正デジタル田園都市国家構想交付金(デジタル実装タイプTYPE1)05201動画を活用したデジタルデバイド等の解消と情報発信手段の多様化事業</t>
  </si>
  <si>
    <t>木城町</t>
  </si>
  <si>
    <t>令和5年度補正デジタル田園都市国家構想交付金(デジタル実装タイプTYPE1)31302</t>
  </si>
  <si>
    <t>平塚市</t>
  </si>
  <si>
    <t>公式LINE機能拡充事業</t>
  </si>
  <si>
    <t>地域と学ぶ協働型学習サービス構築事業</t>
  </si>
  <si>
    <t>「隠れ豪雪日本一」西川町の助かる公共DX事業</t>
  </si>
  <si>
    <t>有線テレビケーブルを活用した農業用水利施設の遠隔監視と水門の遠隔操作</t>
  </si>
  <si>
    <t>12225</t>
  </si>
  <si>
    <t>キャッシュレス決済事業</t>
  </si>
  <si>
    <t>飯田市</t>
  </si>
  <si>
    <t>02384</t>
  </si>
  <si>
    <t>湖南衛生組合</t>
  </si>
  <si>
    <t>令和5年度補正デジタル田園都市国家構想交付金(デジタル実装タイプTYPE1)13224多摩市公園台帳の公開型GIS化事業</t>
  </si>
  <si>
    <t>観光デジタルマップの作成</t>
  </si>
  <si>
    <t>伊達市</t>
  </si>
  <si>
    <t>橿原市</t>
  </si>
  <si>
    <t>桑名市</t>
  </si>
  <si>
    <t>12322</t>
  </si>
  <si>
    <t>令和6年度補正新しい地方経済・生活環境創生交付金(デジタル実装型TYPE1)44213行政手続きオンライン化推進事業</t>
  </si>
  <si>
    <t>令和6年度補正新しい地方経済・生活環境創生交付金(デジタル実装型TYPE1)43210公共施設予約システムマルチペイメント導入事業</t>
  </si>
  <si>
    <t>令和5年度補正デジタル田園都市国家構想交付金(デジタル実装タイプTYPE1)27220電子入札システム導入事業</t>
  </si>
  <si>
    <t>令和4年度補正デジタル田園都市国家構想交付金(デジタル実装タイプTYPE1)14211避難行動要支援者対策の推進</t>
  </si>
  <si>
    <t>三豊総合病院企業団</t>
    <rPh sb="6" eb="8">
      <t>キギョウ</t>
    </rPh>
    <rPh sb="8" eb="9">
      <t>ダン</t>
    </rPh>
    <phoneticPr fontId="2"/>
  </si>
  <si>
    <t>3. 事業のKPI</t>
    <rPh sb="3" eb="5">
      <t>ジギョウ</t>
    </rPh>
    <phoneticPr fontId="2"/>
  </si>
  <si>
    <t>日南町</t>
  </si>
  <si>
    <t>笠岡市</t>
  </si>
  <si>
    <t>15586</t>
  </si>
  <si>
    <t>令和5年度補正デジタル田園都市国家構想交付金(デジタル実装タイプTYPE1)43447窓口業務スマート化推進事業</t>
  </si>
  <si>
    <t>新居浜市</t>
  </si>
  <si>
    <t>令和4年度補正デジタル田園都市国家構想交付金(デジタル実装タイプTYPE1)05207</t>
  </si>
  <si>
    <t>本宮市</t>
  </si>
  <si>
    <t>加茂市・田上町消防衛生保育組合</t>
    <rPh sb="11" eb="13">
      <t>ホイク</t>
    </rPh>
    <phoneticPr fontId="2"/>
  </si>
  <si>
    <t>09000</t>
  </si>
  <si>
    <t>38859</t>
  </si>
  <si>
    <t>土佐市</t>
  </si>
  <si>
    <t>上市町</t>
  </si>
  <si>
    <t>石巻地方広域水道企業団</t>
  </si>
  <si>
    <t>令和5年度補正デジタル田園都市国家構想交付金(デジタル実装タイプTYPE1)09214</t>
  </si>
  <si>
    <t>直方市</t>
  </si>
  <si>
    <t>令和5年度補正デジタル田園都市国家構想交付金(デジタル実装タイプTYPE1)28212赤穂市戸籍（本籍地）・税務証明コンビニ交付事業</t>
  </si>
  <si>
    <t>小林市</t>
  </si>
  <si>
    <t>01424</t>
  </si>
  <si>
    <t>住家被害認定調査システム構築事業</t>
  </si>
  <si>
    <t>松浦市</t>
  </si>
  <si>
    <t>令和6年度補正新しい地方経済・生活環境創生交付金(デジタル実装型TYPE1)01607</t>
  </si>
  <si>
    <t>本部町</t>
  </si>
  <si>
    <t>令和4年度補正デジタル田園都市国家構想交付金(デジタル実装タイプTYPE1)03000デジタル技術を活用した学びの場の環境向上</t>
  </si>
  <si>
    <t>湯河原町</t>
  </si>
  <si>
    <t>令和4年度補正デジタル田園都市国家構想交付金(デジタル実装タイプTYPE1)31325若桜町情報通信基盤施設更新事業</t>
  </si>
  <si>
    <t>老人福祉施設三室園組合</t>
  </si>
  <si>
    <t>令和6年度補正新しい地方経済・生活環境創生交付金(デジタル実装型TYPE1)28301猪名川町社会教育施設ICT化事業</t>
  </si>
  <si>
    <t>キャンプ場を核としたデジタル周遊事業</t>
  </si>
  <si>
    <t>32841</t>
  </si>
  <si>
    <t>妙高市</t>
  </si>
  <si>
    <t>出水市</t>
  </si>
  <si>
    <t>02301</t>
  </si>
  <si>
    <t>町立保育園ICTシステム事業</t>
  </si>
  <si>
    <t>公共施設インターネット予約管理システムオンライン決済導入事業</t>
  </si>
  <si>
    <t>高山村</t>
  </si>
  <si>
    <t>安房郡市広域市町村圏事務組合</t>
  </si>
  <si>
    <t>令和5年度補正デジタル田園都市国家構想交付金(デジタル実装タイプTYPE1)28225衛星画像による広域漏水調査支援事業</t>
  </si>
  <si>
    <t>京丹後市</t>
  </si>
  <si>
    <t>達成状況(8)</t>
    <rPh sb="0" eb="4">
      <t>タッセイジョウキョウ</t>
    </rPh>
    <phoneticPr fontId="2"/>
  </si>
  <si>
    <t>40642</t>
  </si>
  <si>
    <t>北海道市町村備荒資金組合</t>
  </si>
  <si>
    <t>21907</t>
  </si>
  <si>
    <t>積丹町</t>
  </si>
  <si>
    <t>大川柳川衛生組合</t>
    <rPh sb="2" eb="4">
      <t>ヤナガワ</t>
    </rPh>
    <phoneticPr fontId="2"/>
  </si>
  <si>
    <t>回答漏れがあるため、回答をお願いいたします。</t>
    <rPh sb="0" eb="3">
      <t>カイトウモ</t>
    </rPh>
    <rPh sb="10" eb="12">
      <t>カイトウ</t>
    </rPh>
    <rPh sb="14" eb="15">
      <t>ネガ</t>
    </rPh>
    <phoneticPr fontId="2"/>
  </si>
  <si>
    <t>01977</t>
  </si>
  <si>
    <t>07000</t>
  </si>
  <si>
    <t>釧路市</t>
  </si>
  <si>
    <t>新温泉町</t>
  </si>
  <si>
    <t>スマートロックを活用した行政施設予約システム</t>
  </si>
  <si>
    <t>33346</t>
  </si>
  <si>
    <t>KPI達成個数</t>
    <rPh sb="3" eb="7">
      <t>タッセイコスウ</t>
    </rPh>
    <phoneticPr fontId="2"/>
  </si>
  <si>
    <t>令和4年度補正デジタル田園都市国家構想交付金(デジタル実装タイプTYPE1)02209スマート窓口導入事業</t>
  </si>
  <si>
    <t>十和田市</t>
  </si>
  <si>
    <t>03209</t>
  </si>
  <si>
    <t>御勅使川入旧三十六ヶ村入会山恩賜県有財産保護組合</t>
  </si>
  <si>
    <t>「地域で高める防災計画」公開型GISサービス</t>
  </si>
  <si>
    <t>令和4年度補正デジタル田園都市国家構想交付金(デジタル実装タイプTYPE1)01224GPS除雪情報システム整備事業</t>
  </si>
  <si>
    <t>東彼杵町</t>
  </si>
  <si>
    <t>柳井地区広域消防組合</t>
  </si>
  <si>
    <t>令和6年度補正新しい地方経済・生活環境創生交付金(デジタル実装型TYPE1)26201乳がん検診クラウドシステム導入事業</t>
  </si>
  <si>
    <t>久慈市</t>
  </si>
  <si>
    <t>鳥羽市</t>
  </si>
  <si>
    <t>南さつま市</t>
  </si>
  <si>
    <t>07208</t>
  </si>
  <si>
    <t>30344</t>
  </si>
  <si>
    <t>湯沢市</t>
  </si>
  <si>
    <t>厚岸町</t>
  </si>
  <si>
    <t>　罹災証明書発行業務DX化事業</t>
  </si>
  <si>
    <t>キャッシュレス決済対応セミセルフレジ導入事業</t>
  </si>
  <si>
    <t>c：想定していた仕様とのかい離への対応（仕様書で想定していた通りのサービス実装ができなかった場合）</t>
    <rPh sb="2" eb="4">
      <t>ソウテイ</t>
    </rPh>
    <rPh sb="8" eb="10">
      <t>シヨウ</t>
    </rPh>
    <rPh sb="14" eb="15">
      <t>リ</t>
    </rPh>
    <rPh sb="17" eb="19">
      <t>タイオウ</t>
    </rPh>
    <rPh sb="20" eb="23">
      <t>シヨウショ</t>
    </rPh>
    <rPh sb="24" eb="26">
      <t>ソウテイ</t>
    </rPh>
    <rPh sb="30" eb="31">
      <t>トオ</t>
    </rPh>
    <rPh sb="37" eb="39">
      <t>ジッソウ</t>
    </rPh>
    <rPh sb="46" eb="48">
      <t>バアイ</t>
    </rPh>
    <phoneticPr fontId="2"/>
  </si>
  <si>
    <t>令和6年度補正新しい地方経済・生活環境創生交付金(デジタル実装型TYPE1)33643</t>
  </si>
  <si>
    <t>北空知広域水道企業団</t>
  </si>
  <si>
    <t>衛星を活用した漏水調査事業</t>
  </si>
  <si>
    <t>令和5年度補正デジタル田園都市国家構想交付金(デジタル実装タイプTYPE1)13115</t>
  </si>
  <si>
    <t>山梨県市町村総合事務組合（普通会計分）</t>
  </si>
  <si>
    <t>寒河江市</t>
  </si>
  <si>
    <t>土佐清水市</t>
  </si>
  <si>
    <t>　令和４年度第２次補正「デジタル田園都市国家構想交付金（デジタル実装タイプ）」の交付対象事業については、令和８年（2026年）３月31日をもって、交付申請時に策定した実施計画に記載された３か年計画（実装計画期間１年、運営計画期間２年）の期間満了となりますが、令和４年２月25日発出（令和５年１月25日一部改正）府地創第63号「デジタル田園都市国家構想交付金（デジタル実装タイプ）交付要綱」は、引き続き適用されます。
　特に同交付要綱の第22条（間接交付金交付の際付す条件）及び第23条（交付の条件）に鑑み、万が一、デジタル田園都市国家構想交付金（デジタル実装タイプ）の交付対象事業より取得し、又は効用を増加させた財産のうち、取得価格又は効用の増加価格が 50 万円以上のものについて、交付金の交付の目的に反して使用し、譲渡し、交換し、貸し付け、担保に供し、又は廃棄しようとするときは、あらかじめ承認申請書を大臣に提出し、その承認を受けなければならないものです。その際は、十分な時間的余裕をもってに申請書をご提出ください（提出前に事務局までご相談ください。）。</t>
  </si>
  <si>
    <t>佐倉市</t>
  </si>
  <si>
    <t>那智勝浦町・太地町環境衛生施設一部事務組合</t>
  </si>
  <si>
    <t>令和4年度補正デジタル田園都市国家構想交付金(デジタル実装タイプTYPE1)39000閲覧型電子書籍サービス導入事業</t>
  </si>
  <si>
    <t>47839</t>
  </si>
  <si>
    <t>彩の国さいたま人づくり広域連合</t>
  </si>
  <si>
    <t>図書館におけるマイナンバーカードの利用</t>
  </si>
  <si>
    <t>21216</t>
  </si>
  <si>
    <t>根羽村</t>
  </si>
  <si>
    <t>令和4年度補正デジタル田園都市国家構想交付金(デジタル実装タイプTYPE1)10443</t>
  </si>
  <si>
    <t>令和6年度補正新しい地方経済・生活環境創生交付金(デジタル実装型TYPE1)15000</t>
  </si>
  <si>
    <t>日光市</t>
  </si>
  <si>
    <t>みなかみ町</t>
  </si>
  <si>
    <t>相談業務効率化環境構築事業</t>
  </si>
  <si>
    <t>令和4年度補正デジタル田園都市国家構想交付金(デジタル実装タイプTYPE1)16210住民参加型インフラ管理システム構築事業</t>
  </si>
  <si>
    <t>岡山県市町村総合事務組合</t>
    <rPh sb="0" eb="3">
      <t>オカヤマケン</t>
    </rPh>
    <rPh sb="3" eb="6">
      <t>シチョウソン</t>
    </rPh>
    <rPh sb="6" eb="8">
      <t>ソウゴウ</t>
    </rPh>
    <rPh sb="8" eb="10">
      <t>ジム</t>
    </rPh>
    <rPh sb="10" eb="12">
      <t>クミアイ</t>
    </rPh>
    <phoneticPr fontId="2"/>
  </si>
  <si>
    <t>24216</t>
  </si>
  <si>
    <t>介護認定調査のデジタル推進</t>
  </si>
  <si>
    <t>45406</t>
  </si>
  <si>
    <t>木更津市</t>
  </si>
  <si>
    <t>一宮聖苑組合</t>
  </si>
  <si>
    <t>士別市</t>
  </si>
  <si>
    <t>令和6年度補正新しい地方経済・生活環境創生交付金(デジタル実装型TYPE1)31390地域包括支援センター支援システム導入事業</t>
  </si>
  <si>
    <t>40953</t>
  </si>
  <si>
    <t>令和6年度補正新しい地方経済・生活環境創生交付金(デジタル実装型TYPE1)23229行政手続きデジタル実装推進事業</t>
  </si>
  <si>
    <t>鎌倉市</t>
  </si>
  <si>
    <t>01212</t>
  </si>
  <si>
    <t>小千谷市</t>
  </si>
  <si>
    <t>加賀市</t>
  </si>
  <si>
    <t>令和6年度補正新しい地方経済・生活環境創生交付金(デジタル実装型TYPE1)13106AIを活用した相談支援事業</t>
  </si>
  <si>
    <t>39884</t>
  </si>
  <si>
    <t>令和5年度補正デジタル田園都市国家構想交付金(デジタル実装タイプTYPE1)29207手続きオンライン総合窓口推進事業</t>
  </si>
  <si>
    <t>五泉市</t>
  </si>
  <si>
    <t>前橋市保育施設給付費等申請システム導入事業</t>
  </si>
  <si>
    <t>砂川市</t>
  </si>
  <si>
    <t>11347</t>
  </si>
  <si>
    <t>令和5年度補正デジタル田園都市国家構想交付金(デジタル実装タイプTYPE1)46221SBS推進事業（新しい窓口）</t>
  </si>
  <si>
    <t>令和5年度補正デジタル田園都市国家構想交付金(デジタル実装タイプTYPE1)09411</t>
  </si>
  <si>
    <t>令和5年度補正デジタル田園都市国家構想交付金(デジタル実装タイプTYPE1)42201</t>
  </si>
  <si>
    <t>鯖江市</t>
  </si>
  <si>
    <t>31370</t>
  </si>
  <si>
    <t>求人･求職トータルサポート事業</t>
  </si>
  <si>
    <t>諏訪市</t>
  </si>
  <si>
    <t>保育所等AI入所選考システム導入事業</t>
  </si>
  <si>
    <t>令和5年度補正デジタル田園都市国家構想交付金(デジタル実装タイプTYPE1)30202介護認定審査会事業（デジタル化）</t>
  </si>
  <si>
    <t>20422</t>
  </si>
  <si>
    <t>粗大ごみ収集申込みの電子申請（オンライン予約システム）導入事業</t>
  </si>
  <si>
    <t>中津川市</t>
  </si>
  <si>
    <t>富士宮市</t>
  </si>
  <si>
    <t>令和4年度補正デジタル田園都市国家構想交付金(デジタル実装タイプTYPE1)43204</t>
  </si>
  <si>
    <t>令和6年度補正新しい地方経済・生活環境創生交付金(デジタル実装型TYPE1)19209市民にやさしいスマート窓口事業</t>
  </si>
  <si>
    <t>計測見込み年</t>
    <rPh sb="0" eb="2">
      <t>ケイソク</t>
    </rPh>
    <rPh sb="2" eb="4">
      <t>ミコ</t>
    </rPh>
    <rPh sb="5" eb="6">
      <t>ネン</t>
    </rPh>
    <phoneticPr fontId="2"/>
  </si>
  <si>
    <t>矢掛町</t>
  </si>
  <si>
    <t>鉾田市</t>
  </si>
  <si>
    <t>令和5年度補正デジタル田園都市国家構想交付金(デジタル実装タイプTYPE1)27211コミュニティセンタースマートロック整備事業</t>
  </si>
  <si>
    <t>02829</t>
  </si>
  <si>
    <t>名称(4)</t>
    <rPh sb="0" eb="2">
      <t>メイショウ</t>
    </rPh>
    <phoneticPr fontId="2"/>
  </si>
  <si>
    <t>西尾市</t>
  </si>
  <si>
    <t>須崎市モバイルクリニック推進事業</t>
  </si>
  <si>
    <t>令和6年度補正新しい地方経済・生活環境創生交付金(デジタル実装型TYPE1)07465</t>
  </si>
  <si>
    <t>入札手続等デジタル化事業</t>
  </si>
  <si>
    <t>吹田市</t>
  </si>
  <si>
    <t>令和6年度補正新しい地方経済・生活環境創生交付金(デジタル実装型TYPE1)16210</t>
  </si>
  <si>
    <t>令和5年度補正デジタル田園都市国家構想交付金(デジタル実装タイプTYPE1)22100統合型GIS構築業務＆ドローン活用事業</t>
  </si>
  <si>
    <t>27814</t>
  </si>
  <si>
    <t>21206</t>
  </si>
  <si>
    <t>豊後大野市</t>
  </si>
  <si>
    <t>浦河町</t>
  </si>
  <si>
    <t>南相木村</t>
  </si>
  <si>
    <t>令和5年度補正デジタル田園都市国家構想交付金(デジタル実装タイプTYPE1)29000クラウド型電子契約サービスの導入・運用事業</t>
  </si>
  <si>
    <t>洲本市</t>
  </si>
  <si>
    <t>13223</t>
  </si>
  <si>
    <t>21215</t>
  </si>
  <si>
    <t>福島町</t>
  </si>
  <si>
    <t>宇部・山陽小野田消防組合</t>
    <rPh sb="0" eb="2">
      <t>ウベ</t>
    </rPh>
    <rPh sb="3" eb="8">
      <t>サンヨウオノダ</t>
    </rPh>
    <rPh sb="8" eb="10">
      <t>ショウボウ</t>
    </rPh>
    <rPh sb="10" eb="12">
      <t>クミアイ</t>
    </rPh>
    <phoneticPr fontId="2"/>
  </si>
  <si>
    <t>桜井市</t>
  </si>
  <si>
    <t>コンビニ交付サービス事務</t>
  </si>
  <si>
    <t>43994</t>
  </si>
  <si>
    <t>授業用電子黒板導入事業</t>
  </si>
  <si>
    <t>安来市</t>
  </si>
  <si>
    <t>20811</t>
  </si>
  <si>
    <t>舟形町</t>
  </si>
  <si>
    <t>社会教育施設デジタル化によるサービス向上事業</t>
    <rPh sb="0" eb="2">
      <t>シャカイ</t>
    </rPh>
    <rPh sb="2" eb="4">
      <t>キョウイク</t>
    </rPh>
    <rPh sb="4" eb="6">
      <t>シセツ</t>
    </rPh>
    <rPh sb="10" eb="11">
      <t>カ</t>
    </rPh>
    <rPh sb="18" eb="20">
      <t>コウジョウ</t>
    </rPh>
    <rPh sb="20" eb="22">
      <t>ジギョウ</t>
    </rPh>
    <phoneticPr fontId="2"/>
  </si>
  <si>
    <t>22429</t>
  </si>
  <si>
    <t>会話内容テキスト表示サービスの拡充</t>
  </si>
  <si>
    <t>令和6年度補正新しい地方経済・生活環境創生交付金(デジタル実装型TYPE1)06208</t>
  </si>
  <si>
    <t>電子申請におけるオンライン決済機能の導入</t>
  </si>
  <si>
    <t>広島県後期高齢者医療広域連合</t>
    <rPh sb="0" eb="3">
      <t>ヒロシマケン</t>
    </rPh>
    <rPh sb="3" eb="5">
      <t>コウキ</t>
    </rPh>
    <rPh sb="5" eb="8">
      <t>コウレイシャ</t>
    </rPh>
    <rPh sb="8" eb="10">
      <t>イリョウ</t>
    </rPh>
    <rPh sb="10" eb="12">
      <t>コウイキ</t>
    </rPh>
    <rPh sb="12" eb="14">
      <t>レンゴウ</t>
    </rPh>
    <phoneticPr fontId="2"/>
  </si>
  <si>
    <t>24204</t>
  </si>
  <si>
    <t>令和6年度補正新しい地方経済・生活環境創生交付金(デジタル実装型TYPE1)10521板倉町の魅力発信と移住定住促進のためのデジタルWEB雑誌等制作</t>
  </si>
  <si>
    <t>a：事業担当課</t>
  </si>
  <si>
    <t>井原市</t>
  </si>
  <si>
    <t>阿波市</t>
  </si>
  <si>
    <t>公園維持管理システム導入業務委託</t>
  </si>
  <si>
    <t>図書館サービスポイント環境整備事業</t>
  </si>
  <si>
    <t>令和6年度補正新しい地方経済・生活環境創生交付金(デジタル実装型TYPE1)21209羽島市立図書館のスマート化</t>
  </si>
  <si>
    <t>三股町</t>
  </si>
  <si>
    <t>令和6年度補正新しい地方経済・生活環境創生交付金(デジタル実装型TYPE1)46218</t>
  </si>
  <si>
    <t>令和6年度補正新しい地方経済・生活環境創生交付金(デジタル実装型TYPE1)24341口座振替WEB受付サービス</t>
  </si>
  <si>
    <t>22216</t>
  </si>
  <si>
    <t>令和4年度補正デジタル田園都市国家構想交付金(デジタル実装タイプTYPE1)40226</t>
  </si>
  <si>
    <t>令和5年度補正デジタル田園都市国家構想交付金(デジタル実装タイプTYPE1)20204</t>
  </si>
  <si>
    <t>35305</t>
  </si>
  <si>
    <t>図書館ICタグシステム導入事業</t>
  </si>
  <si>
    <t>令和5年度補正デジタル田園都市国家構想交付金(デジタル実装タイプTYPE1)08341</t>
  </si>
  <si>
    <t>令和4年度補正デジタル田園都市国家構想交付金(デジタル実装タイプTYPE1)23201市民・行政・事業者三方よしのサービスシステム構築・活用事業</t>
  </si>
  <si>
    <t>12235</t>
  </si>
  <si>
    <t>オンライン申請の拡充による市民サービス向上事業</t>
  </si>
  <si>
    <t>40837</t>
  </si>
  <si>
    <t>松本広域連合</t>
  </si>
  <si>
    <t>令和5年度補正デジタル田園都市国家構想交付金(デジタル実装タイプTYPE1)46392給付費等申請クラウドシステム導入事業</t>
  </si>
  <si>
    <t>須崎市</t>
  </si>
  <si>
    <t>教育・保育DX推進事業</t>
  </si>
  <si>
    <t>市役所窓口改善事業</t>
  </si>
  <si>
    <t>平戸市</t>
  </si>
  <si>
    <t>貴団体が実際に取り組んだ内容や工夫を具体的に記入してください</t>
  </si>
  <si>
    <t>粗大ごみ申告受付システムの導入</t>
  </si>
  <si>
    <t>令和5年度補正デジタル田園都市国家構想交付金(デジタル実装タイプTYPE1)12231</t>
  </si>
  <si>
    <t>移動診療車によるオンライン診療サービス提供事業</t>
  </si>
  <si>
    <t>01921</t>
  </si>
  <si>
    <t>令和6年度補正新しい地方経済・生活環境創生交付金(デジタル実装型TYPE1)43444</t>
  </si>
  <si>
    <t>鰺ヶ沢町</t>
  </si>
  <si>
    <t>12831</t>
  </si>
  <si>
    <t>指宿市</t>
  </si>
  <si>
    <t>八戸圏域水道企業団</t>
  </si>
  <si>
    <t>鎌ケ谷市</t>
  </si>
  <si>
    <t>令和6年度補正新しい地方経済・生活環境創生交付金(デジタル実装型TYPE1)34462</t>
  </si>
  <si>
    <t>08000</t>
  </si>
  <si>
    <t>鹿角市</t>
  </si>
  <si>
    <t>上山市</t>
  </si>
  <si>
    <t>窓口におけるキャッシュレス決済サービス導入事業</t>
  </si>
  <si>
    <t>令和6年度補正新しい地方経済・生活環境創生交付金(デジタル実装型TYPE1)30203教育DXの推進事業</t>
  </si>
  <si>
    <t>12349</t>
  </si>
  <si>
    <t>小山市</t>
  </si>
  <si>
    <t>空き家管理システムの導入</t>
  </si>
  <si>
    <t>令和5年度補正デジタル田園都市国家構想交付金(デジタル実装タイプTYPE1)24210</t>
  </si>
  <si>
    <t>石川県市町村職員退職手当組合</t>
  </si>
  <si>
    <t>災害情報リアルタイム配信事業</t>
  </si>
  <si>
    <t>北しりべし廃棄物処理広域連合</t>
  </si>
  <si>
    <t>団体・事業者概要(1)</t>
    <rPh sb="0" eb="2">
      <t>ダンタイ</t>
    </rPh>
    <rPh sb="3" eb="6">
      <t>ジギョウシャ</t>
    </rPh>
    <rPh sb="6" eb="8">
      <t>ガイヨウ</t>
    </rPh>
    <phoneticPr fontId="2"/>
  </si>
  <si>
    <t>令和5年度補正デジタル田園都市国家構想交付金(デジタル実装タイプTYPE1)25000滋賀県電子契約推進事業</t>
  </si>
  <si>
    <t>墨田区</t>
  </si>
  <si>
    <t>ふじえだデジタルミュージアム構築事業</t>
  </si>
  <si>
    <t>都城島津邸デジタルアーカイブ事業</t>
  </si>
  <si>
    <t>令和6年度補正新しい地方経済・生活環境創生交付金(デジタル実装型TYPE1)08224子育て王国もりやDX推進プロジェクト</t>
  </si>
  <si>
    <t>20430</t>
  </si>
  <si>
    <t>丸森町</t>
  </si>
  <si>
    <t>児童館への入退館システムの導入</t>
  </si>
  <si>
    <t>下伊那郡町村総合事務組合</t>
    <rPh sb="0" eb="4">
      <t>シモイナグン</t>
    </rPh>
    <rPh sb="4" eb="6">
      <t>チョウソン</t>
    </rPh>
    <rPh sb="6" eb="8">
      <t>ソウゴウ</t>
    </rPh>
    <rPh sb="8" eb="10">
      <t>ジム</t>
    </rPh>
    <rPh sb="10" eb="12">
      <t>クミアイ</t>
    </rPh>
    <phoneticPr fontId="2"/>
  </si>
  <si>
    <t>藤沢市</t>
  </si>
  <si>
    <t>令和6年度補正新しい地方経済・生活環境創生交付金(デジタル実装型TYPE1)13118</t>
  </si>
  <si>
    <t>公立保育所ICT化による保育環境・子育て環境向上事業</t>
  </si>
  <si>
    <t>砺波市</t>
  </si>
  <si>
    <t>令和6年度補正新しい地方経済・生活環境創生交付金(デジタル実装型TYPE1)03322</t>
  </si>
  <si>
    <t>30828</t>
  </si>
  <si>
    <t>あわら市</t>
  </si>
  <si>
    <t>令和4年度補正デジタル田園都市国家構想交付金(デジタル実装タイプTYPE1)22225</t>
  </si>
  <si>
    <t>令和6年度補正新しい地方経済・生活環境創生交付金(デジタル実装型TYPE1)19425上水道AI情報管理システム化事業</t>
  </si>
  <si>
    <t>経費項目(11)</t>
    <rPh sb="0" eb="2">
      <t>ケイヒ</t>
    </rPh>
    <rPh sb="2" eb="4">
      <t>コウモク</t>
    </rPh>
    <phoneticPr fontId="44"/>
  </si>
  <si>
    <t>あさぎり町</t>
  </si>
  <si>
    <t>猪苗代町</t>
  </si>
  <si>
    <t>SAGAスマート漁業実装支援プロジェクト</t>
  </si>
  <si>
    <t>須坂市</t>
  </si>
  <si>
    <t>AI技術を活用した消費エネルギー最適化事業</t>
  </si>
  <si>
    <t>青森県交通災害共済組合</t>
  </si>
  <si>
    <t>28212</t>
  </si>
  <si>
    <t>令和5年度補正デジタル田園都市国家構想交付金(デジタル実装タイプTYPE1)41202電子母子健康手帳</t>
  </si>
  <si>
    <t>能勢町</t>
  </si>
  <si>
    <t>美濃市</t>
  </si>
  <si>
    <t>申請書自動作成システム（書かない窓口）導入事業</t>
  </si>
  <si>
    <t>3年目実績値による最終KPI達成率</t>
    <rPh sb="1" eb="3">
      <t>ネンメ</t>
    </rPh>
    <rPh sb="3" eb="6">
      <t>ジッセキチ</t>
    </rPh>
    <rPh sb="9" eb="11">
      <t>サイシュウ</t>
    </rPh>
    <rPh sb="14" eb="17">
      <t>タッセイリツ</t>
    </rPh>
    <phoneticPr fontId="2"/>
  </si>
  <si>
    <t>12879</t>
  </si>
  <si>
    <t>20209</t>
  </si>
  <si>
    <t>※自治体側でコントロールが難しい「外部要因」と、自治体側である程度制御可能な「内部要因」に分けて、具体的に記載してください。</t>
    <rPh sb="1" eb="4">
      <t>ジチタイ</t>
    </rPh>
    <rPh sb="4" eb="5">
      <t>ガワ</t>
    </rPh>
    <rPh sb="13" eb="14">
      <t>ムズカ</t>
    </rPh>
    <rPh sb="17" eb="21">
      <t>ガイブヨウイン</t>
    </rPh>
    <rPh sb="24" eb="28">
      <t>ジチタイガワ</t>
    </rPh>
    <rPh sb="31" eb="33">
      <t>テイド</t>
    </rPh>
    <rPh sb="33" eb="37">
      <t>セイギョカノウ</t>
    </rPh>
    <rPh sb="39" eb="43">
      <t>ナイブヨウイン</t>
    </rPh>
    <rPh sb="45" eb="46">
      <t>ワ</t>
    </rPh>
    <rPh sb="49" eb="52">
      <t>グタイテキ</t>
    </rPh>
    <rPh sb="53" eb="55">
      <t>キサイ</t>
    </rPh>
    <phoneticPr fontId="2"/>
  </si>
  <si>
    <t>令和5年度補正デジタル田園都市国家構想交付金(デジタル実装タイプTYPE1)24207窓口案内システム整備事業</t>
  </si>
  <si>
    <t>平谷村</t>
  </si>
  <si>
    <t>芦屋市</t>
  </si>
  <si>
    <t>スポーツ施設AIカメラ設置事業</t>
  </si>
  <si>
    <t>赤磐市</t>
  </si>
  <si>
    <t>江津市</t>
  </si>
  <si>
    <t>令和5年度補正デジタル田園都市国家構想交付金(デジタル実装タイプTYPE1)23227市役所窓口キャッシュレス化事業</t>
  </si>
  <si>
    <t>赤穂市</t>
  </si>
  <si>
    <t>令和5年度補正デジタル田園都市国家構想交付金(デジタル実装タイプTYPE1)34000</t>
  </si>
  <si>
    <t>令和5年度補正デジタル田園都市国家構想交付金(デジタル実装タイプTYPE1)37386</t>
  </si>
  <si>
    <t>美郷町公式LINE町政情報配信システム構築業務委託</t>
  </si>
  <si>
    <t>窓口ワンストップ化事業</t>
  </si>
  <si>
    <t>令和6年度補正新しい地方経済・生活環境創生交付金(デジタル実装型TYPE1)06302</t>
  </si>
  <si>
    <t>総社市</t>
  </si>
  <si>
    <t>調布駅前広場スマートバス停・総合交通案内板導入事業</t>
  </si>
  <si>
    <t>石狩北部地区消防事務組合</t>
  </si>
  <si>
    <t>府中市</t>
  </si>
  <si>
    <t>有害鳥獣被害対策事業</t>
  </si>
  <si>
    <t>令和5年度補正デジタル田園都市国家構想交付金(デジタル実装タイプTYPE1)21208公開型WebGIS導入事業</t>
  </si>
  <si>
    <t>12877</t>
  </si>
  <si>
    <t>令和4年度補正デジタル田園都市国家構想交付金(デジタル実装タイプTYPE1)20206</t>
  </si>
  <si>
    <t>令和5年度補正デジタル田園都市国家構想交付金(デジタル実装タイプTYPE1)34202</t>
  </si>
  <si>
    <t>苫小牧市</t>
  </si>
  <si>
    <t>東かがわ市</t>
  </si>
  <si>
    <t>行政手続のスマート化事業</t>
  </si>
  <si>
    <t>新見市</t>
  </si>
  <si>
    <t>介護保険認定業務システム導入事業</t>
  </si>
  <si>
    <t>令和6年度補正新しい地方経済・生活環境創生交付金(デジタル実装型TYPE1)27205図書館総合システム構築事業</t>
  </si>
  <si>
    <t>令和5年度補正デジタル田園都市国家構想交付金(デジタル実装タイプTYPE1)06321コンビニ交付事業</t>
  </si>
  <si>
    <t>大洲市</t>
  </si>
  <si>
    <t>令和5年度補正デジタル田園都市国家構想交付金(デジタル実装タイプTYPE1)12222</t>
  </si>
  <si>
    <t>田川市</t>
  </si>
  <si>
    <t>児童相談所等システム導入事業</t>
  </si>
  <si>
    <t>06403</t>
  </si>
  <si>
    <t>令和6年度補正新しい地方経済・生活環境創生交付金(デジタル実装型TYPE1)40382写真デジタルデータ活用事業</t>
  </si>
  <si>
    <t>山鹿市</t>
  </si>
  <si>
    <t>キャシュレス決済機能付きセミセルフレジ導入</t>
  </si>
  <si>
    <t>岩見沢市</t>
  </si>
  <si>
    <t>上尾市</t>
  </si>
  <si>
    <t>2-1.サービス実装</t>
    <rPh sb="8" eb="10">
      <t>ジッソウ</t>
    </rPh>
    <phoneticPr fontId="2"/>
  </si>
  <si>
    <t>鬼北町</t>
  </si>
  <si>
    <t>津久見市</t>
  </si>
  <si>
    <t>令和4年度補正デジタル田園都市国家構想交付金(デジタル実装タイプTYPE1)20210デジタル実装による学びの多層化事業</t>
  </si>
  <si>
    <t>04211</t>
  </si>
  <si>
    <t>野沢温泉村</t>
  </si>
  <si>
    <t>人感センサー等を利用した高齢者等緊急通報システム見守り事業</t>
  </si>
  <si>
    <t>串間市</t>
  </si>
  <si>
    <t>LINEを活用したすべての住民のための持ち運べる町役場</t>
  </si>
  <si>
    <t>西之表市</t>
  </si>
  <si>
    <t>30890</t>
  </si>
  <si>
    <t>津島市</t>
  </si>
  <si>
    <t>沖縄市</t>
  </si>
  <si>
    <t>介護保険認定審査及び調査業務DX化事業（デジタルTYPE１）</t>
  </si>
  <si>
    <t>令和5年度補正デジタル田園都市国家構想交付金(デジタル実装タイプTYPE1)40202</t>
  </si>
  <si>
    <t>コンビニ交付対応キオスク端末の設置事業</t>
  </si>
  <si>
    <t>北見市</t>
  </si>
  <si>
    <t>20215</t>
  </si>
  <si>
    <t>宮城県市町村自治振興センター</t>
  </si>
  <si>
    <t>鹿足郡不燃物処理組合</t>
  </si>
  <si>
    <t>サービスごとに、3年間の振り返りをご記載ください。</t>
    <rPh sb="9" eb="10">
      <t>ネン</t>
    </rPh>
    <rPh sb="10" eb="11">
      <t>カン</t>
    </rPh>
    <rPh sb="12" eb="13">
      <t>フ</t>
    </rPh>
    <rPh sb="14" eb="15">
      <t>カエ</t>
    </rPh>
    <phoneticPr fontId="2"/>
  </si>
  <si>
    <t>大山町</t>
  </si>
  <si>
    <t>寿都町</t>
  </si>
  <si>
    <t>刈羽村</t>
  </si>
  <si>
    <t>介護認定審査会資料ペーパーレス事業</t>
  </si>
  <si>
    <t>24562</t>
  </si>
  <si>
    <t>むつ市</t>
  </si>
  <si>
    <t>「書かない・待たない窓口」の実現に向けた窓口ＤＸ</t>
  </si>
  <si>
    <t>ドローンを活用した県民の生活と命を守る体制構築</t>
  </si>
  <si>
    <t>上三川町</t>
  </si>
  <si>
    <t>民間事業者デジタル推進事業</t>
  </si>
  <si>
    <t>43954</t>
  </si>
  <si>
    <t>一関市</t>
  </si>
  <si>
    <t>23235</t>
  </si>
  <si>
    <t>令和5年度補正デジタル田園都市国家構想交付金(デジタル実装タイプTYPE1)06302マイナンバーカードの利活用による証明書のコンビニ交付導入事業</t>
  </si>
  <si>
    <t>福岡県自治会館管理組合</t>
  </si>
  <si>
    <t>後志教育研修センター組合</t>
  </si>
  <si>
    <t>令和5年度補正デジタル田園都市国家構想交付金(デジタル実装タイプTYPE1)01205授業支援システム導入事業</t>
  </si>
  <si>
    <t>■実績値について</t>
    <rPh sb="1" eb="3">
      <t>ジッセキ</t>
    </rPh>
    <rPh sb="3" eb="4">
      <t>チ</t>
    </rPh>
    <phoneticPr fontId="2"/>
  </si>
  <si>
    <t>西脇市</t>
  </si>
  <si>
    <t>令和6年度補正新しい地方経済・生活環境創生交付金(デジタル実装型TYPE1)44205公共施設予約システム導入事業</t>
  </si>
  <si>
    <t>河南町</t>
  </si>
  <si>
    <t>由利本荘市</t>
  </si>
  <si>
    <t>令和6年度補正新しい地方経済・生活環境創生交付金(デジタル実装型TYPE1)01544ペーパーレス会議システムの活用による介護認定審査会運営事業</t>
  </si>
  <si>
    <t>西多摩衛生組合</t>
  </si>
  <si>
    <t>10818</t>
  </si>
  <si>
    <t>小豆島町</t>
  </si>
  <si>
    <t>舟橋村</t>
  </si>
  <si>
    <t>東川町</t>
  </si>
  <si>
    <t>こども・若者アイデアポータル構築事業</t>
  </si>
  <si>
    <t>証明書コンビニ交付サービス等導入事業</t>
  </si>
  <si>
    <t>急性期医療ICT連携ネットワーク構築事業</t>
  </si>
  <si>
    <t>06364</t>
  </si>
  <si>
    <t>令和6年度補正新しい地方経済・生活環境創生交付金(デジタル実装型TYPE1)34302</t>
  </si>
  <si>
    <t>08850</t>
  </si>
  <si>
    <t>42201</t>
  </si>
  <si>
    <t>29401</t>
  </si>
  <si>
    <t>真岡市</t>
  </si>
  <si>
    <t>京極町</t>
  </si>
  <si>
    <t>公共施設利用手続きのデジタル化</t>
  </si>
  <si>
    <t>ふくちスマートインフォメーション事業</t>
  </si>
  <si>
    <t>令和6年度補正新しい地方経済・生活環境創生交付金(デジタル実装型TYPE1)45206スマートロックによる公共施設利用の利便性向上</t>
  </si>
  <si>
    <t>令和6年度補正新しい地方経済・生活環境創生交付金(デジタル実装型TYPE1)22000県税LGX推進事業（AIチャットボット等の導入）</t>
  </si>
  <si>
    <t>10893</t>
  </si>
  <si>
    <t>20201</t>
  </si>
  <si>
    <t>渋川市</t>
  </si>
  <si>
    <t>東遠工業用水道企業団</t>
    <rPh sb="0" eb="2">
      <t>トウエン</t>
    </rPh>
    <rPh sb="2" eb="5">
      <t>コウギョウヨウ</t>
    </rPh>
    <rPh sb="5" eb="7">
      <t>スイドウ</t>
    </rPh>
    <rPh sb="7" eb="9">
      <t>キギョウ</t>
    </rPh>
    <rPh sb="9" eb="10">
      <t>ダン</t>
    </rPh>
    <phoneticPr fontId="45"/>
  </si>
  <si>
    <t>おくやみコーナー設置事業</t>
  </si>
  <si>
    <t>27869</t>
  </si>
  <si>
    <t>中央区総合防災情報システム構築事業</t>
  </si>
  <si>
    <t>飯能市</t>
  </si>
  <si>
    <t>01224</t>
  </si>
  <si>
    <t>野田市</t>
  </si>
  <si>
    <t>令和4年度補正デジタル田園都市国家構想交付金(デジタル実装タイプTYPE1)42000学習データ活用による個別最適な学びの推進</t>
  </si>
  <si>
    <t>小笠原村</t>
  </si>
  <si>
    <t>川俣町</t>
  </si>
  <si>
    <t>15216</t>
  </si>
  <si>
    <t>令和5年度補正デジタル田園都市国家構想交付金(デジタル実装タイプTYPE1)01219入札業務等DX化事業</t>
  </si>
  <si>
    <t>江東区</t>
  </si>
  <si>
    <t>令和5年度補正デジタル田園都市国家構想交付金(デジタル実装タイプTYPE1)47213</t>
  </si>
  <si>
    <t>妹背牛町</t>
  </si>
  <si>
    <t>令和5年度補正デジタル田園都市国家構想交付金(デジタル実装タイプTYPE1)25384キャッシュレス決済・セミセルフレジ導入事業</t>
  </si>
  <si>
    <t>小田原市</t>
  </si>
  <si>
    <t>伊予市</t>
  </si>
  <si>
    <t>令和4年度補正デジタル田園都市国家構想交付金(デジタル実装タイプTYPE1)18207</t>
  </si>
  <si>
    <t>東串良町</t>
  </si>
  <si>
    <t>03203</t>
  </si>
  <si>
    <t>佐井村</t>
  </si>
  <si>
    <t>十日町市</t>
  </si>
  <si>
    <t>庁内でのデジタル意識醸成にあまり寄与しなかった</t>
    <rPh sb="16" eb="18">
      <t>キヨ</t>
    </rPh>
    <phoneticPr fontId="2"/>
  </si>
  <si>
    <t>鳩山町</t>
  </si>
  <si>
    <t>本庄上里学校給食組合</t>
  </si>
  <si>
    <t>28464</t>
  </si>
  <si>
    <t>小矢部市</t>
  </si>
  <si>
    <t>42212</t>
  </si>
  <si>
    <t>宝達志水町</t>
  </si>
  <si>
    <t>かほく市</t>
  </si>
  <si>
    <t>令和4年度補正デジタル田園都市国家構想交付金(デジタル実装タイプTYPE1)45201市民公開型閲覧GISサイトの構築</t>
  </si>
  <si>
    <t>10000</t>
  </si>
  <si>
    <t>AIイベント情報集約サービス</t>
  </si>
  <si>
    <t>名寄地区衛生施設事務組合</t>
  </si>
  <si>
    <t>14217</t>
  </si>
  <si>
    <t>仙北市</t>
  </si>
  <si>
    <t>事業における役割</t>
    <rPh sb="0" eb="2">
      <t>ジギョウ</t>
    </rPh>
    <rPh sb="6" eb="8">
      <t>ヤクワリ</t>
    </rPh>
    <phoneticPr fontId="2"/>
  </si>
  <si>
    <t>添田町</t>
  </si>
  <si>
    <t>行政情報の高度化・公開化に向けたデジタル基盤構築</t>
  </si>
  <si>
    <t>北上地区消防組合</t>
  </si>
  <si>
    <t>小諸市</t>
  </si>
  <si>
    <t>39303</t>
  </si>
  <si>
    <t>令和5年度補正デジタル田園都市国家構想交付金(デジタル実装タイプTYPE1)27100住民票及び税証明発行手数料等のキャッシュレス決済導入による利便性向上事業</t>
  </si>
  <si>
    <t>大竹市</t>
  </si>
  <si>
    <t>令和6年度補正新しい地方経済・生活環境創生交付金(デジタル実装型TYPE1)07502</t>
  </si>
  <si>
    <t>大台町</t>
  </si>
  <si>
    <t>瑞浪市</t>
  </si>
  <si>
    <t>令和5年度補正デジタル田園都市国家構想交付金(デジタル実装タイプTYPE1)31000</t>
  </si>
  <si>
    <t>町営育成牧場におけるドローン活用による預託牛の生産性向上事業</t>
  </si>
  <si>
    <t>中学校部活動地域移行推進事業における学校施設予約システムの導入</t>
  </si>
  <si>
    <t>島田市</t>
  </si>
  <si>
    <t>デジタル技術を活用した学校教育の情報化</t>
  </si>
  <si>
    <t>39885</t>
  </si>
  <si>
    <t>地域の安全・安心向上に向けた見守りサービス導入事業</t>
  </si>
  <si>
    <t>01692</t>
  </si>
  <si>
    <t>保護者連絡システムと学校校務支援システムとの連携事業</t>
  </si>
  <si>
    <t>令和6年度補正新しい地方経済・生活環境創生交付金(デジタル実装型TYPE1)27226</t>
  </si>
  <si>
    <t>オンライン関係人口創出事業</t>
  </si>
  <si>
    <t>千円</t>
    <rPh sb="0" eb="2">
      <t>センエン</t>
    </rPh>
    <phoneticPr fontId="2"/>
  </si>
  <si>
    <t>30883</t>
  </si>
  <si>
    <t>竜王町</t>
  </si>
  <si>
    <t>20204</t>
  </si>
  <si>
    <t>34839</t>
  </si>
  <si>
    <t>危険物取扱者保安講習のオンライン化事業</t>
  </si>
  <si>
    <t>31834</t>
  </si>
  <si>
    <t>邑南町</t>
  </si>
  <si>
    <t>令和6年度補正新しい地方経済・生活環境創生交付金(デジタル実装型TYPE1)43433</t>
  </si>
  <si>
    <t>豊川市</t>
  </si>
  <si>
    <t>尾鷲市</t>
  </si>
  <si>
    <t>大阪南消防組合</t>
    <rPh sb="0" eb="3">
      <t>オオサカミナミ</t>
    </rPh>
    <phoneticPr fontId="2"/>
  </si>
  <si>
    <t>南越消防組合</t>
  </si>
  <si>
    <t>令和4年度補正デジタル田園都市国家構想交付金(デジタル実装タイプTYPE1)01000</t>
  </si>
  <si>
    <t>子どもたちの個別最適な学びの実現に向けた教育情報基盤の整備</t>
  </si>
  <si>
    <t>城陽市</t>
  </si>
  <si>
    <t>学校連絡アプリ導入事業</t>
  </si>
  <si>
    <t>ICT技術を活用した住民サービス向上事業</t>
  </si>
  <si>
    <t>古座川町</t>
  </si>
  <si>
    <t>高槻市</t>
  </si>
  <si>
    <t>令和5年度補正デジタル田園都市国家構想交付金(デジタル実装タイプTYPE1)40216</t>
  </si>
  <si>
    <t>松塩地区広域施設組合</t>
    <rPh sb="1" eb="2">
      <t>シオ</t>
    </rPh>
    <rPh sb="2" eb="4">
      <t>チク</t>
    </rPh>
    <rPh sb="4" eb="6">
      <t>コウイキ</t>
    </rPh>
    <phoneticPr fontId="2"/>
  </si>
  <si>
    <t>御所市</t>
  </si>
  <si>
    <t>(7) 「KPI未計測」かつ「計測見込みが立っていない」場合：見込みが立っていない理由</t>
    <rPh sb="8" eb="11">
      <t>ミケイソク</t>
    </rPh>
    <rPh sb="15" eb="17">
      <t>ケイソク</t>
    </rPh>
    <rPh sb="17" eb="19">
      <t>ミコ</t>
    </rPh>
    <rPh sb="21" eb="22">
      <t>タ</t>
    </rPh>
    <rPh sb="28" eb="30">
      <t>バアイ</t>
    </rPh>
    <rPh sb="31" eb="33">
      <t>ミコ</t>
    </rPh>
    <rPh sb="35" eb="36">
      <t>タ</t>
    </rPh>
    <rPh sb="41" eb="43">
      <t>リユウ</t>
    </rPh>
    <phoneticPr fontId="2"/>
  </si>
  <si>
    <t>01801</t>
  </si>
  <si>
    <t>池田町</t>
  </si>
  <si>
    <t>19831</t>
  </si>
  <si>
    <t>23445</t>
  </si>
  <si>
    <t>01213</t>
  </si>
  <si>
    <t>紀の川市</t>
  </si>
  <si>
    <t>電子入札システム導入事業</t>
  </si>
  <si>
    <t>上下水道台帳のオンライン公開事業</t>
  </si>
  <si>
    <t>20988</t>
  </si>
  <si>
    <t>水巻町</t>
  </si>
  <si>
    <t>北川村</t>
  </si>
  <si>
    <t>高梁市</t>
  </si>
  <si>
    <t>令和4年度補正デジタル田園都市国家構想交付金(デジタル実装タイプTYPE1)21203</t>
  </si>
  <si>
    <t>令和6年度補正新しい地方経済・生活環境創生交付金(デジタル実装型TYPE1)02381図書管理システム更新事業</t>
  </si>
  <si>
    <t>磐梯町外一市二町一ケ村組合</t>
  </si>
  <si>
    <t>保育所等における業務効率化推進事業</t>
  </si>
  <si>
    <t>ステータス</t>
  </si>
  <si>
    <t>46533</t>
  </si>
  <si>
    <t>定期報告受付オンライン化</t>
  </si>
  <si>
    <t>柳川市</t>
  </si>
  <si>
    <t>17407</t>
  </si>
  <si>
    <t>19922</t>
  </si>
  <si>
    <t>周南市</t>
  </si>
  <si>
    <t>行政手続きオンライン申請サービス導⼊事業</t>
  </si>
  <si>
    <t>責任者名</t>
    <rPh sb="0" eb="3">
      <t>セキニンシャ</t>
    </rPh>
    <rPh sb="3" eb="4">
      <t>メイ</t>
    </rPh>
    <phoneticPr fontId="44"/>
  </si>
  <si>
    <t>新宮周辺広域市町村圏事務組合</t>
  </si>
  <si>
    <t>40220</t>
  </si>
  <si>
    <t>森町</t>
  </si>
  <si>
    <t>令和4年度補正デジタル田園都市国家構想交付金(デジタル実装タイプTYPE1)30392</t>
  </si>
  <si>
    <t>春日部市</t>
  </si>
  <si>
    <t>保小中一貫したグローバル人材育成事業</t>
  </si>
  <si>
    <t>根室北部消防事務組合</t>
  </si>
  <si>
    <t>01363</t>
  </si>
  <si>
    <t>22224</t>
  </si>
  <si>
    <t>令和4年度補正デジタル田園都市国家構想交付金(デジタル実装タイプTYPE1)01453スマートキーによる公共施設運営管理の効率化と住民サービス向上</t>
  </si>
  <si>
    <t>小城市</t>
  </si>
  <si>
    <t>バイタルデータ自動転送システム導入事業</t>
  </si>
  <si>
    <t>②サービスの調達</t>
    <rPh sb="6" eb="8">
      <t>チョウタツ</t>
    </rPh>
    <phoneticPr fontId="2"/>
  </si>
  <si>
    <t>令和5年度補正デジタル田園都市国家構想交付金(デジタル実装タイプTYPE1)22100</t>
  </si>
  <si>
    <t>菊池市</t>
  </si>
  <si>
    <t>阿蘇広域行政事務組合</t>
  </si>
  <si>
    <t>令和4年度補正デジタル田園都市国家構想交付金(デジタル実装タイプTYPE1)27227</t>
  </si>
  <si>
    <t>新郷村</t>
  </si>
  <si>
    <t>竹田市</t>
  </si>
  <si>
    <t>27222</t>
  </si>
  <si>
    <t>令和5年度補正デジタル田園都市国家構想交付金(デジタル実装タイプTYPE1)14130川崎区役所及び支所の機能再編整備事業（遠隔相談システムの導入）</t>
  </si>
  <si>
    <t>健康応援ポイント事業</t>
  </si>
  <si>
    <t>47840</t>
  </si>
  <si>
    <t>粗大ごみ受付チャットボットシステム導入事業</t>
  </si>
  <si>
    <t>玄海町</t>
  </si>
  <si>
    <t>石巻地区広域行政事務組合</t>
  </si>
  <si>
    <t>和水町</t>
  </si>
  <si>
    <t>28221</t>
  </si>
  <si>
    <t>田野町地域医療デジタル環境整備事業</t>
  </si>
  <si>
    <t>西都市</t>
  </si>
  <si>
    <t>令和6年度補正新しい地方経済・生活環境創生交付金(デジタル実装型TYPE1)15227</t>
  </si>
  <si>
    <t>令和5年度補正デジタル田園都市国家構想交付金(デジタル実装タイプTYPE1)13119コミュニケーション支援機器を活用した意志疎通支援事業</t>
  </si>
  <si>
    <t>09845</t>
  </si>
  <si>
    <t>垂水市</t>
  </si>
  <si>
    <t>釧路北部消防事務組合</t>
  </si>
  <si>
    <t>榛東村公式LINE事業</t>
  </si>
  <si>
    <t>令和5年度補正デジタル田園都市国家構想交付金(デジタル実装タイプTYPE1)41207</t>
  </si>
  <si>
    <t>青梅市</t>
  </si>
  <si>
    <t>井原地区消防組合</t>
  </si>
  <si>
    <t>葛巻町</t>
  </si>
  <si>
    <t>令和6年度補正新しい地方経済・生活環境創生交付金(デジタル実装型TYPE1)12220粗大ごみ予約オンライン化事業</t>
  </si>
  <si>
    <t>22961</t>
  </si>
  <si>
    <t>公立保育園・公立学童保育クラブ業務支援システム導入事業</t>
  </si>
  <si>
    <t>小値賀町</t>
  </si>
  <si>
    <t>行政サービスの包括的なデジタル化による住民満足度向上事業</t>
  </si>
  <si>
    <t>バスロケーションシステム導入補助事業</t>
  </si>
  <si>
    <t>01346</t>
  </si>
  <si>
    <t>豊見城市</t>
  </si>
  <si>
    <t>07405</t>
  </si>
  <si>
    <t>山神水道企業団</t>
  </si>
  <si>
    <t>令和5年度補正デジタル田園都市国家構想交付金(デジタル実装タイプTYPE1)24000（仮称）デジタル道路管理地図公開・配信事業</t>
  </si>
  <si>
    <t>福津市</t>
  </si>
  <si>
    <t>GIS活用による道路台帳データ公開事業</t>
  </si>
  <si>
    <t>13804</t>
  </si>
  <si>
    <t>学校体育館等におけるスマートロック及び施設利用システムの導入事業</t>
  </si>
  <si>
    <t>生駒市</t>
  </si>
  <si>
    <t>03201</t>
  </si>
  <si>
    <t>空知中部広域連合</t>
  </si>
  <si>
    <t>Ｗｅｂ口座振替受付サービス事業</t>
  </si>
  <si>
    <t>令和6年度補正新しい地方経済・生活環境創生交付金(デジタル実装型TYPE1)39000洪水ハザードマップ作成支援システム構築事業</t>
  </si>
  <si>
    <t>夕張市</t>
  </si>
  <si>
    <t>令和6年度補正新しい地方経済・生活環境創生交付金(デジタル実装型TYPE1)30381書かない窓口関連事業</t>
  </si>
  <si>
    <t>デジタル復元による城下町魅力発信事業</t>
  </si>
  <si>
    <t>43812</t>
  </si>
  <si>
    <t>令和5年度補正デジタル田園都市国家構想交付金(デジタル実装タイプTYPE1)27382</t>
  </si>
  <si>
    <t>20207</t>
  </si>
  <si>
    <t>ICセキュリティゲート導入による図書館サービスの向上</t>
  </si>
  <si>
    <t>陸前高田市</t>
  </si>
  <si>
    <t>西予市</t>
  </si>
  <si>
    <t>令和6年度補正新しい地方経済・生活環境創生交付金(デジタル実装型TYPE1)40503</t>
  </si>
  <si>
    <t>令和4年度補正デジタル田園都市国家構想交付金(デジタル実装タイプTYPE1)10204</t>
  </si>
  <si>
    <t>岩沼市</t>
  </si>
  <si>
    <t>茨城西南地方広域市町村圏事務組合</t>
  </si>
  <si>
    <t>長井市</t>
  </si>
  <si>
    <t>令和5年度補正デジタル田園都市国家構想交付金(デジタル実装タイプTYPE1)19207</t>
  </si>
  <si>
    <t>五戸町</t>
  </si>
  <si>
    <t>遠隔漏水監視システム導入による水道管路管理の効率化</t>
  </si>
  <si>
    <t>キャッシュレス決済の全庁的な推進</t>
  </si>
  <si>
    <t>土庄町</t>
  </si>
  <si>
    <t>令和4年度補正デジタル田園都市国家構想交付金(デジタル実装タイプTYPE1)39210</t>
  </si>
  <si>
    <t>郵便局等における証明書自動交付サービス導入事業</t>
  </si>
  <si>
    <t>二本松市</t>
  </si>
  <si>
    <t>井手町</t>
  </si>
  <si>
    <t>14000</t>
  </si>
  <si>
    <t>ＩＣＴの効果的活用と授業のデジタル化推進事業</t>
  </si>
  <si>
    <t>令和6年度補正新しい地方経済・生活環境創生交付金(デジタル実装型TYPE1)22211キャッシュレス決済機能付きPOSレジシステム導入事業</t>
  </si>
  <si>
    <t>常総市</t>
  </si>
  <si>
    <t>三種・八峰養護老人ホーム組合</t>
    <rPh sb="0" eb="2">
      <t>ミタネ</t>
    </rPh>
    <rPh sb="3" eb="5">
      <t>ハッポウ</t>
    </rPh>
    <phoneticPr fontId="2"/>
  </si>
  <si>
    <t>十勝中部広域水道企業団</t>
  </si>
  <si>
    <t>大田原市</t>
  </si>
  <si>
    <t>交野市</t>
  </si>
  <si>
    <t>湯浅町</t>
  </si>
  <si>
    <t>藤岡市</t>
  </si>
  <si>
    <t>浅川清流環境組合</t>
    <rPh sb="0" eb="2">
      <t>アサカワ</t>
    </rPh>
    <rPh sb="2" eb="4">
      <t>セイリュウ</t>
    </rPh>
    <rPh sb="4" eb="6">
      <t>カンキョウ</t>
    </rPh>
    <rPh sb="6" eb="8">
      <t>クミアイ</t>
    </rPh>
    <phoneticPr fontId="2"/>
  </si>
  <si>
    <t>岡山県井原地区清掃施設組合</t>
  </si>
  <si>
    <t>社会資源の見える化事業といげたネット（電子＠連絡帳）の連携によるデータベース一元化事業</t>
  </si>
  <si>
    <t>b：実施体制</t>
    <rPh sb="2" eb="6">
      <t>ジッシタイセイ</t>
    </rPh>
    <phoneticPr fontId="2"/>
  </si>
  <si>
    <t>令和5年度補正デジタル田園都市国家構想交付金(デジタル実装タイプTYPE1)28501</t>
  </si>
  <si>
    <t>徳之島町</t>
  </si>
  <si>
    <t>茂原市</t>
  </si>
  <si>
    <t>双葉地方広域市町村圏組合</t>
  </si>
  <si>
    <t>南国・香南・香美租税債権管理機構</t>
    <rPh sb="0" eb="2">
      <t>ナンコク</t>
    </rPh>
    <rPh sb="3" eb="5">
      <t>コウナン</t>
    </rPh>
    <rPh sb="6" eb="8">
      <t>カミ</t>
    </rPh>
    <rPh sb="8" eb="10">
      <t>ソゼイ</t>
    </rPh>
    <rPh sb="10" eb="12">
      <t>サイケン</t>
    </rPh>
    <rPh sb="12" eb="14">
      <t>カンリ</t>
    </rPh>
    <rPh sb="14" eb="16">
      <t>キコウ</t>
    </rPh>
    <phoneticPr fontId="45"/>
  </si>
  <si>
    <t>横浜町</t>
  </si>
  <si>
    <t>令和6年度補正新しい地方経済・生活環境創生交付金(デジタル実装型TYPE1)34212</t>
  </si>
  <si>
    <t>見附市</t>
  </si>
  <si>
    <t>高浜市</t>
  </si>
  <si>
    <t>綾瀬市介護認定審査会等DX推進事業</t>
  </si>
  <si>
    <t>33816</t>
  </si>
  <si>
    <t>29843</t>
  </si>
  <si>
    <t>白山市</t>
  </si>
  <si>
    <t>都市計画情報に係る窓口閲覧サービス構築事業</t>
  </si>
  <si>
    <t>30404</t>
  </si>
  <si>
    <t>甲斐市</t>
  </si>
  <si>
    <t>金ケ崎町防災情報発信システム作成事業</t>
  </si>
  <si>
    <t>40955</t>
  </si>
  <si>
    <t>令和4年度補正デジタル田園都市国家構想交付金(デジタル実装タイプTYPE1)15216</t>
  </si>
  <si>
    <t>北本市</t>
  </si>
  <si>
    <t>伊那市</t>
  </si>
  <si>
    <t>羽島市</t>
  </si>
  <si>
    <t>広域静苑組合</t>
  </si>
  <si>
    <t>令和6年度補正新しい地方経済・生活環境創生交付金(デジタル実装型TYPE1)37403</t>
  </si>
  <si>
    <t>富士市</t>
  </si>
  <si>
    <t>地域BWAを活用した千代田町安全安心防犯カメラ設置事業</t>
  </si>
  <si>
    <t>40602</t>
  </si>
  <si>
    <t>藤崎町</t>
  </si>
  <si>
    <t>笠岡地区消防組合</t>
  </si>
  <si>
    <t>13859</t>
  </si>
  <si>
    <t>亀山市</t>
  </si>
  <si>
    <t>湖西市</t>
  </si>
  <si>
    <t>コンビニ交付サービス事業</t>
  </si>
  <si>
    <t>小中学校AIドリル教材ソフト導入事業</t>
  </si>
  <si>
    <t>令和4年度補正デジタル田園都市国家構想交付金(デジタル実装タイプTYPE1)27218ICTの活用による個別最適で協働的な学びの推進事業</t>
  </si>
  <si>
    <t>23933</t>
  </si>
  <si>
    <t>大東四條畷消防組合</t>
    <rPh sb="0" eb="2">
      <t>オオヒガシ</t>
    </rPh>
    <rPh sb="2" eb="3">
      <t>ヨン</t>
    </rPh>
    <rPh sb="3" eb="4">
      <t>ジョウ</t>
    </rPh>
    <rPh sb="4" eb="5">
      <t>ナワテ</t>
    </rPh>
    <rPh sb="5" eb="7">
      <t>ショウボウ</t>
    </rPh>
    <rPh sb="7" eb="9">
      <t>クミアイ</t>
    </rPh>
    <phoneticPr fontId="2"/>
  </si>
  <si>
    <t>稲美町</t>
  </si>
  <si>
    <t>03862</t>
  </si>
  <si>
    <t>20402</t>
  </si>
  <si>
    <t>令和6年度補正新しい地方経済・生活環境創生交付金(デジタル実装型TYPE1)01215LINEを活⽤した情報提供・市⺠サービス向上事業</t>
  </si>
  <si>
    <t>17361</t>
  </si>
  <si>
    <t>46223</t>
  </si>
  <si>
    <t>串本町古座川町衛生施設事務組合</t>
  </si>
  <si>
    <t>野洲市</t>
  </si>
  <si>
    <t>サービス連携プラットフォーム事業</t>
  </si>
  <si>
    <t>向日市</t>
  </si>
  <si>
    <t>令和6年度補正新しい地方経済・生活環境創生交付金(デジタル実装型TYPE1)15217</t>
  </si>
  <si>
    <t>大雪浄化組合</t>
  </si>
  <si>
    <t>01649</t>
  </si>
  <si>
    <t>三朝町</t>
  </si>
  <si>
    <t>39204</t>
  </si>
  <si>
    <t>庄原市</t>
  </si>
  <si>
    <t>令和4年度補正デジタル田園都市国家構想交付金(デジタル実装タイプTYPE1)12208</t>
  </si>
  <si>
    <t>15461</t>
  </si>
  <si>
    <t>令和4年度補正デジタル田園都市国家構想交付金(デジタル実装タイプTYPE1)27216</t>
  </si>
  <si>
    <t>ハザードマップデジタル化事業</t>
  </si>
  <si>
    <t>長門市</t>
  </si>
  <si>
    <t>40206</t>
  </si>
  <si>
    <t>ひたちなか市</t>
  </si>
  <si>
    <t>宇治田原町</t>
  </si>
  <si>
    <t>令和5年度補正デジタル田園都市国家構想交付金(デジタル実装タイプTYPE1)39201</t>
  </si>
  <si>
    <t>固定資産GIS統合事業</t>
  </si>
  <si>
    <t>令和5年度補正デジタル田園都市国家構想交付金(デジタル実装タイプTYPE1)46221SBS推進事業（デジタル教科書）</t>
  </si>
  <si>
    <t>四国中央市</t>
  </si>
  <si>
    <t>令和5年度補正デジタル田園都市国家構想交付金(デジタル実装タイプTYPE1)28229</t>
  </si>
  <si>
    <t>32893</t>
  </si>
  <si>
    <t>熊野市</t>
  </si>
  <si>
    <t>令和5年度補正デジタル田園都市国家構想交付金(デジタル実装タイプTYPE1)45341LINEを活用した情報発信デジタル化事業</t>
  </si>
  <si>
    <t>令和5年度補正デジタル田園都市国家構想交付金(デジタル実装タイプTYPE1)27140施設におけるキャッシュレス化の推進</t>
  </si>
  <si>
    <t>下仁田町</t>
  </si>
  <si>
    <t>嬉野市</t>
  </si>
  <si>
    <t>令和6年度補正新しい地方経済・生活環境創生交付金(デジタル実装型TYPE1)35216</t>
  </si>
  <si>
    <t>板野東部消防組合</t>
  </si>
  <si>
    <t>由布市</t>
  </si>
  <si>
    <t>GIGAスクール構想実現に向けたデジタル化推進事業</t>
  </si>
  <si>
    <t>令和4年度補正デジタル田園都市国家構想交付金(デジタル実装タイプTYPE1)01402デジタル活用による住民にやさしい総合窓口案内整備事業</t>
  </si>
  <si>
    <t>04202</t>
  </si>
  <si>
    <t>交通キャッシュレス導入</t>
  </si>
  <si>
    <t>壱岐市</t>
  </si>
  <si>
    <t>08442</t>
  </si>
  <si>
    <t>那智勝浦町行政窓口電子化事業</t>
  </si>
  <si>
    <t>豊後高田市</t>
  </si>
  <si>
    <t>令和5年度補正デジタル田園都市国家構想交付金(デジタル実装タイプTYPE1)13101千代田区総合防災情報システム構築</t>
  </si>
  <si>
    <t>令和5年度補正デジタル田園都市国家構想交付金(デジタル実装タイプTYPE1)12220雨水排水施設維持管理システム構築業務委託</t>
  </si>
  <si>
    <t>下妻地方広域事務組合</t>
  </si>
  <si>
    <t>令和6年度補正新しい地方経済・生活環境創生交付金(デジタル実装型TYPE1)06210引越しワンストップ支援サービスによる書かない窓口機能充実事業</t>
  </si>
  <si>
    <t>根室北部廃棄物処理広域連合</t>
  </si>
  <si>
    <t>高齢者デジタル活用支援事業</t>
  </si>
  <si>
    <t>08841</t>
  </si>
  <si>
    <t>大仙市</t>
  </si>
  <si>
    <t>令和6年度補正新しい地方経済・生活環境創生交付金(デジタル実装型TYPE1)27222窓口サービスのオンライン化による地図関連の市民サービス向上事業</t>
  </si>
  <si>
    <t>釜石市</t>
  </si>
  <si>
    <t>令和5年度補正デジタル田園都市国家構想交付金(デジタル実装タイプTYPE1)21382</t>
  </si>
  <si>
    <t>20212</t>
  </si>
  <si>
    <t>天童市</t>
  </si>
  <si>
    <t>16892</t>
  </si>
  <si>
    <t>令和5年度補正デジタル田園都市国家構想交付金(デジタル実装タイプTYPE1)23207公立保育所ICT化推進事業</t>
  </si>
  <si>
    <t>あま市</t>
  </si>
  <si>
    <t>ICTの活用による教育環境向上事業</t>
  </si>
  <si>
    <t>書かない窓口システム対象手続拡大事業</t>
  </si>
  <si>
    <t>奥伊勢広域行政組合</t>
    <rPh sb="0" eb="1">
      <t>オク</t>
    </rPh>
    <rPh sb="1" eb="3">
      <t>イセ</t>
    </rPh>
    <rPh sb="3" eb="5">
      <t>コウイキ</t>
    </rPh>
    <rPh sb="5" eb="7">
      <t>ギョウセイ</t>
    </rPh>
    <rPh sb="7" eb="9">
      <t>クミアイ</t>
    </rPh>
    <phoneticPr fontId="2"/>
  </si>
  <si>
    <t>20000</t>
  </si>
  <si>
    <t>常陸太田市</t>
  </si>
  <si>
    <t>岩手県後期高齢者医療広域連合（事業会計分）</t>
    <rPh sb="15" eb="20">
      <t>ジギョウカイケイブン</t>
    </rPh>
    <phoneticPr fontId="2"/>
  </si>
  <si>
    <t>矢板市</t>
  </si>
  <si>
    <t>佐渡市</t>
  </si>
  <si>
    <t>02303</t>
  </si>
  <si>
    <t>デジタル技術を活用した窓口手続の効率化</t>
  </si>
  <si>
    <t>令和6年度補正新しい地方経済・生活環境創生交付金(デジタル実装型TYPE1)10521</t>
  </si>
  <si>
    <t>志木市</t>
  </si>
  <si>
    <t>富岡市</t>
  </si>
  <si>
    <t>12210</t>
  </si>
  <si>
    <t>29385</t>
  </si>
  <si>
    <t>本庄市</t>
  </si>
  <si>
    <t>観光情報デジタル化推進事業</t>
  </si>
  <si>
    <t>09215</t>
  </si>
  <si>
    <t>いちき串木野市・日置市衛生処理組合</t>
    <rPh sb="8" eb="10">
      <t>ヒオキ</t>
    </rPh>
    <rPh sb="10" eb="11">
      <t>シ</t>
    </rPh>
    <phoneticPr fontId="2"/>
  </si>
  <si>
    <t>令和4年度補正デジタル田園都市国家構想交付金(デジタル実装タイプTYPE1)39424</t>
  </si>
  <si>
    <t>田原本町</t>
  </si>
  <si>
    <t>01642</t>
  </si>
  <si>
    <t>令和5年度補正デジタル田園都市国家構想交付金(デジタル実装タイプTYPE1)04216衛星を活用した漏水調査事業</t>
  </si>
  <si>
    <t>22959</t>
  </si>
  <si>
    <t>01233</t>
  </si>
  <si>
    <t>浅川町</t>
  </si>
  <si>
    <t>15211</t>
  </si>
  <si>
    <t>40912</t>
  </si>
  <si>
    <t>成田市</t>
  </si>
  <si>
    <t>目黒区</t>
  </si>
  <si>
    <t>20521</t>
  </si>
  <si>
    <t>19821</t>
  </si>
  <si>
    <t>三重地方税管理回収機構</t>
  </si>
  <si>
    <t>令和6年度補正新しい地方経済・生活環境創生交付金(デジタル実装型TYPE1)29201電子請求書システム導入事業</t>
  </si>
  <si>
    <t>令和6年度補正新しい地方経済・生活環境創生交付金(デジタル実装型TYPE1)23100粗大ごみ手数料支払いにおけるキャッシュレス決済の導入</t>
  </si>
  <si>
    <t>逗子市</t>
  </si>
  <si>
    <t>久米南町</t>
  </si>
  <si>
    <t>学校園一貫ICTサービス展開事業</t>
  </si>
  <si>
    <t>01861</t>
  </si>
  <si>
    <t>入間市</t>
  </si>
  <si>
    <t>しばたスマートアグリタウン推進事業</t>
  </si>
  <si>
    <t>村上市</t>
  </si>
  <si>
    <r>
      <t>【「KPI未計測」の場合】</t>
    </r>
    <r>
      <rPr>
        <sz val="12"/>
        <color auto="1"/>
        <rFont val="Meiryo UI"/>
      </rPr>
      <t xml:space="preserve">
計測できなかった理由②</t>
    </r>
    <rPh sb="5" eb="6">
      <t>ミ</t>
    </rPh>
    <rPh sb="6" eb="8">
      <t>ケイソク</t>
    </rPh>
    <rPh sb="10" eb="12">
      <t>バアイ</t>
    </rPh>
    <rPh sb="14" eb="16">
      <t>ケイソク</t>
    </rPh>
    <rPh sb="22" eb="24">
      <t>リユウ</t>
    </rPh>
    <phoneticPr fontId="2"/>
  </si>
  <si>
    <t>東郷町</t>
  </si>
  <si>
    <t>黒川地域行政事務組合（普通会計分）</t>
  </si>
  <si>
    <t>笛吹市</t>
  </si>
  <si>
    <t>マイナンバーカードを利用したコンビニ交付サービス（戸籍証明書）拡充事業</t>
  </si>
  <si>
    <t>シート</t>
  </si>
  <si>
    <t>音声認識AIを活用した耳に不自由な方への支援</t>
  </si>
  <si>
    <t>御船町甲佐町衛生施設組合</t>
  </si>
  <si>
    <t>01397</t>
  </si>
  <si>
    <t>08227</t>
  </si>
  <si>
    <t>40869</t>
  </si>
  <si>
    <t>恵那市</t>
  </si>
  <si>
    <t>吉野ヶ里町</t>
  </si>
  <si>
    <t>大雨災害時の遠隔監視制御システム構築事業</t>
  </si>
  <si>
    <t>19944</t>
  </si>
  <si>
    <t>令和4年度補正デジタル田園都市国家構想交付金(デジタル実装タイプTYPE1)25207「つなぐ、守山」GISクラウドサービス構築事業</t>
  </si>
  <si>
    <t>磐田市</t>
  </si>
  <si>
    <t>渡嘉敷村</t>
  </si>
  <si>
    <t>碧南市</t>
  </si>
  <si>
    <t>令和5年度補正デジタル田園都市国家構想交付金(デジタル実装タイプTYPE1)18208書かない窓口等庁内デジタル化推進による市民サービス向上事業</t>
  </si>
  <si>
    <t>浜名学園組合</t>
  </si>
  <si>
    <t>令和5年度補正デジタル田園都市国家構想交付金(デジタル実装タイプTYPE1)47361久米島町DX推進事業（書かない窓口）</t>
  </si>
  <si>
    <t>42817</t>
  </si>
  <si>
    <t>令和6年度補正新しい地方経済・生活環境創生交付金(デジタル実装型TYPE1)13104多様な決済手段を活用した電子納付の推進</t>
  </si>
  <si>
    <t>03210</t>
  </si>
  <si>
    <t>AIコンシェルジュサービス導入事業</t>
  </si>
  <si>
    <t>02424</t>
  </si>
  <si>
    <t>令和4年度補正デジタル田園都市国家構想交付金(デジタル実装タイプTYPE1)23210</t>
  </si>
  <si>
    <t>令和5年度補正デジタル田園都市国家構想交付金(デジタル実装タイプTYPE1)04215</t>
  </si>
  <si>
    <t>長野駅バス乗り場等デジタルサイネージ構築事業</t>
  </si>
  <si>
    <t>②周知・広報活動の工夫や改善点</t>
    <rPh sb="1" eb="3">
      <t>シュウチ</t>
    </rPh>
    <rPh sb="4" eb="8">
      <t>コウホウカツドウ</t>
    </rPh>
    <rPh sb="9" eb="11">
      <t>クフウ</t>
    </rPh>
    <rPh sb="12" eb="15">
      <t>カイゼンテン</t>
    </rPh>
    <phoneticPr fontId="2"/>
  </si>
  <si>
    <t>令和6年度補正新しい地方経済・生活環境創生交付金(デジタル実装型TYPE1)07203AI音声認識システムを活用した相談支援サービス事業</t>
  </si>
  <si>
    <t>双葉地方水道企業団</t>
  </si>
  <si>
    <t>かつらぎ町</t>
  </si>
  <si>
    <t>令和6年度補正新しい地方経済・生活環境創生交付金(デジタル実装型TYPE1)36201</t>
  </si>
  <si>
    <r>
      <t>　①について、</t>
    </r>
    <r>
      <rPr>
        <b/>
        <u/>
        <sz val="12"/>
        <color auto="1"/>
        <rFont val="Meiryo UI"/>
      </rPr>
      <t>その具体的な理由（サービス実装の遅れや突発的なシステム障害など）</t>
    </r>
    <r>
      <rPr>
        <sz val="12"/>
        <color auto="1"/>
        <rFont val="Meiryo UI"/>
      </rPr>
      <t>と</t>
    </r>
    <r>
      <rPr>
        <b/>
        <u/>
        <sz val="12"/>
        <color auto="1"/>
        <rFont val="Meiryo UI"/>
      </rPr>
      <t>根本原因（人員の不足や連携の不足など）</t>
    </r>
    <r>
      <rPr>
        <sz val="12"/>
        <color auto="1"/>
        <rFont val="Meiryo UI"/>
      </rPr>
      <t>を詳しくご記載ください。</t>
    </r>
  </si>
  <si>
    <t>令和4年度補正デジタル田園都市国家構想交付金(デジタル実装タイプTYPE1)37386</t>
  </si>
  <si>
    <t>守口市</t>
  </si>
  <si>
    <t>北はりま消防組合</t>
    <rPh sb="0" eb="1">
      <t>キタ</t>
    </rPh>
    <rPh sb="4" eb="6">
      <t>ショウボウ</t>
    </rPh>
    <rPh sb="6" eb="8">
      <t>クミアイ</t>
    </rPh>
    <phoneticPr fontId="2"/>
  </si>
  <si>
    <t>豊岡市</t>
  </si>
  <si>
    <t>公的個人認証連携・図書館利用登録システム構築事業</t>
  </si>
  <si>
    <t>令和4年度補正デジタル田園都市国家構想交付金(デジタル実装タイプTYPE1)13225統合型校務支援システム導入</t>
  </si>
  <si>
    <t>33855</t>
  </si>
  <si>
    <t>香芝市</t>
  </si>
  <si>
    <t>令和5年度補正デジタル田園都市国家構想交付金(デジタル実装タイプTYPE1)38202</t>
  </si>
  <si>
    <t>GISの活用による行政情報オープンデータ化推進事業</t>
  </si>
  <si>
    <t>35215</t>
  </si>
  <si>
    <t>とうおんスマートヘルスケア創出事業</t>
  </si>
  <si>
    <t>令和6年度補正新しい地方経済・生活環境創生交付金(デジタル実装型TYPE1)11000埼玉で働く・ジモト就職促進事業</t>
  </si>
  <si>
    <t>a：担当部署の人員不足（他の業務でひっ迫していた等）</t>
    <rPh sb="12" eb="13">
      <t>タ</t>
    </rPh>
    <rPh sb="14" eb="16">
      <t>ギョウム</t>
    </rPh>
    <rPh sb="19" eb="20">
      <t>パク</t>
    </rPh>
    <phoneticPr fontId="2"/>
  </si>
  <si>
    <t>小野市</t>
  </si>
  <si>
    <t>保育所等利用調整AI導入事業</t>
  </si>
  <si>
    <t>令和6年度補正新しい地方経済・生活環境創生交付金(デジタル実装型TYPE1)23206</t>
  </si>
  <si>
    <t>紀美野町</t>
  </si>
  <si>
    <t>01470</t>
  </si>
  <si>
    <t>飯南町</t>
  </si>
  <si>
    <t>23342</t>
  </si>
  <si>
    <t>邑楽館林医療企業団</t>
    <rPh sb="6" eb="9">
      <t>キギョウダン</t>
    </rPh>
    <phoneticPr fontId="2"/>
  </si>
  <si>
    <t>40897</t>
  </si>
  <si>
    <t>令和6年度補正新しい地方経済・生活環境創生交付金(デジタル実装型TYPE1)08232らくらく窓口証明書交付サービス事業</t>
  </si>
  <si>
    <t>備前市</t>
  </si>
  <si>
    <t>柳井市</t>
  </si>
  <si>
    <t>飯山市</t>
  </si>
  <si>
    <t>岩泉町</t>
  </si>
  <si>
    <t>伊江村</t>
  </si>
  <si>
    <t>証明書発行等支援システム導入</t>
  </si>
  <si>
    <t>上勝町</t>
  </si>
  <si>
    <t>34919</t>
  </si>
  <si>
    <t>学習支援システム及び家庭と学校の連絡システム稼働・運用事業</t>
  </si>
  <si>
    <t>筑後市</t>
  </si>
  <si>
    <t>13207</t>
  </si>
  <si>
    <t>令和5年度補正デジタル田園都市国家構想交付金(デジタル実装タイプTYPE1)39363林業等スマート化事業</t>
  </si>
  <si>
    <t>日置市</t>
  </si>
  <si>
    <t>宮古島市</t>
  </si>
  <si>
    <t>21204</t>
  </si>
  <si>
    <t>令和6年度補正新しい地方経済・生活環境創生交付金(デジタル実装型TYPE1)13208書かない窓口システム導入事業</t>
  </si>
  <si>
    <t>網走市</t>
  </si>
  <si>
    <t>北信広域連合</t>
  </si>
  <si>
    <t>令和5年度補正デジタル田園都市国家構想交付金(デジタル実装タイプTYPE1)08546</t>
  </si>
  <si>
    <t>33932</t>
  </si>
  <si>
    <t>18000</t>
  </si>
  <si>
    <t>STEAM教育推進事業</t>
  </si>
  <si>
    <t>西海岸衛生処理組合</t>
  </si>
  <si>
    <t>平内町</t>
  </si>
  <si>
    <t>栗原市</t>
  </si>
  <si>
    <t>外部要因(3)</t>
    <rPh sb="0" eb="4">
      <t>ガイブヨウイン</t>
    </rPh>
    <phoneticPr fontId="2"/>
  </si>
  <si>
    <t>06428</t>
  </si>
  <si>
    <t>上川町くらしのアプリ導入事業</t>
  </si>
  <si>
    <t>北秋田市</t>
  </si>
  <si>
    <t>堀川水利組合</t>
  </si>
  <si>
    <t>民生委員・児童委員の高齢者見守り活動DX支援事業</t>
  </si>
  <si>
    <t>湛井十二箇郷組合</t>
  </si>
  <si>
    <t>35837</t>
  </si>
  <si>
    <t>高鍋町</t>
  </si>
  <si>
    <t>令和6年度補正新しい地方経済・生活環境創生交付金(デジタル実装型TYPE1)08232</t>
  </si>
  <si>
    <t>オンライン面談窓口整備事業</t>
  </si>
  <si>
    <t>東根市</t>
  </si>
  <si>
    <t>南相馬市</t>
  </si>
  <si>
    <t>支払通知DX化事業</t>
  </si>
  <si>
    <t>与那国町</t>
  </si>
  <si>
    <t>令和5年度補正デジタル田園都市国家構想交付金(デジタル実装タイプTYPE1)24441美村パスポート普及促進事業</t>
  </si>
  <si>
    <t>高萩市</t>
  </si>
  <si>
    <t>46929</t>
  </si>
  <si>
    <t>安中市</t>
  </si>
  <si>
    <t>那須塩原市</t>
  </si>
  <si>
    <t>e：事業推進において庁外の推進体制全体で適切な意思決定を行っていた</t>
    <rPh sb="28" eb="29">
      <t>オコナ</t>
    </rPh>
    <phoneticPr fontId="2"/>
  </si>
  <si>
    <t>令和6年度補正新しい地方経済・生活環境創生交付金(デジタル実装型TYPE1)40206伝わる情報発信事業</t>
  </si>
  <si>
    <t>申請書記入サポートシステム導入事業</t>
  </si>
  <si>
    <t>令和4年度補正デジタル田園都市国家構想交付金(デジタル実装タイプTYPE1)21203デジタル活用による飛騨高山の温かな地域づくり</t>
  </si>
  <si>
    <t>大雪消防組合</t>
  </si>
  <si>
    <t>名称（団体・事業者名）(10)</t>
    <rPh sb="0" eb="2">
      <t>メイショウ</t>
    </rPh>
    <rPh sb="3" eb="5">
      <t>ダンタイ</t>
    </rPh>
    <rPh sb="6" eb="10">
      <t>ジギョウシャメイ</t>
    </rPh>
    <phoneticPr fontId="2"/>
  </si>
  <si>
    <t>令和5年度補正デジタル田園都市国家構想交付金(デジタル実装タイプTYPE1)06321GIGAスクール構想実現に向けたデジタル化推進事業</t>
  </si>
  <si>
    <t>行橋京都メディカルセンター組合</t>
  </si>
  <si>
    <t>東松山市</t>
  </si>
  <si>
    <t>26100</t>
  </si>
  <si>
    <t>阿南町</t>
  </si>
  <si>
    <t>宜野座村</t>
  </si>
  <si>
    <t>令和5年度補正デジタル田園都市国家構想交付金(デジタル実装タイプTYPE1)29426施設型給付費・補助金交付手続きデジタル化事業</t>
  </si>
  <si>
    <t>大田区</t>
  </si>
  <si>
    <t>26209</t>
  </si>
  <si>
    <t>令和4年度補正デジタル田園都市国家構想交付金(デジタル実装タイプTYPE1)27206健康づくり施策DX推進事業</t>
  </si>
  <si>
    <t>30207</t>
  </si>
  <si>
    <t>山江村</t>
  </si>
  <si>
    <t>三浦市</t>
  </si>
  <si>
    <t>袋井市</t>
  </si>
  <si>
    <t>燕市</t>
  </si>
  <si>
    <t>令和5年度補正デジタル田園都市国家構想交付金(デジタル実装タイプTYPE1)24209尾鷲市DX推進事業</t>
  </si>
  <si>
    <t>令和4年度補正デジタル田園都市国家構想交付金(デジタル実装タイプTYPE1)40604コンビニ交付導入事業</t>
  </si>
  <si>
    <t>新冠町</t>
  </si>
  <si>
    <t>住民向け行政サービスDX事業（「行かない・書かない・待たない」人に優しい役所づくり）</t>
  </si>
  <si>
    <t>予約管理システム　導入コンサルティング</t>
  </si>
  <si>
    <t>37000</t>
  </si>
  <si>
    <t>高根沢町</t>
  </si>
  <si>
    <t>陥没予防マップによる市民の防災力向上事業</t>
  </si>
  <si>
    <t>令和4年度補正デジタル田園都市国家構想交付金(デジタル実装タイプTYPE1)41425コンビニ交付事業</t>
  </si>
  <si>
    <t>10429</t>
  </si>
  <si>
    <t>令和4年度補正デジタル田園都市国家構想交付金(デジタル実装タイプTYPE1)03209電子入札システム導入事業</t>
  </si>
  <si>
    <t>中野市</t>
  </si>
  <si>
    <t>公立邑智病院におけるDX化推進事業</t>
  </si>
  <si>
    <t>37202</t>
  </si>
  <si>
    <t>度会町</t>
  </si>
  <si>
    <t>令和5年度補正デジタル田園都市国家構想交付金(デジタル実装タイプTYPE1)20361</t>
  </si>
  <si>
    <t>美濃加茂市</t>
  </si>
  <si>
    <t>焼津市</t>
  </si>
  <si>
    <t>01610</t>
  </si>
  <si>
    <t>日野市</t>
  </si>
  <si>
    <t>大畠山外七字恩賜県有財産保護組合</t>
  </si>
  <si>
    <t>高島市</t>
  </si>
  <si>
    <t>勝央町</t>
  </si>
  <si>
    <t>旭東用排水組合</t>
  </si>
  <si>
    <t>11221</t>
  </si>
  <si>
    <t>吉見町</t>
  </si>
  <si>
    <t>八幡市</t>
  </si>
  <si>
    <t>小中学校施設の予約申込オンライン化事業</t>
  </si>
  <si>
    <t>15213</t>
  </si>
  <si>
    <t>令和6年度補正新しい地方経済・生活環境創生交付金(デジタル実装型TYPE1)37364介護認定訪問調査モバイル導入事業</t>
  </si>
  <si>
    <t>令和4年度補正デジタル田園都市国家構想交付金(デジタル実装タイプTYPE1)43513</t>
  </si>
  <si>
    <t>枚方市</t>
  </si>
  <si>
    <t>学校図書館蔵書デジタル環境整備事業</t>
  </si>
  <si>
    <t>葛城市</t>
  </si>
  <si>
    <t>令和5年度補正デジタル田園都市国家構想交付金(デジタル実装タイプTYPE1)43210くまもと農地GISを活用した情報共有化事業</t>
  </si>
  <si>
    <t>川本町</t>
  </si>
  <si>
    <t>令和6年度補正新しい地方経済・生活環境創生交付金(デジタル実装型TYPE1)24344窓口キャッシュレスサービス導入事業</t>
  </si>
  <si>
    <r>
      <t>【「KPI未計測」の場合】</t>
    </r>
    <r>
      <rPr>
        <sz val="12"/>
        <color auto="1"/>
        <rFont val="Meiryo UI"/>
      </rPr>
      <t xml:space="preserve">
計測できなかった理由⑤</t>
    </r>
    <rPh sb="5" eb="6">
      <t>ミ</t>
    </rPh>
    <rPh sb="6" eb="8">
      <t>ケイソク</t>
    </rPh>
    <rPh sb="10" eb="12">
      <t>バアイ</t>
    </rPh>
    <rPh sb="14" eb="16">
      <t>ケイソク</t>
    </rPh>
    <rPh sb="22" eb="24">
      <t>リユウ</t>
    </rPh>
    <phoneticPr fontId="2"/>
  </si>
  <si>
    <t>23869</t>
  </si>
  <si>
    <t>瀬戸内市</t>
  </si>
  <si>
    <t>豊中市乗合タクシーWEB予約システム構築業務</t>
  </si>
  <si>
    <t>東広島市</t>
  </si>
  <si>
    <t>佐那河内村</t>
  </si>
  <si>
    <t>令和6年度補正新しい地方経済・生活環境創生交付金(デジタル実装型TYPE1)05202公共交通情報の統合管理・発信事業</t>
  </si>
  <si>
    <t>01409</t>
  </si>
  <si>
    <t>阿賀野市</t>
  </si>
  <si>
    <t>令和5年度補正デジタル田園都市国家構想交付金(デジタル実装タイプTYPE1)23211</t>
  </si>
  <si>
    <t>防災情報等一斉配信システム導入事業</t>
  </si>
  <si>
    <t>21840</t>
  </si>
  <si>
    <t>衛星画像解析による漏水リスク調査</t>
  </si>
  <si>
    <t>三木町</t>
  </si>
  <si>
    <t>令和4年度補正デジタル田園都市国家構想交付金(デジタル実装タイプTYPE1)15217</t>
  </si>
  <si>
    <t>上越広域伝染病院組合</t>
  </si>
  <si>
    <t>上富良野町</t>
  </si>
  <si>
    <t>ICT技術を活用した災害対応力と防災情報発信力の強化</t>
  </si>
  <si>
    <t>令和5年度補正デジタル田園都市国家構想交付金(デジタル実装タイプTYPE1)08231</t>
  </si>
  <si>
    <t>書かないワンストップ窓口事業</t>
  </si>
  <si>
    <t>支払手続におけるキャッシュレス化</t>
  </si>
  <si>
    <t>香美市</t>
  </si>
  <si>
    <t>令和5年度補正デジタル田園都市国家構想交付金(デジタル実装タイプTYPE1)41202</t>
  </si>
  <si>
    <t>朝日町、川越町組合立環境クリーンセンター</t>
  </si>
  <si>
    <t>令和6年度補正新しい地方経済・生活環境創生交付金(デジタル実装型TYPE1)01549訓子府町ｗebアプリ事業</t>
  </si>
  <si>
    <t>宇佐市</t>
  </si>
  <si>
    <t>01471</t>
  </si>
  <si>
    <t>令和5年度補正デジタル田園都市国家構想交付金(デジタル実装タイプTYPE1)25208</t>
  </si>
  <si>
    <t>令和6年度補正新しい地方経済・生活環境創生交付金(デジタル実装型TYPE1)05210</t>
  </si>
  <si>
    <t>曽於市</t>
  </si>
  <si>
    <t>白河地方広域市町村圏整備組合（事業会計分）</t>
  </si>
  <si>
    <t>いちき串木野市</t>
  </si>
  <si>
    <t>令和4年度補正デジタル田園都市国家構想交付金(デジタル実装タイプTYPE1)25213外部向けペーパレス会議システムの活用</t>
  </si>
  <si>
    <t>31389</t>
  </si>
  <si>
    <t>住居表示台帳デジタル化事業</t>
  </si>
  <si>
    <t>デジタル活用によるもおかっ子”わくわく”教育プロジェクト</t>
  </si>
  <si>
    <t>24921</t>
  </si>
  <si>
    <t>13000</t>
  </si>
  <si>
    <t>19425</t>
  </si>
  <si>
    <t>22921</t>
  </si>
  <si>
    <t>庁舎施設窓口等におけるキャッシュレス事業</t>
  </si>
  <si>
    <t>北広島市</t>
  </si>
  <si>
    <t>上天草市統合型校務支援システム導入事業</t>
  </si>
  <si>
    <t>要介護認定業務デジタル化事業</t>
  </si>
  <si>
    <t>おおい町</t>
  </si>
  <si>
    <t>市民サービス向上と業務効率化の両立のための電話の自動音声案内・国保税試算システム・申請書自動作成・「国保のてびき」の音声読み上げ及び多言語翻訳機能の導入</t>
  </si>
  <si>
    <t>犯罪情報・交通事故情報マップ</t>
  </si>
  <si>
    <t>滑川中新川地区広域情報事務組合</t>
  </si>
  <si>
    <t>28208</t>
  </si>
  <si>
    <t>統合型校務支援システム導入</t>
  </si>
  <si>
    <t>令和6年度補正新しい地方経済・生活環境創生交付金(デジタル実装型TYPE1)37386中央保育所ICT化による保育環境改善事業</t>
  </si>
  <si>
    <t>40213</t>
  </si>
  <si>
    <t>東松島市</t>
  </si>
  <si>
    <t>令和6年度補正新しい地方経済・生活環境創生交付金(デジタル実装型TYPE1)08443中央公民館デジタル推進事業</t>
  </si>
  <si>
    <t>設問3-1で回答した周知・広報活動のうち、最も効果的だった情報発信方法について選択してください</t>
    <rPh sb="0" eb="2">
      <t>セツモン</t>
    </rPh>
    <rPh sb="6" eb="8">
      <t>カイトウ</t>
    </rPh>
    <rPh sb="10" eb="12">
      <t>シュウチ</t>
    </rPh>
    <rPh sb="13" eb="15">
      <t>コウホウ</t>
    </rPh>
    <rPh sb="15" eb="17">
      <t>カツドウ</t>
    </rPh>
    <rPh sb="21" eb="22">
      <t>モット</t>
    </rPh>
    <rPh sb="23" eb="26">
      <t>コウカテキ</t>
    </rPh>
    <rPh sb="29" eb="31">
      <t>ジョウホウ</t>
    </rPh>
    <rPh sb="31" eb="33">
      <t>ハッシン</t>
    </rPh>
    <rPh sb="33" eb="35">
      <t>ホウホウ</t>
    </rPh>
    <rPh sb="39" eb="41">
      <t>センタク</t>
    </rPh>
    <phoneticPr fontId="2"/>
  </si>
  <si>
    <t>01219</t>
  </si>
  <si>
    <t>08210</t>
  </si>
  <si>
    <t>にかほ市</t>
  </si>
  <si>
    <t>AIドリル実装による学びのDX事業</t>
  </si>
  <si>
    <t>03855</t>
  </si>
  <si>
    <t>22205</t>
  </si>
  <si>
    <t>八峰町下水道・集落排水施設監視システム等整備事業</t>
  </si>
  <si>
    <t>給与支払報告書AI-OCR及びRPA導入事業</t>
  </si>
  <si>
    <t>世田谷区</t>
  </si>
  <si>
    <t>蔵王町次世代型校務支援導入事業</t>
  </si>
  <si>
    <t>みよし広域連合</t>
  </si>
  <si>
    <t>令和5年度補正デジタル田園都市国家構想交付金(デジタル実装タイプTYPE1)07000企業データベースサイト構築事業</t>
  </si>
  <si>
    <t>秦野市</t>
  </si>
  <si>
    <t>令和5年度補正デジタル田園都市国家構想交付金(デジタル実装タイプTYPE1)28210</t>
  </si>
  <si>
    <t>令和5年度補正デジタル田園都市国家構想交付金(デジタル実装タイプTYPE1)43100キャッシュレス決済導入事業</t>
  </si>
  <si>
    <t>32501</t>
  </si>
  <si>
    <t>06362</t>
  </si>
  <si>
    <t>12844</t>
  </si>
  <si>
    <t>川北町</t>
  </si>
  <si>
    <t>国見町</t>
  </si>
  <si>
    <t>中・北空知廃棄物処理広域連合</t>
  </si>
  <si>
    <t>東員町</t>
  </si>
  <si>
    <t>令和5年度補正デジタル田園都市国家構想交付金(デジタル実装タイプTYPE1)23216</t>
  </si>
  <si>
    <t>05881</t>
  </si>
  <si>
    <t>戸沢村</t>
  </si>
  <si>
    <t>あまり波及効果がなかった</t>
    <rPh sb="3" eb="7">
      <t>ハキュウコウカ</t>
    </rPh>
    <phoneticPr fontId="2"/>
  </si>
  <si>
    <t>南越前町</t>
  </si>
  <si>
    <t>12835</t>
  </si>
  <si>
    <t>目次に掲載されている設問について、全てのステータスが「回答済み」、「回答不要」、「―」のいずれかとなっている。</t>
    <rPh sb="0" eb="2">
      <t>モクジ</t>
    </rPh>
    <rPh sb="3" eb="5">
      <t>ケイサイ</t>
    </rPh>
    <rPh sb="10" eb="12">
      <t>セツモン</t>
    </rPh>
    <rPh sb="17" eb="18">
      <t>スベ</t>
    </rPh>
    <rPh sb="27" eb="30">
      <t>カイトウズ</t>
    </rPh>
    <rPh sb="34" eb="36">
      <t>カイトウ</t>
    </rPh>
    <rPh sb="36" eb="38">
      <t>フヨウ</t>
    </rPh>
    <phoneticPr fontId="2"/>
  </si>
  <si>
    <t>雲仙・南島原保健組合（事業会計分）</t>
  </si>
  <si>
    <r>
      <t>昨年度のKPIが未計測の場合は、【「KPI未計測」の場合】の欄において、KPIを計測できなかった理由を選択肢から</t>
    </r>
    <r>
      <rPr>
        <b/>
        <u/>
        <sz val="12"/>
        <color auto="1"/>
        <rFont val="Meiryo UI"/>
      </rPr>
      <t>全て</t>
    </r>
    <r>
      <rPr>
        <sz val="12"/>
        <color auto="1"/>
        <rFont val="Meiryo UI"/>
      </rPr>
      <t>選び、</t>
    </r>
    <r>
      <rPr>
        <b/>
        <u/>
        <sz val="12"/>
        <color auto="1"/>
        <rFont val="Meiryo UI"/>
      </rPr>
      <t>その詳細理由を具体的に記述してください</t>
    </r>
    <r>
      <rPr>
        <sz val="12"/>
        <color auto="1"/>
        <rFont val="Meiryo UI"/>
      </rPr>
      <t>。</t>
    </r>
    <rPh sb="0" eb="3">
      <t>サクネンド</t>
    </rPh>
    <rPh sb="40" eb="42">
      <t>ケイソク</t>
    </rPh>
    <phoneticPr fontId="2"/>
  </si>
  <si>
    <t>甲州市</t>
  </si>
  <si>
    <t>40871</t>
  </si>
  <si>
    <t>長崎県市町村総合事務組合</t>
  </si>
  <si>
    <t>庁舎内コンビニ交付端末による利用者支援サービス事業</t>
  </si>
  <si>
    <t>土岐市</t>
  </si>
  <si>
    <t>01220</t>
  </si>
  <si>
    <t>鳥取県町村総合事務組合</t>
    <rPh sb="5" eb="7">
      <t>ソウゴウ</t>
    </rPh>
    <rPh sb="7" eb="9">
      <t>ジム</t>
    </rPh>
    <phoneticPr fontId="2"/>
  </si>
  <si>
    <t>防災情報の多言語配信事業</t>
  </si>
  <si>
    <t>掛川市</t>
  </si>
  <si>
    <t>AI児童虐待・児童相談対応支援システムの導入</t>
  </si>
  <si>
    <t>いなべ市</t>
  </si>
  <si>
    <t>14822</t>
  </si>
  <si>
    <t>福崎町</t>
  </si>
  <si>
    <t>石川北部アール・ディ・エフ広域処理組合</t>
  </si>
  <si>
    <t>DXによる窓口バリアフリーの実現</t>
  </si>
  <si>
    <t>京田辺市</t>
  </si>
  <si>
    <t>07213</t>
  </si>
  <si>
    <t>通訳システム導入事業</t>
  </si>
  <si>
    <t>08925</t>
  </si>
  <si>
    <t>令和5年度補正デジタル田園都市国家構想交付金(デジタル実装タイプTYPE1)07303脱納付書推進事業</t>
  </si>
  <si>
    <t>47357</t>
  </si>
  <si>
    <t>27867</t>
  </si>
  <si>
    <t>茨木市</t>
  </si>
  <si>
    <t>20857</t>
  </si>
  <si>
    <t>名西消防組合</t>
  </si>
  <si>
    <t>九度山町</t>
  </si>
  <si>
    <t>10426</t>
  </si>
  <si>
    <t>北栄町</t>
  </si>
  <si>
    <t>LINE機能拡張による市民サービスのデジタル化事業</t>
  </si>
  <si>
    <t>令和5年度補正デジタル田園都市国家構想交付金(デジタル実装タイプTYPE1)40610キャッシュレス決済対応セミセルフレジ導入事業</t>
  </si>
  <si>
    <t>北但行政事務組合</t>
  </si>
  <si>
    <t>美郷町</t>
  </si>
  <si>
    <t>三重県多気郡多気町松阪市学校組合</t>
  </si>
  <si>
    <t>廿日市市</t>
  </si>
  <si>
    <t>大崎市</t>
  </si>
  <si>
    <t>地域センターにおける施設予約受付システムの導入</t>
  </si>
  <si>
    <t>中部知多衛生組合</t>
  </si>
  <si>
    <t>令和4年度補正デジタル田園都市国家構想交付金(デジタル実装タイプTYPE1)18000ふくいの空から県民を守るドローン防災事業</t>
  </si>
  <si>
    <t>五泉地域衛生施設組合</t>
  </si>
  <si>
    <t>大型提示装置を用いた同時双方向授業を展開するための電子黒板導入事業</t>
  </si>
  <si>
    <t>サービス利用者</t>
    <rPh sb="4" eb="7">
      <t>リヨウシャ</t>
    </rPh>
    <phoneticPr fontId="2"/>
  </si>
  <si>
    <t>令和5年度補正デジタル田園都市国家構想交付金(デジタル実装タイプTYPE1)27301行政サービススマート化事業</t>
  </si>
  <si>
    <t>東洋町</t>
  </si>
  <si>
    <t>12223</t>
  </si>
  <si>
    <t>南和広域医療企業団</t>
    <rPh sb="0" eb="2">
      <t>ナンワ</t>
    </rPh>
    <rPh sb="2" eb="4">
      <t>コウイキ</t>
    </rPh>
    <rPh sb="4" eb="6">
      <t>イリョウ</t>
    </rPh>
    <rPh sb="6" eb="9">
      <t>キギョウダン</t>
    </rPh>
    <phoneticPr fontId="2"/>
  </si>
  <si>
    <t>寄居町</t>
  </si>
  <si>
    <t>02819</t>
  </si>
  <si>
    <t>石井町</t>
  </si>
  <si>
    <t>04606</t>
  </si>
  <si>
    <t>令和6年度補正新しい地方経済・生活環境創生交付金(デジタル実装型TYPE1)24341</t>
  </si>
  <si>
    <t>42842</t>
  </si>
  <si>
    <t>01100</t>
  </si>
  <si>
    <t>五所川原地区消防事務組合</t>
  </si>
  <si>
    <t>a：サービス利用者のニーズ把握（使い勝手、改善要望の把握）</t>
    <rPh sb="13" eb="15">
      <t>ハアク</t>
    </rPh>
    <rPh sb="26" eb="28">
      <t>ハアク</t>
    </rPh>
    <phoneticPr fontId="2"/>
  </si>
  <si>
    <t>令和4年度補正デジタル田園都市国家構想交付金(デジタル実装タイプTYPE1)11222GISを活用したハザードマップのデジタル化</t>
  </si>
  <si>
    <t>直島町</t>
  </si>
  <si>
    <t>デジタル窓口システム導入事業</t>
  </si>
  <si>
    <t>令和6年度補正新しい地方経済・生活環境創生交付金(デジタル実装型TYPE1)44201建築行政デジタル推進事業</t>
  </si>
  <si>
    <t>大津町西原村原野組合</t>
  </si>
  <si>
    <t>令和4年度補正デジタル田園都市国家構想交付金(デジタル実装タイプTYPE1)12206市民参加型市政推進事業</t>
  </si>
  <si>
    <t>南島原市</t>
  </si>
  <si>
    <t>行橋市</t>
  </si>
  <si>
    <t>堺エコライフポイント事業の推進</t>
  </si>
  <si>
    <t>10525</t>
  </si>
  <si>
    <t>小中学生向け電子書籍サービス</t>
  </si>
  <si>
    <t>）</t>
  </si>
  <si>
    <t>阿北特別養護老人ホーム組合</t>
  </si>
  <si>
    <t>43505</t>
  </si>
  <si>
    <t>神崎町</t>
  </si>
  <si>
    <t>令和4年度補正デジタル田園都市国家構想交付金(デジタル実装タイプTYPE1)47211キャッシュレス券売機導入事業</t>
  </si>
  <si>
    <t>基山町</t>
  </si>
  <si>
    <t>2-d</t>
  </si>
  <si>
    <t>38898</t>
  </si>
  <si>
    <t>令和5年度補正デジタル田園都市国家構想交付金(デジタル実装タイプTYPE1)12227書かない窓口システム導入事業</t>
  </si>
  <si>
    <t>阿蘇市</t>
  </si>
  <si>
    <t>藤里町</t>
  </si>
  <si>
    <t>39211</t>
  </si>
  <si>
    <t>c</t>
  </si>
  <si>
    <t>霧島市</t>
  </si>
  <si>
    <t>33461</t>
  </si>
  <si>
    <t>三好東部火葬場管理組合</t>
  </si>
  <si>
    <t>奥州市</t>
  </si>
  <si>
    <t>安曇野市</t>
  </si>
  <si>
    <t>那須烏山市</t>
  </si>
  <si>
    <t>ICタグを活用した図書館サービスの向上</t>
  </si>
  <si>
    <t>福智町</t>
  </si>
  <si>
    <t>桶川市</t>
  </si>
  <si>
    <t>榛東村</t>
  </si>
  <si>
    <t>津幡町</t>
  </si>
  <si>
    <t>越前町</t>
  </si>
  <si>
    <t>デジタルツールを活用した情報提供等拡充事業</t>
  </si>
  <si>
    <t>恵庭市</t>
  </si>
  <si>
    <t>大槌町航空レーザ測量・森林資源解析及び森林境界明確化事業</t>
  </si>
  <si>
    <t>臼津広域連合</t>
  </si>
  <si>
    <t>藤枝市</t>
  </si>
  <si>
    <t>令和6年度補正新しい地方経済・生活環境創生交付金(デジタル実装型TYPE1)23446美浜町公図デジタル推進事業</t>
  </si>
  <si>
    <t>市原市</t>
  </si>
  <si>
    <t>07521</t>
  </si>
  <si>
    <t>窓口改革事業</t>
  </si>
  <si>
    <t>東京二十三区清掃一部事務組合</t>
  </si>
  <si>
    <t>介護認定等審査会業務のデジタル化事業</t>
  </si>
  <si>
    <t>やまと広域環境衛生事務組合</t>
    <rPh sb="3" eb="5">
      <t>コウイキ</t>
    </rPh>
    <rPh sb="5" eb="7">
      <t>カンキョウ</t>
    </rPh>
    <rPh sb="7" eb="9">
      <t>エイセイ</t>
    </rPh>
    <rPh sb="9" eb="11">
      <t>ジム</t>
    </rPh>
    <rPh sb="11" eb="13">
      <t>クミアイ</t>
    </rPh>
    <phoneticPr fontId="2"/>
  </si>
  <si>
    <t>市役所窓口キャッシュレス化事業</t>
  </si>
  <si>
    <t>安城市</t>
  </si>
  <si>
    <t>周南東部環境施設組合</t>
  </si>
  <si>
    <t>29210</t>
  </si>
  <si>
    <t>山添村</t>
  </si>
  <si>
    <t>令和5年度補正デジタル田園都市国家構想交付金(デジタル実装タイプTYPE1)07464</t>
  </si>
  <si>
    <t>令和5年度補正デジタル田園都市国家構想交付金(デジタル実装タイプTYPE1)26366マイナンバーカード利活用図書館システム導入事業</t>
  </si>
  <si>
    <t>03303</t>
  </si>
  <si>
    <t>大山崎町</t>
  </si>
  <si>
    <t>スマらく区役所サービス事業</t>
  </si>
  <si>
    <t>06361</t>
  </si>
  <si>
    <t>日吉津村</t>
  </si>
  <si>
    <t>令和5年度補正デジタル田園都市国家構想交付金(デジタル実装タイプTYPE1)43212行政窓口におけるデジタル活用による住民サービス向上事業</t>
  </si>
  <si>
    <t>3：随意契約</t>
  </si>
  <si>
    <t>上川北部消防事務組合</t>
  </si>
  <si>
    <t>01217</t>
  </si>
  <si>
    <t>真庭市</t>
  </si>
  <si>
    <t>宇多津町</t>
  </si>
  <si>
    <t>奈半利町</t>
  </si>
  <si>
    <t>12231</t>
  </si>
  <si>
    <t>保育所給食管理システム導入事業</t>
  </si>
  <si>
    <t>伊豆市沼津市衛生施設組合</t>
    <rPh sb="3" eb="6">
      <t>ヌマヅシ</t>
    </rPh>
    <phoneticPr fontId="45"/>
  </si>
  <si>
    <t>40217</t>
  </si>
  <si>
    <t>稚内市</t>
  </si>
  <si>
    <t>令和5年度補正デジタル田園都市国家構想交付金(デジタル実装タイプTYPE1)11232</t>
  </si>
  <si>
    <t>28205</t>
  </si>
  <si>
    <t>令和6年度補正新しい地方経済・生活環境創生交付金(デジタル実装型TYPE1)14204字幕表示システム</t>
  </si>
  <si>
    <t>八頭町・未来の田舎プロジェクト Stage２（高齢者対策部門）</t>
  </si>
  <si>
    <t>千代田町</t>
  </si>
  <si>
    <t>南小国町</t>
  </si>
  <si>
    <t>令和5年度補正デジタル田園都市国家構想交付金(デジタル実装タイプTYPE1)13221</t>
  </si>
  <si>
    <t>外ヶ浜町</t>
  </si>
  <si>
    <t>令和4年度補正デジタル田園都市国家構想交付金(デジタル実装タイプTYPE1)04206災害時監視システム構築事業</t>
  </si>
  <si>
    <t>22933</t>
  </si>
  <si>
    <t>LINE公式アカウント拡張・運用</t>
  </si>
  <si>
    <t>小坂町</t>
  </si>
  <si>
    <t>峡北地域広域水道企業団</t>
  </si>
  <si>
    <t>山辺町</t>
  </si>
  <si>
    <t>24324</t>
  </si>
  <si>
    <t>竹富島伝統的建造物群保存地区デジタル一元化事業</t>
  </si>
  <si>
    <t>AIによる管路劣化度診断事業</t>
  </si>
  <si>
    <t>取手市</t>
  </si>
  <si>
    <t>令和6年度補正新しい地方経済・生活環境創生交付金(デジタル実装型TYPE1)06207校務支援システムクラウド化・学習支援サービス導入による教育・地域力の向上</t>
  </si>
  <si>
    <t>神栖市</t>
  </si>
  <si>
    <t>除雪集計システム導入業務</t>
  </si>
  <si>
    <t>オンライン窓口サービス環境構築事業</t>
  </si>
  <si>
    <t>AI・RPA活用事業費</t>
  </si>
  <si>
    <t>下野市</t>
  </si>
  <si>
    <t>13109</t>
  </si>
  <si>
    <t>笠松町</t>
  </si>
  <si>
    <t>小海町北相木村南相木村中学校組合</t>
  </si>
  <si>
    <t>令和5年度補正デジタル田園都市国家構想交付金(デジタル実装タイプTYPE1)38207</t>
  </si>
  <si>
    <t>令和4年度補正デジタル田園都市国家構想交付金(デジタル実装タイプTYPE1)09201</t>
  </si>
  <si>
    <t>羽生市</t>
  </si>
  <si>
    <t>07421</t>
  </si>
  <si>
    <t>松山広域福祉施設事務組合</t>
  </si>
  <si>
    <t>中野区</t>
  </si>
  <si>
    <t>大和市</t>
  </si>
  <si>
    <t>茅野市</t>
  </si>
  <si>
    <t>令和4年度補正デジタル田園都市国家構想交付金(デジタル実装タイプTYPE1)33205ＬＩＮＥ申請システム導入事業</t>
  </si>
  <si>
    <t>01641</t>
  </si>
  <si>
    <t>斐川宍道水道企業団</t>
  </si>
  <si>
    <t>大阪狭山市</t>
  </si>
  <si>
    <t>令和4年度補正デジタル田園都市国家構想交付金(デジタル実装タイプTYPE1)02203</t>
  </si>
  <si>
    <t>庁舎内証明書交付サービス事業 　～第２弾「行かない・書かない・待たない」人に優しい役所づくり～</t>
  </si>
  <si>
    <t>令和6年度補正新しい地方経済・生活環境創生交付金(デジタル実装型TYPE1)01636介護認定審査会DX事業</t>
  </si>
  <si>
    <t>雫石町</t>
  </si>
  <si>
    <t>公共施設予約管理システム</t>
  </si>
  <si>
    <t>令和5年度補正デジタル田園都市国家構想交付金(デジタル実装タイプTYPE1)10212公共施設オンライン予約システム導入事業</t>
  </si>
  <si>
    <t>下伊那郡西部衛生施設組合</t>
  </si>
  <si>
    <t>可児市</t>
  </si>
  <si>
    <t>令和6年度補正新しい地方経済・生活環境創生交付金(デジタル実装型TYPE1)47208公共施設予約システム導入事業</t>
  </si>
  <si>
    <t>(4) 「KPI未達成」の場合：達成できなかった理由の詳細と、複数選択肢の例</t>
  </si>
  <si>
    <t>御殿場市</t>
  </si>
  <si>
    <t>学習用クラウド基盤導入事業</t>
  </si>
  <si>
    <t>少子化対策支援システム整備事業</t>
  </si>
  <si>
    <t>上川教育研修センター組合</t>
  </si>
  <si>
    <t>令和6年度補正新しい地方経済・生活環境創生交付金(デジタル実装型TYPE1)17210バスロケーションシステム導入事業</t>
  </si>
  <si>
    <t>11324</t>
  </si>
  <si>
    <t>江別市</t>
  </si>
  <si>
    <t>令和5年度補正デジタル田園都市国家構想交付金(デジタル実装タイプTYPE1)11203マイナンバーカードを活用した窓口手続の迅速化による住民サービスの向上</t>
  </si>
  <si>
    <t>37882</t>
  </si>
  <si>
    <t>日野町</t>
  </si>
  <si>
    <t>行政手続きと情報発信のDX推進事業</t>
  </si>
  <si>
    <t>南丹市</t>
  </si>
  <si>
    <t>令和6年度補正新しい地方経済・生活環境創生交付金(デジタル実装型TYPE1)11201地籍調査のデジタル化事業</t>
  </si>
  <si>
    <t>電子図書導入推進事業</t>
  </si>
  <si>
    <t>富士川町</t>
  </si>
  <si>
    <t>令和5年度補正デジタル田園都市国家構想交付金(デジタル実装タイプTYPE1)26213</t>
  </si>
  <si>
    <t>宝塚市</t>
  </si>
  <si>
    <t>令和4年度補正デジタル田園都市国家構想交付金(デジタル実装タイプTYPE1)15342</t>
  </si>
  <si>
    <t>令和5年度補正デジタル田園都市国家構想交付金(デジタル実装タイプTYPE1)23203健康支援アプリ導入事業</t>
  </si>
  <si>
    <t>令和5年度補正デジタル田園都市国家構想交付金(デジタル実装タイプTYPE1)12237保育業務支援システム導入事業</t>
  </si>
  <si>
    <t>相楽東部広域連合</t>
    <rPh sb="0" eb="2">
      <t>ソウラク</t>
    </rPh>
    <rPh sb="2" eb="4">
      <t>トウブ</t>
    </rPh>
    <rPh sb="4" eb="6">
      <t>コウイキ</t>
    </rPh>
    <rPh sb="6" eb="8">
      <t>レンゴウ</t>
    </rPh>
    <phoneticPr fontId="2"/>
  </si>
  <si>
    <t>被災者支援システムの更新事業</t>
  </si>
  <si>
    <t>東備消防組合</t>
  </si>
  <si>
    <t>ICTを活用した道路情報プラットフォーム整備事業</t>
  </si>
  <si>
    <t>令和5年度補正デジタル田園都市国家構想交付金(デジタル実装タイプTYPE1)01220公共施設予約管理システム導入事業</t>
  </si>
  <si>
    <t>公立八女総合病院企業団</t>
    <rPh sb="8" eb="10">
      <t>キギョウ</t>
    </rPh>
    <rPh sb="10" eb="11">
      <t>ダン</t>
    </rPh>
    <phoneticPr fontId="2"/>
  </si>
  <si>
    <t>4：隔月程度</t>
    <rPh sb="4" eb="6">
      <t>テイド</t>
    </rPh>
    <phoneticPr fontId="2"/>
  </si>
  <si>
    <t>33959</t>
  </si>
  <si>
    <t>20990</t>
  </si>
  <si>
    <t>稲城市</t>
  </si>
  <si>
    <t>16322</t>
  </si>
  <si>
    <t>電子申請サービスで行かなくてe市役所構築事業</t>
  </si>
  <si>
    <t>23222</t>
  </si>
  <si>
    <t>平群町</t>
  </si>
  <si>
    <t>周防大島町</t>
  </si>
  <si>
    <t>令和6年度補正新しい地方経済・生活環境創生交付金(デジタル実装型TYPE1)47215南城市水産業ICT導入奨励事業（重量管理アプリ及び生育メモアプリ導入サービス）</t>
  </si>
  <si>
    <t>那須町</t>
  </si>
  <si>
    <t>令和6年度補正新しい地方経済・生活環境創生交付金(デジタル実装型TYPE1)26201広報広聴戦略推進事業</t>
  </si>
  <si>
    <t>令和5年度補正デジタル田園都市国家構想交付金(デジタル実装タイプTYPE1)04341衛星を活用した漏水調査事業</t>
  </si>
  <si>
    <t>西南濃粗大廃棄物処理組合</t>
  </si>
  <si>
    <t>津和野町</t>
  </si>
  <si>
    <t>駐車場精算機等キャッシュレス化事業</t>
  </si>
  <si>
    <t>令和5年度補正デジタル田園都市国家構想交付金(デジタル実装タイプTYPE1)02000県立学校ＤＸスタートアップ事業</t>
  </si>
  <si>
    <t>45844</t>
  </si>
  <si>
    <t>介護認定審査会ペーパレス化事業</t>
  </si>
  <si>
    <t>大阪広域水道企業団</t>
    <rPh sb="0" eb="2">
      <t>オオサカ</t>
    </rPh>
    <rPh sb="2" eb="4">
      <t>コウイキ</t>
    </rPh>
    <rPh sb="4" eb="6">
      <t>スイドウ</t>
    </rPh>
    <rPh sb="6" eb="8">
      <t>キギョウ</t>
    </rPh>
    <rPh sb="8" eb="9">
      <t>ダン</t>
    </rPh>
    <phoneticPr fontId="2"/>
  </si>
  <si>
    <t>23442</t>
  </si>
  <si>
    <t>美作市</t>
  </si>
  <si>
    <t>江田島市</t>
  </si>
  <si>
    <t>オンライン決済に対応した公共施設予約システム導構築事業</t>
  </si>
  <si>
    <t>令和4年度補正デジタル田園都市国家構想交付金(デジタル実装タイプTYPE1)41206人流データを活用した武雄市観光等の新たな価値創造事業</t>
  </si>
  <si>
    <t>那賀町</t>
  </si>
  <si>
    <t>令和6年度補正新しい地方経済・生活環境創生交付金(デジタル実装型TYPE1)06205水道スマートメーター導入事業</t>
  </si>
  <si>
    <t>デジタル技術を活用した知立市の魅力発信パッケージ事業</t>
  </si>
  <si>
    <t>綾川町</t>
  </si>
  <si>
    <t>令和4年度補正デジタル田園都市国家構想交付金(デジタル実装タイプTYPE1)09213市役所窓口キャッシュレスサービス</t>
  </si>
  <si>
    <t>松前町</t>
  </si>
  <si>
    <t>事業における役割(13)</t>
    <rPh sb="0" eb="2">
      <t>ジギョウ</t>
    </rPh>
    <rPh sb="6" eb="8">
      <t>ヤクワリ</t>
    </rPh>
    <phoneticPr fontId="2"/>
  </si>
  <si>
    <t>令和4年度補正デジタル田園都市国家構想交付金(デジタル実装タイプTYPE1)39428</t>
  </si>
  <si>
    <t>阿久根地区消防組合</t>
  </si>
  <si>
    <t>日高中部衛生施設組合</t>
  </si>
  <si>
    <t>01456</t>
  </si>
  <si>
    <t>令和5年度補正デジタル田園都市国家構想交付金(デジタル実装タイプTYPE1)21202デジタル地域通貨「(仮)ガキペイ」活用推進事業</t>
  </si>
  <si>
    <t>12871</t>
  </si>
  <si>
    <t>令和5年度補正デジタル田園都市国家構想交付金(デジタル実装タイプTYPE1)36403公共施設予約管理システム導入事業</t>
  </si>
  <si>
    <t>LINE市役所推進事業</t>
  </si>
  <si>
    <t>令和6年度補正新しい地方経済・生活環境創生交付金(デジタル実装型TYPE1)13119VR防災訓練サービスによる地域防災力向上事業</t>
  </si>
  <si>
    <t>田野町</t>
  </si>
  <si>
    <t>14401</t>
  </si>
  <si>
    <t>坂町</t>
  </si>
  <si>
    <t>雲南広域連合（普通会計分）</t>
  </si>
  <si>
    <t>令和6年度補正新しい地方経済・生活環境創生交付金(デジタル実装型TYPE1)40212</t>
  </si>
  <si>
    <t>高瀬広域水道企業団</t>
  </si>
  <si>
    <t>21824</t>
  </si>
  <si>
    <t>令和5年度補正デジタル田園都市国家構想交付金(デジタル実装タイプTYPE1)01214</t>
  </si>
  <si>
    <t>令和4年度補正デジタル田園都市国家構想交付金(デジタル実装タイプTYPE1)44207入札関連手続電子化事業</t>
  </si>
  <si>
    <t>長与町</t>
  </si>
  <si>
    <t>25210</t>
  </si>
  <si>
    <t>令和6年度補正新しい地方経済・生活環境創生交付金(デジタル実装型TYPE1)12347行政手続オンライン化推進事業 Logoフォーム</t>
  </si>
  <si>
    <t>住宅地図（LGWAN）システム整備事業</t>
  </si>
  <si>
    <t>国東市</t>
  </si>
  <si>
    <t>柴田町</t>
  </si>
  <si>
    <t>東村</t>
  </si>
  <si>
    <t>16000</t>
  </si>
  <si>
    <t>※事業担当課以外の課室等の例：行政評価担当課等</t>
  </si>
  <si>
    <t>北アルプス広域連合</t>
  </si>
  <si>
    <t>令和4年度補正デジタル田園都市国家構想交付金(デジタル実装タイプTYPE1)27205</t>
  </si>
  <si>
    <t>令和5年度補正デジタル田園都市国家構想交付金(デジタル実装タイプTYPE1)20388公共施設予約管理システム導入事業</t>
  </si>
  <si>
    <t>令和4年度補正デジタル田園都市国家構想交付金(デジタル実装タイプTYPE1)01224キャッシュレス決済対応レジ導入事業</t>
  </si>
  <si>
    <t>蔵王町</t>
  </si>
  <si>
    <t>29857</t>
  </si>
  <si>
    <t>椎葉村</t>
  </si>
  <si>
    <t>中山町</t>
  </si>
  <si>
    <t>令和5年度補正デジタル田園都市国家構想交付金(デジタル実装タイプTYPE1)46533</t>
  </si>
  <si>
    <t>牛久市</t>
  </si>
  <si>
    <t>長与・時津環境施設組合</t>
  </si>
  <si>
    <t>神流町</t>
  </si>
  <si>
    <t>33213</t>
  </si>
  <si>
    <t>08859</t>
  </si>
  <si>
    <t>令和5年度補正デジタル田園都市国家構想交付金(デジタル実装タイプTYPE1)47000県立学校入学者選抜WEB出願システム事業</t>
  </si>
  <si>
    <t>窓口業務デジタル化推進事業</t>
  </si>
  <si>
    <t>杉並区</t>
  </si>
  <si>
    <t>01942</t>
  </si>
  <si>
    <t>伊勢原市</t>
  </si>
  <si>
    <t>15202</t>
  </si>
  <si>
    <t>名称(3)</t>
    <rPh sb="0" eb="2">
      <t>メイショウ</t>
    </rPh>
    <phoneticPr fontId="2"/>
  </si>
  <si>
    <t>三宅村</t>
  </si>
  <si>
    <t>46505</t>
  </si>
  <si>
    <t>令和4年度補正デジタル田園都市国家構想交付金(デジタル実装タイプTYPE1)17212</t>
  </si>
  <si>
    <t>野迫川村</t>
  </si>
  <si>
    <t>氷川町</t>
  </si>
  <si>
    <t>朝日町</t>
  </si>
  <si>
    <t>令和4年度補正デジタル田園都市国家構想交付金(デジタル実装タイプTYPE1)09209デジタル活用によるもおかっ子”わくわく”教育プロジェクト</t>
  </si>
  <si>
    <t>令和6年度補正新しい地方経済・生活環境創生交付金(デジタル実装型TYPE1)40448持続可能な地域DX推進事業</t>
  </si>
  <si>
    <t>羽幌町外２町村衛生施設組合</t>
  </si>
  <si>
    <t>高浜町</t>
  </si>
  <si>
    <t>令和5年度補正デジタル田園都市国家構想交付金(デジタル実装タイプTYPE1)36204阿南市が保有する固定資産情報のGIS化</t>
  </si>
  <si>
    <t>霞台厚生施設組合</t>
  </si>
  <si>
    <t>おおふなと版窓口改革（DX）</t>
  </si>
  <si>
    <t>伊南行政組合</t>
  </si>
  <si>
    <t>きやまデジタルプラットフォーム事業</t>
  </si>
  <si>
    <t>美幌町</t>
  </si>
  <si>
    <t>枝幸町</t>
  </si>
  <si>
    <t>王滝村</t>
  </si>
  <si>
    <t>申請書作成支援ステム導入事業</t>
  </si>
  <si>
    <t>南あわじ市・洲本市小中学校組合</t>
    <rPh sb="0" eb="1">
      <t>ミナミ</t>
    </rPh>
    <rPh sb="4" eb="5">
      <t>シ</t>
    </rPh>
    <phoneticPr fontId="2"/>
  </si>
  <si>
    <t>令和6年度補正新しい地方経済・生活環境創生交付金(デジタル実装型TYPE1)11326</t>
  </si>
  <si>
    <t>（設問6-1で［3：随意契約］または［4：その他］を選択した場合）</t>
    <rPh sb="10" eb="14">
      <t>ズイイケイヤク</t>
    </rPh>
    <rPh sb="23" eb="24">
      <t>タ</t>
    </rPh>
    <phoneticPr fontId="2"/>
  </si>
  <si>
    <t>五領川公共下水道事務組合</t>
  </si>
  <si>
    <t>事業における役割(14)</t>
    <rPh sb="0" eb="2">
      <t>ジギョウ</t>
    </rPh>
    <rPh sb="6" eb="8">
      <t>ヤクワリ</t>
    </rPh>
    <phoneticPr fontId="2"/>
  </si>
  <si>
    <t>ICTの活用による個別最適で協働的な学びの推進事業</t>
  </si>
  <si>
    <t>医療DXの推進による遠隔医療拡大事業～新たな医療情報システムの整備による選べる診療方法の提供～</t>
  </si>
  <si>
    <t>早川町</t>
  </si>
  <si>
    <t>利尻島国民健康保険病院組合</t>
  </si>
  <si>
    <t>令和6年度補正新しい地方経済・生活環境創生交付金(デジタル実装型TYPE1)23235税証明コンビニ交付事業</t>
  </si>
  <si>
    <t>山県市</t>
  </si>
  <si>
    <t>蒲郡市</t>
  </si>
  <si>
    <t>木津川市</t>
  </si>
  <si>
    <t>g：発信しなかった</t>
    <rPh sb="2" eb="4">
      <t>ハッシン</t>
    </rPh>
    <phoneticPr fontId="44"/>
  </si>
  <si>
    <t>35321</t>
  </si>
  <si>
    <t>広川町</t>
  </si>
  <si>
    <t>湯沢雄勝広域市町村圏組合</t>
  </si>
  <si>
    <t>23000</t>
  </si>
  <si>
    <t>令和5年度補正デジタル田園都市国家構想交付金(デジタル実装タイプTYPE1)13103</t>
  </si>
  <si>
    <t>令和4年度補正デジタル田園都市国家構想交付金(デジタル実装タイプTYPE1)34207</t>
  </si>
  <si>
    <t>山梨県立文学館インターネット公開システム導入事業</t>
  </si>
  <si>
    <t>南部町</t>
  </si>
  <si>
    <t>令和4年度補正デジタル田園都市国家構想交付金(デジタル実装タイプTYPE1)06209</t>
  </si>
  <si>
    <t>吉賀町</t>
  </si>
  <si>
    <t>令和5年度補正デジタル田園都市国家構想交付金(デジタル実装タイプTYPE1)06365</t>
  </si>
  <si>
    <t>01216</t>
  </si>
  <si>
    <t>佐賀中部広域連合</t>
  </si>
  <si>
    <t>益城町</t>
  </si>
  <si>
    <t>令和5年度補正デジタル田園都市国家構想交付金(デジタル実装タイプTYPE1)19207AIオンデマンド交通システム</t>
  </si>
  <si>
    <t>牟岐町</t>
  </si>
  <si>
    <t>02411</t>
  </si>
  <si>
    <t>琴平町</t>
  </si>
  <si>
    <t>小郡市</t>
  </si>
  <si>
    <t>令和5年度補正デジタル田園都市国家構想交付金(デジタル実装タイプTYPE1)03484行政情報個別配信システム等構築事業</t>
  </si>
  <si>
    <t>28224</t>
  </si>
  <si>
    <t>時津町</t>
  </si>
  <si>
    <t>3Dハザードマップによる市民の防災力向上事業</t>
  </si>
  <si>
    <t>加東市</t>
  </si>
  <si>
    <t>新富町</t>
  </si>
  <si>
    <t>令和5年度補正デジタル田園都市国家構想交付金(デジタル実装タイプTYPE1)47213窓口のキャッシュレス化推進事業</t>
  </si>
  <si>
    <t>22206</t>
  </si>
  <si>
    <t>フレイル予防アプリ導入事業</t>
  </si>
  <si>
    <t>志布志市</t>
  </si>
  <si>
    <t>令和5年度補正デジタル田園都市国家構想交付金(デジタル実装タイプTYPE1)38205メタバース・VR技術を活用したデジタルミュージアム（メタバースシアター）の構築</t>
  </si>
  <si>
    <t>鞍手町</t>
  </si>
  <si>
    <t>子どもたちの見守り体制充実化事業</t>
  </si>
  <si>
    <t>06802</t>
  </si>
  <si>
    <t>足打谷林野組合</t>
  </si>
  <si>
    <t>七ヶ宿町</t>
  </si>
  <si>
    <t>多言語機能付フェリー乗船切符券売機導入事業</t>
  </si>
  <si>
    <t>洲本市・南あわじ市衛生事務組合</t>
    <rPh sb="4" eb="5">
      <t>ミナミ</t>
    </rPh>
    <rPh sb="8" eb="9">
      <t>シ</t>
    </rPh>
    <phoneticPr fontId="2"/>
  </si>
  <si>
    <t>つくば市</t>
  </si>
  <si>
    <t>周知・広報を行う上で、課題に感じたことをすべて選択してください（複数回答）</t>
    <rPh sb="0" eb="2">
      <t>シュウチ</t>
    </rPh>
    <rPh sb="3" eb="5">
      <t>コウホウ</t>
    </rPh>
    <rPh sb="6" eb="7">
      <t>オコナ</t>
    </rPh>
    <rPh sb="8" eb="9">
      <t>ウエ</t>
    </rPh>
    <rPh sb="11" eb="13">
      <t>カダイ</t>
    </rPh>
    <rPh sb="14" eb="15">
      <t>カン</t>
    </rPh>
    <rPh sb="23" eb="25">
      <t>センタク</t>
    </rPh>
    <rPh sb="32" eb="36">
      <t>フクスウカイトウ</t>
    </rPh>
    <phoneticPr fontId="2"/>
  </si>
  <si>
    <t>九重町</t>
  </si>
  <si>
    <t>令和6年度補正新しい地方経済・生活環境創生交付金(デジタル実装型TYPE1)22226</t>
  </si>
  <si>
    <t>令和4年度補正デジタル田園都市国家構想交付金(デジタル実装タイプTYPE1)30203介護認定業務のデジタル化</t>
  </si>
  <si>
    <t>キャッシュレス窓口およびスマホ支所構築</t>
  </si>
  <si>
    <t>11341</t>
  </si>
  <si>
    <t>益子町</t>
  </si>
  <si>
    <t>上関町</t>
  </si>
  <si>
    <t>深谷市</t>
  </si>
  <si>
    <t>自治体基盤クラウドシステムを活用した窓口改革</t>
  </si>
  <si>
    <t>豊島区</t>
  </si>
  <si>
    <t>下諏訪町デジタル教育推進事業</t>
  </si>
  <si>
    <t>令和5年度補正デジタル田園都市国家構想交付金(デジタル実装タイプTYPE1)40204公金収納デジタル化事業</t>
  </si>
  <si>
    <t>紋別市デジタル情報提供・活用推進基盤構築事業</t>
  </si>
  <si>
    <t>海老名市</t>
  </si>
  <si>
    <t>サービス提供者（選択欄）</t>
    <rPh sb="4" eb="6">
      <t>テイキョウ</t>
    </rPh>
    <rPh sb="6" eb="7">
      <t>シャ</t>
    </rPh>
    <rPh sb="8" eb="10">
      <t>センタク</t>
    </rPh>
    <rPh sb="10" eb="11">
      <t>ラン</t>
    </rPh>
    <phoneticPr fontId="2"/>
  </si>
  <si>
    <t>15225</t>
  </si>
  <si>
    <t>鮭川村</t>
  </si>
  <si>
    <t>令和4年度補正デジタル田園都市国家構想交付金(デジタル実装タイプTYPE1)27361町立保育所のICT推進による保育環境向上事業</t>
  </si>
  <si>
    <t>新十津川町</t>
  </si>
  <si>
    <t>安心安全持続可能なスマートタウン構築事業</t>
  </si>
  <si>
    <t>令和6年度補正新しい地方経済・生活環境創生交付金(デジタル実装型TYPE1)21212</t>
  </si>
  <si>
    <t>16866</t>
  </si>
  <si>
    <t>身延町</t>
  </si>
  <si>
    <t>名寄市</t>
  </si>
  <si>
    <t>07543</t>
  </si>
  <si>
    <t>佐久市</t>
  </si>
  <si>
    <t>下田市</t>
  </si>
  <si>
    <t>地域間連携</t>
  </si>
  <si>
    <t>犬山市</t>
  </si>
  <si>
    <t>05203</t>
  </si>
  <si>
    <t>デジタル窓口支援システム事業</t>
  </si>
  <si>
    <t>令和6年度補正新しい地方経済・生活環境創生交付金(デジタル実装型TYPE1)15222上越市Web口座振替受付サービス事業</t>
  </si>
  <si>
    <t>令和5年度補正デジタル田園都市国家構想交付金(デジタル実装タイプTYPE1)34202新乗車券システムの導入</t>
  </si>
  <si>
    <t>20921</t>
  </si>
  <si>
    <t>図書館サービスICT化事業</t>
  </si>
  <si>
    <t>岩内・寿都地方消防組合</t>
  </si>
  <si>
    <t>岐阜県後期高齢者医療広域連合（普通会計分）</t>
    <rPh sb="0" eb="3">
      <t>ギフケン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</si>
  <si>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寝屋川市</t>
  </si>
  <si>
    <t>デジタルヴィレッジ形成推進事業</t>
  </si>
  <si>
    <t>邑智郡総合事務組合</t>
  </si>
  <si>
    <t>令和4年度補正デジタル田園都市国家構想交付金(デジタル実装タイプTYPE1)03209</t>
  </si>
  <si>
    <t>有田川町</t>
  </si>
  <si>
    <t>キャッシュレス決済対応レジ導入事業</t>
  </si>
  <si>
    <t>本山町</t>
  </si>
  <si>
    <t>令和5年度補正デジタル田園都市国家構想交付金(デジタル実装タイプTYPE1)20927</t>
  </si>
  <si>
    <t>17863</t>
  </si>
  <si>
    <t>海士町</t>
  </si>
  <si>
    <t>和気町</t>
  </si>
  <si>
    <t>令和5年度補正デジタル田園都市国家構想交付金(デジタル実装タイプTYPE1)41345スマート窓口拡充事業</t>
  </si>
  <si>
    <t>内子町</t>
  </si>
  <si>
    <t>06401</t>
  </si>
  <si>
    <t>47837</t>
  </si>
  <si>
    <t>43501</t>
  </si>
  <si>
    <t>南部後志環境衛生組合</t>
  </si>
  <si>
    <t>令和6年度補正新しい地方経済・生活環境創生交付金(デジタル実装型TYPE1)20485保育園情報化推進事業</t>
  </si>
  <si>
    <t>玉東町</t>
  </si>
  <si>
    <t>串本町</t>
  </si>
  <si>
    <t>令和6年度補正新しい地方経済・生活環境創生交付金(デジタル実装型TYPE1)08225</t>
  </si>
  <si>
    <t>春日那珂川水道企業団</t>
  </si>
  <si>
    <t>奄美市</t>
  </si>
  <si>
    <t>地域包括支援センター支援システム導入事業</t>
  </si>
  <si>
    <t>河津町</t>
  </si>
  <si>
    <t>西目屋村</t>
  </si>
  <si>
    <t>令和6年度補正新しい地方経済・生活環境創生交付金(デジタル実装型TYPE1)11209</t>
  </si>
  <si>
    <t>38840</t>
  </si>
  <si>
    <t>令和4年度補正デジタル田園都市国家構想交付金(デジタル実装タイプTYPE1)33216</t>
  </si>
  <si>
    <t>令和5年度補正デジタル田園都市国家構想交付金(デジタル実装タイプTYPE1)15224住民が欲しい災害関連情報を一元的に提供するサービス整備事業</t>
  </si>
  <si>
    <t>17205</t>
  </si>
  <si>
    <t>令和5年度補正デジタル田園都市国家構想交付金(デジタル実装タイプTYPE1)44462デジタル地域通貨システム構築事業</t>
  </si>
  <si>
    <t>吉野町</t>
  </si>
  <si>
    <t>22904</t>
  </si>
  <si>
    <t>AIカメラ等デジタル技術を活用した観光誘致促進事業</t>
  </si>
  <si>
    <t>鶴ヶ島市</t>
  </si>
  <si>
    <t>令和5年度補正デジタル田園都市国家構想交付金(デジタル実装タイプTYPE1)01484LINEを活用したスマート窓口の導入</t>
  </si>
  <si>
    <t>大河原町</t>
  </si>
  <si>
    <t>広陵町</t>
  </si>
  <si>
    <t>西川町</t>
  </si>
  <si>
    <t>01633</t>
  </si>
  <si>
    <t>デジタル身分証アプリを活用したサービスの提供</t>
  </si>
  <si>
    <t>地理情報システム（GIS）の活用</t>
  </si>
  <si>
    <t>（例：より多くの事業者に対する公募案内、電子入札の導入など）</t>
    <rPh sb="1" eb="2">
      <t>レイ</t>
    </rPh>
    <rPh sb="5" eb="6">
      <t>オオ</t>
    </rPh>
    <rPh sb="8" eb="11">
      <t>ジギョウシャ</t>
    </rPh>
    <rPh sb="12" eb="13">
      <t>タイ</t>
    </rPh>
    <rPh sb="15" eb="19">
      <t>コウボアンナイ</t>
    </rPh>
    <rPh sb="20" eb="24">
      <t>デンシニュウサツ</t>
    </rPh>
    <rPh sb="25" eb="27">
      <t>ドウニュウ</t>
    </rPh>
    <phoneticPr fontId="2"/>
  </si>
  <si>
    <t>令和5年度補正デジタル田園都市国家構想交付金(デジタル実装タイプTYPE1)14363松田町デジタル利用誘客システム事業</t>
  </si>
  <si>
    <t>黒磯那須共同火葬場組合</t>
  </si>
  <si>
    <t>古賀市</t>
  </si>
  <si>
    <t>玉村町</t>
  </si>
  <si>
    <t>大玉村</t>
  </si>
  <si>
    <t>令和6年度補正新しい地方経済・生活環境創生交付金(デジタル実装型TYPE1)08202</t>
  </si>
  <si>
    <t>道路台帳電子化事業</t>
  </si>
  <si>
    <t>茂木町</t>
  </si>
  <si>
    <t>40930</t>
  </si>
  <si>
    <t>08211</t>
  </si>
  <si>
    <t>40210</t>
  </si>
  <si>
    <t>西郷村</t>
  </si>
  <si>
    <t>スマートメーターによる水道行政サービスのデジタル化事業</t>
  </si>
  <si>
    <t>佐久市・北佐久郡環境施設組合</t>
  </si>
  <si>
    <t>北区</t>
  </si>
  <si>
    <t>中能登町</t>
  </si>
  <si>
    <t>40949</t>
  </si>
  <si>
    <t>千曲市</t>
  </si>
  <si>
    <t>02423</t>
  </si>
  <si>
    <t>令和4年度補正デジタル田園都市国家構想交付金(デジタル実装タイプTYPE1)23213</t>
  </si>
  <si>
    <t>令和6年度補正新しい地方経済・生活環境創生交付金(デジタル実装型TYPE1)01691</t>
  </si>
  <si>
    <t>藤井寺市</t>
  </si>
  <si>
    <t>令和5年度補正デジタル田園都市国家構想交付金(デジタル実装タイプTYPE1)07213スマート窓口事業</t>
  </si>
  <si>
    <t>フロントヤードDX化事業</t>
  </si>
  <si>
    <t>岩出市公式ウェブサイト情報発信強化事業</t>
  </si>
  <si>
    <t>外部要因(5)</t>
    <rPh sb="0" eb="4">
      <t>ガイブヨウイン</t>
    </rPh>
    <phoneticPr fontId="2"/>
  </si>
  <si>
    <t>裾野市</t>
  </si>
  <si>
    <t>令和4年度補正デジタル田園都市国家構想交付金(デジタル実装タイプTYPE1)40210デジタルサイネージによる八女市の魅力発信</t>
  </si>
  <si>
    <t>令和5年度補正デジタル田園都市国家構想交付金(デジタル実装タイプTYPE1)46000</t>
  </si>
  <si>
    <t>①利用者等からの意見収集</t>
    <rPh sb="1" eb="3">
      <t>リヨウ</t>
    </rPh>
    <rPh sb="3" eb="5">
      <t>シャナド</t>
    </rPh>
    <rPh sb="8" eb="10">
      <t>イケン</t>
    </rPh>
    <rPh sb="10" eb="12">
      <t>シュウシュウ</t>
    </rPh>
    <phoneticPr fontId="2"/>
  </si>
  <si>
    <t>柳津町</t>
  </si>
  <si>
    <t>常滑市</t>
  </si>
  <si>
    <t>藤井寺市柏原市学校給食組合</t>
  </si>
  <si>
    <t>一戸町</t>
  </si>
  <si>
    <t>15224</t>
  </si>
  <si>
    <t>40935</t>
  </si>
  <si>
    <t>医療・福祉</t>
  </si>
  <si>
    <t>菰野町</t>
  </si>
  <si>
    <t>令和4年度補正デジタル田園都市国家構想交付金(デジタル実装タイプTYPE1)12227児童登降管理システム</t>
  </si>
  <si>
    <t>久御山町</t>
  </si>
  <si>
    <t>スマートプラットフォーム構築事業</t>
  </si>
  <si>
    <t>令和6年度補正新しい地方経済・生活環境創生交付金(デジタル実装型TYPE1)35212学校図書館デジタル化事業</t>
  </si>
  <si>
    <t>河内長野市</t>
  </si>
  <si>
    <t>粗大ごみ予約システム構築事業</t>
  </si>
  <si>
    <t>01211</t>
  </si>
  <si>
    <t>川西市</t>
  </si>
  <si>
    <t>熊野町</t>
  </si>
  <si>
    <t>22424</t>
  </si>
  <si>
    <t>馬路村</t>
  </si>
  <si>
    <t>大和ミュージアム　リニューアル事業</t>
  </si>
  <si>
    <t>道路台帳平面図閲覧サービス事業</t>
  </si>
  <si>
    <t>17463</t>
  </si>
  <si>
    <t>令和6年度補正新しい地方経済・生活環境創生交付金(デジタル実装型TYPE1)18000県立高校における学校教育DXモデル校設置事業</t>
  </si>
  <si>
    <t>令和4年度補正デジタル田園都市国家構想交付金(デジタル実装タイプTYPE1)09210</t>
  </si>
  <si>
    <t>春日市</t>
  </si>
  <si>
    <t>令和6年度補正新しい地方経済・生活環境創生交付金(デジタル実装型TYPE1)25206</t>
  </si>
  <si>
    <t>赤平市</t>
  </si>
  <si>
    <t>18423</t>
  </si>
  <si>
    <t>01236</t>
  </si>
  <si>
    <t>令和5年度補正デジタル田園都市国家構想交付金(デジタル実装タイプTYPE1)21201</t>
  </si>
  <si>
    <t>見込みが立って
いない理由</t>
  </si>
  <si>
    <t>村田町</t>
  </si>
  <si>
    <t>令和6年度補正新しい地方経済・生活環境創生交付金(デジタル実装型TYPE1)40401スクールバス運行安心見守り事業</t>
  </si>
  <si>
    <t>令和5年度補正デジタル田園都市国家構想交付金(デジタル実装タイプTYPE1)01643デジタル活用によるインフラ情報の整備と公開型ＧＩＳ構築事業</t>
  </si>
  <si>
    <t>南空知消防組合</t>
  </si>
  <si>
    <t>留萌南部衛生組合</t>
    <rPh sb="2" eb="4">
      <t>ナンブ</t>
    </rPh>
    <rPh sb="4" eb="6">
      <t>エイセイ</t>
    </rPh>
    <phoneticPr fontId="2"/>
  </si>
  <si>
    <t>音威子府村</t>
  </si>
  <si>
    <t>桑名・員弁広域連合</t>
  </si>
  <si>
    <t>八峰町</t>
  </si>
  <si>
    <t>公開型GIS構築による多彩な地図情報の提供事業</t>
  </si>
  <si>
    <t>北松北部環境組合</t>
  </si>
  <si>
    <t>06203</t>
  </si>
  <si>
    <t>令和5年度補正デジタル田園都市国家構想交付金(デジタル実装タイプTYPE1)35305空家バンクVR実装事業</t>
  </si>
  <si>
    <t>市貝町</t>
  </si>
  <si>
    <t>令和5年度補正デジタル田園都市国家構想交付金(デジタル実装タイプTYPE1)28000キャッシュレス窓口端末の設置事業</t>
  </si>
  <si>
    <t>令和6年度補正新しい地方経済・生活環境創生交付金(デジタル実装型TYPE1)33586</t>
  </si>
  <si>
    <t>南三陸町</t>
  </si>
  <si>
    <t>県央県南広域環境組合</t>
  </si>
  <si>
    <t>津南町</t>
  </si>
  <si>
    <t>草加市</t>
  </si>
  <si>
    <t>キャッシュレス決済推進事業</t>
  </si>
  <si>
    <t>いの町</t>
  </si>
  <si>
    <t>流山市</t>
  </si>
  <si>
    <t>令和4年度補正デジタル田園都市国家構想交付金(デジタル実装タイプTYPE1)32448</t>
  </si>
  <si>
    <t>令和5年度補正デジタル田園都市国家構想交付金(デジタル実装タイプTYPE1)33210新見市公共交通DX導入事業</t>
  </si>
  <si>
    <t>中空知広域水道企業団</t>
  </si>
  <si>
    <t>遠隔窓口システム導入事業</t>
  </si>
  <si>
    <t>荒川区</t>
  </si>
  <si>
    <t>令和5年度補正デジタル田園都市国家構想交付金(デジタル実装タイプTYPE1)11230申請書自動作成システム導入事業</t>
  </si>
  <si>
    <t>(2) 「KPI達成」の場合：達成のための取組内容や工夫</t>
  </si>
  <si>
    <t>令和6年度補正新しい地方経済・生活環境創生交付金(デジタル実装型TYPE1)33205マイナンバーカードを活用した高齢者等への移動支援事業</t>
  </si>
  <si>
    <t>鉢形城歴史館20周年準備事業（デジタルコンテンツ導入）</t>
  </si>
  <si>
    <t>令和4年度補正デジタル田園都市国家構想交付金(デジタル実装タイプTYPE1)15225</t>
  </si>
  <si>
    <t>大鹿村</t>
  </si>
  <si>
    <t>南足柄市</t>
  </si>
  <si>
    <t>15900</t>
  </si>
  <si>
    <t>東御市</t>
  </si>
  <si>
    <t>06975</t>
  </si>
  <si>
    <t>令和4年度補正デジタル田園都市国家構想交付金(デジタル実装タイプTYPE1)44206予約可能なオンライン相談窓口</t>
  </si>
  <si>
    <t>甲良町</t>
  </si>
  <si>
    <t>24914</t>
  </si>
  <si>
    <t>松原市</t>
  </si>
  <si>
    <t>粟国村</t>
  </si>
  <si>
    <t>釧路公立大学事務組合</t>
  </si>
  <si>
    <t>31401</t>
  </si>
  <si>
    <t>生物多様性発信事業</t>
  </si>
  <si>
    <t>筑紫野太宰府消防組合</t>
  </si>
  <si>
    <t>知夫村</t>
  </si>
  <si>
    <t>里庄町</t>
  </si>
  <si>
    <t>平生町</t>
  </si>
  <si>
    <t>20220</t>
  </si>
  <si>
    <t>松野町</t>
  </si>
  <si>
    <t>25384</t>
  </si>
  <si>
    <t>令和5年度補正デジタル田園都市国家構想交付金(デジタル実装タイプTYPE1)40621がん検診Web予約システム導入事業</t>
  </si>
  <si>
    <t>芸西村</t>
  </si>
  <si>
    <t>令和6年度補正新しい地方経済・生活環境創生交付金(デジタル実装型TYPE1)13122</t>
  </si>
  <si>
    <t>26207</t>
  </si>
  <si>
    <t>27824</t>
  </si>
  <si>
    <t>26212</t>
  </si>
  <si>
    <t>大野城市</t>
  </si>
  <si>
    <t>金額(6)</t>
    <rPh sb="0" eb="2">
      <t>キンガク</t>
    </rPh>
    <phoneticPr fontId="44"/>
  </si>
  <si>
    <t>江北町</t>
  </si>
  <si>
    <t>36000</t>
  </si>
  <si>
    <t>令和6年度補正新しい地方経済・生活環境創生交付金(デジタル実装型TYPE1)17384医療・介護情報連携デジタル化事業</t>
  </si>
  <si>
    <t>波佐見町</t>
  </si>
  <si>
    <t>長野県市町村総合事務組合</t>
    <rPh sb="3" eb="4">
      <t>シ</t>
    </rPh>
    <phoneticPr fontId="2"/>
  </si>
  <si>
    <t>長洲町</t>
  </si>
  <si>
    <t>明日香村</t>
  </si>
  <si>
    <t>伊佐市</t>
  </si>
  <si>
    <t>令和4年度補正デジタル田園都市国家構想交付金(デジタル実装タイプTYPE1)22325災害対策本部デジタル化事業</t>
  </si>
  <si>
    <t>デジタル地域通貨「(仮)ガキペイ」活用推進事業</t>
  </si>
  <si>
    <t>令和5年度補正デジタル田園都市国家構想交付金(デジタル実装タイプTYPE1)12231公立保育園ICT化事業</t>
  </si>
  <si>
    <t>紋別市</t>
  </si>
  <si>
    <t>大鰐町</t>
  </si>
  <si>
    <t>一部事務組合下北医療センター</t>
  </si>
  <si>
    <t>三島市外三ヶ市町箱根山林組合</t>
  </si>
  <si>
    <t>税務相談窓口システム導入事業</t>
  </si>
  <si>
    <t>16872</t>
  </si>
  <si>
    <t>30829</t>
  </si>
  <si>
    <t>矢巾町</t>
  </si>
  <si>
    <t>次世代へのスマート牡蠣養殖による蒲郡市水産業発展事業</t>
  </si>
  <si>
    <t>五城目町</t>
  </si>
  <si>
    <t>令和6年度補正新しい地方経済・生活環境創生交付金(デジタル実装型TYPE1)11222市公式LINEの機能拡張による防災力向上事業</t>
  </si>
  <si>
    <t>天栄村</t>
  </si>
  <si>
    <t>20219</t>
  </si>
  <si>
    <t>神河町</t>
  </si>
  <si>
    <t>②＜総括＞</t>
  </si>
  <si>
    <t>令和6年度補正新しい地方経済・生活環境創生交付金(デジタル実装型TYPE1)33211</t>
  </si>
  <si>
    <t>AI活用型オンデマンド交通運行事業</t>
  </si>
  <si>
    <t>令和4年度補正デジタル田園都市国家構想交付金(デジタル実装タイプTYPE1)30207</t>
  </si>
  <si>
    <t>令和4年度補正デジタル田園都市国家構想交付金(デジタル実装タイプTYPE1)25000安全安心アプリ導入事業</t>
  </si>
  <si>
    <t>猿払村</t>
  </si>
  <si>
    <t>令和6年度補正新しい地方経済・生活環境創生交付金(デジタル実装型TYPE1)23228</t>
  </si>
  <si>
    <t>潮来市</t>
  </si>
  <si>
    <t>33850</t>
  </si>
  <si>
    <t>07867</t>
  </si>
  <si>
    <t>信濃町</t>
  </si>
  <si>
    <t>45207</t>
  </si>
  <si>
    <t>秋田県町村電算システム共同事業組合</t>
  </si>
  <si>
    <t>おおふなと版窓口ＤＸ（行かない窓口）</t>
  </si>
  <si>
    <t>新潟県中越福祉事務組合</t>
  </si>
  <si>
    <t>LINE活用による情報配信</t>
  </si>
  <si>
    <t>令和4年度補正デジタル田園都市国家構想交付金(デジタル実装タイプTYPE1)23203</t>
  </si>
  <si>
    <t>檜山広域行政組合</t>
  </si>
  <si>
    <t>上砂川町</t>
  </si>
  <si>
    <t>議事録公開促進事業</t>
  </si>
  <si>
    <t>令和5年度補正デジタル田園都市国家構想交付金(デジタル実装タイプTYPE1)29209地域ポイント事業</t>
  </si>
  <si>
    <t>学校体育施設予約システム導入事業</t>
  </si>
  <si>
    <t>芳賀町</t>
  </si>
  <si>
    <t>津山圏域衛生処理組合</t>
  </si>
  <si>
    <t>美深町</t>
  </si>
  <si>
    <t>立川市</t>
  </si>
  <si>
    <t>甘楽町</t>
  </si>
  <si>
    <t>清里町</t>
  </si>
  <si>
    <t>越谷市</t>
  </si>
  <si>
    <t>33208</t>
  </si>
  <si>
    <t>鴨川市</t>
  </si>
  <si>
    <t>さつま町</t>
  </si>
  <si>
    <t>39305</t>
  </si>
  <si>
    <t>30304</t>
  </si>
  <si>
    <t>令和5年度補正デジタル田園都市国家構想交付金(デジタル実装タイプTYPE1)35212公共施設予約サービス導入事業</t>
  </si>
  <si>
    <t>令和6年度補正新しい地方経済・生活環境創生交付金(デジタル実装型TYPE1)40342</t>
  </si>
  <si>
    <t>31835</t>
  </si>
  <si>
    <t>八千代市</t>
  </si>
  <si>
    <t>板橋区</t>
  </si>
  <si>
    <t>19826</t>
  </si>
  <si>
    <t>平取町外２町衛生施設組合</t>
  </si>
  <si>
    <t>与那原町</t>
  </si>
  <si>
    <t>担当部局名</t>
    <rPh sb="0" eb="5">
      <t>タントウブキョクメイ</t>
    </rPh>
    <phoneticPr fontId="44"/>
  </si>
  <si>
    <t>青ヶ島村</t>
  </si>
  <si>
    <t>綾瀬市</t>
  </si>
  <si>
    <t>介護認定業務デジタル化事業</t>
  </si>
  <si>
    <t>利府町</t>
  </si>
  <si>
    <t>「防災ネットあんあん」ウェブサイトの多言語化</t>
  </si>
  <si>
    <t>デマンド（予約）型乗合タクシー運行システム更新</t>
  </si>
  <si>
    <t>昭和町</t>
  </si>
  <si>
    <t>個別最適な学びの実現と保護者へのきめ細かな対応を実現するデジタル化推進事業</t>
  </si>
  <si>
    <t>伊豆市</t>
  </si>
  <si>
    <t>令和5年度補正デジタル田園都市国家構想交付金(デジタル実装タイプTYPE1)43205くまもと農地GISを活用した情報共有化事業</t>
  </si>
  <si>
    <t>令和4年度補正デジタル田園都市国家構想交付金(デジタル実装タイプTYPE1)05203誰一人取り残さない「シームレス避難所」構築事業</t>
  </si>
  <si>
    <t>清水町</t>
  </si>
  <si>
    <t>令和6年度補正新しい地方経済・生活環境創生交付金(デジタル実装型TYPE1)08341都市計画情報デジタル化推進事業</t>
  </si>
  <si>
    <t>便利でやさしい窓口の実現</t>
  </si>
  <si>
    <t>小牧市</t>
  </si>
  <si>
    <t>小野町</t>
  </si>
  <si>
    <t>令和6年度補正新しい地方経済・生活環境創生交付金(デジタル実装型TYPE1)28442電子入札システム導入事業</t>
  </si>
  <si>
    <t>AIチャットボットを導入したホームページリニューアル事業</t>
  </si>
  <si>
    <t>窓口手数料キャッシュレス決済事業</t>
  </si>
  <si>
    <t>神川町</t>
  </si>
  <si>
    <t>令和5年度補正デジタル田園都市国家構想交付金(デジタル実装タイプTYPE1)43214くまもと農地GISを活用した情報共有化事業</t>
  </si>
  <si>
    <t>京戸入会恩賜県有財産保護組合</t>
  </si>
  <si>
    <t>ＧＩＳを活用したマッピングシステム構築事業</t>
  </si>
  <si>
    <t>川越町</t>
  </si>
  <si>
    <t>LINEを活用した行政手続等のオンライン申請環境整備事業</t>
  </si>
  <si>
    <t>浪江町</t>
  </si>
  <si>
    <t>27321</t>
  </si>
  <si>
    <t>令和5年度補正デジタル田園都市国家構想交付金(デジタル実装タイプTYPE1)23000</t>
  </si>
  <si>
    <t>多賀町</t>
  </si>
  <si>
    <t>令和6年度補正新しい地方経済・生活環境創生交付金(デジタル実装型TYPE1)39204</t>
  </si>
  <si>
    <t>内部要因(2)</t>
    <rPh sb="0" eb="4">
      <t>ナイブヨウイン</t>
    </rPh>
    <phoneticPr fontId="2"/>
  </si>
  <si>
    <t>市民にやさしいスマート窓口推進事業</t>
  </si>
  <si>
    <t>三田市</t>
  </si>
  <si>
    <t>令和6年度補正新しい地方経済・生活環境創生交付金(デジタル実装型TYPE1)21000書かない窓口拡充事業</t>
  </si>
  <si>
    <t>三宅町</t>
  </si>
  <si>
    <t>令和5年度補正デジタル田園都市国家構想交付金(デジタル実装タイプTYPE1)08227証明書発行窓口におけるキャッシュレス決済導入事業</t>
  </si>
  <si>
    <t>体育施設における券売機キャシュレス決済導入事業</t>
  </si>
  <si>
    <t>隠岐の島町</t>
  </si>
  <si>
    <t>令和5年度補正デジタル田園都市国家構想交付金(デジタル実装タイプTYPE1)40402窓口改革事業</t>
  </si>
  <si>
    <t>43212</t>
  </si>
  <si>
    <t>小豆島中央病院企業団</t>
    <rPh sb="2" eb="3">
      <t>シマ</t>
    </rPh>
    <rPh sb="3" eb="5">
      <t>チュウオウ</t>
    </rPh>
    <rPh sb="5" eb="7">
      <t>ビョウイン</t>
    </rPh>
    <rPh sb="7" eb="10">
      <t>キギョウダン</t>
    </rPh>
    <phoneticPr fontId="2"/>
  </si>
  <si>
    <t>安芸太田町</t>
  </si>
  <si>
    <t>令和4年度補正デジタル田園都市国家構想交付金(デジタル実装タイプTYPE1)30209岩出図書館システム更新事業</t>
  </si>
  <si>
    <t>令和5年度補正デジタル田園都市国家構想交付金(デジタル実装タイプTYPE1)23447</t>
  </si>
  <si>
    <t>大泉町</t>
  </si>
  <si>
    <t>公開型地理情報システム導入事業</t>
  </si>
  <si>
    <t>伊是名村立保育園登退園管理システム導入・連絡帳の電子化業務</t>
  </si>
  <si>
    <t>20543</t>
  </si>
  <si>
    <t>我孫子市</t>
  </si>
  <si>
    <t>令和5年度補正デジタル田園都市国家構想交付金(デジタル実装タイプTYPE1)11217バスロケーションシステム導入補助事業</t>
  </si>
  <si>
    <t>福岡県後期高齢者医療広域連合</t>
    <rPh sb="0" eb="3">
      <t>フクオカケン</t>
    </rPh>
    <rPh sb="3" eb="5">
      <t>コウキ</t>
    </rPh>
    <rPh sb="5" eb="8">
      <t>コウレイシャ</t>
    </rPh>
    <rPh sb="8" eb="10">
      <t>イリョウ</t>
    </rPh>
    <rPh sb="10" eb="12">
      <t>コウイキ</t>
    </rPh>
    <rPh sb="12" eb="14">
      <t>レンゴウ</t>
    </rPh>
    <phoneticPr fontId="2"/>
  </si>
  <si>
    <t>令和6年度補正新しい地方経済・生活環境創生交付金(デジタル実装型TYPE1)08215WEB版ハザードマップ構築事業</t>
  </si>
  <si>
    <t>20411</t>
  </si>
  <si>
    <t>令和5年度補正デジタル田園都市国家構想交付金(デジタル実装タイプTYPE1)22302</t>
  </si>
  <si>
    <t>北島町</t>
  </si>
  <si>
    <t>柿坂外四山恩賜県有財産保護組合</t>
  </si>
  <si>
    <t>令和4年度補正デジタル田園都市国家構想交付金(デジタル実装タイプTYPE1)40381コンビニ交付を利用した自動交付機導入事業</t>
  </si>
  <si>
    <t>宗像市</t>
  </si>
  <si>
    <t>（設問6-1で［1：一般競争入札、指名競争入札］または［2：企画競争入札（プロポーザル）］を選択した場合）</t>
    <rPh sb="10" eb="12">
      <t>イッパン</t>
    </rPh>
    <rPh sb="12" eb="14">
      <t>キョウソウ</t>
    </rPh>
    <rPh sb="14" eb="16">
      <t>ニュウサツ</t>
    </rPh>
    <rPh sb="17" eb="19">
      <t>シメイ</t>
    </rPh>
    <rPh sb="19" eb="21">
      <t>キョウソウ</t>
    </rPh>
    <rPh sb="21" eb="23">
      <t>ニュウサツ</t>
    </rPh>
    <rPh sb="30" eb="32">
      <t>キカク</t>
    </rPh>
    <rPh sb="32" eb="34">
      <t>キョウソウ</t>
    </rPh>
    <rPh sb="34" eb="36">
      <t>ニュウサツ</t>
    </rPh>
    <phoneticPr fontId="2"/>
  </si>
  <si>
    <t>令和4年度補正デジタル田園都市国家構想交付金(デジタル実装タイプTYPE1)21201地域コミュニティのDX推進事業</t>
  </si>
  <si>
    <t>LINEを活用した「来なくていい市役所」の実現</t>
  </si>
  <si>
    <t>AI多言語音声翻訳推進事業</t>
  </si>
  <si>
    <t>都農町</t>
  </si>
  <si>
    <t>書かない窓口関連事業</t>
  </si>
  <si>
    <t>44462</t>
  </si>
  <si>
    <t>見守りネットワークカメラシステム整備事業</t>
  </si>
  <si>
    <t>24201</t>
  </si>
  <si>
    <t>令和4年度補正デジタル田園都市国家構想交付金(デジタル実装タイプTYPE1)23100観光デジタルマップの作成</t>
  </si>
  <si>
    <t>0. 基礎情報</t>
    <rPh sb="3" eb="7">
      <t>キソジョウホウ</t>
    </rPh>
    <phoneticPr fontId="2"/>
  </si>
  <si>
    <t>金武町</t>
  </si>
  <si>
    <t>北空知衛生施設組合</t>
  </si>
  <si>
    <t>事業における役割(8)</t>
    <rPh sb="0" eb="2">
      <t>ジギョウ</t>
    </rPh>
    <rPh sb="6" eb="8">
      <t>ヤクワリ</t>
    </rPh>
    <phoneticPr fontId="2"/>
  </si>
  <si>
    <t>宇都宮西中核工業団地事務組合（事業会計分）</t>
  </si>
  <si>
    <t>45209</t>
  </si>
  <si>
    <t>令和6年度補正新しい地方経済・生活環境創生交付金(デジタル実装型TYPE1)01607介護認定審査ペーパーレス会議システム導入事業</t>
  </si>
  <si>
    <t>令和4年度補正デジタル田園都市国家構想交付金(デジタル実装タイプTYPE1)12234</t>
  </si>
  <si>
    <t>29426</t>
  </si>
  <si>
    <t>八郎潟町</t>
  </si>
  <si>
    <t>令和4年度補正デジタル田園都市国家構想交付金(デジタル実装タイプTYPE1)11362</t>
  </si>
  <si>
    <t>34854</t>
  </si>
  <si>
    <t>令和6年度補正新しい地方経済・生活環境創生交付金(デジタル実装型TYPE1)01224</t>
  </si>
  <si>
    <t>塙町</t>
  </si>
  <si>
    <t>03873</t>
  </si>
  <si>
    <t>19442</t>
  </si>
  <si>
    <t>大石田町</t>
  </si>
  <si>
    <t>令和6年度補正新しい地方経済・生活環境創生交付金(デジタル実装型TYPE1)13121児童発達支援センターICT導入事業</t>
  </si>
  <si>
    <t>令和5年度補正デジタル田園都市国家構想交付金(デジタル実装タイプTYPE1)06403</t>
  </si>
  <si>
    <t>経費項目(13)</t>
    <rPh sb="0" eb="2">
      <t>ケイヒ</t>
    </rPh>
    <rPh sb="2" eb="4">
      <t>コウモク</t>
    </rPh>
    <phoneticPr fontId="44"/>
  </si>
  <si>
    <t>23202</t>
  </si>
  <si>
    <t>クラウドサービス等の導入支援事業</t>
  </si>
  <si>
    <t>広域飯能斎場組合</t>
  </si>
  <si>
    <t>下郷町</t>
  </si>
  <si>
    <t>17210</t>
  </si>
  <si>
    <t>守谷市</t>
  </si>
  <si>
    <t>胆振東部日高西部衛生組合</t>
  </si>
  <si>
    <t>令和4年度補正デジタル田園都市国家構想交付金(デジタル実装タイプTYPE1)21217障害者支援アプリによる障害者支援事業</t>
  </si>
  <si>
    <t>46930</t>
  </si>
  <si>
    <t>わたらい老人福祉施設組合</t>
  </si>
  <si>
    <t>壬生町</t>
  </si>
  <si>
    <t>09832</t>
  </si>
  <si>
    <t>菊川市</t>
  </si>
  <si>
    <t>新潟県被災者生活再建支援システム強化対策事業</t>
  </si>
  <si>
    <t>蕨市</t>
  </si>
  <si>
    <t>県議会AI音声認識システム導入事業</t>
  </si>
  <si>
    <t>練馬区</t>
  </si>
  <si>
    <t>胎内市</t>
  </si>
  <si>
    <t>01914</t>
  </si>
  <si>
    <t>令和4年度補正デジタル田園都市国家構想交付金(デジタル実装タイプTYPE1)22211「書かない・行かない」安心できる窓口整備事業</t>
  </si>
  <si>
    <t>埼玉県都市ボートレース企業団</t>
    <rPh sb="0" eb="3">
      <t>サイタマケン</t>
    </rPh>
    <rPh sb="3" eb="5">
      <t>トシ</t>
    </rPh>
    <rPh sb="11" eb="13">
      <t>キギョウ</t>
    </rPh>
    <rPh sb="13" eb="14">
      <t>ダン</t>
    </rPh>
    <phoneticPr fontId="2"/>
  </si>
  <si>
    <t>大治町</t>
  </si>
  <si>
    <t>西村山広域行政事務組合</t>
  </si>
  <si>
    <t>令和5年度補正デジタル田園都市国家構想交付金(デジタル実装タイプTYPE1)09216ペーパーレス会議システムを利用した介護認定審査会運営事業</t>
  </si>
  <si>
    <t>36851</t>
  </si>
  <si>
    <t>11207</t>
  </si>
  <si>
    <t>令和5年度補正デジタル田園都市国家構想交付金(デジタル実装タイプTYPE1)35213入札契約システム導入事業</t>
  </si>
  <si>
    <t>生成AI検索機能導入及び子育て・防災特設サイト設置事業</t>
  </si>
  <si>
    <t>24922</t>
  </si>
  <si>
    <t>桜川市デジタルミュージアム推進事業</t>
  </si>
  <si>
    <t>稲沢市</t>
  </si>
  <si>
    <t>島原地域広域市町村圏組合</t>
  </si>
  <si>
    <t>多気町</t>
  </si>
  <si>
    <t>12230</t>
  </si>
  <si>
    <t>笠置町</t>
  </si>
  <si>
    <t>令和6年度補正新しい地方経済・生活環境創生交付金(デジタル実装型TYPE1)33213</t>
  </si>
  <si>
    <t>令和4年度補正デジタル田園都市国家構想交付金(デジタル実装タイプTYPE1)46220</t>
  </si>
  <si>
    <t>40810</t>
  </si>
  <si>
    <t>大船渡市入札関連業務デジタル化事業</t>
  </si>
  <si>
    <t>※なお、3年目実績値が未計測の場合には、直近で計測した年度の実績値を用いて、3年目KPI目標の達成状況を判定しています。3年間未計測の場合は「未計測」と表示されます。</t>
    <rPh sb="5" eb="7">
      <t>ネンメ</t>
    </rPh>
    <rPh sb="7" eb="10">
      <t>ジッセキチ</t>
    </rPh>
    <rPh sb="11" eb="14">
      <t>ミケイソク</t>
    </rPh>
    <rPh sb="15" eb="17">
      <t>バアイ</t>
    </rPh>
    <rPh sb="20" eb="22">
      <t>チョッキン</t>
    </rPh>
    <rPh sb="23" eb="25">
      <t>ケイソク</t>
    </rPh>
    <rPh sb="27" eb="29">
      <t>ネンド</t>
    </rPh>
    <rPh sb="30" eb="33">
      <t>ジッセキチ</t>
    </rPh>
    <rPh sb="34" eb="35">
      <t>モチ</t>
    </rPh>
    <rPh sb="39" eb="41">
      <t>ネンメ</t>
    </rPh>
    <rPh sb="44" eb="46">
      <t>モクヒョウ</t>
    </rPh>
    <rPh sb="47" eb="49">
      <t>タッセイ</t>
    </rPh>
    <rPh sb="49" eb="51">
      <t>ジョウキョウ</t>
    </rPh>
    <rPh sb="52" eb="54">
      <t>ハンテイ</t>
    </rPh>
    <rPh sb="61" eb="63">
      <t>ネンカン</t>
    </rPh>
    <rPh sb="63" eb="66">
      <t>ミケイソク</t>
    </rPh>
    <rPh sb="67" eb="69">
      <t>バアイ</t>
    </rPh>
    <rPh sb="71" eb="74">
      <t>ミケイソク</t>
    </rPh>
    <rPh sb="76" eb="78">
      <t>ヒョウジ</t>
    </rPh>
    <phoneticPr fontId="2"/>
  </si>
  <si>
    <t>大野町</t>
  </si>
  <si>
    <t>令和5年度補正デジタル田園都市国家構想交付金(デジタル実装タイプTYPE1)21218AIによる衛星画像解析技術を用いた漏水リスク調査</t>
  </si>
  <si>
    <t>和泉市</t>
  </si>
  <si>
    <t>イノベーション拠点を活用した次世代施設園芸デジタル化</t>
  </si>
  <si>
    <t>35870</t>
  </si>
  <si>
    <t>令和6年度補正新しい地方経済・生活環境創生交付金(デジタル実装型TYPE1)03381</t>
  </si>
  <si>
    <t>印南町</t>
  </si>
  <si>
    <t>令和4年度補正デジタル田園都市国家構想交付金(デジタル実装タイプTYPE1)46000</t>
  </si>
  <si>
    <t>南知多町</t>
  </si>
  <si>
    <t>観光デジタルナビ多言語強化事業</t>
  </si>
  <si>
    <t>辰野町</t>
  </si>
  <si>
    <t>21213</t>
  </si>
  <si>
    <t>令和6年度補正新しい地方経済・生活環境創生交付金(デジタル実装型TYPE1)26205AIによる管路劣化診断及び漏水調査業務</t>
  </si>
  <si>
    <t>安芸広域市町村圏特別養護老人ホーム組合</t>
  </si>
  <si>
    <t>15217</t>
  </si>
  <si>
    <t>新庄村</t>
  </si>
  <si>
    <t>令和4年度補正デジタル田園都市国家構想交付金(デジタル実装タイプTYPE1)27206</t>
  </si>
  <si>
    <t>33851</t>
  </si>
  <si>
    <t>北広島町</t>
  </si>
  <si>
    <t>令和5年度補正デジタル田園都市国家構想交付金(デジタル実装タイプTYPE1)03211</t>
  </si>
  <si>
    <t>コンビニ交付システム及び自動証明書交付サービス</t>
  </si>
  <si>
    <t>高齢者・重度身体障害者見守りサービス事業</t>
  </si>
  <si>
    <t>保育業務支援システム導入事業</t>
  </si>
  <si>
    <t>大船渡地区消防組合</t>
  </si>
  <si>
    <t>防災教育センター機能強化整備事業</t>
  </si>
  <si>
    <t>愛南町</t>
  </si>
  <si>
    <t>大隅肝属地区消防組合</t>
  </si>
  <si>
    <t>令和5年度補正デジタル田園都市国家構想交付金(デジタル実装タイプTYPE1)08235公共施設予約システム導入事業</t>
  </si>
  <si>
    <t>西空知広域水道企業団</t>
  </si>
  <si>
    <t>g：特になし</t>
    <rPh sb="2" eb="3">
      <t>トク</t>
    </rPh>
    <phoneticPr fontId="44"/>
  </si>
  <si>
    <t>04341</t>
  </si>
  <si>
    <t>令和4年度補正デジタル田園都市国家構想交付金(デジタル実装タイプTYPE1)11234</t>
  </si>
  <si>
    <t>令和6年度補正新しい地方経済・生活環境創生交付金(デジタル実装型TYPE1)40205デジタルプラットフォーム強化及び行政手続きのスマート化推進事業</t>
  </si>
  <si>
    <t>大豊町</t>
  </si>
  <si>
    <t>ふじみ衛生組合</t>
  </si>
  <si>
    <t>地域活性化に向けたデジタル地域通貨の活用事業</t>
  </si>
  <si>
    <t>01923</t>
  </si>
  <si>
    <t>公共施設電子錠導入事業</t>
  </si>
  <si>
    <t>太良町</t>
  </si>
  <si>
    <t>陸別町</t>
  </si>
  <si>
    <t>31203</t>
  </si>
  <si>
    <t>桶川北本水道企業団</t>
  </si>
  <si>
    <t>令和6年度補正新しい地方経済・生活環境創生交付金(デジタル実装型TYPE1)27212</t>
  </si>
  <si>
    <t>増毛町</t>
  </si>
  <si>
    <t>佐々町</t>
  </si>
  <si>
    <t>令和5年度補正デジタル田園都市国家構想交付金(デジタル実装タイプTYPE1)01367奥尻町教育DX・Step-Up事業</t>
  </si>
  <si>
    <t>窓口サービスのデジタル化推進事業</t>
  </si>
  <si>
    <t>スマートロックを活用した公共施設予約システム導入事業</t>
  </si>
  <si>
    <t>令和4年度補正デジタル田園都市国家構想交付金(デジタル実装タイプTYPE1)07205</t>
  </si>
  <si>
    <t>字幕表示システム導入事業</t>
  </si>
  <si>
    <t>門川町</t>
  </si>
  <si>
    <t>令和4年度補正デジタル田園都市国家構想交付金(デジタル実装タイプTYPE1)36321ドローンを活用した新スマート物流実装事業</t>
  </si>
  <si>
    <t>上毛町</t>
  </si>
  <si>
    <t>26858</t>
  </si>
  <si>
    <t>三島村</t>
  </si>
  <si>
    <t>「書かない・行かない・キャッシュレス」デジタル窓口推進事業</t>
  </si>
  <si>
    <t>「いつでも・どこでも・かんたん」手続スマート市役所推進事業</t>
  </si>
  <si>
    <t>大船渡地区環境衛生組合</t>
  </si>
  <si>
    <t>板柳町</t>
  </si>
  <si>
    <t>令和5年度補正デジタル田園都市国家構想交付金(デジタル実装タイプTYPE1)08341デマンドタクシーAI配車システム導入事業</t>
  </si>
  <si>
    <t>3：想定していた機能が一部変更になったが、期待どおりの水準のサービスを導入できた</t>
    <rPh sb="35" eb="37">
      <t>ドウニュウ</t>
    </rPh>
    <phoneticPr fontId="2"/>
  </si>
  <si>
    <t>令和5年度補正デジタル田園都市国家構想交付金(デジタル実装タイプTYPE1)19202</t>
  </si>
  <si>
    <t>24209</t>
  </si>
  <si>
    <t>令和4年度補正デジタル田園都市国家構想交付金(デジタル実装タイプTYPE1)14321</t>
  </si>
  <si>
    <t>金山町</t>
  </si>
  <si>
    <t>申請手続きのオンライン化</t>
  </si>
  <si>
    <t>檜枝岐村</t>
  </si>
  <si>
    <t>川上郡衛生処理組合</t>
  </si>
  <si>
    <t>新上五島町</t>
  </si>
  <si>
    <t>箱根山禁伐林組合</t>
  </si>
  <si>
    <t>07342</t>
  </si>
  <si>
    <t>令和6年度補正新しい地方経済・生活環境創生交付金(デジタル実装型TYPE1)44341</t>
  </si>
  <si>
    <t>野木町</t>
  </si>
  <si>
    <t>本会議オンライン配信サービス事業</t>
  </si>
  <si>
    <t>屋外広告物申請受付業務に伴う朝来市都市政策関連図面の電子化</t>
  </si>
  <si>
    <t>東京都市町村議会議員公務災害補償等組合</t>
  </si>
  <si>
    <t>令和5年度補正デジタル田園都市国家構想交付金(デジタル実装タイプTYPE1)07208</t>
  </si>
  <si>
    <t>達成実感（サービス提供者）</t>
    <rPh sb="0" eb="4">
      <t>タッセイジッカン</t>
    </rPh>
    <rPh sb="9" eb="11">
      <t>テイキョウ</t>
    </rPh>
    <rPh sb="11" eb="12">
      <t>シャ</t>
    </rPh>
    <phoneticPr fontId="2"/>
  </si>
  <si>
    <t>足立区</t>
  </si>
  <si>
    <t>37406</t>
  </si>
  <si>
    <t>寒川町</t>
  </si>
  <si>
    <t>聖籠町</t>
  </si>
  <si>
    <t>令和6年度補正新しい地方経済・生活環境創生交付金(デジタル実装型TYPE1)23237子育て支援アプリ拡大事業</t>
  </si>
  <si>
    <t>岐阜地域児童発達支援センター組合</t>
    <rPh sb="0" eb="2">
      <t>ギフ</t>
    </rPh>
    <rPh sb="2" eb="4">
      <t>チイキ</t>
    </rPh>
    <rPh sb="4" eb="6">
      <t>ジドウ</t>
    </rPh>
    <rPh sb="6" eb="8">
      <t>ハッタツ</t>
    </rPh>
    <rPh sb="8" eb="10">
      <t>シエン</t>
    </rPh>
    <rPh sb="14" eb="16">
      <t>クミアイ</t>
    </rPh>
    <phoneticPr fontId="2"/>
  </si>
  <si>
    <t>市公式LINEアカウント機能拡充ツール導入事業</t>
  </si>
  <si>
    <t>利尻郡清掃施設組合</t>
  </si>
  <si>
    <t>令和6年度補正新しい地方経済・生活環境創生交付金(デジタル実装型TYPE1)15586新潟県災害時の避難者支援システム導入事業</t>
  </si>
  <si>
    <t>西桂町</t>
  </si>
  <si>
    <t>②四半期に
1回程度
実施</t>
    <rPh sb="1" eb="4">
      <t>シハンキ</t>
    </rPh>
    <rPh sb="7" eb="10">
      <t>カイテイド</t>
    </rPh>
    <rPh sb="11" eb="13">
      <t>ジッシ</t>
    </rPh>
    <phoneticPr fontId="2"/>
  </si>
  <si>
    <t>統合型GIS整備による行政サービスの向上</t>
  </si>
  <si>
    <t>保育所ＡＩマッチング入所選考導入事業</t>
  </si>
  <si>
    <t>川上村</t>
  </si>
  <si>
    <t>篠栗町</t>
  </si>
  <si>
    <t>日高広域消防事務組合</t>
  </si>
  <si>
    <t>36850</t>
  </si>
  <si>
    <t>LINE町政情報配信システム構築事業</t>
  </si>
  <si>
    <t>和束町</t>
  </si>
  <si>
    <t>令和4年度補正デジタル田園都市国家構想交付金(デジタル実装タイプTYPE1)23201</t>
  </si>
  <si>
    <t>01547</t>
  </si>
  <si>
    <t>箕面市</t>
  </si>
  <si>
    <t>佐倉市、四街道市、酒々井町葬祭組合</t>
  </si>
  <si>
    <t>曽爾村</t>
  </si>
  <si>
    <t>みなべ町</t>
  </si>
  <si>
    <t>36202</t>
  </si>
  <si>
    <t>23210</t>
  </si>
  <si>
    <t>鏡野町</t>
  </si>
  <si>
    <t>河北郡市広域事務組合</t>
  </si>
  <si>
    <t>Q111</t>
  </si>
  <si>
    <t>那珂市</t>
  </si>
  <si>
    <t>28826</t>
  </si>
  <si>
    <t>22302</t>
  </si>
  <si>
    <t>教育ＤＸ推進プロジェクト事業</t>
  </si>
  <si>
    <t>板野町</t>
  </si>
  <si>
    <t>避難行動支援サービス導入事業</t>
  </si>
  <si>
    <t>経費項目(16)</t>
    <rPh sb="0" eb="2">
      <t>ケイヒ</t>
    </rPh>
    <rPh sb="2" eb="4">
      <t>コウモク</t>
    </rPh>
    <phoneticPr fontId="44"/>
  </si>
  <si>
    <t>菊陽町</t>
  </si>
  <si>
    <t>20860</t>
  </si>
  <si>
    <t>鹿追町図書管理システム導入事業</t>
  </si>
  <si>
    <t>相馬方部衛生組合（普通会計分）</t>
  </si>
  <si>
    <t>諸塚村</t>
  </si>
  <si>
    <t>十島村</t>
  </si>
  <si>
    <t>11848</t>
  </si>
  <si>
    <t>県公金納付のキャッシュレス導入</t>
  </si>
  <si>
    <t>01648</t>
  </si>
  <si>
    <t>39840</t>
  </si>
  <si>
    <t>令和5年度補正デジタル田園都市国家構想交付金(デジタル実装タイプTYPE1)41205電子入札システム導入事業</t>
  </si>
  <si>
    <t>令和4年度補正デジタル田園都市国家構想交付金(デジタル実装タイプTYPE1)12230電子申請・決済システム導入事業</t>
  </si>
  <si>
    <t>40951</t>
  </si>
  <si>
    <t>読谷村</t>
  </si>
  <si>
    <t>三笠市</t>
  </si>
  <si>
    <t>31829</t>
  </si>
  <si>
    <t>鶴田町</t>
  </si>
  <si>
    <t>空き家の利活用促進事業</t>
  </si>
  <si>
    <t>42207</t>
  </si>
  <si>
    <t>令和4年度補正デジタル田園都市国家構想交付金(デジタル実装タイプTYPE1)44207衛星画像活用水道管漏水調査支援事業</t>
  </si>
  <si>
    <t>令和5年度補正デジタル田園都市国家構想交付金(デジタル実装タイプTYPE1)20211ペイジー口座振替受付サービス導入による住民の手続き負荷軽減事業</t>
  </si>
  <si>
    <t>オンデマンドバス運行事業</t>
  </si>
  <si>
    <t>令和5年度補正デジタル田園都市国家構想交付金(デジタル実装タイプTYPE1)08205ICT化による教育環境の充実</t>
  </si>
  <si>
    <t>マイナンバーカード活用による住民サービスの向上</t>
  </si>
  <si>
    <t>函館湾流域下水道事務組合</t>
  </si>
  <si>
    <t>次世代型農業確立支援事業</t>
  </si>
  <si>
    <t>男鹿潟上南秋消防組合</t>
    <rPh sb="0" eb="2">
      <t>オガ</t>
    </rPh>
    <rPh sb="2" eb="4">
      <t>カタガミ</t>
    </rPh>
    <rPh sb="4" eb="5">
      <t>ミナミ</t>
    </rPh>
    <rPh sb="6" eb="8">
      <t>ショウボウ</t>
    </rPh>
    <rPh sb="8" eb="10">
      <t>クミアイ</t>
    </rPh>
    <phoneticPr fontId="2"/>
  </si>
  <si>
    <t>令和4年度補正デジタル田園都市国家構想交付金(デジタル実装タイプTYPE1)02408</t>
  </si>
  <si>
    <t>令和5年度補正デジタル田園都市国家構想交付金(デジタル実装タイプTYPE1)15213Smart窓口構築事業</t>
  </si>
  <si>
    <t>収納窓口サービス向上事業</t>
  </si>
  <si>
    <t>四條畷市</t>
  </si>
  <si>
    <t>平泉町</t>
  </si>
  <si>
    <t>東成瀬村</t>
  </si>
  <si>
    <t>大潟村</t>
  </si>
  <si>
    <t>本人確認業務サポートシステム導入事業（書かない窓口の導入）</t>
  </si>
  <si>
    <t>朝日村</t>
  </si>
  <si>
    <t>紀北広域連合</t>
  </si>
  <si>
    <t>20878</t>
  </si>
  <si>
    <t>令和5年度補正デジタル田園都市国家構想交付金(デジタル実装タイプTYPE1)42202</t>
  </si>
  <si>
    <t>最上町</t>
  </si>
  <si>
    <t>自治会業務のデジタル化</t>
  </si>
  <si>
    <t>只見町</t>
  </si>
  <si>
    <t>令和4年度補正デジタル田園都市国家構想交付金(デジタル実装タイプTYPE1)31329八頭町・未来の田舎プロジェクト Stage２（移動部門）</t>
  </si>
  <si>
    <t>令和5年度補正デジタル田園都市国家構想交付金(デジタル実装タイプTYPE1)43447山都町医療MaaS推進事業</t>
  </si>
  <si>
    <t>LINE活用で実現する「行かない・書かない市役所」</t>
  </si>
  <si>
    <t>令和4年度補正デジタル田園都市国家構想交付金(デジタル実装タイプTYPE1)20383公開型GISの導入</t>
  </si>
  <si>
    <t>令和6年度補正新しい地方経済・生活環境創生交付金(デジタル実装型TYPE1)13220AIを活用した相談窓口事業</t>
  </si>
  <si>
    <t>長浜水道企業団</t>
  </si>
  <si>
    <t>津軽広域連合</t>
  </si>
  <si>
    <t>塩谷町</t>
  </si>
  <si>
    <t>38885</t>
  </si>
  <si>
    <t>令和5年度補正デジタル田園都市国家構想交付金(デジタル実装タイプTYPE1)15223AIオンデマンド交通運行事業</t>
  </si>
  <si>
    <t>03202</t>
  </si>
  <si>
    <t>令和4年度補正デジタル田園都市国家構想交付金(デジタル実装タイプTYPE1)01430</t>
  </si>
  <si>
    <t>10208</t>
  </si>
  <si>
    <t>行政手続オンライン化推進事業</t>
  </si>
  <si>
    <t>大磯町</t>
  </si>
  <si>
    <t>中学校デジタル教科書導⼊事業</t>
  </si>
  <si>
    <t>弥彦村</t>
  </si>
  <si>
    <t>みよし市</t>
  </si>
  <si>
    <t>令和6年度補正新しい地方経済・生活環境創生交付金(デジタル実装型TYPE1)11348</t>
  </si>
  <si>
    <t>八潮市</t>
  </si>
  <si>
    <t>統合型GIS導入による地図情報公開事業</t>
  </si>
  <si>
    <t>令和6年度補正新しい地方経済・生活環境創生交付金(デジタル実装型TYPE1)11100</t>
  </si>
  <si>
    <t>淀川右岸水防事務組合</t>
  </si>
  <si>
    <t>空知教育センター組合</t>
  </si>
  <si>
    <t>山辺町公式LINEアカウント導入・活用事業</t>
  </si>
  <si>
    <t>木曽川右岸地帯水防事務組合</t>
  </si>
  <si>
    <t>忍野村</t>
  </si>
  <si>
    <t>令和4年度補正デジタル田園都市国家構想交付金(デジタル実装タイプTYPE1)22000イノベーション拠点を活用した次世代施設園芸デジタル化</t>
  </si>
  <si>
    <t>電子書籍システム導入・利用促進事業</t>
  </si>
  <si>
    <t>伊豆の国市</t>
  </si>
  <si>
    <t>入園選考事務ICT化事業</t>
  </si>
  <si>
    <t>つくばみらい市</t>
  </si>
  <si>
    <t>LINEを活用した行政情報配信システム構築事業</t>
  </si>
  <si>
    <t>39364</t>
  </si>
  <si>
    <t>申請支援サービス導入事業</t>
  </si>
  <si>
    <t>東海市</t>
  </si>
  <si>
    <t>令和4年度補正デジタル田園都市国家構想交付金(デジタル実装タイプTYPE1)28443</t>
  </si>
  <si>
    <t>北竜町</t>
  </si>
  <si>
    <t>高山村外一市一町財産組合</t>
  </si>
  <si>
    <t>郡山地方広域消防組合</t>
  </si>
  <si>
    <t>精華町</t>
  </si>
  <si>
    <t>01815</t>
  </si>
  <si>
    <t>令和4年度補正デジタル田園都市国家構想交付金(デジタル実装タイプTYPE1)38488</t>
  </si>
  <si>
    <t>御杖村</t>
  </si>
  <si>
    <t>令和6年度補正新しい地方経済・生活環境創生交付金(デジタル実装型TYPE1)02381</t>
  </si>
  <si>
    <t>団体・事業者概要(12)</t>
    <rPh sb="0" eb="2">
      <t>ダンタイ</t>
    </rPh>
    <rPh sb="3" eb="6">
      <t>ジギョウシャ</t>
    </rPh>
    <rPh sb="6" eb="8">
      <t>ガイヨウ</t>
    </rPh>
    <phoneticPr fontId="2"/>
  </si>
  <si>
    <t>令和6年度補正新しい地方経済・生活環境創生交付金(デジタル実装型TYPE1)01224GISの活用による行政情報オープンデータ化推進事業</t>
  </si>
  <si>
    <t>スマート農業普及促進事業</t>
  </si>
  <si>
    <t>日高川町</t>
  </si>
  <si>
    <t>43214</t>
  </si>
  <si>
    <t>窓口業務DXプロジェクト</t>
  </si>
  <si>
    <t>01229</t>
  </si>
  <si>
    <t>令和6年度補正新しい地方経済・生活環境創生交付金(デジタル実装型TYPE1)37202</t>
  </si>
  <si>
    <t>上板町</t>
  </si>
  <si>
    <t>コンビニ交付サービス拡充事業</t>
  </si>
  <si>
    <t>23890</t>
  </si>
  <si>
    <t xml:space="preserve">令和5年度補正デジタル田園都市国家構想交付金(デジタル実装タイプTYPE1)16209文化施設予約システム導入事業 </t>
  </si>
  <si>
    <t>猪名川町</t>
  </si>
  <si>
    <t>箕輪町</t>
  </si>
  <si>
    <t>令和6年度補正新しい地方経済・生活環境創生交付金(デジタル実装型TYPE1)11100展示解説システム導入事業</t>
  </si>
  <si>
    <t>令和6年度補正新しい地方経済・生活環境創生交付金(デジタル実装型TYPE1)04324</t>
  </si>
  <si>
    <t>c：広報関連部署</t>
    <rPh sb="2" eb="8">
      <t>コウホウカンレンブショ</t>
    </rPh>
    <phoneticPr fontId="2"/>
  </si>
  <si>
    <t>大川村</t>
  </si>
  <si>
    <t>令和5年度補正デジタル田園都市国家構想交付金(デジタル実装タイプTYPE1)20218</t>
  </si>
  <si>
    <t>令和6年度補正新しい地方経済・生活環境創生交付金(デジタル実装型TYPE1)03322大型提示装置を用いた共同学習の実施事業</t>
  </si>
  <si>
    <t>20999</t>
  </si>
  <si>
    <t>窓口入力支援システム（書かない窓口）</t>
  </si>
  <si>
    <t>01393</t>
  </si>
  <si>
    <t>19937</t>
  </si>
  <si>
    <t>那賀衛生環境整備組合</t>
  </si>
  <si>
    <t>公立保育所ICT化事業</t>
  </si>
  <si>
    <t>相良村</t>
  </si>
  <si>
    <t>嘉手納町</t>
  </si>
  <si>
    <t>36368</t>
  </si>
  <si>
    <t>2：利用者数等の見込みを立てた</t>
    <rPh sb="6" eb="7">
      <t>トウ</t>
    </rPh>
    <phoneticPr fontId="2"/>
  </si>
  <si>
    <t>令和5年度補正デジタル田園都市国家構想交付金(デジタル実装タイプTYPE1)27000</t>
  </si>
  <si>
    <t>SNS活用広報広聴事業</t>
  </si>
  <si>
    <t>03485</t>
  </si>
  <si>
    <t>二戸地区広域行政事務組合</t>
  </si>
  <si>
    <t>Webブラウザ型動態管理システムを活用した災害対応体制整備事業</t>
  </si>
  <si>
    <t>25201</t>
  </si>
  <si>
    <t>05207</t>
  </si>
  <si>
    <t>「安心安全なまち」を実現する住民総合ポータル導入事業</t>
  </si>
  <si>
    <t>中泊町</t>
  </si>
  <si>
    <t>43482</t>
  </si>
  <si>
    <t>令和4年度補正デジタル田園都市国家構想交付金(デジタル実装タイプTYPE1)17463町村史デジタルアーカイブ事業</t>
  </si>
  <si>
    <t>令和5年度補正デジタル田園都市国家構想交付金(デジタル実装タイプTYPE1)22224</t>
  </si>
  <si>
    <t>住田町</t>
  </si>
  <si>
    <t>令和4年度補正デジタル田園都市国家構想交付金(デジタル実装タイプTYPE1)38201</t>
  </si>
  <si>
    <t>中標津町</t>
  </si>
  <si>
    <t>山元町</t>
  </si>
  <si>
    <t>中頓別町</t>
  </si>
  <si>
    <t>暗号資産追跡サービス事業</t>
  </si>
  <si>
    <t>草津町</t>
  </si>
  <si>
    <t>仁淀消防組合</t>
  </si>
  <si>
    <t>令和4年度補正デジタル田園都市国家構想交付金(デジタル実装タイプTYPE1)35213オンライン相談窓口構築事業</t>
  </si>
  <si>
    <t>施設型給付業務クラウドシステム導入事業</t>
  </si>
  <si>
    <t>大蔵村</t>
  </si>
  <si>
    <t>経費項目(12)</t>
    <rPh sb="0" eb="2">
      <t>ケイヒ</t>
    </rPh>
    <rPh sb="2" eb="4">
      <t>コウモク</t>
    </rPh>
    <phoneticPr fontId="44"/>
  </si>
  <si>
    <t>江戸川区</t>
  </si>
  <si>
    <t>電子契約運用事業</t>
  </si>
  <si>
    <t>06381</t>
  </si>
  <si>
    <t>令和6年度補正新しい地方経済・生活環境創生交付金(デジタル実装型TYPE1)43369母子健康手帳アプリ導入事業</t>
  </si>
  <si>
    <t>二宮町</t>
  </si>
  <si>
    <t>風間浦村</t>
  </si>
  <si>
    <t>15361</t>
  </si>
  <si>
    <t>能美根上駅駐車場精算機におけるキャッシュレス化</t>
  </si>
  <si>
    <t>森泉山財産組合</t>
  </si>
  <si>
    <t>令和6年度補正新しい地方経済・生活環境創生交付金(デジタル実装型TYPE1)13119地域交流アプリによる地域活動の活性化事業</t>
  </si>
  <si>
    <t>令和5年度補正デジタル田園都市国家構想交付金(デジタル実装タイプTYPE1)38203</t>
  </si>
  <si>
    <t>大府市</t>
  </si>
  <si>
    <t>令和5年度補正デジタル田園都市国家構想交付金(デジタル実装タイプTYPE1)40342行政手続きオンライン化推進事業</t>
  </si>
  <si>
    <t>43510</t>
  </si>
  <si>
    <t>公共施設予約管理システム整備事業</t>
  </si>
  <si>
    <t>窓口満足度向上事業</t>
  </si>
  <si>
    <t>南山城村</t>
  </si>
  <si>
    <t>曽於南部厚生事務組合</t>
  </si>
  <si>
    <t>羽曳野市</t>
  </si>
  <si>
    <t>令和5年度補正デジタル田園都市国家構想交付金(デジタル実装タイプTYPE1)25201</t>
  </si>
  <si>
    <t>43367</t>
  </si>
  <si>
    <t>神奈川県川崎競馬組合</t>
  </si>
  <si>
    <t>令和6年度補正新しい地方経済・生活環境創生交付金(デジタル実装型TYPE1)01636議事録作成システムの導入</t>
  </si>
  <si>
    <t>丹波市</t>
  </si>
  <si>
    <t>大蔵沢恩賜県有財産保護組合</t>
  </si>
  <si>
    <t>高取町</t>
  </si>
  <si>
    <t>11901</t>
  </si>
  <si>
    <t>11224</t>
  </si>
  <si>
    <t>令和6年度補正新しい地方経済・生活環境創生交付金(デジタル実装型TYPE1)44204</t>
  </si>
  <si>
    <t>42867</t>
  </si>
  <si>
    <t>07561</t>
  </si>
  <si>
    <t>01371</t>
  </si>
  <si>
    <t>羽村・瑞穂地区学校給食組合</t>
  </si>
  <si>
    <t>AIデマンド型交通事業</t>
  </si>
  <si>
    <t>白浜町</t>
  </si>
  <si>
    <t>令和5年度補正デジタル田園都市国家構想交付金(デジタル実装タイプTYPE1)20219</t>
  </si>
  <si>
    <t>奈義町</t>
  </si>
  <si>
    <t>令和5年度補正デジタル田園都市国家構想交付金(デジタル実装タイプTYPE1)22213仮想空間（マインクラフト）上の高天神城と城砦軍・城下町事業</t>
  </si>
  <si>
    <t>令和4年度補正デジタル田園都市国家構想交付金(デジタル実装タイプTYPE1)17407</t>
  </si>
  <si>
    <t>神石高原町</t>
  </si>
  <si>
    <t>名称(8)</t>
    <rPh sb="0" eb="2">
      <t>メイショウ</t>
    </rPh>
    <phoneticPr fontId="2"/>
  </si>
  <si>
    <t>令和6年度補正新しい地方経済・生活環境創生交付金(デジタル実装型TYPE1)23213</t>
  </si>
  <si>
    <t>たかおかこども給食管理システム導入事業</t>
  </si>
  <si>
    <t>うきは市</t>
  </si>
  <si>
    <t>小国町</t>
  </si>
  <si>
    <t>後志広域連合</t>
    <rPh sb="2" eb="4">
      <t>コウイキ</t>
    </rPh>
    <rPh sb="4" eb="6">
      <t>レンゴウ</t>
    </rPh>
    <phoneticPr fontId="2"/>
  </si>
  <si>
    <t>富岡町</t>
  </si>
  <si>
    <t>令和6年度補正新しい地方経済・生活環境創生交付金(デジタル実装型TYPE1)11464</t>
  </si>
  <si>
    <t>15212</t>
  </si>
  <si>
    <t>那珂川市</t>
    <rPh sb="0" eb="3">
      <t>ナカガワ</t>
    </rPh>
    <rPh sb="3" eb="4">
      <t>シ</t>
    </rPh>
    <phoneticPr fontId="44"/>
  </si>
  <si>
    <t>令和4年度補正デジタル田園都市国家構想交付金(デジタル実装タイプTYPE1)17210</t>
  </si>
  <si>
    <t>大槌町</t>
  </si>
  <si>
    <t>高齢者・障がい者等の健康管理</t>
  </si>
  <si>
    <t>25000</t>
  </si>
  <si>
    <t>令和4年度補正デジタル田園都市国家構想交付金(デジタル実装タイプTYPE1)43203人吉市入札契約関連事務システム導入事業</t>
  </si>
  <si>
    <t>令和5年度補正デジタル田園都市国家構想交付金(デジタル実装タイプTYPE1)12233</t>
  </si>
  <si>
    <t>比布町</t>
  </si>
  <si>
    <t>令和4年度補正デジタル田園都市国家構想交付金(デジタル実装タイプTYPE1)16202</t>
  </si>
  <si>
    <t>千歳市</t>
  </si>
  <si>
    <t>弘前地区環境整備事務組合</t>
  </si>
  <si>
    <t>令和6年度補正新しい地方経済・生活環境創生交付金(デジタル実装型TYPE1)22000警察署運転免許窓口におけるキャッシュレス決済導入事業</t>
  </si>
  <si>
    <t>介護認定デジタル化推進事業</t>
  </si>
  <si>
    <t>松島町</t>
  </si>
  <si>
    <t>13303</t>
  </si>
  <si>
    <t>真室川町</t>
  </si>
  <si>
    <t>高度ＡＩ分析による交通渋滞緩和対策事業</t>
  </si>
  <si>
    <t>埼玉西部消防組合</t>
    <rPh sb="0" eb="2">
      <t>サイタマ</t>
    </rPh>
    <rPh sb="4" eb="6">
      <t>ショウボウ</t>
    </rPh>
    <rPh sb="6" eb="8">
      <t>クミアイ</t>
    </rPh>
    <phoneticPr fontId="2"/>
  </si>
  <si>
    <t>令和4年度補正デジタル田園都市国家構想交付金(デジタル実装タイプTYPE1)23232</t>
  </si>
  <si>
    <t>北塩原村</t>
  </si>
  <si>
    <t>令和4年度補正デジタル田園都市国家構想交付金(デジタル実装タイプTYPE1)23208無線を活用した地域協働による子ども・高齢者の見守り</t>
  </si>
  <si>
    <t>令和6年度補正新しい地方経済・生活環境創生交付金(デジタル実装型TYPE1)01631Web口座振替受付サービス導入事業</t>
  </si>
  <si>
    <t>樫原谷林野組合</t>
  </si>
  <si>
    <t>東栄町</t>
  </si>
  <si>
    <t>達成状況(11)</t>
    <rPh sb="0" eb="4">
      <t>タッセイジョウキョウ</t>
    </rPh>
    <phoneticPr fontId="2"/>
  </si>
  <si>
    <t>みまたMaas「くいまーる」サービス拡充事業</t>
  </si>
  <si>
    <t>秋田県電子入札システム共同利用事業</t>
  </si>
  <si>
    <t>香取広域市町村圏事務組合</t>
  </si>
  <si>
    <t>04323</t>
  </si>
  <si>
    <t>令和4年度補正デジタル田園都市国家構想交付金(デジタル実装タイプTYPE1)11245書かない窓口導入事業</t>
  </si>
  <si>
    <t>苓北町校務デジタル化推進事業</t>
  </si>
  <si>
    <t>坂東市</t>
  </si>
  <si>
    <t>f：その他</t>
    <rPh sb="4" eb="5">
      <t>タ</t>
    </rPh>
    <phoneticPr fontId="44"/>
  </si>
  <si>
    <t>デジタル活用による住民サービス向上事業</t>
  </si>
  <si>
    <t>富津市</t>
  </si>
  <si>
    <t>皆野町</t>
  </si>
  <si>
    <t>中井町</t>
  </si>
  <si>
    <t>令和4年度補正デジタル田園都市国家構想交付金(デジタル実装タイプTYPE1)03213デジタル技術を活用した学校教育の情報化</t>
  </si>
  <si>
    <t>13826</t>
  </si>
  <si>
    <t>令和4年度補正デジタル田園都市国家構想交付金(デジタル実装タイプTYPE1)01438</t>
  </si>
  <si>
    <t>令和4年度補正デジタル田園都市国家構想交付金(デジタル実装タイプTYPE1)01229AIオンデマンド交通運行事業</t>
  </si>
  <si>
    <t>鳴沢村</t>
  </si>
  <si>
    <t>遠賀町</t>
  </si>
  <si>
    <t>木曽町</t>
  </si>
  <si>
    <t>06206</t>
  </si>
  <si>
    <t>令和5年度補正デジタル田園都市国家構想交付金(デジタル実装タイプTYPE1)43404行政手続のオンライン化による町民サービス向上事業</t>
  </si>
  <si>
    <t>北相木村</t>
  </si>
  <si>
    <t>01429</t>
  </si>
  <si>
    <t>【スマート窓口実現事業（第３弾）】　～オムニチャネル化による利便性の向上～</t>
  </si>
  <si>
    <t>養老町</t>
  </si>
  <si>
    <t>東伊豆町</t>
  </si>
  <si>
    <t>令和6年度補正新しい地方経済・生活環境創生交付金(デジタル実装型TYPE1)13203</t>
  </si>
  <si>
    <t>01332</t>
  </si>
  <si>
    <t>岐北衛生施設利用組合</t>
  </si>
  <si>
    <t>09343</t>
  </si>
  <si>
    <t>白井市</t>
  </si>
  <si>
    <t>令和4年度補正デジタル田園都市国家構想交付金(デジタル実装タイプTYPE1)38488デジタル地域通貨導入による公共交通活性化</t>
  </si>
  <si>
    <t>令和4年度補正デジタル田園都市国家構想交付金(デジタル実装タイプTYPE1)03507</t>
  </si>
  <si>
    <t>知多市</t>
  </si>
  <si>
    <t>門真市</t>
  </si>
  <si>
    <t>01230</t>
  </si>
  <si>
    <t>令和4年度補正デジタル田園都市国家構想交付金(デジタル実装タイプTYPE1)22220デジタル技術・データを活用した交通安全対策事業</t>
  </si>
  <si>
    <t>津南地域衛生施設組合</t>
  </si>
  <si>
    <t>南あわじ市</t>
  </si>
  <si>
    <t>上富田町</t>
  </si>
  <si>
    <t>西粟倉村</t>
  </si>
  <si>
    <t>産山村</t>
  </si>
  <si>
    <t>高千穂町</t>
  </si>
  <si>
    <t>電子申請システムの拡充による行政サービスの向上</t>
  </si>
  <si>
    <t>湧水町</t>
  </si>
  <si>
    <t>令和5年度補正デジタル田園都市国家構想交付金(デジタル実装タイプTYPE1)01459</t>
  </si>
  <si>
    <t>01405</t>
  </si>
  <si>
    <t>事業における役割(1)</t>
    <rPh sb="0" eb="2">
      <t>ジギョウ</t>
    </rPh>
    <rPh sb="6" eb="8">
      <t>ヤクワリ</t>
    </rPh>
    <phoneticPr fontId="2"/>
  </si>
  <si>
    <t>令和4年度補正デジタル田園都市国家構想交付金(デジタル実装タイプTYPE1)19205</t>
  </si>
  <si>
    <t>北中城村</t>
  </si>
  <si>
    <t>令和6年度補正新しい地方経済・生活環境創生交付金(デジタル実装型TYPE1)20415</t>
  </si>
  <si>
    <t>令和5年度補正デジタル田園都市国家構想交付金(デジタル実装タイプTYPE1)05203小中学校ICT環境整備事業</t>
  </si>
  <si>
    <t>八町山恩賜県有財産保護組合</t>
  </si>
  <si>
    <t>令和4年度補正デジタル田園都市国家構想交付金(デジタル実装タイプTYPE1)04323住民窓口におけるキャッシュレス決済の導入</t>
  </si>
  <si>
    <t>令和6年度補正新しい地方経済・生活環境創生交付金(デジタル実装型TYPE1)26211</t>
  </si>
  <si>
    <t>揖斐広域連合</t>
  </si>
  <si>
    <t>七戸町</t>
  </si>
  <si>
    <t>議会本会議場議場システム傍聴席映像改修事業</t>
  </si>
  <si>
    <t>飛島村</t>
  </si>
  <si>
    <t>令和4年度補正デジタル田園都市国家構想交付金(デジタル実装タイプTYPE1)46221</t>
  </si>
  <si>
    <t>山田町</t>
  </si>
  <si>
    <t>令和4年度補正デジタル田園都市国家構想交付金(デジタル実装タイプTYPE1)11225</t>
  </si>
  <si>
    <t>渋川地区広域市町村圏振興整備組合</t>
  </si>
  <si>
    <t>屋外に設置した機器であるため、定期邸に物理的な破損や動作状況を確認するなど、故障等にも十分注意する。
本事業では社会教育施設の一部へ整備をしたが、今後活用できそうな公共施設へのサービス拡充などについて他課への情報提供を行いつつ検討する。</t>
    <rPh sb="0" eb="2">
      <t>オクガイ</t>
    </rPh>
    <rPh sb="3" eb="5">
      <t>セッチ</t>
    </rPh>
    <rPh sb="7" eb="9">
      <t>キキ</t>
    </rPh>
    <rPh sb="15" eb="17">
      <t>テイキ</t>
    </rPh>
    <rPh sb="17" eb="18">
      <t>テイ</t>
    </rPh>
    <rPh sb="19" eb="22">
      <t>ブツリテキ</t>
    </rPh>
    <rPh sb="23" eb="25">
      <t>ハソン</t>
    </rPh>
    <rPh sb="26" eb="28">
      <t>ドウサ</t>
    </rPh>
    <rPh sb="28" eb="30">
      <t>ジョウキョウ</t>
    </rPh>
    <rPh sb="31" eb="33">
      <t>カクニン</t>
    </rPh>
    <rPh sb="38" eb="40">
      <t>コショウ</t>
    </rPh>
    <rPh sb="40" eb="41">
      <t>トウ</t>
    </rPh>
    <rPh sb="43" eb="45">
      <t>ジュウブン</t>
    </rPh>
    <rPh sb="45" eb="47">
      <t>チュウイ</t>
    </rPh>
    <rPh sb="51" eb="52">
      <t>ホン</t>
    </rPh>
    <rPh sb="52" eb="54">
      <t>ジギョウ</t>
    </rPh>
    <rPh sb="56" eb="58">
      <t>シャカイ</t>
    </rPh>
    <rPh sb="58" eb="60">
      <t>キョウイク</t>
    </rPh>
    <rPh sb="60" eb="62">
      <t>シセツ</t>
    </rPh>
    <rPh sb="63" eb="65">
      <t>イチブ</t>
    </rPh>
    <rPh sb="66" eb="68">
      <t>セイビ</t>
    </rPh>
    <rPh sb="73" eb="75">
      <t>コンゴ</t>
    </rPh>
    <rPh sb="75" eb="77">
      <t>カツヨウ</t>
    </rPh>
    <rPh sb="82" eb="84">
      <t>コウキョウ</t>
    </rPh>
    <rPh sb="84" eb="86">
      <t>シセツ</t>
    </rPh>
    <rPh sb="92" eb="94">
      <t>カクジュウ</t>
    </rPh>
    <rPh sb="100" eb="102">
      <t>タカ</t>
    </rPh>
    <rPh sb="104" eb="106">
      <t>ジョウホウ</t>
    </rPh>
    <rPh sb="106" eb="108">
      <t>テイキョウ</t>
    </rPh>
    <rPh sb="109" eb="110">
      <t>オコナ</t>
    </rPh>
    <rPh sb="113" eb="115">
      <t>ケントウ</t>
    </rPh>
    <phoneticPr fontId="2"/>
  </si>
  <si>
    <t>01227</t>
  </si>
  <si>
    <t>13382</t>
  </si>
  <si>
    <t>奈良県後期高齢者医療広域連合</t>
    <rPh sb="0" eb="3">
      <t>ナラケン</t>
    </rPh>
    <rPh sb="3" eb="5">
      <t>コウキ</t>
    </rPh>
    <rPh sb="5" eb="8">
      <t>コウレイシャ</t>
    </rPh>
    <rPh sb="8" eb="10">
      <t>イリョウ</t>
    </rPh>
    <rPh sb="10" eb="12">
      <t>コウイキ</t>
    </rPh>
    <rPh sb="12" eb="14">
      <t>レンゴウ</t>
    </rPh>
    <phoneticPr fontId="2"/>
  </si>
  <si>
    <t>令和5年度補正デジタル田園都市国家構想交付金(デジタル実装タイプTYPE1)25213行政情報データベースの構築</t>
  </si>
  <si>
    <t>キャッシュレス決済等導入事業</t>
  </si>
  <si>
    <t>12424</t>
  </si>
  <si>
    <t>七ヶ浜町</t>
  </si>
  <si>
    <t>23213</t>
  </si>
  <si>
    <t>当初は導入したシステムの機能を用いて、KPIを測定する予定であったが、委託事業者との間で認識の齟齬があり、KPIに設定された特定の年代のサービスの利用状況のみを把握する機能を実装できていなかったため。</t>
    <rPh sb="0" eb="2">
      <t>トウショ</t>
    </rPh>
    <rPh sb="3" eb="5">
      <t>ドウニュウ</t>
    </rPh>
    <rPh sb="12" eb="14">
      <t>キノウ</t>
    </rPh>
    <rPh sb="15" eb="16">
      <t>モチ</t>
    </rPh>
    <rPh sb="23" eb="25">
      <t>ソクテイ</t>
    </rPh>
    <rPh sb="27" eb="29">
      <t>ヨテイ</t>
    </rPh>
    <rPh sb="35" eb="40">
      <t>イタクジギョウシャ</t>
    </rPh>
    <rPh sb="42" eb="43">
      <t>アイダ</t>
    </rPh>
    <rPh sb="44" eb="46">
      <t>ニンシキ</t>
    </rPh>
    <rPh sb="47" eb="49">
      <t>ソゴ</t>
    </rPh>
    <rPh sb="57" eb="59">
      <t>セッテイ</t>
    </rPh>
    <rPh sb="62" eb="64">
      <t>トクテイ</t>
    </rPh>
    <rPh sb="65" eb="67">
      <t>ネンダイ</t>
    </rPh>
    <rPh sb="73" eb="77">
      <t>リヨウジョウキョウ</t>
    </rPh>
    <rPh sb="80" eb="82">
      <t>ハアク</t>
    </rPh>
    <rPh sb="84" eb="86">
      <t>キノウ</t>
    </rPh>
    <rPh sb="87" eb="89">
      <t>ジッソウ</t>
    </rPh>
    <phoneticPr fontId="2"/>
  </si>
  <si>
    <t>南部箕蚊屋広域連合</t>
  </si>
  <si>
    <t>西会津町</t>
  </si>
  <si>
    <t>岐阜県後期高齢者医療広域連合（事業会計分）</t>
    <rPh sb="0" eb="3">
      <t>ギフケン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</si>
  <si>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令和4年度補正デジタル田園都市国家構想交付金(デジタル実装タイプTYPE1)40219公共施設予約システム更新事業</t>
  </si>
  <si>
    <t>砂川地区保健衛生組合</t>
  </si>
  <si>
    <t>42202</t>
  </si>
  <si>
    <t>稲敷市</t>
  </si>
  <si>
    <t>令和4年度補正デジタル田園都市国家構想交付金(デジタル実装タイプTYPE1)26212</t>
  </si>
  <si>
    <t>出雲崎町</t>
  </si>
  <si>
    <t>松阪地区広域消防組合</t>
  </si>
  <si>
    <t>那珂川町</t>
  </si>
  <si>
    <t>令和6年度補正新しい地方経済・生活環境創生交付金(デジタル実装型TYPE1)40342校務支援システム導入事業</t>
  </si>
  <si>
    <t>No.</t>
  </si>
  <si>
    <t>東吾妻町</t>
  </si>
  <si>
    <t>委託事業者に対する意見収集は行っていなかった</t>
  </si>
  <si>
    <t>和光市</t>
  </si>
  <si>
    <t>避難誘導体制構築事業</t>
  </si>
  <si>
    <t>浦安市</t>
  </si>
  <si>
    <t>那賀児童福祉施設組合</t>
  </si>
  <si>
    <t>大井町</t>
  </si>
  <si>
    <t>27202</t>
  </si>
  <si>
    <t>富士河口湖町</t>
  </si>
  <si>
    <t>箱根町外二カ市組合</t>
  </si>
  <si>
    <t>07545</t>
  </si>
  <si>
    <t>リモートでの窓口対応</t>
  </si>
  <si>
    <t>知立市</t>
  </si>
  <si>
    <t>大紀町</t>
  </si>
  <si>
    <t>雲仙・南島原保健組合（普通会計分）</t>
  </si>
  <si>
    <t>吉川市</t>
  </si>
  <si>
    <t>スマホを活用した音声配信事業</t>
  </si>
  <si>
    <t>八郎湖周辺清掃事務組合</t>
  </si>
  <si>
    <t>令和6年度補正新しい地方経済・生活環境創生交付金(デジタル実装型TYPE1)14364足柄上地区介護認定審査会のペーパーレス化事業</t>
  </si>
  <si>
    <t>防災情報一斉配信と自治会向け情報共有アプリの導入</t>
  </si>
  <si>
    <t>20217</t>
  </si>
  <si>
    <t>01433</t>
  </si>
  <si>
    <t>摂津市</t>
  </si>
  <si>
    <t>旧岡谷市役所庁舎バーチャルツアー事業</t>
  </si>
  <si>
    <t>印旛衛生施設管理組合</t>
  </si>
  <si>
    <t>中土佐町</t>
  </si>
  <si>
    <t>五木村</t>
  </si>
  <si>
    <t>社会教育施設デジタル化によるサービス向上事業</t>
  </si>
  <si>
    <t>県立スポーツ施設のオンライン予約システム導入事業</t>
  </si>
  <si>
    <t>日の出町</t>
  </si>
  <si>
    <t>嘉麻市</t>
  </si>
  <si>
    <t>R83</t>
  </si>
  <si>
    <t>令和5年度補正デジタル田園都市国家構想交付金(デジタル実装タイプTYPE1)22000静岡型デジタルプラットフォーム　業務委託</t>
  </si>
  <si>
    <t>鈴鹿亀山地区広域連合</t>
  </si>
  <si>
    <t>令和5年度補正デジタル田園都市国家構想交付金(デジタル実装タイプTYPE1)15385ドローンによる災害時インフラ構築事業</t>
  </si>
  <si>
    <t>14802</t>
  </si>
  <si>
    <t>高森町</t>
  </si>
  <si>
    <t>令和5年度補正デジタル田園都市国家構想交付金(デジタル実装タイプTYPE1)46219</t>
  </si>
  <si>
    <t>令和5年度補正デジタル田園都市国家構想交付金(デジタル実装タイプTYPE1)11203</t>
  </si>
  <si>
    <t>日之影町</t>
  </si>
  <si>
    <t>大崎町</t>
  </si>
  <si>
    <t>45341</t>
  </si>
  <si>
    <t>21987</t>
  </si>
  <si>
    <t>死亡後の手続きのDX化推進事業</t>
  </si>
  <si>
    <t>大淀町</t>
  </si>
  <si>
    <t>公開型GIS・統合型GIS整備事業</t>
  </si>
  <si>
    <t>中城村</t>
  </si>
  <si>
    <t>40960</t>
  </si>
  <si>
    <t>12202</t>
  </si>
  <si>
    <t>磐梯町</t>
  </si>
  <si>
    <t>令和4年度補正デジタル田園都市国家構想交付金(デジタル実装タイプTYPE1)06363公開型GIS導入事業</t>
  </si>
  <si>
    <t>かすみがうら市</t>
  </si>
  <si>
    <t>令和6年度補正新しい地方経済・生活環境創生交付金(デジタル実装型TYPE1)29206行政手続オンライン化推進事業</t>
  </si>
  <si>
    <t>滝上町</t>
  </si>
  <si>
    <t>おいらせ町</t>
  </si>
  <si>
    <t>令和4年度補正デジタル田園都市国家構想交付金(デジタル実装タイプTYPE1)02442五戸町窓口スマート化推進事業</t>
  </si>
  <si>
    <t>令和6年度補正新しい地方経済・生活環境創生交付金(デジタル実装型TYPE1)13105申請書作成ソリューションの導入による書かない窓口の取組</t>
  </si>
  <si>
    <t>AI画像解析による越波の自動検知事業</t>
  </si>
  <si>
    <t>王寺町</t>
  </si>
  <si>
    <t>大多喜町</t>
  </si>
  <si>
    <t>令和5年度補正デジタル田園都市国家構想交付金(デジタル実装タイプTYPE1)39206須崎市モバイルクリニック推進事業</t>
  </si>
  <si>
    <t>三井水道企業団</t>
  </si>
  <si>
    <t>上郡町</t>
  </si>
  <si>
    <t>GISを活用したハザードマップのデジタル化</t>
  </si>
  <si>
    <t>公共施設等スマートロック予約システム構築事業</t>
  </si>
  <si>
    <t>異動受付支援事業</t>
  </si>
  <si>
    <t>湯浅広川消防組合</t>
  </si>
  <si>
    <t>38488</t>
  </si>
  <si>
    <t>令和6年度補正新しい地方経済・生活環境創生交付金(デジタル実装型TYPE1)45402LINEを活用した住民サービスのデジタル化</t>
  </si>
  <si>
    <t>片品村</t>
  </si>
  <si>
    <t>デジタル採点システム導入</t>
  </si>
  <si>
    <t>新座市</t>
  </si>
  <si>
    <t>令和4年度補正デジタル田園都市国家構想交付金(デジタル実装タイプTYPE1)15000児童相談所業務デジタル化推進事業</t>
  </si>
  <si>
    <t>10521</t>
  </si>
  <si>
    <t>令和6年度補正新しい地方経済・生活環境創生交付金(デジタル実装型TYPE1)21988</t>
  </si>
  <si>
    <t>24472</t>
  </si>
  <si>
    <t>武蔵野市</t>
  </si>
  <si>
    <t>44201</t>
  </si>
  <si>
    <t>委託事業者のシステム調達先</t>
    <rPh sb="0" eb="2">
      <t>イタク</t>
    </rPh>
    <rPh sb="2" eb="5">
      <t>ジギョウシャ</t>
    </rPh>
    <rPh sb="10" eb="13">
      <t>チョウタツサキ</t>
    </rPh>
    <phoneticPr fontId="2"/>
  </si>
  <si>
    <t>令和4年度補正デジタル田園都市国家構想交付金(デジタル実装タイプTYPE1)42307</t>
  </si>
  <si>
    <t>男鹿地区衛生処理一部事務組合</t>
  </si>
  <si>
    <t>キャッシュレス決済対応セミセルフレジ導入</t>
  </si>
  <si>
    <t>飯綱町</t>
  </si>
  <si>
    <t>令和5年度補正デジタル田園都市国家構想交付金(デジタル実装タイプTYPE1)11215デジタル実装による出先機関の機能拡充</t>
  </si>
  <si>
    <t>団体・事業者概要</t>
    <rPh sb="0" eb="2">
      <t>ダンタイ</t>
    </rPh>
    <rPh sb="3" eb="6">
      <t>ジギョウシャ</t>
    </rPh>
    <rPh sb="6" eb="8">
      <t>ガイヨウ</t>
    </rPh>
    <phoneticPr fontId="2"/>
  </si>
  <si>
    <t>松田町</t>
  </si>
  <si>
    <t>令和5年度補正デジタル田園都市国家構想交付金(デジタル実装タイプTYPE1)03887電子入札システム導入事業</t>
  </si>
  <si>
    <t>27341</t>
  </si>
  <si>
    <t>湯沢町</t>
  </si>
  <si>
    <t>40000</t>
  </si>
  <si>
    <t>47328</t>
  </si>
  <si>
    <t>デジタル実装によって、KPI以外で得られた効果（副次的効果）があれば記載すること。ない場合には「なし」と記載すること。</t>
    <rPh sb="4" eb="6">
      <t>ジッソウ</t>
    </rPh>
    <rPh sb="14" eb="16">
      <t>イガイ</t>
    </rPh>
    <rPh sb="17" eb="18">
      <t>エ</t>
    </rPh>
    <rPh sb="21" eb="23">
      <t>コウカ</t>
    </rPh>
    <rPh sb="24" eb="29">
      <t>フクジテキコウカ</t>
    </rPh>
    <rPh sb="34" eb="36">
      <t>キサイ</t>
    </rPh>
    <rPh sb="43" eb="45">
      <t>バアイ</t>
    </rPh>
    <rPh sb="52" eb="54">
      <t>キサイ</t>
    </rPh>
    <phoneticPr fontId="2"/>
  </si>
  <si>
    <t>46808</t>
  </si>
  <si>
    <t>令和5年度補正デジタル田園都市国家構想交付金(デジタル実装タイプTYPE1)02000</t>
  </si>
  <si>
    <t>小菅村</t>
  </si>
  <si>
    <t>オンライン申請サービス導入事業</t>
  </si>
  <si>
    <t>令和6年度補正新しい地方経済・生活環境創生交付金(デジタル実装型TYPE1)03205証明書窓口受付システム</t>
  </si>
  <si>
    <t>令和6年度補正新しい地方経済・生活環境創生交付金(デジタル実装型TYPE1)35212</t>
  </si>
  <si>
    <t>軽井沢町</t>
  </si>
  <si>
    <r>
      <t>【初年度未設定の場合】</t>
    </r>
    <r>
      <rPr>
        <sz val="12"/>
        <color auto="1"/>
        <rFont val="Meiryo UI"/>
      </rPr>
      <t xml:space="preserve">
今後に向けた取組</t>
    </r>
    <rPh sb="1" eb="4">
      <t>ショネンド</t>
    </rPh>
    <rPh sb="4" eb="7">
      <t>ミセッテイ</t>
    </rPh>
    <rPh sb="8" eb="10">
      <t>バアイ</t>
    </rPh>
    <rPh sb="12" eb="14">
      <t>コンゴ</t>
    </rPh>
    <rPh sb="15" eb="16">
      <t>ム</t>
    </rPh>
    <rPh sb="18" eb="20">
      <t>トリクミ</t>
    </rPh>
    <phoneticPr fontId="2"/>
  </si>
  <si>
    <t>つばめスマート市議会実現事業</t>
  </si>
  <si>
    <t>07214</t>
  </si>
  <si>
    <t>関ケ原町</t>
  </si>
  <si>
    <t>26828</t>
  </si>
  <si>
    <t>ごみアプリ導入事業</t>
  </si>
  <si>
    <t>南伊豆町</t>
  </si>
  <si>
    <t>上川町</t>
  </si>
  <si>
    <t>御浜町</t>
  </si>
  <si>
    <t>令和6年度補正新しい地方経済・生活環境創生交付金(デジタル実装型TYPE1)24211窓口DXソリューションを活用した窓口DX推進事業</t>
  </si>
  <si>
    <t>28220</t>
  </si>
  <si>
    <t>尾張旭市</t>
  </si>
  <si>
    <t>東京たま広域資源循環組合</t>
    <rPh sb="0" eb="2">
      <t>トウキョウ</t>
    </rPh>
    <rPh sb="4" eb="6">
      <t>コウイキ</t>
    </rPh>
    <rPh sb="6" eb="8">
      <t>シゲン</t>
    </rPh>
    <rPh sb="8" eb="10">
      <t>ジュンカン</t>
    </rPh>
    <rPh sb="10" eb="12">
      <t>クミアイ</t>
    </rPh>
    <phoneticPr fontId="2"/>
  </si>
  <si>
    <t>南伊勢町</t>
  </si>
  <si>
    <t>窓口におけるキャッシュレス決済導入事業</t>
  </si>
  <si>
    <t>10913</t>
  </si>
  <si>
    <t>23441</t>
  </si>
  <si>
    <t>三島函南広域行政組合</t>
  </si>
  <si>
    <t>12815</t>
  </si>
  <si>
    <t>与謝野町</t>
  </si>
  <si>
    <t>淡路市</t>
  </si>
  <si>
    <t>01482</t>
  </si>
  <si>
    <t>佐川町</t>
  </si>
  <si>
    <t>06971</t>
  </si>
  <si>
    <t>石川県市町議会議員公務災害補償等組合</t>
    <rPh sb="3" eb="4">
      <t>シ</t>
    </rPh>
    <rPh sb="15" eb="16">
      <t>ナド</t>
    </rPh>
    <phoneticPr fontId="2"/>
  </si>
  <si>
    <t>留寿都村</t>
  </si>
  <si>
    <t>朝倉市</t>
  </si>
  <si>
    <t>熊南総合事務組合（事業会計分）</t>
    <rPh sb="2" eb="4">
      <t>ソウゴウ</t>
    </rPh>
    <rPh sb="4" eb="6">
      <t>ジム</t>
    </rPh>
    <rPh sb="6" eb="8">
      <t>クミアイ</t>
    </rPh>
    <rPh sb="9" eb="11">
      <t>ジギョウ</t>
    </rPh>
    <rPh sb="11" eb="13">
      <t>カイケイ</t>
    </rPh>
    <rPh sb="13" eb="14">
      <t>ブン</t>
    </rPh>
    <phoneticPr fontId="2"/>
  </si>
  <si>
    <t>三重紀北消防組合</t>
  </si>
  <si>
    <t>西原村</t>
  </si>
  <si>
    <t>令和5年度補正デジタル田園都市国家構想交付金(デジタル実装タイプTYPE1)13106バリアフリーマップ事業</t>
  </si>
  <si>
    <t>粗大ごみ収集オンライン受付システム事業</t>
  </si>
  <si>
    <t>五ヶ瀬町</t>
  </si>
  <si>
    <t>47846</t>
  </si>
  <si>
    <t>福山市公園施設デジタル化事業</t>
  </si>
  <si>
    <t>01423</t>
  </si>
  <si>
    <t>デジタル教育推進事業</t>
  </si>
  <si>
    <t>令和6年度補正新しい地方経済・生活環境創生交付金(デジタル実装型TYPE1)01211</t>
  </si>
  <si>
    <t>西原町</t>
  </si>
  <si>
    <t>令和4年度補正デジタル田園都市国家構想交付金(デジタル実装タイプTYPE1)11235集団検診WEB予約</t>
  </si>
  <si>
    <t>南信州広域連合</t>
  </si>
  <si>
    <t>令和5年度補正デジタル田園都市国家構想交付金(デジタル実装タイプTYPE1)08221</t>
  </si>
  <si>
    <t>歌志内市</t>
  </si>
  <si>
    <t>令和4年度補正デジタル田園都市国家構想交付金(デジタル実装タイプTYPE1)01408公式LINE総合窓口事業</t>
  </si>
  <si>
    <t>令和4年度補正デジタル田園都市国家構想交付金(デジタル実装タイプTYPE1)40212</t>
  </si>
  <si>
    <t>田野畑村</t>
  </si>
  <si>
    <t>桜川市</t>
  </si>
  <si>
    <t>書かないワンストップ窓口推進事業</t>
  </si>
  <si>
    <t>収入合計-経費合計</t>
    <rPh sb="0" eb="4">
      <t>シュウニュウゴウケイ</t>
    </rPh>
    <rPh sb="5" eb="9">
      <t>ケイヒゴウケイ</t>
    </rPh>
    <phoneticPr fontId="44"/>
  </si>
  <si>
    <t>袖ケ浦市</t>
  </si>
  <si>
    <t>山北町</t>
  </si>
  <si>
    <t>デジタル基盤地図整備及びGISシステム導入事業</t>
  </si>
  <si>
    <t>ヘルスケアＤＸ導入拠点化事業</t>
  </si>
  <si>
    <t>01400</t>
  </si>
  <si>
    <t>松茂町ほか二町ボートレース事業組合</t>
  </si>
  <si>
    <t>設問</t>
    <rPh sb="0" eb="2">
      <t>セツモン</t>
    </rPh>
    <phoneticPr fontId="2"/>
  </si>
  <si>
    <t>13220</t>
  </si>
  <si>
    <t>E36</t>
  </si>
  <si>
    <t>丹波山村</t>
  </si>
  <si>
    <t>電子契約システム及び電子請求システム導入事業</t>
  </si>
  <si>
    <t>07408</t>
  </si>
  <si>
    <t>令和4年度補正デジタル田園都市国家構想交付金(デジタル実装タイプTYPE1)29209申請・アンケート等オンライン化事業</t>
  </si>
  <si>
    <t>神戸町</t>
  </si>
  <si>
    <t>本部町今帰仁村消防組合</t>
  </si>
  <si>
    <t>松崎町</t>
  </si>
  <si>
    <t>デジタルを活用したシェアサイクル導入事業</t>
  </si>
  <si>
    <t>辰野町塩尻市小学校組合</t>
  </si>
  <si>
    <t>令和4年度補正デジタル田園都市国家構想交付金(デジタル実装タイプTYPE1)20361GIS活用・連携強化事業</t>
  </si>
  <si>
    <t>粗大ごみ処理手数料における電子決済の導入</t>
  </si>
  <si>
    <t>紀北町</t>
  </si>
  <si>
    <t>宍粟市</t>
  </si>
  <si>
    <t>令和4年度補正デジタル田園都市国家構想交付金(デジタル実装タイプTYPE1)16000立山黒部アルペンルートスマート観光推進事業</t>
  </si>
  <si>
    <t>令和4年度補正デジタル田園都市国家構想交付金(デジタル実装タイプTYPE1)07368コンビニ・マイナンバー利用住民サービス向上事業</t>
  </si>
  <si>
    <t>令和4年度補正デジタル田園都市国家構想交付金(デジタル実装タイプTYPE1)31329</t>
  </si>
  <si>
    <t>20848</t>
  </si>
  <si>
    <t>27205</t>
  </si>
  <si>
    <t>太地町</t>
  </si>
  <si>
    <t>千葉県オーラルヒストリー動画制作事業　</t>
  </si>
  <si>
    <t>越知町</t>
  </si>
  <si>
    <t>みやま市</t>
  </si>
  <si>
    <t>令和5年度補正デジタル田園都市国家構想交付金(デジタル実装タイプTYPE1)41210</t>
  </si>
  <si>
    <t>錦江町</t>
  </si>
  <si>
    <t>岡山市久米南町国民健康保険病院組合</t>
    <rPh sb="0" eb="3">
      <t>オカヤマシ</t>
    </rPh>
    <phoneticPr fontId="2"/>
  </si>
  <si>
    <t>令和5年度補正デジタル田園都市国家構想交付金(デジタル実装タイプTYPE1)47207</t>
  </si>
  <si>
    <t>淡路広域消防事務組合</t>
  </si>
  <si>
    <t>深川市</t>
  </si>
  <si>
    <t>令和6年度補正新しい地方経済・生活環境創生交付金(デジタル実装型TYPE1)33205</t>
  </si>
  <si>
    <t>東北町</t>
  </si>
  <si>
    <t>高畠町</t>
  </si>
  <si>
    <t>01401</t>
  </si>
  <si>
    <t>飯盛霊園組合</t>
  </si>
  <si>
    <t>木祖村</t>
  </si>
  <si>
    <t>GPS除雪情報システム整備事業</t>
  </si>
  <si>
    <t>会津坂下町</t>
  </si>
  <si>
    <t>愛知郡広域行政組合（事業会計分）</t>
  </si>
  <si>
    <t>宮城県市町村職員退職手当組合</t>
  </si>
  <si>
    <t>i：その他（遅延した理由を下段に記入）</t>
    <rPh sb="6" eb="8">
      <t>チエン</t>
    </rPh>
    <phoneticPr fontId="2"/>
  </si>
  <si>
    <t>八街市</t>
  </si>
  <si>
    <t>01221</t>
  </si>
  <si>
    <t>令和6年度補正新しい地方経済・生活環境創生交付金(デジタル実装型TYPE1)29000</t>
  </si>
  <si>
    <t>13120</t>
  </si>
  <si>
    <t>令和5年度補正デジタル田園都市国家構想交付金(デジタル実装タイプTYPE1)29000新　電子発注・電子請求システム導入事業</t>
  </si>
  <si>
    <t>開成町</t>
  </si>
  <si>
    <t>デジタル活用による公共施設の充実事業</t>
  </si>
  <si>
    <t>立科町</t>
  </si>
  <si>
    <t>11861</t>
  </si>
  <si>
    <t>令和5年度補正デジタル田園都市国家構想交付金(デジタル実装タイプTYPE1)27203</t>
  </si>
  <si>
    <t>インフラ情報デジタル化と情報利活用プラットフォームの構築</t>
  </si>
  <si>
    <t>輪之内町</t>
  </si>
  <si>
    <t>01343</t>
  </si>
  <si>
    <t>令和6年度補正新しい地方経済・生活環境創生交付金(デジタル実装型TYPE1)24204</t>
  </si>
  <si>
    <t>西伊豆町</t>
  </si>
  <si>
    <t>笠間地方広域事務組合</t>
  </si>
  <si>
    <t>46404</t>
  </si>
  <si>
    <t>d：LINEやFacebook等の公式SNS</t>
    <rPh sb="15" eb="16">
      <t>ナド</t>
    </rPh>
    <rPh sb="17" eb="19">
      <t>コウシキ</t>
    </rPh>
    <phoneticPr fontId="44"/>
  </si>
  <si>
    <t>令和5年度補正デジタル田園都市国家構想交付金(デジタル実装タイプTYPE1)01691デジタルの力を活用した子ども・子育て支援環境向上事業</t>
  </si>
  <si>
    <t>令和5年度補正デジタル田園都市国家構想交付金(デジタル実装タイプTYPE1)05303</t>
  </si>
  <si>
    <t>岩倉市</t>
  </si>
  <si>
    <t>マイナンバー活用によるタクシー利用券の電子化事業</t>
  </si>
  <si>
    <t>令和5年度補正デジタル田園都市国家構想交付金(デジタル実装タイプTYPE1)46218</t>
  </si>
  <si>
    <t>度会広域連合</t>
  </si>
  <si>
    <t>キャッシュレスレジ導入事業</t>
  </si>
  <si>
    <t>21964</t>
  </si>
  <si>
    <t>河合町</t>
  </si>
  <si>
    <t>デジタル技術を活用したスポーツ人口拡大事業</t>
  </si>
  <si>
    <t>01667</t>
  </si>
  <si>
    <t>令和5年度補正デジタル田園都市国家構想交付金(デジタル実装タイプTYPE1)11243待たない窓口推進事業</t>
  </si>
  <si>
    <t>28964</t>
  </si>
  <si>
    <t>糸島市</t>
  </si>
  <si>
    <t>宮島ボートレース企業団</t>
  </si>
  <si>
    <t>御船町</t>
  </si>
  <si>
    <t>令和4年度補正デジタル田園都市国家構想交付金(デジタル実装タイプTYPE1)12234介護サービスの迅速な提供のためのデジタル認定審査事業</t>
  </si>
  <si>
    <t>03503</t>
  </si>
  <si>
    <t>南大隅町</t>
  </si>
  <si>
    <t>44209</t>
  </si>
  <si>
    <t>17830</t>
  </si>
  <si>
    <t>06969</t>
  </si>
  <si>
    <t>02405</t>
  </si>
  <si>
    <t>令和6年度補正新しい地方経済・生活環境創生交付金(デジタル実装型TYPE1)09411電子入札システム（物品供給・役務提供）導入事業</t>
  </si>
  <si>
    <t>令和4年度補正デジタル田園都市国家構想交付金(デジタル実装タイプTYPE1)28220</t>
  </si>
  <si>
    <t>30000</t>
  </si>
  <si>
    <t>保育所AIマッチングシステムによる保育環境・子育て環境向上事業</t>
  </si>
  <si>
    <t>令和6年度補正新しい地方経済・生活環境創生交付金(デジタル実装型TYPE1)13114健幸ポイント事業</t>
  </si>
  <si>
    <t>富良野市</t>
  </si>
  <si>
    <t>No Del⇒</t>
  </si>
  <si>
    <t>30203</t>
  </si>
  <si>
    <t>地図情報公開サービス事業</t>
  </si>
  <si>
    <t>令和5年度補正デジタル田園都市国家構想交付金(デジタル実装タイプTYPE1)12213</t>
  </si>
  <si>
    <t>六ヶ所村</t>
  </si>
  <si>
    <t>39000</t>
  </si>
  <si>
    <t>書かない窓口推進事業</t>
  </si>
  <si>
    <t>自動運転社会実装プロジェクト推進事業</t>
  </si>
  <si>
    <t>軽米町</t>
  </si>
  <si>
    <t>泉南市情報配信サービスプラットフォーム構築事業</t>
  </si>
  <si>
    <t>令和4年度補正デジタル田園都市国家構想交付金(デジタル実装タイプTYPE1)05210書かないワンストップ窓口導入事業</t>
  </si>
  <si>
    <t>令和4年度補正デジタル田園都市国家構想交付金(デジタル実装タイプTYPE1)11346</t>
  </si>
  <si>
    <t>大衡村</t>
  </si>
  <si>
    <t>18209</t>
  </si>
  <si>
    <t>子育てヘルプサービスデジタル化事業</t>
  </si>
  <si>
    <t>証明書コンビニ交付サービス導入事業</t>
  </si>
  <si>
    <t>大月都留広域事務組合</t>
  </si>
  <si>
    <t>団体・事業者概要(19)</t>
    <rPh sb="0" eb="2">
      <t>ダンタイ</t>
    </rPh>
    <rPh sb="3" eb="6">
      <t>ジギョウシャ</t>
    </rPh>
    <rPh sb="6" eb="8">
      <t>ガイヨウ</t>
    </rPh>
    <phoneticPr fontId="2"/>
  </si>
  <si>
    <t>十和田地域広域事務組合</t>
  </si>
  <si>
    <t>湯川村</t>
  </si>
  <si>
    <t>24886</t>
  </si>
  <si>
    <t>教育データ連携基盤整備事業</t>
  </si>
  <si>
    <t>13110</t>
  </si>
  <si>
    <t>令和6年度補正新しい地方経済・生活環境創生交付金(デジタル実装型TYPE1)01407</t>
  </si>
  <si>
    <t>剣淵町</t>
  </si>
  <si>
    <t>06882</t>
  </si>
  <si>
    <t>函南町</t>
  </si>
  <si>
    <t>宇美町・志免町衛生施設組合</t>
  </si>
  <si>
    <t>令和4年度補正デジタル田園都市国家構想交付金(デジタル実装タイプTYPE1)40216学校情報一元管理支援事業</t>
  </si>
  <si>
    <t>来庁者向けスマート手続き推進事業</t>
  </si>
  <si>
    <t>泊村</t>
  </si>
  <si>
    <t>令和5年度補正デジタル田園都市国家構想交付金(デジタル実装タイプTYPE1)21221</t>
  </si>
  <si>
    <t>豊明市</t>
  </si>
  <si>
    <t>木島平村</t>
  </si>
  <si>
    <t>令和6年度補正新しい地方経済・生活環境創生交付金(デジタル実装型TYPE1)05214</t>
  </si>
  <si>
    <t>窓口DX事業</t>
  </si>
  <si>
    <t>紀宝町</t>
  </si>
  <si>
    <t>令和4年度補正デジタル田園都市国家構想交付金(デジタル実装タイプTYPE1)32206森林基礎情報のデジタル化・林業DX推進事業</t>
  </si>
  <si>
    <t>課税資料等閲覧システム導入事業</t>
  </si>
  <si>
    <t>北山村</t>
  </si>
  <si>
    <t>令和4年度補正デジタル田園都市国家構想交付金(デジタル実装タイプTYPE1)38214</t>
  </si>
  <si>
    <t>日高村</t>
  </si>
  <si>
    <t>令和6年度補正新しい地方経済・生活環境創生交付金(デジタル実装型TYPE1)01462</t>
  </si>
  <si>
    <t>本シートに記載いただいた過年度の取組・課題を踏まえ、「推進体制」に関して、どのように今後取り組むか具体的に記入してください</t>
  </si>
  <si>
    <t>01235</t>
  </si>
  <si>
    <t>ひたちなか・東海広域事務組合</t>
  </si>
  <si>
    <t>30839</t>
  </si>
  <si>
    <t>①公表している</t>
    <rPh sb="1" eb="3">
      <t>コウヒョウ</t>
    </rPh>
    <phoneticPr fontId="2"/>
  </si>
  <si>
    <t>スマートキーサービス</t>
  </si>
  <si>
    <t>中空知広域市町村圏組合（事業会計分）</t>
  </si>
  <si>
    <t>令和6年度補正新しい地方経済・生活環境創生交付金(デジタル実装型TYPE1)12349介護認定審査会ペーパーレス化事業</t>
  </si>
  <si>
    <t>31000</t>
  </si>
  <si>
    <t>玉川村</t>
  </si>
  <si>
    <t>登別市</t>
  </si>
  <si>
    <t>令和5年度補正デジタル田園都市国家構想交付金(デジタル実装タイプTYPE1)35215周南市窓口DX事業</t>
  </si>
  <si>
    <t>北海道町村議会議員公務災害補償等組合</t>
  </si>
  <si>
    <t>デジタル窓口サービスによる窓口業務DX推進事業</t>
  </si>
  <si>
    <t>長和町</t>
  </si>
  <si>
    <t>令和6年度補正新しい地方経済・生活環境創生交付金(デジタル実装型TYPE1)25209キャッシュレス決済・セミセルフレジ導入事業</t>
  </si>
  <si>
    <t>令和6年度補正新しい地方経済・生活環境創生交付金(デジタル実装型TYPE1)28201</t>
  </si>
  <si>
    <t>25202</t>
  </si>
  <si>
    <t>令和6年度補正新しい地方経済・生活環境創生交付金(デジタル実装型TYPE1)04212災害時双方向情報伝達システム化事業</t>
  </si>
  <si>
    <t>揖斐川町</t>
  </si>
  <si>
    <t>36861</t>
  </si>
  <si>
    <t>津野町</t>
  </si>
  <si>
    <t>22859</t>
  </si>
  <si>
    <t>口座振替推進事業</t>
  </si>
  <si>
    <t>窓口業務デジタル化事業</t>
  </si>
  <si>
    <t>邑楽町</t>
  </si>
  <si>
    <t>令和4年度補正デジタル田園都市国家構想交付金(デジタル実装タイプTYPE1)06201山形市教育の情報化推進・デジタル人材育成事業 ～やまがたＡＩ部の裾野の拡がりを目指して～</t>
  </si>
  <si>
    <t>■基準値・基準年度について</t>
    <rPh sb="1" eb="4">
      <t>キジュンチ</t>
    </rPh>
    <rPh sb="5" eb="9">
      <t>キジュンネンド</t>
    </rPh>
    <phoneticPr fontId="2"/>
  </si>
  <si>
    <t>令和6年度補正新しい地方経済・生活環境創生交付金(デジタル実装型TYPE1)20210衛星データのAI解析による農地の有効活用促進事業</t>
  </si>
  <si>
    <t>宇美町</t>
  </si>
  <si>
    <t>25877</t>
  </si>
  <si>
    <t>行政情報配信システム及び電子申請システム構築事業</t>
  </si>
  <si>
    <t>令和5年度補正デジタル田園都市国家構想交付金(デジタル実装タイプTYPE1)07000農業におけるRTKシステムの実装拡大事業</t>
  </si>
  <si>
    <t>デジタルサイネージ導入による情報発信</t>
  </si>
  <si>
    <t>岩内地方衛生組合</t>
  </si>
  <si>
    <t>令和5年度補正デジタル田園都市国家構想交付金(デジタル実装タイプTYPE1)11234</t>
  </si>
  <si>
    <t>大間町</t>
  </si>
  <si>
    <t>47838</t>
  </si>
  <si>
    <t>大宮地方環境整備組合</t>
  </si>
  <si>
    <t>愛別町外３町塵芥処理組合</t>
  </si>
  <si>
    <t>令和4年度補正デジタル田園都市国家構想交付金(デジタル実装タイプTYPE1)06381</t>
  </si>
  <si>
    <t>加美町</t>
  </si>
  <si>
    <t>令和5年度補正デジタル田園都市国家構想交付金(デジタル実装タイプTYPE1)01694</t>
  </si>
  <si>
    <t>令和6年度補正新しい地方経済・生活環境創生交付金(デジタル実装型TYPE1)32207各種申請手続きのデジタル化・効率化による住民体験の向上事業</t>
  </si>
  <si>
    <t>白鷹町</t>
  </si>
  <si>
    <t>LINEを用いた情報配信システム導入事業</t>
  </si>
  <si>
    <t>三島町</t>
  </si>
  <si>
    <t>令和5年度補正デジタル田園都市国家構想交付金(デジタル実装タイプTYPE1)15225魚沼市立図書館LINE公式アカウント活用事業</t>
  </si>
  <si>
    <t>公共図書館と学校図書館のシステム連携～DXによる読書振興とふるさと教育の推進～</t>
  </si>
  <si>
    <t>津別町</t>
  </si>
  <si>
    <t>令和4年度補正デジタル田園都市国家構想交付金(デジタル実装タイプTYPE1)02446行政手続のオンライン化事業</t>
  </si>
  <si>
    <t>令和5年度補正デジタル田園都市国家構想交付金(デジタル実装タイプTYPE1)29201スマート農業推進事業</t>
  </si>
  <si>
    <t>授業支援ソフトウェア導入事業</t>
  </si>
  <si>
    <t>46530</t>
  </si>
  <si>
    <t>LINEを活用した情報インフラ整備事業</t>
  </si>
  <si>
    <t>富士見市</t>
  </si>
  <si>
    <t>富里市</t>
  </si>
  <si>
    <t>業務のデジタル化による地域で暮らす障がいのある人への支援</t>
  </si>
  <si>
    <t>令和4年度補正デジタル田園都市国家構想交付金(デジタル実装タイプTYPE1)03206</t>
  </si>
  <si>
    <t>豊丘村</t>
  </si>
  <si>
    <t>令和5年度補正デジタル田園都市国家構想交付金(デジタル実装タイプTYPE1)27231休日診療所における医療情報のデジタル化推進事業</t>
  </si>
  <si>
    <t>令和6年度補正新しい地方経済・生活環境創生交付金(デジタル実装型TYPE1)40383AIを活用した水道管路の維持管理事業</t>
  </si>
  <si>
    <t>令和4年度補正デジタル田園都市国家構想交付金(デジタル実装タイプTYPE1)17365</t>
  </si>
  <si>
    <t>調布市</t>
  </si>
  <si>
    <t>05346</t>
  </si>
  <si>
    <t>令和5年度補正デジタル田園都市国家構想交付金(デジタル実装タイプTYPE1)41203施設予約のオンライン化事業</t>
  </si>
  <si>
    <t>46206</t>
  </si>
  <si>
    <t>46218</t>
  </si>
  <si>
    <t>令和6年度補正新しい地方経済・生活環境創生交付金(デジタル実装型TYPE1)28203</t>
  </si>
  <si>
    <t>田原市</t>
  </si>
  <si>
    <t>根室北部衛生組合</t>
  </si>
  <si>
    <t>令和5年度補正デジタル田園都市国家構想交付金(デジタル実装タイプTYPE1)13115障害福祉サービス等事業者検索システム導入事業</t>
  </si>
  <si>
    <t>多可町</t>
  </si>
  <si>
    <t>11897</t>
  </si>
  <si>
    <t>AI劣化診断を用いた水道管更新計画及び窓口対応自動化システム導入事業</t>
  </si>
  <si>
    <t>四万十町</t>
  </si>
  <si>
    <t>南種子町</t>
  </si>
  <si>
    <t>中央保育所ICT化による保育環境改善事業</t>
  </si>
  <si>
    <t>令和5年度補正デジタル田園都市国家構想交付金(デジタル実装タイプTYPE1)27232高齢者自立支援に向けた認定調査デジタル化事業</t>
  </si>
  <si>
    <t>33000</t>
  </si>
  <si>
    <t>３.　事業のKPI</t>
    <rPh sb="3" eb="5">
      <t>ジギョウ</t>
    </rPh>
    <phoneticPr fontId="2"/>
  </si>
  <si>
    <t>奈井江町</t>
  </si>
  <si>
    <t>04205</t>
  </si>
  <si>
    <t>令和5年度補正デジタル田園都市国家構想交付金(デジタル実装タイプTYPE1)20205公開型GISの構築</t>
  </si>
  <si>
    <t>東通村</t>
  </si>
  <si>
    <t>01879</t>
  </si>
  <si>
    <t>令和6年度補正新しい地方経済・生活環境創生交付金(デジタル実装型TYPE1)01204積雪状況監視・通報システム構築事業</t>
  </si>
  <si>
    <t>20407</t>
  </si>
  <si>
    <t>涌谷町</t>
  </si>
  <si>
    <t>吉野川環境整備組合</t>
  </si>
  <si>
    <t>八ヶ岳山恩賜県有財産保護組合</t>
  </si>
  <si>
    <t>四市複合事務組合</t>
  </si>
  <si>
    <t>飯豊町</t>
  </si>
  <si>
    <t>田尻町</t>
  </si>
  <si>
    <t>令和5年度補正デジタル田園都市国家構想交付金(デジタル実装タイプTYPE1)05204キオスク端末（自動証明書交付機）及びキャッシュレス決済導入事業</t>
  </si>
  <si>
    <t>小美玉市</t>
  </si>
  <si>
    <t>朝霞地区一部事務組合</t>
  </si>
  <si>
    <t>霊園管理システム構築事業</t>
  </si>
  <si>
    <t>三郷市</t>
  </si>
  <si>
    <t>南房総市</t>
  </si>
  <si>
    <t>令和5年度補正デジタル田園都市国家構想交付金(デジタル実装タイプTYPE1)34207</t>
  </si>
  <si>
    <t>町田市</t>
  </si>
  <si>
    <t>徳島県市町村議会議員公務災害補償等組合</t>
    <rPh sb="3" eb="4">
      <t>シ</t>
    </rPh>
    <phoneticPr fontId="2"/>
  </si>
  <si>
    <t>令和5年度補正デジタル田園都市国家構想交付金(デジタル実装タイプTYPE1)26366</t>
  </si>
  <si>
    <t>デジタル活用による住民にやさしい窓口整備事業</t>
  </si>
  <si>
    <t>02367</t>
  </si>
  <si>
    <t>愛川町</t>
  </si>
  <si>
    <t>デジタル技術を活用した体験型コンテンツ整備事業</t>
  </si>
  <si>
    <t>富士見町</t>
  </si>
  <si>
    <t>令和4年度補正デジタル田園都市国家構想交付金(デジタル実装タイプTYPE1)03208証明書類のコンビニ交付サービス導入事業</t>
  </si>
  <si>
    <t>23425</t>
  </si>
  <si>
    <t>小山町</t>
  </si>
  <si>
    <t>令和5年度補正デジタル田園都市国家構想交付金(デジタル実装タイプTYPE1)09215かんたん窓口推進事業</t>
  </si>
  <si>
    <t>公共交通簡易型IC車載機導入整備事業</t>
  </si>
  <si>
    <t>行政手続のオンライン化による町民サービス向上事業</t>
  </si>
  <si>
    <t>令和5年度補正デジタル田園都市国家構想交付金(デジタル実装タイプTYPE1)23362</t>
  </si>
  <si>
    <t>西置賜行政組合</t>
  </si>
  <si>
    <t>愛西市</t>
  </si>
  <si>
    <t>08895</t>
  </si>
  <si>
    <t>黒滝村</t>
  </si>
  <si>
    <t>大月町</t>
  </si>
  <si>
    <t>令和6年度補正新しい地方経済・生活環境創生交付金(デジタル実装型TYPE1)08214</t>
  </si>
  <si>
    <t>19212</t>
  </si>
  <si>
    <t>04815</t>
  </si>
  <si>
    <t>令和4年度補正デジタル田園都市国家構想交付金(デジタル実装タイプTYPE1)07461学校図書デジタル環境整備事業</t>
  </si>
  <si>
    <t>山都町</t>
  </si>
  <si>
    <t>ときがわ町</t>
  </si>
  <si>
    <t>あしかがゼロカーボンチャレンジ</t>
  </si>
  <si>
    <t>市役所窓口キャッシュレスサービス</t>
  </si>
  <si>
    <t>令和6年度補正新しい地方経済・生活環境創生交付金(デジタル実装型TYPE1)40000運転免許試験場等の手数料収納窓口におけるキャッシュレス決済の導入事業</t>
  </si>
  <si>
    <t>スマート林業推進事業</t>
  </si>
  <si>
    <t>02209</t>
  </si>
  <si>
    <t>教育DXの推進</t>
  </si>
  <si>
    <t>令和5年度補正デジタル田園都市国家構想交付金(デジタル実装タイプTYPE1)08203</t>
  </si>
  <si>
    <t>01519</t>
  </si>
  <si>
    <t>令和4年度補正デジタル田園都市国家構想交付金(デジタル実装タイプTYPE1)13224統合型ＧＩＳ導入事業</t>
  </si>
  <si>
    <t>渡名喜村</t>
  </si>
  <si>
    <t>令和5年度補正デジタル田園都市国家構想交付金(デジタル実装タイプTYPE1)19211</t>
  </si>
  <si>
    <t>六ケ郷用水組合</t>
  </si>
  <si>
    <t>22939</t>
  </si>
  <si>
    <t>34000</t>
  </si>
  <si>
    <t>知多中部広域事務組合</t>
  </si>
  <si>
    <t>東総衛生組合</t>
  </si>
  <si>
    <t>標茶町</t>
  </si>
  <si>
    <t>先端技術（３D撮影）による地域文化資源の保存活用促進事業</t>
  </si>
  <si>
    <t>茨城町</t>
  </si>
  <si>
    <t>匝瑳市</t>
  </si>
  <si>
    <t>36404</t>
  </si>
  <si>
    <t>令和5年度補正デジタル田園都市国家構想交付金(デジタル実装タイプTYPE1)13212日野市電子図書館サービス</t>
  </si>
  <si>
    <t>小金井市</t>
  </si>
  <si>
    <t>清川村</t>
  </si>
  <si>
    <t>国への提言や要望があれば、記載すること。ない場合には「なし」と記載すること。</t>
    <rPh sb="0" eb="1">
      <t>クニ</t>
    </rPh>
    <rPh sb="3" eb="5">
      <t>テイゲン</t>
    </rPh>
    <rPh sb="6" eb="8">
      <t>ヨウボウ</t>
    </rPh>
    <rPh sb="13" eb="15">
      <t>キサイ</t>
    </rPh>
    <phoneticPr fontId="2"/>
  </si>
  <si>
    <t>中讃広域行政事務組合</t>
  </si>
  <si>
    <t>デジタルサイネージシステム導入事業</t>
  </si>
  <si>
    <t>北方町</t>
  </si>
  <si>
    <t>31329</t>
  </si>
  <si>
    <t>学校施設開放予約システム及びスマートロック導入事業</t>
  </si>
  <si>
    <t>令和5年度補正デジタル田園都市国家構想交付金(デジタル実装タイプTYPE1)12000ICTを活用した児童相談所業務改善事業（音声マイニングシステムの導入）</t>
  </si>
  <si>
    <t>令和6年度補正新しい地方経済・生活環境創生交付金(デジタル実装型TYPE1)47328議会映像配信事業</t>
  </si>
  <si>
    <t>中川村</t>
  </si>
  <si>
    <t>吉田町</t>
  </si>
  <si>
    <t xml:space="preserve">    電子黒板を活用した効果的・効率的な授業展開</t>
  </si>
  <si>
    <t>36342</t>
  </si>
  <si>
    <t>28853</t>
  </si>
  <si>
    <t>令和5年度補正デジタル田園都市国家構想交付金(デジタル実装タイプTYPE1)04203書かない窓口システム導入事業</t>
  </si>
  <si>
    <t>データ共通基盤情報整備事業</t>
  </si>
  <si>
    <t>清須市</t>
  </si>
  <si>
    <t>41201</t>
  </si>
  <si>
    <t>令和5年度補正デジタル田園都市国家構想交付金(デジタル実装タイプTYPE1)40230道路台帳図電子化事業</t>
  </si>
  <si>
    <t>下水道台帳ホームページ閲覧サービス導入事業</t>
  </si>
  <si>
    <t>令和5年度補正デジタル田園都市国家構想交付金(デジタル実装タイプTYPE1)13118</t>
  </si>
  <si>
    <t>ＬＩＮＥを活用した情報窓口の整備</t>
  </si>
  <si>
    <t>佐用町</t>
  </si>
  <si>
    <t>令和5年度補正デジタル田園都市国家構想交付金(デジタル実装タイプTYPE1)23227</t>
  </si>
  <si>
    <t>八日市布引ライフ組合</t>
    <rPh sb="3" eb="5">
      <t>ヌノビキ</t>
    </rPh>
    <phoneticPr fontId="2"/>
  </si>
  <si>
    <t>令和5年度補正デジタル田園都市国家構想交付金(デジタル実装タイプTYPE1)24000</t>
  </si>
  <si>
    <t>令和5年度補正デジタル田園都市国家構想交付金(デジタル実装タイプTYPE1)20452村民に寄り添った情報発信体制の構築</t>
  </si>
  <si>
    <t>14207</t>
  </si>
  <si>
    <t>令和4年度補正デジタル田園都市国家構想交付金(デジタル実装タイプTYPE1)33000基幹水利施設カルテシステム構築事業</t>
  </si>
  <si>
    <t>白河地方広域市町村圏整備組合（普通会計分）</t>
  </si>
  <si>
    <t>天川村</t>
  </si>
  <si>
    <t>福岡県市町村職員退職手当組合</t>
  </si>
  <si>
    <t>公共施設へのスマートロック増設事業</t>
  </si>
  <si>
    <t>三原村</t>
  </si>
  <si>
    <t>12232</t>
  </si>
  <si>
    <t>山梨西部広域環境組合</t>
  </si>
  <si>
    <t>須恵町</t>
  </si>
  <si>
    <t>公共施設予約システム構築業務</t>
  </si>
  <si>
    <t>大和村</t>
  </si>
  <si>
    <t>21207</t>
  </si>
  <si>
    <t>　コンビニ交付導入事業</t>
  </si>
  <si>
    <t>令和5年度補正デジタル田園都市国家構想交付金(デジタル実装タイプTYPE1)24471</t>
  </si>
  <si>
    <t>46216</t>
  </si>
  <si>
    <t>鋸南地区環境衛生組合</t>
  </si>
  <si>
    <t>35000</t>
  </si>
  <si>
    <t>龍郷町</t>
  </si>
  <si>
    <t>10201</t>
  </si>
  <si>
    <t>粕屋町</t>
  </si>
  <si>
    <t>令和5年度補正デジタル田園都市国家構想交付金(デジタル実装タイプTYPE1)40215</t>
  </si>
  <si>
    <t>避難行動要支援者管理システム導入事業</t>
  </si>
  <si>
    <t>石狩市</t>
  </si>
  <si>
    <t>経費項目(5)</t>
    <rPh sb="0" eb="2">
      <t>ケイヒ</t>
    </rPh>
    <rPh sb="2" eb="4">
      <t>コウモク</t>
    </rPh>
    <phoneticPr fontId="44"/>
  </si>
  <si>
    <t>令和5年度補正デジタル田園都市国家構想交付金(デジタル実装タイプTYPE1)06210母子保健デジタル活用事業</t>
  </si>
  <si>
    <t>女川町</t>
  </si>
  <si>
    <t>庄内町</t>
  </si>
  <si>
    <t>令和4年度補正デジタル田園都市国家構想交付金(デジタル実装タイプTYPE1)32000協働学習支援ツールを活用した個別最適な学び推進事業</t>
  </si>
  <si>
    <t>公金収納のデジタル化推進事業</t>
  </si>
  <si>
    <t>坂戸市</t>
  </si>
  <si>
    <t>19832</t>
  </si>
  <si>
    <t>給食管理システム導入事業</t>
  </si>
  <si>
    <t>令和6年度補正新しい地方経済・生活環境創生交付金(デジタル実装型TYPE1)22302</t>
  </si>
  <si>
    <t>市役所窓口キャッシュレスサービスの拡充</t>
  </si>
  <si>
    <t>坂祝町</t>
  </si>
  <si>
    <t>口座振替WEB受付サービス</t>
  </si>
  <si>
    <t>04100</t>
  </si>
  <si>
    <t>令和6年度補正新しい地方経済・生活環境創生交付金(デジタル実装型TYPE1)09407</t>
  </si>
  <si>
    <t>令和4年度補正デジタル田園都市国家構想交付金(デジタル実装タイプTYPE1)13122公立保育園・公立学童保育クラブ業務支援システム導入事業</t>
  </si>
  <si>
    <t>川根本町</t>
  </si>
  <si>
    <t>令和5年度補正デジタル田園都市国家構想交付金(デジタル実装タイプTYPE1)07422湯川村スマート農業機械実装事業</t>
  </si>
  <si>
    <t>令和6年度補正新しい地方経済・生活環境創生交付金(デジタル実装型TYPE1)22221</t>
  </si>
  <si>
    <t>市川町</t>
  </si>
  <si>
    <t>令和5年度補正デジタル田園都市国家構想交付金(デジタル実装タイプTYPE1)28223</t>
  </si>
  <si>
    <t>令和6年度補正新しい地方経済・生活環境創生交付金(デジタル実装型TYPE1)17000関係人口（二地域居住者）拡大推進事業</t>
  </si>
  <si>
    <t>黒潮町</t>
  </si>
  <si>
    <t>新宮町</t>
  </si>
  <si>
    <t>RPAを用いた窓口サービス改善事業</t>
  </si>
  <si>
    <t>芦北町</t>
  </si>
  <si>
    <t>46911</t>
  </si>
  <si>
    <t>ＡＩを活用したHP検索機能の強化</t>
  </si>
  <si>
    <t>宇検村</t>
  </si>
  <si>
    <t>令和4年度補正デジタル田園都市国家構想交付金(デジタル実装タイプTYPE1)41210神埼市スマート農業推進事業</t>
  </si>
  <si>
    <t>公共施設のＤＸ化に向けた３本柱事業</t>
  </si>
  <si>
    <t>令和6年度補正新しい地方経済・生活環境創生交付金(デジタル実装型TYPE1)26212京丹後市漏水調査及び修繕業務のDX化事業</t>
  </si>
  <si>
    <t>北斗市</t>
  </si>
  <si>
    <t>30424</t>
  </si>
  <si>
    <t>令和5年度補正デジタル田園都市国家構想交付金(デジタル実装タイプTYPE1)21506地域経済資源を価値化する基盤構築事業</t>
  </si>
  <si>
    <t>09301</t>
  </si>
  <si>
    <t>43997</t>
  </si>
  <si>
    <t>14216</t>
  </si>
  <si>
    <t>三戸町</t>
  </si>
  <si>
    <t>令和4年度補正デジタル田園都市国家構想交付金(デジタル実装タイプTYPE1)08341</t>
  </si>
  <si>
    <t>遊佐町</t>
  </si>
  <si>
    <t>神奈川県市町村職員退職手当組合</t>
  </si>
  <si>
    <t>城里町</t>
  </si>
  <si>
    <t>保育園業務のデジタル化推進事業</t>
  </si>
  <si>
    <t>幸手市</t>
  </si>
  <si>
    <t>山武市</t>
  </si>
  <si>
    <t>礼文町</t>
  </si>
  <si>
    <t>令和4年度補正デジタル田園都市国家構想交付金(デジタル実装タイプTYPE1)27382マイナンバーカード利活用</t>
  </si>
  <si>
    <t>04214</t>
  </si>
  <si>
    <t>20945</t>
  </si>
  <si>
    <t>図書館におけるマイナンバーカード利活用事業</t>
  </si>
  <si>
    <t>令和5年度補正デジタル田園都市国家構想交付金(デジタル実装タイプTYPE1)35000</t>
  </si>
  <si>
    <t>富加町</t>
  </si>
  <si>
    <t>キャッシュレス収納基盤整備</t>
  </si>
  <si>
    <t>32441</t>
  </si>
  <si>
    <t>日立・高萩広域下水道組合</t>
  </si>
  <si>
    <t>竹富町</t>
  </si>
  <si>
    <t>19899</t>
  </si>
  <si>
    <t>令和6年度補正新しい地方経済・生活環境創生交付金(デジタル実装型TYPE1)09209</t>
  </si>
  <si>
    <t>志摩広域行政組合</t>
  </si>
  <si>
    <t>LINEを活用した情報共有システム活用事業</t>
  </si>
  <si>
    <t>豊能町</t>
  </si>
  <si>
    <t>令和4年度補正デジタル田園都市国家構想交付金(デジタル実装タイプTYPE1)22225窓口業務のデジタル改革事業</t>
  </si>
  <si>
    <t>29211</t>
  </si>
  <si>
    <t>北見地区消防組合</t>
  </si>
  <si>
    <t>22820</t>
  </si>
  <si>
    <t>1：想定していた機能を全て具備しており、期待以上の水準のサービスを導入できた</t>
    <rPh sb="33" eb="35">
      <t>ドウニュウ</t>
    </rPh>
    <phoneticPr fontId="2"/>
  </si>
  <si>
    <t>津奈木町</t>
  </si>
  <si>
    <t>オンデマンドタクシー（のるーと小郡）運行事業</t>
  </si>
  <si>
    <t>20987</t>
  </si>
  <si>
    <t>瀬戸内町</t>
  </si>
  <si>
    <t>LINEを活用したスマホ役場</t>
  </si>
  <si>
    <t>（仮称）デジタル道路管理地図公開・配信事業</t>
  </si>
  <si>
    <t>01823</t>
  </si>
  <si>
    <t>令和5年度補正デジタル田園都市国家構想交付金(デジタル実装タイプTYPE1)01391</t>
  </si>
  <si>
    <t>マイナンバーカードを活用したコンビニ交付サービス導入事業</t>
  </si>
  <si>
    <t>1KPI⑨</t>
  </si>
  <si>
    <t>日高中部消防組合</t>
  </si>
  <si>
    <t>伊平屋村</t>
  </si>
  <si>
    <t>木古内町</t>
  </si>
  <si>
    <t>b：事業改善を行うための体制構築（庁内、地域のステークホルダー、委託事業者、外部有識者との体制）</t>
    <rPh sb="4" eb="6">
      <t>カイゼン</t>
    </rPh>
    <rPh sb="17" eb="19">
      <t>チョウナイ</t>
    </rPh>
    <rPh sb="20" eb="22">
      <t>チイキ</t>
    </rPh>
    <rPh sb="32" eb="34">
      <t>イタク</t>
    </rPh>
    <rPh sb="34" eb="37">
      <t>ジギョウシャ</t>
    </rPh>
    <rPh sb="38" eb="40">
      <t>ガイブ</t>
    </rPh>
    <rPh sb="40" eb="43">
      <t>ユウシキシャ</t>
    </rPh>
    <rPh sb="45" eb="47">
      <t>タイセイ</t>
    </rPh>
    <phoneticPr fontId="44"/>
  </si>
  <si>
    <t>令和4年度補正デジタル田園都市国家構想交付金(デジタル実装タイプTYPE1)11214</t>
  </si>
  <si>
    <t>隠岐広域連合（普通会計分）</t>
  </si>
  <si>
    <t>令和6年度補正新しい地方経済・生活環境創生交付金(デジタル実装型TYPE1)23219電子カルテ・健診予約システム整備事業</t>
  </si>
  <si>
    <t>東海村</t>
  </si>
  <si>
    <t>令和4年度補正デジタル田園都市国家構想交付金(デジタル実装タイプTYPE1)46224公式LINE整備事業</t>
  </si>
  <si>
    <t>いすみ市</t>
  </si>
  <si>
    <t>常総地方広域市町村圏事務組合</t>
  </si>
  <si>
    <t>介護認定調査・認定審査会DX事業</t>
  </si>
  <si>
    <t>東村山市</t>
  </si>
  <si>
    <t>幌加内町</t>
  </si>
  <si>
    <t>健康アプリ導入支援事業</t>
  </si>
  <si>
    <t>川辺町</t>
  </si>
  <si>
    <t>マイナンバーカードを用いた証明書発行サービス</t>
  </si>
  <si>
    <t>海部老人ホーム町村組合</t>
  </si>
  <si>
    <t>伊是名村</t>
  </si>
  <si>
    <t>統合型校務支援システム等導入業務</t>
  </si>
  <si>
    <t>07501</t>
  </si>
  <si>
    <t>令和5年度補正デジタル田園都市国家構想交付金(デジタル実装タイプTYPE1)01211</t>
  </si>
  <si>
    <t>電子図書館導入事業</t>
  </si>
  <si>
    <t>22920</t>
  </si>
  <si>
    <t>07896</t>
  </si>
  <si>
    <t>ましこデジタルファースト推進事業</t>
  </si>
  <si>
    <t>新篠津村</t>
  </si>
  <si>
    <t>令和6年度補正新しい地方経済・生活環境創生交付金(デジタル実装型TYPE1)08217</t>
  </si>
  <si>
    <t>海部南部水道企業団</t>
  </si>
  <si>
    <t>令和4年度補正デジタル田園都市国家構想交付金(デジタル実装タイプTYPE1)</t>
  </si>
  <si>
    <t>中島村</t>
  </si>
  <si>
    <t>長野原町プラットフォームの利用推進事業(環境分野への機能拡充)</t>
  </si>
  <si>
    <t>美馬地区広域行政組合</t>
  </si>
  <si>
    <t>取手地方広域下水道組合</t>
  </si>
  <si>
    <t>大子町</t>
  </si>
  <si>
    <t>音声告知放送とテキスト情報配信の連携事業</t>
  </si>
  <si>
    <t>43857</t>
  </si>
  <si>
    <t>24210</t>
  </si>
  <si>
    <t>日高市</t>
  </si>
  <si>
    <t>12811</t>
  </si>
  <si>
    <t>あびらデジタル行政サービス導入事業</t>
  </si>
  <si>
    <t>デジタルサイネージインフォメーションサービス事業</t>
  </si>
  <si>
    <t>釧路広域連合</t>
  </si>
  <si>
    <t>除雪車両運行管理システム構築事業</t>
  </si>
  <si>
    <t>40202</t>
  </si>
  <si>
    <t>南箕輪村</t>
  </si>
  <si>
    <t>42307</t>
  </si>
  <si>
    <t>月形町</t>
  </si>
  <si>
    <t>30805</t>
  </si>
  <si>
    <t>異動受付支援サービス導入事業</t>
  </si>
  <si>
    <t>家畜疾病総合情報デジタル化推進事業</t>
  </si>
  <si>
    <t>八百津町</t>
  </si>
  <si>
    <t>45000</t>
  </si>
  <si>
    <t>20830</t>
  </si>
  <si>
    <t>七宗町</t>
  </si>
  <si>
    <t>23234</t>
  </si>
  <si>
    <t>12215</t>
  </si>
  <si>
    <t>11838</t>
  </si>
  <si>
    <t>令和6年度補正新しい地方経済・生活環境創生交付金(デジタル実装型TYPE1)35208集団けんしん予約システム導入事業</t>
  </si>
  <si>
    <t>七飯町</t>
  </si>
  <si>
    <t>忠岡町</t>
  </si>
  <si>
    <t>08946</t>
  </si>
  <si>
    <t>上北山村</t>
  </si>
  <si>
    <t>39874</t>
  </si>
  <si>
    <t>介護認定業務におけるDX事業</t>
  </si>
  <si>
    <t>01392</t>
  </si>
  <si>
    <t>行財政・地理情報住民共有プラットフォーム構築事業</t>
  </si>
  <si>
    <t>士幌町書かない窓口導入事業</t>
  </si>
  <si>
    <t>4. 評価・改善</t>
    <rPh sb="3" eb="5">
      <t>ヒョウカ</t>
    </rPh>
    <rPh sb="6" eb="8">
      <t>カイゼン</t>
    </rPh>
    <phoneticPr fontId="2"/>
  </si>
  <si>
    <t>芦屋町</t>
  </si>
  <si>
    <t>魚沼地域特別養護老人ホーム組合</t>
  </si>
  <si>
    <t>入札事務デジタル化事業</t>
  </si>
  <si>
    <t>17859</t>
  </si>
  <si>
    <t>子どもたちへの質の高い教育と保護者・地域との連携を実現する学校ICT環境の最適化</t>
  </si>
  <si>
    <t>多良木町</t>
  </si>
  <si>
    <t>下條村</t>
  </si>
  <si>
    <t>ごみ分別アプリ事業</t>
  </si>
  <si>
    <t>鷹栖町</t>
  </si>
  <si>
    <t>データを活用したスマートまちづくり</t>
  </si>
  <si>
    <t>熊南総合事務組合（普通会計分）</t>
    <rPh sb="2" eb="4">
      <t>ソウゴウ</t>
    </rPh>
    <rPh sb="4" eb="6">
      <t>ジム</t>
    </rPh>
    <rPh sb="6" eb="8">
      <t>クミアイ</t>
    </rPh>
    <rPh sb="9" eb="11">
      <t>フツウ</t>
    </rPh>
    <rPh sb="11" eb="13">
      <t>カイケイ</t>
    </rPh>
    <rPh sb="13" eb="14">
      <t>ブン</t>
    </rPh>
    <phoneticPr fontId="2"/>
  </si>
  <si>
    <t>喜界町</t>
  </si>
  <si>
    <t>久米島町</t>
  </si>
  <si>
    <t>矢吹町</t>
  </si>
  <si>
    <t>令和4年度補正デジタル田園都市国家構想交付金(デジタル実装タイプTYPE1)23210保育所・認定こども園ICTシステム導入事業</t>
  </si>
  <si>
    <t>23899</t>
  </si>
  <si>
    <t>酒々井町</t>
  </si>
  <si>
    <t>宇城広域連合</t>
  </si>
  <si>
    <t>(9) 「初年度未設定の場合」：今後に向けた取組</t>
  </si>
  <si>
    <t>富山県市町村会館管理組合</t>
  </si>
  <si>
    <t>長久手市</t>
  </si>
  <si>
    <t>湯前町</t>
  </si>
  <si>
    <t>八重瀬町</t>
  </si>
  <si>
    <t>教育用生成AIを活用した授業支援事業</t>
  </si>
  <si>
    <t>キャッシュレス決済サービス事業</t>
  </si>
  <si>
    <t>棚倉町</t>
  </si>
  <si>
    <t>印旛利根川水防事務組合</t>
  </si>
  <si>
    <t>令和4年度補正デジタル田園都市国家構想交付金(デジタル実装タイプTYPE1)43100AIデマンドタクシー導入事業</t>
  </si>
  <si>
    <t>苫小牧港管理組合</t>
  </si>
  <si>
    <t>28217</t>
  </si>
  <si>
    <t>外部要因(1)</t>
    <rPh sb="0" eb="4">
      <t>ガイブヨウイン</t>
    </rPh>
    <phoneticPr fontId="2"/>
  </si>
  <si>
    <t>01465</t>
  </si>
  <si>
    <t>ふじみ野市</t>
  </si>
  <si>
    <t>新潟県後期高齢者医療広域連合</t>
    <rPh sb="3" eb="5">
      <t>コウキ</t>
    </rPh>
    <rPh sb="5" eb="8">
      <t>コウレイシャ</t>
    </rPh>
    <rPh sb="8" eb="10">
      <t>イリョウ</t>
    </rPh>
    <rPh sb="10" eb="12">
      <t>コウイキ</t>
    </rPh>
    <rPh sb="12" eb="14">
      <t>レンゴウ</t>
    </rPh>
    <phoneticPr fontId="2"/>
  </si>
  <si>
    <t>令和4年度補正デジタル田園都市国家構想交付金(デジタル実装タイプTYPE1)17386総合防災システム導入による防災情報等収集・発信力の強化</t>
  </si>
  <si>
    <t>令和5年度補正デジタル田園都市国家構想交付金(デジタル実装タイプTYPE1)31403リアルタイム情報連携インフラ整備事業</t>
  </si>
  <si>
    <t>ごみ収集車の軌跡等を委託業者と共有できるクラウドサービスの導入事業</t>
  </si>
  <si>
    <t>衣浦東部広域連合</t>
  </si>
  <si>
    <t>29848</t>
  </si>
  <si>
    <t>令和4年度補正デジタル田園都市国家構想交付金(デジタル実装タイプTYPE1)28202MLA連携推進事業</t>
  </si>
  <si>
    <t>2：申請計画時に調整した委託事業者を含む複数の事業者から情報提供を受けた</t>
  </si>
  <si>
    <t>福生市</t>
  </si>
  <si>
    <t>令和6年度補正新しい地方経済・生活環境創生交付金(デジタル実装型TYPE1)01560</t>
  </si>
  <si>
    <t>01875</t>
  </si>
  <si>
    <t>20481</t>
  </si>
  <si>
    <t>宮田村</t>
  </si>
  <si>
    <t>クラウドサービスを活用した子ども見守り情報共有</t>
  </si>
  <si>
    <t>東吉野村</t>
  </si>
  <si>
    <t>御浜町行政手続デジタル化事業</t>
  </si>
  <si>
    <t>岡垣町</t>
  </si>
  <si>
    <t>1. 推進体制</t>
    <rPh sb="3" eb="7">
      <t>スイシンタイセイ</t>
    </rPh>
    <phoneticPr fontId="2"/>
  </si>
  <si>
    <t>41000</t>
  </si>
  <si>
    <t>水道スマートメーター導入</t>
  </si>
  <si>
    <t>介護認定業務システム導入事業</t>
  </si>
  <si>
    <t>赤井川村</t>
  </si>
  <si>
    <t>特別支援学校児童生徒のためのＩＣＴ化事業</t>
  </si>
  <si>
    <t>地域の児童家庭相談推進事業（音声通話認識システム導入）</t>
  </si>
  <si>
    <t>令和6年度補正新しい地方経済・生活環境創生交付金(デジタル実装型TYPE1)23221</t>
  </si>
  <si>
    <t>矢祭町</t>
  </si>
  <si>
    <t>厚沢部町</t>
  </si>
  <si>
    <t>河内町</t>
  </si>
  <si>
    <t>43819</t>
  </si>
  <si>
    <t>図書管理システム構築事業</t>
  </si>
  <si>
    <t>30361</t>
  </si>
  <si>
    <t>松川町</t>
  </si>
  <si>
    <t>25207</t>
  </si>
  <si>
    <t>令和5年度補正デジタル田園都市国家構想交付金(デジタル実装タイプTYPE1)34304公共施設予約サービス導入業務</t>
  </si>
  <si>
    <t>課長</t>
    <rPh sb="0" eb="2">
      <t>カチョウ</t>
    </rPh>
    <phoneticPr fontId="2"/>
  </si>
  <si>
    <t>23236</t>
  </si>
  <si>
    <t>東白川村</t>
  </si>
  <si>
    <t>21381</t>
  </si>
  <si>
    <t>42321</t>
  </si>
  <si>
    <t>子育てクラウドシステム事業</t>
  </si>
  <si>
    <t>令和5年度補正デジタル田園都市国家構想交付金(デジタル実装タイプTYPE1)31201コンビニ交付サービス利用促進事業</t>
  </si>
  <si>
    <t>豊山町</t>
  </si>
  <si>
    <t>外国人にもやさしい窓口事業</t>
  </si>
  <si>
    <t>香美町</t>
  </si>
  <si>
    <t>24859</t>
  </si>
  <si>
    <t>デジタル学習ツール導入事業</t>
  </si>
  <si>
    <t>伊仙町</t>
  </si>
  <si>
    <t>令和6年度補正新しい地方経済・生活環境創生交付金(デジタル実装型TYPE1)23100子ども会運営プラットフォーム整備事業</t>
  </si>
  <si>
    <t>30381</t>
  </si>
  <si>
    <t>42000</t>
  </si>
  <si>
    <t>窓口事務等におけるキャッシュレス化の推進</t>
  </si>
  <si>
    <t>八千代町</t>
  </si>
  <si>
    <t>より安全で快適な海水浴場の環境確保事業</t>
  </si>
  <si>
    <t>伊佐北姶良火葬場管理組合</t>
  </si>
  <si>
    <t>12204</t>
  </si>
  <si>
    <t>東大和市</t>
  </si>
  <si>
    <t>設問11でチェックをつけた内容については、必ず記載を求めます</t>
  </si>
  <si>
    <t>令和4年度補正デジタル田園都市国家構想交付金(デジタル実装タイプTYPE1)24324デジタルを活用した新窓口サービス導入事業</t>
  </si>
  <si>
    <t>美浜・三方環境衛生組合</t>
  </si>
  <si>
    <t>御嵩町</t>
  </si>
  <si>
    <t>20873</t>
  </si>
  <si>
    <t>令和6年度補正新しい地方経済・生活環境創生交付金(デジタル実装型TYPE1)33663</t>
  </si>
  <si>
    <t>大口町</t>
  </si>
  <si>
    <t>令和5年度補正デジタル田園都市国家構想交付金(デジタル実装タイプTYPE1)33622勝央町ホームページリニューアル及びアプリ連携事業</t>
  </si>
  <si>
    <t>市民向け道路情報システムの公開事業</t>
  </si>
  <si>
    <t>27832</t>
  </si>
  <si>
    <t>和泊町</t>
  </si>
  <si>
    <t>外部要因(4)</t>
    <rPh sb="0" eb="4">
      <t>ガイブヨウイン</t>
    </rPh>
    <phoneticPr fontId="2"/>
  </si>
  <si>
    <t>令和4年度補正デジタル田園都市国家構想交付金(デジタル実装タイプTYPE1)27227東大阪市立小中学校統合型校務支援システム</t>
  </si>
  <si>
    <t>情報プラットフォーム事業</t>
  </si>
  <si>
    <t>茨城県市町村総合事務組合（事業会計分）</t>
  </si>
  <si>
    <t>ニセコ町</t>
  </si>
  <si>
    <t>西天北五町衛生施設組合</t>
  </si>
  <si>
    <t>三股町デジタル窓口整備事業</t>
  </si>
  <si>
    <t>来ても来なくても書かせない窓口</t>
  </si>
  <si>
    <t>デジタルサイネージ整備事業</t>
  </si>
  <si>
    <t>大泉町外二町環境衛生施設組合</t>
  </si>
  <si>
    <t>43000</t>
  </si>
  <si>
    <t>19814</t>
  </si>
  <si>
    <t>五霞町</t>
  </si>
  <si>
    <t>香川県広域水道企業団</t>
    <rPh sb="0" eb="3">
      <t>カガワケン</t>
    </rPh>
    <rPh sb="3" eb="5">
      <t>コウイキ</t>
    </rPh>
    <rPh sb="5" eb="7">
      <t>スイドウ</t>
    </rPh>
    <rPh sb="7" eb="9">
      <t>キギョウ</t>
    </rPh>
    <rPh sb="9" eb="10">
      <t>ダン</t>
    </rPh>
    <phoneticPr fontId="2"/>
  </si>
  <si>
    <t>令和5年度補正デジタル田園都市国家構想交付金(デジタル実装タイプTYPE1)39208ペーパーレス会議システムを利用した介護認定審査会デジタル化事業</t>
  </si>
  <si>
    <t>令和4年度補正デジタル田園都市国家構想交付金(デジタル実装タイプTYPE1)03215モバイルクリニック遠隔診療サービス事業</t>
  </si>
  <si>
    <t>05368</t>
  </si>
  <si>
    <t>令和6年度補正新しい地方経済・生活環境創生交付金(デジタル実装型TYPE1)23227</t>
  </si>
  <si>
    <t>令和6年度補正新しい地方経済・生活環境創生交付金(デジタル実装型TYPE1)12210</t>
  </si>
  <si>
    <t>30428</t>
  </si>
  <si>
    <t>令和5年度補正デジタル田園都市国家構想交付金(デジタル実装タイプTYPE1)24201</t>
  </si>
  <si>
    <t>30861</t>
  </si>
  <si>
    <t>三芳町</t>
  </si>
  <si>
    <t>白糠町</t>
  </si>
  <si>
    <t>令和4年度補正デジタル田園都市国家構想交付金(デジタル実装タイプTYPE1)07201中小河川氾濫予測事業</t>
  </si>
  <si>
    <t>清瀬市</t>
  </si>
  <si>
    <t>津野山養護老人ホーム組合</t>
  </si>
  <si>
    <t>43208</t>
  </si>
  <si>
    <t>本庁舎における証明書自動交付サービス提供事業</t>
  </si>
  <si>
    <t>白川村</t>
  </si>
  <si>
    <t>令和6年度補正新しい地方経済・生活環境創生交付金(デジタル実装型TYPE1)16201</t>
  </si>
  <si>
    <t>扶桑町</t>
  </si>
  <si>
    <t>01208</t>
  </si>
  <si>
    <t>03461</t>
  </si>
  <si>
    <t>12873</t>
  </si>
  <si>
    <t>令和6年度補正新しい地方経済・生活環境創生交付金(デジタル実装型TYPE1)47213電子入札システム導入事業</t>
  </si>
  <si>
    <t>知名町</t>
  </si>
  <si>
    <t>鹿部町</t>
  </si>
  <si>
    <t>令和6年度補正新しい地方経済・生活環境創生交付金(デジタル実装型TYPE1)13212行政手続きオンライン化推進事業</t>
  </si>
  <si>
    <t>スマートロック機器（本体）</t>
  </si>
  <si>
    <t>令和4年度補正デジタル田園都市国家構想交付金(デジタル実装タイプTYPE1)10210霊園管理システム構築事業</t>
  </si>
  <si>
    <t>35344</t>
  </si>
  <si>
    <t>石川町</t>
  </si>
  <si>
    <t>34309</t>
  </si>
  <si>
    <t>デジタル活用による飛騨高山の温かな地域づくり</t>
  </si>
  <si>
    <t>仁木町</t>
  </si>
  <si>
    <t>47845</t>
  </si>
  <si>
    <t>境町</t>
  </si>
  <si>
    <t>29835</t>
  </si>
  <si>
    <t>令和5年度補正デジタル田園都市国家構想交付金(デジタル実装タイプTYPE1)11228電子入札共同システム活用事業（対象入札の拡大）</t>
  </si>
  <si>
    <t>令和6年度補正新しい地方経済・生活環境創生交付金(デジタル実装型TYPE1)13104データ共有・交換システムの導入</t>
  </si>
  <si>
    <t>毛呂山町</t>
  </si>
  <si>
    <t>施設予約システムの取消・還付申請機能の拡充</t>
  </si>
  <si>
    <t>九十九里町</t>
  </si>
  <si>
    <t>東久留米市</t>
  </si>
  <si>
    <t>中部広域市町村圏事務組合</t>
  </si>
  <si>
    <t>令和4年度補正デジタル田園都市国家構想交付金(デジタル実装タイプTYPE1)03000若者のＵターン促進情報発信事業</t>
  </si>
  <si>
    <t>キオスク端末（コンビニ交付サービス）拡大事業</t>
  </si>
  <si>
    <t>LINEが市役所の窓口に</t>
  </si>
  <si>
    <t>阿智村</t>
  </si>
  <si>
    <t>雄武町</t>
  </si>
  <si>
    <t>2-b</t>
  </si>
  <si>
    <t>令和5年度補正デジタル田園都市国家構想交付金(デジタル実装タイプTYPE1)26365</t>
  </si>
  <si>
    <t>03206</t>
  </si>
  <si>
    <t>滝川地区広域消防事務組合</t>
  </si>
  <si>
    <t>令和6年度補正新しい地方経済・生活環境創生交付金(デジタル実装型TYPE1)47205</t>
  </si>
  <si>
    <t>採点業務デジタル化推進事業</t>
  </si>
  <si>
    <t>4：事業評価を行い課題を把握したが、改善の方策が定まっていない</t>
  </si>
  <si>
    <t>与論町</t>
  </si>
  <si>
    <t>静岡斎場予約システム</t>
  </si>
  <si>
    <t>勝英衛生施設組合</t>
  </si>
  <si>
    <t>麻績村</t>
  </si>
  <si>
    <t>マイナンバーカードの図書館利用者カード化によるデジタル活用推進事業</t>
  </si>
  <si>
    <t>紀勢地区広域消防組合</t>
  </si>
  <si>
    <t>10202</t>
  </si>
  <si>
    <t>令和4年度補正デジタル田園都市国家構想交付金(デジタル実装タイプTYPE1)27209市立認定こども園ＩＣＴ化推進事業</t>
  </si>
  <si>
    <t>多野藤岡広域市町村圏振興整備組合</t>
  </si>
  <si>
    <t>紋別地区消防組合</t>
  </si>
  <si>
    <t>利根町</t>
  </si>
  <si>
    <t>令和5年度補正デジタル田園都市国家構想交付金(デジタル実装タイプTYPE1)40219統合型校務支援システム導入に伴うICT整備事業</t>
  </si>
  <si>
    <t>02201</t>
  </si>
  <si>
    <t>筑北村</t>
  </si>
  <si>
    <t>令和6年度補正新しい地方経済・生活環境創生交付金(デジタル実装型TYPE1)10208口座振替Web申込み導入事業</t>
  </si>
  <si>
    <t>＜確認＞</t>
    <rPh sb="1" eb="3">
      <t>カクニン</t>
    </rPh>
    <phoneticPr fontId="2"/>
  </si>
  <si>
    <t>越生町</t>
  </si>
  <si>
    <t>コンビニ納付・キャッシュレス決済サービス導入事業</t>
  </si>
  <si>
    <t>d：事業実施責任者（部課長等）</t>
    <rPh sb="10" eb="12">
      <t>ブカ</t>
    </rPh>
    <phoneticPr fontId="2"/>
  </si>
  <si>
    <t>芝山町</t>
  </si>
  <si>
    <t>32209</t>
  </si>
  <si>
    <t>令和6年度補正新しい地方経済・生活環境創生交付金(デジタル実装型TYPE1)05214電子申請システム導入事業</t>
  </si>
  <si>
    <t>武蔵村山市</t>
  </si>
  <si>
    <t>評価対象年度</t>
    <rPh sb="0" eb="4">
      <t>ヒョウカタイショウ</t>
    </rPh>
    <rPh sb="4" eb="6">
      <t>ネンド</t>
    </rPh>
    <phoneticPr fontId="2"/>
  </si>
  <si>
    <t>令和6年度補正新しい地方経済・生活環境創生交付金(デジタル実装型TYPE1)18204LINEを活用した「スマホ市役所」推進事業</t>
  </si>
  <si>
    <t>下北地域広域行政事務組合</t>
  </si>
  <si>
    <t>22817</t>
  </si>
  <si>
    <t>公金収納方法多様化推進事業</t>
  </si>
  <si>
    <t>令和4年度補正デジタル田園都市国家構想交付金(デジタル実装タイプTYPE1)11224</t>
  </si>
  <si>
    <t>北十勝２町環境衛生処理組合</t>
  </si>
  <si>
    <t>筑前町</t>
  </si>
  <si>
    <t>令和5年度補正デジタル田園都市国家構想交付金(デジタル実装タイプTYPE1)28229LINEとの連携機能を用いた市ホームページリニューアル事業</t>
  </si>
  <si>
    <t>令和5年度補正デジタル田園都市国家構想交付金(デジタル実装タイプTYPE1)23203</t>
  </si>
  <si>
    <t>01699</t>
  </si>
  <si>
    <t>八雲町</t>
  </si>
  <si>
    <t>柏市デジタル教材スタンダードパッケージ実装事業</t>
  </si>
  <si>
    <t>滑川町</t>
  </si>
  <si>
    <t>22932</t>
  </si>
  <si>
    <t>横芝光町</t>
  </si>
  <si>
    <t>11234</t>
  </si>
  <si>
    <t>名称（団体・事業者名）(13)</t>
    <rPh sb="0" eb="2">
      <t>メイショウ</t>
    </rPh>
    <rPh sb="3" eb="5">
      <t>ダンタイ</t>
    </rPh>
    <rPh sb="6" eb="10">
      <t>ジギョウシャメイ</t>
    </rPh>
    <phoneticPr fontId="2"/>
  </si>
  <si>
    <t>令和4年度補正デジタル田園都市国家構想交付金(デジタル実装タイプTYPE1)16210</t>
  </si>
  <si>
    <t>28227</t>
  </si>
  <si>
    <t>令和4年度補正デジタル田園都市国家構想交付金(デジタル実装タイプTYPE1)15212</t>
  </si>
  <si>
    <t>苓北町</t>
  </si>
  <si>
    <t>令和4年度補正デジタル田園都市国家構想交付金(デジタル実装タイプTYPE1)15210税証明コンビニ交付事業</t>
  </si>
  <si>
    <t>令和6年度補正新しい地方経済・生活環境創生交付金(デジタル実装型TYPE1)20204</t>
  </si>
  <si>
    <t>函館圏公立大学広域連合</t>
  </si>
  <si>
    <t>県民に安心・安全を届ける災害対策のDX化</t>
  </si>
  <si>
    <t>令和6年度補正新しい地方経済・生活環境創生交付金(デジタル実装型TYPE1)20323</t>
  </si>
  <si>
    <t>事業における役割(6)</t>
    <rPh sb="0" eb="2">
      <t>ジギョウ</t>
    </rPh>
    <rPh sb="6" eb="8">
      <t>ヤクワリ</t>
    </rPh>
    <phoneticPr fontId="2"/>
  </si>
  <si>
    <t>積雪モニタリングシステム事業</t>
  </si>
  <si>
    <t>47000</t>
  </si>
  <si>
    <t>中播北部行政事務組合</t>
  </si>
  <si>
    <t>令和4年度補正デジタル田園都市国家構想交付金(デジタル実装タイプTYPE1)08222</t>
  </si>
  <si>
    <t>03211</t>
  </si>
  <si>
    <t>長万部町</t>
  </si>
  <si>
    <t>26203</t>
  </si>
  <si>
    <t>湖東地区行政一部事務組合</t>
  </si>
  <si>
    <t>嵐山町</t>
  </si>
  <si>
    <t>令和4年度補正デジタル田園都市国家構想交付金(デジタル実装タイプTYPE1)44209</t>
  </si>
  <si>
    <t>2-a</t>
  </si>
  <si>
    <t>保育所業務支援システム構築委託</t>
  </si>
  <si>
    <t>28301</t>
  </si>
  <si>
    <t>01991</t>
  </si>
  <si>
    <t>電子申請システム構築事業</t>
  </si>
  <si>
    <t>一宮町</t>
  </si>
  <si>
    <t>令和5年度補正デジタル田園都市国家構想交付金(デジタル実装タイプTYPE1)43367南関町入札参加資格関連事務システム導入事業</t>
  </si>
  <si>
    <t>相馬方部衛生組合（事業会計分）</t>
  </si>
  <si>
    <t>29362</t>
  </si>
  <si>
    <t>令和4年度補正デジタル田園都市国家構想交付金(デジタル実装タイプTYPE1)06000</t>
  </si>
  <si>
    <t>阿久比町</t>
  </si>
  <si>
    <t>令和5年度補正デジタル田園都市国家構想交付金(デジタル実装タイプTYPE1)14363</t>
  </si>
  <si>
    <t>18855</t>
  </si>
  <si>
    <t>令和5年度補正デジタル田園都市国家構想交付金(デジタル実装タイプTYPE1)14211介護認定審査会のデジタル化</t>
  </si>
  <si>
    <t>大刀洗町</t>
  </si>
  <si>
    <t>40625</t>
  </si>
  <si>
    <t>令和5年度補正デジタル田園都市国家構想交付金(デジタル実装タイプTYPE1)11202</t>
  </si>
  <si>
    <t>01638</t>
  </si>
  <si>
    <t>医療DX・デジタルヘルス推進事業</t>
  </si>
  <si>
    <t>石狩湾新港管理組合</t>
  </si>
  <si>
    <t>江差町</t>
  </si>
  <si>
    <t>北九州市自転車駐車場DX推進事業</t>
  </si>
  <si>
    <t>古殿町</t>
  </si>
  <si>
    <t>44211</t>
  </si>
  <si>
    <t>令和6年度補正新しい地方経済・生活環境創生交付金(デジタル実装型TYPE1)24324役場混雑見える化事業</t>
  </si>
  <si>
    <t>小川町</t>
  </si>
  <si>
    <t>令和5年度補正デジタル田園都市国家構想交付金(デジタル実装タイプTYPE1)27221</t>
  </si>
  <si>
    <t>46523</t>
  </si>
  <si>
    <t>岩内町</t>
  </si>
  <si>
    <t>揖龍保健衛生施設事務組合</t>
  </si>
  <si>
    <t>睦沢町</t>
  </si>
  <si>
    <t>令和4年度補正デジタル田園都市国家構想交付金(デジタル実装タイプTYPE1)36403</t>
  </si>
  <si>
    <t>石狩東部広域水道企業団</t>
  </si>
  <si>
    <t>羽村市</t>
  </si>
  <si>
    <t>調達（公募・入札・契約手続）が想定していたスケジュールよりも遅れた理由をすべて選択してください（複数回答）</t>
    <rPh sb="39" eb="41">
      <t>センタク</t>
    </rPh>
    <phoneticPr fontId="2"/>
  </si>
  <si>
    <t>23446</t>
  </si>
  <si>
    <t>令和5年度補正デジタル田園都市国家構想交付金(デジタル実装タイプTYPE1)23230電子請求システム導入事業</t>
  </si>
  <si>
    <t>茨城県南水道企業団</t>
  </si>
  <si>
    <t>令和5年度補正デジタル田園都市国家構想交付金(デジタル実装タイプTYPE1)38215母子健康手帳アプリの活用による子育て支援事業</t>
  </si>
  <si>
    <t>社会教育課</t>
    <rPh sb="0" eb="2">
      <t>シャカイ</t>
    </rPh>
    <rPh sb="2" eb="5">
      <t>キョウイクカ</t>
    </rPh>
    <phoneticPr fontId="2"/>
  </si>
  <si>
    <t>大木町</t>
  </si>
  <si>
    <t>06845</t>
  </si>
  <si>
    <t>01202</t>
  </si>
  <si>
    <t>令和6年度補正新しい地方経済・生活環境創生交付金(デジタル実装型TYPE1)13211小平市統合型・公開型GIS構築事業</t>
  </si>
  <si>
    <t>令和4年度補正デジタル田園都市国家構想交付金(デジタル実装タイプTYPE1)46217</t>
  </si>
  <si>
    <t>京築地区水道企業団</t>
  </si>
  <si>
    <t>令和4年度補正デジタル田園都市国家構想交付金(デジタル実装タイプTYPE1)23212</t>
  </si>
  <si>
    <t>上ノ国町</t>
  </si>
  <si>
    <t>大桑村統合型GIS構築事業</t>
  </si>
  <si>
    <t>学校情報一元管理支援事業</t>
  </si>
  <si>
    <t>令和5年度補正デジタル田園都市国家構想交付金(デジタル実装タイプTYPE1)05211ハザードマップデジタル化事業</t>
  </si>
  <si>
    <t>令和6年度補正新しい地方経済・生活環境創生交付金(デジタル実装型TYPE1)07522多言語による行政情報の配信サービス事業</t>
  </si>
  <si>
    <t>川島町</t>
  </si>
  <si>
    <t>三島市外五ヶ市町箱根山組合</t>
  </si>
  <si>
    <t>01434</t>
  </si>
  <si>
    <t>長生村</t>
  </si>
  <si>
    <t>23204</t>
  </si>
  <si>
    <t>令和5年度補正デジタル田園都市国家構想交付金(デジタル実装タイプTYPE1)03402教育分野におけるICT活用事業</t>
  </si>
  <si>
    <t>令和5年度補正デジタル田園都市国家構想交付金(デジタル実装タイプTYPE1)35208</t>
  </si>
  <si>
    <t>38210</t>
  </si>
  <si>
    <t>令和5年度補正デジタル田園都市国家構想交付金(デジタル実装タイプTYPE1)11227教育DX推進事業</t>
  </si>
  <si>
    <t>天龍村</t>
  </si>
  <si>
    <t>令和4年度補正デジタル田園都市国家構想交付金(デジタル実装タイプTYPE1)23232コンビニ交付事業</t>
  </si>
  <si>
    <t>公立藤田病院組合</t>
  </si>
  <si>
    <t>01203</t>
  </si>
  <si>
    <t>坂東市給付費等申請システム構築事業</t>
  </si>
  <si>
    <t>02862</t>
  </si>
  <si>
    <t>白子町</t>
  </si>
  <si>
    <t>令和5年度補正デジタル田園都市国家構想交付金(デジタル実装タイプTYPE1)37000</t>
  </si>
  <si>
    <t>西東京市</t>
  </si>
  <si>
    <t>令和5年度補正デジタル田園都市国家構想交付金(デジタル実装タイプTYPE1)01454</t>
  </si>
  <si>
    <t>2：対象となる住民に対して直接アンケート調査を行い、必要な機能等を確認した</t>
    <rPh sb="7" eb="9">
      <t>ジュウミン</t>
    </rPh>
    <phoneticPr fontId="2"/>
  </si>
  <si>
    <t>令和4年度補正デジタル田園都市国家構想交付金(デジタル実装タイプTYPE1)33214真庭市地域公共交通デジタル実装プロジェクト</t>
  </si>
  <si>
    <t>スマート農業によるうきはブランドの価値向上</t>
  </si>
  <si>
    <t>香春町</t>
  </si>
  <si>
    <t>DXによる優良な産業廃棄物処理業者の育成事業</t>
  </si>
  <si>
    <t>令和5年度補正デジタル田園都市国家構想交付金(デジタル実装タイプTYPE1)43513</t>
  </si>
  <si>
    <t>クラウド型GISを活用した山地災害情報共有化事業</t>
  </si>
  <si>
    <t>28215</t>
  </si>
  <si>
    <t>令和5年度補正デジタル田園都市国家構想交付金(デジタル実装タイプTYPE1)03402幼稚園・保育所ICTシステム導入事業</t>
  </si>
  <si>
    <t>長門川水道企業団</t>
  </si>
  <si>
    <t>乙部町</t>
  </si>
  <si>
    <t>GIS目標地図データ等構築事業</t>
  </si>
  <si>
    <t>議会オンライン配信</t>
  </si>
  <si>
    <t>広野町</t>
  </si>
  <si>
    <t>令和6年度補正新しい地方経済・生活環境創生交付金(デジタル実装型TYPE1)37208議会の見える化推進事業</t>
  </si>
  <si>
    <t>次世代型校務支援システム導入事業</t>
  </si>
  <si>
    <t>長柄町</t>
  </si>
  <si>
    <t>瑞穂町</t>
  </si>
  <si>
    <t>比謝川行政事務組合</t>
  </si>
  <si>
    <t>令和6年度補正新しい地方経済・生活環境創生交付金(デジタル実装型TYPE1)38206キャッシュレス公共施設予約システム導入事業</t>
  </si>
  <si>
    <t>武豊町</t>
  </si>
  <si>
    <t>南宗谷衛生施設組合</t>
  </si>
  <si>
    <t>15959</t>
  </si>
  <si>
    <t>令和4年度補正デジタル田園都市国家構想交付金(デジタル実装タイプTYPE1)30204</t>
  </si>
  <si>
    <t>23238</t>
  </si>
  <si>
    <t>外部要因(9)</t>
    <rPh sb="0" eb="4">
      <t>ガイブヨウイン</t>
    </rPh>
    <phoneticPr fontId="2"/>
  </si>
  <si>
    <t>01205</t>
  </si>
  <si>
    <t>31836</t>
  </si>
  <si>
    <t>奥尻町</t>
  </si>
  <si>
    <t>高校入試WEB出願システム構築事業</t>
  </si>
  <si>
    <t>05867</t>
  </si>
  <si>
    <t>伊那中央行政組合（事業会計分）</t>
  </si>
  <si>
    <t>令和6年度補正新しい地方経済・生活環境創生交付金(デジタル実装型TYPE1)06000県立特別支援学校ＩＣＴ環境整備促進事業</t>
  </si>
  <si>
    <t>デジタル技術を活用した児童虐待等への対応</t>
  </si>
  <si>
    <t>長南町</t>
  </si>
  <si>
    <t>12801</t>
  </si>
  <si>
    <t>令和4年度補正デジタル田園都市国家構想交付金(デジタル実装タイプTYPE1)29209参加型合意形成プラットフォームの導入</t>
  </si>
  <si>
    <t>令和6年度補正新しい地方経済・生活環境創生交付金(デジタル実装型TYPE1)12219窓口キャッシュレス決済導入事業</t>
  </si>
  <si>
    <t>楢葉町</t>
  </si>
  <si>
    <t>令和5年度補正デジタル田園都市国家構想交付金(デジタル実装タイプTYPE1)01367</t>
  </si>
  <si>
    <t>29209</t>
  </si>
  <si>
    <t>幸田町</t>
  </si>
  <si>
    <t>令和4年度補正デジタル田園都市国家構想交付金(デジタル実装タイプTYPE1)03301デジタル技術を活用した学校教育の情報化</t>
  </si>
  <si>
    <t>LINEを活用した行政情報発信収集力向上事業</t>
  </si>
  <si>
    <t>22220</t>
  </si>
  <si>
    <t>②サービス運用の工夫や改善点</t>
    <rPh sb="5" eb="7">
      <t>ウンヨウ</t>
    </rPh>
    <rPh sb="8" eb="10">
      <t>クフウ</t>
    </rPh>
    <rPh sb="11" eb="14">
      <t>カイゼンテン</t>
    </rPh>
    <phoneticPr fontId="2"/>
  </si>
  <si>
    <t>糸田町</t>
  </si>
  <si>
    <t>01206</t>
  </si>
  <si>
    <t>高知県宿毛市愛媛県南宇和郡愛南町篠山小中学校組合</t>
    <rPh sb="13" eb="16">
      <t>アイナンチョウ</t>
    </rPh>
    <phoneticPr fontId="2"/>
  </si>
  <si>
    <t>令和6年度補正新しい地方経済・生活環境創生交付金(デジタル実装型TYPE1)12000犯罪情報・交通事故情報マップ</t>
  </si>
  <si>
    <t>令和6年度補正新しい地方経済・生活環境創生交付金(デジタル実装型TYPE1)23237</t>
  </si>
  <si>
    <t>砂川地区広域消防組合</t>
  </si>
  <si>
    <t>令和6年度補正新しい地方経済・生活環境創生交付金(デジタル実装型TYPE1)20482書かない窓口導入事業</t>
  </si>
  <si>
    <t>今金町</t>
  </si>
  <si>
    <t>令和5年度補正デジタル田園都市国家構想交付金(デジタル実装タイプTYPE1)20361入札関連事務システム導入事業</t>
  </si>
  <si>
    <t>ペイジー口座振替受付サービス導入事業</t>
  </si>
  <si>
    <t>20980</t>
  </si>
  <si>
    <t>公立紀南病院組合</t>
  </si>
  <si>
    <t>09833</t>
  </si>
  <si>
    <t>横瀬町</t>
  </si>
  <si>
    <t>福岡都市圏広域行政事業組合（普通会計分）</t>
    <rPh sb="14" eb="16">
      <t>フツウ</t>
    </rPh>
    <rPh sb="16" eb="18">
      <t>カイケイ</t>
    </rPh>
    <rPh sb="18" eb="19">
      <t>ブン</t>
    </rPh>
    <phoneticPr fontId="2"/>
  </si>
  <si>
    <t>檜原村</t>
  </si>
  <si>
    <t>16207</t>
  </si>
  <si>
    <t>設楽町</t>
  </si>
  <si>
    <t>奥多摩町</t>
  </si>
  <si>
    <t>46531</t>
  </si>
  <si>
    <t>28976</t>
  </si>
  <si>
    <t>亘理地区行政事務組合</t>
  </si>
  <si>
    <t>上松町</t>
  </si>
  <si>
    <t>大任町</t>
  </si>
  <si>
    <t>大熊町</t>
  </si>
  <si>
    <t>デジタルを活用した持続可能な地域農業推進事業</t>
  </si>
  <si>
    <t>播磨高原広域事務組合（普通会計分）</t>
  </si>
  <si>
    <t>上田地域広域連合</t>
  </si>
  <si>
    <t>令和5年度補正デジタル田園都市国家構想交付金(デジタル実装タイプTYPE1)01221小中学校情報機器整備事業（AIドリル導入）</t>
  </si>
  <si>
    <t>令和4年度補正デジタル田園都市国家構想交付金(デジタル実装タイプTYPE1)11301AIチャットボットによるお問い合わせ対応満足度向上事業</t>
  </si>
  <si>
    <t>長瀞町</t>
  </si>
  <si>
    <t>令和6年度補正新しい地方経済・生活環境創生交付金(デジタル実装型TYPE1)31325</t>
  </si>
  <si>
    <t>盛岡北部行政事務組合</t>
  </si>
  <si>
    <t>鋸南町</t>
  </si>
  <si>
    <t>豊根村</t>
  </si>
  <si>
    <t>公式LINEアカウントの機能追加による業務連絡網の構築</t>
  </si>
  <si>
    <t>令和4年度補正デジタル田園都市国家構想交付金(デジタル実装タイプTYPE1)07213スマート窓口事業</t>
  </si>
  <si>
    <t>28446</t>
  </si>
  <si>
    <t>住民向け情報一斉配信事業</t>
  </si>
  <si>
    <t>27216</t>
  </si>
  <si>
    <t>01209</t>
  </si>
  <si>
    <t>知多北部広域連合</t>
  </si>
  <si>
    <t>30202</t>
  </si>
  <si>
    <t>令和4年度補正デジタル田園都市国家構想交付金(デジタル実装タイプTYPE1)01303</t>
  </si>
  <si>
    <t>01210</t>
  </si>
  <si>
    <t>令和6年度補正新しい地方経済・生活環境創生交付金(デジタル実装型TYPE1)33000ICTの活用で高める防犯力！アプリによる警察情報配信高度化事業</t>
  </si>
  <si>
    <t>選定できなかった場合には、その結果生じた課題と、それを防ぐための反省点について、ご記入ください。</t>
    <rPh sb="0" eb="2">
      <t>センテイ</t>
    </rPh>
    <rPh sb="8" eb="10">
      <t>バアイ</t>
    </rPh>
    <rPh sb="15" eb="17">
      <t>ケッカ</t>
    </rPh>
    <rPh sb="17" eb="18">
      <t>ショウ</t>
    </rPh>
    <rPh sb="20" eb="22">
      <t>カダイ</t>
    </rPh>
    <rPh sb="27" eb="28">
      <t>フセ</t>
    </rPh>
    <rPh sb="32" eb="35">
      <t>ハンセイテン</t>
    </rPh>
    <rPh sb="41" eb="43">
      <t>キニュウ</t>
    </rPh>
    <phoneticPr fontId="2"/>
  </si>
  <si>
    <t>行政手続きのオンライン化事業</t>
  </si>
  <si>
    <t>黒松内町</t>
  </si>
  <si>
    <t>29322</t>
  </si>
  <si>
    <t>令和5年度補正デジタル田園都市国家構想交付金(デジタル実装タイプTYPE1)27222放課後児童クラブ入会申請手続きのオンライン化を起点とした庁内横展開に関する事業</t>
  </si>
  <si>
    <t>東秩父村</t>
  </si>
  <si>
    <t>上里町</t>
  </si>
  <si>
    <t>令和6年度補正新しい地方経済・生活環境創生交付金(デジタル実装型TYPE1)01563</t>
  </si>
  <si>
    <t>令和4年度補正デジタル田園都市国家構想交付金(デジタル実装タイプTYPE1)20432</t>
  </si>
  <si>
    <t>新島村</t>
  </si>
  <si>
    <t>LINEを用いた手続きの電子化事業及び地域活性化事業</t>
  </si>
  <si>
    <t>日野病院組合</t>
  </si>
  <si>
    <t>有明生活環境施設組合</t>
    <rPh sb="2" eb="4">
      <t>セイカツ</t>
    </rPh>
    <rPh sb="4" eb="6">
      <t>カンキョウ</t>
    </rPh>
    <phoneticPr fontId="2"/>
  </si>
  <si>
    <t>令和6年度補正新しい地方経済・生活環境創生交付金(デジタル実装型TYPE1)40211</t>
  </si>
  <si>
    <t>葛尾村</t>
  </si>
  <si>
    <t>みやこ町</t>
  </si>
  <si>
    <t>令和4年度補正デジタル田園都市国家構想交付金(デジタル実装タイプTYPE1)01483LINEを活用したすべての住民のための持ち運べる町役場</t>
  </si>
  <si>
    <t>15916</t>
  </si>
  <si>
    <t>新地町</t>
  </si>
  <si>
    <t>令和5年度補正デジタル田園都市国家構想交付金(デジタル実装タイプTYPE1)01543</t>
  </si>
  <si>
    <t>令和5年度補正デジタル田園都市国家構想交付金(デジタル実装タイプTYPE1)28100民生委員・児童委員活動記録のDX支援事業</t>
  </si>
  <si>
    <t>渡島西部広域事務組合</t>
  </si>
  <si>
    <t>南房総広域水道企業団</t>
  </si>
  <si>
    <t>令和5年度補正デジタル田園都市国家構想交付金(デジタル実装タイプTYPE1)01648水道スマートメーター導入事業</t>
  </si>
  <si>
    <t>AIオンデマンド交通システム</t>
  </si>
  <si>
    <t>御蔵島村</t>
  </si>
  <si>
    <t>中空知広域市町村圏組合（普通会計分）</t>
  </si>
  <si>
    <t>令和6年度補正新しい地方経済・生活環境創生交付金(デジタル実装型TYPE1)09201介護認定審査業務のデジタル化事業</t>
  </si>
  <si>
    <t>八丈町</t>
  </si>
  <si>
    <t>令和5年度補正デジタル田園都市国家構想交付金(デジタル実装タイプTYPE1)07203AI-OCR処理</t>
  </si>
  <si>
    <t>令和5年度補正デジタル田園都市国家構想交付金(デジタル実装タイプTYPE1)29426手続きナビゲーション等の実装を含めた広陵町公式ホームページリニューアル事業</t>
  </si>
  <si>
    <t>01215</t>
  </si>
  <si>
    <t>企業データベースサイト構築事業</t>
  </si>
  <si>
    <t>11218</t>
  </si>
  <si>
    <t>山形広域環境事務組合</t>
  </si>
  <si>
    <t>37207</t>
  </si>
  <si>
    <t>宮代町</t>
  </si>
  <si>
    <t>17857</t>
  </si>
  <si>
    <t>山形村</t>
  </si>
  <si>
    <t>01804</t>
  </si>
  <si>
    <t>杉戸町</t>
  </si>
  <si>
    <t>令和5年度補正デジタル田園都市国家構想交付金(デジタル実装タイプTYPE1)12211AIチャットボット導入及びLINE活用事業</t>
  </si>
  <si>
    <t>切坂山恩賜県有財産保護組合</t>
  </si>
  <si>
    <t>日高東部消防組合</t>
  </si>
  <si>
    <t>人流・位置情報のデータ利活用推進事業</t>
  </si>
  <si>
    <t>37886</t>
  </si>
  <si>
    <t>倶知安町</t>
  </si>
  <si>
    <t>01391</t>
  </si>
  <si>
    <t>令和5年度補正デジタル田園都市国家構想交付金(デジタル実装タイプTYPE1)21221マイナンバーカードによる図書貸出実施に伴う図書館システム設定事業</t>
  </si>
  <si>
    <t>令和4年度補正デジタル田園都市国家構想交付金(デジタル実装タイプTYPE1)12236AIチャットボット等による広報DX市ホームページ再構築事業</t>
  </si>
  <si>
    <t>西吾妻環境衛生施設組合</t>
  </si>
  <si>
    <t>01218</t>
  </si>
  <si>
    <t>37864</t>
  </si>
  <si>
    <t>富山地区広域圏事務組合</t>
  </si>
  <si>
    <t>令和5年度補正デジタル田園都市国家構想交付金(デジタル実装タイプTYPE1)08216自動草刈機実装事業</t>
  </si>
  <si>
    <t>令和6年度補正新しい地方経済・生活環境創生交付金(デジタル実装型TYPE1)22206窓口サービスのオンライン化に伴う市民サービス向上事業</t>
  </si>
  <si>
    <t>八郎潟町、井川町衛生処理施設組合</t>
  </si>
  <si>
    <t>共和町</t>
  </si>
  <si>
    <t>子育てアプリ（母子健康手帳アプリ）の充実・母子保健業務のＤＸ化事業</t>
  </si>
  <si>
    <t>01303</t>
  </si>
  <si>
    <t>胆振東部消防組合</t>
  </si>
  <si>
    <t>公表ウェブページのURL</t>
    <rPh sb="0" eb="2">
      <t>コウヒョウ</t>
    </rPh>
    <phoneticPr fontId="2"/>
  </si>
  <si>
    <t>令和6年度補正新しい地方経済・生活環境創生交付金(デジタル実装型TYPE1)01397電子黒板導入によるICT教育推進事業</t>
  </si>
  <si>
    <t>地籍図デジタル化構築事業</t>
  </si>
  <si>
    <t>松川村</t>
  </si>
  <si>
    <t>令和6年度補正新しい地方経済・生活環境創生交付金(デジタル実装型TYPE1)47354</t>
  </si>
  <si>
    <t>白馬村</t>
  </si>
  <si>
    <t>令和5年度補正デジタル田園都市国家構想交付金(デジタル実装タイプTYPE1)43216くまもと農地GISを活用した情報共有化事業</t>
  </si>
  <si>
    <t>神恵内村</t>
  </si>
  <si>
    <t>小谷村</t>
  </si>
  <si>
    <t>17206</t>
  </si>
  <si>
    <t>3年目　目標値</t>
    <rPh sb="1" eb="3">
      <t>ネンメ</t>
    </rPh>
    <rPh sb="3" eb="6">
      <t>モクヒョウチ</t>
    </rPh>
    <phoneticPr fontId="2"/>
  </si>
  <si>
    <t>遠軽地区広域組合</t>
  </si>
  <si>
    <t>[f:その他]を選択した場合は、下段の[その他の情報発信方法]欄に記入してください</t>
    <rPh sb="16" eb="18">
      <t>カダン</t>
    </rPh>
    <rPh sb="22" eb="23">
      <t>ホカ</t>
    </rPh>
    <rPh sb="24" eb="28">
      <t>ジョウホウハッシン</t>
    </rPh>
    <rPh sb="28" eb="30">
      <t>ホウホウ</t>
    </rPh>
    <rPh sb="31" eb="32">
      <t>ラン</t>
    </rPh>
    <phoneticPr fontId="2"/>
  </si>
  <si>
    <t>瀬戸旭看護専門学校組合</t>
  </si>
  <si>
    <t>33925</t>
  </si>
  <si>
    <t>坂城町</t>
  </si>
  <si>
    <t>所蔵品データベース公開事業</t>
  </si>
  <si>
    <t>美幌・津別広域事務組合</t>
  </si>
  <si>
    <t>令和4年度補正デジタル田園都市国家構想交付金(デジタル実装タイプTYPE1)04211罹災証明発行迅速化ソリューション導入事業</t>
  </si>
  <si>
    <t>令和6年度補正新しい地方経済・生活環境創生交付金(デジタル実装型TYPE1)22424</t>
  </si>
  <si>
    <t>01223</t>
  </si>
  <si>
    <r>
      <t>・基準値には、KPI設定にあたって、基準とした数値を記載してください（</t>
    </r>
    <r>
      <rPr>
        <b/>
        <u/>
        <sz val="12"/>
        <color auto="1"/>
        <rFont val="Meiryo UI"/>
      </rPr>
      <t>数値のみ、記号（▲）を用いて設定している場合は「－（マイナス）」に置き換えて記載</t>
    </r>
    <r>
      <rPr>
        <sz val="12"/>
        <color auto="1"/>
        <rFont val="Meiryo UI"/>
      </rPr>
      <t>）。</t>
    </r>
  </si>
  <si>
    <t>南幌町</t>
  </si>
  <si>
    <t>22956</t>
  </si>
  <si>
    <t>29814</t>
  </si>
  <si>
    <t>小川村</t>
  </si>
  <si>
    <t>令和4年度補正デジタル田園都市国家構想交付金(デジタル実装タイプTYPE1)01236</t>
  </si>
  <si>
    <t>35874</t>
  </si>
  <si>
    <t>12220</t>
  </si>
  <si>
    <t>深川地区消防組合</t>
  </si>
  <si>
    <t>公共施設利便性向上事業</t>
  </si>
  <si>
    <t>由仁町</t>
  </si>
  <si>
    <t>01231</t>
  </si>
  <si>
    <t>小中学校特別支援教育サポート事業</t>
  </si>
  <si>
    <t>32891</t>
  </si>
  <si>
    <t>長沼町</t>
  </si>
  <si>
    <t>14382</t>
  </si>
  <si>
    <t>栄村</t>
  </si>
  <si>
    <t>書かない窓口整備事業</t>
  </si>
  <si>
    <t>士別地方消防事務組合</t>
  </si>
  <si>
    <t>行政サービスのスマート化推進事業</t>
  </si>
  <si>
    <t>浦臼町</t>
  </si>
  <si>
    <t>統合型校務支援システムとビッグデータを連携した児童生徒の成長充実事業</t>
  </si>
  <si>
    <t>01304</t>
  </si>
  <si>
    <t>令和6年度補正新しい地方経済・生活環境創生交付金(デジタル実装型TYPE1)28204中学校部活動地域移行推進事業における学校施設予約システムの導入</t>
  </si>
  <si>
    <t>秩父別町</t>
  </si>
  <si>
    <t>29386</t>
  </si>
  <si>
    <t>01331</t>
  </si>
  <si>
    <t>字数不足</t>
    <rPh sb="0" eb="4">
      <t>ジスウフソク</t>
    </rPh>
    <phoneticPr fontId="2"/>
  </si>
  <si>
    <t>21501</t>
  </si>
  <si>
    <t>08855</t>
  </si>
  <si>
    <t>行政サービスのデジタル化と併せたマイナンバーカード利活用促進事業</t>
  </si>
  <si>
    <t>住民票等コンビニ交付事業</t>
  </si>
  <si>
    <t>スクールバス運行安心見守り事業</t>
  </si>
  <si>
    <t>令和6年度補正新しい地方経済・生活環境創生交付金(デジタル実装型TYPE1)11240</t>
  </si>
  <si>
    <t>雨竜町</t>
  </si>
  <si>
    <t>39825</t>
  </si>
  <si>
    <t>南渡島消防事務組合</t>
  </si>
  <si>
    <t>斜里地区消防組合</t>
  </si>
  <si>
    <t>01333</t>
  </si>
  <si>
    <t>26859</t>
  </si>
  <si>
    <t>羊蹄山ろく消防組合</t>
  </si>
  <si>
    <t>29208</t>
  </si>
  <si>
    <t>01334</t>
  </si>
  <si>
    <t>令和6年度補正新しい地方経済・生活環境創生交付金(デジタル実装型TYPE1)36841</t>
  </si>
  <si>
    <t>23205</t>
  </si>
  <si>
    <t>令和6年度補正新しい地方経済・生活環境創生交付金(デジタル実装型TYPE1)04964衛星を活用した漏水調査事業</t>
  </si>
  <si>
    <t>01337</t>
  </si>
  <si>
    <t>令和5年度補正デジタル田園都市国家構想交付金(デジタル実装タイプTYPE1)40646</t>
  </si>
  <si>
    <t>東神楽町</t>
  </si>
  <si>
    <t>22808</t>
  </si>
  <si>
    <t>27219</t>
  </si>
  <si>
    <t>令和4年度補正デジタル田園都市国家構想交付金(デジタル実装タイプTYPE1)40204デジタル化を契機とした『教育の改革』に向けた環境構築事業</t>
  </si>
  <si>
    <t>当麻町</t>
  </si>
  <si>
    <t>令和5年度補正デジタル田園都市国家構想交付金(デジタル実装タイプTYPE1)28227公開型GISを活用した住民サービス向上事業</t>
  </si>
  <si>
    <t>介護認定調査事務ＤＸ化推進事業</t>
  </si>
  <si>
    <t>青森県市長会館管理組合</t>
  </si>
  <si>
    <t>北留萌消防組合</t>
  </si>
  <si>
    <t>令和6年度補正新しい地方経済・生活環境創生交付金(デジタル実装型TYPE1)28301キャッシュレス決済の導入事業</t>
  </si>
  <si>
    <t>令和4年度補正デジタル田園都市国家構想交付金(デジタル実装タイプTYPE1)35344</t>
  </si>
  <si>
    <t>工事情報連携システム開発事業</t>
  </si>
  <si>
    <t>愛別町</t>
  </si>
  <si>
    <t>稚内地区消防事務組合</t>
  </si>
  <si>
    <t>01347</t>
  </si>
  <si>
    <t>公式LINEアカウント構築事業</t>
  </si>
  <si>
    <t>29443</t>
  </si>
  <si>
    <t>福井県立図書館電子書籍サービス事業</t>
  </si>
  <si>
    <t>令和4年度補正デジタル田園都市国家構想交付金(デジタル実装タイプTYPE1)18207開放学校リモートキー化事業</t>
  </si>
  <si>
    <t>a：各担当者の役割を明確にしていた</t>
  </si>
  <si>
    <t>盛岡地区広域消防組合</t>
  </si>
  <si>
    <t>令和4年度補正デジタル田園都市国家構想交付金(デジタル実装タイプTYPE1)13102駐車場利用状況管理システム等の導入</t>
  </si>
  <si>
    <t>令和5年度補正デジタル田園都市国家構想交付金(デジタル実装タイプTYPE1)20451窓口キャッシュレス導入</t>
  </si>
  <si>
    <t>LINE公式アカウントによる情報発信</t>
  </si>
  <si>
    <t>八匝水道企業団</t>
  </si>
  <si>
    <t>利尻礼文消防事務組合</t>
  </si>
  <si>
    <t>01361</t>
  </si>
  <si>
    <t>令和6年度補正新しい地方経済・生活環境創生交付金(デジタル実装型TYPE1)20386電子回覧板サービス導入事業</t>
  </si>
  <si>
    <t>11845</t>
  </si>
  <si>
    <t>01362</t>
  </si>
  <si>
    <t>美瑛町</t>
  </si>
  <si>
    <t>令和4年度補正デジタル田園都市国家構想交付金(デジタル実装タイプTYPE1)29209地域コミュニティICT利活用補助金</t>
  </si>
  <si>
    <t>令和6年度補正新しい地方経済・生活環境創生交付金(デジタル実装型TYPE1)04212</t>
  </si>
  <si>
    <t>日高西部消防組合</t>
  </si>
  <si>
    <t>20306</t>
  </si>
  <si>
    <t>5：具体的な住民のニーズの調査・検討はしなかったが、庁内関係者等からサービスの導入要望があった</t>
  </si>
  <si>
    <t>01364</t>
  </si>
  <si>
    <t>ごみ情報サービス事業</t>
  </si>
  <si>
    <t>中富良野町</t>
  </si>
  <si>
    <t>国保国吉病院組合</t>
  </si>
  <si>
    <t>43999</t>
  </si>
  <si>
    <t>01367</t>
  </si>
  <si>
    <t>窓口情報閲覧サービス導入</t>
  </si>
  <si>
    <t>埼玉県市町村総合事務組合</t>
    <rPh sb="3" eb="6">
      <t>シチョウソン</t>
    </rPh>
    <rPh sb="6" eb="8">
      <t>ソウゴウ</t>
    </rPh>
    <rPh sb="8" eb="10">
      <t>ジム</t>
    </rPh>
    <rPh sb="10" eb="12">
      <t>クミアイ</t>
    </rPh>
    <phoneticPr fontId="2"/>
  </si>
  <si>
    <t>AI技術を活用した介護認定調査の整合性チェックの実施</t>
  </si>
  <si>
    <t>18207</t>
  </si>
  <si>
    <t>令和5年度補正デジタル田園都市国家構想交付金(デジタル実装タイプTYPE1)31329</t>
  </si>
  <si>
    <t>南富良野町</t>
  </si>
  <si>
    <t>占冠村</t>
  </si>
  <si>
    <t>令和5年度補正デジタル田園都市国家構想交付金(デジタル実装タイプTYPE1)30201高齢者・重度身体障害者見守りサービス事業</t>
  </si>
  <si>
    <t>利尻郡学校給食組合</t>
  </si>
  <si>
    <t>高崎工業団地造成組合</t>
  </si>
  <si>
    <t>渡島廃棄物処理広域連合</t>
  </si>
  <si>
    <t>土地家屋登記情報連携システム事業</t>
  </si>
  <si>
    <t>令和4年度補正デジタル田園都市国家構想交付金(デジタル実装タイプTYPE1)07561</t>
  </si>
  <si>
    <t>11363</t>
  </si>
  <si>
    <t>01394</t>
  </si>
  <si>
    <t>01395</t>
  </si>
  <si>
    <t>14828</t>
  </si>
  <si>
    <t>令和6年度補正新しい地方経済・生活環境創生交付金(デジタル実装型TYPE1)40384特別支援学級等に対する電子黒板の整備および活用事業</t>
  </si>
  <si>
    <t>13105</t>
  </si>
  <si>
    <t>月新水道企業団</t>
  </si>
  <si>
    <t>留萌消防組合</t>
  </si>
  <si>
    <t>水道スマートメーター自動検針導入事業</t>
  </si>
  <si>
    <t>介護認定支援システム導入事業</t>
  </si>
  <si>
    <t>北後志消防組合</t>
  </si>
  <si>
    <t>介護認定審査会のペーパレス化</t>
  </si>
  <si>
    <t>消防団向け災害出動支援クラウドサービス「コミュたす」事業</t>
  </si>
  <si>
    <t>初山別村</t>
  </si>
  <si>
    <t>07869</t>
  </si>
  <si>
    <t>泉南清掃事務組合</t>
  </si>
  <si>
    <t>幡多中央環境施設組合</t>
  </si>
  <si>
    <t>37809</t>
  </si>
  <si>
    <t>01930</t>
  </si>
  <si>
    <t>釧路東部消防組合</t>
  </si>
  <si>
    <t>01402</t>
  </si>
  <si>
    <t>令和5年度補正デジタル田園都市国家構想交付金(デジタル実装タイプTYPE1)30204マイナンバーカードを活用した市民窓口整備事業</t>
  </si>
  <si>
    <t>遠別町</t>
  </si>
  <si>
    <t>令和5年度補正デジタル田園都市国家構想交付金(デジタル実装タイプTYPE1)43447山都町校務デジタル化推進事業</t>
  </si>
  <si>
    <t>令和6年度補正新しい地方経済・生活環境創生交付金(デジタル実装型TYPE1)06301安全で安心して暮らせるまちを実現する公開型GIS導入事業</t>
  </si>
  <si>
    <t>中標津町外２町葬斎組合</t>
  </si>
  <si>
    <t>20303</t>
  </si>
  <si>
    <t>01403</t>
  </si>
  <si>
    <t>令和5年度補正デジタル田園都市国家構想交付金(デジタル実装タイプTYPE1)40000</t>
  </si>
  <si>
    <t>47823</t>
  </si>
  <si>
    <t>統合フロントアプリ構築事業</t>
  </si>
  <si>
    <t>08908</t>
  </si>
  <si>
    <t>天塩町</t>
  </si>
  <si>
    <t>建設ＤＸ加速化促進事業</t>
  </si>
  <si>
    <t>令和5年度補正デジタル田園都市国家構想交付金(デジタル実装タイプTYPE1)45401</t>
  </si>
  <si>
    <t>自治会電子回覧板事業</t>
  </si>
  <si>
    <t>石狩教育研修センター組合</t>
  </si>
  <si>
    <t>令和5年度補正デジタル田園都市国家構想交付金(デジタル実装タイプTYPE1)31202電子入札システム及び契約管理システム導入</t>
  </si>
  <si>
    <t>令和5年度補正デジタル田園都市国家構想交付金(デジタル実装タイプTYPE1)25425</t>
  </si>
  <si>
    <t>01407</t>
  </si>
  <si>
    <t>令和4年度補正デジタル田園都市国家構想交付金(デジタル実装タイプTYPE1)24207証明書コンビニ交付事業</t>
  </si>
  <si>
    <t>有害鳥獣捕獲事業</t>
  </si>
  <si>
    <t>令和6年度補正新しい地方経済・生活環境創生交付金(デジタル実装型TYPE1)34100一時預かり予約システム化事業</t>
  </si>
  <si>
    <t>来庁不要 デジタル町役場整備事業</t>
  </si>
  <si>
    <t>41841</t>
  </si>
  <si>
    <t>26343</t>
  </si>
  <si>
    <t>豊富町</t>
  </si>
  <si>
    <t>児童センターICT化事業</t>
  </si>
  <si>
    <t>大雪葬斎組合</t>
  </si>
  <si>
    <t>01863</t>
  </si>
  <si>
    <t>幌延町</t>
  </si>
  <si>
    <t>避難行動要支援者管理システム構築業務</t>
  </si>
  <si>
    <t>30813</t>
  </si>
  <si>
    <t>令和4年度補正デジタル田園都市国家構想交付金(デジタル実装タイプTYPE1)40225スマート農業によるうきはブランドの価値向上</t>
  </si>
  <si>
    <t>金ケ崎町下水道台帳デジタル化事業</t>
  </si>
  <si>
    <t>01428</t>
  </si>
  <si>
    <t>中芸広域連合</t>
  </si>
  <si>
    <t>公開型ＧＩＳ導入事業</t>
  </si>
  <si>
    <t>斜里町</t>
  </si>
  <si>
    <t>石狩川流域下水道組合</t>
  </si>
  <si>
    <t>21507</t>
  </si>
  <si>
    <t>サービスの導入を見据え、どのように住民のニーズに合った機能を検討・精査したか</t>
    <rPh sb="5" eb="7">
      <t>ドウニュウ</t>
    </rPh>
    <rPh sb="17" eb="19">
      <t>ジュウミン</t>
    </rPh>
    <phoneticPr fontId="2"/>
  </si>
  <si>
    <t>06210</t>
  </si>
  <si>
    <t>令和6年度補正新しい地方経済・生活環境創生交付金(デジタル実装型TYPE1)38356</t>
  </si>
  <si>
    <t>01431</t>
  </si>
  <si>
    <t>海部南部広域事務組合（普通会計分）</t>
  </si>
  <si>
    <t>適切にご回答いただいているため、対応不要です。</t>
    <rPh sb="0" eb="2">
      <t>テキセツ</t>
    </rPh>
    <rPh sb="4" eb="6">
      <t>カイトウ</t>
    </rPh>
    <rPh sb="16" eb="20">
      <t>タイオウフヨウ</t>
    </rPh>
    <phoneticPr fontId="2"/>
  </si>
  <si>
    <t>太宰府市の文化財三次元コンテンツを活かした地域活性化事業（仮）</t>
  </si>
  <si>
    <t>小清水町</t>
  </si>
  <si>
    <t>ごみ収集システムを活用したごみ及び資源収集の効率化</t>
  </si>
  <si>
    <t>海部東部消防組合（事業会計分）</t>
  </si>
  <si>
    <t>訓子府町</t>
  </si>
  <si>
    <t>06207</t>
  </si>
  <si>
    <t>36826</t>
  </si>
  <si>
    <t>駿遠学園管理組合</t>
  </si>
  <si>
    <t>置戸町</t>
  </si>
  <si>
    <t>佐呂間町</t>
  </si>
  <si>
    <t>南空知ふるさと市町村圏組合</t>
  </si>
  <si>
    <t>21977</t>
  </si>
  <si>
    <t>01436</t>
  </si>
  <si>
    <t>令和5年度補正デジタル田園都市国家構想交付金(デジタル実装タイプTYPE1)40229キャッシュレス対応セミセルフレジ導入事業</t>
  </si>
  <si>
    <t>1：同様のサービスを実装済の他自治体等から情報提供を受けた</t>
    <rPh sb="14" eb="15">
      <t>タ</t>
    </rPh>
    <rPh sb="15" eb="18">
      <t>ジチタイ</t>
    </rPh>
    <rPh sb="18" eb="19">
      <t>トウ</t>
    </rPh>
    <phoneticPr fontId="2"/>
  </si>
  <si>
    <t>市役所窓口における手数料等のキャッシュレス化推進事業</t>
  </si>
  <si>
    <t>遠軽町</t>
  </si>
  <si>
    <t>マイナ移動出張所サービス</t>
  </si>
  <si>
    <t>令和5年度補正デジタル田園都市国家構想交付金(デジタル実装タイプTYPE1)39363LINEを活用した情報発信及び行政サービスの充実</t>
  </si>
  <si>
    <t>石狩西部広域水道企業団</t>
  </si>
  <si>
    <t>01437</t>
  </si>
  <si>
    <t>足柄東部清掃組合</t>
  </si>
  <si>
    <t>湧別町</t>
  </si>
  <si>
    <t>窓口レジのキャッシュレス決済対応事業</t>
  </si>
  <si>
    <t>28382</t>
  </si>
  <si>
    <t>令和4年度補正デジタル田園都市国家構想交付金(デジタル実装タイプTYPE1)08235</t>
  </si>
  <si>
    <t>01438</t>
  </si>
  <si>
    <t>会津若松地方広域市町村圏整備組合（事業会計分）</t>
  </si>
  <si>
    <t>興部町</t>
  </si>
  <si>
    <t>リアルタイム混雑情報提供サービス実装事業</t>
  </si>
  <si>
    <t>26344</t>
  </si>
  <si>
    <t>06323</t>
  </si>
  <si>
    <t>01453</t>
  </si>
  <si>
    <t>和気・赤磐環境衛生施設組合</t>
  </si>
  <si>
    <t>01454</t>
  </si>
  <si>
    <r>
      <t>【「KPI未達成」の場合】</t>
    </r>
    <r>
      <rPr>
        <sz val="12"/>
        <color auto="1"/>
        <rFont val="Meiryo UI"/>
      </rPr>
      <t xml:space="preserve">
達成できなかった理由</t>
    </r>
    <r>
      <rPr>
        <sz val="11"/>
        <color auto="1"/>
        <rFont val="Meiryo UI"/>
      </rPr>
      <t>①</t>
    </r>
    <rPh sb="5" eb="6">
      <t>ミ</t>
    </rPh>
    <rPh sb="6" eb="8">
      <t>タッセイ</t>
    </rPh>
    <rPh sb="10" eb="12">
      <t>バアイ</t>
    </rPh>
    <rPh sb="14" eb="16">
      <t>タッセイ</t>
    </rPh>
    <rPh sb="22" eb="24">
      <t>リユウ</t>
    </rPh>
    <phoneticPr fontId="2"/>
  </si>
  <si>
    <t>公図電子化事業</t>
  </si>
  <si>
    <t>クマ等鳥獣被害対策DX事業</t>
  </si>
  <si>
    <t>黒石地区清掃施設組合</t>
  </si>
  <si>
    <t>令和5年度補正デジタル田園都市国家構想交付金(デジタル実装タイプTYPE1)42202心の状況調査CBT化事業</t>
  </si>
  <si>
    <t>ＡＩオンデマンド型交通システム導入及び運用業務事業</t>
  </si>
  <si>
    <t>01455</t>
  </si>
  <si>
    <t>令和6年度補正新しい地方経済・生活環境創生交付金(デジタル実装型TYPE1)31372申請書作成支援システム（書かない窓口）導入事業</t>
  </si>
  <si>
    <t>保育園情報化推進事業</t>
  </si>
  <si>
    <t>06204</t>
  </si>
  <si>
    <t>LINEを活用した「スマホ市役所」推進事業</t>
  </si>
  <si>
    <t>令和5年度補正デジタル田園都市国家構想交付金(デジタル実装タイプTYPE1)42213セミセルフレジ導入事業</t>
  </si>
  <si>
    <t>キャッシュレス決済導入整備事業</t>
  </si>
  <si>
    <t>大空町</t>
  </si>
  <si>
    <t>令和4年度補正デジタル田園都市国家構想交付金(デジタル実装タイプTYPE1)01400倶知安町デジタルミュージアム導入事業</t>
  </si>
  <si>
    <t>豊浦町</t>
  </si>
  <si>
    <t>マイナンバーカードによる図書貸出実施に伴う図書館システム設定事業</t>
  </si>
  <si>
    <t>01457</t>
  </si>
  <si>
    <t>壮瞥町</t>
  </si>
  <si>
    <t>王寺周辺広域休日応急診療施設組合</t>
  </si>
  <si>
    <t>三戸地区環境整備事務組合</t>
  </si>
  <si>
    <t>地図配信サービスを用いた行政サービスの向上</t>
  </si>
  <si>
    <t>白老町</t>
  </si>
  <si>
    <t>39304</t>
  </si>
  <si>
    <t>日之影町情報配信サービスプラットフォーム構築事業</t>
  </si>
  <si>
    <t>16323</t>
  </si>
  <si>
    <t>令和5年度補正デジタル田園都市国家構想交付金(デジタル実装タイプTYPE1)23000常設展音声ガイド導入事業</t>
  </si>
  <si>
    <t>01459</t>
  </si>
  <si>
    <t>KPI達成個数</t>
    <rPh sb="3" eb="5">
      <t>タッセイ</t>
    </rPh>
    <rPh sb="5" eb="7">
      <t>コスウ</t>
    </rPh>
    <phoneticPr fontId="2"/>
  </si>
  <si>
    <t>令和4年度補正デジタル田園都市国家構想交付金(デジタル実装タイプTYPE1)28100</t>
  </si>
  <si>
    <r>
      <t>なお、</t>
    </r>
    <r>
      <rPr>
        <b/>
        <u/>
        <sz val="12"/>
        <color theme="1"/>
        <rFont val="Meiryo UI"/>
      </rPr>
      <t>一部の設問には字数制限がございますので、セル選択時に表示されるメッセージに従い、規定字数以上でのご回答をお願いいたします</t>
    </r>
    <r>
      <rPr>
        <sz val="12"/>
        <color theme="1"/>
        <rFont val="Meiryo UI"/>
      </rPr>
      <t>。</t>
    </r>
    <rPh sb="3" eb="5">
      <t>イチブ</t>
    </rPh>
    <rPh sb="6" eb="8">
      <t>セツモン</t>
    </rPh>
    <rPh sb="10" eb="12">
      <t>ジスウ</t>
    </rPh>
    <rPh sb="12" eb="14">
      <t>セイゲン</t>
    </rPh>
    <rPh sb="25" eb="28">
      <t>センタクジ</t>
    </rPh>
    <rPh sb="29" eb="31">
      <t>ヒョウジ</t>
    </rPh>
    <rPh sb="40" eb="41">
      <t>シタガ</t>
    </rPh>
    <rPh sb="43" eb="45">
      <t>キテイ</t>
    </rPh>
    <rPh sb="45" eb="47">
      <t>ジスウ</t>
    </rPh>
    <rPh sb="47" eb="49">
      <t>イジョウ</t>
    </rPh>
    <rPh sb="52" eb="54">
      <t>カイトウ</t>
    </rPh>
    <rPh sb="56" eb="57">
      <t>ネガ</t>
    </rPh>
    <phoneticPr fontId="2"/>
  </si>
  <si>
    <t>令和4年度補正デジタル田園都市国家構想交付金(デジタル実装タイプTYPE1)13222電子請求システム導入事業</t>
  </si>
  <si>
    <t>02323</t>
  </si>
  <si>
    <t>厚真町</t>
  </si>
  <si>
    <t>洞爺湖町</t>
  </si>
  <si>
    <t>01461</t>
  </si>
  <si>
    <t>13101</t>
  </si>
  <si>
    <t>立川・昭島・国立聖苑組合</t>
  </si>
  <si>
    <t>上北地方教育・福祉事務組合</t>
  </si>
  <si>
    <t>令和6年度補正新しい地方経済・生活環境創生交付金(デジタル実装型TYPE1)05209</t>
  </si>
  <si>
    <t>40908</t>
  </si>
  <si>
    <t>書かない窓口サービス事業</t>
  </si>
  <si>
    <t>AIオンデマンド交通システム運行事業</t>
  </si>
  <si>
    <t>公立保育園・幼稚園DX事業</t>
  </si>
  <si>
    <t>01462</t>
  </si>
  <si>
    <t>有田未来タウン推進事業</t>
  </si>
  <si>
    <t>マイナンバーカード普及促進事業</t>
  </si>
  <si>
    <t>令和6年度補正新しい地方経済・生活環境創生交付金(デジタル実装型TYPE1)39210四万十市住民向け窓口閲覧システム等構築事業</t>
  </si>
  <si>
    <t>釧路町</t>
  </si>
  <si>
    <t>令和6年度補正新しい地方経済・生活環境創生交付金(デジタル実装型TYPE1)12204デジタル採点システム導入</t>
  </si>
  <si>
    <t>01463</t>
  </si>
  <si>
    <t>21302</t>
  </si>
  <si>
    <t>09862</t>
  </si>
  <si>
    <t>AB170</t>
  </si>
  <si>
    <t>救急業務連携システム運用業務委託</t>
  </si>
  <si>
    <t>01464</t>
  </si>
  <si>
    <t>公立芽室病院ナースコールシステムデジタル化事業</t>
  </si>
  <si>
    <t>平取町</t>
  </si>
  <si>
    <t>窓口対応改善事業</t>
  </si>
  <si>
    <t>滋賀県市町村職員研修センター</t>
  </si>
  <si>
    <t>電子図書閲覧サービス事業</t>
  </si>
  <si>
    <t>01468</t>
  </si>
  <si>
    <t>40898</t>
  </si>
  <si>
    <t>01469</t>
  </si>
  <si>
    <t>情報発信体制構築による移住人口創出と市民サービス向上事業</t>
  </si>
  <si>
    <t>20925</t>
  </si>
  <si>
    <t>気仙沼・本吉地域広域行政事務組合</t>
  </si>
  <si>
    <t>24215</t>
  </si>
  <si>
    <t>様似町</t>
  </si>
  <si>
    <t>令和6年度補正新しい地方経済・生活環境創生交付金(デジタル実装型TYPE1)12205</t>
  </si>
  <si>
    <t>弘前地区消防事務組合</t>
  </si>
  <si>
    <t>令和5年度補正デジタル田園都市国家構想交付金(デジタル実装タイプTYPE1)09364</t>
  </si>
  <si>
    <t>19208</t>
  </si>
  <si>
    <t>吉富町外一市中学校組合</t>
  </si>
  <si>
    <t>えりも町</t>
  </si>
  <si>
    <t>23209</t>
  </si>
  <si>
    <t>新ひだか町</t>
  </si>
  <si>
    <t>公立保育所等におけるICT化推進等事業</t>
  </si>
  <si>
    <t>02205</t>
  </si>
  <si>
    <t>令和4年度補正デジタル田園都市国家構想交付金(デジタル実装タイプTYPE1)39301デジタル道路マップによるICT町づくり事業</t>
  </si>
  <si>
    <t>八戸地域広域市町村圏事務組合</t>
  </si>
  <si>
    <t>01472</t>
  </si>
  <si>
    <t>令和4年度補正デジタル田園都市国家構想交付金(デジタル実装タイプTYPE1)07521医療・福祉・子育て事業</t>
  </si>
  <si>
    <t>外部向けペーパーレス会議システム構築事業</t>
  </si>
  <si>
    <t>石橋地区消防組合</t>
  </si>
  <si>
    <t>音更町</t>
  </si>
  <si>
    <t>契約手続オンライン化推進事業</t>
  </si>
  <si>
    <t>予定していた事業推進体制・構成員</t>
    <rPh sb="0" eb="2">
      <t>ヨテイ</t>
    </rPh>
    <rPh sb="6" eb="8">
      <t>ジギョウ</t>
    </rPh>
    <rPh sb="8" eb="10">
      <t>スイシン</t>
    </rPh>
    <rPh sb="10" eb="12">
      <t>タイセイ</t>
    </rPh>
    <rPh sb="13" eb="16">
      <t>コウセイイン</t>
    </rPh>
    <phoneticPr fontId="2"/>
  </si>
  <si>
    <t>「教育DX」に基づく甲賀市版GIGAスクール推進事業</t>
  </si>
  <si>
    <t>02204</t>
  </si>
  <si>
    <t>01481</t>
  </si>
  <si>
    <t>西阿老人ホーム組合</t>
  </si>
  <si>
    <t>須賀川地方広域消防組合</t>
  </si>
  <si>
    <t>山梨県市町村総合事務組合（事業会計分）</t>
  </si>
  <si>
    <t>士幌町</t>
  </si>
  <si>
    <t>鯵ケ沢地区消防事務組合</t>
  </si>
  <si>
    <t>上士幌町</t>
  </si>
  <si>
    <t>01483</t>
  </si>
  <si>
    <t>令和5年度補正デジタル田園都市国家構想交付金(デジタル実装タイプTYPE1)18000図書館・文書館・ふるさと文学館情報システムのデジタル化事業</t>
  </si>
  <si>
    <t>選定できなかったことにより生じた課題</t>
    <rPh sb="0" eb="2">
      <t>センテイ</t>
    </rPh>
    <rPh sb="13" eb="14">
      <t>ショウ</t>
    </rPh>
    <rPh sb="16" eb="18">
      <t>カダイ</t>
    </rPh>
    <phoneticPr fontId="2"/>
  </si>
  <si>
    <t>令和5年度補正デジタル田園都市国家構想交付金(デジタル実装タイプTYPE1)39209窓口申請タブレット導入事業</t>
  </si>
  <si>
    <t>バーチャル鳴門市構築事業</t>
  </si>
  <si>
    <t>人にやさしい市民窓口サービス構築事業</t>
  </si>
  <si>
    <t>05327</t>
  </si>
  <si>
    <t>鹿追町</t>
  </si>
  <si>
    <t>令和4年度補正デジタル田園都市国家構想交付金(デジタル実装タイプTYPE1)05434</t>
  </si>
  <si>
    <t>令和6年度補正新しい地方経済・生活環境創生交付金(デジタル実装型TYPE1)22000インフラメンテナンスデジタル活用推進事業</t>
  </si>
  <si>
    <t>令和5年度補正デジタル田園都市国家構想交付金(デジタル実装タイプTYPE1)07547</t>
  </si>
  <si>
    <t>可児川防災等ため池組合</t>
  </si>
  <si>
    <t>40348</t>
  </si>
  <si>
    <t>津軽広域水道企業団</t>
  </si>
  <si>
    <t>貴団体では、回答不要な設問となりますので、ご対応は不要です。</t>
    <rPh sb="0" eb="3">
      <t>キダンタイ</t>
    </rPh>
    <rPh sb="6" eb="8">
      <t>カイトウ</t>
    </rPh>
    <rPh sb="8" eb="10">
      <t>フヨウ</t>
    </rPh>
    <rPh sb="11" eb="13">
      <t>セツモン</t>
    </rPh>
    <rPh sb="22" eb="24">
      <t>タイオウ</t>
    </rPh>
    <rPh sb="25" eb="27">
      <t>フヨウ</t>
    </rPh>
    <phoneticPr fontId="2"/>
  </si>
  <si>
    <t>下田地区消防組合</t>
  </si>
  <si>
    <t>01484</t>
  </si>
  <si>
    <t>令和4年度補正デジタル田園都市国家構想交付金(デジタル実装タイプTYPE1)43444デジタル技術を活用した公共施設の利用予約環境向上事業</t>
  </si>
  <si>
    <t>新得町</t>
  </si>
  <si>
    <t>令和5年度補正デジタル田園都市国家構想交付金(デジタル実装タイプTYPE1)12329キャッシュレス決済導入事業</t>
  </si>
  <si>
    <t>04302</t>
  </si>
  <si>
    <t>36857</t>
  </si>
  <si>
    <t>御坊広域行政事務組合</t>
    <rPh sb="4" eb="6">
      <t>ギョウセイ</t>
    </rPh>
    <rPh sb="6" eb="8">
      <t>ジム</t>
    </rPh>
    <phoneticPr fontId="2"/>
  </si>
  <si>
    <t>令和5年度補正デジタル田園都市国家構想交付金(デジタル実装タイプTYPE1)01430</t>
  </si>
  <si>
    <t>田子高原広域事務組合</t>
  </si>
  <si>
    <t>南部桧山衛生処理組合</t>
    <rPh sb="2" eb="4">
      <t>ヒヤマ</t>
    </rPh>
    <phoneticPr fontId="2"/>
  </si>
  <si>
    <t>令和4年度補正デジタル田園都市国家構想交付金(デジタル実装タイプTYPE1)10201公共施設予約システムの導入</t>
  </si>
  <si>
    <t>消防関係図面電子審査システム導入事業</t>
  </si>
  <si>
    <t>01485</t>
  </si>
  <si>
    <t>令和5年度補正デジタル田園都市国家構想交付金(デジタル実装タイプTYPE1)08204</t>
  </si>
  <si>
    <t>01486</t>
  </si>
  <si>
    <t>スマート窓口及びコンビニ交付サービス事業</t>
  </si>
  <si>
    <t>令和4年度補正デジタル田園都市国家構想交付金(デジタル実装タイプTYPE1)20422マイナンバーカードを活用した、コンビニ交付サービスの導入事業</t>
  </si>
  <si>
    <t>令和6年度補正新しい地方経済・生活環境創生交付金(デジタル実装型TYPE1)06301冬期間の安全安心なまちを実現する積雪深モニタリングシステム導入事業</t>
  </si>
  <si>
    <t>山鹿植木広域行政事務組合</t>
    <rPh sb="2" eb="4">
      <t>ウエキ</t>
    </rPh>
    <phoneticPr fontId="2"/>
  </si>
  <si>
    <t>芽室町</t>
  </si>
  <si>
    <t>ごみ持込事前予約システム導入事業</t>
  </si>
  <si>
    <t>介護認定審査会をデジタル化し住民の介護サービス利用開始の早期化を図る事業</t>
  </si>
  <si>
    <t>中札内村</t>
  </si>
  <si>
    <t>マイナンバーカードを活用した書かない窓口事業</t>
  </si>
  <si>
    <t>青森地域広域事務組合</t>
  </si>
  <si>
    <t>令和6年度補正新しい地方経済・生活環境創生交付金(デジタル実装型TYPE1)33606</t>
  </si>
  <si>
    <t>大樹町</t>
  </si>
  <si>
    <t>南那須地区広域行政事務組合（普通会計分）</t>
  </si>
  <si>
    <t>令和4年度補正デジタル田園都市国家構想交付金(デジタル実装タイプTYPE1)01224</t>
  </si>
  <si>
    <t>北部上北広域事務組合</t>
  </si>
  <si>
    <t>23206</t>
  </si>
  <si>
    <t>02321</t>
  </si>
  <si>
    <t>01513</t>
  </si>
  <si>
    <t>36818</t>
  </si>
  <si>
    <t>令和5年度補正デジタル田園都市国家構想交付金(デジタル実装タイプTYPE1)29204AIデマンドバス導入事業</t>
  </si>
  <si>
    <t>18501</t>
  </si>
  <si>
    <t>広尾町</t>
  </si>
  <si>
    <t>令和6年度補正新しい地方経済・生活環境創生交付金(デジタル実装型TYPE1)34100私立保育園等補助金交付手続きデジタル化事業</t>
  </si>
  <si>
    <t>41423</t>
  </si>
  <si>
    <t>01514</t>
  </si>
  <si>
    <t>令和4年度補正デジタル田園都市国家構想交付金(デジタル実装タイプTYPE1)45204窓口等キャッシュレス決済推進事業</t>
  </si>
  <si>
    <t>E71</t>
  </si>
  <si>
    <t>令和6年度補正新しい地方経済・生活環境創生交付金(デジタル実装型TYPE1)43216</t>
  </si>
  <si>
    <t>幕別町</t>
  </si>
  <si>
    <t>10870</t>
  </si>
  <si>
    <t>令和4年度補正デジタル田園都市国家構想交付金(デジタル実装タイプTYPE1)32204ICT技術を活用した道路情報公開サービス事業</t>
  </si>
  <si>
    <t>つがる西北五広域連合</t>
  </si>
  <si>
    <t>01516</t>
  </si>
  <si>
    <t>01517</t>
  </si>
  <si>
    <t>豊頃町</t>
  </si>
  <si>
    <t>04965</t>
  </si>
  <si>
    <t>01518</t>
  </si>
  <si>
    <t>33841</t>
  </si>
  <si>
    <t>ＬＩＮＥによる情報共有・オンライン申請対応事業</t>
  </si>
  <si>
    <t>本別町</t>
  </si>
  <si>
    <t>令和4年度補正デジタル田園都市国家構想交付金(デジタル実装タイプTYPE1)31402</t>
  </si>
  <si>
    <t>令和5年度補正デジタル田園都市国家構想交付金(デジタル実装タイプTYPE1)01333中央公民館図書室図書管理システム導入事業</t>
  </si>
  <si>
    <t>茨城租税債権管理機構</t>
  </si>
  <si>
    <t>令和6年度補正新しい地方経済・生活環境創生交付金(デジタル実装型TYPE1)21213消防同意電子化事業</t>
  </si>
  <si>
    <t>01520</t>
  </si>
  <si>
    <t>01543</t>
  </si>
  <si>
    <t>デジタル技術を活用した住民サービスの利便性向上事業</t>
  </si>
  <si>
    <t>浦幌町</t>
  </si>
  <si>
    <t>塩釜地区消防事務組合</t>
  </si>
  <si>
    <t>手続きナビゲーション等の実装を含めた広陵町公式ホームページリニューアル事業</t>
  </si>
  <si>
    <t>01544</t>
  </si>
  <si>
    <t>たかもりっこアプリ（母子健康手帳アプリ『母子モ』）DX化</t>
  </si>
  <si>
    <t>マイナンバーカードを活用した行政通知デジタル化事業</t>
  </si>
  <si>
    <t>02206</t>
  </si>
  <si>
    <t>令和6年度補正新しい地方経済・生活環境創生交付金(デジタル実装型TYPE1)12424</t>
  </si>
  <si>
    <t>令和5年度補正デジタル田園都市国家構想交付金(デジタル実装タイプTYPE1)23203子育て支援アプリ導入事業</t>
  </si>
  <si>
    <t>01545</t>
  </si>
  <si>
    <t>11242</t>
  </si>
  <si>
    <t>01546</t>
  </si>
  <si>
    <t>40803</t>
  </si>
  <si>
    <t>浜中町</t>
  </si>
  <si>
    <t>東河環境センター</t>
  </si>
  <si>
    <t>小野加東加西環境施設事務組合</t>
    <rPh sb="2" eb="4">
      <t>カトウ</t>
    </rPh>
    <rPh sb="4" eb="6">
      <t>カサイ</t>
    </rPh>
    <phoneticPr fontId="2"/>
  </si>
  <si>
    <t>吾妻広域町村圏振興整備組合（普通会計分）</t>
  </si>
  <si>
    <t>27815</t>
  </si>
  <si>
    <t>多言語通訳システム導入事業</t>
  </si>
  <si>
    <t>令和5年度補正デジタル田園都市国家構想交付金(デジタル実装タイプTYPE1)07203</t>
  </si>
  <si>
    <t>05201</t>
  </si>
  <si>
    <t>収入項目(14)</t>
    <rPh sb="0" eb="2">
      <t>シュウニュウ</t>
    </rPh>
    <rPh sb="2" eb="4">
      <t>コウモク</t>
    </rPh>
    <phoneticPr fontId="44"/>
  </si>
  <si>
    <t>令和4年度補正デジタル田園都市国家構想交付金(デジタル実装タイプTYPE1)37206行政情報の高度化・公開化に向けたデジタル基盤構築</t>
  </si>
  <si>
    <t>岩手・玉山環境組合</t>
  </si>
  <si>
    <t>弟子屈町</t>
  </si>
  <si>
    <t>46870</t>
  </si>
  <si>
    <t>盛岡・紫波地区環境施設組合</t>
  </si>
  <si>
    <t>01550</t>
  </si>
  <si>
    <t>インフラ施設管理における利便性・安全性向上に向けたシステム構築</t>
  </si>
  <si>
    <t>鶴居村</t>
  </si>
  <si>
    <t>渡嘉敷村公式LINE事業</t>
  </si>
  <si>
    <t>20409</t>
  </si>
  <si>
    <t>01552</t>
  </si>
  <si>
    <t>27231</t>
  </si>
  <si>
    <t>令和5年度補正デジタル田園都市国家構想交付金(デジタル実装タイプTYPE1)33000土木部データボックス（仮称）構築事業</t>
  </si>
  <si>
    <t>令和4年度補正デジタル田園都市国家構想交付金(デジタル実装タイプTYPE1)11218</t>
  </si>
  <si>
    <t>01555</t>
  </si>
  <si>
    <t>別海町</t>
  </si>
  <si>
    <t>令和5年度補正デジタル田園都市国家構想交付金(デジタル実装タイプTYPE1)20362電子入札システム導入事業</t>
  </si>
  <si>
    <t>盛岡地区衛生処理組合</t>
  </si>
  <si>
    <t>令和5年度補正デジタル田園都市国家構想交付金(デジタル実装タイプTYPE1)23202スマート窓口導入事業</t>
  </si>
  <si>
    <t>令和6年度補正新しい地方経済・生活環境創生交付金(デジタル実装型TYPE1)07205</t>
  </si>
  <si>
    <t>令和5年度補正デジタル田園都市国家構想交付金(デジタル実装タイプTYPE1)20211</t>
  </si>
  <si>
    <t>令和5年度補正デジタル田園都市国家構想交付金(デジタル実装タイプTYPE1)40000納付書による県公金納付方法の多様化</t>
  </si>
  <si>
    <t>01559</t>
  </si>
  <si>
    <t>令和4年度補正デジタル田園都市国家構想交付金(デジタル実装タイプTYPE1)38213マイナ移動出張所サービス</t>
  </si>
  <si>
    <t>20323</t>
  </si>
  <si>
    <t>令和6年度補正新しい地方経済・生活環境創生交付金(デジタル実装型TYPE1)33209</t>
  </si>
  <si>
    <t>令和5年度補正デジタル田園都市国家構想交付金(デジタル実装タイプTYPE1)06000</t>
  </si>
  <si>
    <t>標津町</t>
  </si>
  <si>
    <t>名称（団体・事業者名）(9)</t>
    <rPh sb="0" eb="2">
      <t>メイショウ</t>
    </rPh>
    <rPh sb="3" eb="5">
      <t>ダンタイ</t>
    </rPh>
    <rPh sb="6" eb="10">
      <t>ジギョウシャメイ</t>
    </rPh>
    <phoneticPr fontId="2"/>
  </si>
  <si>
    <t>上越地域消防事務組合</t>
  </si>
  <si>
    <t>令和5年度補正デジタル田園都市国家構想交付金(デジタル実装タイプTYPE1)11408</t>
  </si>
  <si>
    <t>令和4年度補正デジタル田園都市国家構想交付金(デジタル実装タイプTYPE1)43510</t>
  </si>
  <si>
    <t>令和4年度補正デジタル田園都市国家構想交付金(デジタル実装タイプTYPE1)09209</t>
  </si>
  <si>
    <t>01561</t>
  </si>
  <si>
    <t>令和4年度補正デジタル田園都市国家構想交付金(デジタル実装タイプTYPE1)43215電子地域通貨利用促進事業</t>
  </si>
  <si>
    <t>鳥取県東部広域行政管理組合</t>
  </si>
  <si>
    <t>羅臼町</t>
  </si>
  <si>
    <t>②：サービスの認知やサービスへの理解が広がらないなど、利用ニーズが想定を下回っているため</t>
  </si>
  <si>
    <t>8-2</t>
  </si>
  <si>
    <t>令和6年度補正新しい地方経済・生活環境創生交付金(デジタル実装型TYPE1)43996</t>
  </si>
  <si>
    <t>釜石大槌地区行政事務組合</t>
  </si>
  <si>
    <t>館林衛生施設組合</t>
  </si>
  <si>
    <t>14827</t>
  </si>
  <si>
    <t>01562</t>
  </si>
  <si>
    <t>令和6年度補正新しい地方経済・生活環境創生交付金(デジタル実装型TYPE1)24471</t>
  </si>
  <si>
    <t>01563</t>
  </si>
  <si>
    <t>令和4年度補正デジタル田園都市国家構想交付金(デジタル実装タイプTYPE1)31203LINE機能拡張による市民サービスのデジタル化事業</t>
  </si>
  <si>
    <t>国民健康保険南丹病院組合</t>
  </si>
  <si>
    <t>令和5年度補正デジタル田園都市国家構想交付金(デジタル実装タイプTYPE1)04214</t>
  </si>
  <si>
    <t>健診受診者へのDXの推進</t>
  </si>
  <si>
    <t>01564</t>
  </si>
  <si>
    <t>01571</t>
  </si>
  <si>
    <t>事業における役割(16)</t>
    <rPh sb="0" eb="2">
      <t>ジギョウ</t>
    </rPh>
    <rPh sb="6" eb="8">
      <t>ヤクワリ</t>
    </rPh>
    <phoneticPr fontId="2"/>
  </si>
  <si>
    <t>事業における役割(18)</t>
    <rPh sb="0" eb="2">
      <t>ジギョウ</t>
    </rPh>
    <rPh sb="6" eb="8">
      <t>ヤクワリ</t>
    </rPh>
    <phoneticPr fontId="2"/>
  </si>
  <si>
    <t>令和4年度補正デジタル田園都市国家構想交付金(デジタル実装タイプTYPE1)43202八代市入札契約関連事務システム導入事業</t>
  </si>
  <si>
    <t>集団検診WEB予約</t>
  </si>
  <si>
    <t>26367</t>
  </si>
  <si>
    <t>27322</t>
  </si>
  <si>
    <t>岩手県自治会館管理組合</t>
  </si>
  <si>
    <t>11225</t>
  </si>
  <si>
    <t>08521</t>
  </si>
  <si>
    <t>01578</t>
  </si>
  <si>
    <t>若者のＵターン促進情報発信事業</t>
  </si>
  <si>
    <t>令和6年度補正新しい地方経済・生活環境創生交付金(デジタル実装型TYPE1)27219デジタルアーカイブ公開事業</t>
  </si>
  <si>
    <t>デジタルを活用した書かない窓口整備事業</t>
  </si>
  <si>
    <t>01585</t>
  </si>
  <si>
    <t>令和5年度補正デジタル田園都市国家構想交付金(デジタル実装タイプTYPE1)03201行政手続きオンライン化・デジタル化事業</t>
  </si>
  <si>
    <t>令和5年度補正デジタル田園都市国家構想交付金(デジタル実装タイプTYPE1)25211</t>
  </si>
  <si>
    <t>01586</t>
  </si>
  <si>
    <t>17211</t>
  </si>
  <si>
    <t>01601</t>
  </si>
  <si>
    <t>01602</t>
  </si>
  <si>
    <t>奈良県葛城地区清掃事務組合</t>
  </si>
  <si>
    <t>01604</t>
  </si>
  <si>
    <t>37324</t>
  </si>
  <si>
    <t>キャッシュレス対応レジ及びクレジット端末導入事業</t>
  </si>
  <si>
    <t>広報DX事業</t>
  </si>
  <si>
    <t>01608</t>
  </si>
  <si>
    <t>01609</t>
  </si>
  <si>
    <t>乙訓環境衛生組合</t>
  </si>
  <si>
    <t>令和4年度補正デジタル田園都市国家構想交付金(デジタル実装タイプTYPE1)02411便利で快適な暮らしの場を創るデジタル道路情報提供サービス</t>
  </si>
  <si>
    <t>大衡村外一町牛野ダム管理組合</t>
  </si>
  <si>
    <t>子育て応援サイト・アプリ事業</t>
  </si>
  <si>
    <t>34208</t>
  </si>
  <si>
    <t>01631</t>
  </si>
  <si>
    <t>07892</t>
  </si>
  <si>
    <t>26366</t>
  </si>
  <si>
    <t>建築確認情報セルフ検索閲覧システム導入事業</t>
  </si>
  <si>
    <t>令和5年度補正デジタル田園都市国家構想交付金(デジタル実装タイプTYPE1)19423</t>
  </si>
  <si>
    <t>那覇港管理組合（事業会計分）</t>
    <rPh sb="8" eb="10">
      <t>ジギョウ</t>
    </rPh>
    <rPh sb="10" eb="12">
      <t>カイケイ</t>
    </rPh>
    <rPh sb="12" eb="13">
      <t>ブン</t>
    </rPh>
    <phoneticPr fontId="2"/>
  </si>
  <si>
    <t>統合型ＧＩＳ更改及び公開型ＧＩＳの導入事業</t>
  </si>
  <si>
    <t>令和4年度補正デジタル田園都市国家構想交付金(デジタル実装タイプTYPE1)21381</t>
  </si>
  <si>
    <t>01632</t>
  </si>
  <si>
    <t>21404</t>
  </si>
  <si>
    <t>29212</t>
  </si>
  <si>
    <t>杵藤地区広域市町村圏組合</t>
  </si>
  <si>
    <t>01634</t>
  </si>
  <si>
    <t>　クラウド型収蔵品管理等システム導入事業</t>
  </si>
  <si>
    <t>34214</t>
  </si>
  <si>
    <t>図書館DXの推進による情報提供環境の整備</t>
  </si>
  <si>
    <t>01635</t>
  </si>
  <si>
    <t>19842</t>
  </si>
  <si>
    <t>令和6年度補正新しい地方経済・生活環境創生交付金(デジタル実装型TYPE1)35210</t>
  </si>
  <si>
    <t>04928</t>
  </si>
  <si>
    <t>01636</t>
  </si>
  <si>
    <t>01639</t>
  </si>
  <si>
    <t>大崎地域広域行政事務組合</t>
  </si>
  <si>
    <t>01643</t>
  </si>
  <si>
    <t>宿泊予約サイトと体験型旅行商品予約サイトとの連携事業</t>
  </si>
  <si>
    <t>01644</t>
  </si>
  <si>
    <t>令和6年度補正新しい地方経済・生活環境創生交付金(デジタル実装型TYPE1)01400GPS及び除雪管理システムを活用した除排雪の効率化事業</t>
  </si>
  <si>
    <t>令和5年度補正デジタル田園都市国家構想交付金(デジタル実装タイプTYPE1)36000</t>
  </si>
  <si>
    <t>05348</t>
  </si>
  <si>
    <t>07204</t>
  </si>
  <si>
    <t>令和6年度補正新しい地方経済・生活環境創生交付金(デジタル実装型TYPE1)01901</t>
  </si>
  <si>
    <t>01647</t>
  </si>
  <si>
    <t>令和4年度補正デジタル田園都市国家構想交付金(デジタル実装タイプTYPE1)11208介護認定業務DX化事業</t>
  </si>
  <si>
    <t>奥能登広域圏事務組合</t>
  </si>
  <si>
    <t>30401</t>
  </si>
  <si>
    <t>34304</t>
  </si>
  <si>
    <t>消防団災害活動支援事業</t>
  </si>
  <si>
    <t>金額(16)</t>
    <rPh sb="0" eb="2">
      <t>キンガク</t>
    </rPh>
    <phoneticPr fontId="44"/>
  </si>
  <si>
    <t>令和6年度補正新しい地方経済・生活環境創生交付金(デジタル実装型TYPE1)20363</t>
  </si>
  <si>
    <t>令和5年度補正デジタル田園都市国家構想交付金(デジタル実装タイプTYPE1)13201</t>
  </si>
  <si>
    <t>01661</t>
  </si>
  <si>
    <t>さくら広域環境衛生組合</t>
    <rPh sb="3" eb="5">
      <t>コウイキ</t>
    </rPh>
    <rPh sb="5" eb="7">
      <t>カンキョウ</t>
    </rPh>
    <rPh sb="7" eb="9">
      <t>エイセイ</t>
    </rPh>
    <rPh sb="9" eb="11">
      <t>クミアイ</t>
    </rPh>
    <phoneticPr fontId="2"/>
  </si>
  <si>
    <t>令和5年度補正デジタル田園都市国家構想交付金(デジタル実装タイプTYPE1)43213</t>
  </si>
  <si>
    <t>01662</t>
  </si>
  <si>
    <t>01663</t>
  </si>
  <si>
    <t>令和4年度補正デジタル田園都市国家構想交付金(デジタル実装タイプTYPE1)14210書かない窓口システム導入事業</t>
  </si>
  <si>
    <t>ICT活用による保育の見える化・保育の質向上事業</t>
  </si>
  <si>
    <t>秋田県市町村総合事務組合</t>
  </si>
  <si>
    <t>議会対応のデジタル化事業</t>
  </si>
  <si>
    <t>公式LINE町政情報配信サービス事業</t>
  </si>
  <si>
    <t>01664</t>
  </si>
  <si>
    <t>令和6年度補正新しい地方経済・生活環境創生交付金(デジタル実装型TYPE1)07210</t>
  </si>
  <si>
    <t>01665</t>
  </si>
  <si>
    <t>23201</t>
  </si>
  <si>
    <t>01668</t>
  </si>
  <si>
    <t>行政MaaS事業</t>
  </si>
  <si>
    <t>01691</t>
  </si>
  <si>
    <t>令和6年度補正新しい地方経済・生活環境創生交付金(デジタル実装型TYPE1)14212自治会ＤＸ推進事業</t>
  </si>
  <si>
    <t>1：改善の取組を実施して、把握した課題を解消した</t>
  </si>
  <si>
    <t>27225</t>
  </si>
  <si>
    <t>公開型GIS及び統合型GIS構築事業</t>
  </si>
  <si>
    <t>38888</t>
  </si>
  <si>
    <t>本荘由利広域市町村圏組合</t>
  </si>
  <si>
    <t>令和4年度補正デジタル田園都市国家構想交付金(デジタル実装タイプTYPE1)43501錦町情報配信サービスプラットフォーム構築事業</t>
  </si>
  <si>
    <t>令和6年度補正新しい地方経済・生活環境創生交付金(デジタル実装型TYPE1)39210体育施設オンライン予約システム導入事業</t>
  </si>
  <si>
    <t>電子申請システム電子納付機能拡張等事業</t>
  </si>
  <si>
    <t>大網白里市</t>
    <rPh sb="4" eb="5">
      <t>シ</t>
    </rPh>
    <phoneticPr fontId="44"/>
  </si>
  <si>
    <t>22130</t>
  </si>
  <si>
    <t>01693</t>
  </si>
  <si>
    <t>宮崎県北部広域行政事務組合</t>
  </si>
  <si>
    <t>令和4年度補正デジタル田園都市国家構想交付金(デジタル実装タイプTYPE1)12100千葉市動物公園の駐車場精算機におけるキャッシュレス対応</t>
  </si>
  <si>
    <t>能代山本広域市町村圏組合</t>
  </si>
  <si>
    <t>交通安全施設デジタル管理システム</t>
  </si>
  <si>
    <t>01694</t>
  </si>
  <si>
    <t>16907</t>
  </si>
  <si>
    <t>大津町ごみ分別アプリの住所検索による地区判定機能</t>
  </si>
  <si>
    <t>大曲仙北広域市町村圏組合</t>
  </si>
  <si>
    <t>06972</t>
  </si>
  <si>
    <t>令和6年度補正新しい地方経済・生活環境創生交付金(デジタル実装型TYPE1)23203デジタル観光ガイド作成事業</t>
  </si>
  <si>
    <t>令和6年度補正新しい地方経済・生活環境創生交付金(デジタル実装型TYPE1)30206窓口ＢＰＲ事業</t>
  </si>
  <si>
    <t>令和6年度補正新しい地方経済・生活環境創生交付金(デジタル実装型TYPE1)45382入札契約関連事務システム導入事業</t>
  </si>
  <si>
    <t>令和6年度補正新しい地方経済・生活環境創生交付金(デジタル実装型TYPE1)21204</t>
  </si>
  <si>
    <t>公共施設予約サービス導入事業</t>
  </si>
  <si>
    <t>02202</t>
  </si>
  <si>
    <t>令和4年度補正デジタル田園都市国家構想交付金(デジタル実装タイプTYPE1)13212</t>
  </si>
  <si>
    <t>柏羽藤環境事業組合</t>
  </si>
  <si>
    <t>鹿角広域行政組合</t>
  </si>
  <si>
    <t>三重県後期高齢者医療広域連合</t>
    <rPh sb="0" eb="3">
      <t>ミエケン</t>
    </rPh>
    <rPh sb="3" eb="5">
      <t>コウキ</t>
    </rPh>
    <rPh sb="5" eb="8">
      <t>コウレイシャ</t>
    </rPh>
    <rPh sb="8" eb="10">
      <t>イリョウ</t>
    </rPh>
    <rPh sb="10" eb="12">
      <t>コウイキ</t>
    </rPh>
    <rPh sb="12" eb="14">
      <t>レンゴウ</t>
    </rPh>
    <phoneticPr fontId="2"/>
  </si>
  <si>
    <t>令和5年度補正デジタル田園都市国家構想交付金(デジタル実装タイプTYPE1)40383オンライン申請システム導入事業</t>
  </si>
  <si>
    <t>02203</t>
  </si>
  <si>
    <t>男鹿地区消防一部事務組合</t>
  </si>
  <si>
    <t>令和6年度補正新しい地方経済・生活環境創生交付金(デジタル実装型TYPE1)27219音声自動応答システム導入事業</t>
  </si>
  <si>
    <t>受電自動応答システム導入事業</t>
  </si>
  <si>
    <t>17201</t>
  </si>
  <si>
    <t>02207</t>
  </si>
  <si>
    <t>02208</t>
  </si>
  <si>
    <t>加古郡衛生事務組合</t>
  </si>
  <si>
    <t>坂戸地区衛生組合</t>
  </si>
  <si>
    <t>議会対応のデジタル化</t>
  </si>
  <si>
    <t>02210</t>
  </si>
  <si>
    <t>12846</t>
  </si>
  <si>
    <t>g：周知・広報しなかった</t>
    <rPh sb="2" eb="4">
      <t>シュウチ</t>
    </rPh>
    <rPh sb="5" eb="7">
      <t>コウホウ</t>
    </rPh>
    <phoneticPr fontId="2"/>
  </si>
  <si>
    <t>令和6年度補正新しい地方経済・生活環境創生交付金(デジタル実装型TYPE1)07547浪江町道路情報公開サービス導入事業</t>
  </si>
  <si>
    <t>コンビニ交付</t>
  </si>
  <si>
    <t>柳井地域広域水道企業団</t>
  </si>
  <si>
    <t>山形県消防補償等組合</t>
  </si>
  <si>
    <t>02304</t>
  </si>
  <si>
    <t>深川市住民票等コンビニ交付サービス導入事業</t>
  </si>
  <si>
    <t>土地・家屋台帳閲覧効率化推進事業</t>
  </si>
  <si>
    <t>東根市外二市一町共立衛生処理組合</t>
  </si>
  <si>
    <t>令和6年度補正新しい地方経済・生活環境創生交付金(デジタル実装型TYPE1)44213窓口キャッシュレス事業</t>
  </si>
  <si>
    <t>02343</t>
  </si>
  <si>
    <t>北村山公立病院組合</t>
  </si>
  <si>
    <t>令和4年度補正デジタル田園都市国家構想交付金(デジタル実装タイプTYPE1)23100図書館デジタルトランスフォーメーションの推進</t>
  </si>
  <si>
    <t>騒音・振動規制区域図のデジタル化事業</t>
  </si>
  <si>
    <t>02361</t>
  </si>
  <si>
    <t>21823</t>
  </si>
  <si>
    <t>区・自治会のデジタル化による地域活性化</t>
  </si>
  <si>
    <t>20432</t>
  </si>
  <si>
    <t>松川堰組合</t>
  </si>
  <si>
    <t>02362</t>
  </si>
  <si>
    <t>11222</t>
  </si>
  <si>
    <t>令和4年度補正デジタル田園都市国家構想交付金(デジタル実装タイプTYPE1)01206行政手続きのオンライン化推進事業</t>
  </si>
  <si>
    <t>令和6年度補正新しい地方経済・生活環境創生交付金(デジタル実装型TYPE1)15208</t>
  </si>
  <si>
    <t>ICTを活用した救急活動の効率化</t>
  </si>
  <si>
    <t>41345</t>
  </si>
  <si>
    <t>令和5年度補正デジタル田園都市国家構想交付金(デジタル実装タイプTYPE1)27205AIチャットボットの導入</t>
  </si>
  <si>
    <t>最上川中部水道企業団</t>
  </si>
  <si>
    <t>令和5年度補正デジタル田園都市国家構想交付金(デジタル実装タイプTYPE1)43211SNSを活用した情報発信事業</t>
  </si>
  <si>
    <t>02381</t>
  </si>
  <si>
    <t>04404</t>
  </si>
  <si>
    <t>庄内広域行政組合（普通会計分）</t>
  </si>
  <si>
    <t>令和4年度補正デジタル田園都市国家構想交付金(デジタル実装タイプTYPE1)15217行政手続のオンライン化による住民サービスの向上事業</t>
  </si>
  <si>
    <t>京都地方税機構</t>
    <rPh sb="0" eb="2">
      <t>キョウト</t>
    </rPh>
    <rPh sb="2" eb="4">
      <t>チホウ</t>
    </rPh>
    <rPh sb="4" eb="5">
      <t>ゼイ</t>
    </rPh>
    <rPh sb="5" eb="7">
      <t>キコウ</t>
    </rPh>
    <phoneticPr fontId="2"/>
  </si>
  <si>
    <t>伊豆斎場組合</t>
  </si>
  <si>
    <t>最上広域市町村圏事務組合</t>
  </si>
  <si>
    <t>令和6年度補正新しい地方経済・生活環境創生交付金(デジタル実装型TYPE1)30428</t>
  </si>
  <si>
    <t>気象観測事業</t>
  </si>
  <si>
    <t>02387</t>
  </si>
  <si>
    <t>令和6年度補正新しい地方経済・生活環境創生交付金(デジタル実装型TYPE1)24561避難行動要支援者管理システム構築事業</t>
  </si>
  <si>
    <t>実装計画期間に実装できていない</t>
    <rPh sb="0" eb="2">
      <t>ジッソウ</t>
    </rPh>
    <rPh sb="2" eb="4">
      <t>ケイカク</t>
    </rPh>
    <rPh sb="4" eb="6">
      <t>キカン</t>
    </rPh>
    <rPh sb="7" eb="9">
      <t>ジッソウ</t>
    </rPh>
    <phoneticPr fontId="2"/>
  </si>
  <si>
    <t>令和5年度補正デジタル田園都市国家構想交付金(デジタル実装タイプTYPE1)01207帯広市スマート農業推進事業</t>
  </si>
  <si>
    <t>安中市公共交通DX事業</t>
  </si>
  <si>
    <t>置賜広域行政事務組合</t>
  </si>
  <si>
    <t>行政サービスの未来へ！各種サービスにおけるローコードツール導入事業</t>
  </si>
  <si>
    <t>令和5年度補正デジタル田園都市国家構想交付金(デジタル実装タイプTYPE1)23217公立保育施設へのＩＣＴ導入による保護者満足度向上事業</t>
  </si>
  <si>
    <t>02401</t>
  </si>
  <si>
    <t>②事業の改善</t>
    <rPh sb="1" eb="3">
      <t>ジギョウ</t>
    </rPh>
    <rPh sb="4" eb="6">
      <t>カイゼン</t>
    </rPh>
    <phoneticPr fontId="2"/>
  </si>
  <si>
    <t>02402</t>
  </si>
  <si>
    <t>令和4年度補正デジタル田園都市国家構想交付金(デジタル実装タイプTYPE1)02206</t>
  </si>
  <si>
    <t>令和4年度補正デジタル田園都市国家構想交付金(デジタル実装タイプTYPE1)35305AR・VR導入業務</t>
  </si>
  <si>
    <t>令和4年度補正デジタル田園都市国家構想交付金(デジタル実装タイプTYPE1)10212</t>
  </si>
  <si>
    <t>令和6年度補正新しい地方経済・生活環境創生交付金(デジタル実装型TYPE1)35207</t>
  </si>
  <si>
    <t>北村山広域行政事務組合</t>
  </si>
  <si>
    <t>公開型GISの構築</t>
  </si>
  <si>
    <t>02406</t>
  </si>
  <si>
    <t>庄内広域水道企業団</t>
    <rPh sb="0" eb="2">
      <t>ショウナイ</t>
    </rPh>
    <rPh sb="2" eb="4">
      <t>コウイキ</t>
    </rPh>
    <rPh sb="4" eb="6">
      <t>スイドウ</t>
    </rPh>
    <rPh sb="6" eb="8">
      <t>キギョウ</t>
    </rPh>
    <rPh sb="8" eb="9">
      <t>ダン</t>
    </rPh>
    <phoneticPr fontId="2"/>
  </si>
  <si>
    <t>令和4年度補正デジタル田園都市国家構想交付金(デジタル実装タイプTYPE1)09000事業者等との取引プロセスデジタル化推進事業</t>
  </si>
  <si>
    <t>河北町ほか２市広域斎場事務組合</t>
  </si>
  <si>
    <t>令和4年度補正デジタル田園都市国家構想交付金(デジタル実装タイプTYPE1)03301雫石型森林クラウドシステム構築事業</t>
  </si>
  <si>
    <t>令和5年度補正デジタル田園都市国家構想交付金(デジタル実装タイプTYPE1)27229データでフロント改革！なわレボプロジェクト</t>
  </si>
  <si>
    <t>福山地区消防組合</t>
  </si>
  <si>
    <t>情報発信施設等維持管理事業</t>
  </si>
  <si>
    <t>02408</t>
  </si>
  <si>
    <t>13201</t>
  </si>
  <si>
    <t>令和5年度補正デジタル田園都市国家構想交付金(デジタル実装タイプTYPE1)26209バスロケーションサービス実施事業</t>
  </si>
  <si>
    <t>令和6年度補正新しい地方経済・生活環境創生交付金(デジタル実装型TYPE1)29401GISを活用した地番図等閲覧サービス</t>
  </si>
  <si>
    <t>群馬県市町村会館管理組合</t>
  </si>
  <si>
    <t>02412</t>
  </si>
  <si>
    <t>12233</t>
  </si>
  <si>
    <t>令和4年度補正デジタル田園都市国家構想交付金(デジタル実装タイプTYPE1)45203</t>
  </si>
  <si>
    <t>庄内広域行政組合（事業会計分）</t>
  </si>
  <si>
    <t>令和6年度補正新しい地方経済・生活環境創生交付金(デジタル実装型TYPE1)20321キャッシュレス推進事業</t>
  </si>
  <si>
    <t>下水道台帳デジタル化事業</t>
  </si>
  <si>
    <t>埼玉西部環境保全組合</t>
  </si>
  <si>
    <t>地籍図デジタル化事業</t>
  </si>
  <si>
    <t>02425</t>
  </si>
  <si>
    <t>令和4年度補正デジタル田園都市国家構想交付金(デジタル実装タイプTYPE1)20000CBTによる学びの改革事業</t>
  </si>
  <si>
    <r>
      <t>【「KPI未計測」の場合】</t>
    </r>
    <r>
      <rPr>
        <sz val="12"/>
        <color auto="1"/>
        <rFont val="Meiryo UI"/>
      </rPr>
      <t xml:space="preserve">
計測できなかった理由（詳細）</t>
    </r>
    <rPh sb="5" eb="6">
      <t>ミ</t>
    </rPh>
    <rPh sb="6" eb="8">
      <t>ケイソク</t>
    </rPh>
    <rPh sb="10" eb="12">
      <t>バアイ</t>
    </rPh>
    <rPh sb="14" eb="16">
      <t>ケイソク</t>
    </rPh>
    <rPh sb="22" eb="24">
      <t>リユウ</t>
    </rPh>
    <rPh sb="25" eb="27">
      <t>ショウサイ</t>
    </rPh>
    <phoneticPr fontId="2"/>
  </si>
  <si>
    <t>峡南広域行政組合</t>
  </si>
  <si>
    <t>西原村観光デジタルマップ整備事業</t>
  </si>
  <si>
    <t>02426</t>
  </si>
  <si>
    <t>02442</t>
  </si>
  <si>
    <t>令和6年度補正新しい地方経済・生活環境創生交付金(デジタル実装型TYPE1)27204</t>
  </si>
  <si>
    <t>02443</t>
  </si>
  <si>
    <t>03214</t>
  </si>
  <si>
    <t>02445</t>
  </si>
  <si>
    <t>団体・事業者概要(17)</t>
    <rPh sb="0" eb="2">
      <t>ダンタイ</t>
    </rPh>
    <rPh sb="3" eb="6">
      <t>ジギョウシャ</t>
    </rPh>
    <rPh sb="6" eb="8">
      <t>ガイヨウ</t>
    </rPh>
    <phoneticPr fontId="2"/>
  </si>
  <si>
    <t>福島県市町村総合事務組合</t>
  </si>
  <si>
    <t>02446</t>
  </si>
  <si>
    <t>川俣方部衛生処理組合</t>
  </si>
  <si>
    <t>名称(2)</t>
    <rPh sb="0" eb="2">
      <t>メイショウ</t>
    </rPh>
    <phoneticPr fontId="2"/>
  </si>
  <si>
    <t>福島県市民交通災害共済組合</t>
  </si>
  <si>
    <t>令和5年度補正デジタル田園都市国家構想交付金(デジタル実装タイプTYPE1)29361図書館システムへのセルフ貸出機能の追加</t>
  </si>
  <si>
    <t>40605</t>
  </si>
  <si>
    <t>15933</t>
  </si>
  <si>
    <t>15223</t>
  </si>
  <si>
    <t>令和6年度補正新しい地方経済・生活環境創生交付金(デジタル実装型TYPE1)46201デジタルミュージアム(科学館、近代文学館・メルヘン館)事業</t>
  </si>
  <si>
    <t>伊達地方衛生処理組合</t>
  </si>
  <si>
    <t>03205</t>
  </si>
  <si>
    <t>03207</t>
  </si>
  <si>
    <t>東白衛生組合</t>
  </si>
  <si>
    <t>「実施計画策定時に想定していたサービス実装年月」と「実際のサービス実装年月」を記載してください。</t>
  </si>
  <si>
    <t>令和6年度補正新しい地方経済・生活環境創生交付金(デジタル実装型TYPE1)43423</t>
  </si>
  <si>
    <t>産後ケア利用推進デジタル化事業</t>
  </si>
  <si>
    <t>令和4年度補正デジタル田園都市国家構想交付金(デジタル実装タイプTYPE1)23205</t>
  </si>
  <si>
    <t>飛騨高山の旧城下町をデジタルマップで巡る旅</t>
  </si>
  <si>
    <t>06402</t>
  </si>
  <si>
    <t>石川地方生活環境施設組合</t>
  </si>
  <si>
    <t>39879</t>
  </si>
  <si>
    <t>桂川町公共宿泊施設予約システム導入事業</t>
  </si>
  <si>
    <t>諏訪広域公立大学事務組合</t>
    <rPh sb="0" eb="2">
      <t>スワ</t>
    </rPh>
    <rPh sb="2" eb="12">
      <t>コウイキコウリツダイガクジムクミアイ</t>
    </rPh>
    <phoneticPr fontId="2"/>
  </si>
  <si>
    <t>03213</t>
  </si>
  <si>
    <t>03215</t>
  </si>
  <si>
    <t>喜多方地方広域市町村圏組合</t>
  </si>
  <si>
    <t>11212</t>
  </si>
  <si>
    <t>団体・事業者概要(11)</t>
    <rPh sb="0" eb="2">
      <t>ダンタイ</t>
    </rPh>
    <rPh sb="3" eb="6">
      <t>ジギョウシャ</t>
    </rPh>
    <rPh sb="6" eb="8">
      <t>ガイヨウ</t>
    </rPh>
    <phoneticPr fontId="2"/>
  </si>
  <si>
    <t>07407</t>
  </si>
  <si>
    <t>03216</t>
  </si>
  <si>
    <t>08310</t>
  </si>
  <si>
    <t>伊達地方消防組合</t>
  </si>
  <si>
    <t>デジタルドリル・デジタル採点ソフト実装による個別最適な学習推進事業</t>
  </si>
  <si>
    <t>デジタルドリルを活用した個別最適化学習事業</t>
  </si>
  <si>
    <t>03301</t>
  </si>
  <si>
    <t>令和4年度補正デジタル田園都市国家構想交付金(デジタル実装タイプTYPE1)40206オンリエスト博物館（デジタルTCHM）</t>
  </si>
  <si>
    <t>書かない窓口導入事業</t>
  </si>
  <si>
    <t>令和4年度補正デジタル田園都市国家構想交付金(デジタル実装タイプTYPE1)12221</t>
  </si>
  <si>
    <t>令和6年度補正新しい地方経済・生活環境創生交付金(デジタル実装型TYPE1)16343放課後児童クラブICTシステム導入事業</t>
  </si>
  <si>
    <t>相馬地方広域市町村圏組合</t>
  </si>
  <si>
    <t>03302</t>
  </si>
  <si>
    <t>会津若松地方広域市町村圏整備組合（普通会計分）</t>
  </si>
  <si>
    <t>03321</t>
  </si>
  <si>
    <t>03322</t>
  </si>
  <si>
    <t>峡南衛生組合</t>
  </si>
  <si>
    <t>03366</t>
  </si>
  <si>
    <t>VR起震車による防災啓発事業</t>
  </si>
  <si>
    <t>03381</t>
  </si>
  <si>
    <t>令和6年度補正新しい地方経済・生活環境創生交付金(デジタル実装型TYPE1)12239</t>
  </si>
  <si>
    <t>南会津地方広域市町村圏組合</t>
  </si>
  <si>
    <t>令和4年度補正デジタル田園都市国家構想交付金(デジタル実装タイプTYPE1)20305マイナンバーカード利活用による住民申請支援実装事業</t>
  </si>
  <si>
    <t>令和6年度補正新しい地方経済・生活環境創生交付金(デジタル実装型TYPE1)33461</t>
  </si>
  <si>
    <t>2：改善に向け取組を実施している</t>
  </si>
  <si>
    <t>令和4年度補正デジタル田園都市国家構想交付金(デジタル実装タイプTYPE1)02442</t>
  </si>
  <si>
    <t>豊田市メタバース</t>
  </si>
  <si>
    <t>03402</t>
  </si>
  <si>
    <t>福島地方水道用水供給企業団</t>
  </si>
  <si>
    <t>令和4年度補正デジタル田園都市国家構想交付金(デジタル実装タイプTYPE1)08202ＩＣＴを活用した学びのハイブリッド化</t>
  </si>
  <si>
    <t>コンビニ交付サービス拡充及びらくらく窓口証明書交付サービス導入事業</t>
  </si>
  <si>
    <t>03441</t>
  </si>
  <si>
    <t>相馬地方広域水道企業団</t>
  </si>
  <si>
    <t>令和5年度補正デジタル田園都市国家構想交付金(デジタル実装タイプTYPE1)45201宮崎市スーパーアプリ構築事業</t>
  </si>
  <si>
    <t>03482</t>
  </si>
  <si>
    <t>令和5年度補正デジタル田園都市国家構想交付金(デジタル実装タイプTYPE1)33214AIオンデマンド×地域通貨・スーパーアプリによる利便性・魅力向上</t>
  </si>
  <si>
    <t>防災行政情報の多重配信による伝達率向上事業</t>
  </si>
  <si>
    <t>令和5年度補正デジタル田園都市国家構想交付金(デジタル実装タイプTYPE1)39000</t>
  </si>
  <si>
    <t>03483</t>
  </si>
  <si>
    <t>29204</t>
  </si>
  <si>
    <t>令和5年度補正デジタル田園都市国家構想交付金(デジタル実装タイプTYPE1)45382</t>
  </si>
  <si>
    <t>03501</t>
  </si>
  <si>
    <t>ＩＣＴで住みよいまち推進事業</t>
  </si>
  <si>
    <t>03506</t>
  </si>
  <si>
    <t>福井坂井地区広域市町村圏事務組合</t>
  </si>
  <si>
    <t>03507</t>
  </si>
  <si>
    <t>守口市門真市消防組合</t>
  </si>
  <si>
    <t>03524</t>
  </si>
  <si>
    <t>43513</t>
  </si>
  <si>
    <t>04203</t>
  </si>
  <si>
    <t>13111</t>
  </si>
  <si>
    <t>令和4年度補正デジタル田園都市国家構想交付金(デジタル実装タイプTYPE1)46218AI活用型オンデマンドバス運行事業</t>
  </si>
  <si>
    <t>令和4年度補正デジタル田園都市国家構想交付金(デジタル実装タイプTYPE1)36301</t>
  </si>
  <si>
    <t>さしま環境管理事務組合</t>
  </si>
  <si>
    <t>令和4年度補正デジタル田園都市国家構想交付金(デジタル実装タイプTYPE1)20403Takamori eSports Championship</t>
  </si>
  <si>
    <t>令和5年度補正デジタル田園都市国家構想交付金(デジタル実装タイプTYPE1)16342</t>
  </si>
  <si>
    <t>04206</t>
  </si>
  <si>
    <t>取手市外２市火葬場組合</t>
  </si>
  <si>
    <t>15210</t>
  </si>
  <si>
    <t>04209</t>
  </si>
  <si>
    <t>令和5年度補正デジタル田園都市国家構想交付金(デジタル実装タイプTYPE1)23362オンライン予約・申請システム導入事業</t>
  </si>
  <si>
    <t>江戸崎地方衛生土木組合</t>
  </si>
  <si>
    <t>こども家庭センター等相談業務DX事業</t>
  </si>
  <si>
    <t>43986</t>
  </si>
  <si>
    <t>04212</t>
  </si>
  <si>
    <t>市民センター施設予約管理システム導入事業</t>
  </si>
  <si>
    <t>04213</t>
  </si>
  <si>
    <t>高梁川東西用水組合</t>
  </si>
  <si>
    <t>金額(18)</t>
    <rPh sb="0" eb="2">
      <t>キンガク</t>
    </rPh>
    <phoneticPr fontId="44"/>
  </si>
  <si>
    <t>足柄上衛生組合</t>
  </si>
  <si>
    <t>湖北環境衛生組合</t>
  </si>
  <si>
    <t>標準化後を見据えたBYを含めた自動化モデル</t>
  </si>
  <si>
    <t>コンビニ決済システム導入住民サービス向上事業</t>
  </si>
  <si>
    <t>32896</t>
  </si>
  <si>
    <t>情報図書館デジタル化推進事業</t>
  </si>
  <si>
    <t>高砂市中小事業者キャッシュレス・DX化支援事業</t>
  </si>
  <si>
    <t>豊中市伊丹市クリーンランド</t>
  </si>
  <si>
    <t>04215</t>
  </si>
  <si>
    <t>47358</t>
  </si>
  <si>
    <t>E89</t>
  </si>
  <si>
    <t>13118</t>
  </si>
  <si>
    <t>04301</t>
  </si>
  <si>
    <t>保育園ICT化推進事業</t>
  </si>
  <si>
    <t>奥山組合</t>
  </si>
  <si>
    <t>マイナンバーカードを活用した各種証明書のコンビニ交付導入事業</t>
  </si>
  <si>
    <t>令和5年度補正デジタル田園都市国家構想交付金(デジタル実装タイプTYPE1)11238</t>
  </si>
  <si>
    <t>令和4年度補正デジタル田園都市国家構想交付金(デジタル実装タイプTYPE1)35203「回らない・書かない・待たない」窓口サービスの提供</t>
  </si>
  <si>
    <t>令和4年度補正デジタル田園都市国家構想交付金(デジタル実装タイプTYPE1)39428保育のICT化事業</t>
  </si>
  <si>
    <t>13108</t>
  </si>
  <si>
    <t>04321</t>
  </si>
  <si>
    <t>46527</t>
  </si>
  <si>
    <t>茨城県市町村総合事務組合（普通会計分）</t>
  </si>
  <si>
    <t>Web検診予約システム導入事業</t>
  </si>
  <si>
    <t>04361</t>
  </si>
  <si>
    <t>かんたん窓口システム導入事業</t>
  </si>
  <si>
    <t>04362</t>
  </si>
  <si>
    <t>LINEを活用した行政情報個別配信システム導入事業</t>
  </si>
  <si>
    <t>石岡地方斎場組合</t>
  </si>
  <si>
    <t>鹿島地方事務組合</t>
  </si>
  <si>
    <t>令和5年度補正デジタル田園都市国家構想交付金(デジタル実装タイプTYPE1)39212</t>
  </si>
  <si>
    <t>熊毛地区消防組合</t>
  </si>
  <si>
    <t>04406</t>
  </si>
  <si>
    <t>仲多度南部消防組合</t>
  </si>
  <si>
    <t>04421</t>
  </si>
  <si>
    <t>避難行動要支援者管理システム構築事業</t>
  </si>
  <si>
    <t>04424</t>
  </si>
  <si>
    <t>04445</t>
  </si>
  <si>
    <t>04501</t>
  </si>
  <si>
    <t>令和5年度補正デジタル田園都市国家構想交付金(デジタル実装タイプTYPE1)43482くまもと農地GISを活用した情報共有化事業</t>
  </si>
  <si>
    <t>令和6年度補正新しい地方経済・生活環境創生交付金(デジタル実装型TYPE1)07204</t>
  </si>
  <si>
    <t>13815</t>
  </si>
  <si>
    <t>04505</t>
  </si>
  <si>
    <t>令和4年度補正デジタル田園都市国家構想交付金(デジタル実装タイプTYPE1)11230福祉相談AI活用事業</t>
  </si>
  <si>
    <t>21401</t>
  </si>
  <si>
    <t>04581</t>
  </si>
  <si>
    <t>令和4年度補正デジタル田園都市国家構想交付金(デジタル実装タイプTYPE1)11342転入転出ワンストップ申請支援サービス導入事業</t>
  </si>
  <si>
    <t>30391</t>
  </si>
  <si>
    <t>窓口DXSaaSによる行政窓口のデジタル化推進事業</t>
  </si>
  <si>
    <t>05206</t>
  </si>
  <si>
    <t>吉田町牧之原市広域施設組合</t>
    <rPh sb="3" eb="6">
      <t>マキノハラ</t>
    </rPh>
    <rPh sb="6" eb="7">
      <t>シ</t>
    </rPh>
    <phoneticPr fontId="45"/>
  </si>
  <si>
    <t>田布施町学校図書館デジタル化事業</t>
  </si>
  <si>
    <t>13203</t>
  </si>
  <si>
    <t>海外の外国人講師による中学校オンライン英会話レッスンの導入事業</t>
  </si>
  <si>
    <t>芳賀郡中部環境衛生事務組合</t>
  </si>
  <si>
    <t>「書かない窓口」申請書作成サービス</t>
  </si>
  <si>
    <t>05209</t>
  </si>
  <si>
    <t>令和6年度補正新しい地方経済・生活環境創生交付金(デジタル実装型TYPE1)04000ウェブ出願推進事業</t>
  </si>
  <si>
    <t>老別当恩賜県有財産保護組合</t>
  </si>
  <si>
    <t>05210</t>
  </si>
  <si>
    <t>令和4年度補正デジタル田園都市国家構想交付金(デジタル実装タイプTYPE1)14216</t>
  </si>
  <si>
    <t>05211</t>
  </si>
  <si>
    <t>令和6年度補正新しい地方経済・生活環境創生交付金(デジタル実装型TYPE1)26201</t>
  </si>
  <si>
    <t>23830</t>
  </si>
  <si>
    <t>世界とつながるNAGASAKIグローバル人材育成事業</t>
  </si>
  <si>
    <t>衛星画像とAIを用いた盛土監視</t>
  </si>
  <si>
    <t>芳賀中部上水道企業団</t>
  </si>
  <si>
    <t>令和5年度補正デジタル田園都市国家構想交付金(デジタル実装タイプTYPE1)10464</t>
  </si>
  <si>
    <t>鹿児島県市町村総合事務組合</t>
    <rPh sb="4" eb="5">
      <t>シ</t>
    </rPh>
    <rPh sb="7" eb="9">
      <t>ソウゴウ</t>
    </rPh>
    <rPh sb="9" eb="11">
      <t>ジム</t>
    </rPh>
    <rPh sb="11" eb="13">
      <t>クミアイ</t>
    </rPh>
    <phoneticPr fontId="2"/>
  </si>
  <si>
    <t>桜井宇陀広域連合</t>
  </si>
  <si>
    <t>令和6年度補正新しい地方経済・生活環境創生交付金(デジタル実装型TYPE1)11221</t>
  </si>
  <si>
    <t>05212</t>
  </si>
  <si>
    <t>05213</t>
  </si>
  <si>
    <t>05214</t>
  </si>
  <si>
    <t>黒磯那須公設地方卸売市場事務組合</t>
  </si>
  <si>
    <t>Ｗｅｂ口座振替サービス事業</t>
  </si>
  <si>
    <t>28207</t>
  </si>
  <si>
    <t>ふくおか県央環境広域施設組合</t>
    <rPh sb="4" eb="6">
      <t>ケンオウ</t>
    </rPh>
    <rPh sb="6" eb="8">
      <t>カンキョウ</t>
    </rPh>
    <rPh sb="8" eb="10">
      <t>コウイキ</t>
    </rPh>
    <phoneticPr fontId="2"/>
  </si>
  <si>
    <t>名称(10)</t>
    <rPh sb="0" eb="2">
      <t>メイショウ</t>
    </rPh>
    <phoneticPr fontId="2"/>
  </si>
  <si>
    <t>20324</t>
  </si>
  <si>
    <t>05215</t>
  </si>
  <si>
    <t>海部南部消防組合</t>
  </si>
  <si>
    <t>令和6年度補正新しい地方経済・生活環境創生交付金(デジタル実装型TYPE1)16343</t>
  </si>
  <si>
    <t>塩谷広域行政組合</t>
  </si>
  <si>
    <t>05303</t>
  </si>
  <si>
    <t>「0. 基礎情報」シートの「3. 事業のKPI」にて、KPI達成/未達成/未計測の理由や今後の取組について、記入例や記載方法を十分に読んだうえで、問われていることに対して、適切に回答した。</t>
    <rPh sb="4" eb="8">
      <t>キソジョウホウ</t>
    </rPh>
    <rPh sb="17" eb="19">
      <t>ジギョウ</t>
    </rPh>
    <rPh sb="30" eb="32">
      <t>タッセイ</t>
    </rPh>
    <rPh sb="33" eb="36">
      <t>ミタッセイ</t>
    </rPh>
    <rPh sb="37" eb="40">
      <t>ミケイソク</t>
    </rPh>
    <rPh sb="41" eb="43">
      <t>リユウ</t>
    </rPh>
    <rPh sb="44" eb="46">
      <t>コンゴ</t>
    </rPh>
    <rPh sb="47" eb="49">
      <t>トリクミ</t>
    </rPh>
    <rPh sb="54" eb="57">
      <t>キニュウレイ</t>
    </rPh>
    <rPh sb="58" eb="62">
      <t>キサイホウホウ</t>
    </rPh>
    <rPh sb="63" eb="65">
      <t>ジュウブン</t>
    </rPh>
    <rPh sb="66" eb="67">
      <t>ヨ</t>
    </rPh>
    <rPh sb="73" eb="74">
      <t>ト</t>
    </rPh>
    <rPh sb="82" eb="83">
      <t>タイ</t>
    </rPh>
    <rPh sb="86" eb="88">
      <t>テキセツ</t>
    </rPh>
    <rPh sb="89" eb="91">
      <t>カイトウ</t>
    </rPh>
    <phoneticPr fontId="2"/>
  </si>
  <si>
    <t>校務支援サービス</t>
  </si>
  <si>
    <t>20362</t>
  </si>
  <si>
    <t>持続可能な地域DX推進事業</t>
  </si>
  <si>
    <t>11900</t>
  </si>
  <si>
    <t>44822</t>
  </si>
  <si>
    <t>令和4年度補正デジタル田園都市国家構想交付金(デジタル実装タイプTYPE1)47000</t>
  </si>
  <si>
    <t>小山広域保健衛生組合</t>
  </si>
  <si>
    <t>39301</t>
  </si>
  <si>
    <t>令和6年度補正新しい地方経済・生活環境創生交付金(デジタル実装型TYPE1)01482水道スマートメーター導入事業</t>
  </si>
  <si>
    <t>南多摩斎場組合</t>
  </si>
  <si>
    <t>令和5年度補正デジタル田園都市国家構想交付金(デジタル実装タイプTYPE1)44205</t>
  </si>
  <si>
    <t>05349</t>
  </si>
  <si>
    <t>スマートキーによる公共施設運営管理の効率化と住民サービス向上</t>
  </si>
  <si>
    <t>05361</t>
  </si>
  <si>
    <t>南那須地区広域行政事務組合（事業会計分）</t>
  </si>
  <si>
    <t>05363</t>
  </si>
  <si>
    <t>24920</t>
  </si>
  <si>
    <t>超高密度気象情報提供サービス事業</t>
  </si>
  <si>
    <t>05366</t>
  </si>
  <si>
    <t>05434</t>
  </si>
  <si>
    <t>05463</t>
  </si>
  <si>
    <t>27221</t>
  </si>
  <si>
    <t>05464</t>
  </si>
  <si>
    <t>33852</t>
  </si>
  <si>
    <t>見守りカメラ設置事業</t>
  </si>
  <si>
    <t>烏帽子山植林組合</t>
  </si>
  <si>
    <t>06201</t>
  </si>
  <si>
    <t>諏訪南行政事務組合</t>
  </si>
  <si>
    <t>06202</t>
  </si>
  <si>
    <t>33895</t>
  </si>
  <si>
    <t>多野藤岡医療事務市町村組合</t>
  </si>
  <si>
    <t>令和4年度補正デジタル田園都市国家構想交付金(デジタル実装タイプTYPE1)07501デジタル技術を活用した歴史民俗資料館を核とする石川プライド醸成事業</t>
  </si>
  <si>
    <t>森林基礎情報のデジタル化・林業DX推進事業</t>
  </si>
  <si>
    <t>移動市役所事業</t>
  </si>
  <si>
    <t>令和4年度補正デジタル田園都市国家構想交付金(デジタル実装タイプTYPE1)28201</t>
  </si>
  <si>
    <t>20583</t>
  </si>
  <si>
    <t>06205</t>
  </si>
  <si>
    <t>01981</t>
  </si>
  <si>
    <t>令和6年度補正新しい地方経済・生活環境創生交付金(デジタル実装型TYPE1)12000</t>
  </si>
  <si>
    <t>吾妻東部衛生施設組合</t>
  </si>
  <si>
    <t>06208</t>
  </si>
  <si>
    <t>三原広域市町村圏事務組合</t>
  </si>
  <si>
    <t>令和5年度補正デジタル田園都市国家構想交付金(デジタル実装タイプTYPE1)24205</t>
  </si>
  <si>
    <t>ドローン活用事業</t>
  </si>
  <si>
    <t>地域包括 × 医療・介護連携  DX事業</t>
  </si>
  <si>
    <t>西吾妻衛生施設組合</t>
  </si>
  <si>
    <t>令和6年度補正新しい地方経済・生活環境創生交付金(デジタル実装型TYPE1)03321</t>
  </si>
  <si>
    <t>14213</t>
  </si>
  <si>
    <t>都市計画図オープンデータ化事業</t>
  </si>
  <si>
    <t>06209</t>
  </si>
  <si>
    <t>利根川栗橋流域水防事務組合</t>
    <rPh sb="0" eb="3">
      <t>トネガワ</t>
    </rPh>
    <rPh sb="3" eb="5">
      <t>クリハシ</t>
    </rPh>
    <rPh sb="5" eb="7">
      <t>リュウイキ</t>
    </rPh>
    <phoneticPr fontId="2"/>
  </si>
  <si>
    <t>コンビニエンスストアにおける諸証明書の交付事業</t>
  </si>
  <si>
    <t>16211</t>
  </si>
  <si>
    <t>館林地区消防組合</t>
  </si>
  <si>
    <t>利根沼田広域市町村圏振興整備組合</t>
  </si>
  <si>
    <t>06211</t>
  </si>
  <si>
    <t>06212</t>
  </si>
  <si>
    <t>■達成状況について</t>
    <rPh sb="1" eb="5">
      <t>タッセイジョウキョウ</t>
    </rPh>
    <phoneticPr fontId="2"/>
  </si>
  <si>
    <t>06213</t>
  </si>
  <si>
    <t>38386</t>
  </si>
  <si>
    <t>令和5年度補正デジタル田園都市国家構想交付金(デジタル実装タイプTYPE1)09384公開型GISを用いた地番情報公開事業</t>
  </si>
  <si>
    <t>道路ＧＩＳ導入事業</t>
  </si>
  <si>
    <t>23227</t>
  </si>
  <si>
    <t>令和6年度補正新しい地方経済・生活環境創生交付金(デジタル実装型TYPE1)28100民生委員・児童委員の高齢者見守り活動DX支援事業</t>
  </si>
  <si>
    <t>06301</t>
  </si>
  <si>
    <t>下伊那自治センター組合</t>
  </si>
  <si>
    <t>04972</t>
  </si>
  <si>
    <t>富岡甘楽広域市町村圏振興整備組合</t>
  </si>
  <si>
    <t>12222</t>
  </si>
  <si>
    <t>06302</t>
  </si>
  <si>
    <t>06321</t>
  </si>
  <si>
    <t>庁内でのデジタル意識醸成に寄与した</t>
  </si>
  <si>
    <t>令和6年度補正新しい地方経済・生活環境創生交付金(デジタル実装型TYPE1)18202敦賀市公式LINE機能拡充事業</t>
  </si>
  <si>
    <t>06322</t>
  </si>
  <si>
    <t>b：システム設計・構築の難航（課題の抽出に時間を要してしまった等）</t>
  </si>
  <si>
    <t>06324</t>
  </si>
  <si>
    <t>01975</t>
  </si>
  <si>
    <t>映像通報システム（Live119）導入事業</t>
  </si>
  <si>
    <t>「ふるさと納税」オンラインワンストップサービス</t>
  </si>
  <si>
    <t>利根沼田学校組合</t>
  </si>
  <si>
    <t>令和5年度補正デジタル田園都市国家構想交付金(デジタル実装タイプTYPE1)13112</t>
  </si>
  <si>
    <t>06341</t>
  </si>
  <si>
    <t>令和5年度補正デジタル田園都市国家構想交付金(デジタル実装タイプTYPE1)04212衛星を活用した漏水調査事業</t>
  </si>
  <si>
    <t>利根東部衛生施設組合</t>
  </si>
  <si>
    <t>06363</t>
  </si>
  <si>
    <t>下仁田南牧医療事務組合</t>
  </si>
  <si>
    <t>47362</t>
  </si>
  <si>
    <t>スマート窓口構築事業</t>
  </si>
  <si>
    <t>06365</t>
  </si>
  <si>
    <t>令和4年度補正デジタル田園都市国家構想交付金(デジタル実装タイプTYPE1)07209</t>
  </si>
  <si>
    <t>甲府地区広域行政事務組合</t>
  </si>
  <si>
    <t>群馬県市町村総合事務組合</t>
  </si>
  <si>
    <t>道路台帳デジタル化及び公開型WebGIS導入事業</t>
  </si>
  <si>
    <t>06366</t>
  </si>
  <si>
    <t>岡谷市民病院医療DX推進事業</t>
  </si>
  <si>
    <t>令和6年度補正新しい地方経済・生活環境創生交付金(デジタル実装型TYPE1)13123請求事務の電子申請化について</t>
  </si>
  <si>
    <t>38402</t>
  </si>
  <si>
    <t>吾妻広域町村圏振興整備組合（事業会計分）</t>
  </si>
  <si>
    <t>22853</t>
  </si>
  <si>
    <t>令和6年度補正新しい地方経済・生活環境創生交付金(デジタル実装型TYPE1)08341</t>
  </si>
  <si>
    <t>17324</t>
  </si>
  <si>
    <t>令和5年度補正デジタル田園都市国家構想交付金(デジタル実装タイプTYPE1)27232はんなんプログラミング教育推進事業</t>
  </si>
  <si>
    <t>災害時も活用できる地域アプリ（マイナカード利活用機能付き）</t>
  </si>
  <si>
    <t>令和4年度補正デジタル田園都市国家構想交付金(デジタル実装タイプTYPE1)33213</t>
  </si>
  <si>
    <t>06367</t>
  </si>
  <si>
    <t>41863</t>
  </si>
  <si>
    <t>デジタル探究教材を活用した教育の充実化推進事業</t>
  </si>
  <si>
    <t>西吾妻福祉病院組合</t>
  </si>
  <si>
    <t>令和5年度補正デジタル田園都市国家構想交付金(デジタル実装タイプTYPE1)28585</t>
  </si>
  <si>
    <t>団体・事業者概要(18)</t>
    <rPh sb="0" eb="2">
      <t>ダンタイ</t>
    </rPh>
    <rPh sb="3" eb="6">
      <t>ジギョウシャ</t>
    </rPh>
    <rPh sb="6" eb="8">
      <t>ガイヨウ</t>
    </rPh>
    <phoneticPr fontId="2"/>
  </si>
  <si>
    <t>窓口支援システム整備事業</t>
  </si>
  <si>
    <t>泉州南消防組合</t>
  </si>
  <si>
    <t>令和6年度補正新しい地方経済・生活環境創生交付金(デジタル実装型TYPE1)23209被災者生活再建支援システム事業</t>
  </si>
  <si>
    <t>子育て支援ICTシステム導入事業（保育所等）</t>
  </si>
  <si>
    <t>令和4年度補正デジタル田園都市国家構想交付金(デジタル実装タイプTYPE1)16211</t>
  </si>
  <si>
    <t>06382</t>
  </si>
  <si>
    <t>令和4年度補正デジタル田園都市国家構想交付金(デジタル実装タイプTYPE1)29209</t>
  </si>
  <si>
    <t>D76</t>
  </si>
  <si>
    <t>06426</t>
  </si>
  <si>
    <t>久喜宮代衛生組合</t>
  </si>
  <si>
    <t>22223</t>
  </si>
  <si>
    <t>07201</t>
  </si>
  <si>
    <t>09384</t>
  </si>
  <si>
    <t>07202</t>
  </si>
  <si>
    <t>公開型GIS拡充事業</t>
  </si>
  <si>
    <t>令和4年度補正デジタル田園都市国家構想交付金(デジタル実装タイプTYPE1)23202リアルタイム混雑情報提供サービス実装事業</t>
  </si>
  <si>
    <t>令和6年度補正新しい地方経済・生活環境創生交付金(デジタル実装型TYPE1)13219新施設予約システムへの電子決済及びスマートロックの導入等によるDX推進事業</t>
  </si>
  <si>
    <t>鳥羽志勢広域連合</t>
  </si>
  <si>
    <t>25833</t>
  </si>
  <si>
    <t>①＜事業評価＞</t>
    <rPh sb="2" eb="6">
      <t>ジギョウヒョウカ</t>
    </rPh>
    <phoneticPr fontId="2"/>
  </si>
  <si>
    <t>志木地区衛生組合</t>
  </si>
  <si>
    <t>令和5年度補正デジタル田園都市国家構想交付金(デジタル実装タイプTYPE1)28100スマート区役所事業</t>
  </si>
  <si>
    <t>23562</t>
  </si>
  <si>
    <t>07203</t>
  </si>
  <si>
    <t>令和4年度補正デジタル田園都市国家構想交付金(デジタル実装タイプTYPE1)15461行政手続のオンライン化による住民サービスの向上事業</t>
  </si>
  <si>
    <t>令和4年度補正デジタル田園都市国家構想交付金(デジタル実装タイプTYPE1)01234</t>
  </si>
  <si>
    <t>北本地区衛生組合</t>
  </si>
  <si>
    <t>入間西部衛生組合</t>
  </si>
  <si>
    <t>令和4年度補正デジタル田園都市国家構想交付金(デジタル実装タイプTYPE1)16205ＬＩＮＥによる行政手続きオンライン化・地域デジタル人材育成事業</t>
  </si>
  <si>
    <t>41208</t>
  </si>
  <si>
    <t>坂戸、鶴ケ島水道企業団</t>
  </si>
  <si>
    <t>三木・長尾葬斎組合</t>
  </si>
  <si>
    <t>令和4年度補正デジタル田園都市国家構想交付金(デジタル実装タイプTYPE1)43404庁内業務デジタル化（書かない窓口・電子申請）事業</t>
  </si>
  <si>
    <t>常設展示プロジェクションマッピング模型作成事業</t>
  </si>
  <si>
    <t>14842</t>
  </si>
  <si>
    <t>令和5年度補正デジタル田園都市国家構想交付金(デジタル実装タイプTYPE1)08227WEB口座振替受付サービス事業</t>
  </si>
  <si>
    <t>令和5年度補正デジタル田園都市国家構想交付金(デジタル実装タイプTYPE1)19202上水道AI情報管理システム化事業</t>
  </si>
  <si>
    <t>区HPにおける行政手続の案内ポータルの導入</t>
  </si>
  <si>
    <t>30866</t>
  </si>
  <si>
    <t>07205</t>
  </si>
  <si>
    <t>令和5年度補正デジタル田園都市国家構想交付金(デジタル実装タイプTYPE1)43206証明書自動交付機・セミセルフレジ導入事業</t>
  </si>
  <si>
    <t>勝田郡老人福祉施設組合</t>
  </si>
  <si>
    <t>33955</t>
  </si>
  <si>
    <t>07210</t>
  </si>
  <si>
    <t>11385</t>
  </si>
  <si>
    <t>令和4年度補正デジタル田園都市国家構想交付金(デジタル実装タイプTYPE1)36000電子申請システム電子納付機能拡張等事業</t>
  </si>
  <si>
    <t>蕨戸田衛生センター組合</t>
  </si>
  <si>
    <t>令和5年度補正デジタル田園都市国家構想交付金(デジタル実装タイプTYPE1)12232窓口キャッシュレス決済サービス導入事業</t>
  </si>
  <si>
    <t>令和5年度補正デジタル田園都市国家構想交付金(デジタル実装タイプTYPE1)08211</t>
  </si>
  <si>
    <t>土山恩賜県有財産保護組合</t>
  </si>
  <si>
    <t>07211</t>
  </si>
  <si>
    <t>令和6年度補正新しい地方経済・生活環境創生交付金(デジタル実装型TYPE1)16207</t>
  </si>
  <si>
    <t>07212</t>
  </si>
  <si>
    <t>大津菊陽水道企業団</t>
  </si>
  <si>
    <t>46221</t>
  </si>
  <si>
    <t>越谷・松伏水道企業団</t>
  </si>
  <si>
    <t>07301</t>
  </si>
  <si>
    <t>荒川北縁水防事務組合</t>
  </si>
  <si>
    <t>01927</t>
  </si>
  <si>
    <t>令和4年度補正デジタル田園都市国家構想交付金(デジタル実装タイプTYPE1)01229</t>
  </si>
  <si>
    <t>奥仙重外二字山恩賜県有財産保護組合</t>
  </si>
  <si>
    <t>令和5年度補正デジタル田園都市国家構想交付金(デジタル実装タイプTYPE1)29209多言語通訳システム導入事業</t>
  </si>
  <si>
    <t>令和6年度補正新しい地方経済・生活環境創生交付金(デジタル実装型TYPE1)15204介護認定調査事務ＤＸ化推進事業</t>
  </si>
  <si>
    <t>窓口ＢＰＲ事業</t>
  </si>
  <si>
    <t>07308</t>
  </si>
  <si>
    <t>令和4年度補正デジタル田園都市国家構想交付金(デジタル実装タイプTYPE1)33211備前市鳥獣対策DX実装プロジェクト</t>
  </si>
  <si>
    <t>39867</t>
  </si>
  <si>
    <t>令和4年度補正デジタル田園都市国家構想交付金(デジタル実装タイプTYPE1)08309大洗町ふるさとビジョン(仮)設置事業</t>
  </si>
  <si>
    <t>13852</t>
  </si>
  <si>
    <t>令和5年度補正デジタル田園都市国家構想交付金(デジタル実装タイプTYPE1)08443</t>
  </si>
  <si>
    <t>埼玉県央広域事務組合</t>
  </si>
  <si>
    <t>令和5年度補正デジタル田園都市国家構想交付金(デジタル実装タイプTYPE1)28220</t>
  </si>
  <si>
    <t>江戸川水防事務組合</t>
  </si>
  <si>
    <t>07322</t>
  </si>
  <si>
    <t>07344</t>
  </si>
  <si>
    <t>40807</t>
  </si>
  <si>
    <t>令和5年度補正デジタル田園都市国家構想交付金(デジタル実装タイプTYPE1)39428AIオンデマンドバス運行サービス事業</t>
  </si>
  <si>
    <t>07362</t>
  </si>
  <si>
    <t>香南清掃組合</t>
  </si>
  <si>
    <t>07364</t>
  </si>
  <si>
    <t>01953</t>
  </si>
  <si>
    <t>地域活性化ポイント導入事業</t>
  </si>
  <si>
    <t>坂戸、鶴ケ島下水道組合</t>
  </si>
  <si>
    <t>ＬＩＮＥを活用した市民サービス導入事業</t>
  </si>
  <si>
    <t>令和6年度補正新しい地方経済・生活環境創生交付金(デジタル実装型TYPE1)28201介護認定調査のデジタル化事業</t>
  </si>
  <si>
    <t>電子図書館システム導入事業</t>
  </si>
  <si>
    <t>07367</t>
  </si>
  <si>
    <t>09344</t>
  </si>
  <si>
    <t>45441</t>
  </si>
  <si>
    <t>経費合計</t>
    <rPh sb="0" eb="4">
      <t>ケイヒゴウケイ</t>
    </rPh>
    <phoneticPr fontId="44"/>
  </si>
  <si>
    <t>令和4年度補正デジタル田園都市国家構想交付金(デジタル実装タイプTYPE1)29000準公共分野（医療）のデジタル化</t>
  </si>
  <si>
    <t>令和5年度補正デジタル田園都市国家構想交付金(デジタル実装タイプTYPE1)41210神埼市公立保育園ICT導入事業</t>
  </si>
  <si>
    <t>40872</t>
  </si>
  <si>
    <t>介護認定審査会のオンライン化</t>
  </si>
  <si>
    <t>県立図書館における電子書籍整備事業</t>
  </si>
  <si>
    <t>13305</t>
  </si>
  <si>
    <t>令和6年度補正新しい地方経済・生活環境創生交付金(デジタル実装型TYPE1)08546</t>
  </si>
  <si>
    <t>07402</t>
  </si>
  <si>
    <t>07811</t>
  </si>
  <si>
    <t>書かない窓口システムの導入事業</t>
  </si>
  <si>
    <t>吉川松伏消防組合</t>
  </si>
  <si>
    <t>学校徴収金管理システム構築事業</t>
  </si>
  <si>
    <t>19209</t>
  </si>
  <si>
    <t>令和5年度補正デジタル田園都市国家構想交付金(デジタル実装タイプTYPE1)45204</t>
  </si>
  <si>
    <t>07422</t>
  </si>
  <si>
    <t>27213</t>
  </si>
  <si>
    <t>坂戸・鶴ケ島消防組合</t>
  </si>
  <si>
    <t>電子黒板及び授業支援システム導入事業</t>
  </si>
  <si>
    <t>達成状況(15)</t>
    <rPh sb="0" eb="4">
      <t>タッセイジョウキョウ</t>
    </rPh>
    <phoneticPr fontId="2"/>
  </si>
  <si>
    <t>07423</t>
  </si>
  <si>
    <t>足利市公開型GIS活用事業</t>
  </si>
  <si>
    <t>23215</t>
  </si>
  <si>
    <t>比企広域市町村圏組合</t>
  </si>
  <si>
    <t>令和5年度補正デジタル田園都市国家構想交付金(デジタル実装タイプTYPE1)26213競争参加資格申請受付システム整備事業</t>
  </si>
  <si>
    <t>令和4年度補正デジタル田園都市国家構想交付金(デジタル実装タイプTYPE1)29206</t>
  </si>
  <si>
    <t>令和5年度補正デジタル田園都市国家構想交付金(デジタル実装タイプTYPE1)20386</t>
  </si>
  <si>
    <t>令和5年度補正デジタル田園都市国家構想交付金(デジタル実装タイプTYPE1)43423くまもと農地GISを活用した情報共有化事業</t>
  </si>
  <si>
    <t>07444</t>
  </si>
  <si>
    <t>06923</t>
  </si>
  <si>
    <t>川越地区消防組合</t>
  </si>
  <si>
    <t>令和6年度補正新しい地方経済・生活環境創生交付金(デジタル実装型TYPE1)12426被災者支援システム運用事業</t>
  </si>
  <si>
    <t>令和5年度補正デジタル田園都市国家構想交付金(デジタル実装タイプTYPE1)06401</t>
  </si>
  <si>
    <t>22214</t>
  </si>
  <si>
    <t>23870</t>
  </si>
  <si>
    <t>07445</t>
  </si>
  <si>
    <t>07446</t>
  </si>
  <si>
    <t>西入間広域消防組合</t>
  </si>
  <si>
    <t>第一御座石前山恩賜県有財産保護組合</t>
  </si>
  <si>
    <t>令和5年度補正デジタル田園都市国家構想交付金(デジタル実装タイプTYPE1)11203防災DX推進事業</t>
  </si>
  <si>
    <t>令和6年度補正新しい地方経済・生活環境創生交付金(デジタル実装型TYPE1)46210</t>
  </si>
  <si>
    <t>07447</t>
  </si>
  <si>
    <t>埼玉中部環境保全組合</t>
  </si>
  <si>
    <t>07461</t>
  </si>
  <si>
    <t>紀南病院組合</t>
  </si>
  <si>
    <t>埼玉県浦和競馬組合</t>
  </si>
  <si>
    <t>令和5年度補正デジタル田園都市国家構想交付金(デジタル実装タイプTYPE1)29204みんなの学校セキュリティ対策カードキー化及び非常緊急通報装置設置事業</t>
  </si>
  <si>
    <t>令和6年度補正新しい地方経済・生活環境創生交付金(デジタル実装型TYPE1)40207</t>
  </si>
  <si>
    <t>19429</t>
  </si>
  <si>
    <t>岐阜市版GIGAスクール推進事業</t>
  </si>
  <si>
    <t>ヘルスケアデータ結合・分析事業</t>
  </si>
  <si>
    <t>ＡＩチャットボットサービス実装事業</t>
  </si>
  <si>
    <t>02878</t>
  </si>
  <si>
    <t>令和6年度補正新しい地方経済・生活環境創生交付金(デジタル実装型TYPE1)38401地域と連携した空き家利活用促進事業</t>
  </si>
  <si>
    <t>公共施設DX推進事業</t>
  </si>
  <si>
    <t>介護保険料・後期高齢者医療保険料キャッシュレス決済導入事業</t>
  </si>
  <si>
    <t>28381</t>
  </si>
  <si>
    <t>07465</t>
  </si>
  <si>
    <t>令和5年度補正デジタル田園都市国家構想交付金(デジタル実装タイプTYPE1)01402公共交通キャッシュレス決済サービス導入整備事業</t>
  </si>
  <si>
    <t>市営バスのデジタル化推進事業</t>
  </si>
  <si>
    <t>令和4年度補正デジタル田園都市国家構想交付金(デジタル実装タイプTYPE1)35206</t>
  </si>
  <si>
    <t>07466</t>
  </si>
  <si>
    <t>宇治市小中学校遠隔交流事業</t>
  </si>
  <si>
    <t>08845</t>
  </si>
  <si>
    <t>07481</t>
  </si>
  <si>
    <t>28828</t>
  </si>
  <si>
    <t>北茨城市公式LINE構築・運用事業</t>
  </si>
  <si>
    <t>広域利根斎場組合</t>
  </si>
  <si>
    <t>岐阜県地方競馬組合</t>
  </si>
  <si>
    <t>07484</t>
  </si>
  <si>
    <t>07502</t>
  </si>
  <si>
    <t>千早赤阪村</t>
  </si>
  <si>
    <t>07503</t>
  </si>
  <si>
    <t>1KPI④</t>
  </si>
  <si>
    <t>令和5年度補正デジタル田園都市国家構想交付金(デジタル実装タイプTYPE1)13105図書館ICタグシステム導入事業</t>
  </si>
  <si>
    <t>峡東地域広域水道企業団</t>
  </si>
  <si>
    <t>07504</t>
  </si>
  <si>
    <t>住居表示情報デジタル化推進事業</t>
  </si>
  <si>
    <t>令和6年度補正新しい地方経済・生活環境創生交付金(デジタル実装型TYPE1)09364</t>
  </si>
  <si>
    <t>都市計画図・道路台帳のオープンデータ化による快適まちづくり事業</t>
  </si>
  <si>
    <t>令和6年度補正新しい地方経済・生活環境創生交付金(デジタル実装型TYPE1)21976</t>
  </si>
  <si>
    <t>07505</t>
  </si>
  <si>
    <t>14210</t>
  </si>
  <si>
    <t>令和5年度補正デジタル田園都市国家構想交付金(デジタル実装タイプTYPE1)06000デジタルを活用した空港の利便性向上・観光誘客強化事業</t>
  </si>
  <si>
    <t>秩父広域市町村圏組合(事業会計分）</t>
  </si>
  <si>
    <t>令和6年度補正新しい地方経済・生活環境創生交付金(デジタル実装型TYPE1)02210</t>
  </si>
  <si>
    <t>07541</t>
  </si>
  <si>
    <t>令和5年度補正デジタル田園都市国家構想交付金(デジタル実装タイプTYPE1)23442保育ICTシステム事業</t>
  </si>
  <si>
    <t>令和4年度補正デジタル田園都市国家構想交付金(デジタル実装タイプTYPE1)07561コンビニ交付サービス</t>
  </si>
  <si>
    <t>三芳水道企業団</t>
  </si>
  <si>
    <t>公金収納サービス向上事業</t>
  </si>
  <si>
    <t>令和4年度補正デジタル田園都市国家構想交付金(デジタル実装タイプTYPE1)01203</t>
  </si>
  <si>
    <t>20382</t>
  </si>
  <si>
    <t>海部南部広域事務組合（事業会計分）</t>
  </si>
  <si>
    <t>07546</t>
  </si>
  <si>
    <t>千葉県市町村総合事務組合</t>
  </si>
  <si>
    <t>令和6年度補正新しい地方経済・生活環境創生交付金(デジタル実装型TYPE1)14321施設予約システム構築事業</t>
  </si>
  <si>
    <t>令和6年度補正新しい地方経済・生活環境創生交付金(デジタル実装型TYPE1)24562</t>
  </si>
  <si>
    <t>デジタル観光パスポート導入</t>
  </si>
  <si>
    <t>23225</t>
  </si>
  <si>
    <t>令和5年度補正デジタル田園都市国家構想交付金(デジタル実装タイプTYPE1)05434</t>
  </si>
  <si>
    <t>東葛中部地区総合開発事務組合</t>
  </si>
  <si>
    <t>令和5年度補正デジタル田園都市国家構想交付金(デジタル実装タイプTYPE1)03461</t>
  </si>
  <si>
    <t>07548</t>
  </si>
  <si>
    <t>42211</t>
  </si>
  <si>
    <t>佐倉市、酒々井町清掃組合</t>
  </si>
  <si>
    <t>令和4年度補正デジタル田園都市国家構想交付金(デジタル実装タイプTYPE1)05434美郷町公式LINE町政情報配信システム構築業務委託</t>
  </si>
  <si>
    <t>07564</t>
  </si>
  <si>
    <t>29849</t>
  </si>
  <si>
    <t>令和6年度補正新しい地方経済・生活環境創生交付金(デジタル実装型TYPE1)40100市民課窓口への書かない窓口導入事業</t>
  </si>
  <si>
    <t>21212</t>
  </si>
  <si>
    <t>令和5年度補正デジタル田園都市国家構想交付金(デジタル実装タイプTYPE1)34202請求書発行の電子化</t>
  </si>
  <si>
    <t>08201</t>
  </si>
  <si>
    <t>令和4年度補正デジタル田園都市国家構想交付金(デジタル実装タイプTYPE1)01487</t>
  </si>
  <si>
    <t>令和5年度補正デジタル田園都市国家構想交付金(デジタル実装タイプTYPE1)13110</t>
  </si>
  <si>
    <t>令和4年度補正デジタル田園都市国家構想交付金(デジタル実装タイプTYPE1)20430</t>
  </si>
  <si>
    <t>10344</t>
  </si>
  <si>
    <t>「書かない窓口」システム導入事業</t>
  </si>
  <si>
    <t>19859</t>
  </si>
  <si>
    <t>08202</t>
  </si>
  <si>
    <t>03878</t>
  </si>
  <si>
    <t>高知県・高知市病院企業団</t>
    <rPh sb="9" eb="11">
      <t>キギョウ</t>
    </rPh>
    <rPh sb="11" eb="12">
      <t>ダン</t>
    </rPh>
    <phoneticPr fontId="45"/>
  </si>
  <si>
    <t>24207</t>
  </si>
  <si>
    <t>鹿児島県後期高齢者医療広域連合</t>
    <rPh sb="0" eb="4">
      <t>カゴシマケン</t>
    </rPh>
    <rPh sb="4" eb="6">
      <t>コウキ</t>
    </rPh>
    <rPh sb="6" eb="9">
      <t>コウレイシャ</t>
    </rPh>
    <rPh sb="9" eb="11">
      <t>イリョウ</t>
    </rPh>
    <rPh sb="11" eb="13">
      <t>コウイキ</t>
    </rPh>
    <rPh sb="13" eb="15">
      <t>レンゴウ</t>
    </rPh>
    <phoneticPr fontId="2"/>
  </si>
  <si>
    <t>LINEを活用した情報発信及び行政サービスの充実</t>
  </si>
  <si>
    <t>08205</t>
  </si>
  <si>
    <t>08204</t>
  </si>
  <si>
    <t>令和5年度補正デジタル田園都市国家構想交付金(デジタル実装タイプTYPE1)35305</t>
  </si>
  <si>
    <t>令和5年度補正デジタル田園都市国家構想交付金(デジタル実装タイプTYPE1)14212住居表示台帳管理システム導入による市民サービスの向上</t>
  </si>
  <si>
    <t>08222</t>
  </si>
  <si>
    <t>竹田市スマート窓口導入事業</t>
  </si>
  <si>
    <t>印西地区衛生組合</t>
  </si>
  <si>
    <t>08207</t>
  </si>
  <si>
    <t>令和5年度補正デジタル田園都市国家構想交付金(デジタル実装タイプTYPE1)44461LINEを用いた手続きの電子化事業及び地域活性化事業</t>
  </si>
  <si>
    <t>水道DX事業</t>
  </si>
  <si>
    <t>夷隅環境衛生組合</t>
  </si>
  <si>
    <t>新潟東港地域水道用水供給企業団</t>
  </si>
  <si>
    <t>1年目　目標値</t>
    <rPh sb="1" eb="3">
      <t>ネンメ</t>
    </rPh>
    <rPh sb="3" eb="6">
      <t>モクヒョウチ</t>
    </rPh>
    <phoneticPr fontId="2"/>
  </si>
  <si>
    <t>介護認定審査会のペーパーレス会議システム導入事業</t>
  </si>
  <si>
    <t>08212</t>
  </si>
  <si>
    <t>26465</t>
  </si>
  <si>
    <t>40226</t>
  </si>
  <si>
    <t>08215</t>
  </si>
  <si>
    <t>36201</t>
  </si>
  <si>
    <t>43514</t>
  </si>
  <si>
    <t>13212</t>
  </si>
  <si>
    <t>中小企業者経営継続支援事業</t>
  </si>
  <si>
    <t>令和6年度補正新しい地方経済・生活環境創生交付金(デジタル実装型TYPE1)46204</t>
  </si>
  <si>
    <t>令和6年度補正新しい地方経済・生活環境創生交付金(デジタル実装型TYPE1)38201</t>
  </si>
  <si>
    <t>40805</t>
  </si>
  <si>
    <t>08216</t>
  </si>
  <si>
    <t>3：申請計画時に調整した委託事業者から情報提供を受けた</t>
  </si>
  <si>
    <t>金目川水害予防組合</t>
  </si>
  <si>
    <t>君津郡市広域市町村圏事務組合</t>
  </si>
  <si>
    <t>栃木県後期高齢者医療広域連合</t>
  </si>
  <si>
    <t>08217</t>
  </si>
  <si>
    <t>17384</t>
  </si>
  <si>
    <t>08219</t>
  </si>
  <si>
    <t>大阪外三山恩賜県有財産保護組合</t>
  </si>
  <si>
    <t>17837</t>
  </si>
  <si>
    <t>マルチコピー機導入による市民サービス向上事業</t>
  </si>
  <si>
    <t>15307</t>
  </si>
  <si>
    <t>母子健康手帳アプリを活用したオンライン予約サービス事業</t>
  </si>
  <si>
    <t>箱根山御山組合</t>
  </si>
  <si>
    <t>08221</t>
  </si>
  <si>
    <t>08223</t>
  </si>
  <si>
    <t>歴史資料館常設展示のデジタル化事業</t>
  </si>
  <si>
    <t>空き家利活用に向けたデジタルプラットフォーム構築</t>
  </si>
  <si>
    <t>オンラインマニュアルによる町民サービス向上事業</t>
  </si>
  <si>
    <t>令和5年度補正デジタル田園都市国家構想交付金(デジタル実装タイプTYPE1)43443ビッグデータを活用した道路対策検討支援ソリューション</t>
  </si>
  <si>
    <t>河口湖南中学校組合</t>
  </si>
  <si>
    <t>08224</t>
  </si>
  <si>
    <t>08225</t>
  </si>
  <si>
    <t>佐倉市八街市酒々井町消防組合</t>
  </si>
  <si>
    <t>08226</t>
  </si>
  <si>
    <t>令和6年度補正新しい地方経済・生活環境創生交付金(デジタル実装型TYPE1)16209「いつでも・どこでも・かんたん」手続スマート市役所拡充事業</t>
  </si>
  <si>
    <t>令和4年度補正デジタル田園都市国家構想交付金(デジタル実装タイプTYPE1)03000</t>
  </si>
  <si>
    <t>東総地区広域市町村圏事務組合</t>
  </si>
  <si>
    <t>令和4年度補正デジタル田園都市国家構想交付金(デジタル実装タイプTYPE1)26303</t>
  </si>
  <si>
    <t>印西地区消防組合</t>
  </si>
  <si>
    <t>コンビニ交付導入事業</t>
  </si>
  <si>
    <t>08228</t>
  </si>
  <si>
    <t>令和4年度補正デジタル田園都市国家構想交付金(デジタル実装タイプTYPE1)04209</t>
  </si>
  <si>
    <t>令和5年度補正デジタル田園都市国家構想交付金(デジタル実装タイプTYPE1)42308証明書コンビニ交付サービス事業</t>
  </si>
  <si>
    <t>マイナンバーカードを利用したコンビニ交付サービス</t>
  </si>
  <si>
    <t>13204</t>
  </si>
  <si>
    <t>令和5年度補正デジタル田園都市国家構想交付金(デジタル実装タイプTYPE1)17207介護認定業務DX化事業</t>
  </si>
  <si>
    <t>九十九里地域水道企業団</t>
  </si>
  <si>
    <t>41861</t>
  </si>
  <si>
    <t>キャッシュレス導入事業</t>
  </si>
  <si>
    <t>令和6年度補正新しい地方経済・生活環境創生交付金(デジタル実装型TYPE1)12403</t>
  </si>
  <si>
    <t>08230</t>
  </si>
  <si>
    <t>令和6年度補正新しい地方経済・生活環境創生交付金(デジタル実装型TYPE1)29201ICTを活用した防災DX推進事業</t>
  </si>
  <si>
    <t>益城、嘉島、西原環境衛生施設組合</t>
  </si>
  <si>
    <t>08231</t>
  </si>
  <si>
    <t>入力不備</t>
    <rPh sb="0" eb="4">
      <t>ニュウリョクフビ</t>
    </rPh>
    <phoneticPr fontId="2"/>
  </si>
  <si>
    <t>令和6年度補正新しい地方経済・生活環境創生交付金(デジタル実装型TYPE1)04302</t>
  </si>
  <si>
    <t>書かない窓口（申請書作成支援サービス）事業</t>
  </si>
  <si>
    <t>北千葉広域水道企業団</t>
  </si>
  <si>
    <t>令和5年度補正デジタル田園都市国家構想交付金(デジタル実装タイプTYPE1)08235</t>
  </si>
  <si>
    <t>令和4年度補正デジタル田園都市国家構想交付金(デジタル実装タイプTYPE1)02000</t>
  </si>
  <si>
    <t>東総広域水道企業団</t>
  </si>
  <si>
    <t>10892</t>
  </si>
  <si>
    <t>健康プログラム事業</t>
  </si>
  <si>
    <t>08233</t>
  </si>
  <si>
    <t>揖斐郡消防組合</t>
  </si>
  <si>
    <t>子育て家族のための保育所ＩＣＴ化事業</t>
  </si>
  <si>
    <t>君津富津広域下水道組合</t>
  </si>
  <si>
    <t>22225</t>
  </si>
  <si>
    <t>ばずっ“たがわ” デジタル発信＜広報DX＞事業</t>
  </si>
  <si>
    <t>08234</t>
  </si>
  <si>
    <t>除雪車位置管理システム</t>
  </si>
  <si>
    <t>大牟田・荒尾清掃施設組合</t>
  </si>
  <si>
    <t>沼田市コミュニティバス「ぬまくる」の高度化</t>
  </si>
  <si>
    <t>令和5年度補正デジタル田園都市国家構想交付金(デジタル実装タイプTYPE1)25383</t>
  </si>
  <si>
    <t>28210</t>
  </si>
  <si>
    <t>08235</t>
  </si>
  <si>
    <t>メタバース英会話導入事業</t>
  </si>
  <si>
    <t>山武郡市広域水道企業団</t>
  </si>
  <si>
    <t>令和6年度補正新しい地方経済・生活環境創生交付金(デジタル実装型TYPE1)14364デジタル施策の利用促進を見据えた公金収納のセルフ化事業</t>
  </si>
  <si>
    <t>令和4年度補正デジタル田園都市国家構想交付金(デジタル実装タイプTYPE1)08220AIオンデマンド送迎配車サービス導入による地域公共交通の高度化</t>
  </si>
  <si>
    <t>21214</t>
  </si>
  <si>
    <t>外部要因(6)</t>
    <rPh sb="0" eb="4">
      <t>ガイブヨウイン</t>
    </rPh>
    <phoneticPr fontId="2"/>
  </si>
  <si>
    <t>令和6年度補正新しい地方経済・生活環境創生交付金(デジタル実装型TYPE1)04000</t>
  </si>
  <si>
    <t>公開型ＧＩＳによる住民サービス向上事業</t>
  </si>
  <si>
    <t>12228</t>
  </si>
  <si>
    <t>08302</t>
  </si>
  <si>
    <t>令和6年度補正新しい地方経済・生活環境創生交付金(デジタル実装型TYPE1)16206市民にやさしいスマート窓口推進事業</t>
  </si>
  <si>
    <t>令和6年度補正新しい地方経済・生活環境創生交付金(デジタル実装型TYPE1)39401</t>
  </si>
  <si>
    <t>27382</t>
  </si>
  <si>
    <t>大洗町ふるさとビジョン(仮)設置事業</t>
  </si>
  <si>
    <t>08309</t>
  </si>
  <si>
    <t>d</t>
  </si>
  <si>
    <t>08341</t>
  </si>
  <si>
    <t>令和6年度補正新しい地方経済・生活環境創生交付金(デジタル実装型TYPE1)29205</t>
  </si>
  <si>
    <t>経費項目(10)</t>
    <rPh sb="0" eb="2">
      <t>ケイヒ</t>
    </rPh>
    <rPh sb="2" eb="4">
      <t>コウモク</t>
    </rPh>
    <phoneticPr fontId="44"/>
  </si>
  <si>
    <t>特別区人事・厚生事務組合</t>
  </si>
  <si>
    <t>16897</t>
  </si>
  <si>
    <t>被災者支援システム導入</t>
  </si>
  <si>
    <t>08447</t>
  </si>
  <si>
    <t>特別区競馬組合</t>
  </si>
  <si>
    <t>令和4年度補正デジタル田園都市国家構想交付金(デジタル実装タイプTYPE1)43210保育業務支援システム導入事業</t>
  </si>
  <si>
    <t>26204</t>
  </si>
  <si>
    <t>阿伎留病院企業団</t>
  </si>
  <si>
    <t>令和4年度補正デジタル田園都市国家構想交付金(デジタル実装タイプTYPE1)01633</t>
  </si>
  <si>
    <t>デジタル技術を活用したコンビニ収納による住民サービスの向上</t>
  </si>
  <si>
    <t>久米老人ホーム組合</t>
  </si>
  <si>
    <t>08542</t>
  </si>
  <si>
    <t>08546</t>
  </si>
  <si>
    <t>令和4年度補正デジタル田園都市国家構想交付金(デジタル実装タイプTYPE1)29210香芝市二上山博物館DX化推進事業</t>
  </si>
  <si>
    <t>東京都島嶼町村一部事務組合</t>
  </si>
  <si>
    <t>児童相談業務DX推進事業</t>
  </si>
  <si>
    <t>01994</t>
  </si>
  <si>
    <t>28218</t>
  </si>
  <si>
    <t>瑞穂斎場組合</t>
  </si>
  <si>
    <t>09201</t>
  </si>
  <si>
    <t>09202</t>
  </si>
  <si>
    <t>沖縄県介護保険広域連合（普通会計分）</t>
    <rPh sb="12" eb="14">
      <t>フツウ</t>
    </rPh>
    <rPh sb="14" eb="16">
      <t>カイケイ</t>
    </rPh>
    <rPh sb="16" eb="17">
      <t>ブン</t>
    </rPh>
    <phoneticPr fontId="2"/>
  </si>
  <si>
    <t>柳泉園組合</t>
  </si>
  <si>
    <t>b：広報担当課</t>
  </si>
  <si>
    <t>電子回覧板導入事業</t>
  </si>
  <si>
    <t>公共施設等予約システム導入事業</t>
  </si>
  <si>
    <t>3.事業のKPI</t>
    <rPh sb="2" eb="4">
      <t>ジギョウ</t>
    </rPh>
    <phoneticPr fontId="2"/>
  </si>
  <si>
    <t>令和5年度補正デジタル田園都市国家構想交付金(デジタル実装タイプTYPE1)46215医療・健康情報ポータルアプリ化事業</t>
  </si>
  <si>
    <t>09203</t>
  </si>
  <si>
    <t>13228</t>
  </si>
  <si>
    <t>09204</t>
  </si>
  <si>
    <t>13806</t>
  </si>
  <si>
    <t>マイナンバーカードを活用した高齢者等への移動支援事業</t>
  </si>
  <si>
    <t>官民が連携したDX化によって地域内経済循環を実現する地域活性化事業</t>
  </si>
  <si>
    <t>東京都十一市競輪事業組合</t>
  </si>
  <si>
    <t>09205</t>
  </si>
  <si>
    <t>電子図書館サービス</t>
  </si>
  <si>
    <t>多摩川衛生組合</t>
  </si>
  <si>
    <t>令和5年度補正デジタル田園都市国家構想交付金(デジタル実装タイプTYPE1)41327</t>
  </si>
  <si>
    <t>西春日井広域事務組合</t>
  </si>
  <si>
    <t>09206</t>
  </si>
  <si>
    <t>大垣消防組合</t>
  </si>
  <si>
    <t>小平・村山・大和衛生組合</t>
  </si>
  <si>
    <t>09208</t>
  </si>
  <si>
    <t>認定審査会ペーパーレス事業</t>
  </si>
  <si>
    <t>青梅、羽村地区工業用水道企業団</t>
  </si>
  <si>
    <t>令和5年度補正デジタル田園都市国家構想交付金(デジタル実装タイプTYPE1)34203</t>
  </si>
  <si>
    <t>13122</t>
  </si>
  <si>
    <t>マイナンバーカードを活用した各種証明書の自動発行機導入事業</t>
  </si>
  <si>
    <t>1KPI②</t>
  </si>
  <si>
    <t>09209</t>
  </si>
  <si>
    <t>令和6年度補正新しい地方経済・生活環境創生交付金(デジタル実装型TYPE1)01512高齢者見守りサービス事業</t>
  </si>
  <si>
    <t>令和6年度補正新しい地方経済・生活環境創生交付金(デジタル実装型TYPE1)20362</t>
  </si>
  <si>
    <t>発生件数（事業のリスク把握の観点）</t>
  </si>
  <si>
    <t>東京都市町村職員退職手当組合</t>
  </si>
  <si>
    <t>令和5年度補正デジタル田園都市国家構想交付金(デジタル実装タイプTYPE1)40223スマートバス停導入事業</t>
  </si>
  <si>
    <r>
      <t>【「KPI未計測」の場合】</t>
    </r>
    <r>
      <rPr>
        <sz val="12"/>
        <color auto="1"/>
        <rFont val="Meiryo UI"/>
      </rPr>
      <t xml:space="preserve">
計測できなかった理由③</t>
    </r>
    <rPh sb="5" eb="6">
      <t>ミ</t>
    </rPh>
    <rPh sb="6" eb="8">
      <t>ケイソク</t>
    </rPh>
    <rPh sb="10" eb="12">
      <t>バアイ</t>
    </rPh>
    <rPh sb="14" eb="16">
      <t>ケイソク</t>
    </rPh>
    <rPh sb="22" eb="24">
      <t>リユウ</t>
    </rPh>
    <phoneticPr fontId="2"/>
  </si>
  <si>
    <t>ＩＣＴを活用した効果的な課題解決型児童虐待対応</t>
  </si>
  <si>
    <t>09210</t>
  </si>
  <si>
    <t>名称(13)</t>
    <rPh sb="0" eb="2">
      <t>メイショウ</t>
    </rPh>
    <phoneticPr fontId="2"/>
  </si>
  <si>
    <t>20423</t>
  </si>
  <si>
    <t>東京都六市競艇事業組合</t>
  </si>
  <si>
    <t>39405</t>
  </si>
  <si>
    <t>東京都四市競艇事業組合</t>
  </si>
  <si>
    <t>09214</t>
  </si>
  <si>
    <t>公立八鹿病院組合</t>
  </si>
  <si>
    <t>ホームページへのAIチャットボット導入事業</t>
  </si>
  <si>
    <t>天草広域連合</t>
  </si>
  <si>
    <t>09216</t>
  </si>
  <si>
    <t>書かない・待たない・来させない窓口推進事業</t>
  </si>
  <si>
    <t>東京都三市収益事業組合</t>
  </si>
  <si>
    <t>14815</t>
  </si>
  <si>
    <t>09342</t>
  </si>
  <si>
    <t>令和6年度補正新しい地方経済・生活環境創生交付金(デジタル実装型TYPE1)23201衛星画像解析による漏水リスク調査</t>
  </si>
  <si>
    <t>令和5年度補正デジタル田園都市国家構想交付金(デジタル実装タイプTYPE1)28908</t>
  </si>
  <si>
    <t>給水装置等マッピング事業</t>
  </si>
  <si>
    <t>令和5年度補正デジタル田園都市国家構想交付金(デジタル実装タイプTYPE1)31390証明書交付対応行政マルチコピー機設置事業</t>
  </si>
  <si>
    <t>令和4年度補正デジタル田園都市国家構想交付金(デジタル実装タイプTYPE1)23447</t>
  </si>
  <si>
    <t>多摩六都科学館組合</t>
  </si>
  <si>
    <t>令和4年度補正デジタル田園都市国家構想交付金(デジタル実装タイプTYPE1)46201</t>
  </si>
  <si>
    <t>令和4年度補正デジタル田園都市国家構想交付金(デジタル実装タイプTYPE1)01345</t>
  </si>
  <si>
    <t>09364</t>
  </si>
  <si>
    <t>令和4年度補正デジタル田園都市国家構想交付金(デジタル実装タイプTYPE1)11224公共施設DX推進事業</t>
  </si>
  <si>
    <t>放送事業者と連携した防災情報の提供</t>
  </si>
  <si>
    <t>メタバースを活用したオンライン教育支援センター構築事業</t>
  </si>
  <si>
    <t>秋川流域斎場組合</t>
  </si>
  <si>
    <t>令和6年度補正新しい地方経済・生活環境創生交付金(デジタル実装型TYPE1)11223</t>
  </si>
  <si>
    <t>29834</t>
  </si>
  <si>
    <t>令和5年度補正デジタル田園都市国家構想交付金(デジタル実装タイプTYPE1)43216</t>
  </si>
  <si>
    <t>臨海部広域斎場組合</t>
  </si>
  <si>
    <t>マイナポータルと連携した働き世代の健康づくり</t>
  </si>
  <si>
    <t>10443</t>
  </si>
  <si>
    <t>09407</t>
  </si>
  <si>
    <t>江南丹羽環境管理組合</t>
  </si>
  <si>
    <t>令和6年度補正新しい地方経済・生活環境創生交付金(デジタル実装型TYPE1)27230</t>
  </si>
  <si>
    <t>09411</t>
  </si>
  <si>
    <t>令和4年度補正デジタル田園都市国家構想交付金(デジタル実装タイプTYPE1)23223不登校児童生徒への支援</t>
  </si>
  <si>
    <t>令和5年度補正デジタル田園都市国家構想交付金(デジタル実装タイプTYPE1)11346教育メタバースによる不登校支援事業</t>
  </si>
  <si>
    <t>令和5年度補正デジタル田園都市国家構想交付金(デジタル実装タイプTYPE1)40211筑後市ドローン活用事業</t>
  </si>
  <si>
    <t>インフラ情報のオープンデータ整備事業</t>
  </si>
  <si>
    <t>13308</t>
  </si>
  <si>
    <t>10204</t>
  </si>
  <si>
    <t>令和5年度補正デジタル田園都市国家構想交付金(デジタル実装タイプTYPE1)23211豊田市古瀬間聖苑予約管理システム導入事業</t>
  </si>
  <si>
    <t>01871</t>
  </si>
  <si>
    <t>スマート窓口（書かない窓口）構築事業</t>
  </si>
  <si>
    <t>伊都郡町村及び橋本市老人福祉施設事務組合</t>
  </si>
  <si>
    <t>令和6年度補正新しい地方経済・生活環境創生交付金(デジタル実装型TYPE1)40448</t>
  </si>
  <si>
    <t>小田原市外二ヶ市町組合</t>
  </si>
  <si>
    <t>WEB口座振替受付サービス拡充事業</t>
  </si>
  <si>
    <t>南足柄市外五ケ市町組合</t>
  </si>
  <si>
    <t>令和4年度補正デジタル田園都市国家構想交付金(デジタル実装タイプTYPE1)05214</t>
  </si>
  <si>
    <t>令和4年度補正デジタル田園都市国家構想交付金(デジタル実装タイプTYPE1)40100</t>
  </si>
  <si>
    <t>20211</t>
  </si>
  <si>
    <t>石川県市町村消防賞じゅつ金組合</t>
  </si>
  <si>
    <t>令和5年度補正デジタル田園都市国家構想交付金(デジタル実装タイプTYPE1)40604糸田町議会動画配信事業</t>
  </si>
  <si>
    <t>令和5年度補正デジタル田園都市国家構想交付金(デジタル実装タイプTYPE1)43423</t>
  </si>
  <si>
    <t>就労継続支援事業所お仕事マッチング支援事業</t>
  </si>
  <si>
    <t>令和5年度補正デジタル田園都市国家構想交付金(デジタル実装タイプTYPE1)21504</t>
  </si>
  <si>
    <t>18442</t>
  </si>
  <si>
    <t>10206</t>
  </si>
  <si>
    <t>南足柄市外二ケ市町組合</t>
  </si>
  <si>
    <t>c：地域のステークホルダーとの連携体制の構築（役割分担）</t>
  </si>
  <si>
    <t>10207</t>
  </si>
  <si>
    <t>電子図書システムの導入</t>
  </si>
  <si>
    <t>南足柄市外二ケ町組合</t>
  </si>
  <si>
    <t>森林情報をすべての人に～森林クラウド公開システム等の構築～</t>
  </si>
  <si>
    <t>南足柄市・山北町・開成町一部事務組合</t>
  </si>
  <si>
    <t>令和4年度補正デジタル田園都市国家構想交付金(デジタル実装タイプTYPE1)23000AIチャットボットの導入</t>
  </si>
  <si>
    <t>46201</t>
  </si>
  <si>
    <t>令和5年度補正デジタル田園都市国家構想交付金(デジタル実装タイプTYPE1)16206町内会運営アプリを活用した地域デジタル化推進事業</t>
  </si>
  <si>
    <t>01948</t>
  </si>
  <si>
    <t>持ち運べる市役所の構築</t>
  </si>
  <si>
    <t>10209</t>
  </si>
  <si>
    <t>情報発信ツール導入事業</t>
  </si>
  <si>
    <t>諏訪広域連合</t>
  </si>
  <si>
    <t>令和4年度補正デジタル田園都市国家構想交付金(デジタル実装タイプTYPE1)18205デジタルの活用による子育て応援事業</t>
  </si>
  <si>
    <t>令和4年度補正デジタル田園都市国家構想交付金(デジタル実装タイプTYPE1)43208</t>
  </si>
  <si>
    <t>10212</t>
  </si>
  <si>
    <t>公開型GISの拡充による市民サービス向上事業</t>
  </si>
  <si>
    <t>27226</t>
  </si>
  <si>
    <t>22824</t>
  </si>
  <si>
    <t>道路台帳デジタル化及び市民公開による来庁負担軽減策</t>
  </si>
  <si>
    <t>秦野市伊勢原市環境衛生組合</t>
  </si>
  <si>
    <t>特別養護老人ホームナースコールシステムデジタル化事業</t>
  </si>
  <si>
    <t>高座清掃施設組合</t>
  </si>
  <si>
    <t>ＡＩ電話を活用した健診予約のデジタル化推進事業</t>
  </si>
  <si>
    <t>令和5年度補正デジタル田園都市国家構想交付金(デジタル実装タイプTYPE1)11208ところバスロケーションシステム導入事業</t>
  </si>
  <si>
    <t>30366</t>
  </si>
  <si>
    <t>学校ICT基盤整備事業</t>
  </si>
  <si>
    <t>10345</t>
  </si>
  <si>
    <t>令和4年度補正デジタル田園都市国家構想交付金(デジタル実装タイプTYPE1)38206</t>
  </si>
  <si>
    <t>12226</t>
  </si>
  <si>
    <t>令和5年度補正デジタル田園都市国家構想交付金(デジタル実装タイプTYPE1)20451住民向けポータル導入（オンライン予約、通報）</t>
  </si>
  <si>
    <t>岡山県西部環境整備施設組合</t>
  </si>
  <si>
    <t>10366</t>
  </si>
  <si>
    <t>10367</t>
  </si>
  <si>
    <t>南足柄市外四ケ市町組合</t>
  </si>
  <si>
    <t>37888</t>
  </si>
  <si>
    <t>13121</t>
  </si>
  <si>
    <t>07802</t>
  </si>
  <si>
    <r>
      <t>また、今後について、</t>
    </r>
    <r>
      <rPr>
        <b/>
        <u/>
        <sz val="12"/>
        <color auto="1"/>
        <rFont val="Meiryo UI"/>
      </rPr>
      <t>計測の見込みが立っているか否か</t>
    </r>
    <r>
      <rPr>
        <sz val="12"/>
        <color auto="1"/>
        <rFont val="Meiryo UI"/>
      </rPr>
      <t>を選択したうえで、</t>
    </r>
    <r>
      <rPr>
        <b/>
        <u/>
        <sz val="12"/>
        <color auto="1"/>
        <rFont val="Meiryo UI"/>
      </rPr>
      <t>見込みが立っている場合には計測見込み時期</t>
    </r>
    <r>
      <rPr>
        <sz val="12"/>
        <color auto="1"/>
        <rFont val="Meiryo UI"/>
      </rPr>
      <t>を選択し、</t>
    </r>
    <r>
      <rPr>
        <b/>
        <u/>
        <sz val="12"/>
        <color auto="1"/>
        <rFont val="Meiryo UI"/>
      </rPr>
      <t>今後の計測に向けた取組内容</t>
    </r>
    <r>
      <rPr>
        <u/>
        <sz val="12"/>
        <color auto="1"/>
        <rFont val="Meiryo UI"/>
      </rPr>
      <t>を具体的に記述してください</t>
    </r>
    <r>
      <rPr>
        <sz val="12"/>
        <color auto="1"/>
        <rFont val="Meiryo UI"/>
      </rPr>
      <t>。</t>
    </r>
    <rPh sb="55" eb="57">
      <t>センタク</t>
    </rPh>
    <phoneticPr fontId="2"/>
  </si>
  <si>
    <t>令和4年度補正デジタル田園都市国家構想交付金(デジタル実装タイプTYPE1)04213スマート市役所窓口</t>
  </si>
  <si>
    <t>10383</t>
  </si>
  <si>
    <t>健康づくり施策DX推進事業</t>
  </si>
  <si>
    <t>令和5年度補正デジタル田園都市国家構想交付金(デジタル実装タイプTYPE1)42201スマホファーストによる「ネット市役所」の構築事業</t>
  </si>
  <si>
    <t>体育施設予約管理システム導入事業</t>
  </si>
  <si>
    <t>令和4年度補正デジタル田園都市国家構想交付金(デジタル実装タイプTYPE1)29205オンライン手続きの拡充による住民サービスの向上</t>
  </si>
  <si>
    <t>江府町オープンデータ促進事業</t>
  </si>
  <si>
    <t>神奈川県内広域水道企業団</t>
  </si>
  <si>
    <t>令和5年度補正デジタル田園都市国家構想交付金(デジタル実装タイプTYPE1)32000</t>
  </si>
  <si>
    <t>10424</t>
  </si>
  <si>
    <t>10425</t>
  </si>
  <si>
    <t>40925</t>
  </si>
  <si>
    <t>宮津与謝消防組合</t>
  </si>
  <si>
    <t>茨城県央環境衛生組合</t>
    <rPh sb="0" eb="4">
      <t>イバラキケンオウ</t>
    </rPh>
    <rPh sb="4" eb="6">
      <t>カンキョウ</t>
    </rPh>
    <rPh sb="6" eb="10">
      <t>エイセイクミアイ</t>
    </rPh>
    <phoneticPr fontId="2"/>
  </si>
  <si>
    <t>工事立会受付WEBシステム導入事業</t>
  </si>
  <si>
    <t>10428</t>
  </si>
  <si>
    <t>厚木愛甲環境施設組合</t>
  </si>
  <si>
    <t>10444</t>
  </si>
  <si>
    <t>11892</t>
  </si>
  <si>
    <t>令和6年度補正新しい地方経済・生活環境創生交付金(デジタル実装型TYPE1)45202</t>
  </si>
  <si>
    <t>海部郡衛生処理事務組合</t>
  </si>
  <si>
    <t>10449</t>
  </si>
  <si>
    <t>大洲地区広域消防事務組合</t>
  </si>
  <si>
    <t>令和6年度補正新しい地方経済・生活環境創生交付金(デジタル実装型TYPE1)45207書かない窓口設置事業</t>
  </si>
  <si>
    <t>ICT活用教育推進事業</t>
  </si>
  <si>
    <t>南信地域町村交通災害共済事務組合</t>
  </si>
  <si>
    <t>令和6年度補正新しい地方経済・生活環境創生交付金(デジタル実装型TYPE1)30000堤防・河道の３次元点群測量事業</t>
  </si>
  <si>
    <t>令和5年度補正デジタル田園都市国家構想交付金(デジタル実装タイプTYPE1)38402</t>
  </si>
  <si>
    <t>10464</t>
  </si>
  <si>
    <t>03854</t>
  </si>
  <si>
    <t>魚沼地区障害福祉組合</t>
  </si>
  <si>
    <t>40344</t>
  </si>
  <si>
    <t>令和6年度補正新しい地方経済・生活環境創生交付金(デジタル実装型TYPE1)20323窓口料金キャッシュレス化事業</t>
  </si>
  <si>
    <t>野沢温泉DMO DXプラットフォーム構築事業</t>
  </si>
  <si>
    <t>空き家活用基盤構築事業</t>
  </si>
  <si>
    <t>中央広域環境施設組合</t>
  </si>
  <si>
    <t>46811</t>
  </si>
  <si>
    <t>10522</t>
  </si>
  <si>
    <t>12867</t>
  </si>
  <si>
    <t>令和6年度補正新しい地方経済・生活環境創生交付金(デジタル実装型TYPE1)27213</t>
  </si>
  <si>
    <t>19346</t>
  </si>
  <si>
    <t>10523</t>
  </si>
  <si>
    <t>令和5年度補正デジタル田園都市国家構想交付金(デジタル実装タイプTYPE1)33212キャッシュレス/コンビニ収納等の支払いデジタル化</t>
  </si>
  <si>
    <t>令和4年度補正デジタル田園都市国家構想交付金(デジタル実装タイプTYPE1)06212子育て情報共有サービス</t>
  </si>
  <si>
    <t>西蒲原福祉事務組合</t>
  </si>
  <si>
    <t>23424</t>
  </si>
  <si>
    <t>新潟県中東福祉事務組合</t>
  </si>
  <si>
    <t>KPIの名称</t>
    <rPh sb="4" eb="6">
      <t>メイショウ</t>
    </rPh>
    <phoneticPr fontId="2"/>
  </si>
  <si>
    <t>令和5年度補正デジタル田園都市国家構想交付金(デジタル実装タイプTYPE1)28207</t>
  </si>
  <si>
    <t>新潟県三条・燕総合グラウンド施設組合</t>
  </si>
  <si>
    <t>ウェブ口座振替受付サービス導入事業</t>
  </si>
  <si>
    <t>令和6年度補正新しい地方経済・生活環境創生交付金(デジタル実装型TYPE1)15218AIデマンド交通システム導入事業</t>
  </si>
  <si>
    <t>美馬西部共立火葬場組合</t>
  </si>
  <si>
    <t>令和5年度補正デジタル田園都市国家構想交付金(デジタル実装タイプTYPE1)17386</t>
  </si>
  <si>
    <t>三条・燕・西蒲・南蒲広域養護老人ホーム施設組合</t>
  </si>
  <si>
    <t>11201</t>
  </si>
  <si>
    <t>11202</t>
  </si>
  <si>
    <t>11203</t>
  </si>
  <si>
    <t>青森県市町村総合事務組合</t>
  </si>
  <si>
    <t>令和6年度補正新しい地方経済・生活環境創生交付金(デジタル実装型TYPE1)40348AIドリル導入事業</t>
  </si>
  <si>
    <t>豊栄郷清掃施設処理組合</t>
  </si>
  <si>
    <t>41424</t>
  </si>
  <si>
    <t>新発田地域広域事務組合</t>
  </si>
  <si>
    <t>令和5年度補正デジタル田園都市国家構想交付金(デジタル実装タイプTYPE1)28219衛星画像による広域漏水調査支援事業</t>
  </si>
  <si>
    <t>十日町地域広域事務組合</t>
  </si>
  <si>
    <t>山形市教育の情報化推進・デジタル人材育成事業 ～やまがたＡＩ部の裾野の拡がりを目指して～</t>
  </si>
  <si>
    <t>令和5年度補正デジタル田園都市国家構想交付金(デジタル実装タイプTYPE1)29441コンビニ交付サービス事業</t>
  </si>
  <si>
    <t>11208</t>
  </si>
  <si>
    <t>令和5年度補正デジタル田園都市国家構想交付金(デジタル実装タイプTYPE1)12218保育業務支援システム導入事業</t>
  </si>
  <si>
    <t>11209</t>
  </si>
  <si>
    <t>31364</t>
  </si>
  <si>
    <t>介護保険訪問調査モバイル導入事業</t>
  </si>
  <si>
    <t>ＭａａＳ推進に係るＡＩオンデマンド交通システムの高度化による市内公共交通の最適化事業</t>
  </si>
  <si>
    <t>14150</t>
  </si>
  <si>
    <t>11215</t>
  </si>
  <si>
    <t>23228</t>
  </si>
  <si>
    <t>令和6年度補正新しい地方経済・生活環境創生交付金(デジタル実装型TYPE1)12220被災者支援システム運用事業</t>
  </si>
  <si>
    <t>メタバース×MUSEUMあきた構築事業</t>
  </si>
  <si>
    <t>令和6年度補正新しい地方経済・生活環境創生交付金(デジタル実装型TYPE1)10523こども園ICT環境整備事業</t>
  </si>
  <si>
    <t>11217</t>
  </si>
  <si>
    <t>令和6年度補正新しい地方経済・生活環境創生交付金(デジタル実装型TYPE1)11341</t>
  </si>
  <si>
    <t>学校用大型提示装置更新</t>
  </si>
  <si>
    <t>学力向上支援事業（学力データの分析とデジタルドリルの活用）</t>
  </si>
  <si>
    <t>新潟県市町村総合事務組合（普通会計分）</t>
  </si>
  <si>
    <t>新潟県市町村総合事務組合（事業会計分）</t>
  </si>
  <si>
    <t>令和5年度補正デジタル田園都市国家構想交付金(デジタル実装タイプTYPE1)19208公立保育所ＩＣＴ化による保護者の利便性・満足度向上及び保育士負担軽減事業</t>
  </si>
  <si>
    <t>令和5年度補正デジタル田園都市国家構想交付金(デジタル実装タイプTYPE1)43208</t>
  </si>
  <si>
    <t>令和5年度補正デジタル田園都市国家構想交付金(デジタル実装タイプTYPE1)03216デジタル技術を活用した学校教育の情報化</t>
  </si>
  <si>
    <t>黒東合口用水組合</t>
  </si>
  <si>
    <t>令和6年度補正新しい地方経済・生活環境創生交付金(デジタル実装型TYPE1)13219</t>
  </si>
  <si>
    <t>11223</t>
  </si>
  <si>
    <t>③&lt;確認&gt;</t>
    <rPh sb="2" eb="4">
      <t>カクニン</t>
    </rPh>
    <phoneticPr fontId="2"/>
  </si>
  <si>
    <t>生理用品IoTディスペンサーを活用した女性が生活しやすい地域づくり</t>
  </si>
  <si>
    <t>令和4年度補正デジタル田園都市国家構想交付金(デジタル実装タイプTYPE1)12228</t>
  </si>
  <si>
    <t>下山用水組合</t>
  </si>
  <si>
    <t>砺波地方衛生施設組合</t>
  </si>
  <si>
    <t>オンライン申請サービスと連携した情報基盤整備事業</t>
  </si>
  <si>
    <t>庄川水害予防組合</t>
  </si>
  <si>
    <t>令和5年度補正デジタル田園都市国家構想交付金(デジタル実装タイプTYPE1)37202Web口座振替受付事業</t>
  </si>
  <si>
    <t>令和4年度補正デジタル田園都市国家構想交付金(デジタル実装タイプTYPE1)47209</t>
  </si>
  <si>
    <t>令和6年度補正新しい地方経済・生活環境創生交付金(デジタル実装型TYPE1)13123区立保育園へのICTシステム推進事業</t>
  </si>
  <si>
    <t>11227</t>
  </si>
  <si>
    <t>13229</t>
  </si>
  <si>
    <t>エコ・アクション・ポイント事業</t>
  </si>
  <si>
    <t>ICT技術を活用した住民向け行政情報配信サービス（仮称）</t>
  </si>
  <si>
    <t>令和4年度補正デジタル田園都市国家構想交付金(デジタル実装タイプTYPE1)15482</t>
  </si>
  <si>
    <t>11228</t>
  </si>
  <si>
    <t>常願寺川右岸水防市町村組合</t>
  </si>
  <si>
    <t>11229</t>
  </si>
  <si>
    <t>富山県市町村総合事務組合</t>
  </si>
  <si>
    <t>砺波広域圏事務組合</t>
  </si>
  <si>
    <t>43996</t>
  </si>
  <si>
    <t>令和5年度補正デジタル田園都市国家構想交付金(デジタル実装タイプTYPE1)43512くまもと農地GISを活用した情報共有化事業</t>
  </si>
  <si>
    <t>11231</t>
  </si>
  <si>
    <t>コンビニ納付サービス導入事業</t>
  </si>
  <si>
    <t>06945</t>
  </si>
  <si>
    <t>セントレア常滑マイクロMaaS(仮称)による観光客・住民の周遊性向上</t>
  </si>
  <si>
    <t>新川広域圏事務組合</t>
  </si>
  <si>
    <t>11232</t>
  </si>
  <si>
    <t>11233</t>
  </si>
  <si>
    <t>令和6年度補正新しい地方経済・生活環境創生交付金(デジタル実装型TYPE1)23211</t>
  </si>
  <si>
    <t>岸和田市貝塚市清掃施設組合</t>
  </si>
  <si>
    <t>高岡地区広域圏事務組合</t>
  </si>
  <si>
    <t>窓口における字幕表示システムの導入事業</t>
  </si>
  <si>
    <t>中新川広域行政事務組合</t>
  </si>
  <si>
    <t>令和6年度補正新しい地方経済・生活環境創生交付金(デジタル実装型TYPE1)06461</t>
  </si>
  <si>
    <t>11237</t>
  </si>
  <si>
    <t>令和6年度補正新しい地方経済・生活環境創生交付金(デジタル実装型TYPE1)27381デジタル活用による公共施設の充実事業</t>
  </si>
  <si>
    <t>令和5年度補正デジタル田園都市国家構想交付金(デジタル実装タイプTYPE1)33202</t>
  </si>
  <si>
    <t>砺波地方介護保険組合</t>
  </si>
  <si>
    <t>11239</t>
  </si>
  <si>
    <t>①ニーズの把握</t>
  </si>
  <si>
    <t>令和6年度補正新しい地方経済・生活環境創生交付金(デジタル実装型TYPE1)21214</t>
  </si>
  <si>
    <t>11240</t>
  </si>
  <si>
    <t>令和6年度補正新しい地方経済・生活環境創生交付金(デジタル実装型TYPE1)06367AIドリルを活用した個別最適化学習推進事業</t>
  </si>
  <si>
    <t>備南水道企業団</t>
  </si>
  <si>
    <t>11241</t>
  </si>
  <si>
    <t>行政手続におけるオンライン化推進事業</t>
  </si>
  <si>
    <t>22208</t>
  </si>
  <si>
    <t>石川県市町村消防団員等公務災害補償等組合</t>
  </si>
  <si>
    <t>02818</t>
  </si>
  <si>
    <t>第一奥仙丈山恩賜県有財産保護組合</t>
  </si>
  <si>
    <t>物品調達等電子入札・契約管理システム導入事業</t>
  </si>
  <si>
    <t>11246</t>
  </si>
  <si>
    <t>手取川水防事務組合</t>
  </si>
  <si>
    <t>03887</t>
  </si>
  <si>
    <t>タッチパネル式窓口GISサービス</t>
  </si>
  <si>
    <t>11301</t>
  </si>
  <si>
    <t>令和4年度補正デジタル田園都市国家構想交付金(デジタル実装タイプTYPE1)13121</t>
  </si>
  <si>
    <t>11326</t>
  </si>
  <si>
    <t>11342</t>
  </si>
  <si>
    <t>令和4年度補正デジタル田園都市国家構想交付金(デジタル実装タイプTYPE1)23222会話表示システム活用事業</t>
  </si>
  <si>
    <t>34918</t>
  </si>
  <si>
    <t>20563</t>
  </si>
  <si>
    <t>47326</t>
  </si>
  <si>
    <t>令和5年度補正デジタル田園都市国家構想交付金(デジタル実装タイプTYPE1)14215多言語による行政情報の配信サービス事業</t>
  </si>
  <si>
    <t>11343</t>
  </si>
  <si>
    <t>11348</t>
  </si>
  <si>
    <t>令和4年度補正デジタル田園都市国家構想交付金(デジタル実装タイプTYPE1)38204</t>
  </si>
  <si>
    <t>尾張東部火葬場管理組合</t>
  </si>
  <si>
    <t>令和4年度補正デジタル田園都市国家構想交付金(デジタル実装タイプTYPE1)22224</t>
  </si>
  <si>
    <t>羽咋郡市広域圏事務組合（普通会計分）</t>
  </si>
  <si>
    <t>令和5年度補正デジタル田園都市国家構想交付金(デジタル実装タイプTYPE1)03482</t>
  </si>
  <si>
    <t>指定管理施設等窓口にキャッシュレス決済導入</t>
  </si>
  <si>
    <t>日野町江府町日南町衛生施設組合</t>
  </si>
  <si>
    <t>20588</t>
  </si>
  <si>
    <t>11349</t>
  </si>
  <si>
    <t>LINE連携を活用した図書館システム構築事業</t>
  </si>
  <si>
    <t>令和5年度補正デジタル田園都市国家構想交付金(デジタル実装タイプTYPE1)03203おおふなと版窓口ＤＸ（行かない窓口）</t>
  </si>
  <si>
    <t>11361</t>
  </si>
  <si>
    <t>学校・家庭相互連携システム導入事業</t>
  </si>
  <si>
    <t>羽咋郡市広域圏事務組合（事業会計分）</t>
  </si>
  <si>
    <t>11362</t>
  </si>
  <si>
    <t>11365</t>
  </si>
  <si>
    <t>南加賀広域圏事務組合（普通会計分）</t>
  </si>
  <si>
    <t>11369</t>
  </si>
  <si>
    <t>令和4年度補正デジタル田園都市国家構想交付金(デジタル実装タイプTYPE1)38386</t>
  </si>
  <si>
    <t>19384</t>
  </si>
  <si>
    <t>令和5年度補正デジタル田園都市国家構想交付金(デジタル実装タイプTYPE1)30341</t>
  </si>
  <si>
    <t>11381</t>
  </si>
  <si>
    <t>オンライン・書かない窓口化整備事業</t>
  </si>
  <si>
    <t>令和6年度補正新しい地方経済・生活環境創生交付金(デジタル実装型TYPE1)06401</t>
  </si>
  <si>
    <t>能美介護認定事務組合</t>
  </si>
  <si>
    <t>36814</t>
  </si>
  <si>
    <t>令和4年度補正デジタル田園都市国家構想交付金(デジタル実装タイプTYPE1)01408</t>
  </si>
  <si>
    <t>令和6年度補正新しい地方経済・生活環境創生交付金(デジタル実装型TYPE1)11218公共施設予約システム整備事業</t>
  </si>
  <si>
    <t>12423</t>
  </si>
  <si>
    <t>金額(5)</t>
    <rPh sb="0" eb="2">
      <t>キンガク</t>
    </rPh>
    <phoneticPr fontId="44"/>
  </si>
  <si>
    <t>令和4年度補正デジタル田園都市国家構想交付金(デジタル実装タイプTYPE1)22429</t>
  </si>
  <si>
    <t>11383</t>
  </si>
  <si>
    <t>11442</t>
  </si>
  <si>
    <t>南加賀広域圏事務組合（事業会計分）</t>
  </si>
  <si>
    <t>11464</t>
  </si>
  <si>
    <t>令和5年度補正デジタル田園都市国家構想交付金(デジタル実装タイプTYPE1)07368電子入札・電子契約システムの導入事業</t>
  </si>
  <si>
    <t>12100</t>
  </si>
  <si>
    <t>12212</t>
  </si>
  <si>
    <t>12203</t>
  </si>
  <si>
    <t>令和5年度補正デジタル田園都市国家構想交付金(デジタル実装タイプTYPE1)41341</t>
  </si>
  <si>
    <t>12205</t>
  </si>
  <si>
    <t>令和5年度補正デジタル田園都市国家構想交付金(デジタル実装タイプTYPE1)43367</t>
  </si>
  <si>
    <t>「待たない、書かない、キャッシュレス」の窓口実現</t>
  </si>
  <si>
    <t>12206</t>
  </si>
  <si>
    <t>事業実施責任者の事業への関与はあまり大きくなかった（事業進捗の把握が半年に1回未満であった）</t>
    <rPh sb="0" eb="2">
      <t>ジギョウ</t>
    </rPh>
    <rPh sb="2" eb="4">
      <t>ジッシ</t>
    </rPh>
    <rPh sb="4" eb="7">
      <t>セキニンシャ</t>
    </rPh>
    <rPh sb="8" eb="10">
      <t>ジギョウ</t>
    </rPh>
    <rPh sb="12" eb="14">
      <t>カンヨ</t>
    </rPh>
    <rPh sb="18" eb="19">
      <t>オオ</t>
    </rPh>
    <rPh sb="26" eb="30">
      <t>ジギョウシンチョク</t>
    </rPh>
    <rPh sb="31" eb="33">
      <t>ハアク</t>
    </rPh>
    <rPh sb="34" eb="36">
      <t>ハントシ</t>
    </rPh>
    <rPh sb="38" eb="39">
      <t>カイ</t>
    </rPh>
    <rPh sb="39" eb="41">
      <t>ミマン</t>
    </rPh>
    <phoneticPr fontId="2"/>
  </si>
  <si>
    <t>嶺北消防組合</t>
  </si>
  <si>
    <t>46452</t>
  </si>
  <si>
    <t>鯖江・丹生消防組合</t>
  </si>
  <si>
    <t>団体・事業者概要(13)</t>
    <rPh sb="0" eb="2">
      <t>ダンタイ</t>
    </rPh>
    <rPh sb="3" eb="6">
      <t>ジギョウシャ</t>
    </rPh>
    <rPh sb="6" eb="8">
      <t>ガイヨウ</t>
    </rPh>
    <phoneticPr fontId="2"/>
  </si>
  <si>
    <t>令和4年度補正デジタル田園都市国家構想交付金(デジタル実装タイプTYPE1)38386コンビニ交付サービス導入事業</t>
  </si>
  <si>
    <t>松本市・山形村・朝日村中学校組合</t>
  </si>
  <si>
    <t>12208</t>
  </si>
  <si>
    <t>実施計画策定時に想定していたサービス実装年月</t>
  </si>
  <si>
    <t>12211</t>
  </si>
  <si>
    <t>28902</t>
  </si>
  <si>
    <t>令和4年度補正デジタル田園都市国家構想交付金(デジタル実装タイプTYPE1)36403藍住町情報発信DX化事業</t>
  </si>
  <si>
    <t>令和4年度補正デジタル田園都市国家構想交付金(デジタル実装タイプTYPE1)05000メタバース×MUSEUMあきた構築事業</t>
  </si>
  <si>
    <t>若狭消防組合</t>
  </si>
  <si>
    <t>29453</t>
  </si>
  <si>
    <t>敦賀美方消防組合</t>
  </si>
  <si>
    <t>令和4年度補正デジタル田園都市国家構想交付金(デジタル実装タイプTYPE1)12210行かない・書かない・印刷しない市役所推進事業</t>
  </si>
  <si>
    <t>令和5年度補正デジタル田園都市国家構想交付金(デジタル実装タイプTYPE1)14212</t>
  </si>
  <si>
    <t>大野・勝山地区広域行政事務組合</t>
  </si>
  <si>
    <t>令和5年度補正デジタル田園都市国家構想交付金(デジタル実装タイプTYPE1)07402地域情報総合ポータルアプリの整備事業</t>
  </si>
  <si>
    <t>令和4年度補正デジタル田園都市国家構想交付金(デジタル実装タイプTYPE1)40219</t>
  </si>
  <si>
    <t>可茂衛生施設利用組合</t>
  </si>
  <si>
    <t>市民のためのデジタルファースト「いかなくていい市役所」、「またなくていい市役所」構築事業</t>
  </si>
  <si>
    <t>20403</t>
  </si>
  <si>
    <t>南越清掃組合</t>
  </si>
  <si>
    <t>12217</t>
  </si>
  <si>
    <t>令和6年度補正新しい地方経済・生活環境創生交付金(デジタル実装型TYPE1)40421</t>
  </si>
  <si>
    <t>12218</t>
  </si>
  <si>
    <t>令和5年度補正デジタル田園都市国家構想交付金(デジタル実装タイプTYPE1)20541</t>
  </si>
  <si>
    <t>鯖江広域衛生施設組合</t>
  </si>
  <si>
    <t>令和4年度補正デジタル田園都市国家構想交付金(デジタル実装タイプTYPE1)44322</t>
  </si>
  <si>
    <t>12219</t>
  </si>
  <si>
    <t>福井県丹南広域組合</t>
  </si>
  <si>
    <t>令和5年度補正デジタル田園都市国家構想交付金(デジタル実装タイプTYPE1)22216</t>
  </si>
  <si>
    <t>令和6年度補正新しい地方経済・生活環境創生交付金(デジタル実装型TYPE1)08207Web口座振替受付サービス導入事業</t>
  </si>
  <si>
    <t>福井県自治会館組合</t>
  </si>
  <si>
    <t>12221</t>
  </si>
  <si>
    <t>嶺南広域行政組合</t>
  </si>
  <si>
    <t>公立丹南病院組合</t>
  </si>
  <si>
    <t>令和6年度補正新しい地方経済・生活環境創生交付金(デジタル実装型TYPE1)32891要介護認定調査業務のデジタル化事業</t>
  </si>
  <si>
    <t>今後の計測見込み
（当てはまる方を選択）</t>
    <rPh sb="0" eb="2">
      <t>コンゴ</t>
    </rPh>
    <rPh sb="3" eb="5">
      <t>ケイソク</t>
    </rPh>
    <rPh sb="5" eb="7">
      <t>ミコ</t>
    </rPh>
    <rPh sb="10" eb="11">
      <t>ア</t>
    </rPh>
    <rPh sb="15" eb="16">
      <t>ホウ</t>
    </rPh>
    <rPh sb="17" eb="19">
      <t>センタク</t>
    </rPh>
    <phoneticPr fontId="2"/>
  </si>
  <si>
    <t>12224</t>
  </si>
  <si>
    <t>44461</t>
  </si>
  <si>
    <t>17212</t>
  </si>
  <si>
    <t>盛岡広域環境組合</t>
    <rPh sb="0" eb="2">
      <t>モリオカ</t>
    </rPh>
    <rPh sb="2" eb="4">
      <t>コウイキ</t>
    </rPh>
    <rPh sb="4" eb="6">
      <t>カンキョウ</t>
    </rPh>
    <rPh sb="6" eb="8">
      <t>クミアイ</t>
    </rPh>
    <phoneticPr fontId="2"/>
  </si>
  <si>
    <t>令和6年度補正新しい地方経済・生活環境創生交付金(デジタル実装型TYPE1)07501　入札及び契約事務デジタル化事業</t>
  </si>
  <si>
    <t>12227</t>
  </si>
  <si>
    <t>滑沢山恩賜県有財産保護組合</t>
  </si>
  <si>
    <t>神峰山恩賜県有財産保護組合</t>
  </si>
  <si>
    <t>評価を踏まえた改善状況について、当てはまるものを選択してください</t>
    <rPh sb="9" eb="11">
      <t>ジョウキョウ</t>
    </rPh>
    <rPh sb="16" eb="17">
      <t>ア</t>
    </rPh>
    <rPh sb="24" eb="26">
      <t>センタク</t>
    </rPh>
    <phoneticPr fontId="2"/>
  </si>
  <si>
    <t>令和6年度補正新しい地方経済・生活環境創生交付金(デジタル実装型TYPE1)35000</t>
  </si>
  <si>
    <t>12229</t>
  </si>
  <si>
    <t>44214</t>
  </si>
  <si>
    <t>八幡山恩賜県有財産保護組合</t>
  </si>
  <si>
    <t>GPS首輪発信器を活用したサル被害対策</t>
  </si>
  <si>
    <t>湖東広域衛生管理組合</t>
  </si>
  <si>
    <t>金峰前山恩賜県有財産保護組合</t>
  </si>
  <si>
    <t>申請書作成支援サービス導入事業</t>
  </si>
  <si>
    <t>東遠学園組合</t>
  </si>
  <si>
    <t>令和5年度補正デジタル田園都市国家構想交付金(デジタル実装タイプTYPE1)06201子ども・学校・保護者連携事業　～統合型校務支援システムを中心に据えて～</t>
  </si>
  <si>
    <t>令和5年度補正デジタル田園都市国家構想交付金(デジタル実装タイプTYPE1)27366書かない窓口導入事業</t>
  </si>
  <si>
    <t>深沢山恩賜県有財産保護組合</t>
  </si>
  <si>
    <t>令和5年度補正デジタル田園都市国家構想交付金(デジタル実装タイプTYPE1)27228</t>
  </si>
  <si>
    <t>24827</t>
  </si>
  <si>
    <t>令和5年度補正デジタル田園都市国家構想交付金(デジタル実装タイプTYPE1)27219</t>
  </si>
  <si>
    <t>34369</t>
  </si>
  <si>
    <t>令和6年度補正新しい地方経済・生活環境創生交付金(デジタル実装型TYPE1)23238</t>
  </si>
  <si>
    <t>笹子山恩賜県有財産保護組合</t>
  </si>
  <si>
    <t>令和5年度補正デジタル田園都市国家構想交付金(デジタル実装タイプTYPE1)40342授乳期ママへのダイレクト情報発信事業</t>
  </si>
  <si>
    <t>母子健康手帳アプリ導入事業</t>
  </si>
  <si>
    <t>F62</t>
  </si>
  <si>
    <t>12234</t>
  </si>
  <si>
    <t>20920</t>
  </si>
  <si>
    <t>移動市役所推進事業</t>
  </si>
  <si>
    <t>令和5年度補正デジタル田園都市国家構想交付金(デジタル実装タイプTYPE1)17324</t>
  </si>
  <si>
    <t>予約管理システム　クラウドサービス設定</t>
  </si>
  <si>
    <t>12236</t>
  </si>
  <si>
    <t>令和4年度補正デジタル田園都市国家構想交付金(デジタル実装タイプTYPE1)14100火災予防分野に関する届出のデジタル化</t>
  </si>
  <si>
    <t>西日向外三山恩賜県有財産保護組合</t>
  </si>
  <si>
    <t>01868</t>
  </si>
  <si>
    <t>26303</t>
  </si>
  <si>
    <t>12237</t>
  </si>
  <si>
    <t>日向山恩賜県有財産保護組合</t>
  </si>
  <si>
    <t>令和4年度補正デジタル田園都市国家構想交付金(デジタル実装タイプTYPE1)06212移動市役所事業</t>
  </si>
  <si>
    <t>15218</t>
  </si>
  <si>
    <t>12239</t>
  </si>
  <si>
    <t>令和6年度補正新しい地方経済・生活環境創生交付金(デジタル実装型TYPE1)01233</t>
  </si>
  <si>
    <t>令和4年度補正デジタル田園都市国家構想交付金(デジタル実装タイプTYPE1)07308公式LINEアカウントの機能追加による業務連絡網の構築</t>
  </si>
  <si>
    <t>直方・鞍手広域市町村圏事務組合</t>
  </si>
  <si>
    <t>12329</t>
  </si>
  <si>
    <t>納付書のキャッシュレス化化等推進事業</t>
  </si>
  <si>
    <t>12342</t>
  </si>
  <si>
    <t>33666</t>
  </si>
  <si>
    <t>AIチャットボット導入による住民サービスの向上</t>
  </si>
  <si>
    <t>北奥仙丈外二山恩賜県有財産保護組合</t>
  </si>
  <si>
    <t>越前三国ボートレース企業団</t>
    <rPh sb="0" eb="2">
      <t>エチゼン</t>
    </rPh>
    <rPh sb="2" eb="4">
      <t>サンゴク</t>
    </rPh>
    <rPh sb="10" eb="12">
      <t>キギョウ</t>
    </rPh>
    <rPh sb="12" eb="13">
      <t>ダン</t>
    </rPh>
    <phoneticPr fontId="2"/>
  </si>
  <si>
    <t>達成状況</t>
    <rPh sb="0" eb="4">
      <t>タッセイジョウキョウ</t>
    </rPh>
    <phoneticPr fontId="2"/>
  </si>
  <si>
    <t>東近江行政組合</t>
  </si>
  <si>
    <t>令和6年度補正新しい地方経済・生活環境創生交付金(デジタル実装型TYPE1)01465保育所業務のＤＸ推進事業</t>
  </si>
  <si>
    <t>令和6年度補正新しい地方経済・生活環境創生交付金(デジタル実装型TYPE1)12226被災者支援システム運用事業</t>
  </si>
  <si>
    <t>12403</t>
  </si>
  <si>
    <t>大型ごみインターネット受付システム及び持込ごみ事前予約システム等の導入</t>
  </si>
  <si>
    <t>収入項目(16)</t>
    <rPh sb="0" eb="2">
      <t>シュウニュウ</t>
    </rPh>
    <rPh sb="2" eb="4">
      <t>コウモク</t>
    </rPh>
    <phoneticPr fontId="44"/>
  </si>
  <si>
    <t>12409</t>
  </si>
  <si>
    <t>20350</t>
  </si>
  <si>
    <t>令和4年度補正デジタル田園都市国家構想交付金(デジタル実装タイプTYPE1)04207</t>
  </si>
  <si>
    <t>保育所等ＩＣＴ導入事業</t>
  </si>
  <si>
    <t>12410</t>
  </si>
  <si>
    <t>日本語教育支援体制整備事業</t>
  </si>
  <si>
    <t>12421</t>
  </si>
  <si>
    <t>大明神山恩賜県有財産保護組合</t>
  </si>
  <si>
    <t>令和5年度補正デジタル田園都市国家構想交付金(デジタル実装タイプTYPE1)22222公共施設予約システム導入事業</t>
  </si>
  <si>
    <t>事業における役割(4)</t>
    <rPh sb="0" eb="2">
      <t>ジギョウ</t>
    </rPh>
    <rPh sb="6" eb="8">
      <t>ヤクワリ</t>
    </rPh>
    <phoneticPr fontId="2"/>
  </si>
  <si>
    <t>令和6年度補正新しい地方経済・生活環境創生交付金(デジタル実装型TYPE1)40344須恵町公共施設予約システム導入事業</t>
  </si>
  <si>
    <t>特別支援学校の通学体制管理システム導入事業</t>
  </si>
  <si>
    <t>12422</t>
  </si>
  <si>
    <t>27203</t>
  </si>
  <si>
    <t>令和5年度補正デジタル田園都市国家構想交付金(デジタル実装タイプTYPE1)24207クラウド型校務支援システム導入事業</t>
  </si>
  <si>
    <t>電子図書館の導入</t>
  </si>
  <si>
    <t>御座石恩賜県有財産保護組合</t>
  </si>
  <si>
    <t>令和5年度補正デジタル田園都市国家構想交付金(デジタル実装タイプTYPE1)33622</t>
  </si>
  <si>
    <t>令和6年度補正新しい地方経済・生活環境創生交付金(デジタル実装型TYPE1)13104経営相談における予約システムの導入</t>
  </si>
  <si>
    <t>施設型利用給付等補助金交付手続きデジタル化事業</t>
  </si>
  <si>
    <t>令和4年度補正デジタル田園都市国家構想交付金(デジタル実装タイプTYPE1)45202デジタル技術を活用したスポーツ人口拡大事業</t>
  </si>
  <si>
    <t>令和5年度補正デジタル田園都市国家構想交付金(デジタル実装タイプTYPE1)14208Web口座振替受付サービス事業</t>
  </si>
  <si>
    <t>29808</t>
  </si>
  <si>
    <t>12426</t>
  </si>
  <si>
    <t>12427</t>
  </si>
  <si>
    <t>令和5年度補正デジタル田園都市国家構想交付金(デジタル実装タイプTYPE1)35000インフラ施設管理における利便性向上に向けたシステム構築</t>
  </si>
  <si>
    <t>道路管理業務支援システム導入事業</t>
  </si>
  <si>
    <t>19422</t>
  </si>
  <si>
    <t>電子契約サービス導入事業</t>
  </si>
  <si>
    <t>令和5年度補正デジタル田園都市国家構想交付金(デジタル実装タイプTYPE1)43202</t>
  </si>
  <si>
    <t>12441</t>
  </si>
  <si>
    <t>牛ケ馬場恩賜県有財産保護組合</t>
  </si>
  <si>
    <t>上下水道・道路台帳情報ホームページ閲覧サービス導入事業</t>
  </si>
  <si>
    <t>大内窪外壱字恩賜県有財産保護組合</t>
  </si>
  <si>
    <t>令和5年度補正デジタル田園都市国家構想交付金(デジタル実装タイプTYPE1)40226宮若市議会動画配信字幕表示機能追加事業</t>
  </si>
  <si>
    <t>奥野山恩賜県有財産保護組合</t>
  </si>
  <si>
    <t>11810</t>
  </si>
  <si>
    <t>令和4年度補正デジタル田園都市国家構想交付金(デジタル実装タイプTYPE1)01000誘客促進強化事業（アプリ機能強化）</t>
  </si>
  <si>
    <t>「書かない・行かない」安心できる窓口整備事業</t>
  </si>
  <si>
    <t>13103</t>
  </si>
  <si>
    <t>デジタル技術を活用した関係人口創出事業</t>
  </si>
  <si>
    <t>令和4年度補正デジタル田園都市国家構想交付金(デジタル実装タイプTYPE1)12202オンライン申請推進事業</t>
  </si>
  <si>
    <t>収入項目(8)</t>
    <rPh sb="0" eb="2">
      <t>シュウニュウ</t>
    </rPh>
    <rPh sb="2" eb="4">
      <t>コウモク</t>
    </rPh>
    <phoneticPr fontId="44"/>
  </si>
  <si>
    <t>令和4年度補正デジタル田園都市国家構想交付金(デジタル実装タイプTYPE1)31202学校開放事業のオンライン利用予約および遠隔鍵管理</t>
  </si>
  <si>
    <t>3年間の投入総金額について記載すること（過去の実績報告や事業実施報告等に記載の経費を参考にすること）。</t>
    <rPh sb="1" eb="3">
      <t>ネンカン</t>
    </rPh>
    <rPh sb="4" eb="6">
      <t>トウニュウ</t>
    </rPh>
    <rPh sb="6" eb="7">
      <t>ソウ</t>
    </rPh>
    <rPh sb="7" eb="9">
      <t>キンガク</t>
    </rPh>
    <rPh sb="13" eb="15">
      <t>キサイ</t>
    </rPh>
    <rPh sb="20" eb="22">
      <t>カコ</t>
    </rPh>
    <rPh sb="23" eb="25">
      <t>ジッセキ</t>
    </rPh>
    <rPh sb="25" eb="27">
      <t>ホウコク</t>
    </rPh>
    <rPh sb="28" eb="34">
      <t>ジギョウジッシホウコク</t>
    </rPh>
    <rPh sb="34" eb="35">
      <t>トウ</t>
    </rPh>
    <rPh sb="36" eb="38">
      <t>キサイ</t>
    </rPh>
    <rPh sb="39" eb="41">
      <t>ケイヒ</t>
    </rPh>
    <rPh sb="42" eb="44">
      <t>サンコウ</t>
    </rPh>
    <phoneticPr fontId="2"/>
  </si>
  <si>
    <t>令和5年度補正デジタル田園都市国家構想交付金(デジタル実装タイプTYPE1)45383</t>
  </si>
  <si>
    <t>釜無山外三字恩賜県有財産保護組合</t>
  </si>
  <si>
    <t>土木施設管理体制DX推進事業</t>
  </si>
  <si>
    <t>サービス実装年</t>
    <rPh sb="4" eb="6">
      <t>ジッソウ</t>
    </rPh>
    <rPh sb="6" eb="7">
      <t>ドシ</t>
    </rPh>
    <phoneticPr fontId="2"/>
  </si>
  <si>
    <t>令和5年度補正デジタル田園都市国家構想交付金(デジタル実装タイプTYPE1)31203電子申請サービス機能拡張事業</t>
  </si>
  <si>
    <t>要介護認定訪問調査用モバイル（タブレット）導入事業</t>
  </si>
  <si>
    <t>13104</t>
  </si>
  <si>
    <t>富士吉田市外二ヶ村恩賜県有財産保護組合</t>
  </si>
  <si>
    <t>令和6年度補正新しい地方経済・生活環境創生交付金(デジタル実装型TYPE1)01634</t>
  </si>
  <si>
    <t>20561</t>
  </si>
  <si>
    <t>柏・白井・鎌ケ谷環境衛生組合</t>
  </si>
  <si>
    <t>令和5年度補正デジタル田園都市国家構想交付金(デジタル実装タイプTYPE1)20385公共施設予約システム導入事業</t>
  </si>
  <si>
    <t>令和4年度補正デジタル田園都市国家構想交付金(デジタル実装タイプTYPE1)43501</t>
  </si>
  <si>
    <t>河口木無山外六字恩賜県有財産保護組合</t>
  </si>
  <si>
    <t>「行かない窓口」導入事業</t>
  </si>
  <si>
    <t>13106</t>
  </si>
  <si>
    <t>13107</t>
  </si>
  <si>
    <t>16900</t>
  </si>
  <si>
    <t>図書館システムデジタル化推進事業</t>
  </si>
  <si>
    <t>令和6年度補正新しい地方経済・生活環境創生交付金(デジタル実装型TYPE1)22224</t>
  </si>
  <si>
    <t>鳴沢・富士河口湖恩賜県有財産保護組合</t>
  </si>
  <si>
    <t>富谷市</t>
    <rPh sb="2" eb="3">
      <t>シ</t>
    </rPh>
    <phoneticPr fontId="44"/>
  </si>
  <si>
    <t>令和6年度補正新しい地方経済・生活環境創生交付金(デジタル実装型TYPE1)31389</t>
  </si>
  <si>
    <t>野脇恩賜県有財産保護組合</t>
  </si>
  <si>
    <t>令和5年度補正デジタル田園都市国家構想交付金(デジタル実装タイプTYPE1)31403</t>
  </si>
  <si>
    <t>湖北行政事務組合</t>
  </si>
  <si>
    <t>03893</t>
  </si>
  <si>
    <t>13112</t>
  </si>
  <si>
    <t>23918</t>
  </si>
  <si>
    <t>13113</t>
  </si>
  <si>
    <t>13114</t>
  </si>
  <si>
    <t>46848</t>
  </si>
  <si>
    <t>令和4年度補正デジタル田園都市国家構想交付金(デジタル実装タイプTYPE1)43369コンビニ納付サービス導入事業</t>
  </si>
  <si>
    <t>大滝山林組合</t>
  </si>
  <si>
    <t>13115</t>
  </si>
  <si>
    <t>デジタルハザードマップ作成事業</t>
  </si>
  <si>
    <t>クラウド型監視装置を活用した水管理体系構築</t>
  </si>
  <si>
    <t>三郡衛生組合</t>
  </si>
  <si>
    <t>デジタルシェアサイクルを活用した観光利便性向上・周遊促進事業</t>
  </si>
  <si>
    <t>19806</t>
  </si>
  <si>
    <t>令和5年度補正デジタル田園都市国家構想交付金(デジタル実装タイプTYPE1)20304</t>
  </si>
  <si>
    <t>13116</t>
  </si>
  <si>
    <t>13117</t>
  </si>
  <si>
    <t>公共施設へのスマートロック導入事業</t>
  </si>
  <si>
    <t>23232</t>
  </si>
  <si>
    <t>青木ヶ原衛生センター</t>
  </si>
  <si>
    <t>介護認定審査会等システム導入事業</t>
  </si>
  <si>
    <t>13119</t>
  </si>
  <si>
    <t>東山梨行政事務組合</t>
  </si>
  <si>
    <t>20955</t>
  </si>
  <si>
    <t>マイナンバーカードを活用した書かない窓口サービス拡充事業</t>
  </si>
  <si>
    <t>令和6年度補正新しい地方経済・生活環境創生交付金(デジタル実装型TYPE1)01638</t>
  </si>
  <si>
    <t>03867</t>
  </si>
  <si>
    <t>Web口座振替受付サービス事業</t>
  </si>
  <si>
    <t>令和6年度補正新しい地方経済・生活環境創生交付金(デジタル実装型TYPE1)01581コンビニ交付システム導入事業</t>
  </si>
  <si>
    <t>青木が原ごみ処理組合</t>
  </si>
  <si>
    <t>40808</t>
  </si>
  <si>
    <t>まほろば環境衛生組合</t>
    <rPh sb="4" eb="6">
      <t>カンキョウ</t>
    </rPh>
    <rPh sb="6" eb="8">
      <t>エイセイ</t>
    </rPh>
    <rPh sb="8" eb="10">
      <t>クミアイ</t>
    </rPh>
    <phoneticPr fontId="46"/>
  </si>
  <si>
    <t>財務会計事務デジタル化事業</t>
  </si>
  <si>
    <t>令和5年度補正デジタル田園都市国家構想交付金(デジタル実装タイプTYPE1)13213</t>
  </si>
  <si>
    <t>13123</t>
  </si>
  <si>
    <t>宮崎市スーパーアプリ構築事業</t>
  </si>
  <si>
    <t>オールHIRONOによる地域情報ポータルサイトを活用した地域課題解決事業</t>
  </si>
  <si>
    <t>令和5年度補正デジタル田園都市国家構想交付金(デジタル実装タイプTYPE1)09342AI-OCR・RPAを活用した行政サービス向上事業事業</t>
  </si>
  <si>
    <t>中巨摩地区広域事務組合</t>
  </si>
  <si>
    <t>公式LINEの機能拡張によるスマホ市役所の構築</t>
  </si>
  <si>
    <t>令和5年度補正デジタル田園都市国家構想交付金(デジタル実装タイプTYPE1)23501保育園ＩＣＴシステム導入業務</t>
  </si>
  <si>
    <t>20485</t>
  </si>
  <si>
    <t>13202</t>
  </si>
  <si>
    <t>峡北広域行政事務組合</t>
  </si>
  <si>
    <t>42203</t>
  </si>
  <si>
    <t>令和6年度補正新しい地方経済・生活環境創生交付金(デジタル実装型TYPE1)08229</t>
  </si>
  <si>
    <t>令和5年度補正デジタル田園都市国家構想交付金(デジタル実装タイプTYPE1)40402</t>
  </si>
  <si>
    <t>令和4年度補正デジタル田園都市国家構想交付金(デジタル実装タイプTYPE1)45421</t>
  </si>
  <si>
    <t>20429</t>
  </si>
  <si>
    <t>13205</t>
  </si>
  <si>
    <t>23220</t>
  </si>
  <si>
    <t>令和4年度補正デジタル田園都市国家構想交付金(デジタル実装タイプTYPE1)11346町立保育園ICTシステム事業</t>
  </si>
  <si>
    <t>水道ポータルサイト等導入事業</t>
  </si>
  <si>
    <t>釈迦堂遺跡博物館組合</t>
  </si>
  <si>
    <t>令和4年度補正デジタル田園都市国家構想交付金(デジタル実装タイプTYPE1)08211高齢者の見守り・防災強化事業</t>
  </si>
  <si>
    <t>富士五湖広域行政事務組合</t>
  </si>
  <si>
    <t>40873</t>
  </si>
  <si>
    <t>ＢＬＥタグを活用した見守り事業</t>
  </si>
  <si>
    <t>13209</t>
  </si>
  <si>
    <t>令和6年度補正新しい地方経済・生活環境創生交付金(デジタル実装型TYPE1)13114翻訳タブレットを活用した透明ディスプレイの導入事業</t>
  </si>
  <si>
    <t>令和6年度補正新しい地方経済・生活環境創生交付金(デジタル実装型TYPE1)02387</t>
  </si>
  <si>
    <t>36846</t>
  </si>
  <si>
    <t>令和4年度補正デジタル田園都市国家構想交付金(デジタル実装タイプTYPE1)09202</t>
  </si>
  <si>
    <t>13210</t>
  </si>
  <si>
    <t>20917</t>
  </si>
  <si>
    <t>東部地域広域水道企業団</t>
  </si>
  <si>
    <t>統合型GIS構築業務＆ドローン活用事業</t>
  </si>
  <si>
    <t>25835</t>
  </si>
  <si>
    <t>29852</t>
  </si>
  <si>
    <t>13213</t>
  </si>
  <si>
    <t>38206</t>
  </si>
  <si>
    <t>13214</t>
  </si>
  <si>
    <t>04938</t>
  </si>
  <si>
    <t>建築行政のシステム基盤整備</t>
  </si>
  <si>
    <t>13215</t>
  </si>
  <si>
    <t>インフラメンテナンス</t>
  </si>
  <si>
    <t>高梁地域事務組合(普通会計分)</t>
    <rPh sb="0" eb="2">
      <t>タカハシ</t>
    </rPh>
    <rPh sb="2" eb="4">
      <t>チイキ</t>
    </rPh>
    <rPh sb="9" eb="11">
      <t>フツウ</t>
    </rPh>
    <rPh sb="11" eb="13">
      <t>カイケイ</t>
    </rPh>
    <rPh sb="13" eb="14">
      <t>ブン</t>
    </rPh>
    <phoneticPr fontId="2"/>
  </si>
  <si>
    <t>窓口サービスのオンライン化に伴う市民サービス向上事業</t>
  </si>
  <si>
    <t>北佐久郡老人福祉施設組合</t>
  </si>
  <si>
    <t>13218</t>
  </si>
  <si>
    <t>防災ポータル・アプリ</t>
  </si>
  <si>
    <t>窓口キャッシュレス決済事業</t>
  </si>
  <si>
    <t>13219</t>
  </si>
  <si>
    <t>15227</t>
  </si>
  <si>
    <t>母子保健スマート窓口推進事業</t>
  </si>
  <si>
    <t>佐川町情報DXによる「学び合い」のまちづくり事業</t>
  </si>
  <si>
    <t>川西保健衛生施設組合</t>
  </si>
  <si>
    <t>令和5年度補正デジタル田園都市国家構想交付金(デジタル実装タイプTYPE1)12237学校教育DX推進事業</t>
  </si>
  <si>
    <t>13221</t>
  </si>
  <si>
    <t>13402</t>
  </si>
  <si>
    <t>47824</t>
  </si>
  <si>
    <t>13222</t>
  </si>
  <si>
    <t>令和6年度補正新しい地方経済・生活環境創生交付金(デジタル実装型TYPE1)47303</t>
  </si>
  <si>
    <t>ローカル５Ｇを活用したスマートアリーナ推進事業</t>
  </si>
  <si>
    <t>青木村及び上田市共有財産組合</t>
  </si>
  <si>
    <t>14402</t>
  </si>
  <si>
    <t>葛尾組合</t>
  </si>
  <si>
    <t>13224</t>
  </si>
  <si>
    <t>柵原、吉井、英田火葬場施設組合</t>
  </si>
  <si>
    <t>令和5年度補正デジタル田園都市国家構想交付金(デジタル実装タイプTYPE1)40448持続可能な地域DX推進環境整備事業</t>
  </si>
  <si>
    <t>08919</t>
  </si>
  <si>
    <t>浅麓環境施設組合</t>
  </si>
  <si>
    <t>令和4年度補正デジタル田園都市国家構想交付金(デジタル実装タイプTYPE1)11385デジタルサイネージによる地域情報発信力の強化</t>
  </si>
  <si>
    <t>京都府後期高齢者医療広域連合</t>
    <rPh sb="0" eb="3">
      <t>キョウトフ</t>
    </rPh>
    <rPh sb="3" eb="5">
      <t>コウキ</t>
    </rPh>
    <rPh sb="5" eb="8">
      <t>コウレイシャ</t>
    </rPh>
    <rPh sb="8" eb="10">
      <t>イリョウ</t>
    </rPh>
    <rPh sb="10" eb="12">
      <t>コウイキ</t>
    </rPh>
    <rPh sb="12" eb="14">
      <t>レンゴウ</t>
    </rPh>
    <phoneticPr fontId="2"/>
  </si>
  <si>
    <t>13225</t>
  </si>
  <si>
    <t>28203</t>
  </si>
  <si>
    <t>12860</t>
  </si>
  <si>
    <t>学校体育施設予約管理システム導入事業</t>
  </si>
  <si>
    <t>42213</t>
  </si>
  <si>
    <t>証明書郵送請求キャッシュレス事業</t>
  </si>
  <si>
    <t>千曲衛生施設組合</t>
  </si>
  <si>
    <t>43949</t>
  </si>
  <si>
    <t>印旛郡市広域市町村圏事務組合（事業会計分）</t>
  </si>
  <si>
    <t>令和5年度補正デジタル田園都市国家構想交付金(デジタル実装タイプTYPE1)37203郷土資料館デジタルアーカイブ事業</t>
  </si>
  <si>
    <t>13227</t>
  </si>
  <si>
    <t>28214</t>
  </si>
  <si>
    <t>佐久水道企業団</t>
  </si>
  <si>
    <t>令和4年度補正デジタル田園都市国家構想交付金(デジタル実装タイプTYPE1)06381デジタルポイントサービス整備事業</t>
  </si>
  <si>
    <t>20363</t>
  </si>
  <si>
    <t>美郷町地区防災計画作成支援事業</t>
  </si>
  <si>
    <t>浅麓水道企業団</t>
  </si>
  <si>
    <t>13362</t>
  </si>
  <si>
    <t>行政情報個別配信システム等構築事業</t>
  </si>
  <si>
    <t>13363</t>
  </si>
  <si>
    <t>47829</t>
  </si>
  <si>
    <t>令和4年度補正デジタル田園都市国家構想交付金(デジタル実装タイプTYPE1)41202市役所窓口スマート化に向けた行政MaaS導入事業</t>
  </si>
  <si>
    <t>13364</t>
  </si>
  <si>
    <t>図書館のデジタル化強化事業</t>
  </si>
  <si>
    <t>13401</t>
  </si>
  <si>
    <t>中信地域町村交通災害共済事務組合</t>
  </si>
  <si>
    <t>26820</t>
  </si>
  <si>
    <t>令和4年度補正デジタル田園都市国家構想交付金(デジタル実装タイプTYPE1)15213予約制乗合ワゴン車運行システム再構築事業</t>
  </si>
  <si>
    <t>令和6年度補正新しい地方経済・生活環境創生交付金(デジタル実装型TYPE1)46221SBS推進事業（行政キオスク端末導入事業）</t>
  </si>
  <si>
    <t>14130</t>
  </si>
  <si>
    <t>WEB口座振替受付サービス事業</t>
  </si>
  <si>
    <t>14201</t>
  </si>
  <si>
    <t>令和5年度補正デジタル田園都市国家構想交付金(デジタル実装タイプTYPE1)15211電子入札システム導入事業</t>
  </si>
  <si>
    <t>令和4年度補正デジタル田園都市国家構想交付金(デジタル実装タイプTYPE1)01545斜里町市街地鳥獣侵入防止柵維持管理効率化事業</t>
  </si>
  <si>
    <t>令和5年度補正デジタル田園都市国家構想交付金(デジタル実装タイプTYPE1)07501公立小中学校における教育業務支援ツール導入事業</t>
  </si>
  <si>
    <t>須高行政事務組合</t>
  </si>
  <si>
    <t>14203</t>
  </si>
  <si>
    <t>14204</t>
  </si>
  <si>
    <t>消防同意等の申請業務支援システム導入事業</t>
  </si>
  <si>
    <t>令和5年度補正デジタル田園都市国家構想交付金(デジタル実装タイプTYPE1)13229指導者用デジタル教科書の整備</t>
  </si>
  <si>
    <t>斜里町市街地鳥獣侵入防止柵維持管理効率化事業</t>
  </si>
  <si>
    <t>令和5年度補正デジタル田園都市国家構想交付金(デジタル実装タイプTYPE1)36203税証明書等コンビニ交付サービス事業</t>
  </si>
  <si>
    <t>14206</t>
  </si>
  <si>
    <t>令和4年度補正デジタル田園都市国家構想交付金(デジタル実装タイプTYPE1)06402</t>
  </si>
  <si>
    <t>令和6年度補正新しい地方経済・生活環境創生交付金(デジタル実装型TYPE1)12232マイナンバーカードを活用した図書館サービス事業</t>
  </si>
  <si>
    <t>砂防堰堤の３次元点群測量事業（地震時緊急点検等への活用）</t>
  </si>
  <si>
    <t>諏訪中央病院組合</t>
  </si>
  <si>
    <t>15206</t>
  </si>
  <si>
    <t>43447</t>
  </si>
  <si>
    <t>15864</t>
  </si>
  <si>
    <t>22812</t>
  </si>
  <si>
    <t>塩尻市辰野町中学校組合</t>
  </si>
  <si>
    <t>14211</t>
  </si>
  <si>
    <t>43204</t>
  </si>
  <si>
    <t>令和5年度補正デジタル田園都市国家構想交付金(デジタル実装タイプTYPE1)12212行政手続きオンライン案内サービス導入事業</t>
  </si>
  <si>
    <t>令和5年度補正デジタル田園都市国家構想交付金(デジタル実装タイプTYPE1)36206窓口キャッシュレス決済導入事業</t>
  </si>
  <si>
    <t>令和4年度補正デジタル田園都市国家構想交付金(デジタル実装タイプTYPE1)40610</t>
  </si>
  <si>
    <t>恩智川水防事務組合</t>
  </si>
  <si>
    <t>佐久広域連合</t>
  </si>
  <si>
    <t>14212</t>
  </si>
  <si>
    <t>33897</t>
  </si>
  <si>
    <t>令和5年度補正デジタル田園都市国家構想交付金(デジタル実装タイプTYPE1)01545水道スマートメーター（水道自動検針）導入事業</t>
  </si>
  <si>
    <t>14214</t>
  </si>
  <si>
    <t>14215</t>
  </si>
  <si>
    <t>令和5年度補正デジタル田園都市国家構想交付金(デジタル実装タイプTYPE1)15223除雪管理システム導入事業</t>
  </si>
  <si>
    <t>デジタル技術を活用した町民利用施設等の利用環境向上事業</t>
  </si>
  <si>
    <t>収入項目は、サービスの利用料収入、事業者からの負担金や寄付金、申請団体自身による補助金、県の補助金、国の補助金など網羅的に記載ください。</t>
  </si>
  <si>
    <t>10874</t>
  </si>
  <si>
    <t>14218</t>
  </si>
  <si>
    <t>25859</t>
  </si>
  <si>
    <t>令和6年度補正新しい地方経済・生活環境創生交付金(デジタル実装型TYPE1)24216斎苑予約システム導入事業</t>
  </si>
  <si>
    <t>便利でスマートな地域行政サービス事業</t>
  </si>
  <si>
    <t>令和5年度補正デジタル田園都市国家構想交付金(デジタル実装タイプTYPE1)20432申請書自動作成システム(書かない窓口)導入事業</t>
  </si>
  <si>
    <t>令和6年度補正新しい地方経済・生活環境創生交付金(デジタル実装型TYPE1)10345統合型及び公開型GIS導入事業</t>
  </si>
  <si>
    <t>14301</t>
  </si>
  <si>
    <t>旭川中部衛生施設組合</t>
  </si>
  <si>
    <t>14321</t>
  </si>
  <si>
    <t>令和5年度補正デジタル田園都市国家構想交付金(デジタル実装タイプTYPE1)30406</t>
  </si>
  <si>
    <t>南知多町LINE公式アカウント活用事業</t>
  </si>
  <si>
    <t>北部衛生施設組合</t>
  </si>
  <si>
    <t>14341</t>
  </si>
  <si>
    <t>46921</t>
  </si>
  <si>
    <t>令和5年度補正デジタル田園都市国家構想交付金(デジタル実装タイプTYPE1)45202都城島津邸デジタルアーカイブ事業</t>
  </si>
  <si>
    <t>税証明のコンビニ交付サービス事業</t>
  </si>
  <si>
    <t>14342</t>
  </si>
  <si>
    <t>令和6年度補正新しい地方経済・生活環境創生交付金(デジタル実装型TYPE1)02343</t>
  </si>
  <si>
    <t>校務のデジタル化による子供の学び支援・充実事業</t>
  </si>
  <si>
    <t>岳南広域消防組合</t>
  </si>
  <si>
    <t>14361</t>
  </si>
  <si>
    <t>クラウド型校務支援システム導入による学習系データと校務系データの連携事業</t>
  </si>
  <si>
    <t>木曽広域連合</t>
  </si>
  <si>
    <t>令和6年度補正新しい地方経済・生活環境創生交付金(デジタル実装型TYPE1)04208郵便局等における証明書自動交付サービス導入事業</t>
  </si>
  <si>
    <t>14363</t>
  </si>
  <si>
    <t>令和6年度補正新しい地方経済・生活環境創生交付金(デジタル実装型TYPE1)09344公共施設予約システム導入事業</t>
  </si>
  <si>
    <t>令和5年度補正デジタル田園都市国家構想交付金(デジタル実装タイプTYPE1)13218</t>
  </si>
  <si>
    <t>14364</t>
  </si>
  <si>
    <t>依田窪医療福祉事務組合</t>
  </si>
  <si>
    <t>上伊那広域連合</t>
  </si>
  <si>
    <t>令和6年度補正新しい地方経済・生活環境創生交付金(デジタル実装型TYPE1)15225電子入札導入事業</t>
  </si>
  <si>
    <t>令和5年度補正デジタル田園都市国家構想交付金(デジタル実装タイプTYPE1)08202</t>
  </si>
  <si>
    <t>22342</t>
  </si>
  <si>
    <t>14383</t>
  </si>
  <si>
    <t>令和5年度補正デジタル田園都市国家構想交付金(デジタル実装タイプTYPE1)03381金ケ崎町防災情報発信システム作成事業</t>
  </si>
  <si>
    <t>20206</t>
  </si>
  <si>
    <t>14384</t>
  </si>
  <si>
    <t>LINEを活用した情報発信強化事業</t>
  </si>
  <si>
    <t>27207</t>
  </si>
  <si>
    <t>下伊那郡土木技術センター組合</t>
  </si>
  <si>
    <t>令和5年度補正デジタル田園都市国家構想交付金(デジタル実装タイプTYPE1)12347</t>
  </si>
  <si>
    <t>27361</t>
  </si>
  <si>
    <t>岳北広域行政組合</t>
  </si>
  <si>
    <t>令和4年度補正デジタル田園都市国家構想交付金(デジタル実装タイプTYPE1)11203</t>
  </si>
  <si>
    <t>15100</t>
  </si>
  <si>
    <t>令和4年度補正デジタル田園都市国家構想交付金(デジタル実装タイプTYPE1)13119クラウドサービスを活用した子ども見守り情報共有</t>
  </si>
  <si>
    <t>安芸広域市町村圏事務組合</t>
  </si>
  <si>
    <t>滋賀県電子契約推進事業</t>
  </si>
  <si>
    <t>15204</t>
  </si>
  <si>
    <t>衛星画像活用水道管漏水調査事業</t>
  </si>
  <si>
    <t>12863</t>
  </si>
  <si>
    <t>令和5年度補正デジタル田園都市国家構想交付金(デジタル実装タイプTYPE1)43424くまもと農地GISを活用した情報共有化事業</t>
  </si>
  <si>
    <t>令和6年度補正新しい地方経済・生活環境創生交付金(デジタル実装型TYPE1)40642</t>
  </si>
  <si>
    <t>長野県民交通災害共済組合</t>
  </si>
  <si>
    <t>都市計画総括図等台帳整備事業</t>
  </si>
  <si>
    <t>15205</t>
  </si>
  <si>
    <t>20939</t>
  </si>
  <si>
    <t>飯豊町デジタル推進事業</t>
  </si>
  <si>
    <t>令和5年度補正デジタル田園都市国家構想交付金(デジタル実装タイプTYPE1)24208名張市立病院経営強化プラン医療DX推進事業</t>
  </si>
  <si>
    <t>5：利用者数等の見込みもニーズの仮説も立てなかった</t>
    <rPh sb="2" eb="5">
      <t>リヨウシャ</t>
    </rPh>
    <rPh sb="5" eb="6">
      <t>スウ</t>
    </rPh>
    <rPh sb="6" eb="7">
      <t>トウ</t>
    </rPh>
    <rPh sb="8" eb="10">
      <t>ミコ</t>
    </rPh>
    <rPh sb="16" eb="18">
      <t>カセツ</t>
    </rPh>
    <rPh sb="19" eb="20">
      <t>タ</t>
    </rPh>
    <phoneticPr fontId="2"/>
  </si>
  <si>
    <t>松塩筑木曽老人福祉施設組合</t>
  </si>
  <si>
    <t>令和5年度補正デジタル田園都市国家構想交付金(デジタル実装タイプTYPE1)46523証明書コンビニ交付・庁舎内端末・郵便局内キオスク端末交付事業</t>
  </si>
  <si>
    <t>15208</t>
  </si>
  <si>
    <t>交付金予算年度</t>
    <rPh sb="0" eb="3">
      <t>コウフキン</t>
    </rPh>
    <rPh sb="3" eb="7">
      <t>ヨサンネンド</t>
    </rPh>
    <phoneticPr fontId="43"/>
  </si>
  <si>
    <t>令和6年度補正新しい地方経済・生活環境創生交付金(デジタル実装型TYPE1)01409</t>
  </si>
  <si>
    <t>千曲坂城消防組合</t>
  </si>
  <si>
    <t>令和5年度補正デジタル田園都市国家構想交付金(デジタル実装タイプTYPE1)24441</t>
  </si>
  <si>
    <t>15209</t>
  </si>
  <si>
    <t>令和4年度補正デジタル田園都市国家構想交付金(デジタル実装タイプTYPE1)24207多言語による行政情報の配信サービス</t>
  </si>
  <si>
    <t>南諏衛生施設組合</t>
  </si>
  <si>
    <t>令和4年度補正デジタル田園都市国家構想交付金(デジタル実装タイプTYPE1)05000建設ＤＸ加速化事業</t>
  </si>
  <si>
    <t>15222</t>
  </si>
  <si>
    <t>令和5年度補正デジタル田園都市国家構想交付金(デジタル実装タイプTYPE1)01405</t>
  </si>
  <si>
    <t>33880</t>
  </si>
  <si>
    <t>川西町地図情報オープン化事業</t>
  </si>
  <si>
    <t>公式LINE機能拡張事業</t>
  </si>
  <si>
    <t>15226</t>
  </si>
  <si>
    <t>15342</t>
  </si>
  <si>
    <t>令和5年度補正デジタル田園都市国家構想交付金(デジタル実装タイプTYPE1)23205</t>
  </si>
  <si>
    <t>09841</t>
  </si>
  <si>
    <t>令和6年度補正新しい地方経済・生活環境創生交付金(デジタル実装型TYPE1)26209</t>
  </si>
  <si>
    <t>30888</t>
  </si>
  <si>
    <t>大垣衛生施設組合</t>
  </si>
  <si>
    <t>GIGAスクール推進教育ICT推進事業</t>
  </si>
  <si>
    <t>令和5年度補正デジタル田園都市国家構想交付金(デジタル実装タイプTYPE1)06428</t>
  </si>
  <si>
    <t>15385</t>
  </si>
  <si>
    <t>授業の質の向上推進事業</t>
  </si>
  <si>
    <t>15405</t>
  </si>
  <si>
    <t>45208</t>
  </si>
  <si>
    <t>南濃衛生施設利用事務組合</t>
  </si>
  <si>
    <t>大里広域市町村圏組合（普通会計分）</t>
    <rPh sb="11" eb="13">
      <t>フツウ</t>
    </rPh>
    <rPh sb="13" eb="15">
      <t>カイケイ</t>
    </rPh>
    <rPh sb="15" eb="16">
      <t>ブン</t>
    </rPh>
    <phoneticPr fontId="2"/>
  </si>
  <si>
    <t>令和5年度補正デジタル田園都市国家構想交付金(デジタル実装タイプTYPE1)26202都市計画総括図等台帳整備事業</t>
  </si>
  <si>
    <t>23211</t>
  </si>
  <si>
    <t>22828</t>
  </si>
  <si>
    <t>②&lt;総括&gt;</t>
    <rPh sb="2" eb="4">
      <t>ソウカツ</t>
    </rPh>
    <phoneticPr fontId="2"/>
  </si>
  <si>
    <t>窓口サービスデジタル化推進事業</t>
  </si>
  <si>
    <t>15504</t>
  </si>
  <si>
    <t>32526</t>
  </si>
  <si>
    <t>揖斐川水防事務組合</t>
  </si>
  <si>
    <t>01894</t>
  </si>
  <si>
    <t>15581</t>
  </si>
  <si>
    <t>令和5年度補正デジタル田園都市国家構想交付金(デジタル実装タイプTYPE1)07303「書かない窓口」システム構築事業</t>
  </si>
  <si>
    <t>令和6年度補正新しい地方経済・生活環境創生交付金(デジタル実装型TYPE1)09213</t>
  </si>
  <si>
    <t>34207</t>
  </si>
  <si>
    <t>オープンデータサイト構築事業</t>
  </si>
  <si>
    <t>16201</t>
  </si>
  <si>
    <t>令和4年度補正デジタル田園都市国家構想交付金(デジタル実装タイプTYPE1)02411</t>
  </si>
  <si>
    <t>令和5年度補正デジタル田園都市国家構想交付金(デジタル実装タイプTYPE1)37404校務支援システム構築事業</t>
  </si>
  <si>
    <t>揖斐郡養基小学校養基保育所組合</t>
  </si>
  <si>
    <t>岐阜県市町村会館組合</t>
  </si>
  <si>
    <t>令和5年度補正デジタル田園都市国家構想交付金(デジタル実装タイプTYPE1)01586LINEを活用したスマート町役場推進事業</t>
  </si>
  <si>
    <t>29856</t>
  </si>
  <si>
    <t>16208</t>
  </si>
  <si>
    <t>不破消防組合</t>
  </si>
  <si>
    <t>中南衛生管理組合</t>
  </si>
  <si>
    <t>葛飾区総合防災情報システム構築</t>
  </si>
  <si>
    <t>4：想定していた機能が一部変更になり、期待していたサービス水準に一部届かなかった</t>
  </si>
  <si>
    <t>令和4年度補正デジタル田園都市国家構想交付金(デジタル実装タイプTYPE1)12227来庁等予約システムサービス</t>
  </si>
  <si>
    <t>16210</t>
  </si>
  <si>
    <t>14840</t>
  </si>
  <si>
    <t>令和5年度補正デジタル田園都市国家構想交付金(デジタル実装タイプTYPE1)27208申請書自動作成システム導入事業</t>
  </si>
  <si>
    <t>令和4年度補正デジタル田園都市国家構想交付金(デジタル実装タイプTYPE1)12225医療DX・デジタルヘルス推進事業</t>
  </si>
  <si>
    <t>15889</t>
  </si>
  <si>
    <t>美濃加茂市富加町中学校組合</t>
  </si>
  <si>
    <t>16321</t>
  </si>
  <si>
    <t>令和6年度補正新しい地方経済・生活環境創生交付金(デジタル実装型TYPE1)06212</t>
  </si>
  <si>
    <t>16342</t>
  </si>
  <si>
    <t>「チーム学校」支援体制構築事業（SNS関連）</t>
  </si>
  <si>
    <t>令和6年度補正新しい地方経済・生活環境創生交付金(デジタル実装型TYPE1)23302被災者生活再建支援システム事業</t>
  </si>
  <si>
    <t>16343</t>
  </si>
  <si>
    <t>10908</t>
  </si>
  <si>
    <t>西濃環境整備組合</t>
  </si>
  <si>
    <t>令和4年度補正デジタル田園都市国家構想交付金(デジタル実装タイプTYPE1)05203担い手を支える「スマート農業」実装支援事業</t>
  </si>
  <si>
    <t>中濃地域広域行政事務組合</t>
  </si>
  <si>
    <t>令和4年度補正デジタル田園都市国家構想交付金(デジタル実装タイプTYPE1)24214</t>
  </si>
  <si>
    <r>
      <t>昨年度のKPIが未達成の場合は、【「KPI未達成」の場合】の欄において、KPIを達成できなかった理由を選択肢の中から</t>
    </r>
    <r>
      <rPr>
        <b/>
        <u/>
        <sz val="12"/>
        <color auto="1"/>
        <rFont val="Meiryo UI"/>
      </rPr>
      <t>全て</t>
    </r>
    <r>
      <rPr>
        <sz val="12"/>
        <color auto="1"/>
        <rFont val="Meiryo UI"/>
      </rPr>
      <t>選び、</t>
    </r>
    <r>
      <rPr>
        <b/>
        <u/>
        <sz val="12"/>
        <color auto="1"/>
        <rFont val="Meiryo UI"/>
      </rPr>
      <t>その詳細理由を下記の〈補足〉を参考に具体的に記述してください</t>
    </r>
    <r>
      <rPr>
        <sz val="12"/>
        <color auto="1"/>
        <rFont val="Meiryo UI"/>
      </rPr>
      <t>。</t>
    </r>
    <rPh sb="0" eb="3">
      <t>サクネンド</t>
    </rPh>
    <phoneticPr fontId="2"/>
  </si>
  <si>
    <t>17203</t>
  </si>
  <si>
    <t>39306</t>
  </si>
  <si>
    <t>中濃消防組合</t>
  </si>
  <si>
    <t>24205</t>
  </si>
  <si>
    <t>17204</t>
  </si>
  <si>
    <t>令和6年度補正新しい地方経済・生活環境創生交付金(デジタル実装型TYPE1)23224保育園・こども園業務のデジタル化推進事業</t>
  </si>
  <si>
    <t>(8) 「KPI未計測」の場合：今後に向けた取組</t>
  </si>
  <si>
    <t>17207</t>
  </si>
  <si>
    <t>17209</t>
  </si>
  <si>
    <t>西美濃さくら苑介護老人保健施設事務組合</t>
  </si>
  <si>
    <t>17365</t>
  </si>
  <si>
    <t>令和6年度補正新しい地方経済・生活環境創生交付金(デジタル実装型TYPE1)07212オンライン予約サービス導入事業</t>
  </si>
  <si>
    <t>桑名広域清掃事業組合</t>
  </si>
  <si>
    <t>令和5年度補正デジタル田園都市国家構想交付金(デジタル実装タイプTYPE1)14216バスロケーションステム・乗降客カウントシステム導入事業</t>
  </si>
  <si>
    <t>4-b</t>
  </si>
  <si>
    <t>令和4年度補正デジタル田園都市国家構想交付金(デジタル実装タイプTYPE1)09364来ても来なくても書かせない窓口</t>
  </si>
  <si>
    <t>令和5年度補正デジタル田園都市国家構想交付金(デジタル実装タイプTYPE1)14216</t>
  </si>
  <si>
    <t>安八郡広域連合</t>
  </si>
  <si>
    <t>a：サービス体験を含む説明会</t>
    <rPh sb="6" eb="8">
      <t>タイケン</t>
    </rPh>
    <rPh sb="9" eb="10">
      <t>フク</t>
    </rPh>
    <rPh sb="11" eb="14">
      <t>セツメイカイ</t>
    </rPh>
    <phoneticPr fontId="44"/>
  </si>
  <si>
    <t>令和5年度補正デジタル田園都市国家構想交付金(デジタル実装タイプTYPE1)01230被災者生活再建支援システム導入事業</t>
  </si>
  <si>
    <t>17461</t>
  </si>
  <si>
    <t>47359</t>
  </si>
  <si>
    <t>静岡型デジタルプラットフォーム　業務委託</t>
  </si>
  <si>
    <t>羽島郡広域連合</t>
  </si>
  <si>
    <t>令和5年度補正デジタル田園都市国家構想交付金(デジタル実装タイプTYPE1)09213</t>
  </si>
  <si>
    <t>18201</t>
  </si>
  <si>
    <t>令和4年度補正デジタル田園都市国家構想交付金(デジタル実装タイプTYPE1)15385書かない窓口実装事業</t>
  </si>
  <si>
    <t>令和5年度補正デジタル田園都市国家構想交付金(デジタル実装タイプTYPE1)03205公開型GIS整備事業</t>
  </si>
  <si>
    <t>18481</t>
  </si>
  <si>
    <t>20912</t>
  </si>
  <si>
    <t>令和6年度補正新しい地方経済・生活環境創生交付金(デジタル実装型TYPE1)33207</t>
  </si>
  <si>
    <t>18202</t>
  </si>
  <si>
    <t>18204</t>
  </si>
  <si>
    <t>チャットアプリ活用による外部とのコミュニケーション円滑化</t>
  </si>
  <si>
    <t>デジタルサイネージによる地域情報発信力の強化</t>
  </si>
  <si>
    <t>富山県後期高齢者医療広域連合</t>
    <rPh sb="0" eb="3">
      <t>トヤマケン</t>
    </rPh>
    <rPh sb="3" eb="5">
      <t>コウキ</t>
    </rPh>
    <rPh sb="5" eb="8">
      <t>コウレイシャ</t>
    </rPh>
    <rPh sb="8" eb="10">
      <t>イリョウ</t>
    </rPh>
    <rPh sb="10" eb="12">
      <t>コウイキ</t>
    </rPh>
    <rPh sb="12" eb="14">
      <t>レンゴウ</t>
    </rPh>
    <phoneticPr fontId="2"/>
  </si>
  <si>
    <t>令和6年度補正新しい地方経済・生活環境創生交付金(デジタル実装型TYPE1)02446自治体公式スーパーアプリ導入事業</t>
  </si>
  <si>
    <t>18205</t>
  </si>
  <si>
    <t>令和6年度補正新しい地方経済・生活環境創生交付金(デジタル実装型TYPE1)35203</t>
  </si>
  <si>
    <t>令和6年度補正新しい地方経済・生活環境創生交付金(デジタル実装型TYPE1)01203電子契約導入事業</t>
  </si>
  <si>
    <t>岡山県後期高齢者医療広域連合</t>
    <rPh sb="0" eb="3">
      <t>オカヤマケン</t>
    </rPh>
    <rPh sb="3" eb="5">
      <t>コウキ</t>
    </rPh>
    <rPh sb="5" eb="8">
      <t>コウレイシャ</t>
    </rPh>
    <rPh sb="8" eb="10">
      <t>イリョウ</t>
    </rPh>
    <rPh sb="10" eb="12">
      <t>コウイキ</t>
    </rPh>
    <rPh sb="12" eb="14">
      <t>レンゴウ</t>
    </rPh>
    <phoneticPr fontId="2"/>
  </si>
  <si>
    <t>周南地区衛生施設組合</t>
  </si>
  <si>
    <t>令和4年度補正デジタル田園都市国家構想交付金(デジタル実装タイプTYPE1)26207</t>
  </si>
  <si>
    <t>18206</t>
  </si>
  <si>
    <t>共立蒲原総合病院組合（事業会計分）</t>
  </si>
  <si>
    <t>令和4年度補正デジタル田園都市国家構想交付金(デジタル実装タイプTYPE1)30304</t>
  </si>
  <si>
    <t>18208</t>
  </si>
  <si>
    <t>公式LINEアカウント改修事業</t>
  </si>
  <si>
    <t>はこだて健康アプリ～Ｈａｋｏｂｉｔ～リニューアル事業</t>
  </si>
  <si>
    <t>令和5年度補正デジタル田園都市国家構想交付金(デジタル実装タイプTYPE1)44206窓口申請支援システム拡充事業</t>
  </si>
  <si>
    <t>大井上水道企業団</t>
  </si>
  <si>
    <t>18210</t>
  </si>
  <si>
    <t>尾三消防組合</t>
  </si>
  <si>
    <t>小笠老人ホーム施設組合</t>
  </si>
  <si>
    <t>18382</t>
  </si>
  <si>
    <t>18404</t>
  </si>
  <si>
    <t>東遠広域施設組合</t>
  </si>
  <si>
    <t>令和4年度補正デジタル田園都市国家構想交付金(デジタル実装タイプTYPE1)23447公開型GIS構築事業</t>
  </si>
  <si>
    <t>34210</t>
  </si>
  <si>
    <t>18483</t>
  </si>
  <si>
    <t>令和5年度補正デジタル田園都市国家構想交付金(デジタル実装タイプTYPE1)25214</t>
  </si>
  <si>
    <t>御殿場市・小山町広域行政組合</t>
  </si>
  <si>
    <t>19201</t>
  </si>
  <si>
    <t>スマート図書館利用サービス事業</t>
  </si>
  <si>
    <t>45431</t>
  </si>
  <si>
    <t>令和4年度補正デジタル田園都市国家構想交付金(デジタル実装タイプTYPE1)34304LINE及びGIS機能拡張事業</t>
  </si>
  <si>
    <t>南豆衛生プラント組合</t>
  </si>
  <si>
    <t>19202</t>
  </si>
  <si>
    <t>令和5年度補正デジタル田園都市国家構想交付金(デジタル実装タイプTYPE1)09342</t>
  </si>
  <si>
    <t>令和5年度補正デジタル田園都市国家構想交付金(デジタル実装タイプTYPE1)29212宇陀市情報発信強化事業</t>
  </si>
  <si>
    <t>19204</t>
  </si>
  <si>
    <t>令和5年度補正デジタル田園都市国家構想交付金(デジタル実装タイプTYPE1)13115おくやみコーナー設置事業</t>
  </si>
  <si>
    <t>名称(9)</t>
    <rPh sb="0" eb="2">
      <t>メイショウ</t>
    </rPh>
    <phoneticPr fontId="2"/>
  </si>
  <si>
    <t>実績</t>
    <rPh sb="0" eb="2">
      <t>ジッセキ</t>
    </rPh>
    <phoneticPr fontId="2"/>
  </si>
  <si>
    <t>19206</t>
  </si>
  <si>
    <t>樹木管理システムを活用した憩える公園緑地空間管理事業</t>
  </si>
  <si>
    <t>1KPI⑬</t>
  </si>
  <si>
    <t>令和5年度補正デジタル田園都市国家構想交付金(デジタル実装タイプTYPE1)31390</t>
  </si>
  <si>
    <t>令和4年度補正デジタル田園都市国家構想交付金(デジタル実装タイプTYPE1)43208市役所窓口の手数料キャッシュレス化事業</t>
  </si>
  <si>
    <t>20446</t>
  </si>
  <si>
    <t>47313</t>
  </si>
  <si>
    <t>19207</t>
  </si>
  <si>
    <t>19210</t>
  </si>
  <si>
    <t>令和6年度補正新しい地方経済・生活環境創生交付金(デジタル実装型TYPE1)13214</t>
  </si>
  <si>
    <t>47818</t>
  </si>
  <si>
    <t>令和4年度補正デジタル田園都市国家構想交付金(デジタル実装タイプTYPE1)08546河岸の街さかい復興プロジェクト～自動運転レベル4実現事業～</t>
  </si>
  <si>
    <t>19211</t>
  </si>
  <si>
    <t>19213</t>
  </si>
  <si>
    <t>デジタル技術を活用した道路施設の維持管理の効率化・高度化事業</t>
  </si>
  <si>
    <t>下記のKPIの中で「達成状況」が「大幅に達成」、「未達成」、「未計測」と表示されたKPIについて、3年間の事業実施状況を踏まえたうえで、その要因を改めて記載すること。</t>
    <rPh sb="0" eb="2">
      <t>カキ</t>
    </rPh>
    <rPh sb="7" eb="8">
      <t>ナカ</t>
    </rPh>
    <rPh sb="10" eb="14">
      <t>タッセイジョウキョウ</t>
    </rPh>
    <rPh sb="17" eb="19">
      <t>オオハバ</t>
    </rPh>
    <rPh sb="20" eb="22">
      <t>タッセイ</t>
    </rPh>
    <rPh sb="25" eb="28">
      <t>ミタッセイ</t>
    </rPh>
    <rPh sb="31" eb="34">
      <t>ミケイソク</t>
    </rPh>
    <rPh sb="36" eb="38">
      <t>ヒョウジ</t>
    </rPh>
    <rPh sb="50" eb="52">
      <t>ネンカン</t>
    </rPh>
    <rPh sb="53" eb="55">
      <t>ジギョウ</t>
    </rPh>
    <rPh sb="55" eb="57">
      <t>ジッシ</t>
    </rPh>
    <rPh sb="57" eb="59">
      <t>ジョウキョウ</t>
    </rPh>
    <rPh sb="60" eb="61">
      <t>フ</t>
    </rPh>
    <rPh sb="70" eb="72">
      <t>ヨウイン</t>
    </rPh>
    <rPh sb="73" eb="74">
      <t>アラタ</t>
    </rPh>
    <rPh sb="76" eb="78">
      <t>キサイ</t>
    </rPh>
    <phoneticPr fontId="2"/>
  </si>
  <si>
    <t>箱根山殖産林組合</t>
  </si>
  <si>
    <t>岳南排水路管理組合</t>
  </si>
  <si>
    <t>25206</t>
  </si>
  <si>
    <t>19364</t>
  </si>
  <si>
    <t>統合型GIS小中学校学区地図データ作成事業</t>
  </si>
  <si>
    <t>19365</t>
  </si>
  <si>
    <t>令和5年度補正デジタル田園都市国家構想交付金(デジタル実装タイプTYPE1)10211電子地域通貨を活用した地域経済活性化事業</t>
  </si>
  <si>
    <t>令和5年度補正デジタル田園都市国家構想交付金(デジタル実装タイプTYPE1)21521</t>
  </si>
  <si>
    <t>駿豆学園管理組合</t>
  </si>
  <si>
    <t>令和5年度補正デジタル田園都市国家構想交付金(デジタル実装タイプTYPE1)40621</t>
  </si>
  <si>
    <t>19423</t>
  </si>
  <si>
    <t>マイナンバーカード活用～住民票等コンビニ交付サービス事業</t>
  </si>
  <si>
    <t>令和4年度補正デジタル田園都市国家構想交付金(デジタル実装タイプTYPE1)07201市立図書館と連携した学校図書館電算化システムの導入</t>
  </si>
  <si>
    <t>袋井市森町広域行政組合</t>
  </si>
  <si>
    <t>19424</t>
  </si>
  <si>
    <t>令和5年度補正デジタル田園都市国家構想交付金(デジタル実装タイプTYPE1)01428住民向けポータル（情報共有・行政のオンライン化）</t>
  </si>
  <si>
    <t>19430</t>
  </si>
  <si>
    <t>01895</t>
  </si>
  <si>
    <t>19443</t>
  </si>
  <si>
    <t>榛原総合病院組合（事業会計分）</t>
  </si>
  <si>
    <t>20202</t>
  </si>
  <si>
    <t>令和4年度補正デジタル田園都市国家構想交付金(デジタル実装タイプTYPE1)36204</t>
  </si>
  <si>
    <t>20203</t>
  </si>
  <si>
    <t>粕屋北部消防組合</t>
  </si>
  <si>
    <t>県央地域広域市町村圏組合</t>
  </si>
  <si>
    <t>令和6年度補正新しい地方経済・生活環境創生交付金(デジタル実装型TYPE1)22206AIサイト内検索等の市ホームページ機能拡張</t>
  </si>
  <si>
    <t>令和4年度補正デジタル田園都市国家構想交付金(デジタル実装タイプTYPE1)12000ICTを活用した児童相談所業務改善事業</t>
  </si>
  <si>
    <t>24837</t>
  </si>
  <si>
    <t>20205</t>
  </si>
  <si>
    <t>令和6年度補正新しい地方経済・生活環境創生交付金(デジタル実装型TYPE1)12220避難行動要支援者等管理システム整備事業</t>
  </si>
  <si>
    <t>マイナンバーカード利活用推進整備事業</t>
  </si>
  <si>
    <t>28209</t>
  </si>
  <si>
    <t>榛原総合病院組合（普通会計分）</t>
  </si>
  <si>
    <t>20208</t>
  </si>
  <si>
    <t>40214</t>
  </si>
  <si>
    <t>20213</t>
  </si>
  <si>
    <t>20214</t>
  </si>
  <si>
    <t>おくやみ窓口設置運営事業</t>
  </si>
  <si>
    <t>富士山南東消防組合</t>
  </si>
  <si>
    <t>名古屋港管理組合</t>
  </si>
  <si>
    <t>加茂笠置組合</t>
  </si>
  <si>
    <t>愛知県競馬組合</t>
  </si>
  <si>
    <t>29361</t>
  </si>
  <si>
    <t>統合型GIS整備による住民サービス向上事業</t>
  </si>
  <si>
    <t>20218</t>
  </si>
  <si>
    <t>市立こども園ICT化事業</t>
  </si>
  <si>
    <t>朝明広域衛生組合</t>
  </si>
  <si>
    <t>令和6年度補正新しい地方経済・生活環境創生交付金(デジタル実装型TYPE1)12225被災者支援システム運用事業</t>
  </si>
  <si>
    <t>名張市立病院経営強化プラン医療DX推進事業</t>
  </si>
  <si>
    <t>名古屋競輪組合</t>
  </si>
  <si>
    <t>デジタル学習記録活用による教育の個別最適化推進事業</t>
  </si>
  <si>
    <t>公立陶生病院組合</t>
  </si>
  <si>
    <t>20304</t>
  </si>
  <si>
    <t>令和6年度補正新しい地方経済・生活環境創生交付金(デジタル実装型TYPE1)41206</t>
  </si>
  <si>
    <t>山辺環境衛生組合</t>
  </si>
  <si>
    <t>20305</t>
  </si>
  <si>
    <t>令和6年度補正新しい地方経済・生活環境創生交付金(デジタル実装型TYPE1)10201税証明手数料セミセルフレジ導入及びキャッシュレス決済拡充事業</t>
  </si>
  <si>
    <t>愛知県市町村職員退職手当組合</t>
  </si>
  <si>
    <t>愛北広域事務組合</t>
  </si>
  <si>
    <t>令和5年度補正デジタル田園都市国家構想交付金(デジタル実装タイプTYPE1)43468くまもと農地GISを活用した情報共有化事業</t>
  </si>
  <si>
    <t>農林水産</t>
  </si>
  <si>
    <t>Web口座振替受付サービス導入事業</t>
  </si>
  <si>
    <t>令和4年度補正デジタル田園都市国家構想交付金(デジタル実装タイプTYPE1)43100</t>
  </si>
  <si>
    <t>20309</t>
  </si>
  <si>
    <t>スマート窓口拡充事業</t>
  </si>
  <si>
    <t>令和5年度補正デジタル田園都市国家構想交付金(デジタル実装タイプTYPE1)40207</t>
  </si>
  <si>
    <t>東部知多衛生組合</t>
  </si>
  <si>
    <t>衣浦衛生組合</t>
  </si>
  <si>
    <t>令和4年度補正デジタル田園都市国家構想交付金(デジタル実装タイプTYPE1)02202「学ぶ力」向上事業</t>
  </si>
  <si>
    <t>38356</t>
  </si>
  <si>
    <t>38202</t>
  </si>
  <si>
    <t>蒲郡市幸田町衛生組合</t>
  </si>
  <si>
    <t>■記入例</t>
    <rPh sb="1" eb="4">
      <t>キニュウレイ</t>
    </rPh>
    <phoneticPr fontId="2"/>
  </si>
  <si>
    <r>
      <t>【「KPI未計測」の場合】</t>
    </r>
    <r>
      <rPr>
        <sz val="12"/>
        <color auto="1"/>
        <rFont val="Meiryo UI"/>
      </rPr>
      <t xml:space="preserve">
計測できなかった理由</t>
    </r>
    <r>
      <rPr>
        <sz val="11"/>
        <color auto="1"/>
        <rFont val="Meiryo UI"/>
      </rPr>
      <t>①</t>
    </r>
    <rPh sb="5" eb="6">
      <t>ミ</t>
    </rPh>
    <rPh sb="6" eb="8">
      <t>ケイソク</t>
    </rPh>
    <rPh sb="10" eb="12">
      <t>バアイ</t>
    </rPh>
    <rPh sb="14" eb="16">
      <t>ケイソク</t>
    </rPh>
    <rPh sb="22" eb="24">
      <t>リユウ</t>
    </rPh>
    <phoneticPr fontId="2"/>
  </si>
  <si>
    <t>20361</t>
  </si>
  <si>
    <t>尾張東部衛生組合</t>
  </si>
  <si>
    <t>32527</t>
  </si>
  <si>
    <t>公開型GISを活用したベースレジストリ整備事業</t>
  </si>
  <si>
    <t>知多南部衛生組合</t>
  </si>
  <si>
    <t>1KPI⑮</t>
  </si>
  <si>
    <t>地域と連携した空き家利活用促進事業</t>
  </si>
  <si>
    <t>ペーパーレス会議システムを利用した介護認定審査会デジタル化事業</t>
  </si>
  <si>
    <t>20383</t>
  </si>
  <si>
    <t>令和4年度補正デジタル田園都市国家構想交付金(デジタル実装タイプTYPE1)08202デジタル技術導入による地域公共交通最適化事業</t>
  </si>
  <si>
    <t>20384</t>
  </si>
  <si>
    <t>給付費等管理システム導入事業</t>
  </si>
  <si>
    <t>11865</t>
  </si>
  <si>
    <t>26803</t>
  </si>
  <si>
    <t>令和4年度補正デジタル田園都市国家構想交付金(デジタル実装タイプTYPE1)41401有田未来タウン推進事業</t>
  </si>
  <si>
    <t>令和5年度補正デジタル田園都市国家構想交付金(デジタル実装タイプTYPE1)01303除雪情報管理システム整備事業</t>
  </si>
  <si>
    <t>刈谷知立環境組合</t>
  </si>
  <si>
    <t>令和4年度補正デジタル田園都市国家構想交付金(デジタル実装タイプTYPE1)09364</t>
  </si>
  <si>
    <t>NFTを活用した関係人口創出事業</t>
  </si>
  <si>
    <t>受付番号呼び出しシステムを活用した福祉窓口の満足度向上</t>
  </si>
  <si>
    <t>20385</t>
  </si>
  <si>
    <t>令和4年度補正デジタル田園都市国家構想交付金(デジタル実装タイプTYPE1)20220GPS首輪発信器を活用したサル被害対策</t>
  </si>
  <si>
    <t>28365</t>
  </si>
  <si>
    <t>令和5年度補正デジタル田園都市国家構想交付金(デジタル実装タイプTYPE1)17201保健所におけるAI電話サービス導入事業</t>
  </si>
  <si>
    <t>広報広聴戦略推進事業</t>
  </si>
  <si>
    <t>40939</t>
  </si>
  <si>
    <t>令和5年度補正デジタル田園都市国家構想交付金(デジタル実装タイプTYPE1)27341LINEを活用した情報発信推進事業</t>
  </si>
  <si>
    <t>20386</t>
  </si>
  <si>
    <t>20388</t>
  </si>
  <si>
    <t>積雪状況監視・通報システム構築事業</t>
  </si>
  <si>
    <t>21839</t>
  </si>
  <si>
    <t>半田常滑看護専門学校管理組合</t>
  </si>
  <si>
    <t>北設広域事務組合</t>
  </si>
  <si>
    <t>伊都消防組合</t>
  </si>
  <si>
    <t>令和4年度補正デジタル田園都市国家構想交付金(デジタル実装タイプTYPE1)02408コンビニ交付サービス事業</t>
  </si>
  <si>
    <t>海部東部消防組合（普通会計分）</t>
  </si>
  <si>
    <t>20410</t>
  </si>
  <si>
    <t>丹羽広域事務組合（事業会計分）</t>
  </si>
  <si>
    <t>令和4年度補正デジタル田園都市国家構想交付金(デジタル実装タイプTYPE1)12239防災オンライン化推進事業</t>
  </si>
  <si>
    <t>30421</t>
  </si>
  <si>
    <t>多言語機能付券売機導入</t>
  </si>
  <si>
    <t>在宅高齢者のフレイル等予防DX事業</t>
  </si>
  <si>
    <t>令和6年度補正新しい地方経済・生活環境創生交付金(デジタル実装型TYPE1)40216</t>
  </si>
  <si>
    <t>20412</t>
  </si>
  <si>
    <t>20414</t>
  </si>
  <si>
    <t>26808</t>
  </si>
  <si>
    <t>令和6年度補正新しい地方経済・生活環境創生交付金(デジタル実装型TYPE1)37000公立高校入試インターネット出願システム事業</t>
  </si>
  <si>
    <t>20416</t>
  </si>
  <si>
    <t>令和6年度補正新しい地方経済・生活環境創生交付金(デジタル実装型TYPE1)38202多言語スマート窓口等構築事業</t>
  </si>
  <si>
    <t>20417</t>
  </si>
  <si>
    <t>41202</t>
  </si>
  <si>
    <t>29203</t>
  </si>
  <si>
    <t>メタバース（仮想空間）没入型「たかはるサービスエリア」構築事業</t>
  </si>
  <si>
    <t>20425</t>
  </si>
  <si>
    <t>令和4年度補正デジタル田園都市国家構想交付金(デジタル実装タイプTYPE1)12210</t>
  </si>
  <si>
    <t>善通寺市インフラ施設公開型GIS構築事業</t>
  </si>
  <si>
    <t>安全・安心で快適なまちづくりを実現する統合型GIS導入事業</t>
  </si>
  <si>
    <t>鳥取県後期高齢者医療広域連合</t>
    <rPh sb="0" eb="3">
      <t>トットリケン</t>
    </rPh>
    <rPh sb="3" eb="5">
      <t>コウキ</t>
    </rPh>
    <rPh sb="5" eb="8">
      <t>コウレイシャ</t>
    </rPh>
    <rPh sb="8" eb="10">
      <t>イリョウ</t>
    </rPh>
    <rPh sb="10" eb="12">
      <t>コウイキ</t>
    </rPh>
    <rPh sb="12" eb="14">
      <t>レンゴウ</t>
    </rPh>
    <phoneticPr fontId="2"/>
  </si>
  <si>
    <t>令和5年度補正デジタル田園都市国家構想交付金(デジタル実装タイプTYPE1)14212多言語による行政情報の配信サービス事業</t>
  </si>
  <si>
    <t>令和5年度補正デジタル田園都市国家構想交付金(デジタル実装タイプTYPE1)10203</t>
  </si>
  <si>
    <t>知多南部消防組合</t>
  </si>
  <si>
    <t>01926</t>
  </si>
  <si>
    <t>22211</t>
  </si>
  <si>
    <t>知北平和公園組合</t>
  </si>
  <si>
    <t>令和4年度補正デジタル田園都市国家構想交付金(デジタル実装タイプTYPE1)43215</t>
  </si>
  <si>
    <t>AR・VR導入業務</t>
  </si>
  <si>
    <t>春日井小牧看護専門学校管理組合</t>
  </si>
  <si>
    <t>令和6年度補正新しい地方経済・生活環境創生交付金(デジタル実装型TYPE1)38207</t>
  </si>
  <si>
    <t>松阪地区広域衛生組合</t>
    <rPh sb="0" eb="2">
      <t>マツサカ</t>
    </rPh>
    <rPh sb="2" eb="4">
      <t>チク</t>
    </rPh>
    <rPh sb="4" eb="6">
      <t>コウイキ</t>
    </rPh>
    <rPh sb="6" eb="8">
      <t>エイセイ</t>
    </rPh>
    <rPh sb="8" eb="10">
      <t>クミアイ</t>
    </rPh>
    <phoneticPr fontId="2"/>
  </si>
  <si>
    <t>令和4年度補正デジタル田園都市国家構想交付金(デジタル実装タイプTYPE1)40383</t>
  </si>
  <si>
    <t>20448</t>
  </si>
  <si>
    <t>令和5年度補正デジタル田園都市国家構想交付金(デジタル実装タイプTYPE1)11381電子請求システム構築事業</t>
  </si>
  <si>
    <t>47815</t>
  </si>
  <si>
    <t>20450</t>
  </si>
  <si>
    <t>20451</t>
  </si>
  <si>
    <t>オンライン塾開設事業</t>
  </si>
  <si>
    <t>丹羽広域事務組合（普通会計分）</t>
  </si>
  <si>
    <t>20482</t>
  </si>
  <si>
    <t>20486</t>
  </si>
  <si>
    <t>令和4年度補正デジタル田園都市国家構想交付金(デジタル実装タイプTYPE1)03215オンライン面談窓口整備事業</t>
  </si>
  <si>
    <t>20541</t>
  </si>
  <si>
    <t>住民の暮らしの利便性を向上させる行政サービス構築</t>
  </si>
  <si>
    <t>三重県三重郡老人福祉施設組合</t>
  </si>
  <si>
    <t>令和6年度補正新しい地方経済・生活環境創生交付金(デジタル実装型TYPE1)34204</t>
  </si>
  <si>
    <t>令和5年度補正デジタル田園都市国家構想交付金(デジタル実装タイプTYPE1)03483</t>
  </si>
  <si>
    <t>20602</t>
  </si>
  <si>
    <t>令和4年度補正デジタル田園都市国家構想交付金(デジタル実装タイプTYPE1)10345議事録公開促進事業</t>
  </si>
  <si>
    <t>公園台帳・街路樹台帳GIS登載事業</t>
  </si>
  <si>
    <t>21201</t>
  </si>
  <si>
    <t>21202</t>
  </si>
  <si>
    <t>鳥栖地区広域市町村圏組合</t>
  </si>
  <si>
    <t>誰ひとり取り残さない広報紙電子化事業</t>
  </si>
  <si>
    <t>28820</t>
  </si>
  <si>
    <t>書かない窓口設置事業</t>
  </si>
  <si>
    <t>04936</t>
  </si>
  <si>
    <t>21203</t>
  </si>
  <si>
    <t>ICTを活用した貸館施設の効率的管理の導入</t>
  </si>
  <si>
    <t>北部広域市町村圏事務組合</t>
  </si>
  <si>
    <t>い～にゃんPay導入事業</t>
  </si>
  <si>
    <t>6-1</t>
  </si>
  <si>
    <t>令和5年度補正デジタル田園都市国家構想交付金(デジタル実装タイプTYPE1)45202</t>
  </si>
  <si>
    <t>24543</t>
  </si>
  <si>
    <t>コンビニ収納整備事業</t>
  </si>
  <si>
    <t>21205</t>
  </si>
  <si>
    <t>公開型GIS及び統合型GIS等導入・運用保守事業</t>
  </si>
  <si>
    <t>幡多西部消防組合</t>
  </si>
  <si>
    <t>13845</t>
  </si>
  <si>
    <t>21208</t>
  </si>
  <si>
    <t>令和6年度補正新しい地方経済・生活環境創生交付金(デジタル実装型TYPE1)18000福井県立大学証明書コンビニ発行サービス導入事業</t>
  </si>
  <si>
    <t>公開型GISを活用した行政情報発信による住民サービス向上</t>
  </si>
  <si>
    <t>21210</t>
  </si>
  <si>
    <t>令和4年度補正デジタル田園都市国家構想交付金(デジタル実装タイプTYPE1)01545除雪管理システム導入事業</t>
  </si>
  <si>
    <t>令和6年度補正新しい地方経済・生活環境創生交付金(デジタル実装型TYPE1)30428KUSHIMOTO 医療介護DX事業（仮称）</t>
  </si>
  <si>
    <t>紀南特別養護老人ホーム組合</t>
  </si>
  <si>
    <t>31202</t>
  </si>
  <si>
    <t>金額(19)</t>
    <rPh sb="0" eb="2">
      <t>キンガク</t>
    </rPh>
    <phoneticPr fontId="44"/>
  </si>
  <si>
    <t>保育所入所受付等窓口改善事業</t>
  </si>
  <si>
    <t>21211</t>
  </si>
  <si>
    <t>21217</t>
  </si>
  <si>
    <t>令和5年度補正デジタル田園都市国家構想交付金(デジタル実装タイプTYPE1)01543マイナンバーカード等を活用した「書かない窓口」導入事業</t>
  </si>
  <si>
    <t>21218</t>
  </si>
  <si>
    <t>有田周辺広域圏事務組合</t>
  </si>
  <si>
    <t>令和5年度補正デジタル田園都市国家構想交付金(デジタル実装タイプTYPE1)29344</t>
  </si>
  <si>
    <t>21219</t>
  </si>
  <si>
    <t>住民向けMaaS</t>
  </si>
  <si>
    <t>大正池水利組合</t>
  </si>
  <si>
    <t>競争入札以外の方法により調達を行った理由を記入してください</t>
    <rPh sb="0" eb="2">
      <t>キョウソウ</t>
    </rPh>
    <rPh sb="2" eb="4">
      <t>ニュウサツ</t>
    </rPh>
    <rPh sb="4" eb="6">
      <t>イガイ</t>
    </rPh>
    <rPh sb="7" eb="9">
      <t>ホウホウ</t>
    </rPh>
    <rPh sb="12" eb="14">
      <t>チョウタツ</t>
    </rPh>
    <rPh sb="15" eb="16">
      <t>オコナ</t>
    </rPh>
    <rPh sb="18" eb="20">
      <t>リユウ</t>
    </rPh>
    <rPh sb="21" eb="23">
      <t>キニュウ</t>
    </rPh>
    <phoneticPr fontId="2"/>
  </si>
  <si>
    <t>21220</t>
  </si>
  <si>
    <t>21303</t>
  </si>
  <si>
    <t>47801</t>
  </si>
  <si>
    <t>39210</t>
  </si>
  <si>
    <t>待たない窓口推進事業</t>
  </si>
  <si>
    <t>41827</t>
  </si>
  <si>
    <t>24928</t>
  </si>
  <si>
    <t>播磨内陸医務事業組合</t>
  </si>
  <si>
    <t>令和5年度補正デジタル田園都市国家構想交付金(デジタル実装タイプTYPE1)40203被災者生活再建支援システム導入事業</t>
  </si>
  <si>
    <t>国土調査成果資料閲覧システム構築業務</t>
  </si>
  <si>
    <t>21341</t>
  </si>
  <si>
    <t>21362</t>
  </si>
  <si>
    <t>令和6年度補正新しい地方経済・生活環境創生交付金(デジタル実装型TYPE1)01235</t>
  </si>
  <si>
    <t>令和5年度補正デジタル田園都市国家構想交付金(デジタル実装タイプTYPE1)11202公的個人認証連携・図書館利用登録システム構築事業</t>
  </si>
  <si>
    <t>26365</t>
  </si>
  <si>
    <t>昨年度実装計画期間における周知広報の効果について分析したところ、チラシの全戸配布が最も効果的であった。また、アンケート結果を集計したところ、市のホームページにアップしている「利用イメージの動画」や「利用の始め方動画」が分かりやすいと好評だった。このことから、予算を用いて、チラシの追加作成をした。それに加え、今年度は利用者の声（使ってみたら便利になった！等）も合わせて本市の公式YouTubeにて発信することで、具体的なメリットを訴求し更なる利用者の増加を図ることができた。</t>
    <rPh sb="5" eb="9">
      <t>ケイカクキカン</t>
    </rPh>
    <phoneticPr fontId="2"/>
  </si>
  <si>
    <t>21382</t>
  </si>
  <si>
    <t>電子連絡帳アプリ開発</t>
  </si>
  <si>
    <t>24927</t>
  </si>
  <si>
    <t>令和5年度補正デジタル田園都市国家構想交付金(デジタル実装タイプTYPE1)24324</t>
  </si>
  <si>
    <t>21383</t>
  </si>
  <si>
    <t>デジタルを活用した公共施設の予約事業</t>
  </si>
  <si>
    <t>21403</t>
  </si>
  <si>
    <t>枚方京田辺環境施設組合</t>
  </si>
  <si>
    <t>令和5年度補正デジタル田園都市国家構想交付金(デジタル実装タイプTYPE1)07344</t>
  </si>
  <si>
    <t>湖北広域行政事務センター</t>
  </si>
  <si>
    <t>令和4年度補正デジタル田園都市国家構想交付金(デジタル実装タイプTYPE1)10210</t>
  </si>
  <si>
    <t>バスロケーションシステムの導入</t>
  </si>
  <si>
    <t>令和6年度補正新しい地方経済・生活環境創生交付金(デジタル実装型TYPE1)14363『使える英語力を！』オンライン英会話教育事業</t>
  </si>
  <si>
    <t>21421</t>
  </si>
  <si>
    <t>21502</t>
  </si>
  <si>
    <t>令和4年度補正デジタル田園都市国家構想交付金(デジタル実装タイプTYPE1)15205子育て応援券の電子化と地域通貨プラットフォームの導入</t>
  </si>
  <si>
    <t>令和5年度補正デジタル田園都市国家構想交付金(デジタル実装タイプTYPE1)40342</t>
  </si>
  <si>
    <t>令和6年度補正新しい地方経済・生活環境創生交付金(デジタル実装型TYPE1)05463電子黒板導入によるICT活用推進事業</t>
  </si>
  <si>
    <t>中部清掃組合</t>
  </si>
  <si>
    <t>令和5年度補正デジタル田園都市国家構想交付金(デジタル実装タイプTYPE1)33666</t>
  </si>
  <si>
    <t>21504</t>
  </si>
  <si>
    <t>21989</t>
  </si>
  <si>
    <t>39427</t>
  </si>
  <si>
    <t>21506</t>
  </si>
  <si>
    <t>30382</t>
  </si>
  <si>
    <t>令和5年度補正デジタル田園都市国家構想交付金(デジタル実装タイプTYPE1)23213給排水工事オンライン申請システム共同調達事業</t>
  </si>
  <si>
    <t>21604</t>
  </si>
  <si>
    <t>令和4年度補正デジタル田園都市国家構想交付金(デジタル実装タイプTYPE1)04323しばたスマートアグリタウン推進事業</t>
  </si>
  <si>
    <t>令和6年度補正新しい地方経済・生活環境創生交付金(デジタル実装型TYPE1)03209生成ＡＩを活用した接遇システム導入事業</t>
  </si>
  <si>
    <t>達成状況(14)</t>
    <rPh sb="0" eb="4">
      <t>タッセイジョウキョウ</t>
    </rPh>
    <phoneticPr fontId="2"/>
  </si>
  <si>
    <t>湖南広域行政組合</t>
  </si>
  <si>
    <t>本事業では公共施設の予約管理システムの導入及びスマートロックの設置を行ったが、それぞれについてはデジタル庁が公開している標準仕様書があったものの、まとまったものはなかったため、公開されているそれぞれの仕様書を参考にしながら作成したものの、担当者がデジタル分野における知見が乏しく時間を要したため、当初の計画から遅れてしまった。
なお、利用者からの意見収集については、本格運用から期間が短く年度内は利用団体へのヒヤリングのみとなってしまったため、2026年度中に利用団体の利用実績報告用の電子フォームを活用しさらに意見を集められるよう工夫する。</t>
    <rPh sb="0" eb="1">
      <t>ホン</t>
    </rPh>
    <rPh sb="1" eb="3">
      <t>ジギョウ</t>
    </rPh>
    <rPh sb="5" eb="7">
      <t>コウキョウ</t>
    </rPh>
    <rPh sb="7" eb="9">
      <t>シセツ</t>
    </rPh>
    <rPh sb="10" eb="12">
      <t>ヨヤク</t>
    </rPh>
    <rPh sb="12" eb="14">
      <t>カンリ</t>
    </rPh>
    <rPh sb="19" eb="21">
      <t>ドウニュウ</t>
    </rPh>
    <rPh sb="21" eb="22">
      <t>オヨ</t>
    </rPh>
    <rPh sb="31" eb="33">
      <t>セッチ</t>
    </rPh>
    <rPh sb="34" eb="35">
      <t>オコナ</t>
    </rPh>
    <rPh sb="52" eb="53">
      <t>チョウ</t>
    </rPh>
    <rPh sb="54" eb="56">
      <t>コウカイ</t>
    </rPh>
    <rPh sb="60" eb="62">
      <t>ヒョウジュン</t>
    </rPh>
    <rPh sb="62" eb="65">
      <t>シヨウショ</t>
    </rPh>
    <rPh sb="88" eb="90">
      <t>コウカイ</t>
    </rPh>
    <rPh sb="100" eb="103">
      <t>シヨウショ</t>
    </rPh>
    <rPh sb="104" eb="106">
      <t>サンコウ</t>
    </rPh>
    <rPh sb="111" eb="113">
      <t>サクセイ</t>
    </rPh>
    <rPh sb="119" eb="122">
      <t>タントウシャ</t>
    </rPh>
    <rPh sb="127" eb="129">
      <t>ブンヤ</t>
    </rPh>
    <rPh sb="133" eb="135">
      <t>チケン</t>
    </rPh>
    <rPh sb="136" eb="137">
      <t>トボ</t>
    </rPh>
    <rPh sb="139" eb="141">
      <t>ジカン</t>
    </rPh>
    <rPh sb="142" eb="143">
      <t>ヨウ</t>
    </rPh>
    <rPh sb="148" eb="150">
      <t>トウショ</t>
    </rPh>
    <rPh sb="151" eb="153">
      <t>ケイカク</t>
    </rPh>
    <rPh sb="155" eb="156">
      <t>オク</t>
    </rPh>
    <rPh sb="167" eb="170">
      <t>リヨウシャ</t>
    </rPh>
    <rPh sb="173" eb="175">
      <t>イケン</t>
    </rPh>
    <rPh sb="175" eb="177">
      <t>シュウシュウ</t>
    </rPh>
    <rPh sb="183" eb="185">
      <t>ホンカク</t>
    </rPh>
    <rPh sb="185" eb="187">
      <t>ウンヨウ</t>
    </rPh>
    <rPh sb="189" eb="191">
      <t>キカン</t>
    </rPh>
    <rPh sb="192" eb="193">
      <t>ミジカ</t>
    </rPh>
    <rPh sb="194" eb="197">
      <t>ネンドナイ</t>
    </rPh>
    <rPh sb="198" eb="200">
      <t>リヨウ</t>
    </rPh>
    <rPh sb="200" eb="202">
      <t>ダンタイ</t>
    </rPh>
    <rPh sb="226" eb="228">
      <t>ネンド</t>
    </rPh>
    <rPh sb="228" eb="229">
      <t>チュウ</t>
    </rPh>
    <rPh sb="230" eb="232">
      <t>リヨウ</t>
    </rPh>
    <rPh sb="232" eb="234">
      <t>ダンタイ</t>
    </rPh>
    <rPh sb="235" eb="237">
      <t>リヨウ</t>
    </rPh>
    <rPh sb="237" eb="239">
      <t>ジッセキ</t>
    </rPh>
    <rPh sb="239" eb="242">
      <t>ホウコクヨウ</t>
    </rPh>
    <rPh sb="243" eb="245">
      <t>デンシ</t>
    </rPh>
    <rPh sb="250" eb="252">
      <t>カツヨウ</t>
    </rPh>
    <rPh sb="256" eb="258">
      <t>イケン</t>
    </rPh>
    <rPh sb="259" eb="260">
      <t>アツ</t>
    </rPh>
    <rPh sb="266" eb="268">
      <t>クフウ</t>
    </rPh>
    <phoneticPr fontId="2"/>
  </si>
  <si>
    <t>令和5年度補正デジタル田園都市国家構想交付金(デジタル実装タイプTYPE1)35343</t>
  </si>
  <si>
    <t>22203</t>
  </si>
  <si>
    <t>22207</t>
  </si>
  <si>
    <t>22209</t>
  </si>
  <si>
    <t>令和6年度補正新しい地方経済・生活環境創生交付金(デジタル実装型TYPE1)43482</t>
  </si>
  <si>
    <t>22212</t>
  </si>
  <si>
    <t>22213</t>
  </si>
  <si>
    <t>船井郡衛生管理組合</t>
  </si>
  <si>
    <t>AIチャットボットの導入</t>
  </si>
  <si>
    <t>城南衛生管理組合</t>
  </si>
  <si>
    <t>19938</t>
  </si>
  <si>
    <t>19934</t>
  </si>
  <si>
    <t>22219</t>
  </si>
  <si>
    <t>桂川・小畑川水防事務組合</t>
  </si>
  <si>
    <t>令和4年度補正デジタル田園都市国家構想交付金(デジタル実装タイプTYPE1)36203</t>
  </si>
  <si>
    <t>01855</t>
  </si>
  <si>
    <t>市有施設の不具合に関する投稿「LINE版KOBEぽすと」の導入</t>
  </si>
  <si>
    <t>澱川右岸水防事務組合</t>
  </si>
  <si>
    <t>令和4年度補正デジタル田園都市国家構想交付金(デジタル実装タイプTYPE1)12000移住・二地域居住ポータルサイト</t>
  </si>
  <si>
    <t>芸北広域環境施設組合</t>
  </si>
  <si>
    <t>LINE及びマイナンバー連携型図書館システム構築事業</t>
  </si>
  <si>
    <t>22222</t>
  </si>
  <si>
    <t>糸田町議会動画配信事業</t>
  </si>
  <si>
    <t>令和6年度補正新しい地方経済・生活環境創生交付金(デジタル実装型TYPE1)42207</t>
  </si>
  <si>
    <t>淀川・木津川水防事務組合</t>
  </si>
  <si>
    <t>内部要因</t>
    <rPh sb="0" eb="4">
      <t>ナイブヨウイン</t>
    </rPh>
    <phoneticPr fontId="2"/>
  </si>
  <si>
    <t>京都府市町村議会議員公務災害補償等組合</t>
  </si>
  <si>
    <t>令和5年度補正デジタル田園都市国家構想交付金(デジタル実装タイプTYPE1)23000窓口キャッシュレス運用事業</t>
  </si>
  <si>
    <t>相楽中部消防組合</t>
  </si>
  <si>
    <t>施設の構造等を十分に把握した上で、設置業者と連絡調整を行い、当初の計画通りに整備を進めることができた。
予約システムとの連携にあたっては、委託事業者と十分に連携した上で運用開始に間に合うよう設定を行った。</t>
    <rPh sb="0" eb="2">
      <t>シセツ</t>
    </rPh>
    <rPh sb="3" eb="5">
      <t>コウゾウ</t>
    </rPh>
    <rPh sb="5" eb="6">
      <t>トウ</t>
    </rPh>
    <rPh sb="7" eb="9">
      <t>ジュウブン</t>
    </rPh>
    <rPh sb="10" eb="12">
      <t>ハアク</t>
    </rPh>
    <rPh sb="14" eb="15">
      <t>ウエ</t>
    </rPh>
    <rPh sb="17" eb="19">
      <t>セッチ</t>
    </rPh>
    <rPh sb="19" eb="21">
      <t>ギョウシャ</t>
    </rPh>
    <rPh sb="22" eb="24">
      <t>レンラク</t>
    </rPh>
    <rPh sb="24" eb="26">
      <t>チョウセイ</t>
    </rPh>
    <rPh sb="27" eb="28">
      <t>オコナ</t>
    </rPh>
    <rPh sb="30" eb="32">
      <t>トウショ</t>
    </rPh>
    <rPh sb="33" eb="35">
      <t>ケイカク</t>
    </rPh>
    <rPh sb="35" eb="36">
      <t>ドオ</t>
    </rPh>
    <rPh sb="38" eb="40">
      <t>セイビ</t>
    </rPh>
    <rPh sb="41" eb="42">
      <t>スス</t>
    </rPh>
    <rPh sb="52" eb="54">
      <t>ヨヤク</t>
    </rPh>
    <rPh sb="60" eb="62">
      <t>レンケイ</t>
    </rPh>
    <rPh sb="69" eb="71">
      <t>イタク</t>
    </rPh>
    <rPh sb="71" eb="74">
      <t>ジギョウシャ</t>
    </rPh>
    <rPh sb="75" eb="77">
      <t>ジュウブン</t>
    </rPh>
    <rPh sb="78" eb="80">
      <t>レンケイ</t>
    </rPh>
    <rPh sb="82" eb="83">
      <t>ウエ</t>
    </rPh>
    <rPh sb="84" eb="86">
      <t>ウンヨウ</t>
    </rPh>
    <rPh sb="86" eb="88">
      <t>カイシ</t>
    </rPh>
    <rPh sb="89" eb="90">
      <t>マ</t>
    </rPh>
    <rPh sb="91" eb="92">
      <t>ア</t>
    </rPh>
    <rPh sb="95" eb="97">
      <t>セッテイ</t>
    </rPh>
    <rPh sb="98" eb="99">
      <t>オコナ</t>
    </rPh>
    <phoneticPr fontId="2"/>
  </si>
  <si>
    <t>令和6年度補正新しい地方経済・生活環境創生交付金(デジタル実装型TYPE1)19201書かない窓口（申請書作成支援システム）の導入事業</t>
  </si>
  <si>
    <t>収入項目(5)</t>
    <rPh sb="0" eb="2">
      <t>シュウニュウ</t>
    </rPh>
    <rPh sb="2" eb="4">
      <t>コウモク</t>
    </rPh>
    <phoneticPr fontId="44"/>
  </si>
  <si>
    <t>令和5年度補正デジタル田園都市国家構想交付金(デジタル実装タイプTYPE1)10202デジタル技術を活用した児童虐待等への対応</t>
  </si>
  <si>
    <t>乙訓福祉施設事務組合</t>
  </si>
  <si>
    <t>令和5年度補正デジタル田園都市国家構想交付金(デジタル実装タイプTYPE1)06000山形県道路空間DX事業</t>
  </si>
  <si>
    <t>健康管理システム導入事業</t>
  </si>
  <si>
    <t>22226</t>
  </si>
  <si>
    <t>掛川市・袋井市病院企業団</t>
    <rPh sb="4" eb="7">
      <t>フクロイシ</t>
    </rPh>
    <rPh sb="7" eb="9">
      <t>ビョウイン</t>
    </rPh>
    <rPh sb="9" eb="11">
      <t>キギョウ</t>
    </rPh>
    <rPh sb="11" eb="12">
      <t>ダン</t>
    </rPh>
    <phoneticPr fontId="45"/>
  </si>
  <si>
    <t>31384</t>
  </si>
  <si>
    <t>白石町スマート農業機械の導入支援</t>
  </si>
  <si>
    <t>令和5年度補正デジタル田園都市国家構想交付金(デジタル実装タイプTYPE1)45202都城市立図書館デジタル化事業</t>
  </si>
  <si>
    <t>令和5年度補正デジタル田園都市国家構想交付金(デジタル実装タイプTYPE1)20521   「書かない窓口」導入事業</t>
  </si>
  <si>
    <t>22301</t>
  </si>
  <si>
    <t>令和5年度補正デジタル田園都市国家構想交付金(デジタル実装タイプTYPE1)21604</t>
  </si>
  <si>
    <t>京都府自治会館管理組合</t>
  </si>
  <si>
    <t>京都府住宅新築資金等貸付事業管理組合</t>
  </si>
  <si>
    <t>令和5年度補正デジタル田園都市国家構想交付金(デジタル実装タイプTYPE1)40503統合型校務支援システム導入に伴うICT整備事業</t>
  </si>
  <si>
    <t>令和4年度補正デジタル田園都市国家構想交付金(デジタル実装タイプTYPE1)20217電子黒板を用いた同時双方向型授業の展開事業</t>
  </si>
  <si>
    <t>ICT学習環境整備事業</t>
  </si>
  <si>
    <t>乙訓消防組合</t>
  </si>
  <si>
    <t>22325</t>
  </si>
  <si>
    <t>27204</t>
  </si>
  <si>
    <t>令和5年度補正デジタル田園都市国家構想交付金(デジタル実装タイプTYPE1)43482</t>
  </si>
  <si>
    <t>22341</t>
  </si>
  <si>
    <t>学校教育費口座振替システム更新事業</t>
  </si>
  <si>
    <t>令和5年度補正デジタル田園都市国家構想交付金(デジタル実装タイプTYPE1)11203電子入札共同システム事業</t>
  </si>
  <si>
    <t>令和4年度補正デジタル田園都市国家構想交付金(デジタル実装タイプTYPE1)33211スマートメーターを活用した水道検針業務の自動化と見守り事業</t>
  </si>
  <si>
    <t>22344</t>
  </si>
  <si>
    <t>淀川左岸水防事務組合</t>
  </si>
  <si>
    <t>令和6年度補正新しい地方経済・生活環境創生交付金(デジタル実装型TYPE1)04324衛星を活用した漏水調査事業</t>
  </si>
  <si>
    <t>22461</t>
  </si>
  <si>
    <t>令和4年度補正デジタル田園都市国家構想交付金(デジタル実装タイプTYPE1)45441</t>
  </si>
  <si>
    <t>西諸広域行政事務組合</t>
  </si>
  <si>
    <t>大和川右岸水防事務組合</t>
  </si>
  <si>
    <t>令和5年度補正デジタル田園都市国家構想交付金(デジタル実装タイプTYPE1)01227子ども通園センターＩＣＴ導入事業</t>
  </si>
  <si>
    <t>令和4年度補正デジタル田園都市国家構想交付金(デジタル実装タイプTYPE1)04213</t>
  </si>
  <si>
    <t>23100</t>
  </si>
  <si>
    <t>令和5年度補正デジタル田園都市国家構想交付金(デジタル実装タイプTYPE1)39303田野町地域医療デジタル環境整備事業</t>
  </si>
  <si>
    <t>46215</t>
  </si>
  <si>
    <t>防災情報一斉配信等サービス導入事業</t>
  </si>
  <si>
    <t>枚方寝屋川消防組合</t>
  </si>
  <si>
    <t>23203</t>
  </si>
  <si>
    <t>八尾市柏原市火葬場組合</t>
  </si>
  <si>
    <t>23219</t>
  </si>
  <si>
    <t>令和5年度補正デジタル田園都市国家構想交付金(デジタル実装タイプTYPE1)15226</t>
  </si>
  <si>
    <t>実際のサービス実装年月</t>
  </si>
  <si>
    <t>令和4年度補正デジタル田園都市国家構想交付金(デジタル実装タイプTYPE1)27218</t>
  </si>
  <si>
    <t>泉大津市、和泉市墓地組合</t>
  </si>
  <si>
    <t>高石市泉大津市墓地組合</t>
  </si>
  <si>
    <t>令和4年度補正デジタル田園都市国家構想交付金(デジタル実装タイプTYPE1)03000データ利活用促進事業</t>
  </si>
  <si>
    <t>29823</t>
  </si>
  <si>
    <t>令和4年度補正デジタル田園都市国家構想交付金(デジタル実装タイプTYPE1)25209</t>
  </si>
  <si>
    <t>泉北環境整備施設組合</t>
  </si>
  <si>
    <t>04975</t>
  </si>
  <si>
    <t>令和6年度補正新しい地方経済・生活環境創生交付金(デジタル実装型TYPE1)01233オンライン手続きの拡充による行かない市役所推進事業</t>
  </si>
  <si>
    <t>令和5年度補正デジタル田園都市国家構想交付金(デジタル実装タイプTYPE1)20207保育所ICTシステム導入事業</t>
  </si>
  <si>
    <t>23212</t>
  </si>
  <si>
    <t>令和5年度補正デジタル田園都市国家構想交付金(デジタル実装タイプTYPE1)15581介護認定審査会のペーパーレス会議システム導入事業</t>
  </si>
  <si>
    <t>泉佐野市田尻町清掃施設組合</t>
  </si>
  <si>
    <t>令和5年度補正デジタル田園都市国家構想交付金(デジタル実装タイプTYPE1)33212</t>
  </si>
  <si>
    <t>令和6年度補正新しい地方経済・生活環境創生交付金(デジタル実装型TYPE1)24211公開型GIS構築事業</t>
  </si>
  <si>
    <t>令和6年度補正新しい地方経済・生活環境創生交付金(デジタル実装型TYPE1)</t>
    <rPh sb="7" eb="8">
      <t>アタラ</t>
    </rPh>
    <rPh sb="10" eb="14">
      <t>チホウケイザイ</t>
    </rPh>
    <rPh sb="15" eb="17">
      <t>セイカツ</t>
    </rPh>
    <rPh sb="17" eb="19">
      <t>カンキョウ</t>
    </rPh>
    <rPh sb="19" eb="21">
      <t>ソウセイ</t>
    </rPh>
    <rPh sb="21" eb="24">
      <t>コウフキン</t>
    </rPh>
    <rPh sb="31" eb="32">
      <t>ガタ</t>
    </rPh>
    <phoneticPr fontId="2"/>
  </si>
  <si>
    <t>東大阪都市清掃施設組合</t>
  </si>
  <si>
    <t>四條畷市交野市清掃施設組合</t>
  </si>
  <si>
    <t>令和6年度補正新しい地方経済・生活環境創生交付金(デジタル実装型TYPE1)35211公金収納キャッシュレス化・端末整備事業</t>
  </si>
  <si>
    <t>遠隔授業の実践</t>
  </si>
  <si>
    <t>令和5年度補正デジタル田園都市国家構想交付金(デジタル実装タイプTYPE1)27226行政サービスオンライン化推進事業</t>
  </si>
  <si>
    <t>ひたち小児オンライン医療サービス整備事業</t>
  </si>
  <si>
    <t>23216</t>
  </si>
  <si>
    <t>23217</t>
  </si>
  <si>
    <t>23932</t>
  </si>
  <si>
    <t>23221</t>
  </si>
  <si>
    <t>令和4年度補正デジタル田園都市国家構想交付金(デジタル実装タイプTYPE1)43428</t>
  </si>
  <si>
    <t>23223</t>
  </si>
  <si>
    <t>15854</t>
  </si>
  <si>
    <t>23224</t>
  </si>
  <si>
    <t>福祉施策推進事業</t>
  </si>
  <si>
    <t>23226</t>
  </si>
  <si>
    <t>令和5年度補正デジタル田園都市国家構想交付金(デジタル実装タイプTYPE1)28213</t>
  </si>
  <si>
    <t>有田磁石場組合</t>
  </si>
  <si>
    <t>23229</t>
  </si>
  <si>
    <t>令和5年度補正デジタル田園都市国家構想交付金(デジタル実装タイプTYPE1)43404公開型GIS構築事業</t>
  </si>
  <si>
    <t>23231</t>
  </si>
  <si>
    <t>動画を活用したデジタルデバイド等の解消と情報発信手段の多様化事業</t>
  </si>
  <si>
    <t>総合防災システム導入による防災情報等収集・発信力の強化</t>
  </si>
  <si>
    <t>30878</t>
  </si>
  <si>
    <t>阪神水道企業団</t>
  </si>
  <si>
    <t>31403</t>
  </si>
  <si>
    <t>公立豊岡病院組合</t>
  </si>
  <si>
    <t>23302</t>
  </si>
  <si>
    <t>　葛尾組合葬祭施設WEB予約システム</t>
  </si>
  <si>
    <t>40343</t>
  </si>
  <si>
    <t>23361</t>
  </si>
  <si>
    <t>23362</t>
  </si>
  <si>
    <t>中播衛生施設事務組合</t>
  </si>
  <si>
    <t>公共施設予約のデジタル実装事業</t>
  </si>
  <si>
    <t>子育て相談記録システム導入事業</t>
  </si>
  <si>
    <t>氷上多可衛生事務組合</t>
  </si>
  <si>
    <t>23427</t>
  </si>
  <si>
    <t>兵庫県町議会議員公務災害補償組合</t>
  </si>
  <si>
    <t>23447</t>
  </si>
  <si>
    <t>団体・事業者概要(4)</t>
    <rPh sb="0" eb="2">
      <t>ダンタイ</t>
    </rPh>
    <rPh sb="3" eb="6">
      <t>ジギョウシャ</t>
    </rPh>
    <rPh sb="6" eb="8">
      <t>ガイヨウ</t>
    </rPh>
    <phoneticPr fontId="2"/>
  </si>
  <si>
    <t>淡路広域行政事務組合（普通会計分）</t>
  </si>
  <si>
    <t>23501</t>
  </si>
  <si>
    <t>09828</t>
  </si>
  <si>
    <t>23561</t>
  </si>
  <si>
    <t>県立長野図書館所蔵資料デジタル化事業</t>
  </si>
  <si>
    <t>令和4年度補正デジタル田園都市国家構想交付金(デジタル実装タイプTYPE1)08210</t>
  </si>
  <si>
    <t>令和6年度補正新しい地方経済・生活環境創生交付金(デジタル実装型TYPE1)33100</t>
  </si>
  <si>
    <t>西播磨水道企業団</t>
  </si>
  <si>
    <t>学校施設開放におけるスマートロック導入事業</t>
  </si>
  <si>
    <t>公共施設予約システム施設追加事業</t>
  </si>
  <si>
    <t>24202</t>
  </si>
  <si>
    <t>兵庫県競馬組合</t>
  </si>
  <si>
    <t>令和5年度補正デジタル田園都市国家構想交付金(デジタル実装タイプTYPE1)40621LINE公式アカウント情報配信システム構築・運用事業</t>
  </si>
  <si>
    <t>20864</t>
  </si>
  <si>
    <t>有田市市民ポータル構築事業</t>
  </si>
  <si>
    <t>24208</t>
  </si>
  <si>
    <t>住民へのデジタル通知サービス事業</t>
  </si>
  <si>
    <t>24303</t>
  </si>
  <si>
    <t>和歌山市民図書館のスマート化</t>
  </si>
  <si>
    <t>令和5年度補正デジタル田園都市国家構想交付金(デジタル実装タイプTYPE1)43482マイナンバーカードを活用した書かない窓口事業</t>
  </si>
  <si>
    <t>28967</t>
  </si>
  <si>
    <t>46926</t>
  </si>
  <si>
    <t>くれさか環境事務組合</t>
  </si>
  <si>
    <t>11878</t>
  </si>
  <si>
    <t>24341</t>
  </si>
  <si>
    <t>電子契約システム運用事業</t>
  </si>
  <si>
    <t>24343</t>
  </si>
  <si>
    <t>令和4年度補正デジタル田園都市国家構想交付金(デジタル実装タイプTYPE1)01607デジタル技術を活用した関係人口創出事業</t>
  </si>
  <si>
    <t>24442</t>
  </si>
  <si>
    <t>播磨高原広域事務組合（事業会計分）</t>
  </si>
  <si>
    <t>ワンストップ総合窓口創設事業</t>
  </si>
  <si>
    <t>24461</t>
  </si>
  <si>
    <t>介護認定調査のデジタル化事業</t>
  </si>
  <si>
    <t>猪名川上流広域ごみ処理施設組合</t>
  </si>
  <si>
    <t>避難行動要支援避難支援システム</t>
  </si>
  <si>
    <t>にしはりま環境事務組合</t>
  </si>
  <si>
    <t>令和6年度補正新しい地方経済・生活環境創生交付金(デジタル実装型TYPE1)15581新潟県災害時の避難者支援システム導入事業</t>
  </si>
  <si>
    <t>04931</t>
  </si>
  <si>
    <t>24471</t>
  </si>
  <si>
    <t>24561</t>
  </si>
  <si>
    <t>公式LINE情報発信サービス</t>
  </si>
  <si>
    <t>川西町・三宅町式下中学校組合</t>
  </si>
  <si>
    <t>AIを活用したデマンド型乗合交通導入事業</t>
  </si>
  <si>
    <t>介護認定審査会ペーパレス会議システム導入事業</t>
  </si>
  <si>
    <t>シート名</t>
    <rPh sb="3" eb="4">
      <t>メイ</t>
    </rPh>
    <phoneticPr fontId="2"/>
  </si>
  <si>
    <t>25204</t>
  </si>
  <si>
    <t>令和4年度補正デジタル田園都市国家構想交付金(デジタル実装タイプTYPE1)40210</t>
  </si>
  <si>
    <t>令和5年度補正デジタル田園都市国家構想交付金(デジタル実装タイプTYPE1)16343書かない窓口システム導入事業</t>
  </si>
  <si>
    <t>令和5年度補正デジタル田園都市国家構想交付金(デジタル実装タイプTYPE1)12342LINE公式アカウント機能拡張事業</t>
  </si>
  <si>
    <t>27211</t>
  </si>
  <si>
    <t>令和4年度補正デジタル田園都市国家構想交付金(デジタル実装タイプTYPE1)21521</t>
  </si>
  <si>
    <t>令和5年度補正デジタル田園都市国家構想交付金(デジタル実装タイプTYPE1)21361垂井町電子契約サービスの導入</t>
  </si>
  <si>
    <t>令和5年度補正デジタル田園都市国家構想交付金(デジタル実装タイプTYPE1)13103通話音声テキスト化・モニタリングシステムの導入</t>
  </si>
  <si>
    <t>宇陀衛生一部事務組合</t>
  </si>
  <si>
    <t>25208</t>
  </si>
  <si>
    <t>サービス提供者</t>
    <rPh sb="4" eb="7">
      <t>テイキョウシャ</t>
    </rPh>
    <phoneticPr fontId="2"/>
  </si>
  <si>
    <t>令和4年度補正デジタル田園都市国家構想交付金(デジタル実装タイプTYPE1)40225</t>
  </si>
  <si>
    <t>25209</t>
  </si>
  <si>
    <t>令和6年度補正新しい地方経済・生活環境創生交付金(デジタル実装型TYPE1)01226</t>
  </si>
  <si>
    <t>LINEを用いた情報配信/コミュニュケーション事業</t>
  </si>
  <si>
    <t>神野山組合</t>
  </si>
  <si>
    <t>令和6年度補正新しい地方経済・生活環境創生交付金(デジタル実装型TYPE1)01216</t>
  </si>
  <si>
    <t>03829</t>
  </si>
  <si>
    <t>25211</t>
  </si>
  <si>
    <t>令和4年度補正デジタル田園都市国家構想交付金(デジタル実装タイプTYPE1)25000</t>
  </si>
  <si>
    <t>建築総合情報システム構築事業</t>
  </si>
  <si>
    <t>40349</t>
  </si>
  <si>
    <t>令和5年度補正デジタル田園都市国家構想交付金(デジタル実装タイプTYPE1)24562</t>
  </si>
  <si>
    <t>香芝・王寺環境施設組合</t>
  </si>
  <si>
    <t>令和4年度補正デジタル田園都市国家構想交付金(デジタル実装タイプTYPE1)43514</t>
  </si>
  <si>
    <t>25213</t>
  </si>
  <si>
    <t>令和4年度補正デジタル田園都市国家構想交付金(デジタル実装タイプTYPE1)44206窓口キャッシュレス事業</t>
  </si>
  <si>
    <t>両筑衛生施設組合</t>
  </si>
  <si>
    <t>25214</t>
  </si>
  <si>
    <t>11815</t>
  </si>
  <si>
    <t>吉野広域行政組合</t>
  </si>
  <si>
    <t>25383</t>
  </si>
  <si>
    <t>曽爾御杖行政一部事務組合</t>
  </si>
  <si>
    <t>25425</t>
  </si>
  <si>
    <t>市立認定こども園ＩＣＴ化推進事業</t>
  </si>
  <si>
    <t>25441</t>
  </si>
  <si>
    <t>13858</t>
  </si>
  <si>
    <t>配信機器等の活用による特色ある教育活動の展開</t>
  </si>
  <si>
    <t>25442</t>
  </si>
  <si>
    <t>学校ＤＸ推進事業</t>
  </si>
  <si>
    <t>令和6年度補正新しい地方経済・生活環境創生交付金(デジタル実装型TYPE1)15385介護認定業務DX化推進事業</t>
  </si>
  <si>
    <t>御船地区衛生施設組合</t>
  </si>
  <si>
    <t>25813</t>
  </si>
  <si>
    <t>令和6年度補正新しい地方経済・生活環境創生交付金(デジタル実装型TYPE1)28224</t>
  </si>
  <si>
    <t>25443</t>
  </si>
  <si>
    <t>静香苑環境施設組合</t>
  </si>
  <si>
    <t>東宇陀環境衛生組合</t>
  </si>
  <si>
    <t>令和5年度補正デジタル田園都市国家構想交付金(デジタル実装タイプTYPE1)11235</t>
  </si>
  <si>
    <t>41327</t>
  </si>
  <si>
    <t>26201</t>
  </si>
  <si>
    <t>令和4年度補正デジタル田園都市国家構想交付金(デジタル実装タイプTYPE1)01398住宅地図（LGWAN）システム整備事業</t>
  </si>
  <si>
    <t>令和6年度補正新しい地方経済・生活環境創生交付金(デジタル実装型TYPE1)21303LINEによるオンライン窓口開設事業</t>
  </si>
  <si>
    <t>26208</t>
  </si>
  <si>
    <t>令和5年度補正デジタル田園都市国家構想交付金(デジタル実装タイプTYPE1)15307</t>
  </si>
  <si>
    <t>26210</t>
  </si>
  <si>
    <t>26211</t>
  </si>
  <si>
    <t>令和5年度補正デジタル田園都市国家構想交付金(デジタル実装タイプTYPE1)14205地図情報プラットフォーム整備事業</t>
  </si>
  <si>
    <t>40212</t>
  </si>
  <si>
    <t>防災データプラットフォームを活用した情報共有化事業</t>
  </si>
  <si>
    <t>高齢者等見守り機器整備事業</t>
  </si>
  <si>
    <t>26841</t>
  </si>
  <si>
    <t>18851</t>
  </si>
  <si>
    <t>国民健康保険野上厚生病院組合</t>
  </si>
  <si>
    <t>令和6年度補正新しい地方経済・生活環境創生交付金(デジタル実装型TYPE1)07210AIデマンドタクシー導入事業</t>
  </si>
  <si>
    <t>26214</t>
  </si>
  <si>
    <t>令和4年度補正デジタル田園都市国家構想交付金(デジタル実装タイプTYPE1)12220</t>
  </si>
  <si>
    <t>マイナンバーカード利活用促進支援</t>
  </si>
  <si>
    <t>建築関連情報等WEB公開及び窓口システムワンストップ化事業</t>
  </si>
  <si>
    <t>那賀広域事務組合</t>
  </si>
  <si>
    <t>新聞活用支援ツール（＋日報）を活用した探求学習プログラム事業</t>
  </si>
  <si>
    <t>証明発行窓口のキャッシュレス決済の導入</t>
  </si>
  <si>
    <t>26364</t>
  </si>
  <si>
    <t>令和6年度補正新しい地方経済・生活環境創生交付金(デジタル実装型TYPE1)20451</t>
  </si>
  <si>
    <t>令和5年度補正デジタル田園都市国家構想交付金(デジタル実装タイプTYPE1)41204公共施設オンライン予約環境構築事業</t>
  </si>
  <si>
    <t>36203</t>
  </si>
  <si>
    <t>有田衛生施設事務組合</t>
  </si>
  <si>
    <t>令和4年度補正デジタル田園都市国家構想交付金(デジタル実装タイプTYPE1)27213</t>
  </si>
  <si>
    <t>①：サービス運用期間が短い、もしくは、サービス運用範囲が狭いなど、想定通りのサービスが提供できていないため</t>
  </si>
  <si>
    <t>有田聖苑事務組合</t>
  </si>
  <si>
    <t>43985</t>
  </si>
  <si>
    <t>令和6年度補正新しい地方経済・生活環境創生交付金(デジタル実装型TYPE1)03366</t>
  </si>
  <si>
    <t>令和4年度補正デジタル田園都市国家構想交付金(デジタル実装タイプTYPE1)46201道路業務デジタル化関連事業</t>
  </si>
  <si>
    <t>26463</t>
  </si>
  <si>
    <t>愛媛県市町総合事務組合</t>
    <rPh sb="5" eb="7">
      <t>ソウゴウ</t>
    </rPh>
    <rPh sb="7" eb="9">
      <t>ジム</t>
    </rPh>
    <phoneticPr fontId="2"/>
  </si>
  <si>
    <t>27140</t>
  </si>
  <si>
    <t>30390</t>
  </si>
  <si>
    <t>紀南環境衛生施設事務組合</t>
  </si>
  <si>
    <t>羽幌町GIGAスクール運営事業（電子黒板）</t>
  </si>
  <si>
    <t>27206</t>
  </si>
  <si>
    <t>27209</t>
  </si>
  <si>
    <t>30206</t>
  </si>
  <si>
    <t>27210</t>
  </si>
  <si>
    <t>令和4年度補正デジタル田園都市国家構想交付金(デジタル実装タイプTYPE1)01393申請書作成支援システム整備事業</t>
  </si>
  <si>
    <t>「KPI未計測」の場合</t>
    <rPh sb="4" eb="7">
      <t>ミケイソク</t>
    </rPh>
    <rPh sb="9" eb="11">
      <t>バアイ</t>
    </rPh>
    <phoneticPr fontId="2"/>
  </si>
  <si>
    <t>田辺周辺広域市町村圏組合</t>
  </si>
  <si>
    <t>07868</t>
  </si>
  <si>
    <t>令和6年度補正新しい地方経済・生活環境創生交付金(デジタル実装型TYPE1)37322オンライン手続等整備事業</t>
  </si>
  <si>
    <t>02863</t>
  </si>
  <si>
    <t>窓口収納キャッシュレス決済導入事業</t>
  </si>
  <si>
    <t>海南海草老人福祉施設事務組合</t>
  </si>
  <si>
    <t>有田郡老人福祉施設事務組合</t>
  </si>
  <si>
    <t>那賀消防組合</t>
  </si>
  <si>
    <t>令和5年度補正デジタル田園都市国家構想交付金(デジタル実装タイプTYPE1)43211マルチコピー機導入事業</t>
  </si>
  <si>
    <t>鳥取中部ふるさと広域連合（普通会計分）</t>
  </si>
  <si>
    <t>令和4年度補正デジタル田園都市国家構想交付金(デジタル実装タイプTYPE1)05203みんなにやさしい「リモート+α相談窓口」構築事業</t>
  </si>
  <si>
    <t>27215</t>
  </si>
  <si>
    <t>令和4年度補正デジタル田園都市国家構想交付金(デジタル実装タイプTYPE1)18208ICT活用による都市排水路浸水対策事業</t>
  </si>
  <si>
    <t>27217</t>
  </si>
  <si>
    <t>仕様書にて明確な要求水準を示すために、どのような取組を実施したか</t>
  </si>
  <si>
    <t>田辺市周辺衛生施設組合</t>
  </si>
  <si>
    <t>令和4年度補正デジタル田園都市国家構想交付金(デジタル実装タイプTYPE1)12231マイナンバーカードを利用したコンビニ交付サービス（戸籍証明書）拡充事業</t>
  </si>
  <si>
    <t>16842</t>
  </si>
  <si>
    <t>12874</t>
  </si>
  <si>
    <t>27218</t>
  </si>
  <si>
    <t>公共施設のオンライン予約システム導入事業</t>
  </si>
  <si>
    <t>令和5年度補正デジタル田園都市国家構想交付金(デジタル実装タイプTYPE1)37206コンビニ交付システム利用支援サービス事業</t>
  </si>
  <si>
    <t>伊都郡町村及び橋本市児童福祉施設事務組合</t>
  </si>
  <si>
    <t>27223</t>
  </si>
  <si>
    <t>五色台広域施設組合</t>
  </si>
  <si>
    <t>令和6年度補正新しい地方経済・生活環境創生交付金(デジタル実装型TYPE1)15226新潟県災害時の避難者支援システム導入事業</t>
  </si>
  <si>
    <t>橋本周辺広域市町村圏組合</t>
  </si>
  <si>
    <t>令和6年度補正新しい地方経済・生活環境創生交付金(デジタル実装型TYPE1)22214</t>
  </si>
  <si>
    <t>37404</t>
  </si>
  <si>
    <t>27227</t>
  </si>
  <si>
    <t>30343</t>
  </si>
  <si>
    <t>令和5年度補正デジタル田園都市国家構想交付金(デジタル実装タイプTYPE1)10205オンライン申請の拡充による市民サービス向上事業</t>
  </si>
  <si>
    <t>11882</t>
  </si>
  <si>
    <t>令和5年度補正デジタル田園都市国家構想交付金(デジタル実装タイプTYPE1)01694水道スマートメーター導入事業</t>
  </si>
  <si>
    <t>令和4年度補正デジタル田園都市国家構想交付金(デジタル実装タイプTYPE1)23210キャッシュレス決済導入事業</t>
  </si>
  <si>
    <t>27228</t>
  </si>
  <si>
    <t>令和5年度補正デジタル田園都市国家構想交付金(デジタル実装タイプTYPE1)20363住民への情報配信事業</t>
  </si>
  <si>
    <t>令和4年度補正デジタル田園都市国家構想交付金(デジタル実装タイプTYPE1)10345</t>
  </si>
  <si>
    <t>令和5年度補正デジタル田園都市国家構想交付金(デジタル実装タイプTYPE1)28228衛星画像による広域漏水調査支援事業</t>
  </si>
  <si>
    <t>紀南環境広域施設組合</t>
  </si>
  <si>
    <t>米子市日吉津村中学校組合</t>
  </si>
  <si>
    <t>27232</t>
  </si>
  <si>
    <t>令和4年度補正デジタル田園都市国家構想交付金(デジタル実装タイプTYPE1)13122</t>
  </si>
  <si>
    <t>27301</t>
  </si>
  <si>
    <t>令和4年度補正デジタル田園都市国家構想交付金(デジタル実装タイプTYPE1)45201</t>
  </si>
  <si>
    <t>南部町・伯耆町清掃施設管理組合</t>
  </si>
  <si>
    <t>07871</t>
  </si>
  <si>
    <t>鳥取県西部広域行政管理組合</t>
  </si>
  <si>
    <t>27362</t>
  </si>
  <si>
    <t>指宿広域市町村圏組合</t>
  </si>
  <si>
    <t>27381</t>
  </si>
  <si>
    <t>27383</t>
  </si>
  <si>
    <t>鳥取中部ふるさと広域連合（事業会計分）</t>
  </si>
  <si>
    <t>28100</t>
  </si>
  <si>
    <t>岡山県笠岡市・矢掛町中学校組合</t>
  </si>
  <si>
    <t>20991</t>
  </si>
  <si>
    <t>28201</t>
  </si>
  <si>
    <t>23882</t>
  </si>
  <si>
    <t>28202</t>
  </si>
  <si>
    <t>令和5年度補正デジタル田園都市国家構想交付金(デジタル実装タイプTYPE1)28446衛星画像による広域漏水調査支援事業</t>
  </si>
  <si>
    <t>28204</t>
  </si>
  <si>
    <t>道路維持管理業務のデジタル化</t>
  </si>
  <si>
    <t>島前町村組合</t>
  </si>
  <si>
    <t>行政手続オンライン申請推進事業</t>
  </si>
  <si>
    <t>令和6年度補正新しい地方経済・生活環境創生交付金(デジタル実装型TYPE1)01645水道スマートメーター（水道自動検針）導入事業</t>
  </si>
  <si>
    <t>令和4年度補正デジタル田園都市国家構想交付金(デジタル実装タイプTYPE1)22224道路台帳デジタル化及び市民公開による来庁負担軽減策</t>
  </si>
  <si>
    <t>「わからない」をなくす～統合ナレッジマネジメントシステム導入事業～</t>
  </si>
  <si>
    <t>スマートAomoriコンストラクション推進事業</t>
  </si>
  <si>
    <t>28206</t>
  </si>
  <si>
    <t>38205</t>
  </si>
  <si>
    <t>令和5年度補正デジタル田園都市国家構想交付金(デジタル実装タイプTYPE1)44213就業機会促進事業</t>
  </si>
  <si>
    <t>島根県市町村総合事務組合</t>
  </si>
  <si>
    <t>令和6年度補正新しい地方経済・生活環境創生交付金(デジタル実装型TYPE1)10524AIを活用した窓口DX推進事業</t>
  </si>
  <si>
    <t>28213</t>
  </si>
  <si>
    <t>浜田地区広域行政組合</t>
  </si>
  <si>
    <t>令和4年度補正デジタル田園都市国家構想交付金(デジタル実装タイプTYPE1)24210アプリdeウェルネス推進事業</t>
  </si>
  <si>
    <t>28216</t>
  </si>
  <si>
    <t>マイナンバーカードを利活用した証明書のコンビニ交付</t>
  </si>
  <si>
    <t>隠岐広域連合（事業会計分）</t>
  </si>
  <si>
    <t>28219</t>
  </si>
  <si>
    <t>31805</t>
  </si>
  <si>
    <t>28228</t>
  </si>
  <si>
    <t>28222</t>
  </si>
  <si>
    <t>令和6年度補正新しい地方経済・生活環境創生交付金(デジタル実装型TYPE1)06324積雪深自動モニタリングシステム導入業務</t>
  </si>
  <si>
    <t>28223</t>
  </si>
  <si>
    <t>28225</t>
  </si>
  <si>
    <t>28226</t>
  </si>
  <si>
    <t>田原用水組合</t>
  </si>
  <si>
    <t>公共施設予約システム更改事業</t>
  </si>
  <si>
    <t>令和6年度補正新しい地方経済・生活環境創生交付金(デジタル実装型TYPE1)40210介護保険訪問調査モバイル導入事業</t>
  </si>
  <si>
    <t>富山県東部消防組合</t>
    <rPh sb="0" eb="3">
      <t>トヤマケン</t>
    </rPh>
    <rPh sb="3" eb="5">
      <t>トウブ</t>
    </rPh>
    <rPh sb="5" eb="7">
      <t>ショウボウ</t>
    </rPh>
    <rPh sb="7" eb="9">
      <t>クミアイ</t>
    </rPh>
    <phoneticPr fontId="2"/>
  </si>
  <si>
    <t>28442</t>
  </si>
  <si>
    <t>45442</t>
  </si>
  <si>
    <t>令和5年度補正デジタル田園都市国家構想交付金(デジタル実装タイプTYPE1)42207キャッシュレス決済導入事業</t>
  </si>
  <si>
    <t>43369</t>
  </si>
  <si>
    <t>岡山県西南水道企業団</t>
  </si>
  <si>
    <t>12892</t>
  </si>
  <si>
    <t>備南衛生施設組合</t>
  </si>
  <si>
    <t>令和4年度補正デジタル田園都市国家構想交付金(デジタル実装タイプTYPE1)13206</t>
  </si>
  <si>
    <t>令和5年度補正デジタル田園都市国家構想交付金(デジタル実装タイプTYPE1)28446</t>
  </si>
  <si>
    <t>岡山県西部衛生施設組合</t>
  </si>
  <si>
    <t>令和4年度補正デジタル田園都市国家構想交付金(デジタル実装タイプTYPE1)05204大館版mobiプロジェクト</t>
  </si>
  <si>
    <t>令和6年度補正新しい地方経済・生活環境創生交付金(デジタル実装型TYPE1)26100市営保育所のICT化事業</t>
  </si>
  <si>
    <t>28501</t>
  </si>
  <si>
    <t>令和4年度補正デジタル田園都市国家構想交付金(デジタル実装タイプTYPE1)16209平時から有事まで利用可能な防災DXの導入</t>
  </si>
  <si>
    <t>令和4年度補正デジタル田園都市国家構想交付金(デジタル実装タイプTYPE1)22216</t>
  </si>
  <si>
    <t>28585</t>
  </si>
  <si>
    <t>オンライン電子納品保管管理システム構築事業</t>
  </si>
  <si>
    <t>令和6年度補正新しい地方経済・生活環境創生交付金(デジタル実装型TYPE1)19204書かない窓口事業（自動交付サービス機導入）</t>
  </si>
  <si>
    <t>35210</t>
  </si>
  <si>
    <t>29201</t>
  </si>
  <si>
    <t>29202</t>
  </si>
  <si>
    <t>令和5年度補正デジタル田園都市国家構想交付金(デジタル実装タイプTYPE1)21361地図配信サービスを用いた行政サービスの向上</t>
  </si>
  <si>
    <t>書かない窓口システム構築</t>
  </si>
  <si>
    <t>公共図書館のDX推進事業</t>
  </si>
  <si>
    <t>01833</t>
  </si>
  <si>
    <t>和気老人ホーム組合</t>
  </si>
  <si>
    <t>35208</t>
  </si>
  <si>
    <t>29205</t>
  </si>
  <si>
    <t>岡山県市町村税整理組合</t>
  </si>
  <si>
    <t>29206</t>
  </si>
  <si>
    <t>29207</t>
  </si>
  <si>
    <t>岡山県中部環境施設組合</t>
  </si>
  <si>
    <t>総社広域環境施設組合</t>
  </si>
  <si>
    <t>津山圏域消防組合</t>
  </si>
  <si>
    <t>令和5年度補正デジタル田園都市国家構想交付金(デジタル実装タイプTYPE1)01217給付費等管理システム導入事業</t>
  </si>
  <si>
    <t>福祉総合相談ＡＩ活用事業</t>
  </si>
  <si>
    <t>29343</t>
  </si>
  <si>
    <t>令和5年度補正デジタル田園都市国家構想交付金(デジタル実装タイプTYPE1)07870</t>
  </si>
  <si>
    <t>API連携による既設防災行政無線と連動した防災情報通知アプリ構築事業</t>
  </si>
  <si>
    <t>令和6年度補正新しい地方経済・生活環境創生交付金(デジタル実装型TYPE1)09364AIデマンド交通システム導入事業</t>
  </si>
  <si>
    <t>29344</t>
  </si>
  <si>
    <t>27831</t>
  </si>
  <si>
    <t>令和5年度補正デジタル田園都市国家構想交付金(デジタル実装タイプTYPE1)02303</t>
  </si>
  <si>
    <t>29345</t>
  </si>
  <si>
    <t>AIによる土木施設の変状検知事業</t>
  </si>
  <si>
    <t>令和6年度補正新しい地方経済・生活環境創生交付金(デジタル実装型TYPE1)29401</t>
  </si>
  <si>
    <t>令和5年度補正デジタル田園都市国家構想交付金(デジタル実装タイプTYPE1)04100書かない窓口推進事業</t>
  </si>
  <si>
    <t>西知多医療厚生組合（事業会計分）</t>
    <rPh sb="0" eb="1">
      <t>ニシ</t>
    </rPh>
    <rPh sb="1" eb="3">
      <t>チタ</t>
    </rPh>
    <rPh sb="3" eb="5">
      <t>イリョウ</t>
    </rPh>
    <rPh sb="5" eb="7">
      <t>コウセイ</t>
    </rPh>
    <rPh sb="7" eb="9">
      <t>クミアイ</t>
    </rPh>
    <rPh sb="10" eb="12">
      <t>ジギョウ</t>
    </rPh>
    <rPh sb="12" eb="14">
      <t>カイケイ</t>
    </rPh>
    <rPh sb="14" eb="15">
      <t>ブン</t>
    </rPh>
    <phoneticPr fontId="2"/>
  </si>
  <si>
    <t>金沢市デジタルミュージアム構築事業</t>
  </si>
  <si>
    <t>令和5年度補正デジタル田園都市国家構想交付金(デジタル実装タイプTYPE1)45000ひなた教育DX整備事業</t>
  </si>
  <si>
    <t>柵原吉井特別養護老人ホーム組合</t>
  </si>
  <si>
    <t>島尻消防組合</t>
  </si>
  <si>
    <t>岡山県広域水道企業団</t>
  </si>
  <si>
    <t>飛騨高山における各種手続きオンライン化の加速</t>
  </si>
  <si>
    <t>29402</t>
  </si>
  <si>
    <t>令和5年度補正デジタル田園都市国家構想交付金(デジタル実装タイプTYPE1)30206キャッシュレス事業</t>
  </si>
  <si>
    <t>41341</t>
  </si>
  <si>
    <t>35830</t>
  </si>
  <si>
    <t>津山広域事務組合</t>
  </si>
  <si>
    <t>令和4年度補正デジタル田園都市国家構想交付金(デジタル実装タイプTYPE1)15000電子図書館整備事業</t>
  </si>
  <si>
    <t>29424</t>
  </si>
  <si>
    <t>納付手続きのキャッシュレス化</t>
  </si>
  <si>
    <t>33203</t>
  </si>
  <si>
    <t>令和5年度補正デジタル田園都市国家構想交付金(デジタル実装タイプTYPE1)06209</t>
  </si>
  <si>
    <t>令和5年度補正デジタル田園都市国家構想交付金(デジタル実装タイプTYPE1)43212上天草市統合型校務支援システム導入事業</t>
  </si>
  <si>
    <t>31302</t>
  </si>
  <si>
    <t>29425</t>
  </si>
  <si>
    <t>44813</t>
  </si>
  <si>
    <t>令和6年度補正新しい地方経済・生活環境創生交付金(デジタル実装型TYPE1)10210</t>
  </si>
  <si>
    <t>令和5年度補正デジタル田園都市国家構想交付金(デジタル実装タイプTYPE1)01485デジタルを活用した災害対策事業</t>
  </si>
  <si>
    <t>29441</t>
  </si>
  <si>
    <t>ホームページへのAIチャットボットの実装事業</t>
  </si>
  <si>
    <t>行政手続きのオンライン化及び業務効率化による住民サービスの向上</t>
  </si>
  <si>
    <t>令和6年度補正新しい地方経済・生活環境創生交付金(デジタル実装型TYPE1)08205住居表示台帳デジタル化事業</t>
  </si>
  <si>
    <t>令和5年度補正デジタル田園都市国家構想交付金(デジタル実装タイプTYPE1)01432子ども通園センターＩＣＴ導入事業</t>
  </si>
  <si>
    <t>④導入サービス構築の工夫や改善点</t>
    <rPh sb="1" eb="3">
      <t>ドウニュウ</t>
    </rPh>
    <rPh sb="7" eb="9">
      <t>コウチク</t>
    </rPh>
    <rPh sb="10" eb="12">
      <t>クフウ</t>
    </rPh>
    <rPh sb="13" eb="16">
      <t>カイゼンテン</t>
    </rPh>
    <phoneticPr fontId="2"/>
  </si>
  <si>
    <t>29444</t>
  </si>
  <si>
    <t>29446</t>
  </si>
  <si>
    <t>令和5年度補正デジタル田園都市国家構想交付金(デジタル実装タイプTYPE1)01362</t>
  </si>
  <si>
    <t>アウトプット</t>
  </si>
  <si>
    <t>令和6年度補正新しい地方経済・生活環境創生交付金(デジタル実装型TYPE1)01470</t>
  </si>
  <si>
    <t>29447</t>
  </si>
  <si>
    <t>令和4年度補正デジタル田園都市国家構想交付金(デジタル実装タイプTYPE1)36208</t>
  </si>
  <si>
    <t>29450</t>
  </si>
  <si>
    <t>メタバースを活用した観光デジタルコンテンツ整備事業</t>
  </si>
  <si>
    <t>29451</t>
  </si>
  <si>
    <t>f：サービスを運用する事業者との情報共有</t>
  </si>
  <si>
    <t>45402</t>
  </si>
  <si>
    <t>令和6年度補正新しい地方経済・生活環境創生交付金(デジタル実装型TYPE1)19210生成AIチャットボットを活用したウェブサイトの利便性向上事業</t>
  </si>
  <si>
    <t>広島県海田高等学校財産組合</t>
  </si>
  <si>
    <t>29452</t>
  </si>
  <si>
    <t>30201</t>
  </si>
  <si>
    <t>備北地区消防組合</t>
  </si>
  <si>
    <t>丹波篠山市</t>
  </si>
  <si>
    <t>01803</t>
  </si>
  <si>
    <t>令和4年度補正デジタル田園都市国家構想交付金(デジタル実装タイプTYPE1)34304庁舎証明発行窓口での手数料のキャッシュレス決済導入事業</t>
  </si>
  <si>
    <t>11817</t>
  </si>
  <si>
    <t>30204</t>
  </si>
  <si>
    <t>準公共分野（教育）のデジタル化</t>
  </si>
  <si>
    <t>秋田県後期高齢者医療広域連合</t>
  </si>
  <si>
    <t>令和5年度補正デジタル田園都市国家構想交付金(デジタル実装タイプTYPE1)02201ＡＩデマンド交通運行事業</t>
  </si>
  <si>
    <t>30205</t>
  </si>
  <si>
    <t>メタバースを活用した移住促進事業</t>
  </si>
  <si>
    <t>保育所業務支援システム導入事業</t>
  </si>
  <si>
    <t>30208</t>
  </si>
  <si>
    <t>29851</t>
  </si>
  <si>
    <t>令和5年度補正デジタル田園都市国家構想交付金(デジタル実装タイプTYPE1)20407</t>
  </si>
  <si>
    <t>周南地区福祉施設組合</t>
  </si>
  <si>
    <t>令和4年度補正デジタル田園都市国家構想交付金(デジタル実装タイプTYPE1)07204</t>
  </si>
  <si>
    <t>令和4年度補正デジタル田園都市国家構想交付金(デジタル実装タイプTYPE1)44213入札関連手続電子化事業</t>
  </si>
  <si>
    <t>30341</t>
  </si>
  <si>
    <t>令和4年度補正デジタル田園都市国家構想交付金(デジタル実装タイプTYPE1)28206</t>
  </si>
  <si>
    <t>玖珂地方老人福祉施設組合</t>
  </si>
  <si>
    <t>令和5年度補正デジタル田園都市国家構想交付金(デジタル実装タイプTYPE1)19208採点システム導入事業</t>
  </si>
  <si>
    <t>周東環境衛生組合</t>
  </si>
  <si>
    <t>サービス分野</t>
    <rPh sb="4" eb="6">
      <t>ブンヤ</t>
    </rPh>
    <phoneticPr fontId="2"/>
  </si>
  <si>
    <t>田布施・平生水道企業団</t>
  </si>
  <si>
    <t>防犯</t>
  </si>
  <si>
    <t>30362</t>
  </si>
  <si>
    <t>マイナンバーカードを活用したデジタルリゾートレジデンス事業</t>
  </si>
  <si>
    <t>光地区消防組合</t>
  </si>
  <si>
    <t>22862</t>
  </si>
  <si>
    <t>岩国地区消防組合</t>
  </si>
  <si>
    <t>30392</t>
  </si>
  <si>
    <t>30406</t>
  </si>
  <si>
    <t>令和6年度補正新しい地方経済・生活環境創生交付金(デジタル実装型TYPE1)24214授業用電子黒板導入事業</t>
  </si>
  <si>
    <t>30422</t>
  </si>
  <si>
    <t>30427</t>
  </si>
  <si>
    <t>老人ホーム福寿荘組合</t>
  </si>
  <si>
    <t>書かない・待たないワンストップ窓口支援サービス事業</t>
  </si>
  <si>
    <t>阿北火葬場管理組合</t>
  </si>
  <si>
    <t>令和6年度補正新しい地方経済・生活環境創生交付金(デジタル実装型TYPE1)26367</t>
  </si>
  <si>
    <t>31328</t>
  </si>
  <si>
    <t>令和6年度補正新しい地方経済・生活環境創生交付金(デジタル実装型TYPE1)13208</t>
  </si>
  <si>
    <t>令和4年度補正デジタル田園都市国家構想交付金(デジタル実装タイプTYPE1)20602栄村除雪管理システム導入事業</t>
  </si>
  <si>
    <t>阿北環境整備組合</t>
  </si>
  <si>
    <t>令和4年度補正デジタル田園都市国家構想交付金(デジタル実装タイプTYPE1)15202</t>
  </si>
  <si>
    <t>令和4年度補正デジタル田園都市国家構想交付金(デジタル実装タイプTYPE1)01461マイナンバーカード多目的利用構想事業</t>
  </si>
  <si>
    <t>美馬環境整備組合</t>
  </si>
  <si>
    <t>令和4年度補正デジタル田園都市国家構想交付金(デジタル実装タイプTYPE1)34212映像通報システム構築事業</t>
  </si>
  <si>
    <t>評価対象年度：</t>
    <rPh sb="0" eb="4">
      <t>ヒョウカタイショウ</t>
    </rPh>
    <rPh sb="4" eb="6">
      <t>ネンド</t>
    </rPh>
    <phoneticPr fontId="2"/>
  </si>
  <si>
    <t>税務証明コンビニ交付サービス導入事業</t>
  </si>
  <si>
    <t>菊池養生園保健組合</t>
  </si>
  <si>
    <t>令和4年度補正デジタル田園都市国家構想交付金(デジタル実装タイプTYPE1)14204</t>
  </si>
  <si>
    <t>令和4年度補正デジタル田園都市国家構想交付金(デジタル実装タイプTYPE1)11203DXデジタル人材育成事業</t>
  </si>
  <si>
    <t>31371</t>
  </si>
  <si>
    <t>31386</t>
  </si>
  <si>
    <t>美馬西部特別養護老人ホーム組合</t>
  </si>
  <si>
    <t>令和4年度補正デジタル田園都市国家構想交付金(デジタル実装タイプTYPE1)27210</t>
  </si>
  <si>
    <t>4：担当部署内で検討し、住民ニーズがあるという仮説を立てた</t>
    <rPh sb="8" eb="10">
      <t>ケントウ</t>
    </rPh>
    <rPh sb="12" eb="14">
      <t>ジュウミン</t>
    </rPh>
    <phoneticPr fontId="2"/>
  </si>
  <si>
    <t>板野西部消防組合</t>
  </si>
  <si>
    <t>45830</t>
  </si>
  <si>
    <t>小松島市外三町村衛生組合</t>
  </si>
  <si>
    <t>32203</t>
  </si>
  <si>
    <t>海部郡特別養護老人ホーム事務組合</t>
  </si>
  <si>
    <t>“誰ひとり取り残さない”高齢者の健康管理ＤＸ</t>
  </si>
  <si>
    <t>令和5年度補正デジタル田園都市国家構想交付金(デジタル実装タイプTYPE1)27209対話型オンライン申請アプリケーション導入事業</t>
  </si>
  <si>
    <t>32204</t>
  </si>
  <si>
    <t>01816</t>
  </si>
  <si>
    <t>32205</t>
  </si>
  <si>
    <t>令和6年度補正新しい地方経済・生活環境創生交付金(デジタル実装型TYPE1)41387</t>
  </si>
  <si>
    <t>稲城・府中墓苑組合</t>
    <rPh sb="0" eb="2">
      <t>イナギ</t>
    </rPh>
    <rPh sb="3" eb="5">
      <t>フチュウ</t>
    </rPh>
    <rPh sb="5" eb="7">
      <t>ボエン</t>
    </rPh>
    <rPh sb="7" eb="9">
      <t>クミアイ</t>
    </rPh>
    <phoneticPr fontId="2"/>
  </si>
  <si>
    <t>徳島県市町村総合事務組合</t>
  </si>
  <si>
    <t>令和5年度補正デジタル田園都市国家構想交付金(デジタル実装タイプTYPE1)41327LINEを活用した住民サービスの向上事業</t>
  </si>
  <si>
    <t>CBTによる学びの改革事業</t>
  </si>
  <si>
    <t>令和5年度補正デジタル田園都市国家構想交付金(デジタル実装タイプTYPE1)43368くまもと農地GISを活用した情報共有化事業</t>
  </si>
  <si>
    <t>32206</t>
  </si>
  <si>
    <t>健康ポイント事業デジタル化</t>
  </si>
  <si>
    <t>32207</t>
  </si>
  <si>
    <t>電子図書館整備事業</t>
  </si>
  <si>
    <t>那賀川北岸地域湛水防除施設組合</t>
  </si>
  <si>
    <t>救急情報伝送システム事業</t>
  </si>
  <si>
    <t>徳島中央広域連合</t>
  </si>
  <si>
    <t>白馬山麓事務組合</t>
    <rPh sb="4" eb="6">
      <t>ジム</t>
    </rPh>
    <phoneticPr fontId="47"/>
  </si>
  <si>
    <t>所蔵品のデジタルアーカイブ化事業</t>
  </si>
  <si>
    <t>32386</t>
  </si>
  <si>
    <t>令和6年度補正新しい地方経済・生活環境創生交付金(デジタル実装型TYPE1)12208</t>
  </si>
  <si>
    <t>32449</t>
  </si>
  <si>
    <t>25878</t>
  </si>
  <si>
    <t>32505</t>
  </si>
  <si>
    <t>伝法川防災溜池事業組合</t>
  </si>
  <si>
    <t>32525</t>
  </si>
  <si>
    <t>税証明手数料セミセルフレジ導入及びキャッシュレス決済拡充事業</t>
  </si>
  <si>
    <t>32528</t>
  </si>
  <si>
    <t>46501</t>
  </si>
  <si>
    <t>33202</t>
  </si>
  <si>
    <t>23929</t>
  </si>
  <si>
    <t>大川広域行政組合</t>
  </si>
  <si>
    <t>33204</t>
  </si>
  <si>
    <t>道路等占用申請オンライン化事業</t>
  </si>
  <si>
    <t>月</t>
    <rPh sb="0" eb="1">
      <t>ガツ</t>
    </rPh>
    <phoneticPr fontId="2"/>
  </si>
  <si>
    <t>東かがわ市外一市一町組合</t>
  </si>
  <si>
    <t>武雄いつ電どこ電申請事業</t>
  </si>
  <si>
    <t>33205</t>
  </si>
  <si>
    <t>33207</t>
  </si>
  <si>
    <t>森林関連情報公開システム構築事業</t>
  </si>
  <si>
    <t>07870</t>
  </si>
  <si>
    <t>11836</t>
  </si>
  <si>
    <t>令和5年度補正デジタル田園都市国家構想交付金(デジタル実装タイプTYPE1)16209スマート農業普及促進事業</t>
  </si>
  <si>
    <t>令和4年度補正デジタル田園都市国家構想交付金(デジタル実装タイプTYPE1)40206ごみ収集見える化（デジタル管理）事業</t>
  </si>
  <si>
    <t>地域コミュニティICT利活用補助金</t>
  </si>
  <si>
    <t>33209</t>
  </si>
  <si>
    <t>坂出、宇多津広域行政事務組合</t>
  </si>
  <si>
    <t>オンライン申請推進事業</t>
  </si>
  <si>
    <t>令和6年度補正新しい地方経済・生活環境創生交付金(デジタル実装型TYPE1)10208</t>
  </si>
  <si>
    <t>c：地域のステークホルダーを交えた評価</t>
  </si>
  <si>
    <t>令和5年度補正デジタル田園都市国家構想交付金(デジタル実装タイプTYPE1)12224</t>
  </si>
  <si>
    <t>33210</t>
  </si>
  <si>
    <t>令和5年度補正デジタル田園都市国家構想交付金(デジタル実装タイプTYPE1)40382</t>
  </si>
  <si>
    <t>33211</t>
  </si>
  <si>
    <t>委託事業者※の調達にあたって、いくつの事業者から見積もりを取得したか</t>
    <rPh sb="0" eb="5">
      <t>イタクジギョウシャ</t>
    </rPh>
    <rPh sb="7" eb="9">
      <t>チョウタツ</t>
    </rPh>
    <rPh sb="19" eb="22">
      <t>ジギョウシャ</t>
    </rPh>
    <rPh sb="24" eb="26">
      <t>ミツ</t>
    </rPh>
    <rPh sb="29" eb="31">
      <t>シュトク</t>
    </rPh>
    <phoneticPr fontId="2"/>
  </si>
  <si>
    <t>コンタクトセンター等構築運用</t>
  </si>
  <si>
    <t>33212</t>
  </si>
  <si>
    <t>「利用者中心の行政サービス改革」を推進する公共施設予約管理システムの導入事業</t>
  </si>
  <si>
    <t>令和5年度補正デジタル田園都市国家構想交付金(デジタル実装タイプTYPE1)42207世界遺産モニタリングシステム構築事業</t>
  </si>
  <si>
    <t>令和4年度補正デジタル田園都市国家構想交付金(デジタル実装タイプTYPE1)25211よりよい介護サービス提供のための要介護認定事務DX化事業</t>
  </si>
  <si>
    <t>33214</t>
  </si>
  <si>
    <t>33215</t>
  </si>
  <si>
    <t>令和5年度補正デジタル田園都市国家構想交付金(デジタル実装タイプTYPE1)39387窓口支援システム導入事業</t>
  </si>
  <si>
    <t>松山衛生事務組合</t>
  </si>
  <si>
    <t>18842</t>
  </si>
  <si>
    <t>令和5年度補正デジタル田園都市国家構想交付金(デジタル実装タイプTYPE1)14384</t>
  </si>
  <si>
    <t>33216</t>
  </si>
  <si>
    <t>単独・地域間連携</t>
    <rPh sb="0" eb="2">
      <t>タンドク</t>
    </rPh>
    <rPh sb="3" eb="8">
      <t>チイキカンレンケイ</t>
    </rPh>
    <phoneticPr fontId="2"/>
  </si>
  <si>
    <t>33423</t>
  </si>
  <si>
    <t>「障害者・高齢者が迷わないスマート窓口事業」</t>
  </si>
  <si>
    <t>田川広域水道企業団</t>
    <rPh sb="2" eb="4">
      <t>コウイキ</t>
    </rPh>
    <phoneticPr fontId="2"/>
  </si>
  <si>
    <t>20818</t>
  </si>
  <si>
    <t>松山養護老人ホーム事務組合</t>
  </si>
  <si>
    <t>令和4年度補正デジタル田園都市国家構想交付金(デジタル実装タイプTYPE1)01400</t>
  </si>
  <si>
    <t>33445</t>
  </si>
  <si>
    <t>伊予市松前町共立衛生組合</t>
  </si>
  <si>
    <t>21990</t>
  </si>
  <si>
    <t>33586</t>
  </si>
  <si>
    <t>①月に
1回程度
実施</t>
    <rPh sb="9" eb="11">
      <t>ジッシ</t>
    </rPh>
    <phoneticPr fontId="2"/>
  </si>
  <si>
    <t>大洲・喜多衛生事務組合</t>
  </si>
  <si>
    <t>33622</t>
  </si>
  <si>
    <t>八幡浜地区施設事務組合</t>
  </si>
  <si>
    <t>33623</t>
  </si>
  <si>
    <t>33643</t>
  </si>
  <si>
    <t>地籍調査成果品のデジタル化事業</t>
  </si>
  <si>
    <t>大洲喜多特別養護老人ホーム事務組合</t>
  </si>
  <si>
    <t>令和6年度補正新しい地方経済・生活環境創生交付金(デジタル実装型TYPE1)43213Web口座振替受付サービス事業</t>
  </si>
  <si>
    <t>35213</t>
  </si>
  <si>
    <t>令和5年度補正デジタル田園都市国家構想交付金(デジタル実装タイプTYPE1)13120電子図書館</t>
  </si>
  <si>
    <t>33663</t>
  </si>
  <si>
    <t>映像対応情報端末導入事業</t>
  </si>
  <si>
    <t>令和5年度補正デジタル田園都市国家構想交付金(デジタル実装タイプTYPE1)21201申請書作成支援システム導入事業</t>
  </si>
  <si>
    <t>事業における役割(12)</t>
    <rPh sb="0" eb="2">
      <t>ジギョウ</t>
    </rPh>
    <rPh sb="6" eb="8">
      <t>ヤクワリ</t>
    </rPh>
    <phoneticPr fontId="2"/>
  </si>
  <si>
    <t>伊予消防等事務組合</t>
  </si>
  <si>
    <t>一時預かり保育などにおけるオンライン予約システムの導入</t>
  </si>
  <si>
    <t>南予水道企業団</t>
  </si>
  <si>
    <t>体育施設及び交流センターのDXの推進事業</t>
  </si>
  <si>
    <t>28890</t>
  </si>
  <si>
    <t>33681</t>
  </si>
  <si>
    <t>宇和島地区広域事務組合</t>
  </si>
  <si>
    <t>令和6年度補正新しい地方経済・生活環境創生交付金(デジタル実装型TYPE1)22209</t>
  </si>
  <si>
    <t>21985</t>
  </si>
  <si>
    <t>34100</t>
  </si>
  <si>
    <t>SSPスポーツ科学大学連携設備整備費補助</t>
  </si>
  <si>
    <t>34202</t>
  </si>
  <si>
    <t>浪江町道路情報公開サービス導入事業</t>
  </si>
  <si>
    <t>34203</t>
  </si>
  <si>
    <t>令和6年度補正新しい地方経済・生活環境創生交付金(デジタル実装型TYPE1)14218</t>
  </si>
  <si>
    <t>23853</t>
  </si>
  <si>
    <t>34204</t>
  </si>
  <si>
    <t>市営保育所のICT化事業</t>
  </si>
  <si>
    <t>市区町村名
（漢字）</t>
    <rPh sb="0" eb="2">
      <t>シク</t>
    </rPh>
    <rPh sb="2" eb="4">
      <t>チョウソン</t>
    </rPh>
    <rPh sb="4" eb="5">
      <t>メイ</t>
    </rPh>
    <rPh sb="7" eb="9">
      <t>カンジ</t>
    </rPh>
    <phoneticPr fontId="44"/>
  </si>
  <si>
    <t>34205</t>
  </si>
  <si>
    <t>令和5年度補正デジタル田園都市国家構想交付金(デジタル実装タイプTYPE1)47326図書館システム</t>
  </si>
  <si>
    <t>47329</t>
  </si>
  <si>
    <t>34209</t>
  </si>
  <si>
    <t>令和5年度補正デジタル田園都市国家構想交付金(デジタル実装タイプTYPE1)24543</t>
  </si>
  <si>
    <t>令和5年度補正デジタル田園都市国家構想交付金(デジタル実装タイプTYPE1)36204AIカメラ導入事業</t>
  </si>
  <si>
    <t>34212</t>
  </si>
  <si>
    <t>令和4年度補正デジタル田園都市国家構想交付金(デジタル実装タイプTYPE1)43364証明書コンビニ交付サービス事業</t>
  </si>
  <si>
    <t>仁淀川下流衛生事務組合</t>
  </si>
  <si>
    <t>事業における役割(3)</t>
    <rPh sb="0" eb="2">
      <t>ジギョウ</t>
    </rPh>
    <rPh sb="6" eb="8">
      <t>ヤクワリ</t>
    </rPh>
    <phoneticPr fontId="2"/>
  </si>
  <si>
    <t>令和6年度補正新しい地方経済・生活環境創生交付金(デジタル実装型TYPE1)47355防災・防犯情報一斉配信事業</t>
  </si>
  <si>
    <t>令和6年度補正新しい地方経済・生活環境創生交付金(デジタル実装型TYPE1)10384</t>
  </si>
  <si>
    <t>34213</t>
  </si>
  <si>
    <t>救急医療情報システム構築業務</t>
  </si>
  <si>
    <t>香南斎場組合</t>
  </si>
  <si>
    <t>証明書窓口受付システム</t>
  </si>
  <si>
    <t>令和4年度補正デジタル田園都市国家構想交付金(デジタル実装タイプTYPE1)08220</t>
  </si>
  <si>
    <t>34215</t>
  </si>
  <si>
    <t>令和4年度補正デジタル田園都市国家構想交付金(デジタル実装タイプTYPE1)11227ICT技術を活用した地図情報公開サービス事業</t>
  </si>
  <si>
    <t>令和6年度補正新しい地方経済・生活環境創生交付金(デジタル実装型TYPE1)20362LINEを利用した情報配信ツールの改修事業</t>
  </si>
  <si>
    <t>34302</t>
  </si>
  <si>
    <t>令和6年度補正新しい地方経済・生活環境創生交付金(デジタル実装型TYPE1)21976介護認定審査会ペーパーレス化事業</t>
  </si>
  <si>
    <t>日高村佐川町学校組合</t>
  </si>
  <si>
    <t>AI及びChatGPTを活用したウェブサイト内コンテンツの検索最適化事業</t>
  </si>
  <si>
    <t>令和6年度補正新しい地方経済・生活環境創生交付金(デジタル実装型TYPE1)09214</t>
  </si>
  <si>
    <t>35203</t>
  </si>
  <si>
    <t>高知県競馬組合</t>
  </si>
  <si>
    <t>デジタルソフトを活用した教育環境充実事業</t>
  </si>
  <si>
    <t>34307</t>
  </si>
  <si>
    <t>デジタルサイネージ等を活用した地域の魅力向上</t>
  </si>
  <si>
    <t>幡多広域市町村圏事務組合</t>
  </si>
  <si>
    <t>34368</t>
  </si>
  <si>
    <t>07846</t>
  </si>
  <si>
    <t>令和6年度補正新しい地方経済・生活環境創生交付金(デジタル実装型TYPE1)25384</t>
  </si>
  <si>
    <t>高幡消防組合</t>
  </si>
  <si>
    <t>34431</t>
  </si>
  <si>
    <t>観光予測情報提供サービス</t>
  </si>
  <si>
    <t>誰一人取り残さない「シームレス避難所」構築事業</t>
  </si>
  <si>
    <t>34462</t>
  </si>
  <si>
    <t>デジタルサイネージを活用した情報発信事業</t>
  </si>
  <si>
    <t>高陵特別養護老人ホーム組合</t>
  </si>
  <si>
    <t>20845</t>
  </si>
  <si>
    <t>44210</t>
  </si>
  <si>
    <t>35202</t>
  </si>
  <si>
    <t>23848</t>
  </si>
  <si>
    <t>高幡東部清掃組合</t>
  </si>
  <si>
    <t>令和5年度補正デジタル田園都市国家構想交付金(デジタル実装タイプTYPE1)28000</t>
  </si>
  <si>
    <t>罹災調査システム構築事業</t>
  </si>
  <si>
    <t>地図情報公開による住民サービス向上事業</t>
  </si>
  <si>
    <t>35204</t>
  </si>
  <si>
    <t>35206</t>
  </si>
  <si>
    <t>令和4年度補正デジタル田園都市国家構想交付金(デジタル実装タイプTYPE1)20450オンライン手続きの推進による住民サービスの向上</t>
  </si>
  <si>
    <t>35207</t>
  </si>
  <si>
    <t>35211</t>
  </si>
  <si>
    <t>嶺北広域行政事務組合</t>
  </si>
  <si>
    <t>35216</t>
  </si>
  <si>
    <t>仁淀川広域市町村圏事務組合</t>
  </si>
  <si>
    <t>令和5年度補正デジタル田園都市国家構想交付金(デジタル実装タイプTYPE1)43506</t>
  </si>
  <si>
    <t>区立保育園へのICTシステム推進事業</t>
  </si>
  <si>
    <t>35343</t>
  </si>
  <si>
    <t>ポータルアプリ・多様な情報配信による誰一人取り残さない地域のデジタル化</t>
  </si>
  <si>
    <t>令和4年度補正デジタル田園都市国家構想交付金(デジタル実装タイプTYPE1)01393</t>
  </si>
  <si>
    <t>こうち人づくり広域連合</t>
  </si>
  <si>
    <t>令和4年度補正デジタル田園都市国家構想交付金(デジタル実装タイプTYPE1)44341</t>
  </si>
  <si>
    <t>35502</t>
  </si>
  <si>
    <t>36204</t>
  </si>
  <si>
    <t>23926</t>
  </si>
  <si>
    <t>衛星画像解析に基づく漏水検知業務</t>
  </si>
  <si>
    <t>36205</t>
  </si>
  <si>
    <t>令和4年度補正デジタル田園都市国家構想交付金(デジタル実装タイプTYPE1)04208</t>
  </si>
  <si>
    <t>花宗太田土木組合</t>
  </si>
  <si>
    <t>令和5年度補正デジタル田園都市国家構想交付金(デジタル実装タイプTYPE1)28226</t>
  </si>
  <si>
    <t>36206</t>
  </si>
  <si>
    <t>36207</t>
  </si>
  <si>
    <t>山の井用水組合</t>
  </si>
  <si>
    <t>36208</t>
  </si>
  <si>
    <t>令和6年度補正新しい地方経済・生活環境創生交付金(デジタル実装型TYPE1)46491南大隅町デジタル利用券システム機能拡充事業</t>
  </si>
  <si>
    <t>福岡県中間市外二ヶ町山田川水利組合</t>
  </si>
  <si>
    <t>除附票・改製原附票電子化事業</t>
  </si>
  <si>
    <t>令和4年度補正デジタル田園都市国家構想交付金(デジタル実装タイプTYPE1)01204</t>
  </si>
  <si>
    <t>令和6年度補正新しい地方経済・生活環境創生交付金(デジタル実装型TYPE1)13108キャッシュレス決済導入事業</t>
  </si>
  <si>
    <t>12875</t>
  </si>
  <si>
    <t>36301</t>
  </si>
  <si>
    <t>36302</t>
  </si>
  <si>
    <t>令和4年度補正デジタル田園都市国家構想交付金(デジタル実装タイプTYPE1)20305</t>
  </si>
  <si>
    <t>桐生地域医療企業団</t>
    <rPh sb="6" eb="9">
      <t>キギョウダン</t>
    </rPh>
    <phoneticPr fontId="2"/>
  </si>
  <si>
    <t>36321</t>
  </si>
  <si>
    <t>36383</t>
  </si>
  <si>
    <t>39307</t>
  </si>
  <si>
    <t>玄界環境組合</t>
  </si>
  <si>
    <t>令和4年度補正デジタル田園都市国家構想交付金(デジタル実装タイプTYPE1)44210</t>
  </si>
  <si>
    <t>36387</t>
  </si>
  <si>
    <t>21843</t>
  </si>
  <si>
    <t>36388</t>
  </si>
  <si>
    <t>21870</t>
  </si>
  <si>
    <t>36401</t>
  </si>
  <si>
    <t>45836</t>
  </si>
  <si>
    <t>令和6年度補正新しい地方経済・生活環境創生交付金(デジタル実装型TYPE1)05204</t>
  </si>
  <si>
    <t>36402</t>
  </si>
  <si>
    <t>令和4年度補正デジタル田園都市国家構想交付金(デジタル実装タイプTYPE1)45206</t>
  </si>
  <si>
    <t>47327</t>
  </si>
  <si>
    <t>令和6年度補正新しい地方経済・生活環境創生交付金(デジタル実装型TYPE1)02201</t>
  </si>
  <si>
    <t>41387</t>
  </si>
  <si>
    <t>36403</t>
  </si>
  <si>
    <t>保育所ICTシステム導入事業</t>
  </si>
  <si>
    <t>36405</t>
  </si>
  <si>
    <t>36468</t>
  </si>
  <si>
    <t>明石市ホームぺージ 便利機能の導入</t>
  </si>
  <si>
    <t>令和6年度補正新しい地方経済・生活環境創生交付金(デジタル実装型TYPE1)15206公式ＬＩＮＥアカウントサービス機能拡充事業</t>
  </si>
  <si>
    <t>令和6年度補正新しい地方経済・生活環境創生交付金(デジタル実装型TYPE1)03322GPS除雪管理システム事業</t>
  </si>
  <si>
    <t>古賀高等学校組合</t>
  </si>
  <si>
    <t>36489</t>
  </si>
  <si>
    <t>37201</t>
  </si>
  <si>
    <t>37203</t>
  </si>
  <si>
    <t>統合型校務支援システムの導入</t>
  </si>
  <si>
    <t>糟屋郡自治会館組合</t>
  </si>
  <si>
    <t>37204</t>
  </si>
  <si>
    <t>筑紫自治振興組合</t>
  </si>
  <si>
    <t>標津町フロントヤード改革事業</t>
  </si>
  <si>
    <t>03892</t>
  </si>
  <si>
    <t>まちの魅力が向上する周遊デジタル化推進事業</t>
  </si>
  <si>
    <t>37205</t>
  </si>
  <si>
    <t>糟屋郡篠栗町外一市五町財産組合</t>
  </si>
  <si>
    <t>37206</t>
  </si>
  <si>
    <t>学習アプリケーション導入事業</t>
  </si>
  <si>
    <t>21893</t>
  </si>
  <si>
    <t>八女地区消防組合</t>
  </si>
  <si>
    <t>37208</t>
  </si>
  <si>
    <t>オンライン手続きの拡充による住民サービスの向上</t>
  </si>
  <si>
    <t>20943</t>
  </si>
  <si>
    <t>中間市行橋市競艇組合</t>
  </si>
  <si>
    <t>37322</t>
  </si>
  <si>
    <t>飯塚地区消防組合</t>
  </si>
  <si>
    <t>コミュニティバスのキャッシュレス・デジタル化事業</t>
  </si>
  <si>
    <t>離島航路の券売業務効率化によるサービス向上</t>
  </si>
  <si>
    <t>令和5年度補正デジタル田園都市国家構想交付金(デジタル実装タイプTYPE1)20486</t>
  </si>
  <si>
    <t>令和6年度補正新しい地方経済・生活環境創生交付金(デジタル実装型TYPE1)28501</t>
  </si>
  <si>
    <t>37341</t>
  </si>
  <si>
    <t>令和4年度補正デジタル田園都市国家構想交付金(デジタル実装タイプTYPE1)41205市立学校ICT化事業</t>
  </si>
  <si>
    <t>令和4年度補正デジタル田園都市国家構想交付金(デジタル実装タイプTYPE1)18000認知機能検査用タブレット整備事業</t>
  </si>
  <si>
    <t>令和6年度補正新しい地方経済・生活環境創生交付金(デジタル実装型TYPE1)17206</t>
  </si>
  <si>
    <t>令和4年度補正デジタル田園都市国家構想交付金(デジタル実装タイプTYPE1)07308</t>
  </si>
  <si>
    <t>デジタル教材導入事業</t>
  </si>
  <si>
    <t>春日・大野城・那珂川消防組合</t>
  </si>
  <si>
    <t>水道施設遠方監視システム整備事業</t>
  </si>
  <si>
    <t>デジタル通知サービス導入事業</t>
  </si>
  <si>
    <t>令和5年度補正デジタル田園都市国家構想交付金(デジタル実装タイプTYPE1)26206LINEを活用した情報発信事業</t>
  </si>
  <si>
    <t>37364</t>
  </si>
  <si>
    <t>福岡県田川地区消防組合</t>
  </si>
  <si>
    <t>37386</t>
  </si>
  <si>
    <t>37387</t>
  </si>
  <si>
    <t>久留米広域市町村圏事務組合</t>
  </si>
  <si>
    <t>令和5年度補正デジタル田園都市国家構想交付金(デジタル実装タイプTYPE1)01601特別養護老人ホームナースコールシステムデジタル化事業</t>
  </si>
  <si>
    <t>37403</t>
  </si>
  <si>
    <t>京築広域市町村圏事務組合</t>
  </si>
  <si>
    <t>令和4年度補正デジタル田園都市国家構想交付金(デジタル実装タイプTYPE1)12216窓口来庁等予約システム整備事業</t>
  </si>
  <si>
    <t>被害認定調査システム事業</t>
  </si>
  <si>
    <t>八女西部広域事務組合</t>
  </si>
  <si>
    <t>情報一斉配信システム</t>
  </si>
  <si>
    <t>支払キャッシュレス化事業</t>
  </si>
  <si>
    <t>38201</t>
  </si>
  <si>
    <t>38203</t>
  </si>
  <si>
    <t>書かないスマート窓口推進事業</t>
  </si>
  <si>
    <t>児童ホーム入退室管理等システム導入事業</t>
  </si>
  <si>
    <t>令和6年度補正新しい地方経済・生活環境創生交付金(デジタル実装型TYPE1)20214</t>
  </si>
  <si>
    <t>福岡県南広域水道企業団</t>
  </si>
  <si>
    <t>38204</t>
  </si>
  <si>
    <t>on LINE Town推進事業</t>
  </si>
  <si>
    <t>甘木・朝倉広域市町村圏事務組合</t>
  </si>
  <si>
    <t>田川郡東部環境衛生施設組合</t>
  </si>
  <si>
    <t>令和6年度補正新しい地方経済・生活環境創生交付金(デジタル実装型TYPE1)47353</t>
  </si>
  <si>
    <t>粕屋南部消防組合</t>
  </si>
  <si>
    <t>デジタルミュージアム推進事業</t>
  </si>
  <si>
    <t>令和5年度補正デジタル田園都市国家構想交付金(デジタル実装タイプTYPE1)06201子どもの学び充実事業</t>
  </si>
  <si>
    <t>①情報発信の方法</t>
    <rPh sb="1" eb="5">
      <t>ジョウホウハッシン</t>
    </rPh>
    <rPh sb="6" eb="8">
      <t>ホウホウ</t>
    </rPh>
    <phoneticPr fontId="2"/>
  </si>
  <si>
    <t>福岡地区水道企業団</t>
  </si>
  <si>
    <t>令和6年度補正新しい地方経済・生活環境創生交付金(デジタル実装型TYPE1)01546避難行動要支援者管理システム導入事業</t>
  </si>
  <si>
    <t>田川地区斎場組合</t>
  </si>
  <si>
    <t>令和5年度補正デジタル田園都市国家構想交付金(デジタル実装タイプTYPE1)43204申請書作成支援ステム導入事業</t>
  </si>
  <si>
    <t>40215</t>
  </si>
  <si>
    <t>令和4年度補正デジタル田園都市国家構想交付金(デジタル実装タイプTYPE1)24216</t>
  </si>
  <si>
    <t>令和4年度補正デジタル田園都市国家構想交付金(デジタル実装タイプTYPE1)15482コンビニ交付事業</t>
  </si>
  <si>
    <t>38215</t>
  </si>
  <si>
    <t>令和6年度補正新しい地方経済・生活環境創生交付金(デジタル実装型TYPE1)29000都市計画基礎調査デジタル化推進事業</t>
  </si>
  <si>
    <t>38401</t>
  </si>
  <si>
    <t>北上市モバイルクリニック推進事業</t>
  </si>
  <si>
    <t>38442</t>
  </si>
  <si>
    <t>美唄市「SOSネットワーク」再構築・推進事業</t>
  </si>
  <si>
    <t>甘木・朝倉・三井環境施設組合</t>
  </si>
  <si>
    <t>38484</t>
  </si>
  <si>
    <t>38506</t>
  </si>
  <si>
    <t>令和4年度補正デジタル田園都市国家構想交付金(デジタル実装タイプTYPE1)12218スマート窓口（書かない窓口）システム構築事業</t>
  </si>
  <si>
    <t>39201</t>
  </si>
  <si>
    <t>令和6年度補正新しい地方経済・生活環境創生交付金(デジタル実装型TYPE1)06201</t>
  </si>
  <si>
    <t>22861</t>
  </si>
  <si>
    <t>遠賀・中間地域広域行政事務組合</t>
  </si>
  <si>
    <t>令和5年度補正デジタル田園都市国家構想交付金(デジタル実装タイプTYPE1)41202水道窓口手続きDX推進事業（料金照会システム導入）</t>
  </si>
  <si>
    <t>39202</t>
  </si>
  <si>
    <t>令和6年度補正新しい地方経済・生活環境創生交付金(デジタル実装型TYPE1)11223マイナンバーカード及びスマートフォンを活用した図書館システム導入事業</t>
  </si>
  <si>
    <t>筑紫野・小郡・基山清掃施設組合</t>
  </si>
  <si>
    <t>メムロスキー場自動改札機導入事業</t>
  </si>
  <si>
    <t>40899</t>
  </si>
  <si>
    <t>14837</t>
  </si>
  <si>
    <t>春日大野城衛生施設組合</t>
  </si>
  <si>
    <t>令和5年度補正デジタル田園都市国家構想交付金(デジタル実装タイプTYPE1)01229</t>
  </si>
  <si>
    <t>39205</t>
  </si>
  <si>
    <t>20979</t>
  </si>
  <si>
    <t>田川地区清掃施設組合</t>
  </si>
  <si>
    <t>33916</t>
  </si>
  <si>
    <t>食品ロスの削減のためのフードシェアリングサービスの導入事業</t>
  </si>
  <si>
    <t>39206</t>
  </si>
  <si>
    <t>39209</t>
  </si>
  <si>
    <t>八女中部衛生施設事務組合</t>
  </si>
  <si>
    <t>浸水センサ通知・即行動事業</t>
  </si>
  <si>
    <t>39212</t>
  </si>
  <si>
    <t>個別避難計画作成システム導入事業</t>
  </si>
  <si>
    <t>令和6年度補正新しい地方経済・生活環境創生交付金(デジタル実装型TYPE1)28100史跡五色塚古墳AR展示事業</t>
  </si>
  <si>
    <t>経費項目(6)</t>
    <rPh sb="0" eb="2">
      <t>ケイヒ</t>
    </rPh>
    <rPh sb="2" eb="4">
      <t>コウモク</t>
    </rPh>
    <phoneticPr fontId="44"/>
  </si>
  <si>
    <t>39302</t>
  </si>
  <si>
    <t>28923</t>
  </si>
  <si>
    <t>令和5年度補正デジタル田園都市国家構想交付金(デジタル実装タイプTYPE1)42321東彼杵町事業者・関係人口DXプロジェクト推進事業</t>
  </si>
  <si>
    <t>23858</t>
  </si>
  <si>
    <t>福岡県介護保険広域連合</t>
  </si>
  <si>
    <t>福岡都市圏南部環境事業組合</t>
  </si>
  <si>
    <t>大型提示装置を用いた同時双方向授業の展開</t>
  </si>
  <si>
    <t>下田川清掃施設組合</t>
  </si>
  <si>
    <t>こども館の入退館管理システム及びデジタル遊具の導入</t>
  </si>
  <si>
    <t>39341</t>
  </si>
  <si>
    <t>ごみ分別アプリ配信事業</t>
  </si>
  <si>
    <t>令和6年度補正新しい地方経済・生活環境創生交付金(デジタル実装型TYPE1)13213マイナンバーカード活用型統合図書館サービス導入事業</t>
  </si>
  <si>
    <t>天山地区共同衛生処理場組合</t>
  </si>
  <si>
    <t>令和4年度補正デジタル田園都市国家構想交付金(デジタル実装タイプTYPE1)13209オンライン行政サービス市民ポータル整備事業</t>
  </si>
  <si>
    <t>39344</t>
  </si>
  <si>
    <t>39363</t>
  </si>
  <si>
    <t>鹿島・藤津地区衛生施設組合</t>
  </si>
  <si>
    <t>令和6年度補正新しい地方経済・生活環境創生交付金(デジタル実装型TYPE1)11211</t>
  </si>
  <si>
    <t>佐賀県競馬組合</t>
  </si>
  <si>
    <t>「ふくおか防災ナビ・まもるくん」機能強化事業</t>
  </si>
  <si>
    <t>39386</t>
  </si>
  <si>
    <t>神埼市スマート農業推進事業</t>
  </si>
  <si>
    <t>39401</t>
  </si>
  <si>
    <t>観光施設（ヘルシーランド）DX推進事業</t>
  </si>
  <si>
    <t>46854</t>
  </si>
  <si>
    <t>図書館システム機能強化事業</t>
  </si>
  <si>
    <t>鳥栖・三養基地区消防事務組合</t>
  </si>
  <si>
    <t>令和6年度補正新しい地方経済・生活環境創生交付金(デジタル実装型TYPE1)29201</t>
  </si>
  <si>
    <t>39402</t>
  </si>
  <si>
    <t>杵島工業用水道企業団</t>
  </si>
  <si>
    <t>39403</t>
  </si>
  <si>
    <t>天山地区共同斎場組合</t>
  </si>
  <si>
    <t>令和4年度補正デジタル田園都市国家構想交付金(デジタル実装タイプTYPE1)05211</t>
  </si>
  <si>
    <t>39410</t>
  </si>
  <si>
    <t>佐賀東部水道企業団</t>
  </si>
  <si>
    <t>18848</t>
  </si>
  <si>
    <t>39411</t>
  </si>
  <si>
    <t>八重山広域市町村圏事務組合（普通会計分）</t>
    <rPh sb="14" eb="16">
      <t>フツウ</t>
    </rPh>
    <rPh sb="16" eb="18">
      <t>カイケイ</t>
    </rPh>
    <rPh sb="18" eb="19">
      <t>ブン</t>
    </rPh>
    <phoneticPr fontId="2"/>
  </si>
  <si>
    <t>脊振共同塵芥処理組合</t>
  </si>
  <si>
    <t>令和4年度補正デジタル田園都市国家構想交付金(デジタル実装タイプTYPE1)04422マイナンバーカードを活用した各種証明書コンビニ交付事業</t>
  </si>
  <si>
    <t>39412</t>
  </si>
  <si>
    <t>令和4年度補正デジタル田園都市国家構想交付金(デジタル実装タイプTYPE1)34431デマンドバス実装によるスマートアイランドMaaS事業</t>
  </si>
  <si>
    <t>39424</t>
  </si>
  <si>
    <t>佐賀西部広域水道企業団</t>
  </si>
  <si>
    <t>令和5年度補正デジタル田園都市国家構想交付金(デジタル実装タイプTYPE1)29441</t>
  </si>
  <si>
    <t>令和6年度補正新しい地方経済・生活環境創生交付金(デジタル実装型TYPE1)43447</t>
  </si>
  <si>
    <t>伊万里・有田地区衛生組合</t>
  </si>
  <si>
    <t>要介護認定調査業務のデジタル化事業</t>
  </si>
  <si>
    <t>39428</t>
  </si>
  <si>
    <t>ごみ収集車両管理システムを用いた持続可能な収集業務</t>
  </si>
  <si>
    <t>令和4年度補正デジタル田園都市国家構想交付金(デジタル実装タイプTYPE1)20486デジタルシェアサイクルを活用した観光利便性向上・周遊促進事業</t>
  </si>
  <si>
    <t>三養基西部葬祭組合</t>
  </si>
  <si>
    <t>40100</t>
  </si>
  <si>
    <t>令和6年度補正新しい地方経済・生活環境創生交付金(デジタル実装型TYPE1)46468</t>
  </si>
  <si>
    <t>18853</t>
  </si>
  <si>
    <t>40130</t>
  </si>
  <si>
    <t>令和5年度補正デジタル田園都市国家構想交付金(デジタル実装タイプTYPE1)09205</t>
  </si>
  <si>
    <t>三神地区環境事務組合</t>
  </si>
  <si>
    <t>収入項目(6)</t>
    <rPh sb="0" eb="2">
      <t>シュウニュウ</t>
    </rPh>
    <rPh sb="2" eb="4">
      <t>コウモク</t>
    </rPh>
    <phoneticPr fontId="44"/>
  </si>
  <si>
    <t>鳥栖・三養基西部環境施設組合</t>
  </si>
  <si>
    <t>那須地区広域行政事務組合（普通会計分）</t>
  </si>
  <si>
    <t>スマート窓口（書かない窓口）システム構築事業</t>
  </si>
  <si>
    <t>40203</t>
  </si>
  <si>
    <t>40204</t>
  </si>
  <si>
    <t>積雪深自動モニタリング事業</t>
  </si>
  <si>
    <t>40205</t>
  </si>
  <si>
    <t>郵送請求キャッシュレスサービス事業</t>
  </si>
  <si>
    <t>12858</t>
  </si>
  <si>
    <t>医療MaaS実装事業</t>
  </si>
  <si>
    <t>40207</t>
  </si>
  <si>
    <t>収入項目(12)</t>
    <rPh sb="0" eb="2">
      <t>シュウニュウ</t>
    </rPh>
    <rPh sb="2" eb="4">
      <t>コウモク</t>
    </rPh>
    <phoneticPr fontId="44"/>
  </si>
  <si>
    <t>40211</t>
  </si>
  <si>
    <t>東彼地区保健福祉組合</t>
  </si>
  <si>
    <t>外部要因(7)</t>
    <rPh sb="0" eb="4">
      <t>ガイブヨウイン</t>
    </rPh>
    <phoneticPr fontId="2"/>
  </si>
  <si>
    <t>有明海自動車航送船組合</t>
  </si>
  <si>
    <t>令和5年度補正デジタル田園都市国家構想交付金(デジタル実装タイプTYPE1)06426</t>
  </si>
  <si>
    <t>令和4年度補正デジタル田園都市国家構想交付金(デジタル実装タイプTYPE1)16000土木公共施設ＤＸ推進事業</t>
  </si>
  <si>
    <t>令和4年度補正デジタル田園都市国家構想交付金(デジタル実装タイプTYPE1)07308行政キオスク端末導入事業</t>
  </si>
  <si>
    <t>導入を予定している新規システムの設置件数をKPIとして設定しており、基準となる数値がないため。</t>
    <rPh sb="16" eb="18">
      <t>セッチ</t>
    </rPh>
    <phoneticPr fontId="2"/>
  </si>
  <si>
    <t>40216</t>
  </si>
  <si>
    <t>令和4年度補正デジタル田園都市国家構想交付金(デジタル実装タイプTYPE1)11408デジタル観光推進事業</t>
  </si>
  <si>
    <t>40218</t>
  </si>
  <si>
    <t>40219</t>
  </si>
  <si>
    <t>令和6年度補正新しい地方経済・生活環境創生交付金(デジタル実装型TYPE1)08217取手市オンライン市役所事業</t>
  </si>
  <si>
    <t>01932</t>
  </si>
  <si>
    <t>長崎県後期高齢者医療広域連合</t>
  </si>
  <si>
    <t>令和5年度補正デジタル田園都市国家構想交付金(デジタル実装タイプTYPE1)32448みさとと。Payアプリ化実装事業</t>
  </si>
  <si>
    <t>40223</t>
  </si>
  <si>
    <t>コワーキングスペースにおけるスマート利用サービス構築委託事業</t>
  </si>
  <si>
    <t>長崎県病院企業団</t>
  </si>
  <si>
    <t>令和5年度補正デジタル田園都市国家構想交付金(デジタル実装タイプTYPE1)43507</t>
  </si>
  <si>
    <t>回答済み</t>
    <rPh sb="0" eb="3">
      <t>カイトウズ</t>
    </rPh>
    <phoneticPr fontId="2"/>
  </si>
  <si>
    <t>40224</t>
  </si>
  <si>
    <t>公共施設予約システム</t>
  </si>
  <si>
    <t>40227</t>
  </si>
  <si>
    <t>子どもの見守りシステム整備事業</t>
  </si>
  <si>
    <t>令和6年度補正新しい地方経済・生活環境創生交付金(デジタル実装型TYPE1)28208</t>
  </si>
  <si>
    <t>02861</t>
  </si>
  <si>
    <t>令和4年度補正デジタル田園都市国家構想交付金(デジタル実装タイプTYPE1)20413マイナンバーカードを活用した住民課窓口における申請書作成支援システムの導入</t>
  </si>
  <si>
    <t>十勝圏複合事務組合（普通会計分）</t>
    <rPh sb="10" eb="12">
      <t>フツウ</t>
    </rPh>
    <rPh sb="12" eb="14">
      <t>カイケイ</t>
    </rPh>
    <rPh sb="14" eb="15">
      <t>ブン</t>
    </rPh>
    <phoneticPr fontId="46"/>
  </si>
  <si>
    <t>開発地巡視管理システム整備事業</t>
  </si>
  <si>
    <t>令和5年度補正デジタル田園都市国家構想交付金(デジタル実装タイプTYPE1)02208</t>
  </si>
  <si>
    <t>40229</t>
  </si>
  <si>
    <t>令和6年度補正新しい地方経済・生活環境創生交付金(デジタル実装型TYPE1)27214</t>
  </si>
  <si>
    <t>40230</t>
  </si>
  <si>
    <t>地域コミュニケーションアプリ「やまがメイト」の改修</t>
  </si>
  <si>
    <t>令和5年度補正デジタル田園都市国家構想交付金(デジタル実装タイプTYPE1)20486マイナンバーカードを活用した行政通知デジタル化事業</t>
  </si>
  <si>
    <t>40341</t>
  </si>
  <si>
    <t>公式LINE及びキャッシュレス対応セルフレジ導入による行政サービス向上事業</t>
  </si>
  <si>
    <t>オンライン手続きプラットフォーム事業</t>
  </si>
  <si>
    <t>40342</t>
  </si>
  <si>
    <t>④必要な
場合のみ
実施</t>
    <rPh sb="1" eb="3">
      <t>ヒツヨウ</t>
    </rPh>
    <rPh sb="5" eb="7">
      <t>バアイ</t>
    </rPh>
    <rPh sb="10" eb="12">
      <t>ジッシ</t>
    </rPh>
    <phoneticPr fontId="2"/>
  </si>
  <si>
    <t>46924</t>
  </si>
  <si>
    <t>40345</t>
  </si>
  <si>
    <t>人吉下球磨消防組合</t>
  </si>
  <si>
    <t>上益城消防組合</t>
  </si>
  <si>
    <t>40382</t>
  </si>
  <si>
    <t>校務支援システム及びクラウド環境構築事業</t>
  </si>
  <si>
    <t>40383</t>
  </si>
  <si>
    <t>26802</t>
  </si>
  <si>
    <t>御船町防災行政無線音声配信システム改修事業</t>
  </si>
  <si>
    <t>令和5年度補正デジタル田園都市国家構想交付金(デジタル実装タイプTYPE1)30204</t>
  </si>
  <si>
    <t>40384</t>
  </si>
  <si>
    <t>20813</t>
  </si>
  <si>
    <t>40401</t>
  </si>
  <si>
    <t>八代生活環境事務組合（事業会計分）</t>
  </si>
  <si>
    <t>1KPI⑭</t>
  </si>
  <si>
    <t>人吉球磨広域行政組合</t>
  </si>
  <si>
    <t>令和6年度補正新しい地方経済・生活環境創生交付金(デジタル実装型TYPE1)01543コンビニ交付サービス事業</t>
  </si>
  <si>
    <t>40447</t>
  </si>
  <si>
    <t>有明広域行政事務組合</t>
  </si>
  <si>
    <t>40448</t>
  </si>
  <si>
    <t>13824</t>
  </si>
  <si>
    <t>上天草・宇城水道企業団</t>
  </si>
  <si>
    <t>令和6年度補正新しい地方経済・生活環境創生交付金(デジタル実装型TYPE1)17209施設型利用給付等補助金交付手続きデジタル化事業</t>
  </si>
  <si>
    <t>40522</t>
  </si>
  <si>
    <t>スタートアップ支援プラットフォームによる地域経済の持続的発展</t>
  </si>
  <si>
    <t>40544</t>
  </si>
  <si>
    <t>43991</t>
  </si>
  <si>
    <t>菊池広域連合</t>
  </si>
  <si>
    <t>40601</t>
  </si>
  <si>
    <t>上益城広域連合</t>
  </si>
  <si>
    <t>25858</t>
  </si>
  <si>
    <t>40604</t>
  </si>
  <si>
    <t>令和5年度補正デジタル田園都市国家構想交付金(デジタル実装タイプTYPE1)43214道路情報カメラ設置事業</t>
  </si>
  <si>
    <t>水門遠隔監視制御設備整備事業</t>
  </si>
  <si>
    <t>13856</t>
  </si>
  <si>
    <t>大分県退職手当組合</t>
  </si>
  <si>
    <t>40608</t>
  </si>
  <si>
    <t>避難支援のための防災アプリ構築及び普及促進事業</t>
  </si>
  <si>
    <t>40609</t>
  </si>
  <si>
    <t>40610</t>
  </si>
  <si>
    <t>令和4年度補正デジタル田園都市国家構想交付金(デジタル実装タイプTYPE1)10443片品村地域通貨サービス</t>
  </si>
  <si>
    <t>40621</t>
  </si>
  <si>
    <t>知多南部広域環境組合</t>
    <rPh sb="0" eb="2">
      <t>チタ</t>
    </rPh>
    <rPh sb="2" eb="4">
      <t>ナンブ</t>
    </rPh>
    <rPh sb="4" eb="6">
      <t>コウイキ</t>
    </rPh>
    <rPh sb="6" eb="8">
      <t>カンキョウ</t>
    </rPh>
    <rPh sb="8" eb="10">
      <t>クミアイ</t>
    </rPh>
    <phoneticPr fontId="2"/>
  </si>
  <si>
    <t>全庁GIS基盤整備事業</t>
  </si>
  <si>
    <t>杵築速見環境浄化組合</t>
  </si>
  <si>
    <t>スマホ・コンビニ収納の推進及びコンビニ交付の拡充事業</t>
  </si>
  <si>
    <t>5.最終年度の振り返り</t>
    <rPh sb="2" eb="4">
      <t>サイシュウ</t>
    </rPh>
    <rPh sb="4" eb="6">
      <t>ネンド</t>
    </rPh>
    <rPh sb="7" eb="8">
      <t>フ</t>
    </rPh>
    <rPh sb="9" eb="10">
      <t>カエ</t>
    </rPh>
    <phoneticPr fontId="2"/>
  </si>
  <si>
    <t>別杵速見地域広域市町村圏事務組合</t>
  </si>
  <si>
    <t>令和6年度補正新しい地方経済・生活環境創生交付金(デジタル実装型TYPE1)05210総合支所遠隔相談システム設置事業</t>
  </si>
  <si>
    <t>杵築速見消防組合</t>
  </si>
  <si>
    <t>40646</t>
  </si>
  <si>
    <t>大分県市町村会館管理組合</t>
  </si>
  <si>
    <t>30809</t>
  </si>
  <si>
    <t>40647</t>
  </si>
  <si>
    <t>令和4年度補正デジタル田園都市国家構想交付金(デジタル実装タイプTYPE1)14384</t>
  </si>
  <si>
    <t>47819</t>
  </si>
  <si>
    <t>41203</t>
  </si>
  <si>
    <t>令和4年度補正デジタル田園都市国家構想交付金(デジタル実装タイプTYPE1)26202</t>
  </si>
  <si>
    <t>41204</t>
  </si>
  <si>
    <t>電子契約導入推進事業</t>
  </si>
  <si>
    <t>令和5年度補正デジタル田園都市国家構想交付金(デジタル実装タイプTYPE1)38210</t>
  </si>
  <si>
    <t>41205</t>
  </si>
  <si>
    <t>令和6年度補正新しい地方経済・生活環境創生交付金(デジタル実装型TYPE1)23447</t>
  </si>
  <si>
    <t>口座振替Web受付サービス</t>
  </si>
  <si>
    <t>高鍋・木城衛生組合</t>
  </si>
  <si>
    <t>デジタルプラットフォーム強化及び行政手続きのスマート化推進事業</t>
  </si>
  <si>
    <t>令和6年度補正新しい地方経済・生活環境創生交付金(デジタル実装型TYPE1)11465LINEを活用した  「スマホ町役場」構築事業</t>
  </si>
  <si>
    <t>令和5年度補正デジタル田園都市国家構想交付金(デジタル実装タイプTYPE1)15216地域住民による建設DX推進事業</t>
  </si>
  <si>
    <t>01971</t>
  </si>
  <si>
    <t>41206</t>
  </si>
  <si>
    <t>45361</t>
  </si>
  <si>
    <t>久慈広域連合（普通会計分）</t>
    <rPh sb="7" eb="12">
      <t>フツウカイケイブン</t>
    </rPh>
    <phoneticPr fontId="2"/>
  </si>
  <si>
    <t>川南・都農衛生組合</t>
  </si>
  <si>
    <t>41207</t>
  </si>
  <si>
    <t>41209</t>
  </si>
  <si>
    <t>電子書籍（デジタルライブラリー）</t>
  </si>
  <si>
    <t>41210</t>
  </si>
  <si>
    <t>電子入札・電子契約システム導入事業</t>
  </si>
  <si>
    <t>西臼杵広域行政事務組合</t>
  </si>
  <si>
    <t>宮崎県東児湯消防組合</t>
  </si>
  <si>
    <t>入郷地区衛生組合</t>
  </si>
  <si>
    <t>47844</t>
  </si>
  <si>
    <t>14805</t>
  </si>
  <si>
    <t>令和4年度補正デジタル田園都市国家構想交付金(デジタル実装タイプTYPE1)33210森林情報デジタル化推進事業</t>
  </si>
  <si>
    <t>41346</t>
  </si>
  <si>
    <t>令和6年度補正新しい地方経済・生活環境創生交付金(デジタル実装型TYPE1)16206AIオンデマンド交通システム導入事業</t>
  </si>
  <si>
    <t>日南串間広域不燃物処理組合</t>
  </si>
  <si>
    <t>西都児湯環境整備事務組合</t>
  </si>
  <si>
    <t>41401</t>
  </si>
  <si>
    <t>AIオンデマンド交通とデジタル地域通貨導入による地域デジタル基盤強化事業</t>
  </si>
  <si>
    <t>一ツ瀬川営農飲雑用水広域水道企業団</t>
  </si>
  <si>
    <t>令和5年度補正デジタル田園都市国家構想交付金(デジタル実装タイプTYPE1)14342</t>
  </si>
  <si>
    <t>令和5年度補正デジタル田園都市国家構想交付金(デジタル実装タイプTYPE1)19209子育て支援アプリ導入事業</t>
  </si>
  <si>
    <t>41425</t>
  </si>
  <si>
    <t>真庭市地域公共交通デジタル実装プロジェクト</t>
  </si>
  <si>
    <t>41441</t>
  </si>
  <si>
    <t>公共交通キャッシュレス決済サービス導入整備事業</t>
  </si>
  <si>
    <t>令和4年度補正デジタル田園都市国家構想交付金(デジタル実装タイプTYPE1)40000青果物流デジタル化推進事業</t>
  </si>
  <si>
    <t>日向東臼杵広域連合</t>
  </si>
  <si>
    <t>42204</t>
  </si>
  <si>
    <t>令和5年度補正デジタル田園都市国家構想交付金(デジタル実装タイプTYPE1)23225</t>
  </si>
  <si>
    <t>沖永良部バス企業団</t>
  </si>
  <si>
    <t>37869</t>
  </si>
  <si>
    <t>42208</t>
  </si>
  <si>
    <t>32845</t>
  </si>
  <si>
    <t>情報発信ポータルサイト構築事業</t>
  </si>
  <si>
    <t>教育分野におけるICT活用事業</t>
  </si>
  <si>
    <t>サービスの導入が想定していたスケジュールよりも遅れた理由をすべて選択してください（複数回答）</t>
    <rPh sb="32" eb="34">
      <t>センタク</t>
    </rPh>
    <phoneticPr fontId="2"/>
  </si>
  <si>
    <t>曽於北部衛生処理組合</t>
  </si>
  <si>
    <t>コンビニ収納・スマホ決済導入事業</t>
  </si>
  <si>
    <t>社</t>
    <rPh sb="0" eb="1">
      <t>シャ</t>
    </rPh>
    <phoneticPr fontId="2"/>
  </si>
  <si>
    <t>コンビニ交付システム導入事業</t>
  </si>
  <si>
    <t>42210</t>
  </si>
  <si>
    <t>南大隅衛生管理組合</t>
  </si>
  <si>
    <t>大島地区衛生組合</t>
  </si>
  <si>
    <t>42214</t>
  </si>
  <si>
    <t>沖永良部衛生管理組合</t>
  </si>
  <si>
    <t>心の状況調査CBT化事業</t>
  </si>
  <si>
    <t>42308</t>
  </si>
  <si>
    <t>大口地方卸売市場管理組合</t>
  </si>
  <si>
    <t>42322</t>
  </si>
  <si>
    <t>令和6年度補正新しい地方経済・生活環境創生交付金(デジタル実装型TYPE1)19202スマート図書館システム構築事業</t>
  </si>
  <si>
    <t>大隅曽於地区消防組合</t>
  </si>
  <si>
    <t>令和4年度補正デジタル田園都市国家構想交付金(デジタル実装タイプTYPE1)05215医療MaaSによる交通弱者等向けサービス</t>
  </si>
  <si>
    <t>4-a</t>
  </si>
  <si>
    <t>地理空間情報のオープンデータ化事業</t>
  </si>
  <si>
    <t>42323</t>
  </si>
  <si>
    <t>デジタル実装による学びの多層化事業</t>
  </si>
  <si>
    <t>42383</t>
  </si>
  <si>
    <t>GPS除雪機械運行管理システム</t>
  </si>
  <si>
    <t>令和5年度補正デジタル田園都市国家構想交付金(デジタル実装タイプTYPE1)40000県立高校入試WEB出願システム導入事業</t>
  </si>
  <si>
    <t>令和4年度補正デジタル田園都市国家構想交付金(デジタル実装タイプTYPE1)14206小田原合戦を活用した石垣山一夜城の魅力発信事業</t>
  </si>
  <si>
    <t>42391</t>
  </si>
  <si>
    <t>障害者支援アプリによる障害者支援事業</t>
  </si>
  <si>
    <t>19896</t>
  </si>
  <si>
    <t>曽於地域公設地方卸売市場管理組合</t>
  </si>
  <si>
    <t>令和6年度補正新しい地方経済・生活環境創生交付金(デジタル実装型TYPE1)36000文書館利用者向け検索閲覧システム構築事業</t>
  </si>
  <si>
    <t>42411</t>
  </si>
  <si>
    <t>沖永良部与論地区広域事務組合</t>
  </si>
  <si>
    <t>43100</t>
  </si>
  <si>
    <t>図書館利用者カードのマイナンバーカードとの連携等事業</t>
  </si>
  <si>
    <t>北薩広域行政事務組合</t>
  </si>
  <si>
    <t>43202</t>
  </si>
  <si>
    <t>18852</t>
  </si>
  <si>
    <t>徳之島地区消防組合</t>
  </si>
  <si>
    <t>令和5年度補正デジタル田園都市国家構想交付金(デジタル実装タイプTYPE1)22305</t>
  </si>
  <si>
    <t>令和4年度補正デジタル田園都市国家構想交付金(デジタル実装タイプTYPE1)20201統合フロントアプリ構築事業</t>
  </si>
  <si>
    <t>21822</t>
  </si>
  <si>
    <t>43205</t>
  </si>
  <si>
    <t>広域紋別病院企業団</t>
    <rPh sb="0" eb="2">
      <t>コウイキ</t>
    </rPh>
    <rPh sb="2" eb="4">
      <t>モンベツ</t>
    </rPh>
    <rPh sb="4" eb="6">
      <t>ビョウイン</t>
    </rPh>
    <rPh sb="6" eb="8">
      <t>キギョウ</t>
    </rPh>
    <rPh sb="8" eb="9">
      <t>ダン</t>
    </rPh>
    <phoneticPr fontId="2"/>
  </si>
  <si>
    <t>大島地区消防組合</t>
  </si>
  <si>
    <t>令和5年度補正デジタル田園都市国家構想交付金(デジタル実装タイプTYPE1)05204　ＡＩチャットボット導入事業</t>
  </si>
  <si>
    <t>43206</t>
  </si>
  <si>
    <t>デジタル技術実装による地域コミュニティ担い手確保事業</t>
  </si>
  <si>
    <t>20914</t>
  </si>
  <si>
    <t>奄美群島広域事務組合</t>
  </si>
  <si>
    <t>令和5年度補正デジタル田園都市国家構想交付金(デジタル実装タイプTYPE1)26201災害時ケアプラン推進事業</t>
  </si>
  <si>
    <t>43210</t>
  </si>
  <si>
    <t>令和5年度補正デジタル田園都市国家構想交付金(デジタル実装タイプTYPE1)26201</t>
  </si>
  <si>
    <t>観光アプリ実装＆道の駅観光拠点化事業</t>
  </si>
  <si>
    <t>栃木県市町村総合事務組合</t>
  </si>
  <si>
    <t>南薩介護保険事務組合</t>
  </si>
  <si>
    <t>30877</t>
  </si>
  <si>
    <t>43211</t>
  </si>
  <si>
    <t>小児科診療予約システム導入事業</t>
  </si>
  <si>
    <t>姶良・伊佐地区介護保険組合</t>
  </si>
  <si>
    <t>43213</t>
  </si>
  <si>
    <t>令和6年度補正新しい地方経済・生活環境創生交付金(デジタル実装型TYPE1)34100電子図書館の導入事業</t>
  </si>
  <si>
    <t>11871</t>
  </si>
  <si>
    <t>種子島地区広域事務組合</t>
  </si>
  <si>
    <t>令和5年度補正デジタル田園都市国家構想交付金(デジタル実装タイプTYPE1)05209</t>
  </si>
  <si>
    <t>43215</t>
  </si>
  <si>
    <t>証明書の交付請求及び発行の自動化</t>
  </si>
  <si>
    <t>奄美大島地区介護保険一部事務組合</t>
  </si>
  <si>
    <t>43216</t>
  </si>
  <si>
    <t>43348</t>
  </si>
  <si>
    <t>徳之島愛ランド広域連合</t>
  </si>
  <si>
    <t>「行かなくてもよい」「書かなくてもよい」「待たなくてもよい」窓口の実現に向けた窓口DX</t>
  </si>
  <si>
    <t>43364</t>
  </si>
  <si>
    <t>次世代デジタルサイネージによる市施策PR事業</t>
  </si>
  <si>
    <t>43403</t>
  </si>
  <si>
    <t>令和4年度補正デジタル田園都市国家構想交付金(デジタル実装タイプTYPE1)01453クラウド型デジタルサイネージによる施設利用者への多様な情報提供</t>
  </si>
  <si>
    <t>令和5年度補正デジタル田園都市国家構想交付金(デジタル実装タイプTYPE1)06321河北町公式LINE活用事業</t>
  </si>
  <si>
    <t>倉浜衛生施設組合</t>
  </si>
  <si>
    <t>43404</t>
  </si>
  <si>
    <t>令和5年度補正デジタル田園都市国家構想交付金(デジタル実装タイプTYPE1)43468</t>
  </si>
  <si>
    <t>43423</t>
  </si>
  <si>
    <t>令和6年度補正新しい地方経済・生活環境創生交付金(デジタル実装型TYPE1)06210スマート申請システム導入事業</t>
  </si>
  <si>
    <t>町立保育所ICT化による保育環境・子育て環境向上事業</t>
  </si>
  <si>
    <t>36863</t>
  </si>
  <si>
    <t>「書かない窓口」サービス</t>
  </si>
  <si>
    <t>令和4年度補正デジタル田園都市国家構想交付金(デジタル実装タイプTYPE1)09000栃木県林業大学校の研修を通じた林業デジタル人材育成事業</t>
  </si>
  <si>
    <t>43424</t>
  </si>
  <si>
    <t>43425</t>
  </si>
  <si>
    <t>本部町今帰仁村清掃施設組合</t>
  </si>
  <si>
    <t>マイナンバーカード多目的利用構想事業</t>
  </si>
  <si>
    <t>本事業は、社会教育施設の利用を希望する団体に限定されており、個人利用者を含めた広く一般からの意見収集が困難であり、諮問機関からの意見も含め必要なフィードバックは得ているものの、広く一般住民を対象とした事業と比較し、必然的にサンプル数としては少ないのが現状である。
また、事業の性質上あくまでこれまで対面で行っていたやりとりがデジタル化するもので、スマートロックの操作等にあっては、利用者による操作等が必須であることから、導入したシステムへのフィードバックよりも施設・設備への改善要望等が多くなる傾向にあり、施設の物理的な改善等も含め、今後検討していく必要がある。</t>
    <rPh sb="0" eb="1">
      <t>ホン</t>
    </rPh>
    <rPh sb="1" eb="3">
      <t>ジギョウ</t>
    </rPh>
    <rPh sb="5" eb="7">
      <t>シャカイ</t>
    </rPh>
    <rPh sb="7" eb="9">
      <t>キョウイク</t>
    </rPh>
    <rPh sb="9" eb="11">
      <t>シセツ</t>
    </rPh>
    <rPh sb="12" eb="14">
      <t>リヨウ</t>
    </rPh>
    <rPh sb="15" eb="17">
      <t>キボウ</t>
    </rPh>
    <rPh sb="19" eb="21">
      <t>ダンタイ</t>
    </rPh>
    <rPh sb="22" eb="24">
      <t>ゲンテイ</t>
    </rPh>
    <rPh sb="30" eb="32">
      <t>コジン</t>
    </rPh>
    <rPh sb="32" eb="35">
      <t>リヨウシャ</t>
    </rPh>
    <rPh sb="36" eb="37">
      <t>フク</t>
    </rPh>
    <rPh sb="39" eb="40">
      <t>ヒロ</t>
    </rPh>
    <rPh sb="41" eb="43">
      <t>イッパン</t>
    </rPh>
    <rPh sb="46" eb="48">
      <t>イケン</t>
    </rPh>
    <rPh sb="48" eb="50">
      <t>シュウシュウ</t>
    </rPh>
    <rPh sb="51" eb="53">
      <t>コンナン</t>
    </rPh>
    <rPh sb="57" eb="59">
      <t>シモン</t>
    </rPh>
    <rPh sb="59" eb="61">
      <t>キカン</t>
    </rPh>
    <rPh sb="64" eb="66">
      <t>イケン</t>
    </rPh>
    <rPh sb="67" eb="68">
      <t>フク</t>
    </rPh>
    <rPh sb="69" eb="71">
      <t>ヒツヨウ</t>
    </rPh>
    <rPh sb="80" eb="81">
      <t>エ</t>
    </rPh>
    <rPh sb="88" eb="89">
      <t>ヒロ</t>
    </rPh>
    <rPh sb="90" eb="92">
      <t>イッパン</t>
    </rPh>
    <rPh sb="92" eb="94">
      <t>ジュウミン</t>
    </rPh>
    <rPh sb="95" eb="97">
      <t>タイショウ</t>
    </rPh>
    <rPh sb="100" eb="102">
      <t>ジギョウ</t>
    </rPh>
    <rPh sb="103" eb="105">
      <t>ヒカク</t>
    </rPh>
    <rPh sb="107" eb="110">
      <t>ヒツゼンテキ</t>
    </rPh>
    <rPh sb="115" eb="116">
      <t>スウ</t>
    </rPh>
    <rPh sb="120" eb="121">
      <t>スク</t>
    </rPh>
    <rPh sb="125" eb="127">
      <t>ゲンジョウ</t>
    </rPh>
    <rPh sb="135" eb="137">
      <t>ジギョウ</t>
    </rPh>
    <rPh sb="138" eb="141">
      <t>セイシツジョウ</t>
    </rPh>
    <rPh sb="149" eb="151">
      <t>タイメン</t>
    </rPh>
    <rPh sb="152" eb="153">
      <t>オコナ</t>
    </rPh>
    <rPh sb="166" eb="167">
      <t>カ</t>
    </rPh>
    <rPh sb="181" eb="183">
      <t>ソウサ</t>
    </rPh>
    <rPh sb="183" eb="184">
      <t>トウ</t>
    </rPh>
    <rPh sb="190" eb="193">
      <t>リヨウシャ</t>
    </rPh>
    <rPh sb="196" eb="199">
      <t>ソウサトウ</t>
    </rPh>
    <rPh sb="200" eb="202">
      <t>ヒッス</t>
    </rPh>
    <rPh sb="210" eb="212">
      <t>ドウニュウ</t>
    </rPh>
    <rPh sb="230" eb="232">
      <t>シセツ</t>
    </rPh>
    <rPh sb="233" eb="235">
      <t>セツビ</t>
    </rPh>
    <rPh sb="237" eb="239">
      <t>カイゼン</t>
    </rPh>
    <rPh sb="239" eb="241">
      <t>ヨウボウ</t>
    </rPh>
    <rPh sb="241" eb="242">
      <t>トウ</t>
    </rPh>
    <rPh sb="243" eb="244">
      <t>オオ</t>
    </rPh>
    <rPh sb="247" eb="249">
      <t>ケイコウ</t>
    </rPh>
    <rPh sb="253" eb="255">
      <t>シセツ</t>
    </rPh>
    <rPh sb="256" eb="259">
      <t>ブツリテキ</t>
    </rPh>
    <rPh sb="260" eb="262">
      <t>カイゼン</t>
    </rPh>
    <rPh sb="262" eb="263">
      <t>トウ</t>
    </rPh>
    <rPh sb="264" eb="265">
      <t>フク</t>
    </rPh>
    <rPh sb="267" eb="269">
      <t>コンゴ</t>
    </rPh>
    <rPh sb="269" eb="271">
      <t>ケントウ</t>
    </rPh>
    <rPh sb="275" eb="277">
      <t>ヒツヨウ</t>
    </rPh>
    <phoneticPr fontId="2"/>
  </si>
  <si>
    <t>43428</t>
  </si>
  <si>
    <t>令和6年度補正新しい地方経済・生活環境創生交付金(デジタル実装型TYPE1)28446</t>
  </si>
  <si>
    <t>いきいきこどもクラブ入所等管理システム事業</t>
  </si>
  <si>
    <t>43432</t>
  </si>
  <si>
    <t>43441</t>
  </si>
  <si>
    <t>令和6年度補正新しい地方経済・生活環境創生交付金(デジタル実装型TYPE1)46523</t>
  </si>
  <si>
    <t>令和4年度補正デジタル田園都市国家構想交付金(デジタル実装タイプTYPE1)06201</t>
  </si>
  <si>
    <t>02868</t>
  </si>
  <si>
    <t>東部消防組合</t>
  </si>
  <si>
    <t>令和6年度補正新しい地方経済・生活環境創生交付金(デジタル実装型TYPE1)06209保護者と子どもと学校を繋ぐ統合型教育支援実施事業</t>
  </si>
  <si>
    <t>当初の課題認識や、本事業を実施する中で新たに生じた課題のうち、解決できずに残された課題について、サービス利用者側（住民等）とサービス提供者側（職員等）に分けて、記載すること。</t>
    <rPh sb="0" eb="2">
      <t>トウショ</t>
    </rPh>
    <rPh sb="3" eb="5">
      <t>カダイ</t>
    </rPh>
    <rPh sb="5" eb="7">
      <t>ニンシキ</t>
    </rPh>
    <rPh sb="9" eb="12">
      <t>ホンジギョウ</t>
    </rPh>
    <rPh sb="13" eb="15">
      <t>ジッシ</t>
    </rPh>
    <rPh sb="17" eb="18">
      <t>ナカ</t>
    </rPh>
    <rPh sb="19" eb="20">
      <t>アラ</t>
    </rPh>
    <rPh sb="22" eb="23">
      <t>ショウ</t>
    </rPh>
    <rPh sb="25" eb="27">
      <t>カダイ</t>
    </rPh>
    <rPh sb="31" eb="33">
      <t>カイケツ</t>
    </rPh>
    <rPh sb="37" eb="38">
      <t>ノコ</t>
    </rPh>
    <rPh sb="41" eb="43">
      <t>カダイ</t>
    </rPh>
    <rPh sb="52" eb="55">
      <t>リヨウシャ</t>
    </rPh>
    <rPh sb="55" eb="56">
      <t>ガワ</t>
    </rPh>
    <rPh sb="57" eb="59">
      <t>ジュウミン</t>
    </rPh>
    <rPh sb="59" eb="60">
      <t>トウ</t>
    </rPh>
    <rPh sb="66" eb="68">
      <t>テイキョウ</t>
    </rPh>
    <rPh sb="68" eb="69">
      <t>シャ</t>
    </rPh>
    <rPh sb="69" eb="70">
      <t>ガワ</t>
    </rPh>
    <rPh sb="71" eb="73">
      <t>ショクイン</t>
    </rPh>
    <rPh sb="73" eb="74">
      <t>トウ</t>
    </rPh>
    <rPh sb="76" eb="77">
      <t>ワ</t>
    </rPh>
    <rPh sb="80" eb="82">
      <t>キサイ</t>
    </rPh>
    <phoneticPr fontId="2"/>
  </si>
  <si>
    <t>28920</t>
  </si>
  <si>
    <t>市役所庁舎内行政キオスク端末設置及びコンビニ交付利便性向上事業</t>
  </si>
  <si>
    <t>中城村北中城村清掃事務組合</t>
  </si>
  <si>
    <t>令和5年度補正デジタル田園都市国家構想交付金(デジタル実装タイプTYPE1)11210AIチャットボットシステム導入事業</t>
  </si>
  <si>
    <t>43443</t>
  </si>
  <si>
    <t>中部衛生施設組合</t>
  </si>
  <si>
    <t>令和6年度補正新しい地方経済・生活環境創生交付金(デジタル実装型TYPE1)22215リアルタイム字幕表示システム</t>
  </si>
  <si>
    <t>47361</t>
  </si>
  <si>
    <t>43444</t>
  </si>
  <si>
    <t>中城北中城消防組合</t>
  </si>
  <si>
    <t>14814</t>
  </si>
  <si>
    <t>43468</t>
  </si>
  <si>
    <t>南部広域行政組合</t>
  </si>
  <si>
    <t>令和6年度補正新しい地方経済・生活環境創生交付金(デジタル実装型TYPE1)25208</t>
  </si>
  <si>
    <t>43506</t>
  </si>
  <si>
    <t>令和6年度補正新しい地方経済・生活環境創生交付金(デジタル実装型TYPE1)14217</t>
  </si>
  <si>
    <t>南部広域市町村圏事務組合</t>
  </si>
  <si>
    <t>43507</t>
  </si>
  <si>
    <t>キャッシュレス決済端末導入事業</t>
  </si>
  <si>
    <t>令和4年度補正デジタル田園都市国家構想交付金(デジタル実装タイプTYPE1)13000オンライン英会話事業</t>
  </si>
  <si>
    <t>43511</t>
  </si>
  <si>
    <t>中部北環境施設組合</t>
  </si>
  <si>
    <t>令和5年度補正デジタル田園都市国家構想交付金(デジタル実装タイプTYPE1)20362</t>
  </si>
  <si>
    <t>d：調達手続の難航（仕様が固まらなかった等）</t>
    <rPh sb="2" eb="4">
      <t>チョウタツ</t>
    </rPh>
    <rPh sb="4" eb="6">
      <t>テツヅ</t>
    </rPh>
    <phoneticPr fontId="2"/>
  </si>
  <si>
    <t>那覇市・南風原町環境施設組合</t>
  </si>
  <si>
    <t>43531</t>
  </si>
  <si>
    <t>住民向けポータル（情報共有・行政のオンライン化）</t>
  </si>
  <si>
    <t>44203</t>
  </si>
  <si>
    <t>電子図書館事業</t>
  </si>
  <si>
    <t>令和5年度補正デジタル田園都市国家構想交付金(デジタル実装タイプTYPE1)21201ＬＩＮＥを活用した市政情報発信の多重化推進事業</t>
  </si>
  <si>
    <t>3.周知・広報</t>
  </si>
  <si>
    <t>44204</t>
  </si>
  <si>
    <t>44205</t>
  </si>
  <si>
    <t>44206</t>
  </si>
  <si>
    <t>令和6年度補正新しい地方経済・生活環境創生交付金(デジタル実装型TYPE1)43212上天草市防災対策事業</t>
  </si>
  <si>
    <t>44208</t>
  </si>
  <si>
    <t>令和4年度補正デジタル田園都市国家構想交付金(デジタル実装タイプTYPE1)13123公園等相談コールセンターシステム事業</t>
  </si>
  <si>
    <t>44212</t>
  </si>
  <si>
    <t>44322</t>
  </si>
  <si>
    <t>45202</t>
  </si>
  <si>
    <t>令和5年度補正デジタル田園都市国家構想交付金(デジタル実装タイプTYPE1)32209</t>
  </si>
  <si>
    <t>45203</t>
  </si>
  <si>
    <t>45204</t>
  </si>
  <si>
    <t>保育園ICTシステム導入事業</t>
  </si>
  <si>
    <t>03882</t>
  </si>
  <si>
    <t>01936</t>
  </si>
  <si>
    <t>45205</t>
  </si>
  <si>
    <t>45382</t>
  </si>
  <si>
    <t>45383</t>
  </si>
  <si>
    <t>公共施設予約システム高度化事業</t>
  </si>
  <si>
    <t>UI/UXに配慮した公共施設等予約管理システム更新事業</t>
  </si>
  <si>
    <t>令和5年度補正デジタル田園都市国家構想交付金(デジタル実装タイプTYPE1)28446電子入札システム導入事業</t>
  </si>
  <si>
    <t>令和4年度補正デジタル田園都市国家構想交付金(デジタル実装タイプTYPE1)11442オンライン予約システム導入による公共施設スマート化事業</t>
  </si>
  <si>
    <t>内部要因(14)</t>
    <rPh sb="0" eb="4">
      <t>ナイブヨウイン</t>
    </rPh>
    <phoneticPr fontId="2"/>
  </si>
  <si>
    <t>45401</t>
  </si>
  <si>
    <t>45403</t>
  </si>
  <si>
    <t>高齢者健康増進・移動支援事業</t>
  </si>
  <si>
    <t>45421</t>
  </si>
  <si>
    <t>デジタルによる安全安心と国土強靱化の推進</t>
  </si>
  <si>
    <t>45429</t>
  </si>
  <si>
    <t>委託事業者※の調達（公募・入札・契約手続）はどのような形態であったか</t>
  </si>
  <si>
    <t>45430</t>
  </si>
  <si>
    <t>12891</t>
  </si>
  <si>
    <t>09861</t>
  </si>
  <si>
    <t>45443</t>
  </si>
  <si>
    <t>令和4年度補正デジタル田園都市国家構想交付金(デジタル実装タイプTYPE1)02445</t>
  </si>
  <si>
    <t>02853</t>
  </si>
  <si>
    <t>46204</t>
  </si>
  <si>
    <t>46208</t>
  </si>
  <si>
    <t>令和4年度補正デジタル田園都市国家構想交付金(デジタル実装タイプTYPE1)11100</t>
  </si>
  <si>
    <t>１．推進体制</t>
    <rPh sb="2" eb="6">
      <t>スイシンタイセイ</t>
    </rPh>
    <phoneticPr fontId="2"/>
  </si>
  <si>
    <t>令和6年度補正新しい地方経済・生活環境創生交付金(デジタル実装型TYPE1)19346書かない窓口事業</t>
  </si>
  <si>
    <t>46214</t>
  </si>
  <si>
    <t>令和6年度補正新しい地方経済・生活環境創生交付金(デジタル実装型TYPE1)26343保育ICT推進事業</t>
  </si>
  <si>
    <t>46219</t>
  </si>
  <si>
    <t>令和4年度補正デジタル田園都市国家構想交付金(デジタル実装タイプTYPE1)21201岐阜市版GIGAスクール推進事業</t>
  </si>
  <si>
    <t>46222</t>
  </si>
  <si>
    <t>46225</t>
  </si>
  <si>
    <t>46304</t>
  </si>
  <si>
    <t>基幹水利施設カルテシステム構築事業</t>
  </si>
  <si>
    <t>飛鳥広域行政事務組合</t>
    <rPh sb="0" eb="2">
      <t>アスカ</t>
    </rPh>
    <phoneticPr fontId="2"/>
  </si>
  <si>
    <t>46392</t>
  </si>
  <si>
    <t>46482</t>
  </si>
  <si>
    <t>46490</t>
  </si>
  <si>
    <t>令和4年度補正デジタル田園都市国家構想交付金(デジタル実装タイプTYPE1)44214衛星画像活用水道管漏水調査支援事業</t>
  </si>
  <si>
    <t>04810</t>
  </si>
  <si>
    <t>萩・長門清掃一部事務組合</t>
    <rPh sb="0" eb="1">
      <t>ハギ</t>
    </rPh>
    <phoneticPr fontId="2"/>
  </si>
  <si>
    <t>マイナンバーカードを活用した行政手続きのオンライン化事業</t>
  </si>
  <si>
    <t>令和6年度補正新しい地方経済・生活環境創生交付金(デジタル実装型TYPE1)04421大和町健康ポイント事業</t>
  </si>
  <si>
    <t>図書館システムDX化事業</t>
  </si>
  <si>
    <t>令和4年度補正デジタル田園都市国家構想交付金(デジタル実装タイプTYPE1)40206生活者と事業者をつなぐ地域ﾌﾟﾗｯﾄﾌｫｰﾑ構築事業</t>
  </si>
  <si>
    <t>46491</t>
  </si>
  <si>
    <t>令和5年度補正デジタル田園都市国家構想交付金(デジタル実装タイプTYPE1)02443</t>
  </si>
  <si>
    <t>令和6年度補正新しい地方経済・生活環境創生交付金(デジタル実装型TYPE1)15405</t>
  </si>
  <si>
    <t>46492</t>
  </si>
  <si>
    <t>46502</t>
  </si>
  <si>
    <t>令和4年度補正デジタル田園都市国家構想交付金(デジタル実装タイプTYPE1)14382消防情報機器等整備事業</t>
  </si>
  <si>
    <t>令和4年度補正デジタル田園都市国家構想交付金(デジタル実装タイプTYPE1)08309</t>
  </si>
  <si>
    <t>16913</t>
  </si>
  <si>
    <t>令和6年度補正新しい地方経済・生活環境創生交付金(デジタル実装型TYPE1)19425</t>
  </si>
  <si>
    <t>46525</t>
  </si>
  <si>
    <t>令和6年度補正新しい地方経済・生活環境創生交付金(デジタル実装型TYPE1)12423被災者支援システム運用事業</t>
  </si>
  <si>
    <t>令和6年度補正新しい地方経済・生活環境創生交付金(デジタル実装型TYPE1)03209公園台帳デジタル化事業</t>
  </si>
  <si>
    <t>令和5年度補正デジタル田園都市国家構想交付金(デジタル実装タイプTYPE1)29424</t>
  </si>
  <si>
    <t>46932</t>
  </si>
  <si>
    <t>オンライン不登校対策事業</t>
  </si>
  <si>
    <t>令和6年度補正新しい地方経済・生活環境創生交付金(デジタル実装型TYPE1)21501</t>
  </si>
  <si>
    <t>46529</t>
  </si>
  <si>
    <t>令和5年度補正デジタル田園都市国家構想交付金(デジタル実装タイプTYPE1)01607</t>
  </si>
  <si>
    <t>教育・保育給付費等管理システム導入事業</t>
  </si>
  <si>
    <t>公共交通再編におけるオンデマンド交通システム（デマンド型交通）導入事業</t>
  </si>
  <si>
    <t>46532</t>
  </si>
  <si>
    <t>令和6年度補正新しい地方経済・生活環境創生交付金(デジタル実装型TYPE1)10204学校教育情報化推進事業</t>
  </si>
  <si>
    <t>久留米市外三市町高等学校組合</t>
    <rPh sb="5" eb="6">
      <t>サン</t>
    </rPh>
    <phoneticPr fontId="2"/>
  </si>
  <si>
    <t>保護者連絡ツール導入事業</t>
  </si>
  <si>
    <t>開発登録簿のデジタル化推進事業</t>
  </si>
  <si>
    <t>令和5年度補正デジタル田園都市国家構想交付金(デジタル実装タイプTYPE1)43348防災行政情報の多重配信による伝達率向上事業</t>
  </si>
  <si>
    <t>46534</t>
  </si>
  <si>
    <t>茨城県入札参加資格電子申請システム導入事業</t>
  </si>
  <si>
    <t>46535</t>
  </si>
  <si>
    <t>39851</t>
  </si>
  <si>
    <t>47201</t>
  </si>
  <si>
    <t>デジタル技術活用による議会視聴環境整備事業</t>
  </si>
  <si>
    <t>e：見積書取得の難航（複数の委託事業者から見積書が集まらなかった等）</t>
    <rPh sb="2" eb="5">
      <t>ミツモリショ</t>
    </rPh>
    <phoneticPr fontId="2"/>
  </si>
  <si>
    <t>令和5年度補正デジタル田園都市国家構想交付金(デジタル実装タイプTYPE1)01454行政サービスの包括的電子化事業</t>
  </si>
  <si>
    <t>47205</t>
  </si>
  <si>
    <t>47207</t>
  </si>
  <si>
    <t>令和4年度補正デジタル田園都市国家構想交付金(デジタル実装タイプTYPE1)13215デジタル地域通貨導入事業</t>
  </si>
  <si>
    <t>47208</t>
  </si>
  <si>
    <t>デジタル図書館整備事業</t>
  </si>
  <si>
    <t>47209</t>
  </si>
  <si>
    <t>47211</t>
  </si>
  <si>
    <t>47212</t>
  </si>
  <si>
    <t>令和4年度補正デジタル田園都市国家構想交付金(デジタル実装タイプTYPE1)04422</t>
  </si>
  <si>
    <t>47213</t>
  </si>
  <si>
    <t>AIチャットボットによる免許サービスの向上事業</t>
  </si>
  <si>
    <t>令和4年度補正デジタル田園都市国家構想交付金(デジタル実装タイプTYPE1)43482「身近なところでいつでも手続き」行政サービスデジタル化推進事業</t>
  </si>
  <si>
    <t>47215</t>
  </si>
  <si>
    <t>令和6年度補正新しい地方経済・生活環境創生交付金(デジタル実装型TYPE1)22100</t>
  </si>
  <si>
    <t>令和6年度補正新しい地方経済・生活環境創生交付金(デジタル実装型TYPE1)31371外国人や耳の聞こえづらい人へ配慮した文字表示システム導入事業</t>
  </si>
  <si>
    <t>大里広域市町村圏組合（事業会計分）</t>
    <rPh sb="11" eb="13">
      <t>ジギョウ</t>
    </rPh>
    <rPh sb="13" eb="15">
      <t>カイケイ</t>
    </rPh>
    <rPh sb="15" eb="16">
      <t>ブン</t>
    </rPh>
    <phoneticPr fontId="2"/>
  </si>
  <si>
    <t>47301</t>
  </si>
  <si>
    <t>デジタル連携による魅力発信・周遊促進事業</t>
  </si>
  <si>
    <t>40892</t>
  </si>
  <si>
    <t>47303</t>
  </si>
  <si>
    <t>47306</t>
  </si>
  <si>
    <t>くるめチャレンジ・マスターCBTプログラム事業</t>
  </si>
  <si>
    <t>47308</t>
  </si>
  <si>
    <t>47314</t>
  </si>
  <si>
    <t>01965</t>
  </si>
  <si>
    <t>40936</t>
  </si>
  <si>
    <t>LINE電子申請等環境整備事業</t>
  </si>
  <si>
    <t>47315</t>
  </si>
  <si>
    <t>統合型GIS(公開型GIS・公図デジタル化)整備事業</t>
  </si>
  <si>
    <t>19819</t>
  </si>
  <si>
    <t>令和5年度補正デジタル田園都市国家構想交付金(デジタル実装タイプTYPE1)21207防災アプリ導入事業</t>
  </si>
  <si>
    <t>30844</t>
  </si>
  <si>
    <t>47324</t>
  </si>
  <si>
    <t>令和6年度補正新しい地方経済・生活環境創生交付金(デジタル実装型TYPE1)09201【スマート窓口実現事業（第３弾）】　～オムニチャネル化による利便性の向上～</t>
  </si>
  <si>
    <t>47325</t>
  </si>
  <si>
    <t>行かない・待たない・書かない窓口推進事業</t>
  </si>
  <si>
    <t>令和6年度補正新しい地方経済・生活環境創生交付金(デジタル実装型TYPE1)43216公共施設のオンライン予約システム導入事業</t>
  </si>
  <si>
    <t>47348</t>
  </si>
  <si>
    <t>学習支援ソフト（デジタルドリル）導入事業</t>
  </si>
  <si>
    <t>47350</t>
  </si>
  <si>
    <t>47353</t>
  </si>
  <si>
    <r>
      <t>・性質には、</t>
    </r>
    <r>
      <rPr>
        <b/>
        <u/>
        <sz val="12"/>
        <color auto="1"/>
        <rFont val="Meiryo UI"/>
      </rPr>
      <t>増加させること（もしくはマイナスの値を減らすこと）を目指すKPIの場合には「増加KPI」</t>
    </r>
    <r>
      <rPr>
        <sz val="12"/>
        <color auto="1"/>
        <rFont val="Meiryo UI"/>
      </rPr>
      <t>を、</t>
    </r>
    <r>
      <rPr>
        <b/>
        <u/>
        <sz val="12"/>
        <color auto="1"/>
        <rFont val="Meiryo UI"/>
      </rPr>
      <t>減少させること（もしくはマイナスの値を増やすこと）を目指すKPIの場合には「減少KPI」</t>
    </r>
    <r>
      <rPr>
        <sz val="12"/>
        <color auto="1"/>
        <rFont val="Meiryo UI"/>
      </rPr>
      <t>を選択してください。</t>
    </r>
    <rPh sb="1" eb="3">
      <t>セイシツ</t>
    </rPh>
    <rPh sb="6" eb="8">
      <t>ゾウカ</t>
    </rPh>
    <rPh sb="23" eb="24">
      <t>アタイ</t>
    </rPh>
    <rPh sb="25" eb="26">
      <t>ヘ</t>
    </rPh>
    <rPh sb="32" eb="34">
      <t>メザ</t>
    </rPh>
    <rPh sb="39" eb="41">
      <t>バアイ</t>
    </rPh>
    <rPh sb="44" eb="46">
      <t>ゾウカ</t>
    </rPh>
    <rPh sb="52" eb="54">
      <t>ゲンショウ</t>
    </rPh>
    <rPh sb="71" eb="72">
      <t>フ</t>
    </rPh>
    <rPh sb="78" eb="80">
      <t>メザ</t>
    </rPh>
    <rPh sb="85" eb="87">
      <t>バアイ</t>
    </rPh>
    <rPh sb="90" eb="92">
      <t>ゲンショウ</t>
    </rPh>
    <rPh sb="97" eb="99">
      <t>センタク</t>
    </rPh>
    <phoneticPr fontId="2"/>
  </si>
  <si>
    <t>47354</t>
  </si>
  <si>
    <t>給排水工事オンライン申請システム共同調達事業</t>
  </si>
  <si>
    <t>47355</t>
  </si>
  <si>
    <t>AIオンデマンド送迎配車サービス導入による地域公共交通の高度化</t>
  </si>
  <si>
    <t>令和4年度補正デジタル田園都市国家構想交付金(デジタル実装タイプTYPE1)47314金武町GIGAスクール機能強化事業</t>
  </si>
  <si>
    <t>内部要因(4)</t>
    <rPh sb="0" eb="4">
      <t>ナイブヨウイン</t>
    </rPh>
    <phoneticPr fontId="2"/>
  </si>
  <si>
    <t>令和4年度補正デジタル田園都市国家構想交付金(デジタル実装タイプTYPE1)01233</t>
  </si>
  <si>
    <t>47356</t>
  </si>
  <si>
    <t>スマート農業</t>
  </si>
  <si>
    <t>47360</t>
  </si>
  <si>
    <t>令和4年度補正デジタル田園都市国家構想交付金(デジタル実装タイプTYPE1)03207申請書記入サポートサービス導入事業</t>
  </si>
  <si>
    <t>07894</t>
  </si>
  <si>
    <t>なお、太枠内の情報は、実施計画書より転記してください。</t>
  </si>
  <si>
    <t>47375</t>
  </si>
  <si>
    <t>令和4年度補正デジタル田園都市国家構想交付金(デジタル実装タイプTYPE1)22214</t>
  </si>
  <si>
    <t>47382</t>
  </si>
  <si>
    <t>令和6年度補正新しい地方経済・生活環境創生交付金(デジタル実装型TYPE1)13207電子請求・電子契約サービス導入事業</t>
  </si>
  <si>
    <t>岩手県市町村総合事務組合(事業会計分）</t>
    <rPh sb="13" eb="18">
      <t>ジギョウカイケイブン</t>
    </rPh>
    <phoneticPr fontId="2"/>
  </si>
  <si>
    <t>10802</t>
  </si>
  <si>
    <t>令和5年度補正デジタル田園都市国家構想交付金(デジタル実装タイプTYPE1)16342保育所ICT環境整備事業</t>
  </si>
  <si>
    <t>10806</t>
  </si>
  <si>
    <t>10816</t>
  </si>
  <si>
    <t>燕市屋内こども遊戯施設予約・入場システム導入事業</t>
  </si>
  <si>
    <t>令和6年度補正新しい地方経済・生活環境創生交付金(デジタル実装型TYPE1)06000食と農の需給マッチング支援事業</t>
  </si>
  <si>
    <t>19817</t>
  </si>
  <si>
    <t>10839</t>
  </si>
  <si>
    <t>令和4年度補正デジタル田園都市国家構想交付金(デジタル実装タイプTYPE1)29208</t>
  </si>
  <si>
    <t>10840</t>
  </si>
  <si>
    <t>10842</t>
  </si>
  <si>
    <t>46931</t>
  </si>
  <si>
    <t>10861</t>
  </si>
  <si>
    <t>村民に寄り添った情報発信体制の構築</t>
  </si>
  <si>
    <t>令和6年度補正新しい地方経済・生活環境創生交付金(デジタル実装型TYPE1)31402ごみ情報お知らせアプリ導入による住民サービス向上事業</t>
  </si>
  <si>
    <t>40802</t>
  </si>
  <si>
    <t>10862</t>
  </si>
  <si>
    <t>令和5年度補正デジタル田園都市国家構想交付金(デジタル実装タイプTYPE1)18501マイナンバーカード等活用推進事業</t>
  </si>
  <si>
    <t>令和5年度補正デジタル田園都市国家構想交付金(デジタル実装タイプTYPE1)17206公開型GISを活用したベースレジストリ整備事業</t>
  </si>
  <si>
    <t>球磨郡介護保険総合ネットワーク整備事業</t>
  </si>
  <si>
    <t>10873</t>
  </si>
  <si>
    <t>西原町窓口DX事業</t>
  </si>
  <si>
    <t>デジタル技術を活用した一時保護所入所児童の生活環境最適化事業</t>
  </si>
  <si>
    <t>10875</t>
  </si>
  <si>
    <t>新スマート物流実装事業</t>
  </si>
  <si>
    <t>令和4年度補正デジタル田園都市国家構想交付金(デジタル実装タイプTYPE1)10522</t>
  </si>
  <si>
    <t>窓口受付システムWeb機能導入事業</t>
  </si>
  <si>
    <t>30887</t>
  </si>
  <si>
    <t>令和5年度補正デジタル田園都市国家構想交付金(デジタル実装タイプTYPE1)40341</t>
  </si>
  <si>
    <t>令和6年度補正新しい地方経済・生活環境創生交付金(デジタル実装型TYPE1)33622デジタル受診票を活用した乳幼児健診システム導入事業</t>
  </si>
  <si>
    <t>令和6年度補正新しい地方経済・生活環境創生交付金(デジタル実装型TYPE1)09203書かない窓口システム整備事業</t>
  </si>
  <si>
    <t>10876</t>
  </si>
  <si>
    <t>オンライン相談窓口構築事業</t>
  </si>
  <si>
    <t>道路占用管理システム導入業務</t>
  </si>
  <si>
    <t>高幡障害者支援施設組合</t>
    <rPh sb="2" eb="5">
      <t>ショウガイシャ</t>
    </rPh>
    <rPh sb="5" eb="7">
      <t>シエン</t>
    </rPh>
    <phoneticPr fontId="45"/>
  </si>
  <si>
    <t>令和4年度補正デジタル田園都市国家構想交付金(デジタル実装タイプTYPE1)01402高齢者見守りサービス（スマートディスプレイ）整備事業</t>
  </si>
  <si>
    <t>10880</t>
  </si>
  <si>
    <t>10882</t>
  </si>
  <si>
    <t>秋田版蓄養殖フロンティア事業</t>
  </si>
  <si>
    <t>10883</t>
  </si>
  <si>
    <t>b：事業を担う原課</t>
  </si>
  <si>
    <t>10890</t>
  </si>
  <si>
    <t>令和5年度補正デジタル田園都市国家構想交付金(デジタル実装タイプTYPE1)20324</t>
  </si>
  <si>
    <t>10894</t>
  </si>
  <si>
    <t>令和5年度補正デジタル田園都市国家構想交付金(デジタル実装タイプTYPE1)06302個別避難計画作成システム導入事業</t>
  </si>
  <si>
    <t>10906</t>
  </si>
  <si>
    <t>令和5年度補正デジタル田園都市国家構想交付金(デジタル実装タイプTYPE1)43369住民の暮らしの利便性を向上させる行政サービス構築</t>
  </si>
  <si>
    <t>書かない窓口システム構築事業</t>
  </si>
  <si>
    <t>令和6年度補正新しい地方経済・生活環境創生交付金(デジタル実装型TYPE1)22222</t>
  </si>
  <si>
    <t>10914</t>
  </si>
  <si>
    <t>令和5年度補正デジタル田園都市国家構想交付金(デジタル実装タイプTYPE1)09211</t>
  </si>
  <si>
    <t>令和4年度補正デジタル田園都市国家構想交付金(デジタル実装タイプTYPE1)05348</t>
  </si>
  <si>
    <t>11816</t>
  </si>
  <si>
    <t>10919</t>
  </si>
  <si>
    <t>教育DXによる学力向上プラン</t>
  </si>
  <si>
    <t>11806</t>
  </si>
  <si>
    <t>11808</t>
  </si>
  <si>
    <t>24935</t>
  </si>
  <si>
    <t>11809</t>
  </si>
  <si>
    <t>令和5年度補正デジタル田園都市国家構想交付金(デジタル実装タイプTYPE1)11324</t>
  </si>
  <si>
    <t>11813</t>
  </si>
  <si>
    <t>地方税共通納税システムの対象税目拡大に伴う県の税務システム改修事業</t>
  </si>
  <si>
    <t>11814</t>
  </si>
  <si>
    <t>令和6年度補正新しい地方経済・生活環境創生交付金(デジタル実装型TYPE1)19442スマホ市役所導入事業</t>
  </si>
  <si>
    <t>リモート窓口構築事業</t>
  </si>
  <si>
    <t>D82</t>
  </si>
  <si>
    <t>11820</t>
  </si>
  <si>
    <t>DAO/NFTを活用した“みんなで作る”人の駅</t>
  </si>
  <si>
    <t>11821</t>
  </si>
  <si>
    <t>事業における役割(20)</t>
    <rPh sb="0" eb="2">
      <t>ジギョウ</t>
    </rPh>
    <rPh sb="6" eb="8">
      <t>ヤクワリ</t>
    </rPh>
    <phoneticPr fontId="2"/>
  </si>
  <si>
    <t>11824</t>
  </si>
  <si>
    <t>令和5年度補正デジタル田園都市国家構想交付金(デジタル実装タイプTYPE1)07447</t>
  </si>
  <si>
    <t>確認事項</t>
    <rPh sb="0" eb="4">
      <t>カクニンジコウ</t>
    </rPh>
    <phoneticPr fontId="2"/>
  </si>
  <si>
    <t>令和5年度補正デジタル田園都市国家構想交付金(デジタル実装タイプTYPE1)40625データ利活用促進事業</t>
  </si>
  <si>
    <t>11827</t>
  </si>
  <si>
    <t>標準化後を見据えたBYを含めた自動化モデル（第2期）</t>
  </si>
  <si>
    <t>11830</t>
  </si>
  <si>
    <t>令和5年度補正デジタル田園都市国家構想交付金(デジタル実装タイプTYPE1)41203図書館DX事業</t>
  </si>
  <si>
    <t>11844</t>
  </si>
  <si>
    <t>公共施設予約システムリニューアル事業</t>
  </si>
  <si>
    <t>令和4年度補正デジタル田園都市国家構想交付金(デジタル実装タイプTYPE1)07203</t>
  </si>
  <si>
    <t>11849</t>
  </si>
  <si>
    <t>11853</t>
  </si>
  <si>
    <t>静岡県後期高齢者医療広域連合</t>
    <rPh sb="0" eb="3">
      <t>シズオカケン</t>
    </rPh>
    <rPh sb="3" eb="5">
      <t>コウキ</t>
    </rPh>
    <rPh sb="5" eb="8">
      <t>コウレイシャ</t>
    </rPh>
    <rPh sb="8" eb="10">
      <t>イリョウ</t>
    </rPh>
    <rPh sb="10" eb="12">
      <t>コウイキ</t>
    </rPh>
    <rPh sb="12" eb="14">
      <t>レンゴウ</t>
    </rPh>
    <phoneticPr fontId="45"/>
  </si>
  <si>
    <t>11863</t>
  </si>
  <si>
    <t>5：課題（利用者等からの意見）の把握には至っていない、または事業評価を実施していない</t>
    <rPh sb="5" eb="8">
      <t>リヨウシャ</t>
    </rPh>
    <rPh sb="8" eb="9">
      <t>トウ</t>
    </rPh>
    <rPh sb="12" eb="14">
      <t>イケン</t>
    </rPh>
    <phoneticPr fontId="2"/>
  </si>
  <si>
    <t>38842</t>
  </si>
  <si>
    <t>11868</t>
  </si>
  <si>
    <t>11869</t>
  </si>
  <si>
    <t>33936</t>
  </si>
  <si>
    <t>11872</t>
  </si>
  <si>
    <t>南足柄市防犯・交通安全対策用防犯カメラ整備事業</t>
  </si>
  <si>
    <t>取手市オンライン市役所事業</t>
  </si>
  <si>
    <t>20843</t>
  </si>
  <si>
    <t>11876</t>
  </si>
  <si>
    <t>02877</t>
  </si>
  <si>
    <t>11877</t>
  </si>
  <si>
    <t>20981</t>
  </si>
  <si>
    <t>11884</t>
  </si>
  <si>
    <t>住民サービス向上・地域活性化に向けた公開型・統合型GIS導入事業</t>
  </si>
  <si>
    <t>11885</t>
  </si>
  <si>
    <t>令和6年度補正新しい地方経済・生活環境創生交付金(デジタル実装型TYPE1)06204</t>
  </si>
  <si>
    <t>令和4年度補正デジタル田園都市国家構想交付金(デジタル実装タイプTYPE1)32203公共施設予約システム導入による施設利用の向上</t>
  </si>
  <si>
    <t>11886</t>
  </si>
  <si>
    <t>令和5年度補正デジタル田園都市国家構想交付金(デジタル実装タイプTYPE1)16343</t>
  </si>
  <si>
    <t>令和4年度補正デジタル田園都市国家構想交付金(デジタル実装タイプTYPE1)08546</t>
  </si>
  <si>
    <t>オンライン行政相談システム導入事業</t>
  </si>
  <si>
    <t>令和6年度補正新しい地方経済・生活環境創生交付金(デジタル実装型TYPE1)22344公共施設予約システム事業</t>
  </si>
  <si>
    <t>11890</t>
  </si>
  <si>
    <t>証明書自動交付機・セミセルフレジ導入事業</t>
  </si>
  <si>
    <t>令和5年度補正デジタル田園都市国家構想交付金(デジタル実装タイプTYPE1)44210モバイルクリニック推進事業</t>
  </si>
  <si>
    <t>デジタルドリル導入事業</t>
  </si>
  <si>
    <t>24936</t>
  </si>
  <si>
    <t>ICT活用事例の横展開による地域課題解決型スマートシティ推進事業</t>
  </si>
  <si>
    <t>11893</t>
  </si>
  <si>
    <t>令和6年度補正新しい地方経済・生活環境創生交付金(デジタル実装型TYPE1)27100区役所ＤＸ推進事業（広報媒体のデジタル化）</t>
  </si>
  <si>
    <t>デジタルプラットフォーム構築事業</t>
  </si>
  <si>
    <t>令和4年度補正デジタル田園都市国家構想交付金(デジタル実装タイプTYPE1)14213大和駅デジタルサイネージ設置事業</t>
  </si>
  <si>
    <t>11899</t>
  </si>
  <si>
    <t>市民健（検）診事業</t>
  </si>
  <si>
    <t>災害時双方向情報伝達システム化事業</t>
  </si>
  <si>
    <t>令和4年度補正デジタル田園都市国家構想交付金(デジタル実装タイプTYPE1)03201学校教育ICT化推進事業</t>
  </si>
  <si>
    <t>令和6年度補正新しい地方経済・生活環境創生交付金(デジタル実装型TYPE1)40228地籍図デジタル化事業</t>
  </si>
  <si>
    <t>11902</t>
  </si>
  <si>
    <t>11904</t>
  </si>
  <si>
    <t>甲斐市公開型GISシステムにおけるドローン活用事業および甲斐市ドローン操縦人材育成事業</t>
  </si>
  <si>
    <t>11905</t>
  </si>
  <si>
    <t>令和4年度補正デジタル田園都市国家構想交付金(デジタル実装タイプTYPE1)38213</t>
  </si>
  <si>
    <t>防災ポータル・アプリによる防災対策事業</t>
  </si>
  <si>
    <t>46855</t>
  </si>
  <si>
    <t>行政ICT利活用事業（窓口サービス向上）</t>
  </si>
  <si>
    <t>12802</t>
  </si>
  <si>
    <t>令和5年度補正デジタル田園都市国家構想交付金(デジタル実装タイプTYPE1)14204障害者支援アプリ</t>
  </si>
  <si>
    <t>和歌山県住宅新築資金等貸付金回収管理組合</t>
    <rPh sb="0" eb="4">
      <t>ワカヤマケン</t>
    </rPh>
    <rPh sb="4" eb="6">
      <t>ジュウタク</t>
    </rPh>
    <rPh sb="6" eb="8">
      <t>シンチク</t>
    </rPh>
    <rPh sb="8" eb="10">
      <t>シキン</t>
    </rPh>
    <rPh sb="10" eb="11">
      <t>トウ</t>
    </rPh>
    <rPh sb="11" eb="14">
      <t>カシツケキン</t>
    </rPh>
    <rPh sb="14" eb="16">
      <t>カイシュウ</t>
    </rPh>
    <rPh sb="16" eb="18">
      <t>カンリ</t>
    </rPh>
    <rPh sb="18" eb="20">
      <t>クミアイ</t>
    </rPh>
    <phoneticPr fontId="2"/>
  </si>
  <si>
    <t>47811</t>
  </si>
  <si>
    <t>12810</t>
  </si>
  <si>
    <t>12813</t>
  </si>
  <si>
    <t>胃内視鏡クラウドシステム導入事業</t>
  </si>
  <si>
    <t>行政手続きデジタル実装推進事業</t>
  </si>
  <si>
    <t>住民サービス</t>
  </si>
  <si>
    <t>令和4年度補正デジタル田園都市国家構想交付金(デジタル実装タイプTYPE1)03210</t>
  </si>
  <si>
    <t>37804</t>
  </si>
  <si>
    <t>12816</t>
  </si>
  <si>
    <t>12828</t>
  </si>
  <si>
    <t>令和6年度補正新しい地方経済・生活環境創生交付金(デジタル実装型TYPE1)40211介護認定調査業務のDX化事業</t>
  </si>
  <si>
    <t>12830</t>
  </si>
  <si>
    <t>12833</t>
  </si>
  <si>
    <t>12834</t>
  </si>
  <si>
    <t>12838</t>
  </si>
  <si>
    <t>12847</t>
  </si>
  <si>
    <t>12853</t>
  </si>
  <si>
    <t>スマートロック機能等に対応した統合型施設予約システム導入事業</t>
  </si>
  <si>
    <t>かんたん窓口事業</t>
  </si>
  <si>
    <t>令和6年度補正新しい地方経済・生活環境創生交付金(デジタル実装型TYPE1)40205衛星画像を用いた上水道管漏水調査</t>
  </si>
  <si>
    <t>12854</t>
  </si>
  <si>
    <t>木津川市精華町環境施設組合</t>
    <rPh sb="0" eb="4">
      <t>キヅガワシ</t>
    </rPh>
    <rPh sb="4" eb="7">
      <t>セイカチョウ</t>
    </rPh>
    <rPh sb="7" eb="9">
      <t>カンキョウ</t>
    </rPh>
    <rPh sb="9" eb="11">
      <t>シセツ</t>
    </rPh>
    <rPh sb="11" eb="13">
      <t>クミアイ</t>
    </rPh>
    <phoneticPr fontId="2"/>
  </si>
  <si>
    <t>③：サービスの利用を妨げるような、自然災害などの突発的な外部要因が生じたため</t>
  </si>
  <si>
    <t>12857</t>
  </si>
  <si>
    <t>12865</t>
  </si>
  <si>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</si>
  <si>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12866</t>
  </si>
  <si>
    <t>令和5年度補正デジタル田園都市国家構想交付金(デジタル実装タイプTYPE1)12213コンビニ交付対象証明書の追加</t>
  </si>
  <si>
    <t>12868</t>
  </si>
  <si>
    <t>令和6年度補正新しい地方経済・生活環境創生交付金(デジタル実装型TYPE1)45421保育所ICTシステム導入事業</t>
  </si>
  <si>
    <t>d：各庁外推進メンバーがスケジュールどおりに作業を進めていた</t>
  </si>
  <si>
    <t>デジタル問題（キビタンシート）を活用した個別最適な学び推進事業</t>
  </si>
  <si>
    <t>26834</t>
  </si>
  <si>
    <t>12869</t>
  </si>
  <si>
    <t>12876</t>
  </si>
  <si>
    <t>令和6年度補正新しい地方経済・生活環境創生交付金(デジタル実装型TYPE1)08202上下水道利用者の利便性向上事業</t>
  </si>
  <si>
    <t>28905</t>
  </si>
  <si>
    <t>12880</t>
  </si>
  <si>
    <t>公立保育園ＩＣＴ化事業</t>
  </si>
  <si>
    <t>12882</t>
  </si>
  <si>
    <t>12883</t>
  </si>
  <si>
    <t>03890</t>
  </si>
  <si>
    <t>12886</t>
  </si>
  <si>
    <t>12888</t>
  </si>
  <si>
    <t>サービスの導入を見据え、どのような見込みを立てたか</t>
    <rPh sb="5" eb="7">
      <t>ドウニュウ</t>
    </rPh>
    <phoneticPr fontId="2"/>
  </si>
  <si>
    <t>達成状況(1)</t>
    <rPh sb="0" eb="4">
      <t>タッセイジョウキョウ</t>
    </rPh>
    <phoneticPr fontId="2"/>
  </si>
  <si>
    <t>12889</t>
  </si>
  <si>
    <t>令和5年度補正デジタル田園都市国家構想交付金(デジタル実装タイプTYPE1)43444住民票等のコンビニ交付サービス導入事業</t>
  </si>
  <si>
    <t>12890</t>
  </si>
  <si>
    <t>郵送請求キャッシュレス対応事業</t>
  </si>
  <si>
    <t>デジタルによる安心インフラやまぐちの実現</t>
  </si>
  <si>
    <t>ＶＲ動画等制作事業</t>
  </si>
  <si>
    <t>令和4年度補正デジタル田園都市国家構想交付金(デジタル実装タイプTYPE1)22000静岡県レイクハマナ活性化プロジェクト</t>
  </si>
  <si>
    <t>13801</t>
  </si>
  <si>
    <t>情報教育推進事業（統合型学習支援ソフトウエアの活用）</t>
  </si>
  <si>
    <t>金額(10)</t>
    <rPh sb="0" eb="2">
      <t>キンガク</t>
    </rPh>
    <phoneticPr fontId="44"/>
  </si>
  <si>
    <t>13802</t>
  </si>
  <si>
    <t>13803</t>
  </si>
  <si>
    <t>観光DX事業</t>
  </si>
  <si>
    <t>令和6年度補正新しい地方経済・生活環境創生交付金(デジタル実装型TYPE1)08227</t>
  </si>
  <si>
    <t>13809</t>
  </si>
  <si>
    <t>13818</t>
  </si>
  <si>
    <t>13820</t>
  </si>
  <si>
    <t>令和5年度補正デジタル田園都市国家構想交付金(デジタル実装タイプTYPE1)11210保育業務支援システム導入事業</t>
  </si>
  <si>
    <t>13822</t>
  </si>
  <si>
    <t>事業実施責任者が事業の推進を強く求めており、関係部課への協力依頼や人材確保について全面的な後押しがあった</t>
    <rPh sb="0" eb="2">
      <t>ジギョウ</t>
    </rPh>
    <rPh sb="2" eb="4">
      <t>ジッシ</t>
    </rPh>
    <rPh sb="4" eb="7">
      <t>セキニンシャ</t>
    </rPh>
    <rPh sb="8" eb="10">
      <t>ジギョウ</t>
    </rPh>
    <rPh sb="11" eb="13">
      <t>スイシン</t>
    </rPh>
    <rPh sb="14" eb="15">
      <t>ツヨ</t>
    </rPh>
    <rPh sb="16" eb="17">
      <t>モト</t>
    </rPh>
    <rPh sb="22" eb="24">
      <t>カンケイ</t>
    </rPh>
    <rPh sb="24" eb="25">
      <t>ブ</t>
    </rPh>
    <rPh sb="25" eb="26">
      <t>カ</t>
    </rPh>
    <rPh sb="28" eb="32">
      <t>キョウリョクイライ</t>
    </rPh>
    <rPh sb="33" eb="37">
      <t>ジンザイカクホ</t>
    </rPh>
    <rPh sb="41" eb="44">
      <t>ゼンメンテキ</t>
    </rPh>
    <rPh sb="45" eb="47">
      <t>アトオ</t>
    </rPh>
    <phoneticPr fontId="2"/>
  </si>
  <si>
    <t>13823</t>
  </si>
  <si>
    <t>13825</t>
  </si>
  <si>
    <t>13827</t>
  </si>
  <si>
    <t>45815</t>
  </si>
  <si>
    <t>大仙市公式ＬＩＮＥアカウント機能拡充事業</t>
  </si>
  <si>
    <t>令和4年度補正デジタル田園都市国家構想交付金(デジタル実装タイプTYPE1)25214公共施設利便性向上（予約システム導入）</t>
  </si>
  <si>
    <t>令和4年度補正デジタル田園都市国家構想交付金(デジタル実装タイプTYPE1)08341電子図書館導入整備事業</t>
  </si>
  <si>
    <t>令和6年度補正新しい地方経済・生活環境創生交付金(デジタル実装型TYPE1)12208総合防災システム導入事業</t>
  </si>
  <si>
    <t>13828</t>
  </si>
  <si>
    <t>令和4年度補正デジタル田園都市国家構想交付金(デジタル実装タイプTYPE1)15227除雪管理システム導入業務</t>
  </si>
  <si>
    <t>13839</t>
  </si>
  <si>
    <t>13841</t>
  </si>
  <si>
    <t>46904</t>
  </si>
  <si>
    <t>13844</t>
  </si>
  <si>
    <t>令和4年度補正デジタル田園都市国家構想交付金(デジタル実装タイプTYPE1)14205</t>
  </si>
  <si>
    <t>13848</t>
  </si>
  <si>
    <t>令和6年度補正新しい地方経済・生活環境創生交付金(デジタル実装型TYPE1)23225</t>
  </si>
  <si>
    <t>令和5年度補正デジタル田園都市国家構想交付金(デジタル実装タイプTYPE1)18208デマンドタクシー（乗合タクシー）予約システム導入事業</t>
  </si>
  <si>
    <t>36911</t>
  </si>
  <si>
    <t>令和4年度補正デジタル田園都市国家構想交付金(デジタル実装タイプTYPE1)23226</t>
  </si>
  <si>
    <t>13849</t>
  </si>
  <si>
    <t>13851</t>
  </si>
  <si>
    <t>13853</t>
  </si>
  <si>
    <t>13855</t>
  </si>
  <si>
    <t>秋田県園地流動化システム構築事業</t>
  </si>
  <si>
    <t>火葬場予約システム構築事業</t>
  </si>
  <si>
    <t>13857</t>
  </si>
  <si>
    <t>令和5年度補正デジタル田園都市国家構想交付金(デジタル実装タイプTYPE1)09301</t>
  </si>
  <si>
    <t>令和6年度補正新しい地方経済・生活環境創生交付金(デジタル実装型TYPE1)40348</t>
  </si>
  <si>
    <t>令和4年度補正デジタル田園都市国家構想交付金(デジタル実装タイプTYPE1)01461</t>
  </si>
  <si>
    <t>令和6年度補正新しい地方経済・生活環境創生交付金(デジタル実装型TYPE1)09345行政サービスのデジタル化・迅速化促進事業</t>
  </si>
  <si>
    <t>令和5年度補正デジタル田園都市国家構想交付金(デジタル実装タイプTYPE1)28227</t>
  </si>
  <si>
    <t>13860</t>
  </si>
  <si>
    <t>令和6年度補正新しい地方経済・生活環境創生交付金(デジタル実装型TYPE1)01584保育所ICTシステム導入事業</t>
  </si>
  <si>
    <t>高崎市・安中市消防組合</t>
  </si>
  <si>
    <t>令和4年度補正デジタル田園都市国家構想交付金(デジタル実装タイプTYPE1)07501石川デジタルIDを活用した行政手続きのスマート化</t>
  </si>
  <si>
    <t>令和5年度補正デジタル田園都市国家構想交付金(デジタル実装タイプTYPE1)23223一時的保育Web予約システム等導入事業</t>
  </si>
  <si>
    <t>14801</t>
  </si>
  <si>
    <t>14804</t>
  </si>
  <si>
    <t>令和5年度補正デジタル田園都市国家構想交付金(デジタル実装タイプTYPE1)46217</t>
  </si>
  <si>
    <t>紀南地方老人福祉施設組合</t>
    <rPh sb="0" eb="1">
      <t>オサム</t>
    </rPh>
    <rPh sb="1" eb="2">
      <t>ミナミ</t>
    </rPh>
    <rPh sb="2" eb="4">
      <t>チホウ</t>
    </rPh>
    <phoneticPr fontId="2"/>
  </si>
  <si>
    <t>19873</t>
  </si>
  <si>
    <t>書かない窓口拡充事業</t>
  </si>
  <si>
    <t>14806</t>
  </si>
  <si>
    <t>14807</t>
  </si>
  <si>
    <t>令和5年度補正デジタル田園都市国家構想交付金(デジタル実装タイプTYPE1)28228戸籍証明書コンビニ等交付サービス</t>
  </si>
  <si>
    <t>21853</t>
  </si>
  <si>
    <t>14813</t>
  </si>
  <si>
    <t>公民館図書室を含めたICタグ活用サービスの拡充</t>
  </si>
  <si>
    <t>14818</t>
  </si>
  <si>
    <t>令和4年度補正デジタル田園都市国家構想交付金(デジタル実装タイプTYPE1)44201</t>
  </si>
  <si>
    <t>14819</t>
  </si>
  <si>
    <t>下水道情報システム構築事業</t>
  </si>
  <si>
    <t>令和6年度補正新しい地方経済・生活環境創生交付金(デジタル実装型TYPE1)20000信州地震防災デジタルアーカイブ事業</t>
  </si>
  <si>
    <t>39860</t>
  </si>
  <si>
    <t>14820</t>
  </si>
  <si>
    <t>14823</t>
  </si>
  <si>
    <t>令和5年度補正デジタル田園都市国家構想交付金(デジタル実装タイプTYPE1)08443入札参加資格電子申請システム導入事業</t>
  </si>
  <si>
    <t>健康アプリ及びデジタル地域通貨導入事業</t>
  </si>
  <si>
    <t>14825</t>
  </si>
  <si>
    <t>施設予約・チケット販売システム導入</t>
  </si>
  <si>
    <t>14829</t>
  </si>
  <si>
    <t>介護認定調査システムの導入</t>
  </si>
  <si>
    <t>14839</t>
  </si>
  <si>
    <t>香川県スマートマップ（仮称）構築事業</t>
  </si>
  <si>
    <t>14841</t>
  </si>
  <si>
    <t>15838</t>
  </si>
  <si>
    <t>　介護認定審査会デジタル化事業</t>
  </si>
  <si>
    <t>15860</t>
  </si>
  <si>
    <t>15862</t>
  </si>
  <si>
    <t>令和4年度補正デジタル田園都市国家構想交付金(デジタル実装タイプTYPE1)11235</t>
  </si>
  <si>
    <t>税公金収納フルセルフ化事業</t>
  </si>
  <si>
    <t>令和6年度補正新しい地方経済・生活環境創生交付金(デジタル実装型TYPE1)08000福祉相談AI活用事業</t>
  </si>
  <si>
    <t>05854</t>
  </si>
  <si>
    <t>15890</t>
  </si>
  <si>
    <t>15893</t>
  </si>
  <si>
    <t>15906</t>
  </si>
  <si>
    <t>令和5年度補正デジタル田園都市国家構想交付金(デジタル実装タイプTYPE1)45383行政手続きのオンライン化推進事業</t>
  </si>
  <si>
    <t>15912</t>
  </si>
  <si>
    <t>令和6年度補正新しい地方経済・生活環境創生交付金(デジタル実装型TYPE1)11442</t>
  </si>
  <si>
    <t>15917</t>
  </si>
  <si>
    <t>令和6年度補正新しい地方経済・生活環境創生交付金(デジタル実装型TYPE1)34207郵送DXサービス（SmartPOST）</t>
  </si>
  <si>
    <t>35871</t>
  </si>
  <si>
    <t>15935</t>
  </si>
  <si>
    <t>府立学校入学者選抜等デジタル化推進事業</t>
  </si>
  <si>
    <t>令和4年度補正デジタル田園都市国家構想交付金(デジタル実装タイプTYPE1)27206子ども・子育て支援DX推進事業</t>
  </si>
  <si>
    <t>24917</t>
  </si>
  <si>
    <t>15952</t>
  </si>
  <si>
    <t>令和4年度補正デジタル田園都市国家構想交付金(デジタル実装タイプTYPE1)39000緊急物資配送用ドローン運行管理システム構築業務委託</t>
  </si>
  <si>
    <t>19805</t>
  </si>
  <si>
    <t>15957</t>
  </si>
  <si>
    <t>15958</t>
  </si>
  <si>
    <t>令和4年度補正デジタル田園都市国家構想交付金(デジタル実装タイプTYPE1)01337</t>
  </si>
  <si>
    <t>16811</t>
  </si>
  <si>
    <t>16815</t>
  </si>
  <si>
    <t>16816</t>
  </si>
  <si>
    <t>インターネット委員会映像配信事業</t>
  </si>
  <si>
    <t>令和4年度補正デジタル田園都市国家構想交付金(デジタル実装タイプTYPE1)01581</t>
  </si>
  <si>
    <t>16861</t>
  </si>
  <si>
    <r>
      <t>e：各種ワーキンググループ</t>
    </r>
    <r>
      <rPr>
        <sz val="10.5"/>
        <color auto="1"/>
        <rFont val="Meiryo UI"/>
      </rPr>
      <t>（自治体のデジタル化推進グループ等）</t>
    </r>
  </si>
  <si>
    <t>令和6年度補正新しい地方経済・生活環境創生交付金(デジタル実装型TYPE1)24202庁内コンビニ交付端末導入による証明書発行サービス拡充事業</t>
  </si>
  <si>
    <t>16864</t>
  </si>
  <si>
    <t>令和5年度補正デジタル田園都市国家構想交付金(デジタル実装タイプTYPE1)12225</t>
  </si>
  <si>
    <t>令和5年度補正デジタル田園都市国家構想交付金(デジタル実装タイプTYPE1)01545書かない・待たないワンストップ窓口支援サービス事業</t>
  </si>
  <si>
    <t>05850</t>
  </si>
  <si>
    <t>16891</t>
  </si>
  <si>
    <t>令和5年度補正デジタル田園都市国家構想交付金(デジタル実装タイプTYPE1)25214コンビニ交付本籍地交付サービス共同導入事業</t>
  </si>
  <si>
    <t>令和5年度補正デジタル田園都市国家構想交付金(デジタル実装タイプTYPE1)20415喬木村特別支援教育の充実推進事業</t>
  </si>
  <si>
    <t>16901</t>
  </si>
  <si>
    <t>長和町情報配信サービスプラットフォーム構築事業</t>
  </si>
  <si>
    <t>16904</t>
  </si>
  <si>
    <t>住民の安心安全のさらなる革新に向けた道路冠水・はん濫懸念箇所状況モニタリング</t>
  </si>
  <si>
    <t>ココナビこおりやまGIS連携</t>
  </si>
  <si>
    <t>16909</t>
  </si>
  <si>
    <t>16914</t>
  </si>
  <si>
    <t>令和6年度補正新しい地方経済・生活環境創生交付金(デジタル実装型TYPE1)43000熊本県税口座振替WEB受付事業</t>
  </si>
  <si>
    <t>コンビニ交付推進事業</t>
  </si>
  <si>
    <t>16915</t>
  </si>
  <si>
    <t>34908</t>
  </si>
  <si>
    <t>17806</t>
  </si>
  <si>
    <t>令和5年度補正デジタル田園都市国家構想交付金(デジタル実装タイプTYPE1)39401</t>
  </si>
  <si>
    <t>17820</t>
  </si>
  <si>
    <t>17821</t>
  </si>
  <si>
    <t>令和6年度補正新しい地方経済・生活環境創生交付金(デジタル実装型TYPE1)27222児童家庭相談システムを活用した児童虐待への対応</t>
  </si>
  <si>
    <t>17826</t>
  </si>
  <si>
    <t>異常検出</t>
    <rPh sb="0" eb="4">
      <t>イジョウケンシュツ</t>
    </rPh>
    <phoneticPr fontId="2"/>
  </si>
  <si>
    <t>AI活用型オンデマンドバス運行事業</t>
  </si>
  <si>
    <t>沖縄県北部医療組合(事業会計分）</t>
    <rPh sb="0" eb="3">
      <t>オキナワケン</t>
    </rPh>
    <rPh sb="3" eb="5">
      <t>ホクブ</t>
    </rPh>
    <rPh sb="5" eb="7">
      <t>イリョウ</t>
    </rPh>
    <rPh sb="7" eb="9">
      <t>クミアイ</t>
    </rPh>
    <rPh sb="10" eb="12">
      <t>ジギョウ</t>
    </rPh>
    <rPh sb="12" eb="14">
      <t>カイケイ</t>
    </rPh>
    <rPh sb="14" eb="15">
      <t>ブン</t>
    </rPh>
    <phoneticPr fontId="47"/>
  </si>
  <si>
    <t>17829</t>
  </si>
  <si>
    <t>19834</t>
  </si>
  <si>
    <t>令和6年度補正新しい地方経済・生活環境創生交付金(デジタル実装型TYPE1)25207</t>
  </si>
  <si>
    <t>17841</t>
  </si>
  <si>
    <t>17845</t>
  </si>
  <si>
    <t>令和5年度補正デジタル田園都市国家構想交付金(デジタル実装タイプTYPE1)27226</t>
  </si>
  <si>
    <t>山形県ふるさと塾アーカイブス推進事業</t>
  </si>
  <si>
    <t>デジタル技術を活用した自動応答システム構築事業</t>
  </si>
  <si>
    <t>チャットGPTを活用したAIチャットボット導入事業</t>
  </si>
  <si>
    <t>17846</t>
  </si>
  <si>
    <t>17851</t>
  </si>
  <si>
    <t>令和6年度補正新しい地方経済・生活環境創生交付金(デジタル実装型TYPE1)11240被災者生活再建支援システム導入事業</t>
  </si>
  <si>
    <t>Q112</t>
  </si>
  <si>
    <t>サービス実装にあたり、調達行為が発生する事業であるか</t>
    <rPh sb="4" eb="6">
      <t>ジッソウ</t>
    </rPh>
    <rPh sb="11" eb="13">
      <t>チョウタツ</t>
    </rPh>
    <rPh sb="13" eb="15">
      <t>コウイ</t>
    </rPh>
    <rPh sb="16" eb="18">
      <t>ハッセイ</t>
    </rPh>
    <rPh sb="20" eb="22">
      <t>ジギョウ</t>
    </rPh>
    <phoneticPr fontId="2"/>
  </si>
  <si>
    <t>17854</t>
  </si>
  <si>
    <t>秋田市公式LINE機能拡充事業</t>
  </si>
  <si>
    <t>共用空間データ整備及び公開型ＧＩＳ構築事業</t>
  </si>
  <si>
    <t>令和6年度補正新しい地方経済・生活環境創生交付金(デジタル実装型TYPE1)03210</t>
  </si>
  <si>
    <t>21916</t>
  </si>
  <si>
    <t>千早赤阪村DX事業</t>
  </si>
  <si>
    <t>令和4年度補正デジタル田園都市国家構想交付金(デジタル実装タイプTYPE1)37203オンライン手続推進事業</t>
  </si>
  <si>
    <t>17855</t>
  </si>
  <si>
    <t>園部城VR製作事業</t>
  </si>
  <si>
    <t>17856</t>
  </si>
  <si>
    <t>令和4年度補正デジタル田園都市国家構想交付金(デジタル実装タイプTYPE1)32441三市三町統一システムによる校務情報のクラウド化</t>
  </si>
  <si>
    <t>17862</t>
  </si>
  <si>
    <t>46928</t>
  </si>
  <si>
    <t>18801</t>
  </si>
  <si>
    <t>公開型ＧＩＳ整備事業</t>
  </si>
  <si>
    <t>18803</t>
  </si>
  <si>
    <t>令和5年度補正デジタル田園都市国家構想交付金(デジタル実装タイプTYPE1)08542</t>
  </si>
  <si>
    <t>令和6年度補正新しい地方経済・生活環境創生交付金(デジタル実装型TYPE1)38214</t>
  </si>
  <si>
    <t>スマート窓口システム導入事業</t>
  </si>
  <si>
    <t>18818</t>
  </si>
  <si>
    <t>18821</t>
  </si>
  <si>
    <t>公開型WebGIS導入事業</t>
  </si>
  <si>
    <t>令和5年度補正デジタル田園都市国家構想交付金(デジタル実装タイプTYPE1)28382</t>
  </si>
  <si>
    <t>令和5年度補正デジタル田園都市国家構想交付金(デジタル実装タイプTYPE1)44206庁舎間オンライン相談窓口事業</t>
  </si>
  <si>
    <t>18822</t>
  </si>
  <si>
    <t>18825</t>
  </si>
  <si>
    <t>運転免許行政のデジタル化</t>
  </si>
  <si>
    <t>18829</t>
  </si>
  <si>
    <t>令和5年度補正デジタル田園都市国家構想交付金(デジタル実装タイプTYPE1)41209</t>
  </si>
  <si>
    <t>令和4年度補正デジタル田園都市国家構想交付金(デジタル実装タイプTYPE1)30000サイバーパトロールのＡＩ化</t>
  </si>
  <si>
    <t>令和4年度補正デジタル田園都市国家構想交付金(デジタル実装タイプTYPE1)01208</t>
  </si>
  <si>
    <t>令和6年度補正新しい地方経済・生活環境創生交付金(デジタル実装型TYPE1)25213市道管理の最適化と公開事業</t>
  </si>
  <si>
    <t>ドローン導入事業</t>
  </si>
  <si>
    <t>18833</t>
  </si>
  <si>
    <t>18839</t>
  </si>
  <si>
    <r>
      <t>【「KPI未達成」の場合】</t>
    </r>
    <r>
      <rPr>
        <sz val="12"/>
        <color auto="1"/>
        <rFont val="Meiryo UI"/>
      </rPr>
      <t xml:space="preserve">
達成できなかった理由（詳細）</t>
    </r>
    <rPh sb="5" eb="6">
      <t>ミ</t>
    </rPh>
    <rPh sb="6" eb="8">
      <t>タッセイ</t>
    </rPh>
    <rPh sb="10" eb="12">
      <t>バアイ</t>
    </rPh>
    <rPh sb="14" eb="16">
      <t>タッセイ</t>
    </rPh>
    <rPh sb="22" eb="24">
      <t>リユウ</t>
    </rPh>
    <rPh sb="25" eb="27">
      <t>ショウサイ</t>
    </rPh>
    <phoneticPr fontId="2"/>
  </si>
  <si>
    <t>18843</t>
  </si>
  <si>
    <t>令和5年度補正デジタル田園都市国家構想交付金(デジタル実装タイプTYPE1)04341</t>
  </si>
  <si>
    <t>18844</t>
  </si>
  <si>
    <t>事業における役割(17)</t>
    <rPh sb="0" eb="2">
      <t>ジギョウ</t>
    </rPh>
    <rPh sb="6" eb="8">
      <t>ヤクワリ</t>
    </rPh>
    <phoneticPr fontId="2"/>
  </si>
  <si>
    <t>18850</t>
  </si>
  <si>
    <t>令和4年度補正デジタル田園都市国家構想交付金(デジタル実装タイプTYPE1)40206</t>
  </si>
  <si>
    <t>40824</t>
  </si>
  <si>
    <t>令和4年度補正デジタル田園都市国家構想交付金(デジタル実装タイプTYPE1)22325自治会アプリ導入事業</t>
  </si>
  <si>
    <t>19802</t>
  </si>
  <si>
    <t>統合型GIS及び公開型GIS整備事業</t>
  </si>
  <si>
    <t>19803</t>
  </si>
  <si>
    <t>宮崎県市町村総合事務組合（普通会計分）</t>
    <rPh sb="3" eb="4">
      <t>シ</t>
    </rPh>
    <phoneticPr fontId="2"/>
  </si>
  <si>
    <t>令和4年度補正デジタル田園都市国家構想交付金(デジタル実装タイプTYPE1)23210図書館ICT化事業</t>
  </si>
  <si>
    <t>19807</t>
  </si>
  <si>
    <t>令和6年度補正新しい地方経済・生活環境創生交付金(デジタル実装型TYPE1)11203川口市書かない窓口システム(窓口ＤＸSaaS)導入事業</t>
  </si>
  <si>
    <t>令和4年度補正デジタル田園都市国家構想交付金(デジタル実装タイプTYPE1)43000防災DX推進事業</t>
  </si>
  <si>
    <t>令和4年度補正デジタル田園都市国家構想交付金(デジタル実装タイプTYPE1)34205防災情報の多言語配信事業</t>
  </si>
  <si>
    <t>令和6年度補正新しい地方経済・生活環境創生交付金(デジタル実装型TYPE1)20541</t>
  </si>
  <si>
    <t>19815</t>
  </si>
  <si>
    <t>GISを活用したWEBハザードマップ構築</t>
  </si>
  <si>
    <t>19816</t>
  </si>
  <si>
    <t>令和5年度補正デジタル田園都市国家構想交付金(デジタル実装タイプTYPE1)44000遠隔教育システムによる個別最適な学び提供事業</t>
  </si>
  <si>
    <t>19818</t>
  </si>
  <si>
    <t>28817</t>
  </si>
  <si>
    <t>19822</t>
  </si>
  <si>
    <t>MaaSの実装によるデマンド型地域交通システム最適化事業</t>
  </si>
  <si>
    <t>19823</t>
  </si>
  <si>
    <t>19825</t>
  </si>
  <si>
    <t>デジタルギフトサービス事業</t>
  </si>
  <si>
    <t>19830</t>
  </si>
  <si>
    <t>19833</t>
  </si>
  <si>
    <t>19835</t>
  </si>
  <si>
    <t>19836</t>
  </si>
  <si>
    <t>令和5年度補正デジタル田園都市国家構想交付金(デジタル実装タイプTYPE1)24215消防活動高度化推進事業</t>
  </si>
  <si>
    <t>令和4年度補正デジタル田園都市国家構想交付金(デジタル実装タイプTYPE1)16209メルヘンのまち・おやべを行き交うAIオンデマンドモビリティ導入事業</t>
  </si>
  <si>
    <t>ＴendoすこやかＭｙ進デジタル化事業</t>
  </si>
  <si>
    <t>19837</t>
  </si>
  <si>
    <t>19838</t>
  </si>
  <si>
    <t>令和5年度補正デジタル田園都市国家構想交付金(デジタル実装タイプTYPE1)11365</t>
  </si>
  <si>
    <t>19839</t>
  </si>
  <si>
    <t>19852</t>
  </si>
  <si>
    <t>令和6年度補正新しい地方経済・生活環境創生交付金(デジタル実装型TYPE1)33346</t>
  </si>
  <si>
    <t>30816</t>
  </si>
  <si>
    <t>19854</t>
  </si>
  <si>
    <t>令和5年度補正デジタル田園都市国家構想交付金(デジタル実装タイプTYPE1)35208遠隔接客システム導入事業</t>
  </si>
  <si>
    <t>庁内でのデジタル意識醸成にとても寄与した</t>
  </si>
  <si>
    <t>19855</t>
  </si>
  <si>
    <t>19856</t>
  </si>
  <si>
    <t>令和6年度補正新しい地方経済・生活環境創生交付金(デジタル実装型TYPE1)47215南城市キャッシュレス券売機導入事業</t>
  </si>
  <si>
    <t>19858</t>
  </si>
  <si>
    <t>令和4年度補正デジタル田園都市国家構想交付金(デジタル実装タイプTYPE1)03501</t>
  </si>
  <si>
    <t>令和5年度補正デジタル田園都市国家構想交付金(デジタル実装タイプTYPE1)13209</t>
  </si>
  <si>
    <t>令和4年度補正デジタル田園都市国家構想交付金(デジタル実装タイプTYPE1)38214逃げ遅れゼロ支援事業</t>
  </si>
  <si>
    <t>19871</t>
  </si>
  <si>
    <t>令和5年度補正デジタル田園都市国家構想交付金(デジタル実装タイプTYPE1)23233</t>
  </si>
  <si>
    <t>19883</t>
  </si>
  <si>
    <t>キャッシュレス納付窓口事業</t>
  </si>
  <si>
    <t>31838</t>
  </si>
  <si>
    <t>令和5年度補正デジタル田園都市国家構想交付金(デジタル実装タイプTYPE1)23442公式LINE機能拡充事業</t>
  </si>
  <si>
    <t>令和5年度補正デジタル田園都市国家構想交付金(デジタル実装タイプTYPE1)10208</t>
  </si>
  <si>
    <t>19907</t>
  </si>
  <si>
    <t>令和4年度補正デジタル田園都市国家構想交付金(デジタル実装タイプTYPE1)03215民生委員ICT活用事業</t>
  </si>
  <si>
    <t>19917</t>
  </si>
  <si>
    <t>令和4年度補正デジタル田園都市国家構想交付金(デジタル実装タイプTYPE1)01303気象観測事業</t>
  </si>
  <si>
    <t>19921</t>
  </si>
  <si>
    <t>令和4年度補正デジタル田園都市国家構想交付金(デジタル実装タイプTYPE1)15212キャッシュレス決済による住民サービス向上事業</t>
  </si>
  <si>
    <t>19924</t>
  </si>
  <si>
    <t>令和6年度補正新しい地方経済・生活環境創生交付金(デジタル実装型TYPE1)01204</t>
  </si>
  <si>
    <t>スポーツ施設等DX推進事業</t>
  </si>
  <si>
    <t>19926</t>
  </si>
  <si>
    <t>19930</t>
  </si>
  <si>
    <t>19931</t>
  </si>
  <si>
    <t>19932</t>
  </si>
  <si>
    <t>令和6年度補正新しい地方経済・生活環境創生交付金(デジタル実装型TYPE1)01429</t>
  </si>
  <si>
    <t>地方公共団体コード（5桁）</t>
    <rPh sb="0" eb="6">
      <t>チホウコウキョウダンタイ</t>
    </rPh>
    <rPh sb="11" eb="12">
      <t>ケタ</t>
    </rPh>
    <phoneticPr fontId="2"/>
  </si>
  <si>
    <t>19936</t>
  </si>
  <si>
    <t>母子健康手帳アプリのデジタル受診票を活用した幼児健康診査ＤＸ</t>
  </si>
  <si>
    <t>金額(4)</t>
    <rPh sb="0" eb="2">
      <t>キンガク</t>
    </rPh>
    <phoneticPr fontId="44"/>
  </si>
  <si>
    <t>参加型合意形成プラットフォームの導入</t>
  </si>
  <si>
    <t>19941</t>
  </si>
  <si>
    <t>令和5年度補正デジタル田園都市国家構想交付金(デジタル実装タイプTYPE1)23445</t>
  </si>
  <si>
    <t>令和5年度補正デジタル田園都市国家構想交付金(デジタル実装タイプTYPE1)38201Web口座振替受付サービス導入事業</t>
  </si>
  <si>
    <t>19942</t>
  </si>
  <si>
    <t>美浜町公図デジタル推進事業</t>
  </si>
  <si>
    <t>24862</t>
  </si>
  <si>
    <t>令和4年度補正デジタル田園都市国家構想交付金(デジタル実装タイプTYPE1)18205市民生活の安心・安全のための情報収集・情報発信事業</t>
  </si>
  <si>
    <t>19943</t>
  </si>
  <si>
    <t>デジタルプラットフォームの構築</t>
  </si>
  <si>
    <t>23897</t>
  </si>
  <si>
    <t>20810</t>
  </si>
  <si>
    <t>令和6年度補正新しい地方経済・生活環境創生交付金(デジタル実装型TYPE1)02203</t>
  </si>
  <si>
    <t>20819</t>
  </si>
  <si>
    <t>08851</t>
  </si>
  <si>
    <t>27812</t>
  </si>
  <si>
    <t>令和6年度補正新しい地方経済・生活環境創生交付金(デジタル実装型TYPE1)01235校務のDX化による児童生徒の学び支援・充実事業</t>
  </si>
  <si>
    <t>20821</t>
  </si>
  <si>
    <t>20831</t>
  </si>
  <si>
    <t>20832</t>
  </si>
  <si>
    <t>令和6年度補正新しい地方経済・生活環境創生交付金(デジタル実装型TYPE1)04444</t>
  </si>
  <si>
    <t>20840</t>
  </si>
  <si>
    <t>GPSを活用したスマート除雪導入事業</t>
  </si>
  <si>
    <t>37805</t>
  </si>
  <si>
    <t>20841</t>
  </si>
  <si>
    <t>20846</t>
  </si>
  <si>
    <t>本サービスによる地域への波及効果（例：経済波及効果の向上、関係人口の増加）について、選択すること。またその理由を記載すること。</t>
    <rPh sb="0" eb="1">
      <t>ホン</t>
    </rPh>
    <rPh sb="8" eb="10">
      <t>チイキ</t>
    </rPh>
    <rPh sb="12" eb="14">
      <t>ハキュウ</t>
    </rPh>
    <rPh sb="14" eb="16">
      <t>コウカ</t>
    </rPh>
    <rPh sb="17" eb="18">
      <t>レイ</t>
    </rPh>
    <rPh sb="19" eb="21">
      <t>ケイザイ</t>
    </rPh>
    <rPh sb="21" eb="23">
      <t>ハキュウ</t>
    </rPh>
    <rPh sb="23" eb="25">
      <t>コウカ</t>
    </rPh>
    <rPh sb="26" eb="28">
      <t>コウジョウ</t>
    </rPh>
    <rPh sb="29" eb="31">
      <t>カンケイ</t>
    </rPh>
    <rPh sb="31" eb="33">
      <t>ジンコウ</t>
    </rPh>
    <rPh sb="34" eb="36">
      <t>ゾウカ</t>
    </rPh>
    <rPh sb="42" eb="44">
      <t>センタク</t>
    </rPh>
    <rPh sb="53" eb="55">
      <t>リユウ</t>
    </rPh>
    <rPh sb="56" eb="58">
      <t>キサイ</t>
    </rPh>
    <phoneticPr fontId="2"/>
  </si>
  <si>
    <t>令和4年度補正デジタル田園都市国家構想交付金(デジタル実装タイプTYPE1)14201</t>
  </si>
  <si>
    <t>20849</t>
  </si>
  <si>
    <t>保護者満足度アップ・子育て環境向上事業</t>
  </si>
  <si>
    <t>令和5年度補正デジタル田園都市国家構想交付金(デジタル実装タイプTYPE1)37208要介護認定調査業務のＤＸ事業</t>
  </si>
  <si>
    <t>20853</t>
  </si>
  <si>
    <t>20856</t>
  </si>
  <si>
    <t>令和5年度補正デジタル田園都市国家構想交付金(デジタル実装タイプTYPE1)13112ＩＣＴを活用した効果的な課題解決型児童虐待対応</t>
  </si>
  <si>
    <t>沖縄県市町村総合事務組合(事業会計分）</t>
    <rPh sb="0" eb="3">
      <t>オキナワケン</t>
    </rPh>
    <rPh sb="3" eb="6">
      <t>シチョウソン</t>
    </rPh>
    <rPh sb="6" eb="8">
      <t>ソウゴウ</t>
    </rPh>
    <rPh sb="8" eb="10">
      <t>ジム</t>
    </rPh>
    <rPh sb="10" eb="12">
      <t>クミアイ</t>
    </rPh>
    <rPh sb="13" eb="15">
      <t>ジギョウ</t>
    </rPh>
    <rPh sb="15" eb="17">
      <t>カイケイ</t>
    </rPh>
    <rPh sb="17" eb="18">
      <t>ブン</t>
    </rPh>
    <phoneticPr fontId="2"/>
  </si>
  <si>
    <t>20865</t>
  </si>
  <si>
    <t>20870</t>
  </si>
  <si>
    <t>デジタル技術を活用した行政のデジタル化による住民サービスの向上</t>
  </si>
  <si>
    <t>令和6年度補正新しい地方経済・生活環境創生交付金(デジタル実装型TYPE1)45203衛星画像を用いた漏水調査事業</t>
  </si>
  <si>
    <t>DXによる窓口効率化事業</t>
  </si>
  <si>
    <t>20875</t>
  </si>
  <si>
    <t>豊前市外二町財産組合</t>
    <rPh sb="4" eb="6">
      <t>ニチョウ</t>
    </rPh>
    <rPh sb="6" eb="8">
      <t>ザイサン</t>
    </rPh>
    <phoneticPr fontId="2"/>
  </si>
  <si>
    <t>令和5年度補正デジタル田園都市国家構想交付金(デジタル実装タイプTYPE1)05000</t>
  </si>
  <si>
    <t>令和5年度補正デジタル田園都市国家構想交付金(デジタル実装タイプTYPE1)18207</t>
  </si>
  <si>
    <t>令和6年度補正新しい地方経済・生活環境創生交付金(デジタル実装型TYPE1)09411那珂川町LINE公式アカウント構築事業</t>
  </si>
  <si>
    <t>20880</t>
  </si>
  <si>
    <t>20885</t>
  </si>
  <si>
    <t>令和6年度補正新しい地方経済・生活環境創生交付金(デジタル実装型TYPE1)24214透明ディスプレイによる窓口利便性向上事業</t>
  </si>
  <si>
    <t>令和4年度補正デジタル田園都市国家構想交付金(デジタル実装タイプTYPE1)46223ＧＩＳを活用したマッピングシステム構築事業</t>
  </si>
  <si>
    <t>c：周知・広報期間の確保</t>
  </si>
  <si>
    <t>20888</t>
  </si>
  <si>
    <t>20894</t>
  </si>
  <si>
    <t xml:space="preserve">※行が足りない場合には、追加様式をご使用ください。追加様式が必要な場合、問合せ先（EYストラテジー・アンド・コンサルティング株式会社）へメール（digital.jisso.ey@jp.ey.com）にて問合せください。
 </t>
    <rPh sb="12" eb="14">
      <t>ツイカ</t>
    </rPh>
    <rPh sb="14" eb="16">
      <t>ヨウシキ</t>
    </rPh>
    <rPh sb="18" eb="20">
      <t>シヨウ</t>
    </rPh>
    <phoneticPr fontId="2"/>
  </si>
  <si>
    <t>令和5年度補正デジタル田園都市国家構想交付金(デジタル実装タイプTYPE1)43514くまもと農地GISを活用した情報共有化事業</t>
  </si>
  <si>
    <t>令和5年度補正デジタル田園都市国家構想交付金(デジタル実装タイプTYPE1)08309火災監視用AIカメラ整備事業</t>
  </si>
  <si>
    <t>ニーズに合わせた情報発信によるインタラクティブ構築事業</t>
  </si>
  <si>
    <t>20897</t>
  </si>
  <si>
    <t>映像通報システム構築事業</t>
  </si>
  <si>
    <t>令和5年度補正デジタル田園都市国家構想交付金(デジタル実装タイプTYPE1)15204ICTを活用した学力向上推進事業</t>
  </si>
  <si>
    <t>20901</t>
  </si>
  <si>
    <t>20906</t>
  </si>
  <si>
    <t>令和4年度補正デジタル田園都市国家構想交付金(デジタル実装タイプTYPE1)09208</t>
  </si>
  <si>
    <t>20911</t>
  </si>
  <si>
    <t>20924</t>
  </si>
  <si>
    <t>～人に優しいデジタル化をめざす～スマート申請システム導入事業</t>
  </si>
  <si>
    <t>20927</t>
  </si>
  <si>
    <t>統合型・公開型GIS構築事業</t>
  </si>
  <si>
    <t>芳賀地区広域行政事務組合（事業会計分）</t>
  </si>
  <si>
    <t>20928</t>
  </si>
  <si>
    <t>予防接種問診票システムと健康管理システム連携</t>
  </si>
  <si>
    <t>令和5年度補正デジタル田園都市国家構想交付金(デジタル実装タイプTYPE1)35201Web口座振替サービス導入事業</t>
  </si>
  <si>
    <t>20929</t>
  </si>
  <si>
    <t>証明書の交付請求及び発行の自動化システム整備</t>
  </si>
  <si>
    <t>20931</t>
  </si>
  <si>
    <t>20933</t>
  </si>
  <si>
    <t>令和5年度補正デジタル田園都市国家構想交付金(デジタル実装タイプTYPE1)44462</t>
  </si>
  <si>
    <t>20936</t>
  </si>
  <si>
    <t>令和6年度補正新しい地方経済・生活環境創生交付金(デジタル実装型TYPE1)24203会議録公開迅速化事業</t>
  </si>
  <si>
    <t>令和6年度補正新しい地方経済・生活環境創生交付金(デジタル実装型TYPE1)02203マイナンバーカードを活用した各種証明書の自動発行機導入事業</t>
  </si>
  <si>
    <t>令和4年度補正デジタル田園都市国家構想交付金(デジタル実装タイプTYPE1)20210市民窓口収納業務の改善</t>
  </si>
  <si>
    <t>2～4割程度</t>
    <rPh sb="3" eb="6">
      <t>ワリテイド</t>
    </rPh>
    <phoneticPr fontId="2"/>
  </si>
  <si>
    <t>20940</t>
  </si>
  <si>
    <t>20942</t>
  </si>
  <si>
    <t>20944</t>
  </si>
  <si>
    <t>学校-保護者-地域をつなぐ連絡事業</t>
  </si>
  <si>
    <t>28812</t>
  </si>
  <si>
    <t>令和6年度補正新しい地方経済・生活環境創生交付金(デジタル実装型TYPE1)19423</t>
  </si>
  <si>
    <t>20947</t>
  </si>
  <si>
    <t>25841</t>
  </si>
  <si>
    <t>Web会議システムの新たな活用事業</t>
  </si>
  <si>
    <t>20949</t>
  </si>
  <si>
    <t>07885</t>
  </si>
  <si>
    <t>20954</t>
  </si>
  <si>
    <t>ICT技術を活用した地域情報発信サービス強化事業</t>
  </si>
  <si>
    <t>20960</t>
  </si>
  <si>
    <t>令和4年度補正デジタル田園都市国家構想交付金(デジタル実装タイプTYPE1)43531統合型GISの構築と公開による町民サービス向上</t>
  </si>
  <si>
    <t>20965</t>
  </si>
  <si>
    <t>バーチャル・ラーニング・プラットフォーム</t>
  </si>
  <si>
    <t>道路台帳平面図等の窓口閲覧・交付システム整備事業</t>
  </si>
  <si>
    <t>令和6年度補正新しい地方経済・生活環境創生交付金(デジタル実装型TYPE1)29386</t>
  </si>
  <si>
    <t>デジタル通貨を活用した地域経済活性化事業</t>
  </si>
  <si>
    <t>20971</t>
  </si>
  <si>
    <t>20997</t>
  </si>
  <si>
    <t>入札・契約一括電子化事業</t>
  </si>
  <si>
    <t>21821</t>
  </si>
  <si>
    <t>AI音声認識システムを活用した相談支援サービス事業</t>
  </si>
  <si>
    <t>21847</t>
  </si>
  <si>
    <t>36812</t>
  </si>
  <si>
    <t>21848</t>
  </si>
  <si>
    <t>21849</t>
  </si>
  <si>
    <t>21866</t>
  </si>
  <si>
    <t>d：委託事業者を交えた評価</t>
    <rPh sb="2" eb="4">
      <t>イタク</t>
    </rPh>
    <rPh sb="4" eb="7">
      <t>ジギョウシャ</t>
    </rPh>
    <rPh sb="8" eb="9">
      <t>マジ</t>
    </rPh>
    <rPh sb="11" eb="13">
      <t>ヒョウカ</t>
    </rPh>
    <phoneticPr fontId="2"/>
  </si>
  <si>
    <t>21878</t>
  </si>
  <si>
    <t>令和6年度補正新しい地方経済・生活環境創生交付金(デジタル実装型TYPE1)07501</t>
  </si>
  <si>
    <t>21879</t>
  </si>
  <si>
    <t>令和5年度補正デジタル田園都市国家構想交付金(デジタル実装タイプTYPE1)21204</t>
  </si>
  <si>
    <t>21882</t>
  </si>
  <si>
    <t>障害支援区分認定審査会ペーパレスシステム導入事業</t>
  </si>
  <si>
    <t>21889</t>
  </si>
  <si>
    <t>AI-OCR・RPAを活用した行政サービス向上事業事業</t>
  </si>
  <si>
    <t>草津栗東行政事務組合</t>
    <rPh sb="0" eb="2">
      <t>クサツ</t>
    </rPh>
    <rPh sb="2" eb="4">
      <t>リットウ</t>
    </rPh>
    <rPh sb="4" eb="6">
      <t>ギョウセイ</t>
    </rPh>
    <rPh sb="6" eb="8">
      <t>ジム</t>
    </rPh>
    <rPh sb="8" eb="10">
      <t>クミアイ</t>
    </rPh>
    <phoneticPr fontId="2"/>
  </si>
  <si>
    <t>令和6年度補正新しい地方経済・生活環境創生交付金(デジタル実装型TYPE1)43202</t>
  </si>
  <si>
    <t>令和5年度補正デジタル田園都市国家構想交付金(デジタル実装タイプTYPE1)31370フレイル予防大作戦</t>
  </si>
  <si>
    <t>g：運用開始に向けた準備の難航（広報の準備が追い付いていなかった等）</t>
  </si>
  <si>
    <t>令和5年度補正デジタル田園都市国家構想交付金(デジタル実装タイプTYPE1)09215</t>
  </si>
  <si>
    <t>21890</t>
  </si>
  <si>
    <t>スマート除雪</t>
  </si>
  <si>
    <t>33814</t>
  </si>
  <si>
    <t>21894</t>
  </si>
  <si>
    <t>令和4年度補正デジタル田園都市国家構想交付金(デジタル実装タイプTYPE1)22000県民広報推進事業</t>
  </si>
  <si>
    <t>21895</t>
  </si>
  <si>
    <t>令和6年度補正新しい地方経済・生活環境創生交付金(デジタル実装型TYPE1)01461</t>
  </si>
  <si>
    <t>令和6年度補正新しい地方経済・生活環境創生交付金(デジタル実装型TYPE1)22342</t>
  </si>
  <si>
    <t>21900</t>
  </si>
  <si>
    <t>21908</t>
  </si>
  <si>
    <t>21917</t>
  </si>
  <si>
    <t>21932</t>
  </si>
  <si>
    <t>施設予約サービス及びスマートロックの導入施設の拡大事業</t>
  </si>
  <si>
    <t>令和6年度補正新しい地方経済・生活環境創生交付金(デジタル実装型TYPE1)01643教育ＤＸ推進事業</t>
  </si>
  <si>
    <t>21933</t>
  </si>
  <si>
    <t>令和5年度補正デジタル田園都市国家構想交付金(デジタル実装タイプTYPE1)09301公共施設予約システム導入事業</t>
  </si>
  <si>
    <t>令和5年度補正デジタル田園都市国家構想交付金(デジタル実装タイプTYPE1)44204</t>
  </si>
  <si>
    <t>図書館システムDX推進事業</t>
  </si>
  <si>
    <t>21963</t>
  </si>
  <si>
    <t>令和4年度補正デジタル田園都市国家構想交付金(デジタル実装タイプTYPE1)06322マイカーを活用した公共交通整備事業</t>
  </si>
  <si>
    <t>21976</t>
  </si>
  <si>
    <t>令和4年度補正デジタル田園都市国家構想交付金(デジタル実装タイプTYPE1)11369</t>
  </si>
  <si>
    <t>21984</t>
  </si>
  <si>
    <t>令和5年度補正デジタル田園都市国家構想交付金(デジタル実装タイプTYPE1)12238</t>
  </si>
  <si>
    <t>21986</t>
  </si>
  <si>
    <t>令和6年度補正新しい地方経済・生活環境創生交付金(デジタル実装型TYPE1)44207住居表示の電算化事業</t>
  </si>
  <si>
    <t>令和4年度補正デジタル田園都市国家構想交付金(デジタル実装タイプTYPE1)11203情報発信ポータルサイト構築事業</t>
  </si>
  <si>
    <t>22801</t>
  </si>
  <si>
    <t>22810</t>
  </si>
  <si>
    <t>22816</t>
  </si>
  <si>
    <t>22819</t>
  </si>
  <si>
    <t>01987</t>
  </si>
  <si>
    <t>22825</t>
  </si>
  <si>
    <t>22842</t>
  </si>
  <si>
    <t>令和6年度補正新しい地方経済・生活環境創生交付金(デジタル実装型TYPE1)15227スマート窓口サービス推進事業</t>
  </si>
  <si>
    <t>令和4年度補正デジタル田園都市国家構想交付金(デジタル実装タイプTYPE1)34100</t>
  </si>
  <si>
    <t>22843</t>
  </si>
  <si>
    <t>令和5年度補正デジタル田園都市国家構想交付金(デジタル実装タイプTYPE1)15205</t>
  </si>
  <si>
    <t>学校施設スポーツ開放事業～自主管理方式移行に伴うDX及びセンター化の推進事業～</t>
  </si>
  <si>
    <t>八重山広域市町村圏事務組合（事業会計分）</t>
    <rPh sb="14" eb="16">
      <t>ジギョウ</t>
    </rPh>
    <rPh sb="16" eb="18">
      <t>カイケイ</t>
    </rPh>
    <rPh sb="18" eb="19">
      <t>ブン</t>
    </rPh>
    <phoneticPr fontId="2"/>
  </si>
  <si>
    <t>令和5年度補正デジタル田園都市国家構想交付金(デジタル実装タイプTYPE1)01401異動受付支援システム導入事業</t>
  </si>
  <si>
    <t>22851</t>
  </si>
  <si>
    <t>令和6年度補正新しい地方経済・生活環境創生交付金(デジタル実装型TYPE1)01455</t>
  </si>
  <si>
    <t>実際の2026年度の事業収支</t>
    <rPh sb="0" eb="2">
      <t>ジッサイ</t>
    </rPh>
    <rPh sb="7" eb="9">
      <t>ネンド</t>
    </rPh>
    <rPh sb="10" eb="14">
      <t>ジギョウシュウシ</t>
    </rPh>
    <phoneticPr fontId="2"/>
  </si>
  <si>
    <t>22854</t>
  </si>
  <si>
    <t>入札契約事務デジタル化導入事業</t>
  </si>
  <si>
    <t>令和6年度補正新しい地方経済・生活環境創生交付金(デジタル実装型TYPE1)41201市民のニーズに寄り添う「えらべる窓口」構築事業</t>
  </si>
  <si>
    <t>22889</t>
  </si>
  <si>
    <t>22892</t>
  </si>
  <si>
    <t>浸水検知センサを用いた浸水状況共有システム</t>
  </si>
  <si>
    <t>事業における役割(5)</t>
    <rPh sb="0" eb="2">
      <t>ジギョウ</t>
    </rPh>
    <rPh sb="6" eb="8">
      <t>ヤクワリ</t>
    </rPh>
    <phoneticPr fontId="2"/>
  </si>
  <si>
    <t>22895</t>
  </si>
  <si>
    <t>金沢スマートサービス基盤構築事業</t>
  </si>
  <si>
    <t>22899</t>
  </si>
  <si>
    <t>22902</t>
  </si>
  <si>
    <t>07862</t>
  </si>
  <si>
    <t>令和6年度補正新しい地方経済・生活環境創生交付金(デジタル実装型TYPE1)45421</t>
  </si>
  <si>
    <t>22907</t>
  </si>
  <si>
    <t>08843</t>
  </si>
  <si>
    <t>22909</t>
  </si>
  <si>
    <t>　ARで実現する防災意識改革事業</t>
  </si>
  <si>
    <t>22934</t>
  </si>
  <si>
    <t>1KPI⑩</t>
  </si>
  <si>
    <t>22935</t>
  </si>
  <si>
    <t>除雪稼働管理システム構築事業</t>
  </si>
  <si>
    <t>達成状況(12)</t>
    <rPh sb="0" eb="4">
      <t>タッセイジョウキョウ</t>
    </rPh>
    <phoneticPr fontId="2"/>
  </si>
  <si>
    <t>22937</t>
  </si>
  <si>
    <t>病院予約システム導入事業</t>
  </si>
  <si>
    <t>39835</t>
  </si>
  <si>
    <t>22946</t>
  </si>
  <si>
    <t>令和4年度補正デジタル田園都市国家構想交付金(デジタル実装タイプTYPE1)08212デジタル通貨を活用した地域経済活性化事業</t>
  </si>
  <si>
    <t>28810</t>
  </si>
  <si>
    <t>22949</t>
  </si>
  <si>
    <t>令和5年度補正デジタル田園都市国家構想交付金(デジタル実装タイプTYPE1)30421那智勝浦町行政窓口電子化事業</t>
  </si>
  <si>
    <t>デジタルドリル実装による学びのDX事業</t>
  </si>
  <si>
    <t>22950</t>
  </si>
  <si>
    <t>令和6年度補正新しい地方経済・生活環境創生交付金(デジタル実装型TYPE1)05368</t>
  </si>
  <si>
    <t>令和6年度補正新しい地方経済・生活環境創生交付金(デジタル実装型TYPE1)17206小中学校学習環境向上事業</t>
  </si>
  <si>
    <t>令和5年度補正デジタル田園都市国家構想交付金(デジタル実装タイプTYPE1)01694住宅地図（LGWAN）システム整備事業</t>
  </si>
  <si>
    <t>君津中央病院企業団</t>
  </si>
  <si>
    <t>22953</t>
  </si>
  <si>
    <t>22954</t>
  </si>
  <si>
    <t>上記で選択した課題について、どのように改善をしていくのかを記入してください</t>
    <rPh sb="3" eb="5">
      <t>センタク</t>
    </rPh>
    <rPh sb="7" eb="9">
      <t>カダイ</t>
    </rPh>
    <phoneticPr fontId="2"/>
  </si>
  <si>
    <t>22955</t>
  </si>
  <si>
    <t>22957</t>
  </si>
  <si>
    <t>22958</t>
  </si>
  <si>
    <t>令和5年度補正デジタル田園都市国家構想交付金(デジタル実装タイプTYPE1)21215公共施設のＤＸ化に向けた３本柱事業</t>
  </si>
  <si>
    <t>22960</t>
  </si>
  <si>
    <t>北上地区広域行政組合</t>
  </si>
  <si>
    <t>令和6年度補正新しい地方経済・生活環境創生交付金(デジタル実装型TYPE1)15226</t>
  </si>
  <si>
    <t>23803</t>
  </si>
  <si>
    <t>令和5年度補正デジタル田園都市国家構想交付金(デジタル実装タイプTYPE1)26206</t>
  </si>
  <si>
    <t>令和5年度補正デジタル田園都市国家構想交付金(デジタル実装タイプTYPE1)40604健康管理システム導入事業</t>
  </si>
  <si>
    <t>23817</t>
  </si>
  <si>
    <t>23819</t>
  </si>
  <si>
    <t>23829</t>
  </si>
  <si>
    <t>23832</t>
  </si>
  <si>
    <t>令和6年度補正新しい地方経済・生活環境創生交付金(デジタル実装型TYPE1)25213</t>
  </si>
  <si>
    <t>23833</t>
  </si>
  <si>
    <t>令和5年度補正デジタル田園都市国家構想交付金(デジタル実装タイプTYPE1)14204鎌倉文学館資料デジタルアーカイブ化業務委託</t>
  </si>
  <si>
    <t>内部要因(3)</t>
    <rPh sb="0" eb="4">
      <t>ナイブヨウイン</t>
    </rPh>
    <phoneticPr fontId="2"/>
  </si>
  <si>
    <t>23835</t>
  </si>
  <si>
    <t>令和6年度補正新しい地方経済・生活環境創生交付金(デジタル実装型TYPE1)25201認定調査員支援システム導入事業</t>
  </si>
  <si>
    <t>23837</t>
  </si>
  <si>
    <t>令和5年度補正デジタル田園都市国家構想交付金(デジタル実装タイプTYPE1)41346</t>
  </si>
  <si>
    <t>令和4年度補正デジタル田園都市国家構想交付金(デジタル実装タイプTYPE1)03322</t>
  </si>
  <si>
    <t>23838</t>
  </si>
  <si>
    <t>令和6年度補正新しい地方経済・生活環境創生交付金(デジタル実装型TYPE1)04301「防災ポータルアプリ」導入事業</t>
  </si>
  <si>
    <t>41858</t>
  </si>
  <si>
    <t>23842</t>
  </si>
  <si>
    <t>キャッシュレス決済導入事業</t>
  </si>
  <si>
    <t>令和5年度補正デジタル田園都市国家構想交付金(デジタル実装タイプTYPE1)01560翻訳アプリケーション導入事業</t>
  </si>
  <si>
    <t>23846</t>
  </si>
  <si>
    <t>オンライン申請システム導入事業</t>
  </si>
  <si>
    <t>令和5年度補正デジタル田園都市国家構想交付金(デジタル実装タイプTYPE1)26214</t>
  </si>
  <si>
    <t>河岸の街さかいデジタル活用推進事業～国際化・多文化共生等に資するオンライン英会話レッスン事業～</t>
  </si>
  <si>
    <t>23849</t>
  </si>
  <si>
    <t>窓口DX推進事業（行政手続きオンライン化、窓口発券機及びキャッシュレス決済導入）</t>
  </si>
  <si>
    <t>23851</t>
  </si>
  <si>
    <t>令和5年度補正デジタル田園都市国家構想交付金(デジタル実装タイプTYPE1)08220</t>
  </si>
  <si>
    <t>02880</t>
  </si>
  <si>
    <t>23859</t>
  </si>
  <si>
    <t>令和6年度補正新しい地方経済・生活環境創生交付金(デジタル実装型TYPE1)15205</t>
  </si>
  <si>
    <t>令和5年度補正デジタル田園都市国家構想交付金(デジタル実装タイプTYPE1)07421浸水対応迅速化に向けたゲート自動化及び監視･制御システム構築事業</t>
  </si>
  <si>
    <t>23868</t>
  </si>
  <si>
    <t>令和5年度補正デジタル田園都市国家構想交付金(デジタル実装タイプTYPE1)14214</t>
  </si>
  <si>
    <t>23872</t>
  </si>
  <si>
    <t>令和4年度補正デジタル田園都市国家構想交付金(デジタル実装タイプTYPE1)27209道路パトロールにおけるAI技術の活用事業</t>
  </si>
  <si>
    <t>23873</t>
  </si>
  <si>
    <t>令和5年度補正デジタル田園都市国家構想交付金(デジタル実装タイプTYPE1)22215マイナンバーカードを活用した書かない窓口導入事業</t>
  </si>
  <si>
    <t>23874</t>
  </si>
  <si>
    <t>23879</t>
  </si>
  <si>
    <t>23880</t>
  </si>
  <si>
    <t>雲南市・飯南町事務組合</t>
  </si>
  <si>
    <t>23884</t>
  </si>
  <si>
    <t>令和5年度補正デジタル田園都市国家構想交付金(デジタル実装タイプTYPE1)22210映像通報システム導入・運用事業</t>
  </si>
  <si>
    <t>23887</t>
  </si>
  <si>
    <t>23898</t>
  </si>
  <si>
    <t>23904</t>
  </si>
  <si>
    <t>令和5年度補正デジタル田園都市国家構想交付金(デジタル実装タイプTYPE1)21381キャッシュレス決済端末導入事業</t>
  </si>
  <si>
    <t>健診WEB予約システム導入事業</t>
  </si>
  <si>
    <t>23905</t>
  </si>
  <si>
    <t>23917</t>
  </si>
  <si>
    <t>児童相談システム構築事業</t>
  </si>
  <si>
    <t>デジタル窓口としてのホームページ再構築事業</t>
  </si>
  <si>
    <t>23920</t>
  </si>
  <si>
    <t>キャッシュレス券売機導入事業</t>
  </si>
  <si>
    <t>23928</t>
  </si>
  <si>
    <t>24801</t>
  </si>
  <si>
    <t>令和6年度補正新しい地方経済・生活環境創生交付金(デジタル実装型TYPE1)28217AI共同送迎サービス事業</t>
  </si>
  <si>
    <t>24834</t>
  </si>
  <si>
    <t>24839</t>
  </si>
  <si>
    <t>令和4年度補正デジタル田園都市国家構想交付金(デジタル実装タイプTYPE1)40220</t>
  </si>
  <si>
    <t>暮らしやすい安心・安全なまちを実現する公開型GIS導入事業</t>
  </si>
  <si>
    <t>ICT化による教育環境の充実</t>
  </si>
  <si>
    <t>令和6年度補正新しい地方経済・生活環境創生交付金(デジタル実装型TYPE1)15218</t>
  </si>
  <si>
    <t>24852</t>
  </si>
  <si>
    <t>24853</t>
  </si>
  <si>
    <t xml:space="preserve"> 計測見込みが立っていない</t>
  </si>
  <si>
    <t>24863</t>
  </si>
  <si>
    <t>岩手中部水道企業団</t>
  </si>
  <si>
    <t>a：事業を担う原課内での評価</t>
    <rPh sb="12" eb="14">
      <t>ヒョウカ</t>
    </rPh>
    <phoneticPr fontId="2"/>
  </si>
  <si>
    <t>24875</t>
  </si>
  <si>
    <t>24877</t>
  </si>
  <si>
    <t>24878</t>
  </si>
  <si>
    <t>(1) 基準値なしの理由</t>
    <rPh sb="6" eb="7">
      <t>アタイ</t>
    </rPh>
    <rPh sb="10" eb="12">
      <t>リユウ</t>
    </rPh>
    <phoneticPr fontId="2"/>
  </si>
  <si>
    <t>24883</t>
  </si>
  <si>
    <t>令和4年度補正デジタル田園都市国家構想交付金(デジタル実装タイプTYPE1)10205</t>
  </si>
  <si>
    <t>24895</t>
  </si>
  <si>
    <t>荷坂やすらぎ苑組合</t>
    <rPh sb="0" eb="1">
      <t>ニ</t>
    </rPh>
    <rPh sb="1" eb="2">
      <t>ザカ</t>
    </rPh>
    <rPh sb="6" eb="7">
      <t>エン</t>
    </rPh>
    <rPh sb="7" eb="9">
      <t>クミアイ</t>
    </rPh>
    <phoneticPr fontId="2"/>
  </si>
  <si>
    <t>令和5年度補正デジタル田園都市国家構想交付金(デジタル実装タイプTYPE1)01225</t>
  </si>
  <si>
    <t>24896</t>
  </si>
  <si>
    <t>24910</t>
  </si>
  <si>
    <t>24918</t>
  </si>
  <si>
    <t>令和4年度補正デジタル田園都市国家構想交付金(デジタル実装タイプTYPE1)25211</t>
  </si>
  <si>
    <t>令和5年度補正デジタル田園都市国家構想交付金(デジタル実装タイプTYPE1)13222</t>
  </si>
  <si>
    <t>令和4年度補正デジタル田園都市国家構想交付金(デジタル実装タイプTYPE1)01402</t>
  </si>
  <si>
    <t>24926</t>
  </si>
  <si>
    <t>令和4年度補正デジタル田園都市国家構想交付金(デジタル実装タイプTYPE1)03485</t>
  </si>
  <si>
    <t>24933</t>
  </si>
  <si>
    <t>24934</t>
  </si>
  <si>
    <t>03888</t>
  </si>
  <si>
    <t>25802</t>
  </si>
  <si>
    <t>25814</t>
  </si>
  <si>
    <t>25815</t>
  </si>
  <si>
    <t>25821</t>
  </si>
  <si>
    <t>25847</t>
  </si>
  <si>
    <t>25860</t>
  </si>
  <si>
    <t>LINEを活用した行政手続きデジタル化事業</t>
  </si>
  <si>
    <t>25867</t>
  </si>
  <si>
    <t>窓口申請書等作成支援システム導入事業</t>
  </si>
  <si>
    <t>25869</t>
  </si>
  <si>
    <t>令和4年度補正デジタル田園都市国家構想交付金(デジタル実装タイプTYPE1)27213異動受付支援システム事業</t>
  </si>
  <si>
    <t>25871</t>
  </si>
  <si>
    <t>26849</t>
  </si>
  <si>
    <t>令和6年度補正新しい地方経済・生活環境創生交付金(デジタル実装型TYPE1)21000教育用生成AIを活用した授業支援事業</t>
  </si>
  <si>
    <t>25875</t>
  </si>
  <si>
    <t>25876</t>
  </si>
  <si>
    <t>令和5年度補正デジタル田園都市国家構想交付金(デジタル実装タイプTYPE1)35343走るイベントデジタル化事業</t>
  </si>
  <si>
    <t>26804</t>
  </si>
  <si>
    <t>AIを活用した相談支援サービス</t>
  </si>
  <si>
    <t>令和4年度補正デジタル田園都市国家構想交付金(デジタル実装タイプTYPE1)20210公共施設予約システムの導入</t>
  </si>
  <si>
    <t>セミセルフレジ導入による窓口収納サービスの向上</t>
  </si>
  <si>
    <t>26816</t>
  </si>
  <si>
    <t>26817</t>
  </si>
  <si>
    <t>その他</t>
  </si>
  <si>
    <t>26822</t>
  </si>
  <si>
    <t>図書館デジタルトランスフォーメーションの推進</t>
  </si>
  <si>
    <t>神奈川県</t>
  </si>
  <si>
    <t>26830</t>
  </si>
  <si>
    <t>令和5年度補正デジタル田園都市国家構想交付金(デジタル実装タイプTYPE1)01483</t>
  </si>
  <si>
    <t>26836</t>
  </si>
  <si>
    <t>特に、事業評価・効果検証の実施についてどのように見直しを行い、アクションを起こすのか5W1Hを意識し、記入してください</t>
  </si>
  <si>
    <t>令和4年度補正デジタル田園都市国家構想交付金(デジタル実装タイプTYPE1)14204書かない窓口</t>
  </si>
  <si>
    <t>26844</t>
  </si>
  <si>
    <t>委託事業者※目線で得られた意見収集（要望が来ていないか等）をどの程度実施していたか</t>
    <rPh sb="13" eb="17">
      <t>イケンシュウシュウ</t>
    </rPh>
    <phoneticPr fontId="2"/>
  </si>
  <si>
    <t>26847</t>
  </si>
  <si>
    <t>26850</t>
  </si>
  <si>
    <t>26854</t>
  </si>
  <si>
    <t>令和4年度補正デジタル田園都市国家構想交付金(デジタル実装タイプTYPE1)42213</t>
  </si>
  <si>
    <t>26856</t>
  </si>
  <si>
    <t>公立高等学校等インターネット出願システムの導入</t>
  </si>
  <si>
    <t>令和4年度補正デジタル田園都市国家構想交付金(デジタル実装タイプTYPE1)28202AI相談機能活用事業</t>
  </si>
  <si>
    <t>26857</t>
  </si>
  <si>
    <t>26860</t>
  </si>
  <si>
    <t>26861</t>
  </si>
  <si>
    <t>27809</t>
  </si>
  <si>
    <t>令和4年度補正デジタル田園都市国家構想交付金(デジタル実装タイプTYPE1)40348電子申請システム導入事業</t>
  </si>
  <si>
    <t>d：委託事業者</t>
  </si>
  <si>
    <t>37858</t>
  </si>
  <si>
    <t>令和5年度補正デジタル田園都市国家構想交付金(デジタル実装タイプTYPE1)20203</t>
  </si>
  <si>
    <t>令和4年度補正デジタル田園都市国家構想交付金(デジタル実装タイプTYPE1)29212オンライン手続きの拡充による住民サービスの向上</t>
  </si>
  <si>
    <t>27816</t>
  </si>
  <si>
    <t>27825</t>
  </si>
  <si>
    <t>デジタル活用による住民にやさしい窓口業務推進事業</t>
  </si>
  <si>
    <t>27826</t>
  </si>
  <si>
    <t>令和6年度補正新しい地方経済・生活環境創生交付金(デジタル実装型TYPE1)07342</t>
  </si>
  <si>
    <t>40926</t>
  </si>
  <si>
    <t>27827</t>
  </si>
  <si>
    <t>コンビニ交付・窓口オンライン申請サービス事業</t>
  </si>
  <si>
    <t>小中義務教育学校ICT教育環境整備事業</t>
  </si>
  <si>
    <t>27833</t>
  </si>
  <si>
    <t>27835</t>
  </si>
  <si>
    <t>27836</t>
  </si>
  <si>
    <t>27837</t>
  </si>
  <si>
    <t>27838</t>
  </si>
  <si>
    <t>27840</t>
  </si>
  <si>
    <t>行政手続きオンライン化事業</t>
  </si>
  <si>
    <t>e：事業推進において庁内の推進体制全体で適切な意思決定を行っていた</t>
    <rPh sb="28" eb="29">
      <t>オコナ</t>
    </rPh>
    <phoneticPr fontId="2"/>
  </si>
  <si>
    <t>27866</t>
  </si>
  <si>
    <t>28922</t>
  </si>
  <si>
    <t>27868</t>
  </si>
  <si>
    <t>大館版mobiプロジェクト</t>
  </si>
  <si>
    <t>令和6年度補正新しい地方経済・生活環境創生交付金(デジタル実装型TYPE1)24207</t>
  </si>
  <si>
    <t>27870</t>
  </si>
  <si>
    <t>27873</t>
  </si>
  <si>
    <t>公立保育所ＩＣＴ導入事業</t>
  </si>
  <si>
    <t>LINE等を活⽤した情報提供・市⺠サービス向上事業</t>
  </si>
  <si>
    <t>28801</t>
  </si>
  <si>
    <t>GIS整備事業</t>
  </si>
  <si>
    <t>令和6年度補正新しい地方経済・生活環境創生交付金(デジタル実装型TYPE1)40231書かない窓口導入事業</t>
  </si>
  <si>
    <t>28804</t>
  </si>
  <si>
    <t>輪島市穴水町環境衛生施設組合</t>
    <rPh sb="0" eb="3">
      <t>ワジマシ</t>
    </rPh>
    <phoneticPr fontId="2"/>
  </si>
  <si>
    <t>28819</t>
  </si>
  <si>
    <t>インフラメンテナンスデジタル活用推進事業</t>
  </si>
  <si>
    <t>2：想定していたスケジュールよりも遅れた</t>
  </si>
  <si>
    <t>31812</t>
  </si>
  <si>
    <t>28824</t>
  </si>
  <si>
    <t>28862</t>
  </si>
  <si>
    <t>28869</t>
  </si>
  <si>
    <t>御坊市外五ヶ町病院経営事務組合</t>
    <rPh sb="4" eb="5">
      <t>ゴ</t>
    </rPh>
    <phoneticPr fontId="2"/>
  </si>
  <si>
    <t>28881</t>
  </si>
  <si>
    <t>公園図面電子化事業</t>
  </si>
  <si>
    <t>障害支援区分認定審査会ペーパーレスシステム導入事業</t>
  </si>
  <si>
    <t>令和4年度補正デジタル田園都市国家構想交付金(デジタル実装タイプTYPE1)37208メタバース活用による部活動推進事業</t>
  </si>
  <si>
    <t>予定</t>
  </si>
  <si>
    <t>28903</t>
  </si>
  <si>
    <t>28904</t>
  </si>
  <si>
    <t>公共施設予約システムサービス事業</t>
  </si>
  <si>
    <t>28906</t>
  </si>
  <si>
    <t>行政手続き電子申請環境構築事業</t>
  </si>
  <si>
    <t>28908</t>
  </si>
  <si>
    <t>令和5年度補正デジタル田園都市国家構想交付金(デジタル実装タイプTYPE1)20217</t>
  </si>
  <si>
    <t>28921</t>
  </si>
  <si>
    <t>証明書オンライン請求システム整備事業</t>
  </si>
  <si>
    <t>玉東町入札契約関連事務システム導入事業</t>
  </si>
  <si>
    <t>令和4年度補正デジタル田園都市国家構想交付金(デジタル実装タイプTYPE1)08202</t>
  </si>
  <si>
    <t>令和4年度補正デジタル田園都市国家構想交付金(デジタル実装タイプTYPE1)40221</t>
  </si>
  <si>
    <t>令和6年度補正新しい地方経済・生活環境創生交付金(デジタル実装型TYPE1)27223歴史資料館常設展示のデジタル化事業</t>
  </si>
  <si>
    <t>収入項目(20)</t>
    <rPh sb="0" eb="2">
      <t>シュウニュウ</t>
    </rPh>
    <rPh sb="2" eb="4">
      <t>コウモク</t>
    </rPh>
    <phoneticPr fontId="44"/>
  </si>
  <si>
    <t>28925</t>
  </si>
  <si>
    <t>令和6年度補正新しい地方経済・生活環境創生交付金(デジタル実装型TYPE1)45382</t>
  </si>
  <si>
    <t>高齢者デジタルライフ・AI共同送迎</t>
  </si>
  <si>
    <t>28926</t>
  </si>
  <si>
    <t>電子黒板の活用によるICTの効果的活用とデジタル化の促進事業</t>
  </si>
  <si>
    <t>牧之原市菊川市学校組合</t>
    <rPh sb="0" eb="3">
      <t>マキノハラ</t>
    </rPh>
    <rPh sb="3" eb="4">
      <t>シ</t>
    </rPh>
    <rPh sb="4" eb="6">
      <t>キクガワ</t>
    </rPh>
    <rPh sb="6" eb="7">
      <t>シ</t>
    </rPh>
    <phoneticPr fontId="45"/>
  </si>
  <si>
    <t>28927</t>
  </si>
  <si>
    <t>令和6年度補正新しい地方経済・生活環境創生交付金(デジタル実装型TYPE1)01454</t>
  </si>
  <si>
    <t>28932</t>
  </si>
  <si>
    <t>高知県市町村総合事務組合</t>
    <rPh sb="0" eb="3">
      <t>コウチケン</t>
    </rPh>
    <rPh sb="3" eb="6">
      <t>シチョウソン</t>
    </rPh>
    <rPh sb="6" eb="8">
      <t>ソウゴウ</t>
    </rPh>
    <rPh sb="8" eb="10">
      <t>ジム</t>
    </rPh>
    <rPh sb="10" eb="12">
      <t>クミアイ</t>
    </rPh>
    <phoneticPr fontId="45"/>
  </si>
  <si>
    <t>28951</t>
  </si>
  <si>
    <t>令和5年度補正デジタル田園都市国家構想交付金(デジタル実装タイプTYPE1)23206異動届作成支援システム事業</t>
  </si>
  <si>
    <t>47809</t>
  </si>
  <si>
    <t>28959</t>
  </si>
  <si>
    <t>28961</t>
  </si>
  <si>
    <t>01873</t>
  </si>
  <si>
    <t>28962</t>
  </si>
  <si>
    <t>令和4年度補正デジタル田園都市国家構想交付金(デジタル実装タイプTYPE1)07461</t>
  </si>
  <si>
    <t>28971</t>
  </si>
  <si>
    <t>令和6年度補正新しい地方経済・生活環境創生交付金(デジタル実装型TYPE1)03301</t>
  </si>
  <si>
    <t>サービス利用者（記述欄）</t>
    <rPh sb="4" eb="7">
      <t>リヨウシャ</t>
    </rPh>
    <rPh sb="8" eb="11">
      <t>キジュツラン</t>
    </rPh>
    <phoneticPr fontId="2"/>
  </si>
  <si>
    <t>28975</t>
  </si>
  <si>
    <t>こうなんタベマルシェ（フードシェアリングサービス タベスケ）</t>
  </si>
  <si>
    <t>07889</t>
  </si>
  <si>
    <t>29802</t>
  </si>
  <si>
    <t>29809</t>
  </si>
  <si>
    <t>庁内業務デジタル化（書かない窓口・電子申請）事業</t>
  </si>
  <si>
    <t>令和6年度補正新しい地方経済・生活環境創生交付金(デジタル実装型TYPE1)23447被災者生活再建支援システム導入事業</t>
  </si>
  <si>
    <t>29810</t>
  </si>
  <si>
    <t>29813</t>
  </si>
  <si>
    <t>04932</t>
  </si>
  <si>
    <t>29816</t>
  </si>
  <si>
    <t>29818</t>
  </si>
  <si>
    <t>令和4年度補正デジタル田園都市国家構想交付金(デジタル実装タイプTYPE1)44204衛星画像活用水道管漏水調査支援事業</t>
  </si>
  <si>
    <t>34859</t>
  </si>
  <si>
    <t>29828</t>
  </si>
  <si>
    <t>子ども・子育て支援DX推進事業</t>
  </si>
  <si>
    <t>令和6年度補正新しい地方経済・生活環境創生交付金(デジタル実装型TYPE1)20403</t>
  </si>
  <si>
    <t>令和6年度補正新しい地方経済・生活環境創生交付金(デジタル実装型TYPE1)24211</t>
  </si>
  <si>
    <t>29831</t>
  </si>
  <si>
    <t>29836</t>
  </si>
  <si>
    <t>令和6年度補正新しい地方経済・生活環境創生交付金(デジタル実装型TYPE1)01601学校教育ＤＸ推進事業（ＡＩドリル）</t>
  </si>
  <si>
    <t>令和6年度補正新しい地方経済・生活環境創生交付金(デジタル実装型TYPE1)46505</t>
  </si>
  <si>
    <t>29844</t>
  </si>
  <si>
    <t>29846</t>
  </si>
  <si>
    <t>令和5年度補正デジタル田園都市国家構想交付金(デジタル実装タイプTYPE1)01632</t>
  </si>
  <si>
    <t>29853</t>
  </si>
  <si>
    <t>令和5年度補正デジタル田園都市国家構想交付金(デジタル実装タイプTYPE1)44203</t>
  </si>
  <si>
    <t>29854</t>
  </si>
  <si>
    <t>森林情報デジタル化推進事業</t>
  </si>
  <si>
    <t>斎場クラウド予約システム</t>
  </si>
  <si>
    <t>18856</t>
  </si>
  <si>
    <t>29855</t>
  </si>
  <si>
    <t>30801</t>
  </si>
  <si>
    <t>投入総金額(千円)</t>
    <rPh sb="0" eb="2">
      <t>トウニュウ</t>
    </rPh>
    <rPh sb="2" eb="4">
      <t>ソウキン</t>
    </rPh>
    <rPh sb="4" eb="5">
      <t>ガク</t>
    </rPh>
    <rPh sb="6" eb="8">
      <t>センエン</t>
    </rPh>
    <phoneticPr fontId="2"/>
  </si>
  <si>
    <t>令和5年度補正デジタル田園都市国家構想交付金(デジタル実装タイプTYPE1)13106AIを活用した相談支援システムの導入</t>
  </si>
  <si>
    <t>30810</t>
  </si>
  <si>
    <t>30811</t>
  </si>
  <si>
    <t>井川町IP告知システム更改</t>
  </si>
  <si>
    <t>30814</t>
  </si>
  <si>
    <t>30817</t>
  </si>
  <si>
    <t>05865</t>
  </si>
  <si>
    <t>30825</t>
  </si>
  <si>
    <t>令和6年度補正新しい地方経済・生活環境創生交付金(デジタル実装型TYPE1)16202</t>
  </si>
  <si>
    <t>30845</t>
  </si>
  <si>
    <t>30846</t>
  </si>
  <si>
    <t>令和6年度補正新しい地方経済・生活環境創生交付金(デジタル実装型TYPE1)21203</t>
  </si>
  <si>
    <t>30848</t>
  </si>
  <si>
    <t>印西地区環境整備事業組合（事業会計分）</t>
  </si>
  <si>
    <t>30850</t>
  </si>
  <si>
    <t>30856</t>
  </si>
  <si>
    <t>30863</t>
  </si>
  <si>
    <t>令和4年度補正デジタル田園都市国家構想交付金(デジタル実装タイプTYPE1)41206</t>
  </si>
  <si>
    <t>30864</t>
  </si>
  <si>
    <t>ご対応事項</t>
    <rPh sb="1" eb="3">
      <t>タイオウ</t>
    </rPh>
    <rPh sb="3" eb="5">
      <t>ジコウ</t>
    </rPh>
    <phoneticPr fontId="2"/>
  </si>
  <si>
    <t>30870</t>
  </si>
  <si>
    <t>湖北地域消防組合</t>
    <rPh sb="0" eb="2">
      <t>コホク</t>
    </rPh>
    <rPh sb="2" eb="4">
      <t>チイキ</t>
    </rPh>
    <rPh sb="4" eb="6">
      <t>ショウボウ</t>
    </rPh>
    <rPh sb="6" eb="8">
      <t>クミアイ</t>
    </rPh>
    <phoneticPr fontId="2"/>
  </si>
  <si>
    <t>30880</t>
  </si>
  <si>
    <t>岡山市久米南町衛生施設組合</t>
    <rPh sb="0" eb="3">
      <t>オカヤマシ</t>
    </rPh>
    <phoneticPr fontId="2"/>
  </si>
  <si>
    <t>30881</t>
  </si>
  <si>
    <t>デジタル技術を活用した文化財活用と観光周遊による地域活性化事業</t>
  </si>
  <si>
    <t>令和4年度補正デジタル田園都市国家構想交付金(デジタル実装タイプTYPE1)10209</t>
  </si>
  <si>
    <t>30886</t>
  </si>
  <si>
    <t>令和5年度補正デジタル田園都市国家構想交付金(デジタル実装タイプTYPE1)24215</t>
  </si>
  <si>
    <t>30893</t>
  </si>
  <si>
    <t>静岡市産材サプライチェーン構築事業</t>
  </si>
  <si>
    <t>粕屋郡粕屋町外１市水利組合</t>
    <rPh sb="0" eb="1">
      <t>カス</t>
    </rPh>
    <phoneticPr fontId="2"/>
  </si>
  <si>
    <t>30894</t>
  </si>
  <si>
    <t>釧路・根室広域地方税滞納整理機構</t>
    <rPh sb="0" eb="2">
      <t>クシロ</t>
    </rPh>
    <rPh sb="3" eb="5">
      <t>ネムロ</t>
    </rPh>
    <rPh sb="5" eb="7">
      <t>コウイキ</t>
    </rPh>
    <rPh sb="7" eb="10">
      <t>チホウゼイ</t>
    </rPh>
    <rPh sb="10" eb="12">
      <t>タイノウ</t>
    </rPh>
    <rPh sb="12" eb="14">
      <t>セイリ</t>
    </rPh>
    <rPh sb="14" eb="16">
      <t>キコウ</t>
    </rPh>
    <phoneticPr fontId="2"/>
  </si>
  <si>
    <t>京都府・市町村施設予約システムサービス共同調達事業</t>
  </si>
  <si>
    <t>下伊那南部総合事務組合</t>
    <rPh sb="5" eb="7">
      <t>ソウゴウ</t>
    </rPh>
    <rPh sb="7" eb="9">
      <t>ジム</t>
    </rPh>
    <phoneticPr fontId="2"/>
  </si>
  <si>
    <t>30895</t>
  </si>
  <si>
    <t>30898</t>
  </si>
  <si>
    <t>令和6年度補正新しい地方経済・生活環境創生交付金(デジタル実装型TYPE1)23225不登校対応オンライン学習支援実施事業</t>
  </si>
  <si>
    <t>令和6年度補正新しい地方経済・生活環境創生交付金(デジタル実装型TYPE1)09201宇都宮市デジタルミュージアム構築事業</t>
  </si>
  <si>
    <t>クラウド型デジタルサイネージによる地域情報発信力の強化</t>
  </si>
  <si>
    <t>31821</t>
  </si>
  <si>
    <t>31825</t>
  </si>
  <si>
    <t>令和4年度補正デジタル田園都市国家構想交付金(デジタル実装タイプTYPE1)43212道路基礎情報の電子化及び公開による市民サービスの向上</t>
  </si>
  <si>
    <t>31833</t>
  </si>
  <si>
    <t>ＩＣＴ（デジタルドリル）を活用した教育活動の推進</t>
  </si>
  <si>
    <t>学校図書館機能強化事業</t>
  </si>
  <si>
    <t>令和6年度補正新しい地方経済・生活環境創生交付金(デジタル実装型TYPE1)42201ふれあい訪問収集デジタル化事業</t>
  </si>
  <si>
    <t>31837</t>
  </si>
  <si>
    <t>令和6年度補正新しい地方経済・生活環境創生交付金(デジタル実装型TYPE1)28215公共交通再編におけるオンデマンド交通システム（デマンド型交通）導入事業</t>
  </si>
  <si>
    <t>02870</t>
  </si>
  <si>
    <t>32834</t>
  </si>
  <si>
    <t>令和5年度補正デジタル田園都市国家構想交付金(デジタル実装タイプTYPE1)33606</t>
  </si>
  <si>
    <t>32842</t>
  </si>
  <si>
    <t>32852</t>
  </si>
  <si>
    <t>令和4年度補正デジタル田園都市国家構想交付金(デジタル実装タイプTYPE1)09206</t>
  </si>
  <si>
    <t>32855</t>
  </si>
  <si>
    <t>32874</t>
  </si>
  <si>
    <t>32876</t>
  </si>
  <si>
    <t>公共施設予約システム事業</t>
  </si>
  <si>
    <t>36908</t>
  </si>
  <si>
    <t>32887</t>
  </si>
  <si>
    <t>AIドリル等による教育DX推進事業</t>
  </si>
  <si>
    <t>01951</t>
  </si>
  <si>
    <t>32888</t>
  </si>
  <si>
    <t>周知・広報活動に関与した関係者をすべて選択してください（複数回答）</t>
    <rPh sb="28" eb="32">
      <t>フクスウカイトウ</t>
    </rPh>
    <phoneticPr fontId="2"/>
  </si>
  <si>
    <t>32894</t>
  </si>
  <si>
    <t>早川町・身延町・南部町医療事務組合</t>
    <rPh sb="0" eb="2">
      <t>ハヤカワ</t>
    </rPh>
    <rPh sb="2" eb="17">
      <t>チョウ・ミノブチョウ・ナンブチョウイリョウジムクミアイ</t>
    </rPh>
    <phoneticPr fontId="2"/>
  </si>
  <si>
    <t>令和6年度補正新しい地方経済・生活環境創生交付金(デジタル実装型TYPE1)02361介護認定業務効率化システム導入事業</t>
  </si>
  <si>
    <t>32897</t>
  </si>
  <si>
    <t>湖周行政事務組合</t>
    <rPh sb="0" eb="1">
      <t>ミズウミ</t>
    </rPh>
    <rPh sb="1" eb="2">
      <t>シュウ</t>
    </rPh>
    <rPh sb="2" eb="4">
      <t>ギョウセイ</t>
    </rPh>
    <rPh sb="4" eb="6">
      <t>ジム</t>
    </rPh>
    <rPh sb="6" eb="8">
      <t>クミアイ</t>
    </rPh>
    <phoneticPr fontId="2"/>
  </si>
  <si>
    <t>令和4年度補正デジタル田園都市国家構想交付金(デジタル実装タイプTYPE1)42214</t>
  </si>
  <si>
    <t>33803</t>
  </si>
  <si>
    <t>33805</t>
  </si>
  <si>
    <t>デマンドタクシー（乗合タクシー）予約システム導入事業</t>
  </si>
  <si>
    <t>33817</t>
  </si>
  <si>
    <t>令和6年度補正新しい地方経済・生活環境創生交付金(デジタル実装型TYPE1)17386</t>
  </si>
  <si>
    <t>33829</t>
  </si>
  <si>
    <t>e：その他</t>
    <rPh sb="4" eb="5">
      <t>タ</t>
    </rPh>
    <phoneticPr fontId="44"/>
  </si>
  <si>
    <t>33842</t>
  </si>
  <si>
    <t>33846</t>
  </si>
  <si>
    <t>令和4年度補正デジタル田園都市国家構想交付金(デジタル実装タイプTYPE1)40204</t>
  </si>
  <si>
    <t>33847</t>
  </si>
  <si>
    <t>33849</t>
  </si>
  <si>
    <t>33860</t>
  </si>
  <si>
    <t>令和4年度補正デジタル田園都市国家構想交付金(デジタル実装タイプTYPE1)42202観光予測情報提供サービス</t>
  </si>
  <si>
    <t>33886</t>
  </si>
  <si>
    <t>39873</t>
  </si>
  <si>
    <t>令和4年度補正デジタル田園都市国家構想交付金(デジタル実装タイプTYPE1)13115遠隔手話の導入</t>
  </si>
  <si>
    <t>33898</t>
  </si>
  <si>
    <t>令和6年度補正新しい地方経済・生活環境創生交付金(デジタル実装型TYPE1)10204</t>
  </si>
  <si>
    <t>33908</t>
  </si>
  <si>
    <t>令和5年度補正デジタル田園都市国家構想交付金(デジタル実装タイプTYPE1)22342</t>
  </si>
  <si>
    <t>令和4年度補正デジタル田園都市国家構想交付金(デジタル実装タイプTYPE1)43203給食管理システム導入事業</t>
  </si>
  <si>
    <t>33912</t>
  </si>
  <si>
    <t>令和6年度補正新しい地方経済・生活環境創生交付金(デジタル実装型TYPE1)28225</t>
  </si>
  <si>
    <t>令和5年度補正デジタル田園都市国家構想交付金(デジタル実装タイプTYPE1)23442公開型GIS導入事業</t>
  </si>
  <si>
    <t>33913</t>
  </si>
  <si>
    <t>33915</t>
  </si>
  <si>
    <t>デジタルとアナログを融合させた若桜鉄道の新たな魅力発信事業</t>
  </si>
  <si>
    <t>令和5年度補正デジタル田園都市国家構想交付金(デジタル実装タイプTYPE1)40211</t>
  </si>
  <si>
    <t>公立保育園ＩＣＴ化推進事業</t>
  </si>
  <si>
    <t>富岡地域医療企業団</t>
  </si>
  <si>
    <t>令和6年度補正新しい地方経済・生活環境創生交付金(デジタル実装型TYPE1)38506罹災証明迅速化ソリューション構築事業</t>
  </si>
  <si>
    <t>令和6年度補正新しい地方経済・生活環境創生交付金(デジタル実装型TYPE1)12204</t>
  </si>
  <si>
    <t>33919</t>
  </si>
  <si>
    <t>指宿南九州消防組合</t>
    <rPh sb="2" eb="5">
      <t>ミナミキュウシュウ</t>
    </rPh>
    <phoneticPr fontId="2"/>
  </si>
  <si>
    <t>証明書等自動発行機導入事業</t>
  </si>
  <si>
    <t>広報あきデジタルアーカイブ化事業</t>
  </si>
  <si>
    <t>LINE機能拡充事業</t>
  </si>
  <si>
    <t>33938</t>
  </si>
  <si>
    <t>令和5年度補正デジタル田園都市国家構想交付金(デジタル実装タイプTYPE1)40203</t>
  </si>
  <si>
    <t>支払通知電子化システム</t>
  </si>
  <si>
    <t>金額(1)</t>
    <rPh sb="0" eb="2">
      <t>キンガク</t>
    </rPh>
    <phoneticPr fontId="44"/>
  </si>
  <si>
    <t>令和5年度補正デジタル田園都市国家構想交付金(デジタル実装タイプTYPE1)12236行政手続オンライン化推進事業</t>
  </si>
  <si>
    <t>33946</t>
  </si>
  <si>
    <t>33957</t>
  </si>
  <si>
    <t>34821</t>
  </si>
  <si>
    <t>令和5年度補正デジタル田園都市国家構想交付金(デジタル実装タイプTYPE1)26214高齢者健康増進・移動支援事業</t>
  </si>
  <si>
    <t>34866</t>
  </si>
  <si>
    <t>令和5年度補正デジタル田園都市国家構想交付金(デジタル実装タイプTYPE1)23223</t>
  </si>
  <si>
    <t>34876</t>
  </si>
  <si>
    <t>令和6年度補正新しい地方経済・生活環境創生交付金(デジタル実装型TYPE1)43369住民総合ポータルを活用した子ども医療費助成事業のデジタル化</t>
  </si>
  <si>
    <t>詳細</t>
    <rPh sb="0" eb="2">
      <t>ショウサイ</t>
    </rPh>
    <phoneticPr fontId="2"/>
  </si>
  <si>
    <t>34913</t>
  </si>
  <si>
    <t>46903</t>
  </si>
  <si>
    <t>34917</t>
  </si>
  <si>
    <t>かんたん窓口推進事業</t>
  </si>
  <si>
    <t>35804</t>
  </si>
  <si>
    <t>35812</t>
  </si>
  <si>
    <t>令和5年度補正デジタル田園都市国家構想交付金(デジタル実装タイプTYPE1)06403　公共施設予約による利便性向上事業</t>
  </si>
  <si>
    <t>35834</t>
  </si>
  <si>
    <t>滋賀県後期高齢者医療広域連合</t>
    <rPh sb="0" eb="2">
      <t>シガ</t>
    </rPh>
    <rPh sb="2" eb="3">
      <t>ケン</t>
    </rPh>
    <rPh sb="3" eb="5">
      <t>コウキ</t>
    </rPh>
    <rPh sb="5" eb="8">
      <t>コウレイシャ</t>
    </rPh>
    <rPh sb="8" eb="10">
      <t>イリョウ</t>
    </rPh>
    <rPh sb="10" eb="12">
      <t>コウイキ</t>
    </rPh>
    <rPh sb="12" eb="14">
      <t>レンゴウ</t>
    </rPh>
    <phoneticPr fontId="2"/>
  </si>
  <si>
    <t>35846</t>
  </si>
  <si>
    <t>35848</t>
  </si>
  <si>
    <t>令和4年度補正デジタル田園都市国家構想交付金(デジタル実装タイプTYPE1)46223公共施設予約オンライン化事業</t>
  </si>
  <si>
    <t>35859</t>
  </si>
  <si>
    <t>35861</t>
  </si>
  <si>
    <t>ベースレジストリ整備及び公開型・統合型GIS導入事業</t>
  </si>
  <si>
    <t>c：庁内調整の難航（庁内にて合意形成が取れなかった等）</t>
    <rPh sb="2" eb="3">
      <t>チョウ</t>
    </rPh>
    <rPh sb="3" eb="4">
      <t>ナイ</t>
    </rPh>
    <rPh sb="4" eb="6">
      <t>チョウセイ</t>
    </rPh>
    <rPh sb="7" eb="9">
      <t>ナンコウ</t>
    </rPh>
    <rPh sb="10" eb="11">
      <t>チョウ</t>
    </rPh>
    <rPh sb="11" eb="12">
      <t>ナイ</t>
    </rPh>
    <rPh sb="14" eb="16">
      <t>ゴウイ</t>
    </rPh>
    <rPh sb="16" eb="18">
      <t>ケイセイ</t>
    </rPh>
    <rPh sb="19" eb="20">
      <t>ト</t>
    </rPh>
    <rPh sb="25" eb="26">
      <t>トウ</t>
    </rPh>
    <phoneticPr fontId="2"/>
  </si>
  <si>
    <t>令和6年度補正新しい地方経済・生活環境創生交付金(デジタル実装型TYPE1)27322道路台帳データ整備・公開による住民サービス向上事業</t>
  </si>
  <si>
    <t>35872</t>
  </si>
  <si>
    <t>令和5年度補正デジタル田園都市国家構想交付金(デジタル実装タイプTYPE1)47205</t>
  </si>
  <si>
    <t>35873</t>
  </si>
  <si>
    <t>新・介護予防支援きらり活動事業</t>
  </si>
  <si>
    <t>令和6年度補正新しい地方経済・生活環境創生交付金(デジタル実装型TYPE1)34202</t>
  </si>
  <si>
    <t>36815</t>
  </si>
  <si>
    <t>令和6年度補正新しい地方経済・生活環境創生交付金(デジタル実装型TYPE1)41203</t>
  </si>
  <si>
    <t>令和6年度補正新しい地方経済・生活環境創生交付金(デジタル実装型TYPE1)07203授業の質の向上推進事業</t>
  </si>
  <si>
    <t>交付金予算年度</t>
    <rPh sb="0" eb="3">
      <t>コウフキン</t>
    </rPh>
    <rPh sb="3" eb="7">
      <t>ヨサンネンド</t>
    </rPh>
    <phoneticPr fontId="2"/>
  </si>
  <si>
    <t>もみの湯混雑緩和事業</t>
  </si>
  <si>
    <t>36819</t>
  </si>
  <si>
    <t>統合型ＧＩＳ導入事業</t>
  </si>
  <si>
    <t>36822</t>
  </si>
  <si>
    <t>保育所ICT化による保育環境向上事業</t>
  </si>
  <si>
    <t>36824</t>
  </si>
  <si>
    <t>令和5年度補正デジタル田園都市国家構想交付金(デジタル実装タイプTYPE1)43368コンビニ交付サービス導入事業</t>
  </si>
  <si>
    <t>収納業務デジタル改革事業</t>
  </si>
  <si>
    <t>36827</t>
  </si>
  <si>
    <t>36829</t>
  </si>
  <si>
    <t>令和6年度補正新しい地方経済・生活環境創生交付金(デジタル実装型TYPE1)40503LINEによる情報発信機能強化事業</t>
  </si>
  <si>
    <t>36831</t>
  </si>
  <si>
    <t>36833</t>
  </si>
  <si>
    <t>01812</t>
  </si>
  <si>
    <t>令和4年度補正デジタル田園都市国家構想交付金(デジタル実装タイプTYPE1)01631</t>
  </si>
  <si>
    <t>36837</t>
  </si>
  <si>
    <t>36841</t>
  </si>
  <si>
    <t>公式LINE導入によるスマホ市役所</t>
  </si>
  <si>
    <t>地域経済資源を価値化する基盤構築事業</t>
  </si>
  <si>
    <t>36842</t>
  </si>
  <si>
    <t>令和4年度補正デジタル田園都市国家構想交付金(デジタル実装タイプTYPE1)40000「福岡の果樹」匠の技伝承事業</t>
  </si>
  <si>
    <t>36860</t>
  </si>
  <si>
    <t>36864</t>
  </si>
  <si>
    <t>2：企画競争入札（プロポーザル）</t>
  </si>
  <si>
    <t>d：評価・改善に向けた仕組みの構築（情報収集や改善のための計画策定）</t>
    <rPh sb="2" eb="4">
      <t>ヒョウカ</t>
    </rPh>
    <rPh sb="5" eb="7">
      <t>カイゼン</t>
    </rPh>
    <rPh sb="8" eb="9">
      <t>ム</t>
    </rPh>
    <rPh sb="11" eb="13">
      <t>シク</t>
    </rPh>
    <rPh sb="15" eb="17">
      <t>コウチク</t>
    </rPh>
    <rPh sb="18" eb="20">
      <t>ジョウホウ</t>
    </rPh>
    <rPh sb="20" eb="22">
      <t>シュウシュウ</t>
    </rPh>
    <rPh sb="23" eb="25">
      <t>カイゼン</t>
    </rPh>
    <rPh sb="29" eb="33">
      <t>ケイカクサクテイ</t>
    </rPh>
    <phoneticPr fontId="2"/>
  </si>
  <si>
    <t>令和5年度補正デジタル田園都市国家構想交付金(デジタル実装タイプTYPE1)33000県有施設キャッシュレス決済導入事業</t>
  </si>
  <si>
    <t>36910</t>
  </si>
  <si>
    <t>交付対象事業名称</t>
    <rPh sb="0" eb="4">
      <t>コウフタイショウ</t>
    </rPh>
    <rPh sb="4" eb="6">
      <t>ジギョウ</t>
    </rPh>
    <rPh sb="6" eb="8">
      <t>メイショウ</t>
    </rPh>
    <phoneticPr fontId="2"/>
  </si>
  <si>
    <t>ＭａａＳ推進に係るAIオンデマンド交通導入・運用事業</t>
  </si>
  <si>
    <t>37812</t>
  </si>
  <si>
    <t>マイナンバーカードを活用した朝日町立図書館システムのデジタル化事業</t>
  </si>
  <si>
    <t>40895</t>
  </si>
  <si>
    <t>令和6年度補正新しい地方経済・生活環境創生交付金(デジタル実装型TYPE1)02202図書館におけるマイナンバーカード利活用事業</t>
  </si>
  <si>
    <t>37838</t>
  </si>
  <si>
    <t>令和4年度補正デジタル田園都市国家構想交付金(デジタル実装タイプTYPE1)01692</t>
  </si>
  <si>
    <t>37848</t>
  </si>
  <si>
    <t>令和4年度補正デジタル田園都市国家構想交付金(デジタル実装タイプTYPE1)37206</t>
  </si>
  <si>
    <t>令和6年度補正新しい地方経済・生活環境創生交付金(デジタル実装型TYPE1)08227デジタル連携による魅力発信・周遊促進事業</t>
  </si>
  <si>
    <t>37860</t>
  </si>
  <si>
    <t>令和5年度補正デジタル田園都市国家構想交付金(デジタル実装タイプTYPE1)06322</t>
  </si>
  <si>
    <t>スクールバス乗降管理システム</t>
  </si>
  <si>
    <t>37861</t>
  </si>
  <si>
    <t>令和4年度補正デジタル田園都市国家構想交付金(デジタル実装タイプTYPE1)01639</t>
  </si>
  <si>
    <t>LINEを用いた対話型申請・予約サービス</t>
  </si>
  <si>
    <t>令和5年度補正デジタル田園都市国家構想交付金(デジタル実装タイプTYPE1)30201</t>
  </si>
  <si>
    <t>令和6年度補正新しい地方経済・生活環境創生交付金(デジタル実装型TYPE1)24344</t>
  </si>
  <si>
    <t>37866</t>
  </si>
  <si>
    <t>令和6年度補正新しい地方経済・生活環境創生交付金(デジタル実装型TYPE1)02387窓口キャッシュレス決済導入事業</t>
  </si>
  <si>
    <t>母子健康手帳アプリを活用した伴走型相談支援サービス</t>
  </si>
  <si>
    <t>令和6年度補正新しい地方経済・生活環境創生交付金(デジタル実装型TYPE1)35344申請書作成支援拡充・マイナカード活用向上事業</t>
  </si>
  <si>
    <t>37867</t>
  </si>
  <si>
    <t>コネクテッドカーを活用した移動診療・行政サービス事業</t>
  </si>
  <si>
    <t>37883</t>
  </si>
  <si>
    <t>43995</t>
  </si>
  <si>
    <t>37887</t>
  </si>
  <si>
    <t>38828</t>
  </si>
  <si>
    <t>38832</t>
  </si>
  <si>
    <t>凡例</t>
    <rPh sb="0" eb="2">
      <t>ハンレイ</t>
    </rPh>
    <phoneticPr fontId="2"/>
  </si>
  <si>
    <t>38834</t>
  </si>
  <si>
    <t>38841</t>
  </si>
  <si>
    <t>校務支援クラウドサービスの導入</t>
  </si>
  <si>
    <t>令和5年度補正デジタル田園都市国家構想交付金(デジタル実装タイプTYPE1)02208むつ市こどもまんなかＩＣＴ学習環境整備事業</t>
  </si>
  <si>
    <t>38862</t>
  </si>
  <si>
    <t>令和4年度補正デジタル田園都市国家構想交付金(デジタル実装タイプTYPE1)01639ゼロトラスト教育クラウドプラットフォーム連携</t>
  </si>
  <si>
    <t>38865</t>
  </si>
  <si>
    <t>令和4年度補正デジタル田園都市国家構想交付金(デジタル実装タイプTYPE1)11363マイナンバーカードを利用したコンビニ交付サービス</t>
  </si>
  <si>
    <t>38886</t>
  </si>
  <si>
    <t>申請書作成支援拡充・マイナカード活用向上事業</t>
  </si>
  <si>
    <t>令和4年度補正デジタル田園都市国家構想交付金(デジタル実装タイプTYPE1)01226保育所ICT導入事業</t>
  </si>
  <si>
    <t>令和6年度補正新しい地方経済・生活環境創生交付金(デジタル実装型TYPE1)26212京丹後市公式防災アプリケーションサービス導入事業</t>
  </si>
  <si>
    <t>01934</t>
  </si>
  <si>
    <t>令和4年度補正デジタル田園都市国家構想交付金(デジタル実装タイプTYPE1)34304</t>
  </si>
  <si>
    <t>38889</t>
  </si>
  <si>
    <t>38904</t>
  </si>
  <si>
    <t>38911</t>
  </si>
  <si>
    <t>38912</t>
  </si>
  <si>
    <t>令和5年度補正デジタル田園都市国家構想交付金(デジタル実装タイプTYPE1)04207</t>
  </si>
  <si>
    <t>益子町移住促進ワンストップサイトDX事業</t>
  </si>
  <si>
    <t>ワンストップ窓口支援事業</t>
  </si>
  <si>
    <t>北海道後期高齢者医療広域連合</t>
    <rPh sb="0" eb="3">
      <t>ホッカイドウ</t>
    </rPh>
    <rPh sb="3" eb="5">
      <t>コウキ</t>
    </rPh>
    <rPh sb="5" eb="8">
      <t>コウレイシャ</t>
    </rPh>
    <rPh sb="8" eb="10">
      <t>イリョウ</t>
    </rPh>
    <rPh sb="10" eb="12">
      <t>コウイキ</t>
    </rPh>
    <rPh sb="12" eb="14">
      <t>レンゴウ</t>
    </rPh>
    <phoneticPr fontId="2"/>
  </si>
  <si>
    <t>団体・事業者概要(3)</t>
    <rPh sb="0" eb="2">
      <t>ダンタイ</t>
    </rPh>
    <rPh sb="3" eb="6">
      <t>ジギョウシャ</t>
    </rPh>
    <rPh sb="6" eb="8">
      <t>ガイヨウ</t>
    </rPh>
    <phoneticPr fontId="2"/>
  </si>
  <si>
    <t>農地利用計画マップ（未来の農地マップ）構築事業</t>
  </si>
  <si>
    <t>39822</t>
  </si>
  <si>
    <t>事業承継支援事業</t>
  </si>
  <si>
    <t>令和6年度補正新しい地方経済・生活環境創生交付金(デジタル実装型TYPE1)38442コンビニ収納サービス導入事業</t>
  </si>
  <si>
    <t>令和6年度補正新しい地方経済・生活環境創生交付金(デジタル実装型TYPE1)13202教育DX推進事業</t>
  </si>
  <si>
    <t>39823</t>
  </si>
  <si>
    <t>39833</t>
  </si>
  <si>
    <t>令和6年度補正新しい地方経済・生活環境創生交付金(デジタル実装型TYPE1)18206勝山市議会情報化推進事業</t>
  </si>
  <si>
    <t>39844</t>
  </si>
  <si>
    <t>相馬市議会議場配信事業</t>
  </si>
  <si>
    <t>39846</t>
  </si>
  <si>
    <t>39848</t>
  </si>
  <si>
    <t>米沢市統合型GIS整備事業</t>
  </si>
  <si>
    <t>かずさ水道広域連合企業団</t>
  </si>
  <si>
    <t>令和6年度補正新しい地方経済・生活環境創生交付金(デジタル実装型TYPE1)05348議会会議録検索システム事業</t>
  </si>
  <si>
    <t>39852</t>
  </si>
  <si>
    <t>39854</t>
  </si>
  <si>
    <t>令和6年度補正新しい地方経済・生活環境創生交付金(デジタル実装型TYPE1)23445デジタルハザードマップ導入事業</t>
  </si>
  <si>
    <t>個別最適な学びを実現する教育DXの中核としての電子黒板の整備</t>
  </si>
  <si>
    <t>令和6年度補正新しい地方経済・生活環境創生交付金(デジタル実装型TYPE1)12213</t>
  </si>
  <si>
    <t>39862</t>
  </si>
  <si>
    <t>39871</t>
  </si>
  <si>
    <t>39872</t>
  </si>
  <si>
    <t>生涯学習情報システム構築事業</t>
  </si>
  <si>
    <t>01933</t>
  </si>
  <si>
    <r>
      <t>次年度以降のKPI達成に向けて、</t>
    </r>
    <r>
      <rPr>
        <b/>
        <u/>
        <sz val="12"/>
        <color auto="1"/>
        <rFont val="Meiryo UI"/>
      </rPr>
      <t>新たに実施することを予定してる取組</t>
    </r>
    <r>
      <rPr>
        <sz val="12"/>
        <color auto="1"/>
        <rFont val="Meiryo UI"/>
      </rPr>
      <t>や、</t>
    </r>
    <r>
      <rPr>
        <b/>
        <u/>
        <sz val="12"/>
        <color auto="1"/>
        <rFont val="Meiryo UI"/>
      </rPr>
      <t>より重点を置くことを予定している取組</t>
    </r>
    <r>
      <rPr>
        <sz val="12"/>
        <color auto="1"/>
        <rFont val="Meiryo UI"/>
      </rPr>
      <t>を具体的に記述してください。</t>
    </r>
    <rPh sb="0" eb="3">
      <t>ジネンド</t>
    </rPh>
    <rPh sb="3" eb="5">
      <t>イコウ</t>
    </rPh>
    <rPh sb="9" eb="11">
      <t>タッセイ</t>
    </rPh>
    <rPh sb="12" eb="13">
      <t>ム</t>
    </rPh>
    <phoneticPr fontId="2"/>
  </si>
  <si>
    <t>39876</t>
  </si>
  <si>
    <t>令和5年度補正デジタル田園都市国家構想交付金(デジタル実装タイプTYPE1)11227物品等の入札参加資格審査及び競争入札の電子化事業</t>
  </si>
  <si>
    <t>北播磨総合医療センター企業団</t>
    <rPh sb="0" eb="1">
      <t>キタ</t>
    </rPh>
    <rPh sb="1" eb="3">
      <t>ハリマ</t>
    </rPh>
    <rPh sb="3" eb="5">
      <t>ソウゴウ</t>
    </rPh>
    <rPh sb="5" eb="7">
      <t>イリョウ</t>
    </rPh>
    <rPh sb="11" eb="13">
      <t>キギョウ</t>
    </rPh>
    <rPh sb="13" eb="14">
      <t>ダン</t>
    </rPh>
    <phoneticPr fontId="2"/>
  </si>
  <si>
    <t>令和5年度補正デジタル田園都市国家構想交付金(デジタル実装タイプTYPE1)28100衛星画像による広域漏水調査支援事業</t>
  </si>
  <si>
    <t>39878</t>
  </si>
  <si>
    <t>デマンド交通AIシステム導入事業</t>
  </si>
  <si>
    <t>39880</t>
  </si>
  <si>
    <t>令和6年度補正新しい地方経済・生活環境創生交付金(デジタル実装型TYPE1)43210地図情報公開による住民サービス向上事業</t>
  </si>
  <si>
    <t>朝来市RTK活用スマート農業推進事業</t>
  </si>
  <si>
    <t>令和6年度補正新しい地方経済・生活環境創生交付金(デジタル実装型TYPE1)27100AI音声認識ツールを活用した区役所窓口サービス向上事業</t>
  </si>
  <si>
    <t>39881</t>
  </si>
  <si>
    <t>デジタルを活用した関係人口創出事業</t>
  </si>
  <si>
    <t>39882</t>
  </si>
  <si>
    <t>令和6年度補正新しい地方経済・生活環境創生交付金(デジタル実装型TYPE1)01482</t>
  </si>
  <si>
    <t>40806</t>
  </si>
  <si>
    <t>令和4年度補正デジタル田園都市国家構想交付金(デジタル実装タイプTYPE1)27228要介護認定調査業務のデジタル化事業</t>
  </si>
  <si>
    <t>40812</t>
  </si>
  <si>
    <t>令和4年度補正デジタル田園都市国家構想交付金(デジタル実装タイプTYPE1)47211保育所業務支援システム構築委託</t>
  </si>
  <si>
    <t>令和4年度補正デジタル田園都市国家構想交付金(デジタル実装タイプTYPE1)12347申請書自動作成システム導入事業</t>
  </si>
  <si>
    <t>40815</t>
  </si>
  <si>
    <t>40839</t>
  </si>
  <si>
    <t>令和4年度補正デジタル田園都市国家構想交付金(デジタル実装タイプTYPE1)20215</t>
  </si>
  <si>
    <t>英語学習アプリを活用した英語力向上事業</t>
  </si>
  <si>
    <t>大阪府都市ボートレース企業団</t>
    <rPh sb="3" eb="5">
      <t>トシ</t>
    </rPh>
    <rPh sb="11" eb="14">
      <t>キギョウダン</t>
    </rPh>
    <phoneticPr fontId="2"/>
  </si>
  <si>
    <t>40846</t>
  </si>
  <si>
    <t>令和5年度補正デジタル田園都市国家構想交付金(デジタル実装タイプTYPE1)01586</t>
  </si>
  <si>
    <t>01972</t>
  </si>
  <si>
    <t>図書館システムマイナンバー連携事業</t>
  </si>
  <si>
    <t>40863</t>
  </si>
  <si>
    <t>電子黒板等整備事業</t>
  </si>
  <si>
    <t>40875</t>
  </si>
  <si>
    <t>次代の人材育成に向けた高校教育DX推進事業</t>
  </si>
  <si>
    <t>令和5年度補正デジタル田園都市国家構想交付金(デジタル実装タイプTYPE1)41202LINE版マイ・タイムライン構築事業</t>
  </si>
  <si>
    <t>40877</t>
  </si>
  <si>
    <t>ふくいの空から県民を守るドローン防災事業</t>
  </si>
  <si>
    <t>40880</t>
  </si>
  <si>
    <t>40891</t>
  </si>
  <si>
    <t>40893</t>
  </si>
  <si>
    <t>令和6年度補正新しい地方経済・生活環境創生交付金(デジタル実装型TYPE1)36401避難行動要支援者管理システム推進事業</t>
  </si>
  <si>
    <t>令和5年度補正デジタル田園都市国家構想交付金(デジタル実装タイプTYPE1)43424</t>
  </si>
  <si>
    <t>40896</t>
  </si>
  <si>
    <t>一時預かり予約システム化事業</t>
  </si>
  <si>
    <t>40900</t>
  </si>
  <si>
    <t>令和5年度補正デジタル田園都市国家構想交付金(デジタル実装タイプTYPE1)15100</t>
  </si>
  <si>
    <t>40902</t>
  </si>
  <si>
    <t>窓口業務のデジタル改革事業</t>
  </si>
  <si>
    <t>40903</t>
  </si>
  <si>
    <t>がん検診のウェブ予約等のデジタル化</t>
  </si>
  <si>
    <t>令和4年度補正デジタル田園都市国家構想交付金(デジタル実装タイプTYPE1)01235AIドリル実装による学びのDX事業</t>
  </si>
  <si>
    <t>40911</t>
  </si>
  <si>
    <t>建設DX推進事業</t>
  </si>
  <si>
    <t>令和6年度補正新しい地方経済・生活環境創生交付金(デジタル実装型TYPE1)08201</t>
  </si>
  <si>
    <t>40914</t>
  </si>
  <si>
    <t>令和4年度補正デジタル田園都市国家構想交付金(デジタル実装タイプTYPE1)04100デジタルドリル実装による学びのDX事業</t>
  </si>
  <si>
    <t>南薩地区衛生管理組合</t>
    <rPh sb="0" eb="2">
      <t>ナンサツ</t>
    </rPh>
    <rPh sb="2" eb="4">
      <t>チク</t>
    </rPh>
    <rPh sb="4" eb="6">
      <t>エイセイ</t>
    </rPh>
    <rPh sb="6" eb="8">
      <t>カンリ</t>
    </rPh>
    <rPh sb="8" eb="10">
      <t>クミアイ</t>
    </rPh>
    <phoneticPr fontId="2"/>
  </si>
  <si>
    <t>40915</t>
  </si>
  <si>
    <t>40927</t>
  </si>
  <si>
    <t>40928</t>
  </si>
  <si>
    <t>令和6年度補正新しい地方経済・生活環境創生交付金(デジタル実装型TYPE1)42201窓口におけるキャッシュレス化推進事業</t>
  </si>
  <si>
    <t>40929</t>
  </si>
  <si>
    <t>令和5年度補正デジタル田園都市国家構想交付金(デジタル実装タイプTYPE1)06202除雪車運行管理システム導入事業</t>
  </si>
  <si>
    <t>令和4年度補正デジタル田園都市国家構想交付金(デジタル実装タイプTYPE1)28229</t>
  </si>
  <si>
    <t>e：委託事業者との連携体制の構築（役割分担）</t>
    <rPh sb="2" eb="4">
      <t>イタク</t>
    </rPh>
    <rPh sb="4" eb="6">
      <t>ジギョウ</t>
    </rPh>
    <rPh sb="6" eb="7">
      <t>シャ</t>
    </rPh>
    <rPh sb="9" eb="11">
      <t>レンケイ</t>
    </rPh>
    <rPh sb="11" eb="13">
      <t>タイセイ</t>
    </rPh>
    <rPh sb="14" eb="16">
      <t>コウチク</t>
    </rPh>
    <rPh sb="17" eb="19">
      <t>ヤクワリ</t>
    </rPh>
    <rPh sb="19" eb="21">
      <t>ブンタン</t>
    </rPh>
    <phoneticPr fontId="44"/>
  </si>
  <si>
    <t>デジタル技術による議会の見える化・伝わる化事業</t>
  </si>
  <si>
    <t>令和6年度補正新しい地方経済・生活環境創生交付金(デジタル実装型TYPE1)06361</t>
  </si>
  <si>
    <t>令和5年度補正デジタル田園都市国家構想交付金(デジタル実装タイプTYPE1)29201図書館DXの推進による情報提供環境の整備</t>
  </si>
  <si>
    <t>40932</t>
  </si>
  <si>
    <t>40933</t>
  </si>
  <si>
    <t>口座振替のＷＥＢ登録</t>
  </si>
  <si>
    <t>①&lt;事業評価&gt;</t>
    <rPh sb="2" eb="6">
      <t>ジギョウヒョウカ</t>
    </rPh>
    <phoneticPr fontId="2"/>
  </si>
  <si>
    <t>40934</t>
  </si>
  <si>
    <t>八頭町・未来の田舎プロジェクト Stage２（移動部門）</t>
  </si>
  <si>
    <t>岩手中部広域行政組合</t>
  </si>
  <si>
    <t>40937</t>
  </si>
  <si>
    <t>40944</t>
  </si>
  <si>
    <t>令和6年度補正新しい地方経済・生活環境創生交付金(デジタル実装型TYPE1)24203</t>
  </si>
  <si>
    <t>本シートに記載いただいた過年度の取組・課題を踏まえ、「サービス実装・運用」に関して、どのように今後取り組むか具体的に記入してください</t>
  </si>
  <si>
    <t>公立高校入試インターネット出願システム事業</t>
  </si>
  <si>
    <t>40945</t>
  </si>
  <si>
    <t>40948</t>
  </si>
  <si>
    <t>40954</t>
  </si>
  <si>
    <t>マイナンバーカードを利用した住民票の（写し）等コンビニ交付サービス</t>
  </si>
  <si>
    <t>障害者支援アプリ導入事業</t>
  </si>
  <si>
    <t>40957</t>
  </si>
  <si>
    <t>フレイル予防サービス</t>
  </si>
  <si>
    <t>名称（団体・事業者名）(18)</t>
    <rPh sb="0" eb="2">
      <t>メイショウ</t>
    </rPh>
    <rPh sb="3" eb="5">
      <t>ダンタイ</t>
    </rPh>
    <rPh sb="6" eb="10">
      <t>ジギョウシャメイ</t>
    </rPh>
    <phoneticPr fontId="2"/>
  </si>
  <si>
    <t>40958</t>
  </si>
  <si>
    <t>41812</t>
  </si>
  <si>
    <t>令和5年度補正デジタル田園都市国家構想交付金(デジタル実装タイプTYPE1)28223書かない窓口の実現に向けた取組</t>
  </si>
  <si>
    <t>①事業の評価</t>
    <rPh sb="1" eb="3">
      <t>ジギョウ</t>
    </rPh>
    <rPh sb="4" eb="6">
      <t>ヒョウカ</t>
    </rPh>
    <phoneticPr fontId="2"/>
  </si>
  <si>
    <t>令和5年度補正デジタル田園都市国家構想交付金(デジタル実装タイプTYPE1)35208母子健康手帳アプリのデジタル受診票を活用した幼児健康診査ＤＸ</t>
  </si>
  <si>
    <t>41813</t>
  </si>
  <si>
    <t>41814</t>
  </si>
  <si>
    <t>41829</t>
  </si>
  <si>
    <t>41830</t>
  </si>
  <si>
    <t>令和5年度補正デジタル田園都市国家構想交付金(デジタル実装タイプTYPE1)30205</t>
  </si>
  <si>
    <t>令和5年度補正デジタル田園都市国家構想交付金(デジタル実装タイプTYPE1)11327</t>
  </si>
  <si>
    <t>介護保険業務に係る一部申請手続きのオンライン化</t>
  </si>
  <si>
    <t>月</t>
    <rPh sb="0" eb="1">
      <t>ゲツ</t>
    </rPh>
    <phoneticPr fontId="2"/>
  </si>
  <si>
    <t>デジタル技術を活用した議会の見える化・伝わる化事業</t>
  </si>
  <si>
    <t>41831</t>
  </si>
  <si>
    <t>令和4年度補正デジタル田園都市国家構想交付金(デジタル実装タイプTYPE1)06210</t>
  </si>
  <si>
    <t>01945</t>
  </si>
  <si>
    <t>41832</t>
  </si>
  <si>
    <t>01973</t>
  </si>
  <si>
    <t>幼保DX業務推進事業</t>
  </si>
  <si>
    <t>41834</t>
  </si>
  <si>
    <t>ふくおかスマート水産業加速化事業</t>
  </si>
  <si>
    <t>41837</t>
  </si>
  <si>
    <t>41851</t>
  </si>
  <si>
    <t>SNSを活用した広報事業</t>
  </si>
  <si>
    <t>41853</t>
  </si>
  <si>
    <t>41856</t>
  </si>
  <si>
    <t>令和4年度補正デジタル田園都市国家構想交付金(デジタル実装タイプTYPE1)46223</t>
  </si>
  <si>
    <t>41857</t>
  </si>
  <si>
    <t>41859</t>
  </si>
  <si>
    <t>41860</t>
  </si>
  <si>
    <t>3：月に1回程度</t>
  </si>
  <si>
    <t>令和5年度補正デジタル田園都市国家構想交付金(デジタル実装タイプTYPE1)16210</t>
  </si>
  <si>
    <t>41864</t>
  </si>
  <si>
    <t>42843</t>
  </si>
  <si>
    <t>令和4年度補正デジタル田園都市国家構想交付金(デジタル実装タイプTYPE1)40610デジタルを活用したグローバルリーダー育成事業</t>
  </si>
  <si>
    <t>42856</t>
  </si>
  <si>
    <t>42863</t>
  </si>
  <si>
    <t>42866</t>
  </si>
  <si>
    <t>42872</t>
  </si>
  <si>
    <t>42874</t>
  </si>
  <si>
    <t>安平・厚真行政事務組合</t>
    <rPh sb="0" eb="2">
      <t>アビラ</t>
    </rPh>
    <rPh sb="3" eb="5">
      <t>アツマ</t>
    </rPh>
    <rPh sb="5" eb="7">
      <t>ギョウセイ</t>
    </rPh>
    <rPh sb="7" eb="9">
      <t>ジム</t>
    </rPh>
    <rPh sb="9" eb="11">
      <t>クミアイ</t>
    </rPh>
    <phoneticPr fontId="2"/>
  </si>
  <si>
    <t>03875</t>
  </si>
  <si>
    <t>令和5年度補正デジタル田園都市国家構想交付金(デジタル実装タイプTYPE1)21000</t>
  </si>
  <si>
    <t>42876</t>
  </si>
  <si>
    <t>01883</t>
  </si>
  <si>
    <t>令和5年度補正デジタル田園都市国家構想交付金(デジタル実装タイプTYPE1)33204子どもと家庭のための学びのDX推進事業</t>
  </si>
  <si>
    <t>42877</t>
  </si>
  <si>
    <t>令和4年度補正デジタル田園都市国家構想交付金(デジタル実装タイプTYPE1)24216税務証明コンビニ交付サービス導入事業</t>
  </si>
  <si>
    <t>43802</t>
  </si>
  <si>
    <t>01974</t>
  </si>
  <si>
    <t>43824</t>
  </si>
  <si>
    <t>ＬＩＮＥ公式アカウント・プッシュ型配信事業</t>
  </si>
  <si>
    <t>宇都宮西中核工業団地事務組合（普通会計分）</t>
  </si>
  <si>
    <t>43871</t>
  </si>
  <si>
    <t>43914</t>
  </si>
  <si>
    <t>06803</t>
  </si>
  <si>
    <t>障がい者支援アプリの導入</t>
  </si>
  <si>
    <t>43929</t>
  </si>
  <si>
    <t>熊本県後期高齢者医療広域連合</t>
    <rPh sb="0" eb="3">
      <t>クマモトケン</t>
    </rPh>
    <rPh sb="3" eb="5">
      <t>コウキ</t>
    </rPh>
    <rPh sb="5" eb="8">
      <t>コウレイシャ</t>
    </rPh>
    <rPh sb="8" eb="10">
      <t>イリョウ</t>
    </rPh>
    <rPh sb="10" eb="12">
      <t>コウイキ</t>
    </rPh>
    <rPh sb="12" eb="14">
      <t>レンゴウ</t>
    </rPh>
    <phoneticPr fontId="2"/>
  </si>
  <si>
    <t>新川地域介護保険・ケーブルテレビ事業組合</t>
    <rPh sb="16" eb="18">
      <t>ジギョウ</t>
    </rPh>
    <phoneticPr fontId="2"/>
  </si>
  <si>
    <t>43935</t>
  </si>
  <si>
    <t>令和4年度補正デジタル田園都市国家構想交付金(デジタル実装タイプTYPE1)03301証明書交付のデジタル化と併せたマイナンバーカード利活用促進事業</t>
  </si>
  <si>
    <t>令和5年度補正デジタル田園都市国家構想交付金(デジタル実装タイプTYPE1)22100デジタル技術を活用した行政手続きの利便性向上事業</t>
  </si>
  <si>
    <t>令和5年度補正デジタル田園都市国家構想交付金(デジタル実装タイプTYPE1)12100統合型GIS小中学校学区地図データ作成事業</t>
  </si>
  <si>
    <t>43937</t>
  </si>
  <si>
    <t>43964</t>
  </si>
  <si>
    <t>43966</t>
  </si>
  <si>
    <t>44838</t>
  </si>
  <si>
    <t>43974</t>
  </si>
  <si>
    <t>47842</t>
  </si>
  <si>
    <t>43975</t>
  </si>
  <si>
    <t>01940</t>
  </si>
  <si>
    <t>令和4年度補正デジタル田園都市国家構想交付金(デジタル実装タイプTYPE1)43510球磨郡介護保険総合ネットワーク整備事業</t>
  </si>
  <si>
    <t>43993</t>
  </si>
  <si>
    <t>43998</t>
  </si>
  <si>
    <t>44812</t>
  </si>
  <si>
    <t>防災情報の一元化</t>
  </si>
  <si>
    <t>44835</t>
  </si>
  <si>
    <t>44845</t>
  </si>
  <si>
    <t>キャッシュレス決済の導入</t>
  </si>
  <si>
    <t>市役所庁舎内コンビニ交付サービス導入事業</t>
  </si>
  <si>
    <t>44857</t>
  </si>
  <si>
    <t>令和4年度補正デジタル田園都市国家構想交付金(デジタル実装タイプTYPE1)19213</t>
  </si>
  <si>
    <t>44859</t>
  </si>
  <si>
    <t>44860</t>
  </si>
  <si>
    <t>44861</t>
  </si>
  <si>
    <t>44862</t>
  </si>
  <si>
    <t>令和4年度補正デジタル田園都市国家構想交付金(デジタル実装タイプTYPE1)01423</t>
  </si>
  <si>
    <t>45811</t>
  </si>
  <si>
    <t>45812</t>
  </si>
  <si>
    <t>45827</t>
  </si>
  <si>
    <t>45840</t>
  </si>
  <si>
    <t>45841</t>
  </si>
  <si>
    <t>45842</t>
  </si>
  <si>
    <t>遠隔相談システム拡大事業</t>
  </si>
  <si>
    <t>46804</t>
  </si>
  <si>
    <t>46835</t>
  </si>
  <si>
    <t>令和5年度補正デジタル田園都市国家構想交付金(デジタル実装タイプTYPE1)20521　観光・文化デジタル化事業</t>
  </si>
  <si>
    <t>46861</t>
  </si>
  <si>
    <t>46872</t>
  </si>
  <si>
    <t>46879</t>
  </si>
  <si>
    <t>46880</t>
  </si>
  <si>
    <t>46887</t>
  </si>
  <si>
    <t>46889</t>
  </si>
  <si>
    <t>46890</t>
  </si>
  <si>
    <t>46891</t>
  </si>
  <si>
    <t>46892</t>
  </si>
  <si>
    <t>46894</t>
  </si>
  <si>
    <t>46898</t>
  </si>
  <si>
    <t>和束町デジタル地域ポイント事業</t>
  </si>
  <si>
    <t>46906</t>
  </si>
  <si>
    <t>松田町デジタル利用誘客システム事業</t>
  </si>
  <si>
    <t>46912</t>
  </si>
  <si>
    <t>46915</t>
  </si>
  <si>
    <t>46919</t>
  </si>
  <si>
    <t>達成状況(5)</t>
    <rPh sb="0" eb="4">
      <t>タッセイジョウキョウ</t>
    </rPh>
    <phoneticPr fontId="2"/>
  </si>
  <si>
    <t>46922</t>
  </si>
  <si>
    <t>46925</t>
  </si>
  <si>
    <t>スマート窓口実現事業</t>
  </si>
  <si>
    <t>令和6年度補正新しい地方経済・生活環境創生交付金(デジタル実装型TYPE1)15000新潟県災害時の避難者支援システム導入事業</t>
  </si>
  <si>
    <t>47803</t>
  </si>
  <si>
    <t>令和4年度補正デジタル田園都市国家構想交付金(デジタル実装タイプTYPE1)12230</t>
  </si>
  <si>
    <t>令和5年度補正デジタル田園都市国家構想交付金(デジタル実装タイプTYPE1)07308窓口キャッシュレス化事業</t>
  </si>
  <si>
    <t>47807</t>
  </si>
  <si>
    <t>47822</t>
  </si>
  <si>
    <t>47825</t>
  </si>
  <si>
    <t>47830</t>
  </si>
  <si>
    <t>社会体育施設スマートキー導入事業</t>
  </si>
  <si>
    <t>47836</t>
  </si>
  <si>
    <t>令和5年度補正デジタル田園都市国家構想交付金(デジタル実装タイプTYPE1)39205</t>
  </si>
  <si>
    <t>47841</t>
  </si>
  <si>
    <t>令和5年度補正デジタル田園都市国家構想交付金(デジタル実装タイプTYPE1)13215</t>
  </si>
  <si>
    <t>47843</t>
  </si>
  <si>
    <t>学校・地域活性化 双方型コミュニケーション導入事業</t>
  </si>
  <si>
    <t>47848</t>
  </si>
  <si>
    <t>47850</t>
  </si>
  <si>
    <t>質の高い学習ときめ細やかな指導のための学校のICT環境の整備事業</t>
  </si>
  <si>
    <t>令和5年度補正デジタル田園都市国家構想交付金(デジタル実装タイプTYPE1)33215窓口業務効率化改革事業</t>
  </si>
  <si>
    <t>避難所の無人受付・安否情報メールの送信システム</t>
  </si>
  <si>
    <t>令和6年度補正新しい地方経済・生活環境創生交付金(デジタル実装型TYPE1)01226電子契約システム及び電子請求システム導入事業</t>
  </si>
  <si>
    <t>47851</t>
  </si>
  <si>
    <t>窓口業務支援システム整備事業</t>
  </si>
  <si>
    <t>令和5年度補正デジタル田園都市国家構想交付金(デジタル実装タイプTYPE1)04000納付手続きのキャッシュレス化</t>
  </si>
  <si>
    <t>令和4年度補正デジタル田園都市国家構想交付金(デジタル実装タイプTYPE1)16000教育DX推進事業</t>
  </si>
  <si>
    <t>令和4年度補正デジタル田園都市国家構想交付金(デジタル実装タイプTYPE1)29212</t>
  </si>
  <si>
    <t>47852</t>
  </si>
  <si>
    <t>1：改善の取組を実施して、把握した課題（利用者等からの意見）を解消した</t>
    <rPh sb="20" eb="23">
      <t>リヨウシャ</t>
    </rPh>
    <rPh sb="23" eb="24">
      <t>トウ</t>
    </rPh>
    <rPh sb="27" eb="29">
      <t>イケン</t>
    </rPh>
    <phoneticPr fontId="2"/>
  </si>
  <si>
    <t>令和5年度補正デジタル田園都市国家構想交付金(デジタル実装タイプTYPE1)39000がん検診のウェブ予約等のデジタル化</t>
  </si>
  <si>
    <t>4：課題（利用者等からの意見）は把握したが、改善の方策が定まっていない</t>
    <rPh sb="5" eb="8">
      <t>リヨウシャ</t>
    </rPh>
    <rPh sb="8" eb="9">
      <t>トウ</t>
    </rPh>
    <rPh sb="12" eb="14">
      <t>イケン</t>
    </rPh>
    <phoneticPr fontId="2"/>
  </si>
  <si>
    <t>①事業の評価</t>
    <rPh sb="1" eb="3">
      <t>ジギョウ</t>
    </rPh>
    <phoneticPr fontId="2"/>
  </si>
  <si>
    <t>事業における役割(2)</t>
    <rPh sb="0" eb="2">
      <t>ジギョウ</t>
    </rPh>
    <rPh sb="6" eb="8">
      <t>ヤクワリ</t>
    </rPh>
    <phoneticPr fontId="2"/>
  </si>
  <si>
    <t>5：事業評価を実施したものの、課題の把握には至っていない</t>
    <rPh sb="7" eb="9">
      <t>ジッシ</t>
    </rPh>
    <rPh sb="22" eb="23">
      <t>イタ</t>
    </rPh>
    <phoneticPr fontId="2"/>
  </si>
  <si>
    <t>東北信市町村交通災害共済事務組合</t>
    <rPh sb="0" eb="1">
      <t>ヒガシ</t>
    </rPh>
    <rPh sb="3" eb="4">
      <t>シ</t>
    </rPh>
    <phoneticPr fontId="2"/>
  </si>
  <si>
    <t>令和5年度補正デジタル田園都市国家構想交付金(デジタル実装タイプTYPE1)22221</t>
  </si>
  <si>
    <t>サービス分類</t>
    <rPh sb="4" eb="6">
      <t>ブンルイ</t>
    </rPh>
    <phoneticPr fontId="2"/>
  </si>
  <si>
    <t>令和6年度補正新しい地方経済・生活環境創生交付金(デジタル実装型TYPE1)06204メタバース空間を活用した不登校児童生徒支援</t>
  </si>
  <si>
    <t>実際の事業推進体制・構成員</t>
    <rPh sb="0" eb="2">
      <t>ジッサイ</t>
    </rPh>
    <rPh sb="3" eb="5">
      <t>ジギョウ</t>
    </rPh>
    <rPh sb="5" eb="7">
      <t>スイシン</t>
    </rPh>
    <rPh sb="7" eb="9">
      <t>タイセイ</t>
    </rPh>
    <rPh sb="10" eb="13">
      <t>コウセイイン</t>
    </rPh>
    <phoneticPr fontId="2"/>
  </si>
  <si>
    <t>デジタル技術導入による地域公共交通最適化事業</t>
  </si>
  <si>
    <t>名称（団体・事業者名）</t>
    <rPh sb="0" eb="2">
      <t>メイショウ</t>
    </rPh>
    <rPh sb="3" eb="5">
      <t>ダンタイ</t>
    </rPh>
    <rPh sb="6" eb="10">
      <t>ジギョウシャメイ</t>
    </rPh>
    <phoneticPr fontId="2"/>
  </si>
  <si>
    <t>枚方市立中央図書館・市駅前図書館へのＩＣタグシステム等導入事業</t>
  </si>
  <si>
    <t>令和5年度補正デジタル田園都市国家構想交付金(デジタル実装タイプTYPE1)07213要介護認定事務DX化事業</t>
  </si>
  <si>
    <t>２．事業の収支</t>
    <rPh sb="2" eb="4">
      <t>ジギョウ</t>
    </rPh>
    <rPh sb="5" eb="7">
      <t>シュウシ</t>
    </rPh>
    <phoneticPr fontId="2"/>
  </si>
  <si>
    <t>令和6年度補正新しい地方経済・生活環境創生交付金(デジタル実装型TYPE1)33622</t>
  </si>
  <si>
    <t>介護認定審査会オンライン・ペーパーレス化事業</t>
  </si>
  <si>
    <t>基準年度</t>
    <rPh sb="0" eb="4">
      <t>キジュンネンド</t>
    </rPh>
    <phoneticPr fontId="2"/>
  </si>
  <si>
    <t>令和6年度補正新しい地方経済・生活環境創生交付金(デジタル実装型TYPE1)45402</t>
  </si>
  <si>
    <t>デマンド型乗合タクシー予約システム導入事業</t>
  </si>
  <si>
    <t>上川中部福祉事務組合</t>
    <rPh sb="0" eb="2">
      <t>カミカワ</t>
    </rPh>
    <rPh sb="2" eb="4">
      <t>チュウブ</t>
    </rPh>
    <rPh sb="4" eb="6">
      <t>フクシ</t>
    </rPh>
    <rPh sb="6" eb="8">
      <t>ジム</t>
    </rPh>
    <rPh sb="8" eb="10">
      <t>クミアイ</t>
    </rPh>
    <phoneticPr fontId="2"/>
  </si>
  <si>
    <t>評価・改善を行う上で、課題に感じたことをすべて選択してください（複数回答）</t>
    <rPh sb="0" eb="2">
      <t>ヒョウカ</t>
    </rPh>
    <rPh sb="3" eb="5">
      <t>カイゼン</t>
    </rPh>
    <rPh sb="6" eb="7">
      <t>オコナ</t>
    </rPh>
    <rPh sb="8" eb="9">
      <t>ウエ</t>
    </rPh>
    <rPh sb="11" eb="13">
      <t>カダイ</t>
    </rPh>
    <rPh sb="14" eb="15">
      <t>カン</t>
    </rPh>
    <rPh sb="23" eb="25">
      <t>センタク</t>
    </rPh>
    <rPh sb="32" eb="36">
      <t>フクスウカイトウ</t>
    </rPh>
    <phoneticPr fontId="2"/>
  </si>
  <si>
    <t>その他の遅延理由</t>
    <rPh sb="2" eb="3">
      <t>タ</t>
    </rPh>
    <rPh sb="4" eb="8">
      <t>チエンリユウ</t>
    </rPh>
    <phoneticPr fontId="2"/>
  </si>
  <si>
    <t>a：担当課内での情報共有、人員確保</t>
  </si>
  <si>
    <t>令和6年度補正新しい地方経済・生活環境創生交付金(デジタル実装型TYPE1)01564オンラインマニュアルによる町民サービス向上事業</t>
  </si>
  <si>
    <t>d：地域のステークホルダーとの情報共有</t>
  </si>
  <si>
    <t>令和5年度補正デジタル田園都市国家構想交付金(デジタル実装タイプTYPE1)08216</t>
  </si>
  <si>
    <t>令和5年度補正デジタル田園都市国家構想交付金(デジタル実装タイプTYPE1)12205</t>
  </si>
  <si>
    <t>g：その他</t>
    <rPh sb="4" eb="5">
      <t>タ</t>
    </rPh>
    <phoneticPr fontId="44"/>
  </si>
  <si>
    <t>マイナンバーカード等を活用した「書かない窓口」導入事業</t>
  </si>
  <si>
    <t>その他の内容</t>
    <rPh sb="2" eb="3">
      <t>タ</t>
    </rPh>
    <rPh sb="4" eb="6">
      <t>ナイヨウ</t>
    </rPh>
    <phoneticPr fontId="2"/>
  </si>
  <si>
    <t>b：各担当者が十分な時間を確保して事業に関与していた</t>
  </si>
  <si>
    <t>c：各担当者と密に情報を共有していた</t>
  </si>
  <si>
    <t>d：各担当者がスケジュールどおりに作業を進めていた</t>
  </si>
  <si>
    <t>多様な観光情報に対応した情報発信最適化事業</t>
  </si>
  <si>
    <t>「行かない市役所」実現に向けた情報インフラ整備事業</t>
  </si>
  <si>
    <r>
      <rPr>
        <b/>
        <u/>
        <sz val="11"/>
        <color theme="1"/>
        <rFont val="Meiryo UI"/>
      </rPr>
      <t>庁内</t>
    </r>
    <r>
      <rPr>
        <sz val="11"/>
        <color theme="1"/>
        <rFont val="Meiryo UI"/>
      </rPr>
      <t>関係部署全体での定例会議をどの程度の頻度で実施したか</t>
    </r>
  </si>
  <si>
    <t>令和5年度補正デジタル田園都市国家構想交付金(デジタル実装タイプTYPE1)04322</t>
  </si>
  <si>
    <t>AIチャットボット等による市公式ホームページDX事業</t>
  </si>
  <si>
    <t>2：隔週程度</t>
    <rPh sb="4" eb="6">
      <t>テイド</t>
    </rPh>
    <phoneticPr fontId="2"/>
  </si>
  <si>
    <t>電子地域通貨を活用した地域経済活性化事業</t>
  </si>
  <si>
    <t>事業者選定前の段階で、複数社よりサービスの実際の使用感を含め詳細な説明を受け、どの事業者のサービスが最も住民のニーズを満たすか確認の上、プロポーザルにて事業者を選定した。また、サービス実装前に住民モニターを募集し、試作段階のサービスを利用してもらうことで事前に改善点を洗い出すとともに、質問が多かった点に関しては「利用マニュアル動画」を作成し、本市のホームページに掲載することで問合せ数を削減できるよう努めた。こうした利用者満足度を高める取り組みを行ったことにより、KPIを達成することができた。　</t>
  </si>
  <si>
    <t>令和6年度補正新しい地方経済・生活環境創生交付金(デジタル実装型TYPE1)44205被害調査支援システム整備事業</t>
  </si>
  <si>
    <t>5：隔月よりも少ない頻度</t>
  </si>
  <si>
    <t>ベースレジストリ整備及び公開型GISの拡充による市民サービス向上</t>
  </si>
  <si>
    <t>[f:その他]を選択した場合は、下段の[その他の部課等]欄に記入してください</t>
    <rPh sb="16" eb="18">
      <t>カダン</t>
    </rPh>
    <rPh sb="22" eb="23">
      <t>ホカ</t>
    </rPh>
    <rPh sb="28" eb="29">
      <t>ラン</t>
    </rPh>
    <phoneticPr fontId="2"/>
  </si>
  <si>
    <t>令和6年度補正新しい地方経済・生活環境創生交付金(デジタル実装型TYPE1)31386公共施設予約システム導入</t>
  </si>
  <si>
    <t>a：取りまとめ課（企画課・デジタル関係課等）</t>
  </si>
  <si>
    <t>デジタル地域通貨を活用した健康づくりと地域経済活性化事業</t>
  </si>
  <si>
    <t>令和5年度補正デジタル田園都市国家構想交付金(デジタル実装タイプTYPE1)01634議事録作成システムの導入</t>
  </si>
  <si>
    <t>f：その他（参画した部課等を下段に記入）</t>
  </si>
  <si>
    <r>
      <t>　②を選択した場合には、</t>
    </r>
    <r>
      <rPr>
        <b/>
        <u/>
        <sz val="12"/>
        <color auto="1"/>
        <rFont val="Meiryo UI"/>
      </rPr>
      <t>事前に想定していたニーズを満たせていない理由</t>
    </r>
    <r>
      <rPr>
        <sz val="12"/>
        <color auto="1"/>
        <rFont val="Meiryo UI"/>
      </rPr>
      <t>を明らかにする形で、その具体的な理由を詳しくご記載ください。</t>
    </r>
    <rPh sb="3" eb="5">
      <t>センタク</t>
    </rPh>
    <rPh sb="7" eb="9">
      <t>バアイ</t>
    </rPh>
    <phoneticPr fontId="2"/>
  </si>
  <si>
    <t>a：各庁外推進メンバーの役割を明確にしていた</t>
    <rPh sb="3" eb="7">
      <t>チョウガイスイシン</t>
    </rPh>
    <phoneticPr fontId="2"/>
  </si>
  <si>
    <t>いしかわ総合スポーツセンターDX推進事業費</t>
  </si>
  <si>
    <t>令和4年度補正デジタル田園都市国家構想交付金(デジタル実装タイプTYPE1)26207窓口におけるキャッシュレス決済の推進</t>
  </si>
  <si>
    <t>c：各庁外推進メンバーと密に情報を共有していた</t>
  </si>
  <si>
    <t>デジタルデバイドに対応した「行かない窓口」整備事業</t>
  </si>
  <si>
    <t>[f:その他]を選択した場合は、下段の[その他の関係者]欄に記入してください</t>
    <rPh sb="24" eb="27">
      <t>カンケイシャ</t>
    </rPh>
    <phoneticPr fontId="2"/>
  </si>
  <si>
    <t>c：地域のステークホルダー</t>
    <rPh sb="2" eb="4">
      <t>チイキ</t>
    </rPh>
    <phoneticPr fontId="2"/>
  </si>
  <si>
    <t>避難所受付ＤＸ化（防災アプリ・マイナンバーカードによる避難所受付効率化）事業</t>
  </si>
  <si>
    <t>e：プロモーション会社（広告を外注した場合）</t>
    <rPh sb="9" eb="11">
      <t>カイシャ</t>
    </rPh>
    <rPh sb="12" eb="14">
      <t>コウコク</t>
    </rPh>
    <rPh sb="15" eb="17">
      <t>ガイチュウ</t>
    </rPh>
    <rPh sb="19" eb="21">
      <t>バアイ</t>
    </rPh>
    <phoneticPr fontId="2"/>
  </si>
  <si>
    <t>f：その他（関係者を下段に記入）</t>
    <rPh sb="4" eb="5">
      <t>ホカ</t>
    </rPh>
    <rPh sb="6" eb="9">
      <t>カンケイシャ</t>
    </rPh>
    <phoneticPr fontId="2"/>
  </si>
  <si>
    <t>医療ＭａａＳ導入事業</t>
  </si>
  <si>
    <t>その他の関係者</t>
    <rPh sb="2" eb="3">
      <t>タ</t>
    </rPh>
    <rPh sb="4" eb="7">
      <t>カンケイシャ</t>
    </rPh>
    <phoneticPr fontId="2"/>
  </si>
  <si>
    <t>3-2</t>
  </si>
  <si>
    <t>令和5年度補正デジタル田園都市国家構想交付金(デジタル実装タイプTYPE1)20388電子入札システム導入事業</t>
  </si>
  <si>
    <t>令和4年度補正デジタル田園都市国家構想交付金(デジタル実装タイプTYPE1)16000</t>
  </si>
  <si>
    <t>令和6年度補正新しい地方経済・生活環境創生交付金(デジタル実装型TYPE1)01668誰ひとり取り残さない広報紙電子化事業</t>
  </si>
  <si>
    <t>a：利用者層の特定</t>
  </si>
  <si>
    <t>令和5年度補正デジタル田園都市国家構想交付金(デジタル実装タイプTYPE1)17210白山市公式LINEセグメント配信実装事業</t>
  </si>
  <si>
    <t>b：利用者層に応じた情報発信方法の検討・改善</t>
  </si>
  <si>
    <t>d：周知・広報活動費用の確保</t>
  </si>
  <si>
    <t>令和4年度補正デジタル田園都市国家構想交付金(デジタル実装タイプTYPE1)34207スマート保育推進事業</t>
  </si>
  <si>
    <t>f：特になし</t>
    <rPh sb="2" eb="3">
      <t>トク</t>
    </rPh>
    <phoneticPr fontId="44"/>
  </si>
  <si>
    <t>団体・事業者概要(5)</t>
    <rPh sb="0" eb="2">
      <t>ダンタイ</t>
    </rPh>
    <rPh sb="3" eb="6">
      <t>ジギョウシャ</t>
    </rPh>
    <rPh sb="6" eb="8">
      <t>ガイヨウ</t>
    </rPh>
    <phoneticPr fontId="2"/>
  </si>
  <si>
    <t>＜事業評価＞</t>
    <rPh sb="1" eb="3">
      <t>ジギョウ</t>
    </rPh>
    <rPh sb="3" eb="5">
      <t>ヒョウカ</t>
    </rPh>
    <phoneticPr fontId="2"/>
  </si>
  <si>
    <t>松塩安筑老人福祉施設組合</t>
    <rPh sb="2" eb="3">
      <t>アン</t>
    </rPh>
    <phoneticPr fontId="2"/>
  </si>
  <si>
    <t>KPI達成個数割合</t>
  </si>
  <si>
    <t>令和4年度補正デジタル田園都市国家構想交付金(デジタル実装タイプTYPE1)14100粗大ごみ処理手数料における電子決済の導入</t>
  </si>
  <si>
    <t>（KPI設定個数</t>
  </si>
  <si>
    <t>公立保育園・公立幼稚園キャッシュレス決済サービス導入事業</t>
  </si>
  <si>
    <t>②</t>
  </si>
  <si>
    <t>達成状況</t>
    <rPh sb="0" eb="2">
      <t>タッセイ</t>
    </rPh>
    <rPh sb="2" eb="4">
      <t>ジョウキョウ</t>
    </rPh>
    <phoneticPr fontId="2"/>
  </si>
  <si>
    <t>令和4年度補正デジタル田園都市国家構想交付金(デジタル実装タイプTYPE1)05463マイナンバーカードを用いた証明書発行サービス</t>
  </si>
  <si>
    <t>本サービスによる庁内でのデジタル意識醸成への寄与度合について、選択すること。またその理由を記載すること。</t>
    <rPh sb="0" eb="1">
      <t>ホン</t>
    </rPh>
    <rPh sb="8" eb="10">
      <t>チョウナイ</t>
    </rPh>
    <rPh sb="16" eb="18">
      <t>イシキ</t>
    </rPh>
    <rPh sb="18" eb="20">
      <t>ジョウセイ</t>
    </rPh>
    <rPh sb="22" eb="24">
      <t>キヨ</t>
    </rPh>
    <rPh sb="24" eb="26">
      <t>ドアイ</t>
    </rPh>
    <rPh sb="31" eb="33">
      <t>センタク</t>
    </rPh>
    <rPh sb="42" eb="44">
      <t>リユウ</t>
    </rPh>
    <rPh sb="45" eb="47">
      <t>キサイ</t>
    </rPh>
    <phoneticPr fontId="2"/>
  </si>
  <si>
    <t>行橋市地理空間情報公開サービス構築事業</t>
  </si>
  <si>
    <t>＜総括＞</t>
    <rPh sb="1" eb="3">
      <t>ソウカツ</t>
    </rPh>
    <phoneticPr fontId="2"/>
  </si>
  <si>
    <t>委託事業者への情報共有はどの程度行われていたか</t>
  </si>
  <si>
    <t>名称（団体・事業者名）(7)</t>
    <rPh sb="0" eb="2">
      <t>メイショウ</t>
    </rPh>
    <rPh sb="3" eb="5">
      <t>ダンタイ</t>
    </rPh>
    <rPh sb="6" eb="10">
      <t>ジギョウシャメイ</t>
    </rPh>
    <phoneticPr fontId="2"/>
  </si>
  <si>
    <t>議場システム更新委託業務</t>
  </si>
  <si>
    <t>令和4年度補正デジタル田園都市国家構想交付金(デジタル実装タイプTYPE1)30204有田市観光ポータルサービス構築事業</t>
  </si>
  <si>
    <t>令和4年度補正デジタル田園都市国家構想交付金(デジタル実装タイプTYPE1)20432木曽町 地域経済活性化デジタルクーポン事業</t>
  </si>
  <si>
    <t>外部要因</t>
    <rPh sb="0" eb="4">
      <t>ガイブヨウイン</t>
    </rPh>
    <phoneticPr fontId="2"/>
  </si>
  <si>
    <t>①</t>
  </si>
  <si>
    <t>事業を開始するに当たって抱いていた課題認識（事業により解決を目指していた課題）について、サービス利用者側（住民等）とサービス提供者側（職員等）に分けて、改めて記載すること。</t>
    <rPh sb="0" eb="2">
      <t>ジギョウ</t>
    </rPh>
    <rPh sb="3" eb="5">
      <t>カイシ</t>
    </rPh>
    <rPh sb="8" eb="9">
      <t>ア</t>
    </rPh>
    <rPh sb="12" eb="13">
      <t>イダ</t>
    </rPh>
    <rPh sb="17" eb="19">
      <t>カダイ</t>
    </rPh>
    <rPh sb="19" eb="21">
      <t>ニンシキ</t>
    </rPh>
    <rPh sb="22" eb="24">
      <t>ジギョウ</t>
    </rPh>
    <rPh sb="27" eb="29">
      <t>カイケツ</t>
    </rPh>
    <rPh sb="30" eb="32">
      <t>メザ</t>
    </rPh>
    <rPh sb="36" eb="38">
      <t>カダイ</t>
    </rPh>
    <rPh sb="48" eb="51">
      <t>リヨウシャ</t>
    </rPh>
    <rPh sb="51" eb="52">
      <t>ガワ</t>
    </rPh>
    <rPh sb="53" eb="55">
      <t>ジュウミン</t>
    </rPh>
    <rPh sb="55" eb="56">
      <t>トウ</t>
    </rPh>
    <rPh sb="62" eb="66">
      <t>テイキョウシャガワ</t>
    </rPh>
    <rPh sb="67" eb="69">
      <t>ショクイン</t>
    </rPh>
    <rPh sb="69" eb="70">
      <t>トウ</t>
    </rPh>
    <rPh sb="72" eb="73">
      <t>ワ</t>
    </rPh>
    <rPh sb="76" eb="77">
      <t>アラタ</t>
    </rPh>
    <rPh sb="79" eb="81">
      <t>キサイ</t>
    </rPh>
    <phoneticPr fontId="2"/>
  </si>
  <si>
    <t>③で記載した課題認識に対して、本事業を実施することにより得られた成果を、サービス利用者側（住民等）とサービス提供者側（職員等）に分けて、記載すること。</t>
    <rPh sb="2" eb="4">
      <t>キサイ</t>
    </rPh>
    <rPh sb="6" eb="8">
      <t>カダイ</t>
    </rPh>
    <rPh sb="8" eb="10">
      <t>ニンシキ</t>
    </rPh>
    <rPh sb="11" eb="12">
      <t>タイ</t>
    </rPh>
    <rPh sb="15" eb="18">
      <t>ホンジギョウ</t>
    </rPh>
    <rPh sb="19" eb="21">
      <t>ジッシ</t>
    </rPh>
    <rPh sb="28" eb="29">
      <t>エ</t>
    </rPh>
    <rPh sb="32" eb="34">
      <t>セイカ</t>
    </rPh>
    <rPh sb="40" eb="43">
      <t>リヨウシャ</t>
    </rPh>
    <rPh sb="43" eb="44">
      <t>ガワ</t>
    </rPh>
    <rPh sb="45" eb="47">
      <t>ジュウミン</t>
    </rPh>
    <rPh sb="47" eb="48">
      <t>トウ</t>
    </rPh>
    <rPh sb="54" eb="56">
      <t>テイキョウ</t>
    </rPh>
    <rPh sb="56" eb="57">
      <t>シャ</t>
    </rPh>
    <rPh sb="57" eb="58">
      <t>ガワ</t>
    </rPh>
    <rPh sb="59" eb="61">
      <t>ショクイン</t>
    </rPh>
    <rPh sb="61" eb="62">
      <t>トウ</t>
    </rPh>
    <rPh sb="64" eb="65">
      <t>ワ</t>
    </rPh>
    <rPh sb="68" eb="70">
      <t>キサイ</t>
    </rPh>
    <phoneticPr fontId="2"/>
  </si>
  <si>
    <t>令和6年度補正新しい地方経済・生活環境創生交付金(デジタル実装型TYPE1)15206</t>
  </si>
  <si>
    <t>事業実施責任者は、どの程度事業の遂行に対してコミットしていたか</t>
    <rPh sb="0" eb="7">
      <t>ジギョウジッシセキニンシャ</t>
    </rPh>
    <rPh sb="11" eb="13">
      <t>テイド</t>
    </rPh>
    <rPh sb="13" eb="15">
      <t>ジギョウ</t>
    </rPh>
    <rPh sb="16" eb="18">
      <t>スイコウ</t>
    </rPh>
    <rPh sb="19" eb="20">
      <t>タイ</t>
    </rPh>
    <phoneticPr fontId="2"/>
  </si>
  <si>
    <t>経費項目(14)</t>
    <rPh sb="0" eb="2">
      <t>ケイヒ</t>
    </rPh>
    <rPh sb="2" eb="4">
      <t>コウモク</t>
    </rPh>
    <phoneticPr fontId="44"/>
  </si>
  <si>
    <t>事業実施責任者が事業の推進にある程度関与しており、庁内での会議等に定期的に参加し進捗を確認していた</t>
    <rPh sb="0" eb="2">
      <t>ジギョウ</t>
    </rPh>
    <rPh sb="2" eb="4">
      <t>ジッシ</t>
    </rPh>
    <rPh sb="4" eb="7">
      <t>セキニンシャ</t>
    </rPh>
    <rPh sb="8" eb="10">
      <t>ジギョウ</t>
    </rPh>
    <rPh sb="11" eb="13">
      <t>スイシン</t>
    </rPh>
    <rPh sb="16" eb="18">
      <t>テイド</t>
    </rPh>
    <rPh sb="18" eb="20">
      <t>カンヨ</t>
    </rPh>
    <rPh sb="25" eb="27">
      <t>チョウナイ</t>
    </rPh>
    <rPh sb="29" eb="31">
      <t>カイギ</t>
    </rPh>
    <rPh sb="31" eb="32">
      <t>トウ</t>
    </rPh>
    <rPh sb="33" eb="36">
      <t>テイキテキ</t>
    </rPh>
    <rPh sb="37" eb="39">
      <t>サンカ</t>
    </rPh>
    <rPh sb="40" eb="42">
      <t>シンチョク</t>
    </rPh>
    <rPh sb="43" eb="45">
      <t>カクニン</t>
    </rPh>
    <phoneticPr fontId="2"/>
  </si>
  <si>
    <t>設問5でチェックをつけた内容については、必ず記載を求めます</t>
  </si>
  <si>
    <t>事業実施責任者が事業の推進にある程度関与しており、事業の進捗について定期的に報告を行う機会があった</t>
    <rPh sb="0" eb="2">
      <t>ジギョウ</t>
    </rPh>
    <rPh sb="2" eb="4">
      <t>ジッシ</t>
    </rPh>
    <rPh sb="4" eb="7">
      <t>セキニンシャ</t>
    </rPh>
    <rPh sb="8" eb="10">
      <t>ジギョウ</t>
    </rPh>
    <rPh sb="11" eb="13">
      <t>スイシン</t>
    </rPh>
    <rPh sb="16" eb="18">
      <t>テイド</t>
    </rPh>
    <rPh sb="18" eb="20">
      <t>カンヨ</t>
    </rPh>
    <rPh sb="25" eb="27">
      <t>ジギョウ</t>
    </rPh>
    <rPh sb="28" eb="30">
      <t>シンチョク</t>
    </rPh>
    <rPh sb="34" eb="37">
      <t>テイキテキ</t>
    </rPh>
    <rPh sb="38" eb="40">
      <t>ホウコク</t>
    </rPh>
    <rPh sb="41" eb="42">
      <t>オコナ</t>
    </rPh>
    <rPh sb="43" eb="45">
      <t>キカイ</t>
    </rPh>
    <phoneticPr fontId="2"/>
  </si>
  <si>
    <t>※今年度だけではなく、これまで3年間での取組も含めて、要因として考えられることを記載してください。</t>
    <rPh sb="1" eb="4">
      <t>コンネンド</t>
    </rPh>
    <rPh sb="16" eb="18">
      <t>ネンカン</t>
    </rPh>
    <rPh sb="20" eb="22">
      <t>トリクミ</t>
    </rPh>
    <rPh sb="23" eb="24">
      <t>フク</t>
    </rPh>
    <rPh sb="27" eb="29">
      <t>ヨウイン</t>
    </rPh>
    <rPh sb="32" eb="33">
      <t>カンガ</t>
    </rPh>
    <rPh sb="40" eb="42">
      <t>キサイ</t>
    </rPh>
    <phoneticPr fontId="2"/>
  </si>
  <si>
    <t>地図情報プラットフォーム整備事業</t>
  </si>
  <si>
    <t>07825</t>
  </si>
  <si>
    <t>特に、今後庁内関係者や庁外関係者、外部のステークホルダーを巻き込むためにどのようなアクションを起こすのか5W1Hを意識し、記入してください</t>
  </si>
  <si>
    <t>令和4年度補正デジタル田園都市国家構想交付金(デジタル実装タイプTYPE1)43404</t>
  </si>
  <si>
    <t>令和4年度補正デジタル田園都市国家構想交付金(デジタル実装タイプTYPE1)34212窓口DXSaaS</t>
  </si>
  <si>
    <t>e：委託事業者との改善に向けた協議・調整</t>
    <rPh sb="2" eb="4">
      <t>イタク</t>
    </rPh>
    <rPh sb="4" eb="6">
      <t>ジギョウ</t>
    </rPh>
    <rPh sb="6" eb="7">
      <t>シャ</t>
    </rPh>
    <rPh sb="9" eb="11">
      <t>カイゼン</t>
    </rPh>
    <rPh sb="12" eb="13">
      <t>ム</t>
    </rPh>
    <rPh sb="15" eb="17">
      <t>キョウギ</t>
    </rPh>
    <rPh sb="18" eb="20">
      <t>チョウセイ</t>
    </rPh>
    <phoneticPr fontId="44"/>
  </si>
  <si>
    <t>行かない窓口プロジェクト</t>
  </si>
  <si>
    <t>令和5年度補正デジタル田園都市国家構想交付金(デジタル実装タイプTYPE1)14211書かない窓口の導入</t>
  </si>
  <si>
    <t>教育・保育施設等給付業務管理システム導入事業</t>
  </si>
  <si>
    <t>令和6年度補正新しい地方経済・生活環境創生交付金(デジタル実装型TYPE1)13119史跡公園デジタルミュージアム事業</t>
  </si>
  <si>
    <t>特に、意見収集の方法やサービスにおける機能追加についてどのように見直しを行い、アクションを起こすのか5W1Hを意識し、記入してください</t>
    <rPh sb="0" eb="1">
      <t>トク</t>
    </rPh>
    <rPh sb="3" eb="7">
      <t>イケンシュウシュウ</t>
    </rPh>
    <phoneticPr fontId="2"/>
  </si>
  <si>
    <t>書かない窓口サービス</t>
  </si>
  <si>
    <t>令和4年度補正デジタル田園都市国家構想交付金(デジタル実装タイプTYPE1)03202公共施設予約システム導入事業</t>
  </si>
  <si>
    <t>周知・広報活動に用いた情報発信方法を選択してください</t>
    <rPh sb="8" eb="9">
      <t>モチ</t>
    </rPh>
    <rPh sb="11" eb="15">
      <t>ジョウホウハッシン</t>
    </rPh>
    <rPh sb="15" eb="17">
      <t>ホウホウ</t>
    </rPh>
    <phoneticPr fontId="2"/>
  </si>
  <si>
    <t>令和4年度補正デジタル田園都市国家構想交付金(デジタル実装タイプTYPE1)09361メタバース空間「バーチャル壬生町」を活用したDXまちづくり教育</t>
  </si>
  <si>
    <t>令和6年度補正新しい地方経済・生活環境創生交付金(デジタル実装型TYPE1)02367キャッシュレス決済導入事業</t>
  </si>
  <si>
    <t>令和4年度補正デジタル田園都市国家構想交付金(デジタル実装タイプTYPE1)25204集団がん検診WEB予約システム整備事業</t>
  </si>
  <si>
    <t>発信しなかった</t>
    <rPh sb="0" eb="2">
      <t>ハッシン</t>
    </rPh>
    <phoneticPr fontId="2"/>
  </si>
  <si>
    <t>バス・タクシー利用助成券電子化事業</t>
  </si>
  <si>
    <t>令和5年度補正デジタル田園都市国家構想交付金(デジタル実装タイプTYPE1)25443</t>
  </si>
  <si>
    <t>T112</t>
  </si>
  <si>
    <t>7：</t>
  </si>
  <si>
    <t>b：チラシ・ポスターの設置または配布</t>
    <rPh sb="11" eb="13">
      <t>セッチ</t>
    </rPh>
    <rPh sb="16" eb="18">
      <t>ハイフ</t>
    </rPh>
    <phoneticPr fontId="44"/>
  </si>
  <si>
    <t>e：広報誌</t>
    <rPh sb="2" eb="5">
      <t>コウホウシ</t>
    </rPh>
    <phoneticPr fontId="44"/>
  </si>
  <si>
    <t>f：その他（具体的な情報発信媒体を下段に記入）</t>
    <rPh sb="4" eb="5">
      <t>タ</t>
    </rPh>
    <rPh sb="6" eb="9">
      <t>グタイテキ</t>
    </rPh>
    <rPh sb="10" eb="16">
      <t>ジョウホウハッシンバイタイ</t>
    </rPh>
    <rPh sb="17" eb="22">
      <t>ゲダンニキニュウ</t>
    </rPh>
    <phoneticPr fontId="44"/>
  </si>
  <si>
    <t>令和4年度補正デジタル田園都市国家構想交付金(デジタル実装タイプTYPE1)26203</t>
  </si>
  <si>
    <t>令和4年度補正デジタル田園都市国家構想交付金(デジタル実装タイプTYPE1)05463デジタル技術を用いたスマート防災構築事業</t>
  </si>
  <si>
    <t>本シートに記載いただいた過年度の取組・課題を踏まえ、「周知・広報」に関して、どのように今後取り組むか具体的に記入してください</t>
    <rPh sb="27" eb="29">
      <t>シュウチ</t>
    </rPh>
    <rPh sb="30" eb="32">
      <t>コウホウ</t>
    </rPh>
    <phoneticPr fontId="2"/>
  </si>
  <si>
    <t>特に、利用拡大に向けて、情報発信の方法や内容についてどのように見直しを行い、アクションを起こすのか5W1Hを意識し、記入してください</t>
  </si>
  <si>
    <t>a：事業評価を行うための情報収集（十分な量のフィードバックの確保等）</t>
    <rPh sb="17" eb="19">
      <t>ジュウブン</t>
    </rPh>
    <rPh sb="20" eb="21">
      <t>リョウ</t>
    </rPh>
    <rPh sb="30" eb="32">
      <t>カクホ</t>
    </rPh>
    <rPh sb="32" eb="33">
      <t>トウ</t>
    </rPh>
    <phoneticPr fontId="2"/>
  </si>
  <si>
    <t>※外部有識者の例：自治体DXに関する経験や知見を有する有識者や既存の評価体制に参画している有識者等</t>
  </si>
  <si>
    <t>⑤評価を
実施
しなかった</t>
    <rPh sb="1" eb="3">
      <t>ヒョウカ</t>
    </rPh>
    <rPh sb="5" eb="7">
      <t>ジッシ</t>
    </rPh>
    <phoneticPr fontId="2"/>
  </si>
  <si>
    <t>経費項目は、事業の継続的な実施に要する費用（システムのランニングコストや運営に係る人件費、プロモーション費用等）を網羅的に記載ください。</t>
    <rPh sb="39" eb="40">
      <t>カカ</t>
    </rPh>
    <rPh sb="52" eb="54">
      <t>ヒヨウ</t>
    </rPh>
    <phoneticPr fontId="2"/>
  </si>
  <si>
    <r>
      <t>事業を継続的に運営するために必要な</t>
    </r>
    <r>
      <rPr>
        <b/>
        <u/>
        <sz val="11"/>
        <color theme="1"/>
        <rFont val="Meiryo UI"/>
      </rPr>
      <t>庁内</t>
    </r>
    <r>
      <rPr>
        <sz val="11"/>
        <color theme="1"/>
        <rFont val="Meiryo UI"/>
      </rPr>
      <t>の人員は確保されていたか</t>
    </r>
  </si>
  <si>
    <t>なお、記載の評価関係者がそもそも存在しない場合は、「評価を実施しなかった」を選択ください</t>
  </si>
  <si>
    <t>留夜別村</t>
  </si>
  <si>
    <t>サービスの性質上、委託事業者が存在しない事業である（例：地域のスマート農業化支援に係る間接補助事業）</t>
  </si>
  <si>
    <t>サービスの性質上、委託事業者が存在しない事業である（例：地域のスマート農業化支援に係る間接補助事業）</t>
    <rPh sb="5" eb="8">
      <t>セイシツジョウ</t>
    </rPh>
    <rPh sb="9" eb="11">
      <t>イタク</t>
    </rPh>
    <rPh sb="11" eb="14">
      <t>ジギョウシャ</t>
    </rPh>
    <rPh sb="15" eb="17">
      <t>ソンザイ</t>
    </rPh>
    <rPh sb="20" eb="22">
      <t>ジギョウ</t>
    </rPh>
    <rPh sb="26" eb="27">
      <t>レイ</t>
    </rPh>
    <rPh sb="28" eb="30">
      <t>チイキ</t>
    </rPh>
    <rPh sb="35" eb="38">
      <t>ノウギョウカ</t>
    </rPh>
    <rPh sb="38" eb="40">
      <t>シエン</t>
    </rPh>
    <rPh sb="41" eb="42">
      <t>カカワ</t>
    </rPh>
    <rPh sb="43" eb="45">
      <t>カンセツ</t>
    </rPh>
    <rPh sb="45" eb="47">
      <t>ホジョ</t>
    </rPh>
    <rPh sb="47" eb="49">
      <t>ジギョウ</t>
    </rPh>
    <phoneticPr fontId="2"/>
  </si>
  <si>
    <t>令和6年度補正新しい地方経済・生活環境創生交付金(デジタル実装型TYPE1)02000</t>
  </si>
  <si>
    <t>令和5年度補正デジタル田園都市国家構想交付金(デジタル実装タイプTYPE1)18000AIによる土木施設の変状検知事業</t>
  </si>
  <si>
    <t>③評価・改善活動の工夫や改善点</t>
    <rPh sb="1" eb="3">
      <t>ヒョウカ</t>
    </rPh>
    <rPh sb="4" eb="6">
      <t>カイゼン</t>
    </rPh>
    <rPh sb="6" eb="8">
      <t>カツドウ</t>
    </rPh>
    <rPh sb="9" eb="11">
      <t>クフウ</t>
    </rPh>
    <rPh sb="12" eb="15">
      <t>カイゼンテン</t>
    </rPh>
    <phoneticPr fontId="2"/>
  </si>
  <si>
    <t>奈良県広域水道企業団</t>
    <rPh sb="0" eb="3">
      <t>ナラケン</t>
    </rPh>
    <rPh sb="3" eb="5">
      <t>コウイキ</t>
    </rPh>
    <rPh sb="5" eb="7">
      <t>スイドウ</t>
    </rPh>
    <rPh sb="7" eb="10">
      <t>キギョウダン</t>
    </rPh>
    <phoneticPr fontId="2"/>
  </si>
  <si>
    <t>令和6年度補正新しい地方経済・生活環境創生交付金(デジタル実装型TYPE1)01638GPS除雪管理システム導入事業</t>
  </si>
  <si>
    <t>その際、実施計画策定当初の事業目的のうち、何割程度を達成できたか、選択すること。</t>
    <rPh sb="2" eb="3">
      <t>サイ</t>
    </rPh>
    <rPh sb="4" eb="6">
      <t>ジッシ</t>
    </rPh>
    <rPh sb="6" eb="8">
      <t>ケイカク</t>
    </rPh>
    <rPh sb="8" eb="10">
      <t>サクテイ</t>
    </rPh>
    <rPh sb="10" eb="12">
      <t>トウショ</t>
    </rPh>
    <rPh sb="13" eb="15">
      <t>ジギョウ</t>
    </rPh>
    <rPh sb="15" eb="17">
      <t>モクテキ</t>
    </rPh>
    <rPh sb="21" eb="23">
      <t>ナンワリ</t>
    </rPh>
    <rPh sb="23" eb="25">
      <t>テイド</t>
    </rPh>
    <rPh sb="26" eb="28">
      <t>タッセイ</t>
    </rPh>
    <rPh sb="33" eb="35">
      <t>センタク</t>
    </rPh>
    <phoneticPr fontId="2"/>
  </si>
  <si>
    <t>(3) 「KPI達成」の場合：今後に向けた取組</t>
    <rPh sb="8" eb="10">
      <t>タッセイ</t>
    </rPh>
    <rPh sb="12" eb="14">
      <t>バアイ</t>
    </rPh>
    <rPh sb="15" eb="17">
      <t>コンゴ</t>
    </rPh>
    <rPh sb="18" eb="19">
      <t>ム</t>
    </rPh>
    <rPh sb="21" eb="23">
      <t>トリクミ</t>
    </rPh>
    <phoneticPr fontId="2"/>
  </si>
  <si>
    <t>令和4年度補正デジタル田園都市国家構想交付金(デジタル実装タイプTYPE1)23217こうなんタベマルシェ（フードシェアリングサービス タベスケ）</t>
  </si>
  <si>
    <t>※選択欄については、KPIの達成状況にかかわらず、当初抱いていた課題がどの程度解決されたかという実情に基づき、記載してください。</t>
    <rPh sb="1" eb="4">
      <t>センタクラン</t>
    </rPh>
    <rPh sb="14" eb="16">
      <t>タッセイ</t>
    </rPh>
    <rPh sb="16" eb="18">
      <t>ジョウキョウ</t>
    </rPh>
    <rPh sb="25" eb="27">
      <t>トウショ</t>
    </rPh>
    <rPh sb="27" eb="28">
      <t>ダ</t>
    </rPh>
    <rPh sb="32" eb="34">
      <t>カダイ</t>
    </rPh>
    <rPh sb="37" eb="39">
      <t>テイド</t>
    </rPh>
    <rPh sb="39" eb="41">
      <t>カイケツ</t>
    </rPh>
    <rPh sb="48" eb="50">
      <t>ジツジョウ</t>
    </rPh>
    <rPh sb="51" eb="52">
      <t>モト</t>
    </rPh>
    <rPh sb="55" eb="57">
      <t>キサイ</t>
    </rPh>
    <phoneticPr fontId="2"/>
  </si>
  <si>
    <t>令和4年度補正デジタル田園都市国家構想交付金(デジタル実装タイプTYPE1)20207施設予約システム及びスマートロックシステム導入事業</t>
  </si>
  <si>
    <t>自治会運営DX事業</t>
  </si>
  <si>
    <t>デジタル技術を用いたスマート防災構築事業</t>
  </si>
  <si>
    <t>白山石川医療企業団</t>
    <rPh sb="0" eb="1">
      <t>ハク</t>
    </rPh>
    <rPh sb="1" eb="2">
      <t>サン</t>
    </rPh>
    <rPh sb="4" eb="6">
      <t>イリョウ</t>
    </rPh>
    <rPh sb="6" eb="8">
      <t>キギョウ</t>
    </rPh>
    <rPh sb="8" eb="9">
      <t>ダン</t>
    </rPh>
    <phoneticPr fontId="46"/>
  </si>
  <si>
    <t>設問6でチェックをつけた内容については、必ず記載を求めます</t>
  </si>
  <si>
    <t>教育の質向上のための校務DX推進事業</t>
  </si>
  <si>
    <t>令和4年度補正デジタル田園都市国家構想交付金(デジタル実装タイプTYPE1)30205キャンプ場を核としたデジタル周遊事業</t>
  </si>
  <si>
    <t>0.基礎情報</t>
  </si>
  <si>
    <t>デジタル採点システム導入事業</t>
  </si>
  <si>
    <t>1.推進体制</t>
  </si>
  <si>
    <t>令和6年度補正新しい地方経済・生活環境創生交付金(デジタル実装型TYPE1)23220避難所DX事業</t>
  </si>
  <si>
    <t>都道府県名</t>
    <rPh sb="0" eb="5">
      <t>トドウフケンメイ</t>
    </rPh>
    <phoneticPr fontId="2"/>
  </si>
  <si>
    <t>責任者役職</t>
    <rPh sb="0" eb="3">
      <t>セキニンシャ</t>
    </rPh>
    <rPh sb="3" eb="5">
      <t>ヤクショク</t>
    </rPh>
    <phoneticPr fontId="44"/>
  </si>
  <si>
    <t>担当者名</t>
    <rPh sb="0" eb="3">
      <t>タントウシャ</t>
    </rPh>
    <rPh sb="3" eb="4">
      <t>メイ</t>
    </rPh>
    <phoneticPr fontId="44"/>
  </si>
  <si>
    <t>名称（団体・事業者名）(2)</t>
    <rPh sb="0" eb="2">
      <t>メイショウ</t>
    </rPh>
    <rPh sb="3" eb="5">
      <t>ダンタイ</t>
    </rPh>
    <rPh sb="6" eb="10">
      <t>ジギョウシャメイ</t>
    </rPh>
    <phoneticPr fontId="2"/>
  </si>
  <si>
    <t>団体・事業者概要(2)</t>
    <rPh sb="0" eb="2">
      <t>ダンタイ</t>
    </rPh>
    <rPh sb="3" eb="6">
      <t>ジギョウシャ</t>
    </rPh>
    <rPh sb="6" eb="8">
      <t>ガイヨウ</t>
    </rPh>
    <phoneticPr fontId="2"/>
  </si>
  <si>
    <t>名称（団体・事業者名）(3)</t>
    <rPh sb="0" eb="2">
      <t>メイショウ</t>
    </rPh>
    <rPh sb="3" eb="5">
      <t>ダンタイ</t>
    </rPh>
    <rPh sb="6" eb="10">
      <t>ジギョウシャメイ</t>
    </rPh>
    <phoneticPr fontId="2"/>
  </si>
  <si>
    <t>名称（団体・事業者名）(4)</t>
    <rPh sb="0" eb="2">
      <t>メイショウ</t>
    </rPh>
    <rPh sb="3" eb="5">
      <t>ダンタイ</t>
    </rPh>
    <rPh sb="6" eb="10">
      <t>ジギョウシャメイ</t>
    </rPh>
    <phoneticPr fontId="2"/>
  </si>
  <si>
    <t>名称（団体・事業者名）(5)</t>
    <rPh sb="0" eb="2">
      <t>メイショウ</t>
    </rPh>
    <rPh sb="3" eb="5">
      <t>ダンタイ</t>
    </rPh>
    <rPh sb="6" eb="10">
      <t>ジギョウシャメイ</t>
    </rPh>
    <phoneticPr fontId="2"/>
  </si>
  <si>
    <t>名称（団体・事業者名）(6)</t>
    <rPh sb="0" eb="2">
      <t>メイショウ</t>
    </rPh>
    <rPh sb="3" eb="5">
      <t>ダンタイ</t>
    </rPh>
    <rPh sb="6" eb="10">
      <t>ジギョウシャメイ</t>
    </rPh>
    <phoneticPr fontId="2"/>
  </si>
  <si>
    <t>団体・事業者概要(6)</t>
    <rPh sb="0" eb="2">
      <t>ダンタイ</t>
    </rPh>
    <rPh sb="3" eb="6">
      <t>ジギョウシャ</t>
    </rPh>
    <rPh sb="6" eb="8">
      <t>ガイヨウ</t>
    </rPh>
    <phoneticPr fontId="2"/>
  </si>
  <si>
    <t>学力向上プロジェクト推進事業（AIドリル実装）</t>
  </si>
  <si>
    <t>令和4年度補正デジタル田園都市国家構想交付金(デジタル実装タイプTYPE1)27301統合型校務支援システム構築事業</t>
  </si>
  <si>
    <t>令和4年度補正デジタル田園都市国家構想交付金(デジタル実装タイプTYPE1)12000</t>
  </si>
  <si>
    <t>令和6年度補正新しい地方経済・生活環境創生交付金(デジタル実装型TYPE1)45442情報配信サービスプラットフォームの連携配信機能拡充事業</t>
  </si>
  <si>
    <t>事業における役割(7)</t>
    <rPh sb="0" eb="2">
      <t>ジギョウ</t>
    </rPh>
    <rPh sb="6" eb="8">
      <t>ヤクワリ</t>
    </rPh>
    <phoneticPr fontId="2"/>
  </si>
  <si>
    <t>マイナンバーカード等活用推進事業</t>
  </si>
  <si>
    <t>団体・事業者概要(8)</t>
    <rPh sb="0" eb="2">
      <t>ダンタイ</t>
    </rPh>
    <rPh sb="3" eb="6">
      <t>ジギョウシャ</t>
    </rPh>
    <rPh sb="6" eb="8">
      <t>ガイヨウ</t>
    </rPh>
    <phoneticPr fontId="2"/>
  </si>
  <si>
    <t>紀の海広域施設組合</t>
    <rPh sb="0" eb="1">
      <t>キ</t>
    </rPh>
    <rPh sb="2" eb="3">
      <t>ウミ</t>
    </rPh>
    <rPh sb="3" eb="5">
      <t>コウイキ</t>
    </rPh>
    <rPh sb="5" eb="7">
      <t>シセツ</t>
    </rPh>
    <rPh sb="7" eb="9">
      <t>クミアイ</t>
    </rPh>
    <phoneticPr fontId="2"/>
  </si>
  <si>
    <t>事業における役割(9)</t>
    <rPh sb="0" eb="2">
      <t>ジギョウ</t>
    </rPh>
    <rPh sb="6" eb="8">
      <t>ヤクワリ</t>
    </rPh>
    <phoneticPr fontId="2"/>
  </si>
  <si>
    <t>団体・事業者概要(10)</t>
    <rPh sb="0" eb="2">
      <t>ダンタイ</t>
    </rPh>
    <rPh sb="3" eb="6">
      <t>ジギョウシャ</t>
    </rPh>
    <rPh sb="6" eb="8">
      <t>ガイヨウ</t>
    </rPh>
    <phoneticPr fontId="2"/>
  </si>
  <si>
    <t>事業における役割(10)</t>
    <rPh sb="0" eb="2">
      <t>ジギョウ</t>
    </rPh>
    <rPh sb="6" eb="8">
      <t>ヤクワリ</t>
    </rPh>
    <phoneticPr fontId="2"/>
  </si>
  <si>
    <t>名称（団体・事業者名）(12)</t>
    <rPh sb="0" eb="2">
      <t>メイショウ</t>
    </rPh>
    <rPh sb="3" eb="5">
      <t>ダンタイ</t>
    </rPh>
    <rPh sb="6" eb="10">
      <t>ジギョウシャメイ</t>
    </rPh>
    <phoneticPr fontId="2"/>
  </si>
  <si>
    <t>令和5年度補正デジタル田園都市国家構想交付金(デジタル実装タイプTYPE1)41387AI活用型デマンド交通導入事業</t>
  </si>
  <si>
    <t>令和5年度補正デジタル田園都市国家構想交付金(デジタル実装タイプTYPE1)01513中頓別町図書システム導入事業</t>
  </si>
  <si>
    <r>
      <t>サービス</t>
    </r>
    <r>
      <rPr>
        <sz val="11"/>
        <color auto="1"/>
        <rFont val="Meiryo UI"/>
      </rPr>
      <t>実装・</t>
    </r>
    <r>
      <rPr>
        <sz val="11"/>
        <color theme="1"/>
        <rFont val="Meiryo UI"/>
      </rPr>
      <t>運用に際して</t>
    </r>
    <r>
      <rPr>
        <b/>
        <u/>
        <sz val="11"/>
        <color theme="1"/>
        <rFont val="Meiryo UI"/>
      </rPr>
      <t>庁内</t>
    </r>
    <r>
      <rPr>
        <sz val="11"/>
        <color theme="1"/>
        <rFont val="Meiryo UI"/>
      </rPr>
      <t>の推進体制ではどのようなことを実施していたか、当てはまる項目をすべて選択してください（複数回答）</t>
    </r>
    <rPh sb="4" eb="6">
      <t>ジッソウ</t>
    </rPh>
    <rPh sb="7" eb="9">
      <t>ウンヨウ</t>
    </rPh>
    <rPh sb="10" eb="11">
      <t>サイ</t>
    </rPh>
    <rPh sb="16" eb="18">
      <t>スイシン</t>
    </rPh>
    <rPh sb="30" eb="32">
      <t>ジッシ</t>
    </rPh>
    <rPh sb="38" eb="39">
      <t>ア</t>
    </rPh>
    <rPh sb="43" eb="45">
      <t>コウモク</t>
    </rPh>
    <rPh sb="49" eb="51">
      <t>センタク</t>
    </rPh>
    <rPh sb="58" eb="62">
      <t>フクスウカイトウ</t>
    </rPh>
    <phoneticPr fontId="2"/>
  </si>
  <si>
    <t>団体・事業者概要(14)</t>
    <rPh sb="0" eb="2">
      <t>ダンタイ</t>
    </rPh>
    <rPh sb="3" eb="6">
      <t>ジギョウシャ</t>
    </rPh>
    <rPh sb="6" eb="8">
      <t>ガイヨウ</t>
    </rPh>
    <phoneticPr fontId="2"/>
  </si>
  <si>
    <t>収入項目(3)</t>
    <rPh sb="0" eb="2">
      <t>シュウニュウ</t>
    </rPh>
    <rPh sb="2" eb="4">
      <t>コウモク</t>
    </rPh>
    <phoneticPr fontId="44"/>
  </si>
  <si>
    <t>教育DX推進事業</t>
  </si>
  <si>
    <t>名称（団体・事業者名）(15)</t>
    <rPh sb="0" eb="2">
      <t>メイショウ</t>
    </rPh>
    <rPh sb="3" eb="5">
      <t>ダンタイ</t>
    </rPh>
    <rPh sb="6" eb="10">
      <t>ジギョウシャメイ</t>
    </rPh>
    <phoneticPr fontId="2"/>
  </si>
  <si>
    <t>事業における役割(15)</t>
    <rPh sb="0" eb="2">
      <t>ジギョウ</t>
    </rPh>
    <rPh sb="6" eb="8">
      <t>ヤクワリ</t>
    </rPh>
    <phoneticPr fontId="2"/>
  </si>
  <si>
    <t>経費項目(1)</t>
    <rPh sb="0" eb="2">
      <t>ケイヒ</t>
    </rPh>
    <rPh sb="2" eb="4">
      <t>コウモク</t>
    </rPh>
    <phoneticPr fontId="44"/>
  </si>
  <si>
    <t>令和5年度補正デジタル田園都市国家構想交付金(デジタル実装タイプTYPE1)11230公立保育園ICT導入事業</t>
  </si>
  <si>
    <r>
      <t>サービス実装</t>
    </r>
    <r>
      <rPr>
        <b/>
        <sz val="11"/>
        <color auto="1"/>
        <rFont val="Meiryo UI"/>
      </rPr>
      <t>・</t>
    </r>
    <r>
      <rPr>
        <sz val="11"/>
        <color auto="1"/>
        <rFont val="Meiryo UI"/>
      </rPr>
      <t>運用に際して</t>
    </r>
    <r>
      <rPr>
        <b/>
        <u/>
        <sz val="11"/>
        <color auto="1"/>
        <rFont val="Meiryo UI"/>
      </rPr>
      <t>庁外</t>
    </r>
    <r>
      <rPr>
        <sz val="11"/>
        <color auto="1"/>
        <rFont val="Meiryo UI"/>
      </rPr>
      <t>の推進体制ではどのようなことを実施していたか、当てはまる項目をすべて選択してください（複数回答）</t>
    </r>
    <rPh sb="4" eb="6">
      <t>ジッソウ</t>
    </rPh>
    <rPh sb="7" eb="9">
      <t>ウンヨウ</t>
    </rPh>
    <rPh sb="10" eb="11">
      <t>サイ</t>
    </rPh>
    <rPh sb="14" eb="15">
      <t>ガイ</t>
    </rPh>
    <phoneticPr fontId="2"/>
  </si>
  <si>
    <t>経費項目(2)</t>
    <rPh sb="0" eb="2">
      <t>ケイヒ</t>
    </rPh>
    <rPh sb="2" eb="4">
      <t>コウモク</t>
    </rPh>
    <phoneticPr fontId="44"/>
  </si>
  <si>
    <t>申請書作成支援システム整備</t>
  </si>
  <si>
    <t>金額(2)</t>
    <rPh sb="0" eb="2">
      <t>キンガク</t>
    </rPh>
    <phoneticPr fontId="44"/>
  </si>
  <si>
    <t>令和5年度補正デジタル田園都市国家構想交付金(デジタル実装タイプTYPE1)46221</t>
  </si>
  <si>
    <t>令和6年度補正新しい地方経済・生活環境創生交付金(デジタル実装型TYPE1)23202公立保育園業務ICT化推進事業</t>
  </si>
  <si>
    <t>令和6年度補正新しい地方経済・生活環境創生交付金(デジタル実装型TYPE1)14216介護認定審査会のペーパーレス化</t>
  </si>
  <si>
    <t>令和6年度補正新しい地方経済・生活環境創生交付金(デジタル実装型TYPE1)31372</t>
  </si>
  <si>
    <t>経費項目(3)</t>
    <rPh sb="0" eb="2">
      <t>ケイヒ</t>
    </rPh>
    <rPh sb="2" eb="4">
      <t>コウモク</t>
    </rPh>
    <phoneticPr fontId="44"/>
  </si>
  <si>
    <t>金額(3)</t>
    <rPh sb="0" eb="2">
      <t>キンガク</t>
    </rPh>
    <phoneticPr fontId="44"/>
  </si>
  <si>
    <t>市民公開型閲覧GISサイトの構築</t>
  </si>
  <si>
    <t>経費項目(4)</t>
    <rPh sb="0" eb="2">
      <t>ケイヒ</t>
    </rPh>
    <rPh sb="2" eb="4">
      <t>コウモク</t>
    </rPh>
    <phoneticPr fontId="44"/>
  </si>
  <si>
    <t>北名古屋衛生組合</t>
    <rPh sb="0" eb="1">
      <t>キタ</t>
    </rPh>
    <rPh sb="1" eb="4">
      <t>ナゴヤ</t>
    </rPh>
    <phoneticPr fontId="2"/>
  </si>
  <si>
    <t>経費項目(7)</t>
    <rPh sb="0" eb="2">
      <t>ケイヒ</t>
    </rPh>
    <rPh sb="2" eb="4">
      <t>コウモク</t>
    </rPh>
    <phoneticPr fontId="44"/>
  </si>
  <si>
    <r>
      <t>　③を選択した場合には、</t>
    </r>
    <r>
      <rPr>
        <b/>
        <u/>
        <sz val="12"/>
        <color auto="1"/>
        <rFont val="Meiryo UI"/>
      </rPr>
      <t>外部要因の詳細な内容</t>
    </r>
    <r>
      <rPr>
        <sz val="12"/>
        <color auto="1"/>
        <rFont val="Meiryo UI"/>
      </rPr>
      <t>と、</t>
    </r>
    <r>
      <rPr>
        <b/>
        <u/>
        <sz val="12"/>
        <color auto="1"/>
        <rFont val="Meiryo UI"/>
      </rPr>
      <t>それによるサービス利用への影響</t>
    </r>
    <r>
      <rPr>
        <sz val="12"/>
        <color auto="1"/>
        <rFont val="Meiryo UI"/>
      </rPr>
      <t>を明らかにする形で、具体的な理由を詳しくご記載ください。</t>
    </r>
    <rPh sb="3" eb="5">
      <t>センタク</t>
    </rPh>
    <rPh sb="7" eb="9">
      <t>バアイ</t>
    </rPh>
    <phoneticPr fontId="2"/>
  </si>
  <si>
    <t>令和5年度補正デジタル田園都市国家構想交付金(デジタル実装タイプTYPE1)15581</t>
  </si>
  <si>
    <t>保育業務支援システム導入及び運用業務事業</t>
  </si>
  <si>
    <t>金額(7)</t>
    <rPh sb="0" eb="2">
      <t>キンガク</t>
    </rPh>
    <phoneticPr fontId="44"/>
  </si>
  <si>
    <t>経費項目(8)</t>
    <rPh sb="0" eb="2">
      <t>ケイヒ</t>
    </rPh>
    <rPh sb="2" eb="4">
      <t>コウモク</t>
    </rPh>
    <phoneticPr fontId="44"/>
  </si>
  <si>
    <t>ICT技術を活用した道路・防災情報配信による住民サービス向上事業</t>
  </si>
  <si>
    <t>金額(8)</t>
    <rPh sb="0" eb="2">
      <t>キンガク</t>
    </rPh>
    <phoneticPr fontId="44"/>
  </si>
  <si>
    <t>児童生徒の学習系データ・校務系データの連携・活用による教育環境の構築</t>
  </si>
  <si>
    <t>川埜　真裕</t>
    <rPh sb="0" eb="2">
      <t>カワノ</t>
    </rPh>
    <rPh sb="3" eb="4">
      <t>シン</t>
    </rPh>
    <rPh sb="4" eb="5">
      <t>ユタカ</t>
    </rPh>
    <phoneticPr fontId="2"/>
  </si>
  <si>
    <t>移動型医療サービス推進事業</t>
  </si>
  <si>
    <t>経費項目(9)</t>
    <rPh sb="0" eb="2">
      <t>ケイヒ</t>
    </rPh>
    <rPh sb="2" eb="4">
      <t>コウモク</t>
    </rPh>
    <phoneticPr fontId="44"/>
  </si>
  <si>
    <t>ゼロトラスト教育クラウドプラットフォーム連携</t>
  </si>
  <si>
    <t>金額(9)</t>
    <rPh sb="0" eb="2">
      <t>キンガク</t>
    </rPh>
    <phoneticPr fontId="44"/>
  </si>
  <si>
    <t>令和6年度補正新しい地方経済・生活環境創生交付金(デジタル実装型TYPE1)11230公共施設予約システムリニューアル事業</t>
  </si>
  <si>
    <t>収入項目(2)</t>
    <rPh sb="0" eb="2">
      <t>シュウニュウ</t>
    </rPh>
    <rPh sb="2" eb="4">
      <t>コウモク</t>
    </rPh>
    <phoneticPr fontId="44"/>
  </si>
  <si>
    <t>令和4年度補正デジタル田園都市国家構想交付金(デジタル実装タイプTYPE1)13000</t>
  </si>
  <si>
    <t>寝屋川版母子保健DXの推進事業</t>
  </si>
  <si>
    <t>収入項目(4)</t>
    <rPh sb="0" eb="2">
      <t>シュウニュウ</t>
    </rPh>
    <rPh sb="2" eb="4">
      <t>コウモク</t>
    </rPh>
    <phoneticPr fontId="44"/>
  </si>
  <si>
    <t>令和4年度補正デジタル田園都市国家構想交付金(デジタル実装タイプTYPE1)01401特別養護老人ホームナースコールシステムデジタル化事業</t>
  </si>
  <si>
    <t>1KPI⑥</t>
  </si>
  <si>
    <t>収入項目(7)</t>
    <rPh sb="0" eb="2">
      <t>シュウニュウ</t>
    </rPh>
    <rPh sb="2" eb="4">
      <t>コウモク</t>
    </rPh>
    <phoneticPr fontId="44"/>
  </si>
  <si>
    <t>総合防災マップ構築事業</t>
  </si>
  <si>
    <t>収入項目(9)</t>
    <rPh sb="0" eb="2">
      <t>シュウニュウ</t>
    </rPh>
    <rPh sb="2" eb="4">
      <t>コウモク</t>
    </rPh>
    <phoneticPr fontId="44"/>
  </si>
  <si>
    <t>ICTを活用した字幕表示システム導入事業</t>
  </si>
  <si>
    <t>令和6年度補正新しい地方経済・生活環境創生交付金(デジタル実装型TYPE1)08220行政窓口のデジタル化（窓口DXSaaSの導入）</t>
  </si>
  <si>
    <t>令和5年度補正デジタル田園都市国家構想交付金(デジタル実装タイプTYPE1)40212介護認定調査支援システム導入事業</t>
  </si>
  <si>
    <t>収入項目(10)</t>
    <rPh sb="0" eb="2">
      <t>シュウニュウ</t>
    </rPh>
    <rPh sb="2" eb="4">
      <t>コウモク</t>
    </rPh>
    <phoneticPr fontId="44"/>
  </si>
  <si>
    <r>
      <t>【「KPI未計測」の場合】</t>
    </r>
    <r>
      <rPr>
        <sz val="12"/>
        <color auto="1"/>
        <rFont val="Meiryo UI"/>
      </rPr>
      <t xml:space="preserve">
計測見込み年</t>
    </r>
    <rPh sb="5" eb="6">
      <t>ミ</t>
    </rPh>
    <rPh sb="6" eb="8">
      <t>ケイソク</t>
    </rPh>
    <rPh sb="10" eb="12">
      <t>バアイ</t>
    </rPh>
    <rPh sb="14" eb="18">
      <t>ケイソクミコ</t>
    </rPh>
    <rPh sb="19" eb="20">
      <t>ネン</t>
    </rPh>
    <phoneticPr fontId="2"/>
  </si>
  <si>
    <t>a</t>
  </si>
  <si>
    <t>令和4年度補正デジタル田園都市国家構想交付金(デジタル実装タイプTYPE1)43819小国郷医療MaaS・Dx推進事業</t>
  </si>
  <si>
    <t>e</t>
  </si>
  <si>
    <t>対話型AIを活用した介護事業所の生産性向上事業</t>
  </si>
  <si>
    <t>名称(1)</t>
    <rPh sb="0" eb="2">
      <t>メイショウ</t>
    </rPh>
    <phoneticPr fontId="2"/>
  </si>
  <si>
    <t>f</t>
  </si>
  <si>
    <t>令和4年度補正デジタル田園都市国家構想交付金(デジタル実装タイプTYPE1)06428誰でもオンライン手続き「つなぐ」行政の実現に向けて</t>
  </si>
  <si>
    <t>g</t>
  </si>
  <si>
    <t>書かない窓口、コンビニ住民票記載事項証明機能追加</t>
  </si>
  <si>
    <t>h</t>
  </si>
  <si>
    <t>5.最終年度の振り返り</t>
  </si>
  <si>
    <t>令和4年度補正デジタル田園都市国家構想交付金(デジタル実装タイプTYPE1)06363デマンド型乗合タクシー予約システム導入事業</t>
  </si>
  <si>
    <t>KPI設定個数</t>
    <rPh sb="3" eb="7">
      <t>セッテイコスウ</t>
    </rPh>
    <phoneticPr fontId="2"/>
  </si>
  <si>
    <t>内部要因(1)</t>
    <rPh sb="0" eb="4">
      <t>ナイブヨウイン</t>
    </rPh>
    <phoneticPr fontId="2"/>
  </si>
  <si>
    <t>令和5年度補正デジタル田園都市国家構想交付金(デジタル実装タイプTYPE1)07342</t>
  </si>
  <si>
    <t>令和4年度補正デジタル田園都市国家構想交付金(デジタル実装タイプTYPE1)06381こども育成支援総合相談システム整備事業</t>
  </si>
  <si>
    <t>達成状況(2)</t>
    <rPh sb="0" eb="4">
      <t>タッセイジョウキョウ</t>
    </rPh>
    <phoneticPr fontId="2"/>
  </si>
  <si>
    <t>中富良野町立義務教育学校図書館システム導入及び町図書館連携事業</t>
  </si>
  <si>
    <t>石川県後期高齢者医療広域連合（普通会計分）</t>
    <rPh sb="0" eb="3">
      <t>イシカワケン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</si>
  <si>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外部要因(2)</t>
    <rPh sb="0" eb="4">
      <t>ガイブヨウイン</t>
    </rPh>
    <phoneticPr fontId="2"/>
  </si>
  <si>
    <t>達成状況(3)</t>
    <rPh sb="0" eb="4">
      <t>タッセイジョウキョウ</t>
    </rPh>
    <phoneticPr fontId="2"/>
  </si>
  <si>
    <t>学校給食費等DX事業</t>
  </si>
  <si>
    <t>達成状況(4)</t>
    <rPh sb="0" eb="4">
      <t>タッセイジョウキョウ</t>
    </rPh>
    <phoneticPr fontId="2"/>
  </si>
  <si>
    <t>市川町外三ケ市町共有財産事務組合</t>
  </si>
  <si>
    <t>令和5年度補正デジタル田園都市国家構想交付金(デジタル実装タイプTYPE1)08227介護認定審査会デジタルサービス導入事業</t>
  </si>
  <si>
    <t>名称(5)</t>
    <rPh sb="0" eb="2">
      <t>メイショウ</t>
    </rPh>
    <phoneticPr fontId="2"/>
  </si>
  <si>
    <t>内部要因(5)</t>
    <rPh sb="0" eb="4">
      <t>ナイブヨウイン</t>
    </rPh>
    <phoneticPr fontId="2"/>
  </si>
  <si>
    <t>名称(6)</t>
    <rPh sb="0" eb="2">
      <t>メイショウ</t>
    </rPh>
    <phoneticPr fontId="2"/>
  </si>
  <si>
    <t>達成状況(6)</t>
    <rPh sb="0" eb="4">
      <t>タッセイジョウキョウ</t>
    </rPh>
    <phoneticPr fontId="2"/>
  </si>
  <si>
    <t>市民向け情報発信力強化事業</t>
  </si>
  <si>
    <t>内部要因(6)</t>
    <rPh sb="0" eb="4">
      <t>ナイブヨウイン</t>
    </rPh>
    <phoneticPr fontId="2"/>
  </si>
  <si>
    <t>名称(7)</t>
    <rPh sb="0" eb="2">
      <t>メイショウ</t>
    </rPh>
    <phoneticPr fontId="2"/>
  </si>
  <si>
    <t>令和6年度補正新しい地方経済・生活環境創生交付金(デジタル実装型TYPE1)13108電子連絡帳アプリ開発</t>
  </si>
  <si>
    <t>外部要因(8)</t>
    <rPh sb="0" eb="4">
      <t>ガイブヨウイン</t>
    </rPh>
    <phoneticPr fontId="2"/>
  </si>
  <si>
    <t>内部要因(8)</t>
    <rPh sb="0" eb="4">
      <t>ナイブヨウイン</t>
    </rPh>
    <phoneticPr fontId="2"/>
  </si>
  <si>
    <t>栄村除雪管理システム導入事業</t>
  </si>
  <si>
    <t>学校図書館への貸出・蔵書管理システムの導入</t>
  </si>
  <si>
    <t>達成状況(9)</t>
    <rPh sb="0" eb="4">
      <t>タッセイジョウキョウ</t>
    </rPh>
    <phoneticPr fontId="2"/>
  </si>
  <si>
    <t>令和5年度補正デジタル田園都市国家構想交付金(デジタル実装タイプTYPE1)42308</t>
  </si>
  <si>
    <t>6-4</t>
  </si>
  <si>
    <t>内部要因(9)</t>
    <rPh sb="0" eb="4">
      <t>ナイブヨウイン</t>
    </rPh>
    <phoneticPr fontId="2"/>
  </si>
  <si>
    <t>デジタル地域通貨（ポイント）事業</t>
  </si>
  <si>
    <t>若狭広域行政事務組合</t>
    <rPh sb="0" eb="2">
      <t>ワカサ</t>
    </rPh>
    <rPh sb="2" eb="4">
      <t>コウイキ</t>
    </rPh>
    <rPh sb="4" eb="6">
      <t>ギョウセイ</t>
    </rPh>
    <rPh sb="6" eb="8">
      <t>ジム</t>
    </rPh>
    <rPh sb="8" eb="10">
      <t>クミアイ</t>
    </rPh>
    <phoneticPr fontId="2"/>
  </si>
  <si>
    <t>外部要因(10)</t>
    <rPh sb="0" eb="4">
      <t>ガイブヨウイン</t>
    </rPh>
    <phoneticPr fontId="2"/>
  </si>
  <si>
    <t>令和6年度補正新しい地方経済・生活環境創生交付金(デジタル実装型TYPE1)11363口座振替推進事業</t>
  </si>
  <si>
    <t>令和4年度補正デジタル田園都市国家構想交付金(デジタル実装タイプTYPE1)40642デジタルの活用による窓口・住民サービス改革事業</t>
  </si>
  <si>
    <t>小国郷公立病院組合</t>
    <rPh sb="0" eb="2">
      <t>オグニ</t>
    </rPh>
    <rPh sb="2" eb="3">
      <t>ゴウ</t>
    </rPh>
    <rPh sb="3" eb="5">
      <t>コウリツ</t>
    </rPh>
    <rPh sb="5" eb="9">
      <t>ビョウインクミアイ</t>
    </rPh>
    <phoneticPr fontId="2"/>
  </si>
  <si>
    <t>名称(11)</t>
    <rPh sb="0" eb="2">
      <t>メイショウ</t>
    </rPh>
    <phoneticPr fontId="2"/>
  </si>
  <si>
    <t>内部要因(11)</t>
    <rPh sb="0" eb="4">
      <t>ナイブヨウイン</t>
    </rPh>
    <phoneticPr fontId="2"/>
  </si>
  <si>
    <t>「0.基礎情報」のシートで交付金予算年度を選択してから、ご回答をお願いいたします。交付金予算年度をご選択いただくと、確認事項が表示されます。</t>
    <rPh sb="3" eb="7">
      <t>キソジョウホウ</t>
    </rPh>
    <rPh sb="13" eb="16">
      <t>コウフキン</t>
    </rPh>
    <rPh sb="16" eb="18">
      <t>ヨサン</t>
    </rPh>
    <rPh sb="18" eb="20">
      <t>ネンド</t>
    </rPh>
    <rPh sb="21" eb="23">
      <t>センタク</t>
    </rPh>
    <rPh sb="29" eb="31">
      <t>カイトウ</t>
    </rPh>
    <rPh sb="33" eb="34">
      <t>ネガ</t>
    </rPh>
    <rPh sb="41" eb="44">
      <t>コウフキン</t>
    </rPh>
    <rPh sb="44" eb="46">
      <t>ヨサン</t>
    </rPh>
    <rPh sb="46" eb="48">
      <t>ネンド</t>
    </rPh>
    <rPh sb="50" eb="52">
      <t>センタク</t>
    </rPh>
    <rPh sb="58" eb="62">
      <t>カクニンジコウ</t>
    </rPh>
    <rPh sb="63" eb="65">
      <t>ヒョウジ</t>
    </rPh>
    <phoneticPr fontId="2"/>
  </si>
  <si>
    <t>名称(12)</t>
    <rPh sb="0" eb="2">
      <t>メイショウ</t>
    </rPh>
    <phoneticPr fontId="2"/>
  </si>
  <si>
    <t>内部要因(12)</t>
    <rPh sb="0" eb="4">
      <t>ナイブヨウイン</t>
    </rPh>
    <phoneticPr fontId="2"/>
  </si>
  <si>
    <t>電子入札システム及び契約管理システム導入</t>
  </si>
  <si>
    <t>経費項目(19)</t>
    <rPh sb="0" eb="2">
      <t>ケイヒ</t>
    </rPh>
    <rPh sb="2" eb="4">
      <t>コウモク</t>
    </rPh>
    <phoneticPr fontId="44"/>
  </si>
  <si>
    <t>達成状況(13)</t>
    <rPh sb="0" eb="4">
      <t>タッセイジョウキョウ</t>
    </rPh>
    <phoneticPr fontId="2"/>
  </si>
  <si>
    <t>令和4年度補正デジタル田園都市国家構想交付金(デジタル実装タイプTYPE1)23205スマート窓口事業</t>
  </si>
  <si>
    <t>外部要因(13)</t>
    <rPh sb="0" eb="4">
      <t>ガイブヨウイン</t>
    </rPh>
    <phoneticPr fontId="2"/>
  </si>
  <si>
    <t>内部要因(13)</t>
    <rPh sb="0" eb="4">
      <t>ナイブヨウイン</t>
    </rPh>
    <phoneticPr fontId="2"/>
  </si>
  <si>
    <t>令和6年度補正新しい地方経済・生活環境創生交付金(デジタル実装型TYPE1)44000高等学校入学者選抜WEB出願システム構築事業</t>
  </si>
  <si>
    <t>名称(14)</t>
    <rPh sb="0" eb="2">
      <t>メイショウ</t>
    </rPh>
    <phoneticPr fontId="2"/>
  </si>
  <si>
    <t>24時間365日アクセス可能オンライン市役所事業</t>
  </si>
  <si>
    <t>外部要因(14)</t>
    <rPh sb="0" eb="4">
      <t>ガイブヨウイン</t>
    </rPh>
    <phoneticPr fontId="2"/>
  </si>
  <si>
    <t>外部要因(15)</t>
    <rPh sb="0" eb="4">
      <t>ガイブヨウイン</t>
    </rPh>
    <phoneticPr fontId="2"/>
  </si>
  <si>
    <t>令和6年度補正新しい地方経済・生活環境創生交付金(デジタル実装型TYPE1)01215窓口支援システム（書かないワンストップ窓口）導入事業</t>
  </si>
  <si>
    <t>保育所入所申請デジタル化による住民サービス向上</t>
  </si>
  <si>
    <t>令和5年度補正デジタル田園都市国家構想交付金(デジタル実装タイプTYPE1)02202</t>
  </si>
  <si>
    <t>令和5年度補正デジタル田園都市国家構想交付金(デジタル実装タイプTYPE1)06321</t>
  </si>
  <si>
    <t>内部要因(15)</t>
    <rPh sb="0" eb="4">
      <t>ナイブヨウイン</t>
    </rPh>
    <phoneticPr fontId="2"/>
  </si>
  <si>
    <t>2：想定していた機能を全て具備しており、期待どおりの水準のサービスを導入できた</t>
    <rPh sb="34" eb="36">
      <t>ドウニュウ</t>
    </rPh>
    <phoneticPr fontId="2"/>
  </si>
  <si>
    <t>サービス利用者（選択欄）</t>
    <rPh sb="4" eb="7">
      <t>リヨウシャ</t>
    </rPh>
    <rPh sb="8" eb="10">
      <t>センタク</t>
    </rPh>
    <rPh sb="10" eb="11">
      <t>ラン</t>
    </rPh>
    <phoneticPr fontId="2"/>
  </si>
  <si>
    <t>選択欄</t>
    <rPh sb="0" eb="3">
      <t>センタクラン</t>
    </rPh>
    <phoneticPr fontId="2"/>
  </si>
  <si>
    <t>デジタル技術を活用した行政情報の発信</t>
  </si>
  <si>
    <t>理由</t>
    <rPh sb="0" eb="2">
      <t>リユウ</t>
    </rPh>
    <phoneticPr fontId="2"/>
  </si>
  <si>
    <t>サービス提供者（記述欄）</t>
    <rPh sb="4" eb="7">
      <t>テイキョウシャ</t>
    </rPh>
    <rPh sb="8" eb="11">
      <t>キジュツラン</t>
    </rPh>
    <phoneticPr fontId="2"/>
  </si>
  <si>
    <t>岩手県後期高齢者医療広域連合（普通会計分）</t>
  </si>
  <si>
    <t>滝沢・雫石環境組合</t>
  </si>
  <si>
    <t>罹災証明発行迅速化ソリューション導入事業</t>
  </si>
  <si>
    <t>北秋田市上小阿仁村生活環境施設組合</t>
  </si>
  <si>
    <t>神崎衛生施設組合</t>
    <rPh sb="0" eb="2">
      <t>カンザキ</t>
    </rPh>
    <phoneticPr fontId="2"/>
  </si>
  <si>
    <t>介護認定審査業務のデジタル化事業</t>
  </si>
  <si>
    <t>令和5年度補正デジタル田園都市国家構想交付金(デジタル実装タイプTYPE1)36402コンビニ交付サービス導入事業</t>
  </si>
  <si>
    <t>大仙美郷介護福祉組合</t>
  </si>
  <si>
    <t>公立岩瀬病院企業団</t>
  </si>
  <si>
    <t>電子黒板導入によるICT活用推進事業</t>
  </si>
  <si>
    <t>粗大ごみ予約オンライン化事業</t>
  </si>
  <si>
    <t>公立小野町地方綜合病院企業団</t>
  </si>
  <si>
    <t>福島県後期高齢者医療広域連合</t>
  </si>
  <si>
    <t>龍ケ崎地方衛生組合</t>
  </si>
  <si>
    <t>書かないワンストップ窓口導入事業</t>
  </si>
  <si>
    <t>利根川水系県南水防事務組合</t>
  </si>
  <si>
    <t>茨城県後期高齢者医療広域連合</t>
  </si>
  <si>
    <t>令和5年度補正デジタル田園都市国家構想交付金(デジタル実装タイプTYPE1)06401安全・安心で快適なまちづくりを実現する統合型GIS導入事業</t>
  </si>
  <si>
    <t>芳賀地区広域行政事務組合（普通会計分）</t>
  </si>
  <si>
    <t>達成できなかった理由</t>
    <rPh sb="0" eb="2">
      <t>タッセイ</t>
    </rPh>
    <rPh sb="8" eb="10">
      <t>リユウ</t>
    </rPh>
    <phoneticPr fontId="2"/>
  </si>
  <si>
    <t>那須地区消防組合</t>
  </si>
  <si>
    <t>令和6年度補正新しい地方経済・生活環境創生交付金(デジタル実装型TYPE1)24204統合型校務支援システムの導入</t>
  </si>
  <si>
    <t>沼田市外二箇村清掃施設組合</t>
  </si>
  <si>
    <t>群馬東部水道企業団</t>
  </si>
  <si>
    <t>姫路福崎斎苑施設事務組合</t>
    <rPh sb="0" eb="2">
      <t>ヒメジ</t>
    </rPh>
    <rPh sb="2" eb="4">
      <t>フクサキ</t>
    </rPh>
    <rPh sb="4" eb="5">
      <t>サイ</t>
    </rPh>
    <rPh sb="5" eb="6">
      <t>ソノ</t>
    </rPh>
    <rPh sb="6" eb="8">
      <t>シセツ</t>
    </rPh>
    <rPh sb="8" eb="10">
      <t>ジム</t>
    </rPh>
    <phoneticPr fontId="2"/>
  </si>
  <si>
    <t>彩北広域清掃組合</t>
  </si>
  <si>
    <t>LINEを用いた情報配信／コミュニケーション事業</t>
  </si>
  <si>
    <t>03808</t>
  </si>
  <si>
    <t>山武郡市環境衛生組合</t>
  </si>
  <si>
    <t>匝瑳市ほか二町環境衛生組合</t>
  </si>
  <si>
    <t>千葉県市町村交通災害共済事業会計</t>
  </si>
  <si>
    <t>AIオンデマンド交通システム導入事業</t>
  </si>
  <si>
    <t>マイナンバーカードを活用した住民窓口における申請書作成支援システムの導入</t>
  </si>
  <si>
    <t>長生郡市広域市町村圏組合（普通会計分）</t>
  </si>
  <si>
    <t>令和5年度補正デジタル田園都市国家構想交付金(デジタル実装タイプTYPE1)14100</t>
  </si>
  <si>
    <t>五戸町窓口スマート化推進事業</t>
  </si>
  <si>
    <t>令和6年度補正新しい地方経済・生活環境創生交付金(デジタル実装型TYPE1)36205</t>
  </si>
  <si>
    <t>匝瑳市横芝光町消防組合</t>
  </si>
  <si>
    <t>印旛郡市広域市町村圏事務組合（普通会計分）</t>
  </si>
  <si>
    <t>（設問5-1で［2：想定していたスケジュールよりも遅れた］を選択した場合）</t>
  </si>
  <si>
    <t>身延町早川町国民健康保険病院一部事務組合</t>
  </si>
  <si>
    <t>山梨県後期高齢者医療広域連合</t>
  </si>
  <si>
    <t>甲府・峡東地域ごみ処理施設事務組合</t>
  </si>
  <si>
    <t>令和4年度補正デジタル田園都市国家構想交付金(デジタル実装タイプTYPE1)04203行政手続におけるオンライン化推進事業</t>
  </si>
  <si>
    <t>学校施設利便性向上（スマートロック導入）</t>
  </si>
  <si>
    <t>小山市デジタル共通商品券発行事業</t>
  </si>
  <si>
    <t>令和4年度補正デジタル田園都市国家構想交付金(デジタル実装タイプTYPE1)01401</t>
  </si>
  <si>
    <t>佐久環境衛生組合</t>
  </si>
  <si>
    <t>令和5年度補正デジタル田園都市国家構想交付金(デジタル実装タイプTYPE1)44208</t>
  </si>
  <si>
    <t>令和6年度補正新しい地方経済・生活環境創生交付金(デジタル実装型TYPE1)39203</t>
  </si>
  <si>
    <t>浜名湖ボートレース企業団</t>
  </si>
  <si>
    <t>市民の利便性向上事業</t>
  </si>
  <si>
    <t>令和4年度補正デジタル田園都市国家構想交付金(デジタル実装タイプTYPE1)05368</t>
  </si>
  <si>
    <t>令和5年度補正デジタル田園都市国家構想交付金(デジタル実装タイプTYPE1)36204</t>
  </si>
  <si>
    <t>相楽広域行政組合</t>
  </si>
  <si>
    <t>南但広域行政事務組合</t>
  </si>
  <si>
    <t>電子入札システム（共同利用）導入事業</t>
  </si>
  <si>
    <t>令和5年度補正デジタル田園都市国家構想交付金(デジタル実装タイプTYPE1)41346校務支援システムを始めとした校務環境デジタル化事業</t>
  </si>
  <si>
    <t>西脇多可行政事務組合</t>
  </si>
  <si>
    <t>美方郡広域事務組合</t>
  </si>
  <si>
    <t>競争参加資格申請受付事業</t>
  </si>
  <si>
    <t>小野加東広域事務組合</t>
  </si>
  <si>
    <t>鹿足郡養護老人ホーム組合</t>
  </si>
  <si>
    <t>AIを活用した児童相談窓口</t>
  </si>
  <si>
    <t>令和4年度補正デジタル田園都市国家構想交付金(デジタル実装タイプTYPE1)33202地域ポータルアプリ・保護者連絡システム導入事業</t>
  </si>
  <si>
    <t>江津邑智消防組合</t>
  </si>
  <si>
    <t>令和4年度補正デジタル田園都市国家構想交付金(デジタル実装タイプTYPE1)27140</t>
  </si>
  <si>
    <t>島根県後期高齢者医療広域連合</t>
  </si>
  <si>
    <t>雲南広域連合（事業会計分）</t>
  </si>
  <si>
    <t>小豆地区広域行政事務組合</t>
  </si>
  <si>
    <t>八幡浜・大洲地区広域市町村圏組合</t>
  </si>
  <si>
    <t>杵島地区衛生処理組合</t>
  </si>
  <si>
    <t>令和5年度補正デジタル田園都市国家構想交付金(デジタル実装タイプTYPE1)16207　クマ出没検出通報装置活用事業</t>
  </si>
  <si>
    <t>令和4年度補正デジタル田園都市国家構想交付金(デジタル実装タイプTYPE1)03208</t>
  </si>
  <si>
    <t>令和4年度補正デジタル田園都市国家構想交付金(デジタル実装タイプTYPE1)47211</t>
  </si>
  <si>
    <t>令和4年度補正デジタル田園都市国家構想交付金(デジタル実装タイプTYPE1)15208番号発券システム等整備事業</t>
  </si>
  <si>
    <t>伊佐湧水環境管理組合</t>
  </si>
  <si>
    <t>10920</t>
  </si>
  <si>
    <t>令和6年度補正新しい地方経済・生活環境創生交付金(デジタル実装型TYPE1)08443</t>
  </si>
  <si>
    <t>11906</t>
  </si>
  <si>
    <t>11907</t>
  </si>
  <si>
    <t>11908</t>
  </si>
  <si>
    <t>19945</t>
  </si>
  <si>
    <t>40959</t>
  </si>
  <si>
    <t>40961</t>
  </si>
  <si>
    <t>41865</t>
  </si>
  <si>
    <t>41866</t>
  </si>
  <si>
    <t>令和6年度補正新しい地方経済・生活環境創生交付金(デジタル実装型TYPE1)01231窓口支援システム（書かない窓口）の拡大事業</t>
  </si>
  <si>
    <t>47853</t>
  </si>
  <si>
    <t>47854</t>
  </si>
  <si>
    <t>サービス分類</t>
  </si>
  <si>
    <r>
      <t>昨年度のKPIを達成した場合は、【「KPI達成」の場合】の欄において、</t>
    </r>
    <r>
      <rPr>
        <b/>
        <u/>
        <sz val="12"/>
        <color auto="1"/>
        <rFont val="Meiryo UI"/>
      </rPr>
      <t>KPIを達成できた理由が分かるように達成に大きく貢献した取組など</t>
    </r>
    <r>
      <rPr>
        <sz val="12"/>
        <color auto="1"/>
        <rFont val="Meiryo UI"/>
      </rPr>
      <t>を記述してください。</t>
    </r>
    <rPh sb="0" eb="3">
      <t>サクネンド</t>
    </rPh>
    <phoneticPr fontId="2"/>
  </si>
  <si>
    <t>朝日町議会中継デジタル化事業</t>
  </si>
  <si>
    <t>04216</t>
  </si>
  <si>
    <t>令和6年度補正新しい地方経済・生活環境創生交付金(デジタル実装型TYPE1)44201電子書籍システム導入・利用促進事業</t>
  </si>
  <si>
    <t>和歌山県</t>
  </si>
  <si>
    <t>鹿児島県</t>
  </si>
  <si>
    <t>公共施設予約サービス導入業務</t>
  </si>
  <si>
    <t>単独・地域間連携</t>
    <rPh sb="0" eb="2">
      <t>タンドク</t>
    </rPh>
    <rPh sb="3" eb="6">
      <t>チイキカン</t>
    </rPh>
    <phoneticPr fontId="2"/>
  </si>
  <si>
    <t>令和4年度補正デジタル田園都市国家構想交付金(デジタル実装タイプTYPE1)28217窓口ワンストップ化事業</t>
  </si>
  <si>
    <t>令和5年度補正デジタル田園都市国家構想交付金(デジタル実装タイプTYPE1)46208</t>
  </si>
  <si>
    <t>夷隅郡市広域市町村圏事務組合（普通会計分）</t>
  </si>
  <si>
    <t>夷隅郡市広域市町村圏事務組合（事業会計分）</t>
  </si>
  <si>
    <t>令和5年度補正デジタル田園都市国家構想交付金(デジタル実装タイプTYPE1)41327幼稚園教育現場のICT化による子育て支援サービスの充実</t>
  </si>
  <si>
    <t>地域支援プラットフォームを活用した安全・安心なコミュニティづくり</t>
  </si>
  <si>
    <t>01802</t>
  </si>
  <si>
    <t>01807</t>
  </si>
  <si>
    <t>01810</t>
  </si>
  <si>
    <t>01813</t>
  </si>
  <si>
    <t>01819</t>
  </si>
  <si>
    <t>01824</t>
  </si>
  <si>
    <t>令和6年度補正新しい地方経済・生活環境創生交付金(デジタル実装型TYPE1)02000防災教育センター機能強化整備事業</t>
  </si>
  <si>
    <t>　令和６年度補正「新しい地方経済・生活環境創生交付金（デジタル実装型）」の交付対象事業については、令和10年（2028年）３月31日をもって、交付申請時に策定した実施計画に記載された３か年計画（実装計画期間１年、運営計画期間２年）の期間満了となりますが、令和７年３月６日発出府地創第35号「新しい地方経済・生活環境創生交付金（デジタル実装型）交付要綱」は、引き続き適用されます。
　特に同交付要綱の第22条（間接交付金交付の際に付条件）及び第23条（交付の条件）に鑑み、万が一、新しい地方経済・生活環境創生交付金（デジタル実装型）の交付対象事業より取得し、又は効用を増加させた財産のうち、取得価格又は効用の増加価格が 50 万円以上のものについて、交付金の交付の目的に反して使用し、譲渡し、交換し、貸し付け、担保に供し、又は廃棄しようとするときは、あらかじめ承認申請書を大臣に提出し、その承認を受けなければならないものです。その際は、十分な時間的余裕をもってに申請書をご提出ください（提出前に事務局までご相談ください。）。</t>
  </si>
  <si>
    <t>市役所窓口スマート化に向けた行政MaaS導入事業</t>
  </si>
  <si>
    <t>01827</t>
  </si>
  <si>
    <t>令和5年度補正デジタル田園都市国家構想交付金(デジタル実装タイプTYPE1)41208</t>
  </si>
  <si>
    <t xml:space="preserve">令和6年度補正新しい地方経済・生活環境創生交付金(デジタル実装型TYPE1)39204南国市道路行政DX </t>
  </si>
  <si>
    <t>01829</t>
  </si>
  <si>
    <t>01830</t>
  </si>
  <si>
    <t>令和5年度補正デジタル田園都市国家構想交付金(デジタル実装タイプTYPE1)28219WEB口座振替申込受付サービス導入事業</t>
  </si>
  <si>
    <t>令和4年度補正デジタル田園都市国家構想交付金(デジタル実装タイプTYPE1)43364玉東町入札契約関連事務システム導入事業</t>
  </si>
  <si>
    <t>01838</t>
  </si>
  <si>
    <t>令和4年度補正デジタル田園都市国家構想交付金(デジタル実装タイプTYPE1)23000危険物取扱者保安講習のオンライン化事業</t>
  </si>
  <si>
    <t>01845</t>
  </si>
  <si>
    <t>01848</t>
  </si>
  <si>
    <t>窓口におけるキャッシュレス化推進事業</t>
  </si>
  <si>
    <t>AIチャットボット実装を含めた日光市ホームページ再構築事業</t>
  </si>
  <si>
    <t>01857</t>
  </si>
  <si>
    <t>01859</t>
  </si>
  <si>
    <t>香川県市町総合事務組合</t>
    <rPh sb="0" eb="3">
      <t>カガワケン</t>
    </rPh>
    <rPh sb="3" eb="5">
      <t>シチョウ</t>
    </rPh>
    <rPh sb="5" eb="7">
      <t>ソウゴウ</t>
    </rPh>
    <rPh sb="7" eb="9">
      <t>ジム</t>
    </rPh>
    <rPh sb="9" eb="11">
      <t>クミアイ</t>
    </rPh>
    <phoneticPr fontId="2"/>
  </si>
  <si>
    <t>01860</t>
  </si>
  <si>
    <t>LINE公式アカウント情報配信システム構築・運用事業</t>
  </si>
  <si>
    <t>令和6年度補正新しい地方経済・生活環境創生交付金(デジタル実装型TYPE1)20212大町市公式ポータルアプリ導入事業</t>
  </si>
  <si>
    <t>②機能的な問題でKPIを測定することができない状況であるため</t>
  </si>
  <si>
    <t>01864</t>
  </si>
  <si>
    <t>令和5年度補正デジタル田園都市国家構想交付金(デジタル実装タイプTYPE1)17461on LINE Town推進事業</t>
  </si>
  <si>
    <t>01865</t>
  </si>
  <si>
    <t>令和6年度補正新しい地方経済・生活環境創生交付金(デジタル実装型TYPE1)09201電子契約導入事業</t>
  </si>
  <si>
    <t>01867</t>
  </si>
  <si>
    <t>令和5年度補正デジタル田園都市国家構想交付金(デジタル実装タイプTYPE1)09206AIオンデマンド交通運行事業</t>
  </si>
  <si>
    <t>01869</t>
  </si>
  <si>
    <t>令和5年度補正デジタル田園都市国家構想交付金(デジタル実装タイプTYPE1)32203地域活性化に向けたデジタル地域通貨の活用事業</t>
  </si>
  <si>
    <t>WEB口座振替受付サービス導入事業</t>
  </si>
  <si>
    <t>令和6年度補正新しい地方経済・生活環境創生交付金(デジタル実装型TYPE1)10202上下水道料金情報化推進システム事業</t>
  </si>
  <si>
    <t>01877</t>
  </si>
  <si>
    <t>01885</t>
  </si>
  <si>
    <t>関西広域連合</t>
    <rPh sb="0" eb="2">
      <t>カンサイ</t>
    </rPh>
    <rPh sb="2" eb="4">
      <t>コウイキ</t>
    </rPh>
    <rPh sb="4" eb="6">
      <t>レンゴウ</t>
    </rPh>
    <phoneticPr fontId="2"/>
  </si>
  <si>
    <t>01889</t>
  </si>
  <si>
    <t>01890</t>
  </si>
  <si>
    <t>01891</t>
  </si>
  <si>
    <t>令和6年度補正新しい地方経済・生活環境創生交付金(デジタル実装型TYPE1)20207</t>
  </si>
  <si>
    <t>令和6年度補正新しい地方経済・生活環境創生交付金(デジタル実装型TYPE1)45341三股町情報発信サイト・システム多言語機能改修事業</t>
  </si>
  <si>
    <t>令和5年度補正デジタル田園都市国家構想交付金(デジタル実装タイプTYPE1)02206窓口キャッシュレスセルフレジ導入事業</t>
  </si>
  <si>
    <t>01892</t>
  </si>
  <si>
    <t>01893</t>
  </si>
  <si>
    <t>01897</t>
  </si>
  <si>
    <t>*</t>
  </si>
  <si>
    <t>令和6年度補正新しい地方経済・生活環境創生交付金(デジタル実装型TYPE1)43212図書館のデジタル化強化事業</t>
  </si>
  <si>
    <t>01900</t>
  </si>
  <si>
    <t>令和5年度補正デジタル田園都市国家構想交付金(デジタル実装タイプTYPE1)15202ICTを活用した鳥獣被害対策の強化事業</t>
  </si>
  <si>
    <t>01901</t>
  </si>
  <si>
    <t>01902</t>
  </si>
  <si>
    <t>書かせない窓口システム構築事業</t>
  </si>
  <si>
    <t>令和4年度補正デジタル田園都市国家構想交付金(デジタル実装タイプTYPE1)40212保育園ICT推進事業</t>
  </si>
  <si>
    <t>最上地区広域連合（普通会計分）</t>
    <rPh sb="0" eb="2">
      <t>モガミ</t>
    </rPh>
    <rPh sb="2" eb="4">
      <t>チク</t>
    </rPh>
    <rPh sb="4" eb="6">
      <t>コウイキ</t>
    </rPh>
    <rPh sb="6" eb="8">
      <t>レンゴウ</t>
    </rPh>
    <rPh sb="9" eb="11">
      <t>フツウ</t>
    </rPh>
    <rPh sb="11" eb="13">
      <t>カイケイ</t>
    </rPh>
    <rPh sb="13" eb="14">
      <t>ブン</t>
    </rPh>
    <phoneticPr fontId="2"/>
  </si>
  <si>
    <t>01904</t>
  </si>
  <si>
    <t>令和6年度補正新しい地方経済・生活環境創生交付金(デジタル実装型TYPE1)34304ノーコードツール（kintone）導入事業</t>
  </si>
  <si>
    <t>窓口業務のデジタル化</t>
  </si>
  <si>
    <t>02830</t>
  </si>
  <si>
    <t>令和4年度補正デジタル田園都市国家構想交付金(デジタル実装タイプTYPE1)12217柏市地理情報公開サービス</t>
  </si>
  <si>
    <t>01909</t>
  </si>
  <si>
    <t>01910</t>
  </si>
  <si>
    <t>01913</t>
  </si>
  <si>
    <t>01916</t>
  </si>
  <si>
    <t>01919</t>
  </si>
  <si>
    <t>08840</t>
  </si>
  <si>
    <t>01920</t>
  </si>
  <si>
    <t>窓口キャッシュレス決済拡大事業</t>
  </si>
  <si>
    <t>01922</t>
  </si>
  <si>
    <t>01924</t>
  </si>
  <si>
    <t>令和5年度補正デジタル田園都市国家構想交付金(デジタル実装タイプTYPE1)11208</t>
  </si>
  <si>
    <t>証明書類のコンビニ交付サービス導入事業</t>
  </si>
  <si>
    <t>01925</t>
  </si>
  <si>
    <t>01928</t>
  </si>
  <si>
    <t>令和6年度補正新しい地方経済・生活環境創生交付金(デジタル実装型TYPE1)07212</t>
  </si>
  <si>
    <t>令和4年度補正デジタル田園都市国家構想交付金(デジタル実装タイプTYPE1)43204先進技術とデジタルを活用した誰もが安心して長生きできるウェルネススマートタウン事業</t>
  </si>
  <si>
    <t>01929</t>
  </si>
  <si>
    <t>01931</t>
  </si>
  <si>
    <t>01937</t>
  </si>
  <si>
    <t>令和5年度補正デジタル田園都市国家構想交付金(デジタル実装タイプTYPE1)03000</t>
  </si>
  <si>
    <t>令和5年度補正デジタル田園都市国家構想交付金(デジタル実装タイプTYPE1)20306キャッシュレス推進事業</t>
  </si>
  <si>
    <t>01938</t>
  </si>
  <si>
    <t>01941</t>
  </si>
  <si>
    <t>羽幌町GIGAスクール運営事業</t>
  </si>
  <si>
    <t>令和6年度補正新しい地方経済・生活環境創生交付金(デジタル実装型TYPE1)42204</t>
  </si>
  <si>
    <t>01943</t>
  </si>
  <si>
    <t>生成AIを活用した市HP検索機能の最適化事業</t>
  </si>
  <si>
    <t>坂井地区広域連合</t>
    <rPh sb="2" eb="4">
      <t>チク</t>
    </rPh>
    <phoneticPr fontId="2"/>
  </si>
  <si>
    <t>令和5年度補正デジタル田園都市国家構想交付金(デジタル実装タイプTYPE1)12204窓口における手数料支払いに係るキャッシュレス化事業</t>
  </si>
  <si>
    <t>令和4年度補正デジタル田園都市国家構想交付金(デジタル実装タイプTYPE1)41000</t>
  </si>
  <si>
    <t>01944</t>
  </si>
  <si>
    <t>01946</t>
  </si>
  <si>
    <t>01947</t>
  </si>
  <si>
    <t>令和4年度補正デジタル田園都市国家構想交付金(デジタル実装タイプTYPE1)14212</t>
  </si>
  <si>
    <t>01949</t>
  </si>
  <si>
    <t>令和6年度補正新しい地方経済・生活環境創生交付金(デジタル実装型TYPE1)20205</t>
  </si>
  <si>
    <t>01955</t>
  </si>
  <si>
    <t>01957</t>
  </si>
  <si>
    <t>令和4年度補正デジタル田園都市国家構想交付金(デジタル実装タイプTYPE1)17463</t>
  </si>
  <si>
    <t>多摩市公園台帳の公開型GIS化事業</t>
  </si>
  <si>
    <t>令和5年度補正デジタル田園都市国家構想交付金(デジタル実装タイプTYPE1)21203移動診療車によるオンライン診療サービス提供事業</t>
  </si>
  <si>
    <t>01958</t>
  </si>
  <si>
    <t>01959</t>
  </si>
  <si>
    <t>令和5年度補正デジタル田園都市国家構想交付金(デジタル実装タイプTYPE1)07502</t>
  </si>
  <si>
    <t>01960</t>
  </si>
  <si>
    <t>01961</t>
  </si>
  <si>
    <t>01962</t>
  </si>
  <si>
    <t>1：対象となる住民に対して直接ヒアリングを行い、必要な機能等を確認した</t>
    <rPh sb="7" eb="9">
      <t>ジュウミン</t>
    </rPh>
    <phoneticPr fontId="2"/>
  </si>
  <si>
    <t>公立保育施設キャッシュレス決済サービス導入事業</t>
  </si>
  <si>
    <t>令和4年度補正デジタル田園都市国家構想交付金(デジタル実装タイプTYPE1)11235ホームページへのAIチャットボット導入事業</t>
  </si>
  <si>
    <t>1年目実績値による最終KPI達成率（2～3年目未計測の場合）</t>
    <rPh sb="1" eb="3">
      <t>ネンメ</t>
    </rPh>
    <rPh sb="3" eb="6">
      <t>ジッセキチ</t>
    </rPh>
    <rPh sb="9" eb="11">
      <t>サイシュウ</t>
    </rPh>
    <rPh sb="14" eb="17">
      <t>タッセイリツ</t>
    </rPh>
    <rPh sb="21" eb="23">
      <t>ネンメ</t>
    </rPh>
    <rPh sb="23" eb="26">
      <t>ミケイソク</t>
    </rPh>
    <rPh sb="27" eb="29">
      <t>バアイ</t>
    </rPh>
    <phoneticPr fontId="2"/>
  </si>
  <si>
    <t>01963</t>
  </si>
  <si>
    <t>スマート避難所システム構築事業</t>
  </si>
  <si>
    <t>書かないスマート窓口事業</t>
  </si>
  <si>
    <t>01964</t>
  </si>
  <si>
    <t>東かがわ市デジタル地域通貨事業</t>
  </si>
  <si>
    <t>01966</t>
  </si>
  <si>
    <t>行政手続きのDX化による市民サービス向上事業</t>
  </si>
  <si>
    <t>01978</t>
  </si>
  <si>
    <t>令和4年度補正デジタル田園都市国家構想交付金(デジタル実装タイプTYPE1)40000児童相談所の情報一元化による子ども家庭支援機能の強化</t>
  </si>
  <si>
    <t>01982</t>
  </si>
  <si>
    <t>蘂取村</t>
  </si>
  <si>
    <t>01984</t>
  </si>
  <si>
    <t>公立保育園ICT化推進事業</t>
  </si>
  <si>
    <t>戸籍証明書コンビニ交付導入事業</t>
  </si>
  <si>
    <t>01985</t>
  </si>
  <si>
    <t>伊予市・伊予郡養護老人ホーム組合</t>
    <rPh sb="0" eb="3">
      <t>イヨシ</t>
    </rPh>
    <phoneticPr fontId="2"/>
  </si>
  <si>
    <t>小田原合戦を活用した石垣山一夜城の魅力発信事業</t>
  </si>
  <si>
    <t>令和5年度補正デジタル田園都市国家構想交付金(デジタル実装タイプTYPE1)20206</t>
  </si>
  <si>
    <t>01989</t>
  </si>
  <si>
    <t>01990</t>
  </si>
  <si>
    <t>01996</t>
  </si>
  <si>
    <t>01997</t>
  </si>
  <si>
    <t>01998</t>
  </si>
  <si>
    <t>02803</t>
  </si>
  <si>
    <t>令和5年度補正デジタル田園都市国家構想交付金(デジタル実装タイプTYPE1)37207電子黒板等整備事業</t>
  </si>
  <si>
    <t>令和5年度補正デジタル田園都市国家構想交付金(デジタル実装タイプTYPE1)27221申請書支援システム導入事業</t>
  </si>
  <si>
    <t>観光アプリ等マルチチャンネルによる誘客・周遊促進事業</t>
  </si>
  <si>
    <t>02812</t>
  </si>
  <si>
    <t>e：調達手続の難航</t>
  </si>
  <si>
    <t>02817</t>
  </si>
  <si>
    <t>令和4年度補正デジタル田園都市国家構想交付金(デジタル実装タイプTYPE1)32206</t>
  </si>
  <si>
    <t>02826</t>
  </si>
  <si>
    <t>02839</t>
  </si>
  <si>
    <t>除雪管理システム及びGPSを活用した除雪業務効率化</t>
  </si>
  <si>
    <t>02856</t>
  </si>
  <si>
    <t>02857</t>
  </si>
  <si>
    <t>令和4年度補正デジタル田園都市国家構想交付金(デジタル実装タイプTYPE1)41345スマート窓口およびAI-OCRの導入</t>
  </si>
  <si>
    <t>02859</t>
  </si>
  <si>
    <t>02866</t>
  </si>
  <si>
    <t>02867</t>
  </si>
  <si>
    <t>ワンストップ型デジタル行政サービス推進事業</t>
  </si>
  <si>
    <t>02871</t>
  </si>
  <si>
    <t>LINEを活用した手続き等オンライン化事業</t>
  </si>
  <si>
    <t>02874</t>
  </si>
  <si>
    <t>スマート窓口の実現に向けた環境整備事業</t>
  </si>
  <si>
    <t>令和5年度補正デジタル田園都市国家構想交付金(デジタル実装タイプTYPE1)39201斎場クラウド予約システム</t>
  </si>
  <si>
    <t>02879</t>
  </si>
  <si>
    <t>令和5年度補正デジタル田園都市国家構想交付金(デジタル実装タイプTYPE1)23563</t>
  </si>
  <si>
    <t>令和5年度補正デジタル田園都市国家構想交付金(デジタル実装タイプTYPE1)30401</t>
  </si>
  <si>
    <t>03815</t>
  </si>
  <si>
    <t>令和4年度補正デジタル田園都市国家構想交付金(デジタル実装タイプTYPE1)14207マイナンバーを活用した図書館システムの構築</t>
  </si>
  <si>
    <t>証明書コンビニ交付導入事業</t>
  </si>
  <si>
    <t>03819</t>
  </si>
  <si>
    <t>03828</t>
  </si>
  <si>
    <t>03833</t>
  </si>
  <si>
    <t>令和5年度補正デジタル田園都市国家構想交付金(デジタル実装タイプTYPE1)07203文化施設等公共施設の利便性向上</t>
  </si>
  <si>
    <t>03840</t>
  </si>
  <si>
    <t>03844</t>
  </si>
  <si>
    <t>行政サービスオンライン化推進事業</t>
  </si>
  <si>
    <t>03856</t>
  </si>
  <si>
    <t>03870</t>
  </si>
  <si>
    <t>03880</t>
  </si>
  <si>
    <t>03883</t>
  </si>
  <si>
    <t>03884</t>
  </si>
  <si>
    <t>倶知安町統合型・公開型GIS導入事業</t>
  </si>
  <si>
    <t>03886</t>
  </si>
  <si>
    <t>03889</t>
  </si>
  <si>
    <t>令和4年度補正デジタル田園都市国家構想交付金(デジタル実装タイプTYPE1)32207</t>
  </si>
  <si>
    <t>03891</t>
  </si>
  <si>
    <t>04816</t>
  </si>
  <si>
    <t>04867</t>
  </si>
  <si>
    <t>リモート相談窓口推進事業</t>
  </si>
  <si>
    <t>令和4年度補正デジタル田園都市国家構想交付金(デジタル実装タイプTYPE1)03203おおふなと版窓口改革（DX）</t>
  </si>
  <si>
    <t>04869</t>
  </si>
  <si>
    <t>04872</t>
  </si>
  <si>
    <t>04922</t>
  </si>
  <si>
    <t>令和5年度補正デジタル田園都市国家構想交付金(デジタル実装タイプTYPE1)42213</t>
  </si>
  <si>
    <t>04925</t>
  </si>
  <si>
    <t>令和5年度補正デジタル田園都市国家構想交付金(デジタル実装タイプTYPE1)20306</t>
  </si>
  <si>
    <t>滝沢市</t>
    <rPh sb="2" eb="3">
      <t>シ</t>
    </rPh>
    <phoneticPr fontId="44"/>
  </si>
  <si>
    <t>04929</t>
  </si>
  <si>
    <t>令和4年度補正デジタル田園都市国家構想交付金(デジタル実装タイプTYPE1)16208スマート窓口システム機能拡張業務</t>
  </si>
  <si>
    <t>04964</t>
  </si>
  <si>
    <t>令和5年度補正デジタル田園都市国家構想交付金(デジタル実装タイプTYPE1)40345</t>
  </si>
  <si>
    <t>04968</t>
  </si>
  <si>
    <t>令和4年度補正デジタル田園都市国家構想交付金(デジタル実装タイプTYPE1)20219デマンド交通AIシステム導入事業</t>
  </si>
  <si>
    <t>介護認定業務のデジタル化</t>
  </si>
  <si>
    <t>04969</t>
  </si>
  <si>
    <t>令和4年度補正デジタル田園都市国家構想交付金(デジタル実装タイプTYPE1)07212</t>
  </si>
  <si>
    <t>令和4年度補正デジタル田園都市国家構想交付金(デジタル実装タイプTYPE1)40228キャッシュレス対応セミセルフレジ導入サービス</t>
  </si>
  <si>
    <t>04974</t>
  </si>
  <si>
    <t>学校開放スマートロック導入事業</t>
  </si>
  <si>
    <t>05804</t>
  </si>
  <si>
    <t>システム利用登録済みの利用者数</t>
    <rPh sb="4" eb="6">
      <t>リヨウ</t>
    </rPh>
    <rPh sb="6" eb="8">
      <t>トウロク</t>
    </rPh>
    <rPh sb="8" eb="9">
      <t>ズ</t>
    </rPh>
    <rPh sb="11" eb="14">
      <t>リヨウシャ</t>
    </rPh>
    <rPh sb="14" eb="15">
      <t>スウ</t>
    </rPh>
    <phoneticPr fontId="2"/>
  </si>
  <si>
    <t>令和6年度補正新しい地方経済・生活環境創生交付金(デジタル実装型TYPE1)46221SBS推進事業（デジタル商品券導入事業）</t>
  </si>
  <si>
    <t>05839</t>
  </si>
  <si>
    <t>建築関連窓口DX推進事業</t>
  </si>
  <si>
    <t>05861</t>
  </si>
  <si>
    <t>保育業務支援システムの導入</t>
  </si>
  <si>
    <t>放課後児童クラブICTシステム導入事業</t>
  </si>
  <si>
    <t>令和6年度補正新しい地方経済・生活環境創生交付金(デジタル実装型TYPE1)28225屋外広告物申請受付業務に伴う朝来市都市政策関連図面の電子化</t>
  </si>
  <si>
    <t>令和5年度補正デジタル田園都市国家構想交付金(デジタル実装タイプTYPE1)20208公図デジタル化整備事業</t>
  </si>
  <si>
    <t>05862</t>
  </si>
  <si>
    <t>08867</t>
  </si>
  <si>
    <t>06954</t>
  </si>
  <si>
    <t>05872</t>
  </si>
  <si>
    <t>徳島県後期高齢者医療広域連合</t>
    <rPh sb="0" eb="3">
      <t>トクシマケン</t>
    </rPh>
    <rPh sb="3" eb="5">
      <t>コウキ</t>
    </rPh>
    <rPh sb="5" eb="8">
      <t>コウレイシャ</t>
    </rPh>
    <rPh sb="8" eb="10">
      <t>イリョウ</t>
    </rPh>
    <rPh sb="10" eb="12">
      <t>コウイキ</t>
    </rPh>
    <rPh sb="12" eb="14">
      <t>レンゴウ</t>
    </rPh>
    <phoneticPr fontId="2"/>
  </si>
  <si>
    <t>05874</t>
  </si>
  <si>
    <t>令和4年度補正デジタル田園都市国家構想交付金(デジタル実装タイプTYPE1)02208</t>
  </si>
  <si>
    <t>令和5年度補正デジタル田園都市国家構想交付金(デジタル実装タイプTYPE1)43214</t>
  </si>
  <si>
    <t>05882</t>
  </si>
  <si>
    <t>口座振替請求データ電送化事業</t>
  </si>
  <si>
    <t>05883</t>
  </si>
  <si>
    <t>令和4年度補正デジタル田園都市国家構想交付金(デジタル実装タイプTYPE1)46224</t>
  </si>
  <si>
    <t>漁獲情報の即時共有による産地市場活性化事業</t>
  </si>
  <si>
    <t>05884</t>
  </si>
  <si>
    <t>令和6年度補正新しい地方経済・生活環境創生交付金(デジタル実装型TYPE1)04341</t>
  </si>
  <si>
    <t>証明発行窓口のキャッシュレス決済の拡充</t>
  </si>
  <si>
    <t>06801</t>
  </si>
  <si>
    <t>06821</t>
  </si>
  <si>
    <t>令和4年度補正デジタル田園都市国家構想交付金(デジタル実装タイプTYPE1)01235</t>
  </si>
  <si>
    <t>令和5年度補正デジタル田園都市国家構想交付金(デジタル実装タイプTYPE1)25213</t>
  </si>
  <si>
    <t>06831</t>
  </si>
  <si>
    <t>06902</t>
  </si>
  <si>
    <r>
      <t>・示せる数字がないのであれば、</t>
    </r>
    <r>
      <rPr>
        <b/>
        <u/>
        <sz val="12"/>
        <color auto="1"/>
        <rFont val="Meiryo UI"/>
      </rPr>
      <t>基準値・基準年度ともに「なし」と入力</t>
    </r>
    <r>
      <rPr>
        <sz val="12"/>
        <color auto="1"/>
        <rFont val="Meiryo UI"/>
      </rPr>
      <t>いただき、「基準値なしの理由」欄に理由をご記載してください。</t>
    </r>
    <rPh sb="39" eb="42">
      <t>キジュンチ</t>
    </rPh>
    <rPh sb="45" eb="47">
      <t>リユウ</t>
    </rPh>
    <phoneticPr fontId="2"/>
  </si>
  <si>
    <t>金額(11)</t>
    <rPh sb="0" eb="2">
      <t>キンガク</t>
    </rPh>
    <phoneticPr fontId="44"/>
  </si>
  <si>
    <t>06951</t>
  </si>
  <si>
    <t>06952</t>
  </si>
  <si>
    <t>06953</t>
  </si>
  <si>
    <t>06963</t>
  </si>
  <si>
    <t>06964</t>
  </si>
  <si>
    <t>マイナンバーカード活用型統合図書館サービス導入事業</t>
  </si>
  <si>
    <t>06965</t>
  </si>
  <si>
    <t>令和6年度補正新しい地方経済・生活環境創生交付金(デジタル実装型TYPE1)34309道路情報公開ＧＩＳの構築</t>
  </si>
  <si>
    <t>06966</t>
  </si>
  <si>
    <t>06970</t>
  </si>
  <si>
    <t>06973</t>
  </si>
  <si>
    <t>電子申請等推進事業</t>
  </si>
  <si>
    <t>07806</t>
  </si>
  <si>
    <t>災害時情報共有システムによる災害対応力・情報発信力の強化</t>
  </si>
  <si>
    <t>07807</t>
  </si>
  <si>
    <t>07808</t>
  </si>
  <si>
    <t>令和6年度補正新しい地方経済・生活環境創生交付金(デジタル実装型TYPE1)33623</t>
  </si>
  <si>
    <t>令和4年度補正デジタル田園都市国家構想交付金(デジタル実装タイプTYPE1)02441</t>
  </si>
  <si>
    <t>07809</t>
  </si>
  <si>
    <t>07819</t>
  </si>
  <si>
    <t>AIオンデマンド交通導入事業</t>
  </si>
  <si>
    <t>07849</t>
  </si>
  <si>
    <t>令和4年度補正デジタル田園都市国家構想交付金(デジタル実装タイプTYPE1)05206公共施設予約システム導入事業</t>
  </si>
  <si>
    <t>07872</t>
  </si>
  <si>
    <t>令和6年度補正新しい地方経済・生活環境創生交付金(デジタル実装型TYPE1)18442</t>
  </si>
  <si>
    <t>07873</t>
  </si>
  <si>
    <t>07875</t>
  </si>
  <si>
    <t>07876</t>
  </si>
  <si>
    <t>07877</t>
  </si>
  <si>
    <t>道路基礎情報の電子化及び公開による市民サービスの向上</t>
  </si>
  <si>
    <t>スマートロック整備事業</t>
  </si>
  <si>
    <t>07888</t>
  </si>
  <si>
    <t>令和5年度補正デジタル田園都市国家構想交付金(デジタル実装タイプTYPE1)13220</t>
  </si>
  <si>
    <t>多様な資料を発見できる地域のポータルサイト構築事業</t>
  </si>
  <si>
    <t>07895</t>
  </si>
  <si>
    <t>08836</t>
  </si>
  <si>
    <t>AIチャットボット導入事業</t>
  </si>
  <si>
    <t>令和4年度補正デジタル田園都市国家構想交付金(デジタル実装タイプTYPE1)16210南砺市スマート窓口事業</t>
  </si>
  <si>
    <t>08842</t>
  </si>
  <si>
    <t>08853</t>
  </si>
  <si>
    <t>08871</t>
  </si>
  <si>
    <t>08883</t>
  </si>
  <si>
    <t>08886</t>
  </si>
  <si>
    <t>南大隅町デジタル利用券システム機能拡充事業</t>
  </si>
  <si>
    <t>08896</t>
  </si>
  <si>
    <t>特に、以前の取組内容を踏まえて、追加で実施したものがあれば具体的にその経緯も含めて記入してください</t>
    <rPh sb="3" eb="5">
      <t>イゼン</t>
    </rPh>
    <phoneticPr fontId="2"/>
  </si>
  <si>
    <t>08901</t>
  </si>
  <si>
    <t>令和5年度補正デジタル田園都市国家構想交付金(デジタル実装タイプTYPE1)01234AIチャットボットを用いた市民サービスの向上事業</t>
  </si>
  <si>
    <t>令和4年度補正デジタル田園都市国家構想交付金(デジタル実装タイプTYPE1)01231</t>
  </si>
  <si>
    <t>08907</t>
  </si>
  <si>
    <t>白山野々市広域事務組合</t>
    <rPh sb="0" eb="1">
      <t>ハク</t>
    </rPh>
    <rPh sb="1" eb="2">
      <t>サン</t>
    </rPh>
    <rPh sb="2" eb="5">
      <t>ノノイチ</t>
    </rPh>
    <phoneticPr fontId="46"/>
  </si>
  <si>
    <t>令和6年度補正新しい地方経済・生活環境創生交付金(デジタル実装型TYPE1)28446ICT技術を活用した道路・防災情報配信による住民サービス向上事業</t>
  </si>
  <si>
    <t>08909</t>
  </si>
  <si>
    <t>08916</t>
  </si>
  <si>
    <t>令和5年度補正デジタル田園都市国家構想交付金(デジタル実装タイプTYPE1)01512</t>
  </si>
  <si>
    <t>令和5年度補正デジタル田園都市国家構想交付金(デジタル実装タイプTYPE1)15213</t>
  </si>
  <si>
    <t>08922</t>
  </si>
  <si>
    <t>申請簡単デジタル窓口簡素化事業</t>
  </si>
  <si>
    <t>08935</t>
  </si>
  <si>
    <t>電子商取引サービスの導入・活用推進</t>
  </si>
  <si>
    <t>移住者向け情報発信等ポータル</t>
  </si>
  <si>
    <t>令和4年度補正デジタル田園都市国家構想交付金(デジタル実装タイプTYPE1)01230</t>
  </si>
  <si>
    <t>08938</t>
  </si>
  <si>
    <t>08940</t>
  </si>
  <si>
    <t>令和6年度補正新しい地方経済・生活環境創生交付金(デジタル実装型TYPE1)20217デジタルミュージアム事業</t>
  </si>
  <si>
    <t>令和5年度補正デジタル田園都市国家構想交付金(デジタル実装タイプTYPE1)23203公共施設予約システム導入事業</t>
  </si>
  <si>
    <t>08942</t>
  </si>
  <si>
    <t>08944</t>
  </si>
  <si>
    <t>公共施設案内・予約システム導入による市民利便性の向上</t>
  </si>
  <si>
    <t>08947</t>
  </si>
  <si>
    <t>令和6年度補正新しい地方経済・生活環境創生交付金(デジタル実装型TYPE1)28228学校連絡システム連携型校務支援システムの導入</t>
  </si>
  <si>
    <t>09806</t>
  </si>
  <si>
    <t>香南香美老人ホーム組合</t>
    <rPh sb="0" eb="2">
      <t>コウナン</t>
    </rPh>
    <phoneticPr fontId="45"/>
  </si>
  <si>
    <t>令和6年度補正新しい地方経済・生活環境創生交付金(デジタル実装型TYPE1)28227</t>
  </si>
  <si>
    <t>09812</t>
  </si>
  <si>
    <t>令和5年度補正デジタル田園都市国家構想交付金(デジタル実装タイプTYPE1)26367透明ディスプレイによる窓口利便性向上事業</t>
  </si>
  <si>
    <t>09821</t>
  </si>
  <si>
    <t>09850</t>
  </si>
  <si>
    <t>令和6年度補正新しい地方経済・生活環境創生交付金(デジタル実装型TYPE1)13105キャッシュレス決済拡充・セミセルフレジ導入事業</t>
  </si>
  <si>
    <t>令和5年度補正デジタル田園都市国家構想交付金(デジタル実装タイプTYPE1)30392災害時も活用できる次世代インフラ構築事業</t>
  </si>
  <si>
    <t>09854</t>
  </si>
  <si>
    <t>09856</t>
  </si>
  <si>
    <t>09858</t>
  </si>
  <si>
    <t>令和4年度補正デジタル田園都市国家構想交付金(デジタル実装タイプTYPE1)01215市役所庁舎内におけるコンビニ交付サービス活用事業</t>
  </si>
  <si>
    <t>令和4年度補正デジタル田園都市国家構想交付金(デジタル実装タイプTYPE1)11362情報プラットフォーム事業</t>
  </si>
  <si>
    <t>09863</t>
  </si>
  <si>
    <t>09864</t>
  </si>
  <si>
    <t>　公共施設予約システム導入事業</t>
  </si>
  <si>
    <t>生涯学習講座情報サイト構築事業</t>
  </si>
  <si>
    <t>29859</t>
  </si>
  <si>
    <t>※記述欄については、事業目的をどの程度達成できたのかについて、具体的に記載してください（例：●●までは達成できたが、××までには至らなかった。）。</t>
    <rPh sb="1" eb="3">
      <t>キジュツ</t>
    </rPh>
    <rPh sb="3" eb="4">
      <t>ラン</t>
    </rPh>
    <rPh sb="10" eb="14">
      <t>ジギョウモクテキ</t>
    </rPh>
    <rPh sb="17" eb="19">
      <t>テイド</t>
    </rPh>
    <rPh sb="19" eb="21">
      <t>タッセイ</t>
    </rPh>
    <rPh sb="31" eb="34">
      <t>グタイテキ</t>
    </rPh>
    <rPh sb="35" eb="37">
      <t>キサイ</t>
    </rPh>
    <rPh sb="44" eb="45">
      <t>レイ</t>
    </rPh>
    <rPh sb="51" eb="53">
      <t>タッセイ</t>
    </rPh>
    <rPh sb="64" eb="65">
      <t>イタ</t>
    </rPh>
    <phoneticPr fontId="2"/>
  </si>
  <si>
    <t>利用者（住民等）の苦情数やシステムエラーの</t>
  </si>
  <si>
    <t>世界遺産モニタリングシステム構築事業</t>
  </si>
  <si>
    <t>観光</t>
  </si>
  <si>
    <t>システムの機能に頼ることなく、KPIを継続的に安定して計測できるようにするため、利用者に対するアンケートを設計し、それを基にKPI実績値を推計する方針を立てている。今後は、対象者や配布方法について広報担当課を交えて協議を重ねたうえで、試験的に開始する予定である。</t>
    <rPh sb="5" eb="7">
      <t>キノウ</t>
    </rPh>
    <rPh sb="8" eb="9">
      <t>タヨ</t>
    </rPh>
    <rPh sb="19" eb="22">
      <t>ケイゾクテキ</t>
    </rPh>
    <rPh sb="23" eb="25">
      <t>アンテイ</t>
    </rPh>
    <rPh sb="27" eb="29">
      <t>ケイソク</t>
    </rPh>
    <rPh sb="40" eb="43">
      <t>リヨウシャ</t>
    </rPh>
    <rPh sb="44" eb="45">
      <t>タイ</t>
    </rPh>
    <rPh sb="53" eb="55">
      <t>セッケイ</t>
    </rPh>
    <rPh sb="60" eb="61">
      <t>モト</t>
    </rPh>
    <rPh sb="65" eb="68">
      <t>ジッセキチ</t>
    </rPh>
    <rPh sb="69" eb="71">
      <t>スイケイ</t>
    </rPh>
    <rPh sb="73" eb="75">
      <t>ホウシン</t>
    </rPh>
    <rPh sb="76" eb="77">
      <t>タ</t>
    </rPh>
    <rPh sb="82" eb="84">
      <t>コンゴ</t>
    </rPh>
    <rPh sb="86" eb="89">
      <t>タイショウシャ</t>
    </rPh>
    <rPh sb="90" eb="94">
      <t>ハイフホウホウ</t>
    </rPh>
    <rPh sb="98" eb="103">
      <t>コウホウタントウカ</t>
    </rPh>
    <rPh sb="104" eb="105">
      <t>マジ</t>
    </rPh>
    <rPh sb="107" eb="109">
      <t>キョウギ</t>
    </rPh>
    <rPh sb="110" eb="111">
      <t>カサ</t>
    </rPh>
    <rPh sb="125" eb="127">
      <t>ヨテイ</t>
    </rPh>
    <phoneticPr fontId="2"/>
  </si>
  <si>
    <t>観光周遊ポータル・アプリ</t>
  </si>
  <si>
    <t>施設園芸デジタル化推進事業</t>
  </si>
  <si>
    <t>年</t>
    <rPh sb="0" eb="1">
      <t>ネン</t>
    </rPh>
    <phoneticPr fontId="2"/>
  </si>
  <si>
    <t>令和5年度補正デジタル田園都市国家構想交付金(デジタル実装タイプTYPE1)27231</t>
  </si>
  <si>
    <t>高知県後期高齢者医療広域連合</t>
    <rPh sb="0" eb="14">
      <t>コウチケンコウキコウレイシャイリョウコウイキレンゴウ</t>
    </rPh>
    <phoneticPr fontId="45"/>
  </si>
  <si>
    <t>令和6年度補正新しい地方経済・生活環境創生交付金(デジタル実装型TYPE1)40647</t>
  </si>
  <si>
    <t>サービス実装後に、利用拡大に向けて、どのように情報発信方法を見直していたか</t>
    <rPh sb="4" eb="7">
      <t>ジッソウゴ</t>
    </rPh>
    <phoneticPr fontId="2"/>
  </si>
  <si>
    <t>d：事業評価結果に基づいた事業の改善策の検討</t>
    <rPh sb="18" eb="19">
      <t>サク</t>
    </rPh>
    <rPh sb="20" eb="22">
      <t>ケントウ</t>
    </rPh>
    <phoneticPr fontId="2"/>
  </si>
  <si>
    <t>e：事業評価結果に基づいた事業改善の実施（マニュアル作成等を含む）</t>
    <rPh sb="18" eb="20">
      <t>ジッシ</t>
    </rPh>
    <rPh sb="26" eb="28">
      <t>サクセイ</t>
    </rPh>
    <rPh sb="28" eb="29">
      <t>トウ</t>
    </rPh>
    <rPh sb="30" eb="31">
      <t>フク</t>
    </rPh>
    <phoneticPr fontId="2"/>
  </si>
  <si>
    <t>ｇ：特になし</t>
    <rPh sb="2" eb="3">
      <t>トク</t>
    </rPh>
    <phoneticPr fontId="44"/>
  </si>
  <si>
    <t>24時間365日止まらない行政サービス構築事業</t>
  </si>
  <si>
    <t>3：推進メンバー（庁内関係部署や庁外関係団体含む）で協議を行い、住民のニーズがあるという仮説を立てた</t>
    <rPh sb="32" eb="34">
      <t>ジュウミン</t>
    </rPh>
    <phoneticPr fontId="2"/>
  </si>
  <si>
    <t>3：利用者数等の見込みを立てなかったが、推進メンバー(庁内関係部署や庁外関係者含む)で一定のニーズがあると仮説を立てた</t>
    <rPh sb="38" eb="39">
      <t>シャ</t>
    </rPh>
    <rPh sb="43" eb="45">
      <t>イッテイ</t>
    </rPh>
    <phoneticPr fontId="2"/>
  </si>
  <si>
    <t>令和4年度補正デジタル田園都市国家構想交付金(デジタル実装タイプTYPE1)37203</t>
  </si>
  <si>
    <t>令和5年度補正デジタル田園都市国家構想交付金(デジタル実装タイプTYPE1)11221</t>
  </si>
  <si>
    <t>コンビニ交付事業税証明追加事業</t>
  </si>
  <si>
    <r>
      <t>※本設問で「2：そもそも調達行為が発生しない事業である」を選択した場合は、</t>
    </r>
    <r>
      <rPr>
        <b/>
        <sz val="11"/>
        <color theme="1"/>
        <rFont val="Meiryo UI"/>
      </rPr>
      <t>②4～6の設問の回答は不要であるため、③7に進むこと</t>
    </r>
    <rPh sb="1" eb="4">
      <t>ホンセツモン</t>
    </rPh>
    <rPh sb="42" eb="44">
      <t>セツモン</t>
    </rPh>
    <rPh sb="45" eb="47">
      <t>カイトウ</t>
    </rPh>
    <rPh sb="48" eb="50">
      <t>フヨウ</t>
    </rPh>
    <rPh sb="59" eb="60">
      <t>スス</t>
    </rPh>
    <phoneticPr fontId="2"/>
  </si>
  <si>
    <t>1：調達行為が発生する事業である</t>
  </si>
  <si>
    <t>4：庁内の関係部署や外部専門人材（デジタル専門人材等）から情報提供を受けた</t>
    <rPh sb="21" eb="23">
      <t>センモン</t>
    </rPh>
    <rPh sb="23" eb="25">
      <t>ジンザイ</t>
    </rPh>
    <rPh sb="25" eb="26">
      <t>トウ</t>
    </rPh>
    <phoneticPr fontId="2"/>
  </si>
  <si>
    <t>5：担当部署が独力で仕様書を作成した</t>
  </si>
  <si>
    <t>5-1</t>
  </si>
  <si>
    <t>阿南町DX推進事業</t>
  </si>
  <si>
    <t>子どもの未来創造のためのDX事業</t>
  </si>
  <si>
    <t>中学校教育情報化推進事業</t>
  </si>
  <si>
    <t>令和4年度補正デジタル田園都市国家構想交付金(デジタル実装タイプTYPE1)27208電子入札システム導入事業</t>
  </si>
  <si>
    <t>委託事業者※の調達（公募・入札・契約手続）は予定どおりに進んだか</t>
  </si>
  <si>
    <t>令和4年度補正デジタル田園都市国家構想交付金(デジタル実装タイプTYPE1)17365マイナンバーカードを利用したコンビニ交付サービス導入事業</t>
  </si>
  <si>
    <t>※補足：複数の委託事業者と契約した場合は、サービスの導入を中心的に担った事業者を想定して回答してください</t>
    <rPh sb="26" eb="28">
      <t>ドウニュウ</t>
    </rPh>
    <phoneticPr fontId="2"/>
  </si>
  <si>
    <t>1：想定していたスケジュールどおりに（又はスケジュールよりも早く）進んだ</t>
  </si>
  <si>
    <t>5-2</t>
  </si>
  <si>
    <t>令和4年度補正デジタル田園都市国家構想交付金(デジタル実装タイプTYPE1)11442学校と地域の連携力強化を図るためのデジタル化推進事業</t>
  </si>
  <si>
    <t>b：担当者の知見不足（人事異動等）</t>
  </si>
  <si>
    <t>[4:その他]を選択した場合は、下段の[その他の契約形態]欄に記入してください</t>
    <rPh sb="24" eb="28">
      <t>ケイヤクケイタイ</t>
    </rPh>
    <rPh sb="29" eb="30">
      <t>ラン</t>
    </rPh>
    <phoneticPr fontId="2"/>
  </si>
  <si>
    <t>令和4年度補正デジタル田園都市国家構想交付金(デジタル実装タイプTYPE1)07521教育のDX</t>
  </si>
  <si>
    <t>令和5年度補正デジタル田園都市国家構想交付金(デジタル実装タイプTYPE1)03321キャッシュレス決済事業</t>
  </si>
  <si>
    <t>※補足：複数の委託事業者と契約した場合は、サービスの導入を中心的に担った事業者を想定して回答してください</t>
  </si>
  <si>
    <t>令和5年度補正デジタル田園都市国家構想交付金(デジタル実装タイプTYPE1)01394防災情報配信サービス構築事業</t>
  </si>
  <si>
    <t>1：一般競争入札、指名競争入札</t>
  </si>
  <si>
    <t>西はりま消防組合</t>
    <rPh sb="0" eb="1">
      <t>ニシ</t>
    </rPh>
    <rPh sb="4" eb="6">
      <t>ショウボウ</t>
    </rPh>
    <rPh sb="6" eb="8">
      <t>クミアイ</t>
    </rPh>
    <phoneticPr fontId="2"/>
  </si>
  <si>
    <t>4：その他（具体的な形態を下段に記入）</t>
  </si>
  <si>
    <t>その他の契約形態</t>
    <rPh sb="2" eb="3">
      <t>タ</t>
    </rPh>
    <rPh sb="4" eb="8">
      <t>ケイヤクケイタイ</t>
    </rPh>
    <phoneticPr fontId="2"/>
  </si>
  <si>
    <t>6-3</t>
  </si>
  <si>
    <t>③サービスの導入</t>
  </si>
  <si>
    <t>実施計画策定時に想定していたサービスを導入できたか</t>
    <rPh sb="19" eb="21">
      <t>ドウニュウ</t>
    </rPh>
    <phoneticPr fontId="2"/>
  </si>
  <si>
    <t>8-1</t>
  </si>
  <si>
    <t>令和6年度補正新しい地方経済・生活環境創生交付金(デジタル実装型TYPE1)46222</t>
  </si>
  <si>
    <t>「協働」そして「共創」を実現する防災情報提供サービス導入事業</t>
  </si>
  <si>
    <t>サービスの導入は予定どおりに進んだか</t>
  </si>
  <si>
    <t>令和6年度補正新しい地方経済・生活環境創生交付金(デジタル実装型TYPE1)28216</t>
  </si>
  <si>
    <t>（設問8-1で［2：想定していたスケジュールよりも遅れた］を選択した場合）</t>
  </si>
  <si>
    <t>小清水町デジタル化防災基盤構築事業</t>
  </si>
  <si>
    <t>都城市立図書館デジタル化事業</t>
  </si>
  <si>
    <t>a：システム製作に必要な資材の不足（機器製作に必要な半導体が調達できなかった等）</t>
  </si>
  <si>
    <t>令和5年度補正デジタル田園都市国家構想交付金(デジタル実装タイプTYPE1)12329</t>
  </si>
  <si>
    <t>c：担当部署の人員・知見不足（別の業務に追われていた、サービスの管理方法を習得できていなかった等）</t>
    <rPh sb="2" eb="4">
      <t>タントウ</t>
    </rPh>
    <rPh sb="4" eb="6">
      <t>ブショ</t>
    </rPh>
    <rPh sb="7" eb="9">
      <t>ジンイン</t>
    </rPh>
    <rPh sb="10" eb="12">
      <t>チケン</t>
    </rPh>
    <rPh sb="12" eb="14">
      <t>フソク</t>
    </rPh>
    <rPh sb="15" eb="16">
      <t>ベツ</t>
    </rPh>
    <rPh sb="17" eb="19">
      <t>ギョウム</t>
    </rPh>
    <rPh sb="20" eb="21">
      <t>オ</t>
    </rPh>
    <rPh sb="32" eb="34">
      <t>カンリ</t>
    </rPh>
    <rPh sb="34" eb="36">
      <t>ホウホウ</t>
    </rPh>
    <rPh sb="37" eb="39">
      <t>シュウトク</t>
    </rPh>
    <rPh sb="47" eb="48">
      <t>トウ</t>
    </rPh>
    <phoneticPr fontId="2"/>
  </si>
  <si>
    <t>d：関係者との調整（関係者間にて合意が取れなかった等）</t>
  </si>
  <si>
    <t>h：災害などの帰責性のない事由</t>
  </si>
  <si>
    <t>令和6年度補正新しい地方経済・生活環境創生交付金(デジタル実装型TYPE1)04361統合型校務支援システム導入事業</t>
  </si>
  <si>
    <t>令和4年度補正デジタル田園都市国家構想交付金(デジタル実装タイプTYPE1)34209</t>
  </si>
  <si>
    <t>窓口手続オンライン化</t>
  </si>
  <si>
    <t>その他の遅延理由</t>
  </si>
  <si>
    <t>8-3</t>
  </si>
  <si>
    <t>実際のサービス実装年月：</t>
    <rPh sb="0" eb="2">
      <t>ジッサイ</t>
    </rPh>
    <rPh sb="7" eb="11">
      <t>ジッソウネンゲツ</t>
    </rPh>
    <phoneticPr fontId="2"/>
  </si>
  <si>
    <t>公開型GISによる住民サービス向上事業</t>
  </si>
  <si>
    <t>項目</t>
    <rPh sb="0" eb="2">
      <t>コウモク</t>
    </rPh>
    <phoneticPr fontId="2"/>
  </si>
  <si>
    <t>らくらく窓口証明書交付サービス事業</t>
  </si>
  <si>
    <t>未回答</t>
    <rPh sb="0" eb="3">
      <t>ミカイトウ</t>
    </rPh>
    <phoneticPr fontId="2"/>
  </si>
  <si>
    <t>④導入サービス構築の工夫や改善点</t>
    <rPh sb="7" eb="9">
      <t>コウチク</t>
    </rPh>
    <phoneticPr fontId="2"/>
  </si>
  <si>
    <t>b：サービス導入までの計画の策定</t>
    <rPh sb="6" eb="8">
      <t>ドウニュウ</t>
    </rPh>
    <rPh sb="11" eb="13">
      <t>ケイカク</t>
    </rPh>
    <rPh sb="14" eb="16">
      <t>サクテイ</t>
    </rPh>
    <phoneticPr fontId="2"/>
  </si>
  <si>
    <t>c：仕様書の作成</t>
    <rPh sb="2" eb="5">
      <t>シヨウショ</t>
    </rPh>
    <rPh sb="6" eb="8">
      <t>サクセイ</t>
    </rPh>
    <phoneticPr fontId="2"/>
  </si>
  <si>
    <t>令和5年度補正デジタル田園都市国家構想交付金(デジタル実装タイプTYPE1)11219証明書交付対応行政キオスク端末（マルチコピー機）導入事業</t>
  </si>
  <si>
    <t>d：実装に向けたスケジュール管理</t>
    <rPh sb="2" eb="4">
      <t>ジッソウ</t>
    </rPh>
    <rPh sb="5" eb="6">
      <t>ム</t>
    </rPh>
    <rPh sb="14" eb="16">
      <t>カンリ</t>
    </rPh>
    <phoneticPr fontId="2"/>
  </si>
  <si>
    <t>回答不要</t>
    <rPh sb="0" eb="2">
      <t>カイトウ</t>
    </rPh>
    <rPh sb="2" eb="4">
      <t>フヨウ</t>
    </rPh>
    <phoneticPr fontId="2"/>
  </si>
  <si>
    <t>2. 事業の収支</t>
    <rPh sb="3" eb="5">
      <t>ジギョウ</t>
    </rPh>
    <rPh sb="6" eb="8">
      <t>シュウシ</t>
    </rPh>
    <phoneticPr fontId="2"/>
  </si>
  <si>
    <t>令和4年度補正デジタル田園都市国家構想交付金(デジタル実装タイプTYPE1)33210</t>
  </si>
  <si>
    <t>（基礎情報）</t>
    <rPh sb="1" eb="5">
      <t>キソジョウホウ</t>
    </rPh>
    <phoneticPr fontId="2"/>
  </si>
  <si>
    <t>2年目　目標値</t>
    <rPh sb="1" eb="3">
      <t>ネンメ</t>
    </rPh>
    <rPh sb="3" eb="6">
      <t>モクヒョウチ</t>
    </rPh>
    <phoneticPr fontId="2"/>
  </si>
  <si>
    <t>1年目　実績値</t>
    <rPh sb="1" eb="3">
      <t>ネンメ</t>
    </rPh>
    <rPh sb="4" eb="7">
      <t>ジッセキチ</t>
    </rPh>
    <phoneticPr fontId="2"/>
  </si>
  <si>
    <t>令和5年度補正デジタル田園都市国家構想交付金(デジタル実装タイプTYPE1)25208市役所庁舎内コンビニ交付サービス導入事業</t>
  </si>
  <si>
    <t>目次</t>
    <rPh sb="0" eb="2">
      <t>モクジ</t>
    </rPh>
    <phoneticPr fontId="2"/>
  </si>
  <si>
    <t>設問10でチェックをつけた内容については、必ず記載を求めます</t>
    <rPh sb="0" eb="2">
      <t>セツモン</t>
    </rPh>
    <phoneticPr fontId="2"/>
  </si>
  <si>
    <t>収入項目(11)</t>
    <rPh sb="0" eb="2">
      <t>シュウニュウ</t>
    </rPh>
    <rPh sb="2" eb="4">
      <t>コウモク</t>
    </rPh>
    <phoneticPr fontId="44"/>
  </si>
  <si>
    <t>金額(12)</t>
    <rPh sb="0" eb="2">
      <t>キンガク</t>
    </rPh>
    <phoneticPr fontId="44"/>
  </si>
  <si>
    <t>キャッシュレス/コンビニ収納等の支払いデジタル化</t>
  </si>
  <si>
    <t>収入項目(13)</t>
    <rPh sb="0" eb="2">
      <t>シュウニュウ</t>
    </rPh>
    <rPh sb="2" eb="4">
      <t>コウモク</t>
    </rPh>
    <phoneticPr fontId="44"/>
  </si>
  <si>
    <t>令和6年度補正新しい地方経済・生活環境創生交付金(デジタル実装型TYPE1)11369</t>
  </si>
  <si>
    <t>金額(13)</t>
    <rPh sb="0" eb="2">
      <t>キンガク</t>
    </rPh>
    <phoneticPr fontId="44"/>
  </si>
  <si>
    <t>令和5年度補正デジタル田園都市国家構想交付金(デジタル実装タイプTYPE1)05464</t>
  </si>
  <si>
    <t>令和5年度補正デジタル田園都市国家構想交付金(デジタル実装タイプTYPE1)13224</t>
  </si>
  <si>
    <t>電子申請システム（LoGo）フォーム導入事業</t>
  </si>
  <si>
    <t>令和6年度補正新しい地方経済・生活環境創生交付金(デジタル実装型TYPE1)14361統合型・公開型GIS導入事業</t>
  </si>
  <si>
    <t>金額(14)</t>
    <rPh sb="0" eb="2">
      <t>キンガク</t>
    </rPh>
    <phoneticPr fontId="44"/>
  </si>
  <si>
    <t>収入項目(15)</t>
    <rPh sb="0" eb="2">
      <t>シュウニュウ</t>
    </rPh>
    <rPh sb="2" eb="4">
      <t>コウモク</t>
    </rPh>
    <phoneticPr fontId="44"/>
  </si>
  <si>
    <t>与謝野町宮津市中学校組合</t>
    <rPh sb="0" eb="3">
      <t>ヨサノ</t>
    </rPh>
    <phoneticPr fontId="2"/>
  </si>
  <si>
    <t>教育・保育施設等給付金業務管理システム導入事業</t>
  </si>
  <si>
    <t>金額(15)</t>
    <rPh sb="0" eb="2">
      <t>キンガク</t>
    </rPh>
    <phoneticPr fontId="44"/>
  </si>
  <si>
    <t>保育業務のＩＣＴ化による保育環境の向上事業</t>
  </si>
  <si>
    <t>収入項目(17)</t>
    <rPh sb="0" eb="2">
      <t>シュウニュウ</t>
    </rPh>
    <rPh sb="2" eb="4">
      <t>コウモク</t>
    </rPh>
    <phoneticPr fontId="44"/>
  </si>
  <si>
    <t>令和6年度補正新しい地方経済・生活環境創生交付金(デジタル実装型TYPE1)35207庁内GISを活用した市民公開型オープンデータシステムの構築</t>
  </si>
  <si>
    <t>令和6年度補正新しい地方経済・生活環境創生交付金(デジタル実装型TYPE1)11214教育環境DX推進事業</t>
  </si>
  <si>
    <t>金額(17)</t>
    <rPh sb="0" eb="2">
      <t>キンガク</t>
    </rPh>
    <phoneticPr fontId="44"/>
  </si>
  <si>
    <t>家屋評価モバイル機器導入事業</t>
  </si>
  <si>
    <t>収入項目(18)</t>
    <rPh sb="0" eb="2">
      <t>シュウニュウ</t>
    </rPh>
    <rPh sb="2" eb="4">
      <t>コウモク</t>
    </rPh>
    <phoneticPr fontId="44"/>
  </si>
  <si>
    <t>収入項目(19)</t>
    <rPh sb="0" eb="2">
      <t>シュウニュウ</t>
    </rPh>
    <rPh sb="2" eb="4">
      <t>コウモク</t>
    </rPh>
    <phoneticPr fontId="44"/>
  </si>
  <si>
    <t>引き続き、職員による積極的なシステムの活用を進めるとともに、施設利用者に対しての周知として、利用許可の際にシステムを活用した予約申請手続きを促す文書を同封するなど、システム利用率の増加に向けた工夫を行う。</t>
    <rPh sb="0" eb="1">
      <t>ヒ</t>
    </rPh>
    <rPh sb="2" eb="3">
      <t>ツヅ</t>
    </rPh>
    <rPh sb="5" eb="7">
      <t>ショクイン</t>
    </rPh>
    <rPh sb="10" eb="13">
      <t>セッキョクテキ</t>
    </rPh>
    <rPh sb="19" eb="21">
      <t>カツヨウ</t>
    </rPh>
    <rPh sb="22" eb="23">
      <t>スス</t>
    </rPh>
    <rPh sb="30" eb="32">
      <t>シセツ</t>
    </rPh>
    <rPh sb="32" eb="35">
      <t>リヨウシャ</t>
    </rPh>
    <rPh sb="36" eb="37">
      <t>タイ</t>
    </rPh>
    <rPh sb="40" eb="42">
      <t>シュウチ</t>
    </rPh>
    <rPh sb="46" eb="48">
      <t>リヨウ</t>
    </rPh>
    <rPh sb="48" eb="50">
      <t>キョカ</t>
    </rPh>
    <rPh sb="51" eb="52">
      <t>サイ</t>
    </rPh>
    <rPh sb="58" eb="60">
      <t>カツヨウ</t>
    </rPh>
    <rPh sb="62" eb="64">
      <t>ヨヤク</t>
    </rPh>
    <rPh sb="64" eb="66">
      <t>シンセイ</t>
    </rPh>
    <rPh sb="66" eb="68">
      <t>テツヅ</t>
    </rPh>
    <rPh sb="70" eb="71">
      <t>ウナガ</t>
    </rPh>
    <rPh sb="72" eb="74">
      <t>ブンショ</t>
    </rPh>
    <rPh sb="75" eb="77">
      <t>ドウフウ</t>
    </rPh>
    <rPh sb="86" eb="89">
      <t>リヨウリツ</t>
    </rPh>
    <rPh sb="90" eb="92">
      <t>ゾウカ</t>
    </rPh>
    <rPh sb="93" eb="94">
      <t>ム</t>
    </rPh>
    <rPh sb="96" eb="98">
      <t>クフウ</t>
    </rPh>
    <rPh sb="99" eb="100">
      <t>オコナ</t>
    </rPh>
    <phoneticPr fontId="2"/>
  </si>
  <si>
    <t>金額(20)</t>
    <rPh sb="0" eb="2">
      <t>キンガク</t>
    </rPh>
    <phoneticPr fontId="44"/>
  </si>
  <si>
    <t>令和6年度補正新しい地方経済・生活環境創生交付金(デジタル実装型TYPE1)19201</t>
  </si>
  <si>
    <t>経費項目(17)</t>
    <rPh sb="0" eb="2">
      <t>ケイヒ</t>
    </rPh>
    <rPh sb="2" eb="4">
      <t>コウモク</t>
    </rPh>
    <phoneticPr fontId="44"/>
  </si>
  <si>
    <t>ＬＩＮＥ機能拡充による情報発信推進事業</t>
  </si>
  <si>
    <t>経費項目(18)</t>
    <rPh sb="0" eb="2">
      <t>ケイヒ</t>
    </rPh>
    <rPh sb="2" eb="4">
      <t>コウモク</t>
    </rPh>
    <phoneticPr fontId="44"/>
  </si>
  <si>
    <t>経費項目(20)</t>
    <rPh sb="0" eb="2">
      <t>ケイヒ</t>
    </rPh>
    <rPh sb="2" eb="4">
      <t>コウモク</t>
    </rPh>
    <phoneticPr fontId="44"/>
  </si>
  <si>
    <t>令和4年度補正デジタル田園都市国家構想交付金(デジタル実装タイプTYPE1)13221統合型及び公開型ＧＩＳ導入事業</t>
  </si>
  <si>
    <t>令和4年度補正デジタル田園都市国家構想交付金(デジタル実装タイプTYPE1)06204酒田市鳥獣捕獲遠隔監視事業</t>
  </si>
  <si>
    <t>1年目　目標値</t>
    <rPh sb="1" eb="3">
      <t>ネンメ</t>
    </rPh>
    <rPh sb="4" eb="7">
      <t>モクヒョウチ</t>
    </rPh>
    <phoneticPr fontId="2"/>
  </si>
  <si>
    <t>2年目　目標値</t>
    <rPh sb="1" eb="3">
      <t>ネンメ</t>
    </rPh>
    <rPh sb="4" eb="7">
      <t>モクヒョウチ</t>
    </rPh>
    <phoneticPr fontId="2"/>
  </si>
  <si>
    <t>大幅に達成・未達成・未計測の理由</t>
    <rPh sb="0" eb="2">
      <t>オオハバ</t>
    </rPh>
    <rPh sb="3" eb="5">
      <t>タッセイ</t>
    </rPh>
    <rPh sb="6" eb="7">
      <t>ミ</t>
    </rPh>
    <rPh sb="7" eb="9">
      <t>タッセイ</t>
    </rPh>
    <rPh sb="10" eb="13">
      <t>ミケイソク</t>
    </rPh>
    <rPh sb="14" eb="16">
      <t>リユウ</t>
    </rPh>
    <phoneticPr fontId="2"/>
  </si>
  <si>
    <t>3年目　目標値</t>
    <rPh sb="1" eb="3">
      <t>ネンメ</t>
    </rPh>
    <rPh sb="4" eb="7">
      <t>モクヒョウチ</t>
    </rPh>
    <phoneticPr fontId="2"/>
  </si>
  <si>
    <t>3年目　実績値</t>
    <rPh sb="1" eb="3">
      <t>ネンメ</t>
    </rPh>
    <rPh sb="4" eb="7">
      <t>ジッセキチ</t>
    </rPh>
    <phoneticPr fontId="2"/>
  </si>
  <si>
    <t>備考</t>
    <rPh sb="0" eb="2">
      <t>ビコウ</t>
    </rPh>
    <phoneticPr fontId="2"/>
  </si>
  <si>
    <t>令和6年度補正新しい地方経済・生活環境創生交付金(デジタル実装型TYPE1)47325</t>
  </si>
  <si>
    <t>①ニーズの把握</t>
    <rPh sb="5" eb="7">
      <t>ハアク</t>
    </rPh>
    <phoneticPr fontId="2"/>
  </si>
  <si>
    <t>令和4年度補正デジタル田園都市国家構想交付金(デジタル実装タイプTYPE1)04000地域の児童家庭相談推進事業（音声通話認識システム導入）</t>
  </si>
  <si>
    <t>令和5年度補正デジタル田園都市国家構想交付金(デジタル実装タイプTYPE1)14382箱根湿生花園デジタル化事業</t>
  </si>
  <si>
    <t>③サービスの導入</t>
    <rPh sb="6" eb="8">
      <t>ドウニュウ</t>
    </rPh>
    <phoneticPr fontId="2"/>
  </si>
  <si>
    <t>教育環境DX推進事業</t>
  </si>
  <si>
    <t>令和4年度補正デジタル田園都市国家構想交付金(デジタル実装タイプTYPE1)12239手続のオンライン化推進事業</t>
  </si>
  <si>
    <t>西豆広域行政組合</t>
    <rPh sb="2" eb="4">
      <t>コウイキ</t>
    </rPh>
    <rPh sb="4" eb="6">
      <t>ギョウセイ</t>
    </rPh>
    <phoneticPr fontId="2"/>
  </si>
  <si>
    <t>④導入サービス構築の工夫や改善点</t>
  </si>
  <si>
    <t>令和6年度補正新しい地方経済・生活環境創生交付金(デジタル実装型TYPE1)13000東京都若者総合相談事業における音声マイニングシステムの導入</t>
  </si>
  <si>
    <t>令和5年度補正デジタル田園都市国家構想交付金(デジタル実装タイプTYPE1)03482デジタル技術を活用した学校教育の情報化</t>
  </si>
  <si>
    <t>2-2. サービス運用</t>
    <rPh sb="9" eb="11">
      <t>ウンヨウ</t>
    </rPh>
    <phoneticPr fontId="2"/>
  </si>
  <si>
    <t>令和6年度補正新しい地方経済・生活環境創生交付金(デジタル実装型TYPE1)33212</t>
  </si>
  <si>
    <t>その他の遅延理由</t>
    <rPh sb="2" eb="3">
      <t>タ</t>
    </rPh>
    <rPh sb="4" eb="6">
      <t>チエン</t>
    </rPh>
    <rPh sb="6" eb="8">
      <t>リユウ</t>
    </rPh>
    <phoneticPr fontId="2"/>
  </si>
  <si>
    <t>①利用者等からの意見収集</t>
    <rPh sb="1" eb="5">
      <t>リヨウシャトウ</t>
    </rPh>
    <rPh sb="8" eb="12">
      <t>イケンシュウシュウ</t>
    </rPh>
    <phoneticPr fontId="2"/>
  </si>
  <si>
    <t>7</t>
  </si>
  <si>
    <t>i</t>
  </si>
  <si>
    <t>名称（団体・事業者名）(16)</t>
    <rPh sb="0" eb="2">
      <t>メイショウ</t>
    </rPh>
    <rPh sb="3" eb="5">
      <t>ダンタイ</t>
    </rPh>
    <rPh sb="6" eb="10">
      <t>ジギョウシャメイ</t>
    </rPh>
    <phoneticPr fontId="2"/>
  </si>
  <si>
    <t>令和5年度補正デジタル田園都市国家構想交付金(デジタル実装タイプTYPE1)03381認定こども園業務ICT化事業</t>
  </si>
  <si>
    <t>団体・事業者概要(16)</t>
    <rPh sb="0" eb="2">
      <t>ダンタイ</t>
    </rPh>
    <rPh sb="3" eb="6">
      <t>ジギョウシャ</t>
    </rPh>
    <rPh sb="6" eb="8">
      <t>ガイヨウ</t>
    </rPh>
    <phoneticPr fontId="2"/>
  </si>
  <si>
    <t>令和5年度補正デジタル田園都市国家構想交付金(デジタル実装タイプTYPE1)15213燕市屋内こども遊戯施設予約・入場システム導入事業</t>
  </si>
  <si>
    <t>名称（団体・事業者名）(17)</t>
    <rPh sb="0" eb="2">
      <t>メイショウ</t>
    </rPh>
    <rPh sb="3" eb="5">
      <t>ダンタイ</t>
    </rPh>
    <rPh sb="6" eb="10">
      <t>ジギョウシャメイ</t>
    </rPh>
    <phoneticPr fontId="2"/>
  </si>
  <si>
    <t>名称（団体・事業者名）(19)</t>
    <rPh sb="0" eb="2">
      <t>メイショウ</t>
    </rPh>
    <rPh sb="3" eb="5">
      <t>ダンタイ</t>
    </rPh>
    <rPh sb="6" eb="10">
      <t>ジギョウシャメイ</t>
    </rPh>
    <phoneticPr fontId="2"/>
  </si>
  <si>
    <t>令和6年度補正新しい地方経済・生活環境創生交付金(デジタル実装型TYPE1)04964</t>
  </si>
  <si>
    <t>コンビニ交付サービス</t>
  </si>
  <si>
    <t>事業における役割(19)</t>
    <rPh sb="0" eb="2">
      <t>ジギョウ</t>
    </rPh>
    <rPh sb="6" eb="8">
      <t>ヤクワリ</t>
    </rPh>
    <phoneticPr fontId="2"/>
  </si>
  <si>
    <t>団体・事業者概要(20)</t>
    <rPh sb="0" eb="2">
      <t>ダンタイ</t>
    </rPh>
    <rPh sb="3" eb="6">
      <t>ジギョウシャ</t>
    </rPh>
    <rPh sb="6" eb="8">
      <t>ガイヨウ</t>
    </rPh>
    <phoneticPr fontId="2"/>
  </si>
  <si>
    <t>特に、事業2年目以降の場合には、過年度の取組内容を踏まえて、追加で実施したものがあれば具体的にその経緯も含めて記入してください</t>
    <rPh sb="3" eb="5">
      <t>ジギョウ</t>
    </rPh>
    <rPh sb="6" eb="10">
      <t>ネンメイコウ</t>
    </rPh>
    <rPh sb="11" eb="13">
      <t>バアイ</t>
    </rPh>
    <rPh sb="16" eb="19">
      <t>カネンド</t>
    </rPh>
    <phoneticPr fontId="2"/>
  </si>
  <si>
    <t>セル番号</t>
    <rPh sb="2" eb="4">
      <t>バンゴウ</t>
    </rPh>
    <phoneticPr fontId="2"/>
  </si>
  <si>
    <t>0.基礎情報</t>
    <rPh sb="2" eb="6">
      <t>キソジョウホウ</t>
    </rPh>
    <phoneticPr fontId="2"/>
  </si>
  <si>
    <t>マイナンバーカードを利用した証明書等のコンビニ交付サービス導入事業</t>
  </si>
  <si>
    <t>アウトカム</t>
  </si>
  <si>
    <t>増加KPI</t>
    <rPh sb="0" eb="2">
      <t>ゾウカ</t>
    </rPh>
    <phoneticPr fontId="2"/>
  </si>
  <si>
    <t>ＩＣＴを活用した糖尿病予防事業</t>
  </si>
  <si>
    <t>リスト名</t>
    <rPh sb="3" eb="4">
      <t>メイ</t>
    </rPh>
    <phoneticPr fontId="2"/>
  </si>
  <si>
    <t>令和6年度補正新しい地方経済・生活環境創生交付金(デジタル実装型TYPE1)06203</t>
  </si>
  <si>
    <t>【要入力】</t>
    <rPh sb="1" eb="4">
      <t>ヨウニュウリョク</t>
    </rPh>
    <phoneticPr fontId="2"/>
  </si>
  <si>
    <t>E63</t>
  </si>
  <si>
    <t>有田市観光ポータルサービス構築事業</t>
  </si>
  <si>
    <t>吾妻環境施設組合</t>
    <rPh sb="0" eb="2">
      <t>アヅマ</t>
    </rPh>
    <rPh sb="2" eb="4">
      <t>カンキョウ</t>
    </rPh>
    <rPh sb="4" eb="6">
      <t>シセツ</t>
    </rPh>
    <rPh sb="6" eb="8">
      <t>クミアイ</t>
    </rPh>
    <phoneticPr fontId="2"/>
  </si>
  <si>
    <t>今後に向けた取組</t>
    <rPh sb="0" eb="2">
      <t>コンゴ</t>
    </rPh>
    <rPh sb="3" eb="4">
      <t>ム</t>
    </rPh>
    <rPh sb="6" eb="8">
      <t>トリクミ</t>
    </rPh>
    <phoneticPr fontId="2"/>
  </si>
  <si>
    <t>電子入札の導入事業</t>
  </si>
  <si>
    <t xml:space="preserve"> 計測見込みが立っている</t>
  </si>
  <si>
    <t>令和6年度補正新しい地方経済・生活環境創生交付金(デジタル実装型TYPE1)12427</t>
  </si>
  <si>
    <t>計測見込み時期</t>
  </si>
  <si>
    <t>③自然災害など突発的な外部要因により、予定していた計測が実施できなかったため</t>
  </si>
  <si>
    <t>⑤その他</t>
    <rPh sb="3" eb="4">
      <t>タ</t>
    </rPh>
    <phoneticPr fontId="2"/>
  </si>
  <si>
    <t>令和6年度補正新しい地方経済・生活環境創生交付金(デジタル実装型TYPE1)12231キャッシュレス決済対応セミセルフレジ導入事業</t>
  </si>
  <si>
    <t>④計測機会がなかったため（例：災害発生時にしか計測できないKPIを設定しているが、そもそも災害が発生しておらず、計測機会がなかったなど）</t>
  </si>
  <si>
    <t>上記を含む、全ての回答内容について、責任者が確認を行い、事業実施団体からの回答として、適切な内容になっていることを確認した。</t>
    <rPh sb="0" eb="2">
      <t>ジョウキ</t>
    </rPh>
    <rPh sb="3" eb="4">
      <t>フク</t>
    </rPh>
    <rPh sb="6" eb="7">
      <t>スベ</t>
    </rPh>
    <rPh sb="9" eb="11">
      <t>カイトウ</t>
    </rPh>
    <rPh sb="11" eb="13">
      <t>ナイヨウ</t>
    </rPh>
    <rPh sb="18" eb="21">
      <t>セキニンシャ</t>
    </rPh>
    <rPh sb="22" eb="24">
      <t>カクニン</t>
    </rPh>
    <rPh sb="25" eb="26">
      <t>オコナ</t>
    </rPh>
    <rPh sb="28" eb="32">
      <t>ジギョウジッシ</t>
    </rPh>
    <rPh sb="32" eb="34">
      <t>ダンタイ</t>
    </rPh>
    <rPh sb="37" eb="39">
      <t>カイトウ</t>
    </rPh>
    <rPh sb="43" eb="45">
      <t>テキセツ</t>
    </rPh>
    <rPh sb="46" eb="48">
      <t>ナイヨウ</t>
    </rPh>
    <rPh sb="57" eb="59">
      <t>カクニン</t>
    </rPh>
    <phoneticPr fontId="2"/>
  </si>
  <si>
    <t>令和4年度補正デジタル田園都市国家構想交付金(デジタル実装タイプTYPE1)40000業務のデジタル化による地域で暮らす障がいのある人への支援</t>
  </si>
  <si>
    <r>
      <t>「回答不要」となっている設問を除き、全ての設問への回答が終わりましたら、</t>
    </r>
    <r>
      <rPr>
        <b/>
        <u/>
        <sz val="12"/>
        <color theme="1"/>
        <rFont val="Meiryo UI"/>
      </rPr>
      <t>提出前チェック項目を確認し、全てにチェックを付けたうえで提出をお願いいたします</t>
    </r>
    <r>
      <rPr>
        <sz val="12"/>
        <color theme="1"/>
        <rFont val="Meiryo UI"/>
      </rPr>
      <t>。</t>
    </r>
    <rPh sb="1" eb="3">
      <t>カイトウ</t>
    </rPh>
    <rPh sb="3" eb="5">
      <t>フヨウ</t>
    </rPh>
    <rPh sb="12" eb="14">
      <t>セツモン</t>
    </rPh>
    <rPh sb="15" eb="16">
      <t>ノゾ</t>
    </rPh>
    <rPh sb="18" eb="19">
      <t>スベ</t>
    </rPh>
    <rPh sb="21" eb="23">
      <t>セツモン</t>
    </rPh>
    <rPh sb="25" eb="27">
      <t>カイトウ</t>
    </rPh>
    <rPh sb="28" eb="29">
      <t>オ</t>
    </rPh>
    <rPh sb="36" eb="39">
      <t>テイシュツマエ</t>
    </rPh>
    <rPh sb="43" eb="45">
      <t>コウモク</t>
    </rPh>
    <rPh sb="46" eb="48">
      <t>カクニン</t>
    </rPh>
    <rPh sb="50" eb="51">
      <t>スベ</t>
    </rPh>
    <rPh sb="58" eb="59">
      <t>ツ</t>
    </rPh>
    <rPh sb="64" eb="66">
      <t>テイシュツ</t>
    </rPh>
    <rPh sb="68" eb="69">
      <t>ネガ</t>
    </rPh>
    <phoneticPr fontId="2"/>
  </si>
  <si>
    <t>既に同じサービスを実装している複数の自治体に事前にヒアリングを行い、体制構築におけるポイントや必要稼働等を把握した。その上で、首長より関連する部課の責任者に対して、本サービスの実装を「重点プロジェクト」として全庁横断的に実施するよう呼びかけた。また、「サービス推進ワーキング」を設置し、月一回の定例会にて情報共有を行うことにより、財務調整やＰＲ時の広報担当課との調整を円滑に行うことができた。また、地域のステークホルダーに関しても、商工会や観光協会等も参画する推進体制を早期に構築していたことで、サービス体験会も共同で開催するなど地域へのサービスの理解浸透に寄与することができた。</t>
  </si>
  <si>
    <t>学校開放利便性向上予約システム導入事業</t>
  </si>
  <si>
    <t>昨年度は不定期で会議を開催していたが、今年度は月一回の定例会にて情報共有を行うことにより、財務調整やＰＲ時の広報担当課との調整を円滑に行うことができた。また、昨年度は地域のステークホルダーを十分に巻き込むことができなかったが、今年度は商工会や観光協会等に対して働きかけを行ったことで、サービス体験会を共同で開催することができ、地域へのサービスの理解浸透に寄与することができた。</t>
    <rPh sb="19" eb="20">
      <t>コン</t>
    </rPh>
    <rPh sb="40" eb="41">
      <t>サク</t>
    </rPh>
    <rPh sb="113" eb="114">
      <t>コン</t>
    </rPh>
    <rPh sb="134" eb="135">
      <t>サク</t>
    </rPh>
    <phoneticPr fontId="2"/>
  </si>
  <si>
    <t>事業への客観的な評価と改善に向けた意見を聴取するため、大学教授や外部企業が参画する「外部評価委員会」を設置した。
住民モニターからのモニタリング報告を受けるとともに、本市のホームページにサービスの改善意見を募集することで、利用者の要望を即座にサービスに反映させる仕組みを設けることでPDCAサイクルを迅速に回すことができた。</t>
  </si>
  <si>
    <t>E61</t>
  </si>
  <si>
    <t>サービス実装予定年</t>
    <rPh sb="4" eb="9">
      <t>ジッソウヨテイネン</t>
    </rPh>
    <phoneticPr fontId="2"/>
  </si>
  <si>
    <t>サービス実装月</t>
    <rPh sb="4" eb="6">
      <t>ジッソウ</t>
    </rPh>
    <rPh sb="6" eb="7">
      <t>ツキ</t>
    </rPh>
    <phoneticPr fontId="2"/>
  </si>
  <si>
    <t>令和6年度補正新しい地方経済・生活環境創生交付金(デジタル実装型TYPE1)13202</t>
  </si>
  <si>
    <t>令和6年度補正新しい地方経済・生活環境創生交付金(デジタル実装型TYPE1)25204市民バスDX事業</t>
  </si>
  <si>
    <t>デジタルを活用した災害対策事業</t>
  </si>
  <si>
    <t>都道府県名
（漢字）</t>
    <rPh sb="0" eb="4">
      <t>トドウフケン</t>
    </rPh>
    <rPh sb="4" eb="5">
      <t>メイ</t>
    </rPh>
    <rPh sb="7" eb="9">
      <t>カンジ</t>
    </rPh>
    <phoneticPr fontId="44"/>
  </si>
  <si>
    <t>F61</t>
  </si>
  <si>
    <t>D73</t>
  </si>
  <si>
    <t>7-1</t>
  </si>
  <si>
    <t>書かない窓口化事業</t>
  </si>
  <si>
    <t>5.最終年度の振り返り</t>
    <rPh sb="2" eb="6">
      <t>サイシュウネンド</t>
    </rPh>
    <rPh sb="7" eb="8">
      <t>フ</t>
    </rPh>
    <rPh sb="9" eb="10">
      <t>カエ</t>
    </rPh>
    <phoneticPr fontId="2"/>
  </si>
  <si>
    <t>2-2.サービス運用</t>
    <rPh sb="8" eb="10">
      <t>ウンヨウ</t>
    </rPh>
    <phoneticPr fontId="2"/>
  </si>
  <si>
    <t>住民票等コンビニ交付サービス導入事業</t>
  </si>
  <si>
    <t>2-c</t>
  </si>
  <si>
    <t>令和5年度補正デジタル田園都市国家構想交付金(デジタル実装タイプTYPE1)22305デジタル技術を活用した公共施設利便性向上事業</t>
  </si>
  <si>
    <t>2-e</t>
  </si>
  <si>
    <t>こども・若者意見反映推進事業</t>
  </si>
  <si>
    <t>令和6年度補正新しい地方経済・生活環境創生交付金(デジタル実装型TYPE1)09000難病小慢電子申請システム構築事業</t>
  </si>
  <si>
    <t>デジタル実装タイプ・デジタル実装型TYPE1事業実施報告</t>
    <rPh sb="4" eb="6">
      <t>ジッソウ</t>
    </rPh>
    <rPh sb="14" eb="16">
      <t>ジッソウ</t>
    </rPh>
    <rPh sb="16" eb="17">
      <t>ガタ</t>
    </rPh>
    <rPh sb="22" eb="24">
      <t>ジギョウ</t>
    </rPh>
    <rPh sb="24" eb="26">
      <t>ジッシ</t>
    </rPh>
    <rPh sb="26" eb="28">
      <t>ホウコク</t>
    </rPh>
    <phoneticPr fontId="2"/>
  </si>
  <si>
    <t>令和5年度補正デジタル田園都市国家構想交付金(デジタル実装タイプTYPE1)</t>
  </si>
  <si>
    <t>令和6年度補正新しい地方経済・生活環境創生交付金(デジタル実装型TYPE1)20212AIを活用したオンデマンド交通事業</t>
  </si>
  <si>
    <t>本市のホームページへの掲載に加えて、外部委託にてサービス専用ホームページを作成するとともに、「利用イメージの動画」や「利用の始め方動画」を作成し、チラシの全戸配布で広く展開を行った。また、利用者の声（使ってみたら便利になった！等）も合わせて本市の公式YouTubeにて発信することで、具体的なメリットを訴求し更なる利用者の増加を図ることができた。</t>
  </si>
  <si>
    <t>交付金予算年度①入力時の表示文章</t>
    <rPh sb="0" eb="5">
      <t>コウフキンヨサン</t>
    </rPh>
    <rPh sb="5" eb="7">
      <t>ネンド</t>
    </rPh>
    <rPh sb="8" eb="11">
      <t>ニュウリョクジ</t>
    </rPh>
    <rPh sb="12" eb="14">
      <t>ヒョウジ</t>
    </rPh>
    <rPh sb="14" eb="16">
      <t>ブンショウ</t>
    </rPh>
    <phoneticPr fontId="2"/>
  </si>
  <si>
    <t>令和5年度補正デジタル田園都市国家構想交付金(デジタル実装タイプTYPE1)08205</t>
  </si>
  <si>
    <t>交付金予算年度②入力時の表示文章</t>
    <rPh sb="0" eb="3">
      <t>コウフキン</t>
    </rPh>
    <rPh sb="3" eb="5">
      <t>ヨサン</t>
    </rPh>
    <rPh sb="5" eb="7">
      <t>ネンド</t>
    </rPh>
    <rPh sb="8" eb="11">
      <t>ニュウリョクジ</t>
    </rPh>
    <rPh sb="12" eb="16">
      <t>ヒョウジブンショウ</t>
    </rPh>
    <phoneticPr fontId="2"/>
  </si>
  <si>
    <t>電子図書館の導入事業</t>
  </si>
  <si>
    <t>①と②は同一文章</t>
    <rPh sb="4" eb="8">
      <t>ドウイツブンショウ</t>
    </rPh>
    <phoneticPr fontId="2"/>
  </si>
  <si>
    <t>令和4年度補正デジタル田園都市国家構想交付金(デジタル実装タイプTYPE1)25214よりよい介護サービス提供のための要介護認定事務DX化事業</t>
  </si>
  <si>
    <t>認定こども園ICT化推進事業</t>
  </si>
  <si>
    <t>　令和５年度補正「デジタル田園都市国家構想交付金（デジタル実装タイプ）」の交付対象事業については、令和９年（2027年）３月31日をもって、交付申請時に策定した実施計画に記載された３か年計画（実装計画期間１年、運営計画期間２年）の期間満了となりますが、令和４年２月25日発出（令和５年１月25日一部改正）府地創第63号「デジタル田園都市国家構想交付金（デジタル実装タイプ）交付要綱」は、引き続き適用されます。
　特に同交付要綱の第22条（間接交付金交付の際付す条件）及び第23条（交付の条件）に鑑み、万が一、デジタル田園都市国家構想交付金（デジタル実装タイプ）の交付対象事業より取得し、又は効用を増加させた財産のうち、取得価格又は効用の増加価格が 50 万円以上のものについて、交付金の交付の目的に反して使用し、譲渡し、交換し、貸し付け、担保に供し、又は廃棄しようとするときは、あらかじめ承認申請書を大臣に提出し、その承認を受けなければならないものです。その際は、十分な時間的余裕をもってに申請書をご提出ください（提出前に事務局までご相談ください。）。</t>
  </si>
  <si>
    <t>自治体公式スーパーアプリ導入事業</t>
  </si>
  <si>
    <t>0～2割程度</t>
    <rPh sb="3" eb="6">
      <t>ワリテイド</t>
    </rPh>
    <phoneticPr fontId="2"/>
  </si>
  <si>
    <t>令和4年度補正デジタル田園都市国家構想交付金(デジタル実装タイプTYPE1)02206GPS除雪管理システム導入事業</t>
  </si>
  <si>
    <t>4～6割程度</t>
    <rPh sb="3" eb="6">
      <t>ワリテイド</t>
    </rPh>
    <phoneticPr fontId="2"/>
  </si>
  <si>
    <t>6～8割程度</t>
    <rPh sb="3" eb="6">
      <t>ワリテイド</t>
    </rPh>
    <phoneticPr fontId="2"/>
  </si>
  <si>
    <t>達成実感（サービス利用者）</t>
    <rPh sb="0" eb="4">
      <t>タッセイジッカン</t>
    </rPh>
    <rPh sb="9" eb="12">
      <t>リヨウシャ</t>
    </rPh>
    <phoneticPr fontId="2"/>
  </si>
  <si>
    <t>令和4年度補正デジタル田園都市国家構想交付金(デジタル実装タイプTYPE1)32449</t>
  </si>
  <si>
    <t>道路維持管理デジタル活用事業</t>
  </si>
  <si>
    <t>高い波及効果があった</t>
  </si>
  <si>
    <t>令和6年度補正新しい地方経済・生活環境創生交付金(デジタル実装型TYPE1)03211釜石市地域クーポン導入事業</t>
  </si>
  <si>
    <t>波及効果があった</t>
  </si>
  <si>
    <t>令和6年度補正新しい地方経済・生活環境創生交付金(デジタル実装型TYPE1)25209</t>
  </si>
  <si>
    <t>2：調達行為が発生しない事業である（例：地域のスマート農業化支援に係る間接補助事業）</t>
  </si>
  <si>
    <t>母子手帳アプリ導入による子育てDX事業</t>
  </si>
  <si>
    <t>産業振興</t>
  </si>
  <si>
    <t>性質</t>
    <rPh sb="0" eb="2">
      <t>セイシツ</t>
    </rPh>
    <phoneticPr fontId="2"/>
  </si>
  <si>
    <t>「書かない窓口」実現事業(申請書作成支援)</t>
  </si>
  <si>
    <t>申請書記入サポートサービス導入事業</t>
  </si>
  <si>
    <t>「KPI達成」の場合</t>
    <rPh sb="4" eb="6">
      <t>タッセイ</t>
    </rPh>
    <rPh sb="8" eb="10">
      <t>バアイ</t>
    </rPh>
    <phoneticPr fontId="2"/>
  </si>
  <si>
    <t>「KPI未達成」の場合</t>
    <rPh sb="4" eb="5">
      <t>ミ</t>
    </rPh>
    <rPh sb="5" eb="7">
      <t>タッセイ</t>
    </rPh>
    <rPh sb="9" eb="11">
      <t>バアイ</t>
    </rPh>
    <phoneticPr fontId="2"/>
  </si>
  <si>
    <t>①サービス実装の遅れにより実装直後であり、事業実施報告提出までにKPIを計測できる状況ではなかったため</t>
  </si>
  <si>
    <t>総合保育システム導入事業</t>
  </si>
  <si>
    <t>令和5年度補正デジタル田園都市国家構想交付金(デジタル実装タイプTYPE1)33209</t>
  </si>
  <si>
    <t>④：その他</t>
    <rPh sb="4" eb="5">
      <t>タ</t>
    </rPh>
    <phoneticPr fontId="2"/>
  </si>
  <si>
    <t>基準値なしの理由</t>
    <rPh sb="0" eb="3">
      <t>キジュンチ</t>
    </rPh>
    <rPh sb="6" eb="8">
      <t>リユウ</t>
    </rPh>
    <phoneticPr fontId="2"/>
  </si>
  <si>
    <t>「0.基礎情報」のシートで「交付金予算年度」をご選択いただくと、ご入力いただく必要のある設問が、下記の目次に表示されます。</t>
    <rPh sb="3" eb="7">
      <t>キソジョウホウ</t>
    </rPh>
    <rPh sb="14" eb="17">
      <t>コウフキン</t>
    </rPh>
    <rPh sb="17" eb="21">
      <t>ヨサンネンド</t>
    </rPh>
    <rPh sb="24" eb="26">
      <t>センタク</t>
    </rPh>
    <rPh sb="33" eb="35">
      <t>ニュウリョク</t>
    </rPh>
    <rPh sb="39" eb="41">
      <t>ヒツヨウ</t>
    </rPh>
    <rPh sb="44" eb="46">
      <t>セツモン</t>
    </rPh>
    <rPh sb="48" eb="50">
      <t>カキ</t>
    </rPh>
    <rPh sb="51" eb="53">
      <t>モクジ</t>
    </rPh>
    <rPh sb="54" eb="56">
      <t>ヒョウジ</t>
    </rPh>
    <phoneticPr fontId="2"/>
  </si>
  <si>
    <t>住民サービス向上のための庁内窓口業務のDX推進事業</t>
  </si>
  <si>
    <t>庁内でのデジタル意識醸成への寄与度合</t>
    <rPh sb="0" eb="2">
      <t>チョウナイ</t>
    </rPh>
    <rPh sb="8" eb="12">
      <t>イシキジョウセイ</t>
    </rPh>
    <rPh sb="14" eb="18">
      <t>キヨドアイ</t>
    </rPh>
    <phoneticPr fontId="2"/>
  </si>
  <si>
    <t>本シート以降の各シート内で記載されている説明文（セル入力時コメント含む）を確認の上、各設問についてご回答ください。</t>
  </si>
  <si>
    <t>（設問6-1で［1：一般競争入札、指名競争入札］または［2：企画競争入札（プロポーザル）］を選択した場合）</t>
  </si>
  <si>
    <t>令和5年度補正デジタル田園都市国家構想交付金(デジタル実装タイプTYPE1)35000運転免許行政のデジタル化</t>
  </si>
  <si>
    <t>　公共施設予約による利便性向上事業</t>
  </si>
  <si>
    <t>入札において競争原理を高める上でどのような工夫を行ったか、具体的に記入してください</t>
    <rPh sb="29" eb="32">
      <t>グタイテキ</t>
    </rPh>
    <rPh sb="33" eb="35">
      <t>キニュウ</t>
    </rPh>
    <phoneticPr fontId="2"/>
  </si>
  <si>
    <t>令和5年度補正デジタル田園都市国家構想交付金(デジタル実装タイプTYPE1)40220</t>
  </si>
  <si>
    <t>6-5</t>
  </si>
  <si>
    <t>区立保育園・子供園向けＩＣＴシステム導入事業</t>
  </si>
  <si>
    <t>令和5年度補正デジタル田園都市国家構想交付金(デジタル実装タイプTYPE1)31372地域をつなぐアプリ構築事業</t>
  </si>
  <si>
    <t>地域への波及効果</t>
    <rPh sb="0" eb="2">
      <t>チイキ</t>
    </rPh>
    <rPh sb="4" eb="8">
      <t>ハキュウコウカ</t>
    </rPh>
    <phoneticPr fontId="2"/>
  </si>
  <si>
    <t>入札の結果、想定していた委託事業の質や価格を満たす事業者を選定できたか</t>
    <rPh sb="0" eb="2">
      <t>ニュウサツ</t>
    </rPh>
    <rPh sb="3" eb="5">
      <t>ケッカ</t>
    </rPh>
    <phoneticPr fontId="2"/>
  </si>
  <si>
    <t>反省点</t>
    <rPh sb="0" eb="3">
      <t>ハンセイテン</t>
    </rPh>
    <phoneticPr fontId="2"/>
  </si>
  <si>
    <t>2：想定していた委託事業の質や価格を満たす事業者を選定できなかった</t>
  </si>
  <si>
    <t>ＤＸ推進事業（デジタル企業変革）</t>
  </si>
  <si>
    <t>令和4年度補正デジタル田園都市国家構想交付金(デジタル実装タイプTYPE1)05212</t>
  </si>
  <si>
    <t>交付金予算年度</t>
    <rPh sb="0" eb="7">
      <t>コウフキンヨサンネンド</t>
    </rPh>
    <phoneticPr fontId="2"/>
  </si>
  <si>
    <t>日出町窓口手続きデジタル化事業</t>
  </si>
  <si>
    <t>情報発信構築事業</t>
  </si>
  <si>
    <t>評価年度</t>
    <rPh sb="0" eb="4">
      <t>ヒョウカネンド</t>
    </rPh>
    <phoneticPr fontId="2"/>
  </si>
  <si>
    <t>令和5年度補正デジタル田園都市国家構想交付金(デジタル実装タイプTYPE1)11362オープンデータ利活用促進事業</t>
  </si>
  <si>
    <t>令和4年度補正デジタル田園都市国家構想交付金(デジタル実装タイプTYPE1)23217</t>
  </si>
  <si>
    <t>庁内グループウェア内での情報共有は、有効であると考えているため今後も引き続き活用することを予定している。
本事業のステークホルダーである施設利用団体との情報共有においては、これまで電話や文書などアナログなかたちで行っていたため導入当初は対応に苦慮したが、本事業の導入を契機に連絡手段の電子化が進んだことから、引き続きシステムの利活用を促進することで、情報共有の効率化を図る。
なお、本システムは社会教育施設の一部に導入されたもので、今後評価を行う中で庁内他課への情報提供も行い効率的な活用方法の協議を行うなどしていきたい。</t>
    <rPh sb="53" eb="54">
      <t>ホン</t>
    </rPh>
    <rPh sb="54" eb="56">
      <t>ジギョウ</t>
    </rPh>
    <rPh sb="68" eb="70">
      <t>シセツ</t>
    </rPh>
    <rPh sb="70" eb="72">
      <t>リヨウ</t>
    </rPh>
    <rPh sb="72" eb="74">
      <t>ダンタイ</t>
    </rPh>
    <rPh sb="76" eb="78">
      <t>ジョウホウ</t>
    </rPh>
    <rPh sb="78" eb="80">
      <t>キョウユウ</t>
    </rPh>
    <rPh sb="90" eb="92">
      <t>デンワ</t>
    </rPh>
    <rPh sb="93" eb="95">
      <t>ブンショ</t>
    </rPh>
    <rPh sb="106" eb="107">
      <t>オコナ</t>
    </rPh>
    <rPh sb="113" eb="115">
      <t>ドウニュウ</t>
    </rPh>
    <rPh sb="115" eb="117">
      <t>トウショ</t>
    </rPh>
    <rPh sb="118" eb="120">
      <t>タイオウ</t>
    </rPh>
    <rPh sb="121" eb="123">
      <t>クリョ</t>
    </rPh>
    <rPh sb="127" eb="128">
      <t>ホン</t>
    </rPh>
    <rPh sb="128" eb="130">
      <t>ジギョウ</t>
    </rPh>
    <rPh sb="131" eb="133">
      <t>ドウニュウ</t>
    </rPh>
    <rPh sb="134" eb="136">
      <t>ケイキ</t>
    </rPh>
    <rPh sb="137" eb="139">
      <t>レンラク</t>
    </rPh>
    <rPh sb="139" eb="141">
      <t>シュダン</t>
    </rPh>
    <rPh sb="142" eb="145">
      <t>デンシカ</t>
    </rPh>
    <rPh sb="146" eb="147">
      <t>スス</t>
    </rPh>
    <rPh sb="154" eb="155">
      <t>ヒ</t>
    </rPh>
    <rPh sb="156" eb="157">
      <t>ツヅ</t>
    </rPh>
    <rPh sb="163" eb="164">
      <t>リ</t>
    </rPh>
    <rPh sb="164" eb="165">
      <t>カツ</t>
    </rPh>
    <rPh sb="165" eb="166">
      <t>ヨウ</t>
    </rPh>
    <rPh sb="167" eb="169">
      <t>ソクシン</t>
    </rPh>
    <rPh sb="175" eb="177">
      <t>ジョウホウ</t>
    </rPh>
    <rPh sb="177" eb="179">
      <t>キョウユウ</t>
    </rPh>
    <rPh sb="180" eb="183">
      <t>コウリツカ</t>
    </rPh>
    <rPh sb="184" eb="185">
      <t>ハカ</t>
    </rPh>
    <rPh sb="191" eb="192">
      <t>ホン</t>
    </rPh>
    <rPh sb="197" eb="199">
      <t>シャカイ</t>
    </rPh>
    <rPh sb="199" eb="201">
      <t>キョウイク</t>
    </rPh>
    <rPh sb="201" eb="203">
      <t>シセツ</t>
    </rPh>
    <rPh sb="204" eb="206">
      <t>イチブ</t>
    </rPh>
    <rPh sb="207" eb="209">
      <t>ドウニュウ</t>
    </rPh>
    <rPh sb="216" eb="218">
      <t>コンゴ</t>
    </rPh>
    <rPh sb="218" eb="220">
      <t>ヒョウカ</t>
    </rPh>
    <rPh sb="221" eb="222">
      <t>オコナ</t>
    </rPh>
    <rPh sb="223" eb="224">
      <t>ナカ</t>
    </rPh>
    <rPh sb="225" eb="227">
      <t>チョウナイ</t>
    </rPh>
    <rPh sb="227" eb="229">
      <t>タカ</t>
    </rPh>
    <rPh sb="231" eb="233">
      <t>ジョウホウ</t>
    </rPh>
    <rPh sb="233" eb="235">
      <t>テイキョウ</t>
    </rPh>
    <rPh sb="236" eb="237">
      <t>オコナ</t>
    </rPh>
    <rPh sb="238" eb="241">
      <t>コウリツテキ</t>
    </rPh>
    <rPh sb="242" eb="244">
      <t>カツヨウ</t>
    </rPh>
    <rPh sb="244" eb="246">
      <t>ホウホウ</t>
    </rPh>
    <rPh sb="247" eb="249">
      <t>キョウギ</t>
    </rPh>
    <rPh sb="250" eb="251">
      <t>オコナ</t>
    </rPh>
    <phoneticPr fontId="2"/>
  </si>
  <si>
    <t>初年度未設定の場合</t>
    <rPh sb="0" eb="3">
      <t>ショネンド</t>
    </rPh>
    <rPh sb="3" eb="4">
      <t>ミ</t>
    </rPh>
    <rPh sb="4" eb="6">
      <t>セッテイ</t>
    </rPh>
    <rPh sb="7" eb="9">
      <t>バアイ</t>
    </rPh>
    <phoneticPr fontId="2"/>
  </si>
  <si>
    <t>令和4年度補正デジタル田園都市国家構想交付金(デジタル実装タイプTYPE1)28204</t>
  </si>
  <si>
    <t>✓</t>
  </si>
  <si>
    <t>LINEを利用した情報配信ツールの改修事業</t>
  </si>
  <si>
    <t>ＡＩを活用した町内全域デマンド乗合タクシー運行事業</t>
  </si>
  <si>
    <t>確認後、"✓"を選択してください。</t>
    <rPh sb="0" eb="2">
      <t>カクニン</t>
    </rPh>
    <rPh sb="2" eb="3">
      <t>ゴ</t>
    </rPh>
    <rPh sb="8" eb="10">
      <t>センタク</t>
    </rPh>
    <phoneticPr fontId="2"/>
  </si>
  <si>
    <t>令和6年度補正新しい地方経済・生活環境創生交付金(デジタル実装型TYPE1)43204登記履歴管理システム構築事業</t>
  </si>
  <si>
    <t>a：交付金の具体的使途</t>
  </si>
  <si>
    <t>c：毎年度の効果検証の結果</t>
    <rPh sb="2" eb="5">
      <t>マイネンド</t>
    </rPh>
    <rPh sb="6" eb="10">
      <t>コウカケンショウ</t>
    </rPh>
    <rPh sb="11" eb="13">
      <t>ケッカ</t>
    </rPh>
    <phoneticPr fontId="2"/>
  </si>
  <si>
    <t>②公表準備中である</t>
    <rPh sb="1" eb="3">
      <t>コウヒョウ</t>
    </rPh>
    <rPh sb="3" eb="5">
      <t>ジュンビ</t>
    </rPh>
    <rPh sb="5" eb="6">
      <t>チュウ</t>
    </rPh>
    <phoneticPr fontId="2"/>
  </si>
  <si>
    <t>令和4年度補正デジタル田園都市国家構想交付金(デジタル実装タイプTYPE1)12232</t>
  </si>
  <si>
    <t>例1）デジタル実装前の2025年3月時点における数値が1000人、2025、2026及び2027年度末目標を1200人、1400人、1600人として設定した場合　⇒基準値は「1000」、基準年度は「2024」</t>
    <rPh sb="0" eb="1">
      <t>レイ</t>
    </rPh>
    <phoneticPr fontId="2"/>
  </si>
  <si>
    <t>例2）新規アプリを導入するサービスにおいて、アプリインストール数をKPIとして設定した場合　⇒基準値は「なし」、基準年度は「なし」</t>
    <rPh sb="0" eb="1">
      <t>レイ</t>
    </rPh>
    <phoneticPr fontId="2"/>
  </si>
  <si>
    <t>■性質について</t>
    <rPh sb="1" eb="3">
      <t>セイシツ</t>
    </rPh>
    <phoneticPr fontId="2"/>
  </si>
  <si>
    <r>
      <t>　（</t>
    </r>
    <r>
      <rPr>
        <b/>
        <u/>
        <sz val="12"/>
        <color auto="1"/>
        <rFont val="Meiryo UI"/>
      </rPr>
      <t>いずれにも当てはまらないと考える場合には、個別に事務局までご連絡ください。</t>
    </r>
    <r>
      <rPr>
        <sz val="12"/>
        <color auto="1"/>
        <rFont val="Meiryo UI"/>
      </rPr>
      <t>）</t>
    </r>
    <rPh sb="7" eb="8">
      <t>ア</t>
    </rPh>
    <rPh sb="15" eb="16">
      <t>カンガ</t>
    </rPh>
    <rPh sb="18" eb="20">
      <t>バアイ</t>
    </rPh>
    <rPh sb="23" eb="25">
      <t>コベツ</t>
    </rPh>
    <rPh sb="26" eb="29">
      <t>ジムキョク</t>
    </rPh>
    <rPh sb="32" eb="34">
      <t>レンラク</t>
    </rPh>
    <phoneticPr fontId="2"/>
  </si>
  <si>
    <t>■目標値について</t>
    <rPh sb="1" eb="3">
      <t>モクヒョウ</t>
    </rPh>
    <rPh sb="3" eb="4">
      <t>チ</t>
    </rPh>
    <phoneticPr fontId="2"/>
  </si>
  <si>
    <t>教育ダッシュボードを活用した小学生一人一人に応じた教育の実現</t>
  </si>
  <si>
    <r>
      <t>また、今後の取組について、継続してKPIや事業目的を達成するために、</t>
    </r>
    <r>
      <rPr>
        <b/>
        <u/>
        <sz val="12"/>
        <color auto="1"/>
        <rFont val="Meiryo UI"/>
      </rPr>
      <t>新たに実施することを予定してる取組</t>
    </r>
    <r>
      <rPr>
        <sz val="12"/>
        <color auto="1"/>
        <rFont val="Meiryo UI"/>
      </rPr>
      <t>や、</t>
    </r>
    <r>
      <rPr>
        <b/>
        <u/>
        <sz val="12"/>
        <color auto="1"/>
        <rFont val="Meiryo UI"/>
      </rPr>
      <t>より重点を置くことを予定している取組</t>
    </r>
    <r>
      <rPr>
        <sz val="12"/>
        <color auto="1"/>
        <rFont val="Meiryo UI"/>
      </rPr>
      <t>を具体的に記述してください。</t>
    </r>
  </si>
  <si>
    <t>令和6年度補正新しい地方経済・生活環境創生交付金(デジタル実装型TYPE1)07308</t>
  </si>
  <si>
    <r>
      <t>また、今後の取組について、</t>
    </r>
    <r>
      <rPr>
        <b/>
        <u/>
        <sz val="12"/>
        <color auto="1"/>
        <rFont val="Meiryo UI"/>
      </rPr>
      <t>貴団体が認識している課題に対して、どのように改善を図っていく予定か分かるように</t>
    </r>
    <r>
      <rPr>
        <sz val="12"/>
        <color auto="1"/>
        <rFont val="Meiryo UI"/>
      </rPr>
      <t>、具体的な計画をご記載ください。</t>
    </r>
  </si>
  <si>
    <t>ＩＣＴ技術を活用した市役所窓口における市民サービスの向上</t>
  </si>
  <si>
    <t>〈補足〉</t>
    <rPh sb="1" eb="3">
      <t>ホソク</t>
    </rPh>
    <phoneticPr fontId="2"/>
  </si>
  <si>
    <t>令和5年度補正デジタル田園都市国家構想交付金(デジタル実装タイプTYPE1)42208</t>
  </si>
  <si>
    <t>3. KPI未計測の場合</t>
    <rPh sb="6" eb="7">
      <t>ミ</t>
    </rPh>
    <rPh sb="7" eb="9">
      <t>ケイソク</t>
    </rPh>
    <rPh sb="10" eb="12">
      <t>バアイ</t>
    </rPh>
    <phoneticPr fontId="2"/>
  </si>
  <si>
    <r>
      <t>計測の見込みが立っていない場合には</t>
    </r>
    <r>
      <rPr>
        <b/>
        <u/>
        <sz val="12"/>
        <color auto="1"/>
        <rFont val="Meiryo UI"/>
      </rPr>
      <t>その理由</t>
    </r>
    <r>
      <rPr>
        <sz val="12"/>
        <color auto="1"/>
        <rFont val="Meiryo UI"/>
      </rPr>
      <t>を記述したうえで、</t>
    </r>
    <r>
      <rPr>
        <b/>
        <u/>
        <sz val="12"/>
        <color auto="1"/>
        <rFont val="Meiryo UI"/>
      </rPr>
      <t>計測見込みを立てるための具体的な対応方針</t>
    </r>
    <r>
      <rPr>
        <sz val="12"/>
        <color auto="1"/>
        <rFont val="Meiryo UI"/>
      </rPr>
      <t>を記述してください。</t>
    </r>
  </si>
  <si>
    <t>デマンド交通Web予約システム導入推進事業</t>
  </si>
  <si>
    <t>4. KPI未設定の場合</t>
    <rPh sb="6" eb="7">
      <t>ミ</t>
    </rPh>
    <rPh sb="7" eb="9">
      <t>セッテイ</t>
    </rPh>
    <rPh sb="10" eb="12">
      <t>バアイ</t>
    </rPh>
    <phoneticPr fontId="2"/>
  </si>
  <si>
    <t>令和6年度補正新しい地方経済・生活環境創生交付金(デジタル実装型TYPE1)37341</t>
  </si>
  <si>
    <t>・表示された達成状況（最新年度のもの）に従って、下記の対応をお願いいたします（回答不要な欄がグレーアウトされます）。</t>
    <rPh sb="1" eb="3">
      <t>ヒョウジ</t>
    </rPh>
    <rPh sb="6" eb="10">
      <t>タッセイジョウキョウ</t>
    </rPh>
    <rPh sb="11" eb="13">
      <t>サイシン</t>
    </rPh>
    <rPh sb="13" eb="15">
      <t>ネンド</t>
    </rPh>
    <rPh sb="20" eb="21">
      <t>シタガ</t>
    </rPh>
    <rPh sb="24" eb="26">
      <t>カキ</t>
    </rPh>
    <rPh sb="27" eb="29">
      <t>タイオウ</t>
    </rPh>
    <rPh sb="31" eb="32">
      <t>ネガ</t>
    </rPh>
    <rPh sb="39" eb="43">
      <t>カイトウフヨウ</t>
    </rPh>
    <rPh sb="44" eb="45">
      <t>ラン</t>
    </rPh>
    <phoneticPr fontId="2"/>
  </si>
  <si>
    <t>令和6年度補正新しい地方経済・生活環境創生交付金(デジタル実装型TYPE1)17212広報紙（Web版）多言語化事業</t>
  </si>
  <si>
    <t>(5) 「KPI未達成」の場合：今後に向けた取組</t>
    <rPh sb="8" eb="11">
      <t>ミタッセイ</t>
    </rPh>
    <rPh sb="13" eb="15">
      <t>バアイ</t>
    </rPh>
    <rPh sb="16" eb="18">
      <t>コンゴ</t>
    </rPh>
    <rPh sb="19" eb="20">
      <t>ム</t>
    </rPh>
    <rPh sb="22" eb="24">
      <t>トリクミ</t>
    </rPh>
    <phoneticPr fontId="2"/>
  </si>
  <si>
    <r>
      <t>・KPI実績値について、</t>
    </r>
    <r>
      <rPr>
        <b/>
        <u/>
        <sz val="12"/>
        <color auto="1"/>
        <rFont val="Meiryo UI"/>
      </rPr>
      <t>昨年度計測分まで全て</t>
    </r>
    <r>
      <rPr>
        <sz val="12"/>
        <color auto="1"/>
        <rFont val="Meiryo UI"/>
      </rPr>
      <t>、記入してください（</t>
    </r>
    <r>
      <rPr>
        <b/>
        <u/>
        <sz val="12"/>
        <color auto="1"/>
        <rFont val="Meiryo UI"/>
      </rPr>
      <t>いずれも数値のみ、記号（▲）を用いて設定している場合は「－（マイナス）」に置き換えて記載</t>
    </r>
    <r>
      <rPr>
        <sz val="12"/>
        <color auto="1"/>
        <rFont val="Meiryo UI"/>
      </rPr>
      <t>）。</t>
    </r>
    <rPh sb="4" eb="7">
      <t>ジッセキチ</t>
    </rPh>
    <rPh sb="12" eb="15">
      <t>サクネンド</t>
    </rPh>
    <rPh sb="15" eb="18">
      <t>ケイソクブン</t>
    </rPh>
    <rPh sb="20" eb="21">
      <t>スベ</t>
    </rPh>
    <rPh sb="23" eb="25">
      <t>キニュウ</t>
    </rPh>
    <phoneticPr fontId="2"/>
  </si>
  <si>
    <r>
      <t>・KPI目標値（3か年分）について、実施計画書より転記してください（</t>
    </r>
    <r>
      <rPr>
        <b/>
        <u/>
        <sz val="12"/>
        <color auto="1"/>
        <rFont val="Meiryo UI"/>
      </rPr>
      <t>いずれも数値のみ、記号（▲）を用いて設定している場合は「－（マイナス）」に置き換えて記載</t>
    </r>
    <r>
      <rPr>
        <sz val="12"/>
        <color auto="1"/>
        <rFont val="Meiryo UI"/>
      </rPr>
      <t>）。</t>
    </r>
    <rPh sb="18" eb="20">
      <t>ジッシ</t>
    </rPh>
    <rPh sb="20" eb="23">
      <t>ケイカクショ</t>
    </rPh>
    <rPh sb="25" eb="27">
      <t>テンキ</t>
    </rPh>
    <phoneticPr fontId="2"/>
  </si>
  <si>
    <t>デジタル技術・データを活用した交通安全対策事業</t>
  </si>
  <si>
    <t>下記の指示に従い、KPIに関する情報や実績値、達成状況に応じた今後の取組などを記入してください。</t>
    <rPh sb="0" eb="2">
      <t>カキ</t>
    </rPh>
    <rPh sb="3" eb="5">
      <t>シジ</t>
    </rPh>
    <rPh sb="6" eb="7">
      <t>シタガ</t>
    </rPh>
    <rPh sb="13" eb="14">
      <t>カン</t>
    </rPh>
    <rPh sb="16" eb="18">
      <t>ジョウホウ</t>
    </rPh>
    <rPh sb="19" eb="22">
      <t>ジッセキチ</t>
    </rPh>
    <rPh sb="23" eb="25">
      <t>タッセイ</t>
    </rPh>
    <rPh sb="25" eb="27">
      <t>ジョウキョウ</t>
    </rPh>
    <rPh sb="28" eb="29">
      <t>オウ</t>
    </rPh>
    <rPh sb="31" eb="33">
      <t>コンゴ</t>
    </rPh>
    <rPh sb="34" eb="36">
      <t>トリクミ</t>
    </rPh>
    <rPh sb="39" eb="41">
      <t>キニュウ</t>
    </rPh>
    <phoneticPr fontId="2"/>
  </si>
  <si>
    <t>書かない・待たないスマート窓口の構築事業</t>
  </si>
  <si>
    <r>
      <t>【「KPI達成」の場合】</t>
    </r>
    <r>
      <rPr>
        <sz val="12"/>
        <color auto="1"/>
        <rFont val="Meiryo UI"/>
      </rPr>
      <t xml:space="preserve">
達成のための取組内容や工夫</t>
    </r>
    <rPh sb="5" eb="7">
      <t>タッセイ</t>
    </rPh>
    <rPh sb="9" eb="11">
      <t>バアイ</t>
    </rPh>
    <rPh sb="13" eb="15">
      <t>タッセイ</t>
    </rPh>
    <rPh sb="19" eb="21">
      <t>トリクミ</t>
    </rPh>
    <rPh sb="21" eb="23">
      <t>ナイヨウ</t>
    </rPh>
    <rPh sb="24" eb="26">
      <t>クフウ</t>
    </rPh>
    <phoneticPr fontId="2"/>
  </si>
  <si>
    <t>保育ICT導入事業</t>
  </si>
  <si>
    <r>
      <t>【「KPI達成」の場合】</t>
    </r>
    <r>
      <rPr>
        <sz val="12"/>
        <color auto="1"/>
        <rFont val="Meiryo UI"/>
      </rPr>
      <t xml:space="preserve">
今後に向けた取組</t>
    </r>
    <rPh sb="5" eb="7">
      <t>タッセイ</t>
    </rPh>
    <rPh sb="9" eb="11">
      <t>バアイ</t>
    </rPh>
    <rPh sb="13" eb="15">
      <t>コンゴ</t>
    </rPh>
    <rPh sb="16" eb="17">
      <t>ム</t>
    </rPh>
    <rPh sb="19" eb="21">
      <t>トリクミ</t>
    </rPh>
    <phoneticPr fontId="2"/>
  </si>
  <si>
    <r>
      <t>【「KPI未達成」の場合】</t>
    </r>
    <r>
      <rPr>
        <sz val="12"/>
        <color auto="1"/>
        <rFont val="Meiryo UI"/>
      </rPr>
      <t xml:space="preserve">
達成できなかった理由③</t>
    </r>
    <rPh sb="5" eb="6">
      <t>ミ</t>
    </rPh>
    <rPh sb="6" eb="8">
      <t>タッセイ</t>
    </rPh>
    <rPh sb="10" eb="12">
      <t>バアイ</t>
    </rPh>
    <rPh sb="14" eb="16">
      <t>タッセイ</t>
    </rPh>
    <rPh sb="22" eb="24">
      <t>リユウ</t>
    </rPh>
    <phoneticPr fontId="2"/>
  </si>
  <si>
    <t>令和5年度補正デジタル田園都市国家構想交付金(デジタル実装タイプTYPE1)06210天童市公式LINE運用支援システム導入事業</t>
  </si>
  <si>
    <r>
      <t>【「KPI未達成」の場合】</t>
    </r>
    <r>
      <rPr>
        <sz val="12"/>
        <color auto="1"/>
        <rFont val="Meiryo UI"/>
      </rPr>
      <t xml:space="preserve">
今後に向けた取組</t>
    </r>
    <rPh sb="5" eb="6">
      <t>ミ</t>
    </rPh>
    <rPh sb="6" eb="8">
      <t>タッセイ</t>
    </rPh>
    <rPh sb="10" eb="12">
      <t>バアイ</t>
    </rPh>
    <rPh sb="14" eb="16">
      <t>コンゴ</t>
    </rPh>
    <rPh sb="17" eb="18">
      <t>ム</t>
    </rPh>
    <rPh sb="20" eb="22">
      <t>トリクミ</t>
    </rPh>
    <phoneticPr fontId="2"/>
  </si>
  <si>
    <r>
      <t>【「KPI未計測」の場合】</t>
    </r>
    <r>
      <rPr>
        <sz val="12"/>
        <color auto="1"/>
        <rFont val="Meiryo UI"/>
      </rPr>
      <t xml:space="preserve">
計測できなかった理由④</t>
    </r>
    <rPh sb="5" eb="6">
      <t>ミ</t>
    </rPh>
    <rPh sb="6" eb="8">
      <t>ケイソク</t>
    </rPh>
    <rPh sb="10" eb="12">
      <t>バアイ</t>
    </rPh>
    <rPh sb="14" eb="16">
      <t>ケイソク</t>
    </rPh>
    <rPh sb="22" eb="24">
      <t>リユウ</t>
    </rPh>
    <phoneticPr fontId="2"/>
  </si>
  <si>
    <r>
      <t>【「KPI未計測」の場合】</t>
    </r>
    <r>
      <rPr>
        <sz val="12"/>
        <color auto="1"/>
        <rFont val="Meiryo UI"/>
      </rPr>
      <t xml:space="preserve">
今後に向けた取組</t>
    </r>
    <rPh sb="5" eb="6">
      <t>ミ</t>
    </rPh>
    <rPh sb="6" eb="8">
      <t>ケイソク</t>
    </rPh>
    <rPh sb="10" eb="12">
      <t>バアイ</t>
    </rPh>
    <rPh sb="14" eb="16">
      <t>コンゴ</t>
    </rPh>
    <rPh sb="17" eb="18">
      <t>ム</t>
    </rPh>
    <rPh sb="20" eb="22">
      <t>トリクミ</t>
    </rPh>
    <phoneticPr fontId="2"/>
  </si>
  <si>
    <t>導入を予定している新規アプリの会員登録者数をKPIとして設定しており、基準となる数値がないため。</t>
    <rPh sb="0" eb="2">
      <t>ドウニュウ</t>
    </rPh>
    <rPh sb="3" eb="5">
      <t>ヨテイ</t>
    </rPh>
    <rPh sb="9" eb="11">
      <t>シンキ</t>
    </rPh>
    <rPh sb="15" eb="21">
      <t>カイイントウロクシャスウ</t>
    </rPh>
    <rPh sb="28" eb="30">
      <t>セッテイ</t>
    </rPh>
    <rPh sb="35" eb="37">
      <t>キジュン</t>
    </rPh>
    <rPh sb="40" eb="42">
      <t>スウチ</t>
    </rPh>
    <phoneticPr fontId="2"/>
  </si>
  <si>
    <t>令和5年度補正デジタル田園都市国家構想交付金(デジタル実装タイプTYPE1)13108</t>
  </si>
  <si>
    <t>令和4年度補正デジタル田園都市国家構想交付金(デジタル実装タイプTYPE1)01224デジタルドリル導入事業</t>
  </si>
  <si>
    <t>サービスを利用していない高齢者からも意見を収集し、親しみやすいサービスに改善を図ることで利用者数の更なる増加につなげたいと考えており、アンケートだけではなく、高齢者の方が集まるイベントの場に赴いて直接ヒアリングすることを予定している。</t>
    <rPh sb="12" eb="15">
      <t>コウレイシャ</t>
    </rPh>
    <rPh sb="18" eb="20">
      <t>イケン</t>
    </rPh>
    <rPh sb="21" eb="23">
      <t>シュウシュウ</t>
    </rPh>
    <rPh sb="25" eb="26">
      <t>シタ</t>
    </rPh>
    <rPh sb="36" eb="38">
      <t>カイゼン</t>
    </rPh>
    <rPh sb="39" eb="40">
      <t>ハカ</t>
    </rPh>
    <rPh sb="44" eb="47">
      <t>リヨウシャ</t>
    </rPh>
    <rPh sb="47" eb="48">
      <t>スウ</t>
    </rPh>
    <rPh sb="49" eb="50">
      <t>サラ</t>
    </rPh>
    <rPh sb="52" eb="54">
      <t>ゾウカ</t>
    </rPh>
    <rPh sb="61" eb="62">
      <t>カンガ</t>
    </rPh>
    <rPh sb="79" eb="82">
      <t>コウレイシャ</t>
    </rPh>
    <rPh sb="83" eb="84">
      <t>カタ</t>
    </rPh>
    <rPh sb="85" eb="86">
      <t>アツ</t>
    </rPh>
    <rPh sb="93" eb="94">
      <t>バ</t>
    </rPh>
    <rPh sb="95" eb="96">
      <t>オモム</t>
    </rPh>
    <rPh sb="98" eb="100">
      <t>チョクセツ</t>
    </rPh>
    <rPh sb="110" eb="112">
      <t>ヨテイ</t>
    </rPh>
    <phoneticPr fontId="2"/>
  </si>
  <si>
    <r>
      <t>前問までの回答内容を踏まえ、サービス実装の過程（</t>
    </r>
    <r>
      <rPr>
        <b/>
        <u/>
        <sz val="11"/>
        <color auto="1"/>
        <rFont val="Meiryo UI"/>
      </rPr>
      <t>ニーズの把握からサービスの調達、サービスの導入に至るまで</t>
    </r>
    <r>
      <rPr>
        <sz val="11"/>
        <color auto="1"/>
        <rFont val="Meiryo UI"/>
      </rPr>
      <t>）で、</t>
    </r>
    <rPh sb="18" eb="20">
      <t>ジッソウ</t>
    </rPh>
    <rPh sb="21" eb="23">
      <t>カテイ</t>
    </rPh>
    <rPh sb="28" eb="30">
      <t>ハアク</t>
    </rPh>
    <rPh sb="37" eb="39">
      <t>チョウタツ</t>
    </rPh>
    <rPh sb="45" eb="47">
      <t>ドウニュウ</t>
    </rPh>
    <rPh sb="48" eb="49">
      <t>イタ</t>
    </rPh>
    <phoneticPr fontId="2"/>
  </si>
  <si>
    <t>令和6年度補正新しい地方経済・生活環境創生交付金(デジタル実装型TYPE1)46219AIを活用した相談支援事業</t>
  </si>
  <si>
    <t>委託事業者との間で機能の追加に関して協議を行っているものの、利用者の要望に対するシステムの改善を優先して対応している状況であり、KPI計測のための機能の開発にさくリソースが不足しているとのことで、機能追加の見込みが立っていないため。</t>
    <rPh sb="0" eb="5">
      <t>イタクジギョウシャ</t>
    </rPh>
    <rPh sb="7" eb="8">
      <t>アイダ</t>
    </rPh>
    <rPh sb="9" eb="11">
      <t>キノウ</t>
    </rPh>
    <rPh sb="12" eb="14">
      <t>ツイカ</t>
    </rPh>
    <rPh sb="15" eb="16">
      <t>カン</t>
    </rPh>
    <rPh sb="18" eb="20">
      <t>キョウギ</t>
    </rPh>
    <rPh sb="21" eb="22">
      <t>オコナ</t>
    </rPh>
    <rPh sb="30" eb="33">
      <t>リヨウシャ</t>
    </rPh>
    <rPh sb="34" eb="36">
      <t>ヨウボウ</t>
    </rPh>
    <rPh sb="37" eb="38">
      <t>タイ</t>
    </rPh>
    <rPh sb="45" eb="47">
      <t>カイゼン</t>
    </rPh>
    <rPh sb="48" eb="50">
      <t>ユウセン</t>
    </rPh>
    <rPh sb="52" eb="54">
      <t>タイオウ</t>
    </rPh>
    <rPh sb="58" eb="60">
      <t>ジョウキョウ</t>
    </rPh>
    <rPh sb="67" eb="69">
      <t>ケイソク</t>
    </rPh>
    <rPh sb="73" eb="75">
      <t>キノウ</t>
    </rPh>
    <rPh sb="76" eb="78">
      <t>カイハツ</t>
    </rPh>
    <rPh sb="86" eb="88">
      <t>フソク</t>
    </rPh>
    <rPh sb="98" eb="102">
      <t>キノウツイカ</t>
    </rPh>
    <rPh sb="103" eb="105">
      <t>ミコ</t>
    </rPh>
    <rPh sb="107" eb="108">
      <t>タ</t>
    </rPh>
    <phoneticPr fontId="2"/>
  </si>
  <si>
    <t>令和6年度補正新しい地方経済・生活環境創生交付金(デジタル実装型TYPE1)17000高校入試web出願システム導入事業</t>
  </si>
  <si>
    <t>紀南地方児童福祉施設組合</t>
    <rPh sb="0" eb="1">
      <t>オサム</t>
    </rPh>
    <rPh sb="1" eb="2">
      <t>ミナミ</t>
    </rPh>
    <rPh sb="2" eb="4">
      <t>チホウ</t>
    </rPh>
    <phoneticPr fontId="2"/>
  </si>
  <si>
    <t>令和5年度補正デジタル田園都市国家構想交付金(デジタル実装タイプTYPE1)05204</t>
  </si>
  <si>
    <t>令和6年度補正新しい地方経済・生活環境創生交付金(デジタル実装型TYPE1)19429</t>
  </si>
  <si>
    <t>4-c</t>
  </si>
  <si>
    <t>（何らかの理由でサービスの実装が遅れており、情報発信をできていない場合には、5を選択してください）</t>
    <rPh sb="1" eb="2">
      <t>ナン</t>
    </rPh>
    <rPh sb="5" eb="7">
      <t>リユウ</t>
    </rPh>
    <rPh sb="13" eb="15">
      <t>ジッソウ</t>
    </rPh>
    <rPh sb="16" eb="17">
      <t>オク</t>
    </rPh>
    <rPh sb="22" eb="26">
      <t>ジョウホウハッシン</t>
    </rPh>
    <rPh sb="33" eb="35">
      <t>バアイ</t>
    </rPh>
    <rPh sb="40" eb="42">
      <t>センタク</t>
    </rPh>
    <phoneticPr fontId="2"/>
  </si>
  <si>
    <t>市政情報配信・電子申請化事業</t>
  </si>
  <si>
    <t>H12</t>
  </si>
  <si>
    <t>令和6年度補正新しい地方経済・生活環境創生交付金(デジタル実装型TYPE1)20218申請書作成支援システム導入事業</t>
  </si>
  <si>
    <t>X170</t>
  </si>
  <si>
    <t>新庁舎におけるデジタル技術による住民サービス向上事業</t>
  </si>
  <si>
    <t>令和5年度補正デジタル田園都市国家構想交付金(デジタル実装タイプTYPE1)05206</t>
  </si>
  <si>
    <t>Z204</t>
  </si>
  <si>
    <t>―</t>
  </si>
  <si>
    <t>多言語対応ごみ分別促進アプリサービス</t>
  </si>
  <si>
    <t>※発出時、BE～BI列非表示</t>
    <rPh sb="1" eb="4">
      <t>ハッシュツジ</t>
    </rPh>
    <rPh sb="10" eb="11">
      <t>レツ</t>
    </rPh>
    <rPh sb="11" eb="14">
      <t>ヒヒョウジ</t>
    </rPh>
    <phoneticPr fontId="2"/>
  </si>
  <si>
    <t>防犯アプリ導入事業</t>
  </si>
  <si>
    <t>令和4年度補正デジタル田園都市国家構想交付金(デジタル実装タイプTYPE1)01644</t>
  </si>
  <si>
    <t>令和4年度補正デジタル田園都市国家構想交付金(デジタル実装タイプTYPE1)34545ヘルスケアアプリ等を用いた健康増進事業</t>
  </si>
  <si>
    <t>色丹村</t>
    <rPh sb="0" eb="3">
      <t>シコタンムラ</t>
    </rPh>
    <phoneticPr fontId="44"/>
  </si>
  <si>
    <t>泊村</t>
    <rPh sb="0" eb="2">
      <t>トマリムラ</t>
    </rPh>
    <phoneticPr fontId="44"/>
  </si>
  <si>
    <t>留別村</t>
  </si>
  <si>
    <t>令和6年度補正新しい地方経済・生活環境創生交付金(デジタル実装型TYPE1)26209受電自動応答システム導入事業</t>
  </si>
  <si>
    <t>紗那村</t>
  </si>
  <si>
    <t>令和4年度補正デジタル田園都市国家構想交付金(デジタル実装タイプTYPE1)05327森林資源解析事業</t>
  </si>
  <si>
    <t>白岡市</t>
    <rPh sb="0" eb="2">
      <t>シラオカ</t>
    </rPh>
    <rPh sb="2" eb="3">
      <t>シ</t>
    </rPh>
    <phoneticPr fontId="44"/>
  </si>
  <si>
    <t>広域連合・一部事務組合</t>
    <rPh sb="0" eb="4">
      <t>コウイキレンゴウ</t>
    </rPh>
    <rPh sb="5" eb="11">
      <t>イチブジムクミアイ</t>
    </rPh>
    <phoneticPr fontId="2"/>
  </si>
  <si>
    <t>デジタルライブラリー</t>
  </si>
  <si>
    <t>図書館ＩＣタグシステム導入事業</t>
  </si>
  <si>
    <t>令和4年度補正デジタル田園都市国家構想交付金(デジタル実装タイプTYPE1)01638</t>
  </si>
  <si>
    <t>河岸の街さかい復興プロジェクト～自動運転レベル4実現事業～</t>
  </si>
  <si>
    <t>救急搬送スピードアップ事業</t>
  </si>
  <si>
    <t>富良野広域連合</t>
    <rPh sb="0" eb="3">
      <t>フラノ</t>
    </rPh>
    <rPh sb="3" eb="5">
      <t>コウイキ</t>
    </rPh>
    <rPh sb="5" eb="7">
      <t>レンゴウ</t>
    </rPh>
    <phoneticPr fontId="2"/>
  </si>
  <si>
    <t>上川広域滞納整理機構</t>
    <rPh sb="0" eb="2">
      <t>カミカワ</t>
    </rPh>
    <rPh sb="2" eb="4">
      <t>コウイキ</t>
    </rPh>
    <rPh sb="4" eb="6">
      <t>タイノウ</t>
    </rPh>
    <rPh sb="6" eb="8">
      <t>セイリ</t>
    </rPh>
    <rPh sb="8" eb="10">
      <t>キコウ</t>
    </rPh>
    <phoneticPr fontId="2"/>
  </si>
  <si>
    <t>北部桧山衛生センター組合</t>
    <rPh sb="2" eb="4">
      <t>ヒヤマ</t>
    </rPh>
    <rPh sb="4" eb="6">
      <t>エイセイ</t>
    </rPh>
    <phoneticPr fontId="2"/>
  </si>
  <si>
    <t>南十勝複合事務組合</t>
    <rPh sb="0" eb="1">
      <t>ミナミ</t>
    </rPh>
    <rPh sb="1" eb="3">
      <t>トカチ</t>
    </rPh>
    <rPh sb="3" eb="5">
      <t>フクゴウ</t>
    </rPh>
    <rPh sb="5" eb="7">
      <t>ジム</t>
    </rPh>
    <rPh sb="7" eb="9">
      <t>クミアイ</t>
    </rPh>
    <phoneticPr fontId="2"/>
  </si>
  <si>
    <t>令和4年度補正デジタル田園都市国家構想交付金(デジタル実装タイプTYPE1)43507球磨郡介護保険総合ネットワーク整備事業</t>
  </si>
  <si>
    <t>渡島・檜山地方税滞納整理機構</t>
    <rPh sb="3" eb="5">
      <t>ヒヤマ</t>
    </rPh>
    <rPh sb="5" eb="7">
      <t>チホウ</t>
    </rPh>
    <phoneticPr fontId="2"/>
  </si>
  <si>
    <t>東御市デジタル行政サービス提供推進事業</t>
  </si>
  <si>
    <t>令和6年度補正新しい地方経済・生活環境創生交付金(デジタル実装型TYPE1)26204キャッシュレス決済推進事業</t>
  </si>
  <si>
    <t>道央廃棄物処理組合</t>
    <rPh sb="0" eb="2">
      <t>ドウオウ</t>
    </rPh>
    <rPh sb="2" eb="5">
      <t>ハイキブツ</t>
    </rPh>
    <rPh sb="5" eb="7">
      <t>ショリ</t>
    </rPh>
    <rPh sb="7" eb="9">
      <t>クミアイ</t>
    </rPh>
    <phoneticPr fontId="2"/>
  </si>
  <si>
    <t>日高管内地方税滞納整理機構</t>
    <rPh sb="0" eb="2">
      <t>ヒダカ</t>
    </rPh>
    <rPh sb="2" eb="4">
      <t>カンナイ</t>
    </rPh>
    <rPh sb="4" eb="7">
      <t>チホウゼイ</t>
    </rPh>
    <rPh sb="7" eb="9">
      <t>タイノウ</t>
    </rPh>
    <rPh sb="9" eb="11">
      <t>セイリ</t>
    </rPh>
    <rPh sb="11" eb="13">
      <t>キコウ</t>
    </rPh>
    <phoneticPr fontId="2"/>
  </si>
  <si>
    <t>北空知圏学校給食組合</t>
    <rPh sb="0" eb="1">
      <t>キタ</t>
    </rPh>
    <rPh sb="1" eb="3">
      <t>ソラチ</t>
    </rPh>
    <rPh sb="3" eb="4">
      <t>ケン</t>
    </rPh>
    <rPh sb="4" eb="6">
      <t>ガッコウ</t>
    </rPh>
    <rPh sb="6" eb="8">
      <t>キュウショク</t>
    </rPh>
    <rPh sb="8" eb="10">
      <t>クミアイ</t>
    </rPh>
    <phoneticPr fontId="2"/>
  </si>
  <si>
    <t>令和6年度補正新しい地方経済・生活環境創生交付金(デジタル実装型TYPE1)12224</t>
  </si>
  <si>
    <t>岩手県市町村総合事務組合（普通会計分）</t>
    <rPh sb="13" eb="18">
      <t>フツウカイケイブン</t>
    </rPh>
    <phoneticPr fontId="2"/>
  </si>
  <si>
    <t>一関地区広域行政組合（普通会計分）</t>
  </si>
  <si>
    <t>久慈広域連合（事業会計分）</t>
    <rPh sb="7" eb="12">
      <t>ジギョウカイケイブン</t>
    </rPh>
    <phoneticPr fontId="2"/>
  </si>
  <si>
    <t>令和6年度補正新しい地方経済・生活環境創生交付金(デジタル実装型TYPE1)08211窓口情報閲覧サービス導入</t>
  </si>
  <si>
    <t>一関地区広域行政組合（事業会計分）</t>
    <rPh sb="11" eb="16">
      <t>ジギョウカイケイブン</t>
    </rPh>
    <phoneticPr fontId="2"/>
  </si>
  <si>
    <t>吉田川流域溜池大和町外３市３ケ町村組合</t>
    <rPh sb="12" eb="13">
      <t>シ</t>
    </rPh>
    <phoneticPr fontId="2"/>
  </si>
  <si>
    <t>契約事務の電子化事業</t>
  </si>
  <si>
    <t>加美郡保健医療福祉行政事務組合（普通会計分）</t>
    <rPh sb="16" eb="18">
      <t>フツウ</t>
    </rPh>
    <rPh sb="18" eb="20">
      <t>カイケイ</t>
    </rPh>
    <rPh sb="20" eb="21">
      <t>ブン</t>
    </rPh>
    <phoneticPr fontId="2"/>
  </si>
  <si>
    <t>令和4年度補正デジタル田園都市国家構想交付金(デジタル実装タイプTYPE1)11227</t>
  </si>
  <si>
    <t>令和5年度補正デジタル田園都市国家構想交付金(デジタル実装タイプTYPE1)12000</t>
  </si>
  <si>
    <t>みやぎ県南中核病院企業団</t>
    <rPh sb="3" eb="5">
      <t>ケンナン</t>
    </rPh>
    <rPh sb="5" eb="7">
      <t>チュウカク</t>
    </rPh>
    <rPh sb="7" eb="9">
      <t>ビョウイン</t>
    </rPh>
    <rPh sb="9" eb="11">
      <t>キギョウ</t>
    </rPh>
    <rPh sb="11" eb="12">
      <t>ダン</t>
    </rPh>
    <phoneticPr fontId="2"/>
  </si>
  <si>
    <t>宮城県後期高齢者医療広域連合（普通会計分）</t>
    <rPh sb="0" eb="3">
      <t>ミヤギケン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</si>
  <si>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令和4年度補正デジタル田園都市国家構想交付金(デジタル実装タイプTYPE1)17203</t>
  </si>
  <si>
    <t>黒川地域行政事務組合（事業会計分）</t>
    <rPh sb="11" eb="13">
      <t>ジギョウ</t>
    </rPh>
    <rPh sb="13" eb="15">
      <t>カイケイ</t>
    </rPh>
    <rPh sb="15" eb="16">
      <t>ブン</t>
    </rPh>
    <phoneticPr fontId="2"/>
  </si>
  <si>
    <t>デジタルライブラリーを活用した子ども読書活動推進事業</t>
  </si>
  <si>
    <t>加美郡保健医療福祉行政事務組合（事業会計分）</t>
    <rPh sb="16" eb="18">
      <t>ジギョウ</t>
    </rPh>
    <rPh sb="18" eb="20">
      <t>カイケイ</t>
    </rPh>
    <rPh sb="20" eb="21">
      <t>ブン</t>
    </rPh>
    <phoneticPr fontId="2"/>
  </si>
  <si>
    <t>令和4年度補正デジタル田園都市国家構想交付金(デジタル実装タイプTYPE1)31371</t>
  </si>
  <si>
    <t>宮城県後期高齢者医療広域連合（事業会計分）</t>
    <rPh sb="0" eb="3">
      <t>ミヤギケン</t>
    </rPh>
    <rPh sb="3" eb="5">
      <t>コウキ</t>
    </rPh>
    <rPh sb="5" eb="8">
      <t>コウレイシャ</t>
    </rPh>
    <rPh sb="8" eb="10">
      <t>イリョウ</t>
    </rPh>
    <rPh sb="10" eb="12">
      <t>コウイキ</t>
    </rPh>
    <rPh sb="12" eb="14">
      <t>レンゴウ</t>
    </rPh>
    <phoneticPr fontId="2"/>
  </si>
  <si>
    <t>令和5年度補正デジタル田園都市国家構想交付金(デジタル実装タイプTYPE1)06204酒田市鳥獣捕獲遠隔監視事業</t>
  </si>
  <si>
    <t>酒田地区広域行政組合</t>
    <rPh sb="4" eb="6">
      <t>コウイキ</t>
    </rPh>
    <rPh sb="6" eb="8">
      <t>ギョウセイ</t>
    </rPh>
    <rPh sb="8" eb="10">
      <t>クミアイ</t>
    </rPh>
    <phoneticPr fontId="2"/>
  </si>
  <si>
    <t>令和4年度補正デジタル田園都市国家構想交付金(デジタル実装タイプTYPE1)07203ココナビこおりやまGIS連携</t>
  </si>
  <si>
    <t>水道施設遠隔監視システム整備事業</t>
  </si>
  <si>
    <t>東三河広域連合</t>
    <rPh sb="0" eb="1">
      <t>ヒガシ</t>
    </rPh>
    <rPh sb="1" eb="3">
      <t>ミカワ</t>
    </rPh>
    <rPh sb="3" eb="5">
      <t>コウイキ</t>
    </rPh>
    <rPh sb="5" eb="7">
      <t>レンゴウ</t>
    </rPh>
    <phoneticPr fontId="2"/>
  </si>
  <si>
    <t>置賜広域病院企業団</t>
    <rPh sb="6" eb="8">
      <t>キギョウ</t>
    </rPh>
    <rPh sb="8" eb="9">
      <t>ダン</t>
    </rPh>
    <phoneticPr fontId="2"/>
  </si>
  <si>
    <t>除排雪管理システム整備事業</t>
  </si>
  <si>
    <t>最上地区広域連合（事業会計分）</t>
    <rPh sb="0" eb="2">
      <t>モガミ</t>
    </rPh>
    <rPh sb="2" eb="4">
      <t>チク</t>
    </rPh>
    <rPh sb="4" eb="6">
      <t>コウイキ</t>
    </rPh>
    <rPh sb="6" eb="8">
      <t>レンゴウ</t>
    </rPh>
    <rPh sb="9" eb="11">
      <t>ジギョウ</t>
    </rPh>
    <rPh sb="11" eb="13">
      <t>カイケイ</t>
    </rPh>
    <rPh sb="13" eb="14">
      <t>ブン</t>
    </rPh>
    <phoneticPr fontId="2"/>
  </si>
  <si>
    <t>令和5年度補正デジタル田園都市国家構想交付金(デジタル実装タイプTYPE1)11209</t>
  </si>
  <si>
    <t>令和6年度補正新しい地方経済・生活環境創生交付金(デジタル実装型TYPE1)42000</t>
  </si>
  <si>
    <t>加須市・羽生市水防事務組合</t>
    <rPh sb="0" eb="3">
      <t>カゾシ</t>
    </rPh>
    <rPh sb="4" eb="7">
      <t>ハニュウシ</t>
    </rPh>
    <phoneticPr fontId="2"/>
  </si>
  <si>
    <t>戸田ボートレース企業団</t>
    <rPh sb="0" eb="2">
      <t>トダ</t>
    </rPh>
    <rPh sb="8" eb="10">
      <t>キギョウ</t>
    </rPh>
    <rPh sb="10" eb="11">
      <t>ダン</t>
    </rPh>
    <phoneticPr fontId="2"/>
  </si>
  <si>
    <t>秩父広域市町村圏組合（普通会計分）</t>
    <rPh sb="11" eb="13">
      <t>フツウ</t>
    </rPh>
    <rPh sb="13" eb="15">
      <t>カイケイ</t>
    </rPh>
    <rPh sb="15" eb="16">
      <t>ブン</t>
    </rPh>
    <phoneticPr fontId="2"/>
  </si>
  <si>
    <t>入間東部地区事務組合</t>
    <rPh sb="6" eb="8">
      <t>ジム</t>
    </rPh>
    <phoneticPr fontId="48"/>
  </si>
  <si>
    <t>令和4年度補正デジタル田園都市国家構想交付金(デジタル実装タイプTYPE1)13123</t>
  </si>
  <si>
    <t>令和4年度補正デジタル田園都市国家構想交付金(デジタル実装タイプTYPE1)06210観光デジタルマップ整備事業</t>
  </si>
  <si>
    <t>令和6年度補正新しい地方経済・生活環境創生交付金(デジタル実装型TYPE1)22211防災ハザードマップ公開型GIS情報追加搭載事業</t>
  </si>
  <si>
    <t>令和5年度補正デジタル田園都市国家構想交付金(デジタル実装タイプTYPE1)43213大型提示装置を用いた同時双方向授業を展開するための電子黒板導入事業</t>
  </si>
  <si>
    <t>埼玉東部消防組合</t>
    <rPh sb="2" eb="3">
      <t>ヒガシ</t>
    </rPh>
    <phoneticPr fontId="2"/>
  </si>
  <si>
    <t>朝霞和光資源循環組合</t>
    <rPh sb="0" eb="2">
      <t>アサカ</t>
    </rPh>
    <rPh sb="2" eb="4">
      <t>ワコウ</t>
    </rPh>
    <rPh sb="4" eb="6">
      <t>シゲン</t>
    </rPh>
    <rPh sb="6" eb="8">
      <t>ジュンカン</t>
    </rPh>
    <rPh sb="8" eb="10">
      <t>クミアイ</t>
    </rPh>
    <phoneticPr fontId="2"/>
  </si>
  <si>
    <t>令和5年度補正デジタル田園都市国家構想交付金(デジタル実装タイプTYPE1)43510</t>
  </si>
  <si>
    <t>令和5年度補正デジタル田園都市国家構想交付金(デジタル実装タイプTYPE1)45000</t>
  </si>
  <si>
    <t>行田羽生資源環境組合</t>
    <rPh sb="0" eb="10">
      <t>ギョウダハニュウシゲンカンキョウクミアイ</t>
    </rPh>
    <phoneticPr fontId="2"/>
  </si>
  <si>
    <t>避難所遠隔開設システム構築事業</t>
  </si>
  <si>
    <t>令和5年度補正デジタル田園都市国家構想交付金(デジタル実装タイプTYPE1)16000行政手続き利便性向上事業</t>
  </si>
  <si>
    <t>上尾伊奈資源循環組合</t>
    <rPh sb="0" eb="10">
      <t>アゲオイナシゲンジュンカンクミアイ</t>
    </rPh>
    <phoneticPr fontId="2"/>
  </si>
  <si>
    <t>川島桶川資源循環組合</t>
  </si>
  <si>
    <t>オンライン相談窓口システム</t>
  </si>
  <si>
    <t>神奈川県後期高齢者医療広域連合</t>
    <rPh sb="0" eb="4">
      <t>カナガワケン</t>
    </rPh>
    <rPh sb="4" eb="6">
      <t>コウキ</t>
    </rPh>
    <rPh sb="6" eb="9">
      <t>コウレイシャ</t>
    </rPh>
    <rPh sb="9" eb="11">
      <t>イリョウ</t>
    </rPh>
    <rPh sb="11" eb="13">
      <t>コウイキ</t>
    </rPh>
    <rPh sb="13" eb="15">
      <t>レンゴウ</t>
    </rPh>
    <phoneticPr fontId="2"/>
  </si>
  <si>
    <t>神奈川県町村情報システム共同事業組合</t>
    <rPh sb="0" eb="4">
      <t>カナガワケン</t>
    </rPh>
    <rPh sb="4" eb="6">
      <t>チョウソン</t>
    </rPh>
    <rPh sb="6" eb="8">
      <t>ジョウホウ</t>
    </rPh>
    <rPh sb="12" eb="14">
      <t>キョウドウ</t>
    </rPh>
    <rPh sb="14" eb="16">
      <t>ジギョウ</t>
    </rPh>
    <rPh sb="16" eb="18">
      <t>クミアイ</t>
    </rPh>
    <phoneticPr fontId="2"/>
  </si>
  <si>
    <t>人権文化センター貸室予約システム構築</t>
  </si>
  <si>
    <t>さくら福祉保健事務組合</t>
    <rPh sb="5" eb="7">
      <t>ホケン</t>
    </rPh>
    <phoneticPr fontId="2"/>
  </si>
  <si>
    <t>下越福祉行政事務組合</t>
    <rPh sb="4" eb="6">
      <t>ギョウセイ</t>
    </rPh>
    <phoneticPr fontId="2"/>
  </si>
  <si>
    <t>柏市地理情報公開サービス</t>
  </si>
  <si>
    <t>砺波地域消防組合</t>
    <rPh sb="0" eb="1">
      <t>レイ</t>
    </rPh>
    <rPh sb="1" eb="2">
      <t>ナミ</t>
    </rPh>
    <rPh sb="2" eb="4">
      <t>チイキ</t>
    </rPh>
    <rPh sb="4" eb="6">
      <t>ショウボウ</t>
    </rPh>
    <rPh sb="6" eb="8">
      <t>クミアイ</t>
    </rPh>
    <phoneticPr fontId="2"/>
  </si>
  <si>
    <t>新川地域消防組合</t>
    <rPh sb="0" eb="2">
      <t>ニイカワ</t>
    </rPh>
    <rPh sb="2" eb="4">
      <t>チイキ</t>
    </rPh>
    <rPh sb="4" eb="6">
      <t>ショウボウ</t>
    </rPh>
    <rPh sb="6" eb="8">
      <t>クミアイ</t>
    </rPh>
    <phoneticPr fontId="2"/>
  </si>
  <si>
    <t>給付費等申請管理システム</t>
  </si>
  <si>
    <t>石川県後期高齢者医療広域連合（事業会計分）</t>
    <rPh sb="0" eb="3">
      <t>イシカワケン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</si>
  <si>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福井県市町総合事務組合（普通会計分）</t>
    <rPh sb="0" eb="3">
      <t>フクイケン</t>
    </rPh>
    <rPh sb="3" eb="4">
      <t>シ</t>
    </rPh>
    <rPh sb="4" eb="5">
      <t>チョウ</t>
    </rPh>
    <rPh sb="5" eb="7">
      <t>ソウゴウ</t>
    </rPh>
    <rPh sb="7" eb="9">
      <t>ジム</t>
    </rPh>
    <rPh sb="9" eb="11">
      <t>クミアイ</t>
    </rPh>
    <rPh sb="12" eb="14">
      <t>フツウ</t>
    </rPh>
    <rPh sb="14" eb="16">
      <t>カイケイ</t>
    </rPh>
    <rPh sb="16" eb="17">
      <t>ブン</t>
    </rPh>
    <phoneticPr fontId="2"/>
  </si>
  <si>
    <t>令和4年度補正デジタル田園都市国家構想交付金(デジタル実装タイプTYPE1)43211行政手続きのオンライン化及び業務効率化による住民サービスの向上</t>
  </si>
  <si>
    <t>福井県市町総合事務組合（事業会計分）</t>
    <rPh sb="0" eb="3">
      <t>フクイケン</t>
    </rPh>
    <rPh sb="3" eb="4">
      <t>シ</t>
    </rPh>
    <rPh sb="4" eb="5">
      <t>チョウ</t>
    </rPh>
    <rPh sb="5" eb="7">
      <t>ソウゴウ</t>
    </rPh>
    <rPh sb="7" eb="9">
      <t>ジム</t>
    </rPh>
    <rPh sb="9" eb="11">
      <t>クミアイ</t>
    </rPh>
    <rPh sb="12" eb="14">
      <t>ジギョウ</t>
    </rPh>
    <rPh sb="14" eb="16">
      <t>カイケイ</t>
    </rPh>
    <rPh sb="16" eb="17">
      <t>ブン</t>
    </rPh>
    <phoneticPr fontId="2"/>
  </si>
  <si>
    <t>航空レーザ計測成果による森林資源解析</t>
  </si>
  <si>
    <t>令和6年度補正新しい地方経済・生活環境創生交付金(デジタル実装型TYPE1)10464</t>
  </si>
  <si>
    <t>令和6年度補正新しい地方経済・生活環境創生交付金(デジタル実装型TYPE1)40223統合型校務支援システム導入事業</t>
  </si>
  <si>
    <t>勝山・永平寺衛生管理組合</t>
    <rPh sb="3" eb="6">
      <t>エイヘイジ</t>
    </rPh>
    <phoneticPr fontId="2"/>
  </si>
  <si>
    <t>令和6年度補正新しい地方経済・生活環境創生交付金(デジタル実装型TYPE1)44213</t>
  </si>
  <si>
    <t>福井県後期高齢者医療広域連合</t>
    <rPh sb="0" eb="3">
      <t>フクイケン</t>
    </rPh>
    <rPh sb="3" eb="5">
      <t>コウキ</t>
    </rPh>
    <rPh sb="5" eb="8">
      <t>コウレイシャ</t>
    </rPh>
    <rPh sb="8" eb="10">
      <t>イリョウ</t>
    </rPh>
    <rPh sb="10" eb="12">
      <t>コウイキ</t>
    </rPh>
    <rPh sb="12" eb="14">
      <t>レンゴウ</t>
    </rPh>
    <phoneticPr fontId="2"/>
  </si>
  <si>
    <t>地域独自プラットフォーム事業</t>
  </si>
  <si>
    <t>富士・東部広域環境事務組合</t>
    <rPh sb="9" eb="11">
      <t>ジム</t>
    </rPh>
    <phoneticPr fontId="2"/>
  </si>
  <si>
    <t>令和6年度補正新しい地方経済・生活環境創生交付金(デジタル実装型TYPE1)09343</t>
  </si>
  <si>
    <t>令和6年度補正新しい地方経済・生活環境創生交付金(デジタル実装型TYPE1)45206</t>
  </si>
  <si>
    <t>上田市長和町中学校組合</t>
    <rPh sb="0" eb="3">
      <t>ウエダシ</t>
    </rPh>
    <rPh sb="3" eb="5">
      <t>ナガワ</t>
    </rPh>
    <rPh sb="5" eb="6">
      <t>マチ</t>
    </rPh>
    <phoneticPr fontId="2"/>
  </si>
  <si>
    <t>安曇野・松本行政事務組合（普通会計分）</t>
    <rPh sb="0" eb="3">
      <t>アズミノ</t>
    </rPh>
    <rPh sb="4" eb="6">
      <t>マツモト</t>
    </rPh>
    <phoneticPr fontId="2"/>
  </si>
  <si>
    <t>安曇野市・松本市山林組合</t>
    <rPh sb="0" eb="3">
      <t>アズミノ</t>
    </rPh>
    <rPh sb="3" eb="4">
      <t>シ</t>
    </rPh>
    <rPh sb="5" eb="7">
      <t>マツモト</t>
    </rPh>
    <phoneticPr fontId="2"/>
  </si>
  <si>
    <t>安曇野・松本行政事務組合（事業会計分）</t>
    <rPh sb="0" eb="3">
      <t>アズミノ</t>
    </rPh>
    <rPh sb="4" eb="6">
      <t>マツモト</t>
    </rPh>
    <phoneticPr fontId="2"/>
  </si>
  <si>
    <t>下伊那北部総合事務組合</t>
    <rPh sb="0" eb="3">
      <t>シモイナ</t>
    </rPh>
    <rPh sb="3" eb="5">
      <t>ホクブ</t>
    </rPh>
    <rPh sb="5" eb="7">
      <t>ソウゴウ</t>
    </rPh>
    <rPh sb="7" eb="9">
      <t>ジム</t>
    </rPh>
    <rPh sb="9" eb="11">
      <t>クミアイ</t>
    </rPh>
    <phoneticPr fontId="2"/>
  </si>
  <si>
    <t>長野県地方税滞納整理機構</t>
    <rPh sb="0" eb="3">
      <t>ナガノケン</t>
    </rPh>
    <rPh sb="3" eb="5">
      <t>チホウ</t>
    </rPh>
    <rPh sb="5" eb="6">
      <t>ゼイ</t>
    </rPh>
    <rPh sb="6" eb="8">
      <t>タイノウ</t>
    </rPh>
    <rPh sb="8" eb="10">
      <t>セイリ</t>
    </rPh>
    <rPh sb="10" eb="12">
      <t>キコウ</t>
    </rPh>
    <phoneticPr fontId="2"/>
  </si>
  <si>
    <t>令和5年度補正デジタル田園都市国家構想交付金(デジタル実装タイプTYPE1)02202スマホ市役所導入事業</t>
  </si>
  <si>
    <t>令和4年度補正デジタル田園都市国家構想交付金(デジタル実装タイプTYPE1)36201スマート農業推進支援事業</t>
  </si>
  <si>
    <t>窓口受付支援システム構築事業</t>
  </si>
  <si>
    <t>長野県後期高齢者医療広域連合</t>
    <rPh sb="0" eb="3">
      <t>ナガノケン</t>
    </rPh>
    <rPh sb="3" eb="5">
      <t>コウキ</t>
    </rPh>
    <rPh sb="5" eb="8">
      <t>コウレイシャ</t>
    </rPh>
    <rPh sb="8" eb="10">
      <t>イリョウ</t>
    </rPh>
    <rPh sb="10" eb="12">
      <t>コウイキ</t>
    </rPh>
    <rPh sb="12" eb="14">
      <t>レンゴウ</t>
    </rPh>
    <phoneticPr fontId="2"/>
  </si>
  <si>
    <t>令和4年度補正デジタル田園都市国家構想交付金(デジタル実装タイプTYPE1)04216</t>
  </si>
  <si>
    <t>安曇野松筑広域環境施設組合</t>
    <rPh sb="0" eb="3">
      <t>アズミノ</t>
    </rPh>
    <phoneticPr fontId="2"/>
  </si>
  <si>
    <t>令和6年度補正新しい地方経済・生活環境創生交付金(デジタル実装型TYPE1)27221</t>
  </si>
  <si>
    <t>大垣市・安八郡安八町東安中学校組合</t>
    <rPh sb="0" eb="3">
      <t>オオガキシ</t>
    </rPh>
    <rPh sb="7" eb="10">
      <t>アンパチチョウ</t>
    </rPh>
    <phoneticPr fontId="2"/>
  </si>
  <si>
    <t>可児市・御嵩町中学校組合</t>
    <rPh sb="0" eb="3">
      <t>カニシ</t>
    </rPh>
    <rPh sb="4" eb="7">
      <t>ミタケチョウ</t>
    </rPh>
    <rPh sb="7" eb="10">
      <t>チュウガッコウ</t>
    </rPh>
    <rPh sb="10" eb="12">
      <t>クミアイ</t>
    </rPh>
    <phoneticPr fontId="2"/>
  </si>
  <si>
    <t>東濃西部広域行政事務組合(普通会計分）</t>
    <rPh sb="13" eb="15">
      <t>フツウ</t>
    </rPh>
    <rPh sb="15" eb="17">
      <t>カイケイ</t>
    </rPh>
    <rPh sb="17" eb="18">
      <t>ブン</t>
    </rPh>
    <phoneticPr fontId="2"/>
  </si>
  <si>
    <t>書かない窓口（新規）導入事業</t>
  </si>
  <si>
    <t>もとす広域連合（普通会計分）</t>
    <rPh sb="8" eb="10">
      <t>フツウ</t>
    </rPh>
    <phoneticPr fontId="2"/>
  </si>
  <si>
    <t>スマホファーストによる「ネット市役所」の構築事業</t>
  </si>
  <si>
    <t>翻訳タブレットを活用した透明ディスプレイの導入事業</t>
  </si>
  <si>
    <t>令和5年度補正デジタル田園都市国家構想交付金(デジタル実装タイプTYPE1)21000オープンデータ利活用促進事業</t>
  </si>
  <si>
    <t>東濃西部広域行政事務組合（事業会計分）</t>
    <rPh sb="13" eb="15">
      <t>ジギョウ</t>
    </rPh>
    <rPh sb="15" eb="17">
      <t>カイケイ</t>
    </rPh>
    <rPh sb="17" eb="18">
      <t>ブン</t>
    </rPh>
    <phoneticPr fontId="2"/>
  </si>
  <si>
    <t>文化施設のDX事業</t>
  </si>
  <si>
    <t>令和4年度補正デジタル田園都市国家構想交付金(デジタル実装タイプTYPE1)28218</t>
  </si>
  <si>
    <t>もとす広域連合（事業会計分）</t>
    <rPh sb="8" eb="10">
      <t>ジギョウ</t>
    </rPh>
    <phoneticPr fontId="2"/>
  </si>
  <si>
    <t>各種証明書のコンビニ交付サービス事業</t>
  </si>
  <si>
    <t>スマート窓口事業</t>
  </si>
  <si>
    <t>牧之原市御前崎市広域施設組合</t>
    <rPh sb="0" eb="3">
      <t>マキノハラ</t>
    </rPh>
    <rPh sb="3" eb="4">
      <t>シ</t>
    </rPh>
    <phoneticPr fontId="45"/>
  </si>
  <si>
    <t>オンライン手続きの拡充による住民サービスの向上事業</t>
  </si>
  <si>
    <t>裾野市長泉町衛生施設組合</t>
    <rPh sb="2" eb="3">
      <t>シ</t>
    </rPh>
    <rPh sb="5" eb="6">
      <t>チョウ</t>
    </rPh>
    <rPh sb="6" eb="8">
      <t>エイセイ</t>
    </rPh>
    <rPh sb="8" eb="10">
      <t>シセツ</t>
    </rPh>
    <phoneticPr fontId="45"/>
  </si>
  <si>
    <t>令和6年度補正新しい地方経済・生活環境創生交付金(デジタル実装型TYPE1)01431</t>
  </si>
  <si>
    <t>入院患者のデジタル見守りシステムの導入事業</t>
  </si>
  <si>
    <t>御前崎市牧之原市学校組合</t>
    <rPh sb="4" eb="7">
      <t>マキノハラ</t>
    </rPh>
    <rPh sb="7" eb="8">
      <t>シ</t>
    </rPh>
    <phoneticPr fontId="45"/>
  </si>
  <si>
    <t>一部事務組合下田メディカルセンター（事業会計分）</t>
    <rPh sb="0" eb="2">
      <t>イチブ</t>
    </rPh>
    <rPh sb="2" eb="4">
      <t>ジム</t>
    </rPh>
    <rPh sb="4" eb="6">
      <t>クミアイ</t>
    </rPh>
    <rPh sb="6" eb="8">
      <t>シモダ</t>
    </rPh>
    <phoneticPr fontId="45"/>
  </si>
  <si>
    <t>令和5年度補正デジタル田園都市国家構想交付金(デジタル実装タイプTYPE1)10205</t>
  </si>
  <si>
    <t>一部事務組合下田メディカルセンター（普通会計分）</t>
    <rPh sb="0" eb="2">
      <t>イチブ</t>
    </rPh>
    <rPh sb="2" eb="4">
      <t>ジム</t>
    </rPh>
    <rPh sb="4" eb="6">
      <t>クミアイ</t>
    </rPh>
    <rPh sb="6" eb="8">
      <t>シモダ</t>
    </rPh>
    <phoneticPr fontId="45"/>
  </si>
  <si>
    <t>掛川市・菊川市衛生施設組合</t>
    <rPh sb="4" eb="6">
      <t>キクガワ</t>
    </rPh>
    <rPh sb="6" eb="7">
      <t>シ</t>
    </rPh>
    <phoneticPr fontId="45"/>
  </si>
  <si>
    <t>静岡地方税滞納整理機構</t>
    <rPh sb="0" eb="2">
      <t>シズオカ</t>
    </rPh>
    <rPh sb="2" eb="5">
      <t>チホウゼイ</t>
    </rPh>
    <rPh sb="5" eb="7">
      <t>タイノウ</t>
    </rPh>
    <rPh sb="7" eb="9">
      <t>セイリ</t>
    </rPh>
    <rPh sb="9" eb="11">
      <t>キコウ</t>
    </rPh>
    <phoneticPr fontId="45"/>
  </si>
  <si>
    <t>令和5年度補正デジタル田園都市国家構想交付金(デジタル実装タイプTYPE1)40228統合型校務支援システム導入に伴うICT整備事業</t>
  </si>
  <si>
    <t>伊豆市伊豆の国市廃棄物処理施設組合</t>
    <rPh sb="0" eb="3">
      <t>イズシ</t>
    </rPh>
    <rPh sb="3" eb="5">
      <t>イズ</t>
    </rPh>
    <rPh sb="6" eb="8">
      <t>クニシ</t>
    </rPh>
    <rPh sb="8" eb="11">
      <t>ハイキブツ</t>
    </rPh>
    <rPh sb="11" eb="13">
      <t>ショリ</t>
    </rPh>
    <rPh sb="13" eb="15">
      <t>シセツ</t>
    </rPh>
    <rPh sb="15" eb="17">
      <t>クミアイ</t>
    </rPh>
    <phoneticPr fontId="45"/>
  </si>
  <si>
    <t>デジタル地域通貨導入による公共交通活性化</t>
  </si>
  <si>
    <t>令和4年度補正デジタル田園都市国家構想交付金(デジタル実装タイプTYPE1)11214AI多言語音声翻訳推進事業</t>
  </si>
  <si>
    <t>南伊豆地域清掃施設組合</t>
    <rPh sb="0" eb="1">
      <t>ミナミ</t>
    </rPh>
    <rPh sb="1" eb="3">
      <t>イズ</t>
    </rPh>
    <rPh sb="3" eb="5">
      <t>チイキ</t>
    </rPh>
    <rPh sb="5" eb="7">
      <t>セイソウ</t>
    </rPh>
    <rPh sb="7" eb="9">
      <t>シセツ</t>
    </rPh>
    <rPh sb="9" eb="11">
      <t>クミアイ</t>
    </rPh>
    <phoneticPr fontId="45"/>
  </si>
  <si>
    <t>令和6年度補正新しい地方経済・生活環境創生交付金(デジタル実装型TYPE1)02206郵送請求キャッシュレスサービス導入事業</t>
  </si>
  <si>
    <t>西知多医療厚生組合（普通会計分）</t>
    <rPh sb="3" eb="5">
      <t>イリョウ</t>
    </rPh>
    <rPh sb="10" eb="12">
      <t>フツウ</t>
    </rPh>
    <rPh sb="12" eb="14">
      <t>カイケイ</t>
    </rPh>
    <rPh sb="14" eb="15">
      <t>ブン</t>
    </rPh>
    <phoneticPr fontId="2"/>
  </si>
  <si>
    <t>令和5年度補正デジタル田園都市国家構想交付金(デジタル実装タイプTYPE1)46000契約手続オンライン化推進事業</t>
  </si>
  <si>
    <t>海部地区環境事務組合</t>
    <rPh sb="2" eb="4">
      <t>チク</t>
    </rPh>
    <phoneticPr fontId="2"/>
  </si>
  <si>
    <t>令和5年度補正デジタル田園都市国家構想交付金(デジタル実装タイプTYPE1)42203マイナンバーカード等を活用した「書かない窓口」導入事業</t>
  </si>
  <si>
    <t>海部地区水防事務組合</t>
    <rPh sb="2" eb="4">
      <t>チク</t>
    </rPh>
    <phoneticPr fontId="2"/>
  </si>
  <si>
    <t>海部地区急病診療所組合</t>
    <rPh sb="4" eb="6">
      <t>キュウビョウ</t>
    </rPh>
    <phoneticPr fontId="2"/>
  </si>
  <si>
    <t>デジタル活用による盛土情報収集及び可視化</t>
  </si>
  <si>
    <t>環境部施設キャッシュレス決済導入事業</t>
  </si>
  <si>
    <t>令和6年度補正新しい地方経済・生活環境創生交付金(デジタル実装型TYPE1)07502図書館情報システム（クラウド）導入事業</t>
  </si>
  <si>
    <t>愛知県後期高齢者医療広域連合</t>
    <rPh sb="0" eb="3">
      <t>アイチケン</t>
    </rPh>
    <rPh sb="3" eb="5">
      <t>コウキ</t>
    </rPh>
    <rPh sb="5" eb="8">
      <t>コウレイシャ</t>
    </rPh>
    <rPh sb="8" eb="10">
      <t>イリョウ</t>
    </rPh>
    <rPh sb="10" eb="12">
      <t>コウイキ</t>
    </rPh>
    <rPh sb="12" eb="14">
      <t>レンゴウ</t>
    </rPh>
    <phoneticPr fontId="2"/>
  </si>
  <si>
    <t>「書かない窓口」事業</t>
  </si>
  <si>
    <t>尾張北部環境組合</t>
    <rPh sb="0" eb="2">
      <t>オワリ</t>
    </rPh>
    <rPh sb="2" eb="4">
      <t>ホクブ</t>
    </rPh>
    <rPh sb="4" eb="6">
      <t>カンキョウ</t>
    </rPh>
    <rPh sb="6" eb="8">
      <t>クミアイ</t>
    </rPh>
    <phoneticPr fontId="2"/>
  </si>
  <si>
    <t>三重県市町総合事務組合</t>
    <rPh sb="0" eb="3">
      <t>ミエケン</t>
    </rPh>
    <rPh sb="3" eb="5">
      <t>シチョウ</t>
    </rPh>
    <rPh sb="5" eb="7">
      <t>ソウゴウ</t>
    </rPh>
    <rPh sb="7" eb="9">
      <t>ジム</t>
    </rPh>
    <rPh sb="9" eb="11">
      <t>クミアイ</t>
    </rPh>
    <phoneticPr fontId="2"/>
  </si>
  <si>
    <t>令和5年度補正デジタル田園都市国家構想交付金(デジタル実装タイプTYPE1)28228公共施設予約サービスオンライン化構築事業</t>
  </si>
  <si>
    <t>彦根市、米原市山林組合</t>
    <rPh sb="6" eb="7">
      <t>シ</t>
    </rPh>
    <phoneticPr fontId="2"/>
  </si>
  <si>
    <t>統合型校務支援システム導入に伴うICT整備事業</t>
  </si>
  <si>
    <t>滋賀県市町村議会議員公務災害補償等組合</t>
    <rPh sb="3" eb="4">
      <t>シ</t>
    </rPh>
    <phoneticPr fontId="2"/>
  </si>
  <si>
    <t>甲賀広域行政組合</t>
    <rPh sb="2" eb="4">
      <t>コウイキ</t>
    </rPh>
    <phoneticPr fontId="2"/>
  </si>
  <si>
    <t>令和6年度補正新しい地方経済・生活環境創生交付金(デジタル実装型TYPE1)03215</t>
  </si>
  <si>
    <t>公立甲賀病院組合</t>
    <rPh sb="0" eb="2">
      <t>コウリツ</t>
    </rPh>
    <rPh sb="2" eb="4">
      <t>コウカ</t>
    </rPh>
    <phoneticPr fontId="2"/>
  </si>
  <si>
    <t>令和6年度補正新しい地方経済・生活環境創生交付金(デジタル実装型TYPE1)16000</t>
  </si>
  <si>
    <t>守山野洲行政事務組合</t>
    <rPh sb="2" eb="4">
      <t>ヤス</t>
    </rPh>
    <phoneticPr fontId="2"/>
  </si>
  <si>
    <t>彦根愛知犬上広域行政組合</t>
    <rPh sb="2" eb="4">
      <t>エチ</t>
    </rPh>
    <phoneticPr fontId="2"/>
  </si>
  <si>
    <t>亀岡市及び南丹市財産区組合</t>
    <rPh sb="5" eb="7">
      <t>ナンタン</t>
    </rPh>
    <rPh sb="7" eb="8">
      <t>シ</t>
    </rPh>
    <phoneticPr fontId="2"/>
  </si>
  <si>
    <t>宮津与謝環境組合</t>
    <rPh sb="0" eb="2">
      <t>ミヤヅ</t>
    </rPh>
    <rPh sb="2" eb="4">
      <t>ヨサ</t>
    </rPh>
    <rPh sb="4" eb="6">
      <t>カンキョウ</t>
    </rPh>
    <rPh sb="6" eb="8">
      <t>クミアイ</t>
    </rPh>
    <phoneticPr fontId="2"/>
  </si>
  <si>
    <t>南河内環境事業組合</t>
    <rPh sb="3" eb="5">
      <t>カンキョウ</t>
    </rPh>
    <rPh sb="5" eb="7">
      <t>ジギョウ</t>
    </rPh>
    <phoneticPr fontId="2"/>
  </si>
  <si>
    <t>北河内4市リサイクル施設組合</t>
    <rPh sb="0" eb="3">
      <t>キタカワチ</t>
    </rPh>
    <rPh sb="4" eb="5">
      <t>シ</t>
    </rPh>
    <rPh sb="10" eb="12">
      <t>シセツ</t>
    </rPh>
    <rPh sb="12" eb="14">
      <t>クミアイ</t>
    </rPh>
    <phoneticPr fontId="2"/>
  </si>
  <si>
    <t>大阪府後期高齢者医療広域連合</t>
    <rPh sb="3" eb="5">
      <t>コウキ</t>
    </rPh>
    <rPh sb="5" eb="8">
      <t>コウレイシャ</t>
    </rPh>
    <rPh sb="8" eb="10">
      <t>イリョウ</t>
    </rPh>
    <rPh sb="10" eb="12">
      <t>コウイキ</t>
    </rPh>
    <rPh sb="12" eb="14">
      <t>レンゴウ</t>
    </rPh>
    <phoneticPr fontId="2"/>
  </si>
  <si>
    <t>大阪広域環境施設組合</t>
    <rPh sb="0" eb="2">
      <t>オオサカ</t>
    </rPh>
    <rPh sb="2" eb="4">
      <t>コウイキ</t>
    </rPh>
    <rPh sb="4" eb="6">
      <t>カンキョウ</t>
    </rPh>
    <rPh sb="6" eb="8">
      <t>シセツ</t>
    </rPh>
    <rPh sb="8" eb="10">
      <t>クミアイ</t>
    </rPh>
    <phoneticPr fontId="2"/>
  </si>
  <si>
    <t>令和5年度補正デジタル田園都市国家構想交付金(デジタル実装タイプTYPE1)10428⾏政⼿続オンライン化推進事業</t>
  </si>
  <si>
    <t>データ放送サービス事業</t>
  </si>
  <si>
    <t>北播磨こども発達支援センター事務組合わかあゆ園</t>
    <rPh sb="0" eb="1">
      <t>キタ</t>
    </rPh>
    <rPh sb="1" eb="3">
      <t>ハリマ</t>
    </rPh>
    <rPh sb="6" eb="8">
      <t>ハッタツ</t>
    </rPh>
    <rPh sb="8" eb="10">
      <t>シエン</t>
    </rPh>
    <rPh sb="14" eb="16">
      <t>ジム</t>
    </rPh>
    <rPh sb="16" eb="18">
      <t>クミアイ</t>
    </rPh>
    <rPh sb="22" eb="23">
      <t>エン</t>
    </rPh>
    <phoneticPr fontId="2"/>
  </si>
  <si>
    <t>令和4年度補正デジタル田園都市国家構想交付金(デジタル実装タイプTYPE1)06322「隠れ豪雪日本一」西川町の助かる公共DX事業</t>
  </si>
  <si>
    <t>洲本市・南あわじ市山林事務組合</t>
    <rPh sb="4" eb="5">
      <t>ミナミ</t>
    </rPh>
    <rPh sb="8" eb="9">
      <t>シ</t>
    </rPh>
    <phoneticPr fontId="2"/>
  </si>
  <si>
    <t>兵庫県後期高齢者医療広域連合（普通会計分）</t>
    <rPh sb="0" eb="3">
      <t>ヒョウゴケン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</si>
  <si>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兵庫県後期高齢者医療広域連合（事業会計分）</t>
    <rPh sb="15" eb="17">
      <t>ジギョウ</t>
    </rPh>
    <rPh sb="17" eb="19">
      <t>カイケイ</t>
    </rPh>
    <rPh sb="19" eb="20">
      <t>ブン</t>
    </rPh>
    <phoneticPr fontId="2"/>
  </si>
  <si>
    <t>オンライン口振受付サービス導入事業</t>
  </si>
  <si>
    <t>奈良県市町村総合事務組合</t>
    <rPh sb="6" eb="8">
      <t>ソウゴウ</t>
    </rPh>
    <rPh sb="8" eb="10">
      <t>ジム</t>
    </rPh>
    <phoneticPr fontId="2"/>
  </si>
  <si>
    <t>令和5年度補正デジタル田園都市国家構想交付金(デジタル実装タイプTYPE1)13106</t>
  </si>
  <si>
    <t>オンライン決済対応の施設予約システム導入</t>
  </si>
  <si>
    <t>奈良県広域消防組合</t>
    <rPh sb="0" eb="3">
      <t>ナラケン</t>
    </rPh>
    <rPh sb="3" eb="5">
      <t>コウイキ</t>
    </rPh>
    <rPh sb="5" eb="7">
      <t>ショウボウ</t>
    </rPh>
    <rPh sb="7" eb="9">
      <t>クミアイ</t>
    </rPh>
    <phoneticPr fontId="2"/>
  </si>
  <si>
    <t>山辺・県北西部広域環境衛生組合</t>
    <rPh sb="0" eb="2">
      <t>ヤマベ</t>
    </rPh>
    <rPh sb="3" eb="4">
      <t>ケン</t>
    </rPh>
    <rPh sb="4" eb="7">
      <t>ホクセイブ</t>
    </rPh>
    <rPh sb="7" eb="9">
      <t>コウイキ</t>
    </rPh>
    <rPh sb="9" eb="11">
      <t>カンキョウ</t>
    </rPh>
    <rPh sb="11" eb="13">
      <t>エイセイ</t>
    </rPh>
    <rPh sb="13" eb="15">
      <t>クミアイ</t>
    </rPh>
    <phoneticPr fontId="2"/>
  </si>
  <si>
    <t>和歌山県市町村総合事務組合</t>
    <rPh sb="7" eb="9">
      <t>ソウゴウ</t>
    </rPh>
    <phoneticPr fontId="2"/>
  </si>
  <si>
    <t>令和4年度補正デジタル田園都市国家構想交付金(デジタル実装タイプTYPE1)11383</t>
  </si>
  <si>
    <t>郷土資料館デジタルアーカイブ事業</t>
  </si>
  <si>
    <t>公立那賀病院経営事務組合</t>
    <rPh sb="0" eb="2">
      <t>コウリツ</t>
    </rPh>
    <rPh sb="2" eb="4">
      <t>ナカ</t>
    </rPh>
    <phoneticPr fontId="2"/>
  </si>
  <si>
    <t>橋本伊都衛生施設組合</t>
    <rPh sb="2" eb="4">
      <t>イト</t>
    </rPh>
    <phoneticPr fontId="2"/>
  </si>
  <si>
    <t>令和6年度補正新しい地方経済・生活環境創生交付金(デジタル実装型TYPE1)21204SMSを活用した通知配信サービス事業</t>
  </si>
  <si>
    <t>児童クラブデジタル連絡帳サービス</t>
  </si>
  <si>
    <t>令和6年度補正新しい地方経済・生活環境創生交付金(デジタル実装型TYPE1)19210</t>
  </si>
  <si>
    <t>御坊市日高川町中学校組合</t>
    <rPh sb="3" eb="5">
      <t>ヒダカ</t>
    </rPh>
    <rPh sb="5" eb="6">
      <t>カワ</t>
    </rPh>
    <rPh sb="6" eb="7">
      <t>マチ</t>
    </rPh>
    <phoneticPr fontId="2"/>
  </si>
  <si>
    <t>御坊日高老人福祉施設事務組合</t>
    <rPh sb="2" eb="4">
      <t>ヒダカ</t>
    </rPh>
    <phoneticPr fontId="2"/>
  </si>
  <si>
    <t>大辺路衛生施設組合</t>
    <rPh sb="0" eb="3">
      <t>オオヘチ</t>
    </rPh>
    <phoneticPr fontId="2"/>
  </si>
  <si>
    <t>法人等による証明書の郵送請求キャッシュレス化</t>
  </si>
  <si>
    <t>紀南学園事務組合</t>
    <rPh sb="0" eb="1">
      <t>オサム</t>
    </rPh>
    <rPh sb="1" eb="2">
      <t>ミナミ</t>
    </rPh>
    <rPh sb="2" eb="4">
      <t>ガクエン</t>
    </rPh>
    <rPh sb="4" eb="6">
      <t>ジム</t>
    </rPh>
    <rPh sb="6" eb="8">
      <t>クミアイ</t>
    </rPh>
    <phoneticPr fontId="2"/>
  </si>
  <si>
    <t>保育施設入所手続き等オンライン申請事業</t>
  </si>
  <si>
    <t>和歌山地方税回収機構</t>
    <rPh sb="0" eb="3">
      <t>ワカヤマ</t>
    </rPh>
    <rPh sb="3" eb="6">
      <t>チホウゼイ</t>
    </rPh>
    <rPh sb="6" eb="8">
      <t>カイシュウ</t>
    </rPh>
    <rPh sb="8" eb="10">
      <t>キコウ</t>
    </rPh>
    <phoneticPr fontId="2"/>
  </si>
  <si>
    <t>令和4年度補正デジタル田園都市国家構想交付金(デジタル実装タイプTYPE1)07501</t>
  </si>
  <si>
    <t>和歌山県後期高齢者医療広域連合</t>
    <rPh sb="0" eb="3">
      <t>ワカヤマ</t>
    </rPh>
    <rPh sb="4" eb="6">
      <t>コウキ</t>
    </rPh>
    <rPh sb="6" eb="9">
      <t>コウレイシャ</t>
    </rPh>
    <rPh sb="9" eb="11">
      <t>イリョウ</t>
    </rPh>
    <rPh sb="11" eb="13">
      <t>コウイキ</t>
    </rPh>
    <rPh sb="13" eb="15">
      <t>レンゴウ</t>
    </rPh>
    <phoneticPr fontId="2"/>
  </si>
  <si>
    <t>手続きナビ導入・LINEによる情報発信事業</t>
  </si>
  <si>
    <t>津山圏域資源循環施設組合</t>
    <rPh sb="0" eb="2">
      <t>ツヤマ</t>
    </rPh>
    <rPh sb="2" eb="4">
      <t>ケンイキ</t>
    </rPh>
    <rPh sb="4" eb="6">
      <t>シゲン</t>
    </rPh>
    <rPh sb="6" eb="8">
      <t>ジュンカン</t>
    </rPh>
    <rPh sb="8" eb="10">
      <t>シセツ</t>
    </rPh>
    <rPh sb="10" eb="12">
      <t>クミアイ</t>
    </rPh>
    <phoneticPr fontId="2"/>
  </si>
  <si>
    <t>令和6年度補正新しい地方経済・生活環境創生交付金(デジタル実装型TYPE1)28100キャッシュレス決済・セミセルフレジ導入事業</t>
  </si>
  <si>
    <t>令和5年度補正デジタル田園都市国家構想交付金(デジタル実装タイプTYPE1)28203明石市ホームぺージ 便利機能の導入</t>
  </si>
  <si>
    <t>世羅中央病院企業団</t>
    <rPh sb="6" eb="8">
      <t>キギョウ</t>
    </rPh>
    <rPh sb="8" eb="9">
      <t>ダン</t>
    </rPh>
    <phoneticPr fontId="2"/>
  </si>
  <si>
    <t>広島県市町総合事務組合</t>
    <rPh sb="5" eb="7">
      <t>ソウゴウ</t>
    </rPh>
    <rPh sb="7" eb="9">
      <t>ジム</t>
    </rPh>
    <phoneticPr fontId="2"/>
  </si>
  <si>
    <t>広島中央環境衛生組合</t>
    <rPh sb="0" eb="2">
      <t>ヒロシマ</t>
    </rPh>
    <rPh sb="2" eb="4">
      <t>チュウオウ</t>
    </rPh>
    <rPh sb="4" eb="6">
      <t>カンキョウ</t>
    </rPh>
    <rPh sb="6" eb="8">
      <t>エイセイ</t>
    </rPh>
    <rPh sb="8" eb="10">
      <t>クミアイ</t>
    </rPh>
    <phoneticPr fontId="2"/>
  </si>
  <si>
    <t>広島県水道広域連合企業団</t>
    <rPh sb="0" eb="3">
      <t>ヒロシマケン</t>
    </rPh>
    <phoneticPr fontId="2"/>
  </si>
  <si>
    <t>保育所業務のＤＸ推進事業</t>
  </si>
  <si>
    <t>山口県後期高齢者医療広域連合</t>
    <rPh sb="0" eb="3">
      <t>ヤマグチケン</t>
    </rPh>
    <rPh sb="3" eb="5">
      <t>コウキ</t>
    </rPh>
    <rPh sb="5" eb="8">
      <t>コウレイシャ</t>
    </rPh>
    <rPh sb="8" eb="10">
      <t>イリョウ</t>
    </rPh>
    <rPh sb="10" eb="12">
      <t>コウイキ</t>
    </rPh>
    <rPh sb="12" eb="14">
      <t>レンゴウ</t>
    </rPh>
    <phoneticPr fontId="2"/>
  </si>
  <si>
    <t>山口県市町総合事務組合（事業会計分）</t>
    <rPh sb="0" eb="3">
      <t>ヤマグチケン</t>
    </rPh>
    <rPh sb="3" eb="5">
      <t>シチョウ</t>
    </rPh>
    <rPh sb="5" eb="7">
      <t>ソウゴウ</t>
    </rPh>
    <rPh sb="7" eb="9">
      <t>ジム</t>
    </rPh>
    <rPh sb="9" eb="11">
      <t>クミアイ</t>
    </rPh>
    <phoneticPr fontId="2"/>
  </si>
  <si>
    <t>板野東部青少年育成センター組合</t>
    <rPh sb="7" eb="9">
      <t>イクセイ</t>
    </rPh>
    <phoneticPr fontId="2"/>
  </si>
  <si>
    <t>まんのう町外二ケ市町（十郷地区）山林組合</t>
    <rPh sb="6" eb="7">
      <t>ニ</t>
    </rPh>
    <phoneticPr fontId="2"/>
  </si>
  <si>
    <t>令和6年度補正新しい地方経済・生活環境創生交付金(デジタル実装型TYPE1)33209衛星画像による広域的漏水調査推進事業</t>
  </si>
  <si>
    <t>香川県中部ボートレース事業組合</t>
    <rPh sb="0" eb="15">
      <t>カ</t>
    </rPh>
    <phoneticPr fontId="2"/>
  </si>
  <si>
    <t>令和5年度補正デジタル田園都市国家構想交付金(デジタル実装タイプTYPE1)40625情報配信による住民サービス向上事業</t>
  </si>
  <si>
    <t>三観広域行政組合</t>
    <rPh sb="1" eb="2">
      <t>カン</t>
    </rPh>
    <rPh sb="2" eb="4">
      <t>コウイキ</t>
    </rPh>
    <rPh sb="4" eb="6">
      <t>ギョウセイ</t>
    </rPh>
    <phoneticPr fontId="2"/>
  </si>
  <si>
    <t>令和5年度補正デジタル田園都市国家構想交付金(デジタル実装タイプTYPE1)12222我孫子市民図書館電子図書館サービス事業</t>
  </si>
  <si>
    <t>松山市，東温市共有山林組合</t>
    <rPh sb="4" eb="6">
      <t>トウオン</t>
    </rPh>
    <rPh sb="6" eb="7">
      <t>シ</t>
    </rPh>
    <phoneticPr fontId="2"/>
  </si>
  <si>
    <t>伊予市外二町共有物組合</t>
    <rPh sb="4" eb="5">
      <t>ニ</t>
    </rPh>
    <phoneticPr fontId="2"/>
  </si>
  <si>
    <t>令和4年度補正デジタル田園都市国家構想交付金(デジタル実装タイプTYPE1)06213証明書等コンビニ交付事業</t>
  </si>
  <si>
    <t>愛媛地方税滞納整理機構</t>
    <rPh sb="0" eb="2">
      <t>エヒメ</t>
    </rPh>
    <rPh sb="2" eb="5">
      <t>チホウゼイ</t>
    </rPh>
    <rPh sb="5" eb="7">
      <t>タイノウ</t>
    </rPh>
    <rPh sb="7" eb="9">
      <t>セイリ</t>
    </rPh>
    <rPh sb="9" eb="11">
      <t>キコウ</t>
    </rPh>
    <phoneticPr fontId="2"/>
  </si>
  <si>
    <t>令和4年度補正デジタル田園都市国家構想交付金(デジタル実装タイプTYPE1)42202水産センターDX：水質・照度管理システムによる給餌管理</t>
  </si>
  <si>
    <t>愛媛県後期高齢者医療広域連合</t>
    <rPh sb="0" eb="3">
      <t>エ</t>
    </rPh>
    <rPh sb="3" eb="14">
      <t>コ</t>
    </rPh>
    <phoneticPr fontId="2"/>
  </si>
  <si>
    <t>のるイコごうつ（江津市AI乗合交通）</t>
  </si>
  <si>
    <t>令和4年度補正デジタル田園都市国家構想交付金(デジタル実装タイプTYPE1)20215書かない窓口</t>
  </si>
  <si>
    <t>香南香美衛生組合</t>
    <rPh sb="0" eb="2">
      <t>コウナン</t>
    </rPh>
    <phoneticPr fontId="45"/>
  </si>
  <si>
    <t>高知中央西部焼却処理事務組合</t>
    <rPh sb="0" eb="2">
      <t>コウチ</t>
    </rPh>
    <rPh sb="2" eb="4">
      <t>チュウオウ</t>
    </rPh>
    <rPh sb="4" eb="6">
      <t>セイブ</t>
    </rPh>
    <rPh sb="6" eb="8">
      <t>ショウキャク</t>
    </rPh>
    <rPh sb="8" eb="10">
      <t>ショリ</t>
    </rPh>
    <rPh sb="10" eb="12">
      <t>ジム</t>
    </rPh>
    <rPh sb="12" eb="14">
      <t>クミアイ</t>
    </rPh>
    <phoneticPr fontId="45"/>
  </si>
  <si>
    <t>七飯町図書室システム更新事業</t>
  </si>
  <si>
    <t>柳川みやま土木組合</t>
    <rPh sb="5" eb="7">
      <t>ドボク</t>
    </rPh>
    <phoneticPr fontId="2"/>
  </si>
  <si>
    <t>うきは久留米環境施設組合</t>
    <rPh sb="3" eb="6">
      <t>クルメ</t>
    </rPh>
    <rPh sb="6" eb="8">
      <t>カンキョウ</t>
    </rPh>
    <phoneticPr fontId="2"/>
  </si>
  <si>
    <t>北筑昇華苑組合</t>
    <rPh sb="2" eb="4">
      <t>ショウカ</t>
    </rPh>
    <rPh sb="4" eb="5">
      <t>エン</t>
    </rPh>
    <phoneticPr fontId="2"/>
  </si>
  <si>
    <t>令和5年度補正デジタル田園都市国家構想交付金(デジタル実装タイプTYPE1)22000施設園芸デジタル化推進事業</t>
  </si>
  <si>
    <t>宮若市外二町じん芥処理施設組合</t>
    <rPh sb="0" eb="3">
      <t>ミヤワカシ</t>
    </rPh>
    <rPh sb="4" eb="6">
      <t>ニチョウ</t>
    </rPh>
    <phoneticPr fontId="2"/>
  </si>
  <si>
    <t>令和5年度補正デジタル田園都市国家構想交付金(デジタル実装タイプTYPE1)09208電子図書館事業</t>
  </si>
  <si>
    <t>令和5年度補正デジタル田園都市国家構想交付金(デジタル実装タイプTYPE1)01454電子地域通貨導入事業</t>
  </si>
  <si>
    <t>築上郡自治会館等資産管理組合</t>
    <rPh sb="3" eb="5">
      <t>ジチ</t>
    </rPh>
    <rPh sb="5" eb="7">
      <t>カイカン</t>
    </rPh>
    <rPh sb="7" eb="8">
      <t>トウ</t>
    </rPh>
    <phoneticPr fontId="2"/>
  </si>
  <si>
    <t>和泊町電子申請推進事業</t>
  </si>
  <si>
    <t>令和4年度補正デジタル田園都市国家構想交付金(デジタル実装タイプTYPE1)09361</t>
  </si>
  <si>
    <t>宗像地区事務組合</t>
    <rPh sb="4" eb="6">
      <t>ジム</t>
    </rPh>
    <rPh sb="6" eb="8">
      <t>クミアイ</t>
    </rPh>
    <phoneticPr fontId="2"/>
  </si>
  <si>
    <t>令和4年度補正デジタル田園都市国家構想交付金(デジタル実装タイプTYPE1)04323柴田町公共施設予約システム導入事業</t>
  </si>
  <si>
    <t>豊前市外二町清掃施設組合</t>
    <rPh sb="4" eb="5">
      <t>ニ</t>
    </rPh>
    <phoneticPr fontId="2"/>
  </si>
  <si>
    <t>筑慈苑施設組合</t>
    <rPh sb="0" eb="1">
      <t>チク</t>
    </rPh>
    <phoneticPr fontId="2"/>
  </si>
  <si>
    <t>令和5年度補正デジタル田園都市国家構想交付金(デジタル実装タイプTYPE1)18201認定路線図等公開システム構築事業</t>
  </si>
  <si>
    <t>福岡都市圏広域行政事業組合（事業会計分）</t>
    <rPh sb="14" eb="16">
      <t>ジギョウ</t>
    </rPh>
    <rPh sb="16" eb="18">
      <t>カイケイ</t>
    </rPh>
    <rPh sb="18" eb="19">
      <t>ブン</t>
    </rPh>
    <phoneticPr fontId="2"/>
  </si>
  <si>
    <t>伊万里・有田地区医療福祉組合</t>
    <rPh sb="8" eb="10">
      <t>イリョウ</t>
    </rPh>
    <rPh sb="10" eb="12">
      <t>フクシ</t>
    </rPh>
    <phoneticPr fontId="2"/>
  </si>
  <si>
    <t>沖縄県後期高齢者医療広域連合（事業会計分）</t>
    <rPh sb="0" eb="2">
      <t>オキナワ</t>
    </rPh>
    <rPh sb="2" eb="3">
      <t>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</si>
  <si>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電子入札共同システム事業</t>
  </si>
  <si>
    <t>佐賀県市町総合事務組合</t>
    <rPh sb="0" eb="3">
      <t>サガケン</t>
    </rPh>
    <rPh sb="3" eb="5">
      <t>シチョウ</t>
    </rPh>
    <rPh sb="5" eb="7">
      <t>ソウゴウ</t>
    </rPh>
    <rPh sb="7" eb="9">
      <t>ジム</t>
    </rPh>
    <rPh sb="9" eb="11">
      <t>クミアイ</t>
    </rPh>
    <phoneticPr fontId="2"/>
  </si>
  <si>
    <t>佐賀県西部広域環境組合</t>
    <rPh sb="0" eb="3">
      <t>サガケン</t>
    </rPh>
    <rPh sb="3" eb="5">
      <t>セイブ</t>
    </rPh>
    <rPh sb="5" eb="7">
      <t>コウイキ</t>
    </rPh>
    <rPh sb="7" eb="9">
      <t>カンキョウ</t>
    </rPh>
    <rPh sb="9" eb="11">
      <t>クミアイ</t>
    </rPh>
    <phoneticPr fontId="2"/>
  </si>
  <si>
    <t>動く市役所サービス実装事業</t>
  </si>
  <si>
    <t>伊万里・有田消防組合</t>
    <rPh sb="0" eb="3">
      <t>イマリ</t>
    </rPh>
    <rPh sb="4" eb="6">
      <t>アリタ</t>
    </rPh>
    <rPh sb="6" eb="8">
      <t>ショウボウ</t>
    </rPh>
    <rPh sb="8" eb="10">
      <t>クミアイ</t>
    </rPh>
    <phoneticPr fontId="2"/>
  </si>
  <si>
    <t>天山地区共同環境組合</t>
    <rPh sb="0" eb="2">
      <t>テンザン</t>
    </rPh>
    <rPh sb="2" eb="4">
      <t>チク</t>
    </rPh>
    <rPh sb="4" eb="6">
      <t>キョウドウ</t>
    </rPh>
    <rPh sb="6" eb="8">
      <t>カンキョウ</t>
    </rPh>
    <rPh sb="8" eb="10">
      <t>クミアイ</t>
    </rPh>
    <phoneticPr fontId="2"/>
  </si>
  <si>
    <t>神埼市・吉野ヶ里町葬祭組合</t>
    <rPh sb="0" eb="2">
      <t>カンザキ</t>
    </rPh>
    <rPh sb="2" eb="3">
      <t>シ</t>
    </rPh>
    <rPh sb="4" eb="8">
      <t>ヨシノガリ</t>
    </rPh>
    <rPh sb="8" eb="9">
      <t>チョウ</t>
    </rPh>
    <rPh sb="9" eb="11">
      <t>ソウサイ</t>
    </rPh>
    <rPh sb="11" eb="13">
      <t>クミアイ</t>
    </rPh>
    <phoneticPr fontId="2"/>
  </si>
  <si>
    <t>熊本県市町村総合事務組合</t>
    <rPh sb="6" eb="8">
      <t>ソウゴウ</t>
    </rPh>
    <rPh sb="8" eb="10">
      <t>ジム</t>
    </rPh>
    <phoneticPr fontId="2"/>
  </si>
  <si>
    <t>松本地域交通決済キャッシュレス化推進事業</t>
  </si>
  <si>
    <t>道路情報公開ＧＩＳの構築</t>
  </si>
  <si>
    <t>デジタル活用による住民にやさしい総合窓口案内整備事業</t>
  </si>
  <si>
    <t>玉名市玉東町病院設立組合</t>
    <rPh sb="0" eb="3">
      <t>タマナシ</t>
    </rPh>
    <rPh sb="3" eb="6">
      <t>ギョクトウマチ</t>
    </rPh>
    <rPh sb="6" eb="12">
      <t>ビョウインセツリツクミアイ</t>
    </rPh>
    <phoneticPr fontId="2"/>
  </si>
  <si>
    <t>海水浴場防犯カメラ・ＡＩ人流把握事業</t>
  </si>
  <si>
    <t>授業支援システム活用事業</t>
  </si>
  <si>
    <t>球磨郡公立多良木病院企業団</t>
    <rPh sb="10" eb="12">
      <t>キギョウ</t>
    </rPh>
    <rPh sb="12" eb="13">
      <t>ダン</t>
    </rPh>
    <phoneticPr fontId="2"/>
  </si>
  <si>
    <t>氷川町及び八代市中学校組合</t>
    <rPh sb="0" eb="3">
      <t>ヒカワチョウ</t>
    </rPh>
    <phoneticPr fontId="2"/>
  </si>
  <si>
    <t>令和5年度補正デジタル田園都市国家構想交付金(デジタル実装タイプTYPE1)28100</t>
  </si>
  <si>
    <t>日田玖珠広域消防組合</t>
    <rPh sb="0" eb="2">
      <t>ヒタ</t>
    </rPh>
    <rPh sb="2" eb="4">
      <t>クス</t>
    </rPh>
    <rPh sb="4" eb="6">
      <t>コウイキ</t>
    </rPh>
    <rPh sb="6" eb="8">
      <t>ショウボウ</t>
    </rPh>
    <rPh sb="8" eb="10">
      <t>クミアイ</t>
    </rPh>
    <phoneticPr fontId="2"/>
  </si>
  <si>
    <t>玖珠九重行政事務組合</t>
    <rPh sb="0" eb="2">
      <t>クス</t>
    </rPh>
    <rPh sb="2" eb="4">
      <t>ココノエ</t>
    </rPh>
    <rPh sb="4" eb="6">
      <t>ギョウセイ</t>
    </rPh>
    <rPh sb="6" eb="8">
      <t>ジム</t>
    </rPh>
    <rPh sb="8" eb="10">
      <t>クミアイ</t>
    </rPh>
    <phoneticPr fontId="2"/>
  </si>
  <si>
    <t>待たない窓口サービス事業</t>
  </si>
  <si>
    <t>令和4年度補正デジタル田園都市国家構想交付金(デジタル実装タイプTYPE1)03303デジタル学習記録活用による教育の個別最適化推進事業</t>
  </si>
  <si>
    <t>宮崎県市町村総合事務組合（事業会計分）</t>
    <rPh sb="3" eb="4">
      <t>シ</t>
    </rPh>
    <phoneticPr fontId="2"/>
  </si>
  <si>
    <t>加美町キャッシュレス決済POSシステム導入事業</t>
  </si>
  <si>
    <t>伊佐湧水消防組合</t>
    <rPh sb="0" eb="2">
      <t>イサ</t>
    </rPh>
    <rPh sb="2" eb="4">
      <t>ユウスイ</t>
    </rPh>
    <phoneticPr fontId="2"/>
  </si>
  <si>
    <t>共生社会を実現するための包括的相談支援体制構築事業</t>
  </si>
  <si>
    <t>大隅肝属広域事務組合</t>
    <rPh sb="0" eb="2">
      <t>オオスミ</t>
    </rPh>
    <rPh sb="2" eb="4">
      <t>キモツキ</t>
    </rPh>
    <rPh sb="4" eb="6">
      <t>コウイキ</t>
    </rPh>
    <rPh sb="6" eb="8">
      <t>ジム</t>
    </rPh>
    <rPh sb="8" eb="10">
      <t>クミアイ</t>
    </rPh>
    <phoneticPr fontId="2"/>
  </si>
  <si>
    <t>町公式LINEによる行政情報デジタル配信システムの構築</t>
  </si>
  <si>
    <t>令和4年度補正デジタル田園都市国家構想交付金(デジタル実装タイプTYPE1)16208庄川水資料館資料デジタルコンテンツ作成業務委託</t>
  </si>
  <si>
    <t>種子島産婦人科医院組合</t>
    <rPh sb="0" eb="3">
      <t>タネガシマ</t>
    </rPh>
    <rPh sb="3" eb="7">
      <t>サンフジンカ</t>
    </rPh>
    <rPh sb="7" eb="9">
      <t>イイン</t>
    </rPh>
    <rPh sb="9" eb="11">
      <t>クミアイ</t>
    </rPh>
    <phoneticPr fontId="2"/>
  </si>
  <si>
    <t>南部水道企業団（普通会計分）</t>
    <rPh sb="8" eb="10">
      <t>フツウ</t>
    </rPh>
    <rPh sb="10" eb="12">
      <t>カイケイ</t>
    </rPh>
    <rPh sb="12" eb="13">
      <t>ブン</t>
    </rPh>
    <phoneticPr fontId="2"/>
  </si>
  <si>
    <t>沖縄県市町村総合事務組合(普通会計分）</t>
    <rPh sb="13" eb="15">
      <t>フツウ</t>
    </rPh>
    <rPh sb="15" eb="17">
      <t>カイケイ</t>
    </rPh>
    <rPh sb="17" eb="18">
      <t>ブン</t>
    </rPh>
    <phoneticPr fontId="47"/>
  </si>
  <si>
    <t>令和5年度補正デジタル田園都市国家構想交付金(デジタル実装タイプTYPE1)01547</t>
  </si>
  <si>
    <t>沖縄県離島医療組合（事業会計分）</t>
    <rPh sb="10" eb="12">
      <t>ジギョウ</t>
    </rPh>
    <rPh sb="12" eb="14">
      <t>カイケイ</t>
    </rPh>
    <rPh sb="14" eb="15">
      <t>ブン</t>
    </rPh>
    <phoneticPr fontId="2"/>
  </si>
  <si>
    <t>沖縄県後期高齢者医療広域連合（普通会計分）</t>
    <rPh sb="0" eb="2">
      <t>オキナワ</t>
    </rPh>
    <rPh sb="2" eb="3">
      <t>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</si>
  <si>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南部水道企業団（事業会計分）</t>
    <rPh sb="0" eb="2">
      <t>ナンブ</t>
    </rPh>
    <rPh sb="2" eb="4">
      <t>スイドウ</t>
    </rPh>
    <rPh sb="4" eb="7">
      <t>キギョウダン</t>
    </rPh>
    <rPh sb="8" eb="10">
      <t>ジギョウ</t>
    </rPh>
    <rPh sb="10" eb="12">
      <t>カイケイ</t>
    </rPh>
    <rPh sb="12" eb="13">
      <t>ブン</t>
    </rPh>
    <phoneticPr fontId="2"/>
  </si>
  <si>
    <t>沖縄県介護保険広域連合（事業会計分）</t>
    <rPh sb="12" eb="14">
      <t>ジギョウ</t>
    </rPh>
    <rPh sb="14" eb="16">
      <t>カイケイ</t>
    </rPh>
    <rPh sb="16" eb="17">
      <t>ブン</t>
    </rPh>
    <phoneticPr fontId="2"/>
  </si>
  <si>
    <t>赤潮監視対策事業</t>
  </si>
  <si>
    <t>01695</t>
  </si>
  <si>
    <t>令和6年度補正新しい地方経済・生活環境創生交付金(デジタル実装型TYPE1)17210公開型地理情報システム（GIS）導入事業</t>
  </si>
  <si>
    <t>ヘルスケアアプリ等を用いた健康増進事業</t>
  </si>
  <si>
    <t>令和5年度補正デジタル田園都市国家構想交付金(デジタル実装タイプTYPE1)06365日本一の除雪体制つくり事業</t>
  </si>
  <si>
    <t>01696</t>
  </si>
  <si>
    <t>01698</t>
  </si>
  <si>
    <t>令和6年度補正新しい地方経済・生活環境創生交付金(デジタル実装型TYPE1)20000県立高等学校の入学者選抜におけるインターネット出願方式導入事業</t>
  </si>
  <si>
    <t>01700</t>
  </si>
  <si>
    <t>令和6年度補正新しい地方経済・生活環境創生交付金(デジタル実装型TYPE1)41425白石町スマート農業機械の導入支援</t>
  </si>
  <si>
    <t>令和5年度補正デジタル田園都市国家構想交付金(デジタル実装タイプTYPE1)18208</t>
  </si>
  <si>
    <t>05887</t>
  </si>
  <si>
    <t>06976</t>
  </si>
  <si>
    <t>道路基盤情報整備及びWEB情報公開事業</t>
  </si>
  <si>
    <t>東彼杵町事業者・関係人口DXプロジェクト推進事業</t>
  </si>
  <si>
    <t>県立高等学校の入学者選抜におけるインターネット出願方式導入事業</t>
  </si>
  <si>
    <t>11909</t>
  </si>
  <si>
    <t>19946</t>
  </si>
  <si>
    <t>39886</t>
  </si>
  <si>
    <t>誘客促進強化事業（アプリ機能強化）</t>
  </si>
  <si>
    <t>マイナンバーを活用した図書館システムの構築</t>
  </si>
  <si>
    <t>北海道開拓の村３次元化・オープンデータ化プロジェクト</t>
  </si>
  <si>
    <t>令和5年度補正デジタル田園都市国家構想交付金(デジタル実装タイプTYPE1)21521オンライン申請システム拡充事業</t>
  </si>
  <si>
    <t>電子黒板の活用による社会に開かれた双方向オンライン授業の展開</t>
  </si>
  <si>
    <t>1KPI⑦</t>
  </si>
  <si>
    <t>令和5年度補正デジタル田園都市国家構想交付金(デジタル実装タイプTYPE1)40000土木施設管理体制DX推進事業</t>
  </si>
  <si>
    <t>1KPI⑫</t>
  </si>
  <si>
    <t>1KPI⑧</t>
  </si>
  <si>
    <t>デジタルの力を活用した子ども・子育て支援環境向上事業</t>
  </si>
  <si>
    <t>令和5年度補正デジタル田園都市国家構想交付金(デジタル実装タイプTYPE1)46219情報発信体制構築による移住人口創出と市民サービス向上事業</t>
  </si>
  <si>
    <t>1KPI⑪</t>
  </si>
  <si>
    <t>おたる子育て応援デジタル化事業</t>
  </si>
  <si>
    <t>ホームページ活用によるWEB図書館サービス</t>
  </si>
  <si>
    <t>令和6年度補正新しい地方経済・生活環境創生交付金(デジタル実装型TYPE1)23000</t>
  </si>
  <si>
    <t xml:space="preserve">南国市道路行政DX </t>
  </si>
  <si>
    <t>令和4年度補正デジタル田園都市国家構想交付金(デジタル実装タイプTYPE1)01206</t>
  </si>
  <si>
    <t>令和5年度補正デジタル田園都市国家構想交付金(デジタル実装タイプTYPE1)27215スマート保育事業</t>
  </si>
  <si>
    <t>行政手続きのオンライン化推進事業</t>
  </si>
  <si>
    <t>令和4年度補正デジタル田園都市国家構想交付金(デジタル実装タイプTYPE1)01210</t>
  </si>
  <si>
    <t>令和4年度補正デジタル田園都市国家構想交付金(デジタル実装タイプTYPE1)01211</t>
  </si>
  <si>
    <t>公開型統合GIS導入事業</t>
  </si>
  <si>
    <t>行政手続きのデジタル化推進事業</t>
  </si>
  <si>
    <t>令和4年度補正デジタル田園都市国家構想交付金(デジタル実装タイプTYPE1)44202子どもの未来創造のためのDX事業</t>
  </si>
  <si>
    <t>AIチャットボットを活用した公式ウェブサイトリニューアル事業</t>
  </si>
  <si>
    <t>令和4年度補正デジタル田園都市国家構想交付金(デジタル実装タイプTYPE1)23000</t>
  </si>
  <si>
    <t>令和4年度補正デジタル田園都市国家構想交付金(デジタル実装タイプTYPE1)01215</t>
  </si>
  <si>
    <t>異動受付支援システム事業</t>
  </si>
  <si>
    <t>市役所庁舎内におけるコンビニ交付サービス活用事業</t>
  </si>
  <si>
    <t>令和4年度補正デジタル田園都市国家構想交付金(デジタル実装タイプTYPE1)01219</t>
  </si>
  <si>
    <t>令和4年度補正デジタル田園都市国家構想交付金(デジタル実装タイプTYPE1)01220</t>
  </si>
  <si>
    <t>士別市行政手続オンライン化推進事業</t>
  </si>
  <si>
    <t>令和4年度補正デジタル田園都市国家構想交付金(デジタル実装タイプTYPE1)01221</t>
  </si>
  <si>
    <t>令和5年度補正デジタル田園都市国家構想交付金(デジタル実装タイプTYPE1)34212</t>
  </si>
  <si>
    <t>令和4年度補正デジタル田園都市国家構想交付金(デジタル実装タイプTYPE1)12347デマンドタクシーWeb予約システム導入推進事業</t>
  </si>
  <si>
    <t>ピヤシリスキー場 スマートゲート導入</t>
  </si>
  <si>
    <t>令和4年度補正デジタル田園都市国家構想交付金(デジタル実装タイプTYPE1)03211</t>
  </si>
  <si>
    <t>地域公共交通案内情報デジタル化推進事業</t>
  </si>
  <si>
    <t>LINEを活用した町民サービス導入事業</t>
  </si>
  <si>
    <t>令和4年度補正デジタル田園都市国家構想交付金(デジタル実装タイプTYPE1)01225</t>
  </si>
  <si>
    <t>令和5年度補正デジタル田園都市国家構想交付金(デジタル実装タイプTYPE1)14217</t>
  </si>
  <si>
    <t>高崎市公式LINE事業</t>
  </si>
  <si>
    <t>令和4年度補正デジタル田園都市国家構想交付金(デジタル実装タイプTYPE1)01438AIドリル導入事業</t>
  </si>
  <si>
    <t>行政手続きスマート化事業</t>
  </si>
  <si>
    <t>令和6年度補正新しい地方経済・生活環境創生交付金(デジタル実装型TYPE1)33100電子機器による図面審査システム導入事業</t>
  </si>
  <si>
    <t>令和4年度補正デジタル田園都市国家構想交付金(デジタル実装タイプTYPE1)01226</t>
  </si>
  <si>
    <t>保育所ICT導入事業</t>
  </si>
  <si>
    <t>令和4年度補正デジタル田園都市国家構想交付金(デジタル実装タイプTYPE1)01228</t>
  </si>
  <si>
    <t>令和5年度補正デジタル田園都市国家構想交付金(デジタル実装タイプTYPE1)30208AIオンデマンド交通運行事業</t>
  </si>
  <si>
    <t>　書かない窓口システム導入事業</t>
  </si>
  <si>
    <t>令和5年度補正デジタル田園都市国家構想交付金(デジタル実装タイプTYPE1)45361メタバース（仮想空間）没入型「たかはるサービスエリア」構築事業</t>
  </si>
  <si>
    <t>AIオンデマンド交通運行事業</t>
  </si>
  <si>
    <t>公式LINEを活用したテノヒラ役場</t>
  </si>
  <si>
    <t>窓口支援システム（書かない窓口）導入事業</t>
  </si>
  <si>
    <t>スマート公共施設構築事業</t>
  </si>
  <si>
    <t>地理情報システムを活用した情報公開事業</t>
  </si>
  <si>
    <t>窓口キャッシュレス決済導入事業</t>
  </si>
  <si>
    <t>オンライン手続プラットフォームの導入事業</t>
  </si>
  <si>
    <t>令和6年度補正新しい地方経済・生活環境創生交付金(デジタル実装型TYPE1)21213</t>
  </si>
  <si>
    <t>証明書等コンビニ交付事業</t>
  </si>
  <si>
    <t>令和4年度補正デジタル田園都市国家構想交付金(デジタル実装タイプTYPE1)01343</t>
  </si>
  <si>
    <t>罹災証明迅速化ソリューション構築事業</t>
  </si>
  <si>
    <t>図書館情報システム導入整備事業</t>
  </si>
  <si>
    <t>令和4年度補正デジタル田園都市国家構想交付金(デジタル実装タイプTYPE1)13220</t>
  </si>
  <si>
    <t>鳥獣捕獲自動通報システム導入事業</t>
  </si>
  <si>
    <t>申請書作成支援システム整備事業</t>
  </si>
  <si>
    <t>令和4年度補正デジタル田園都市国家構想交付金(デジタル実装タイプTYPE1)31389地域活性化ポイント導入事業</t>
  </si>
  <si>
    <t>令和6年度補正新しい地方経済・生活環境創生交付金(デジタル実装型TYPE1)40202</t>
  </si>
  <si>
    <t>令和4年度補正デジタル田園都市国家構想交付金(デジタル実装タイプTYPE1)01397</t>
  </si>
  <si>
    <t>管路情報AI劣化診断事業</t>
  </si>
  <si>
    <t>（仮称）伊勢市郷土資料館デジタル展示整備事業</t>
  </si>
  <si>
    <t>令和5年度補正デジタル田園都市国家構想交付金(デジタル実装タイプTYPE1)13108ファミリー・サポート事業</t>
  </si>
  <si>
    <t>防災情報等配信システム整備事業</t>
  </si>
  <si>
    <t>音声自動応答システム導入事業</t>
  </si>
  <si>
    <t>TASKクラウド スマート申請システム</t>
  </si>
  <si>
    <t>令和4年度補正デジタル田園都市国家構想交付金(デジタル実装タイプTYPE1)01398</t>
  </si>
  <si>
    <t>令和4年度補正デジタル田園都市国家構想交付金(デジタル実装タイプTYPE1)18205</t>
  </si>
  <si>
    <t>令和4年度補正デジタル田園都市国家構想交付金(デジタル実装タイプTYPE1)25204</t>
  </si>
  <si>
    <t>令和6年度補正新しい地方経済・生活環境創生交付金(デジタル実装型TYPE1)35201給付費等業務支援システム導入事業</t>
  </si>
  <si>
    <t>高齢者見守りサービス（スマートディスプレイ）整備事業</t>
  </si>
  <si>
    <t>GIGAスクール推進事業（AIドリル）</t>
  </si>
  <si>
    <t>公式LINE総合窓口事業</t>
  </si>
  <si>
    <t>令和4年度補正デジタル田園都市国家構想交付金(デジタル実装タイプTYPE1)14203</t>
  </si>
  <si>
    <t>防災資機材管理等システム導入による連携促進事業</t>
  </si>
  <si>
    <t>全ての町民のための電子申請環境整備</t>
  </si>
  <si>
    <t>令和4年度補正デジタル田園都市国家構想交付金(デジタル実装タイプTYPE1)01453</t>
  </si>
  <si>
    <t>令和4年度補正デジタル田園都市国家構想交付金(デジタル実装タイプTYPE1)43348</t>
  </si>
  <si>
    <t>むつ市こどもまんなかＩＣＴ学習環境整備事業</t>
  </si>
  <si>
    <t>不登校児童生徒へのオンライン授業配信環境整備</t>
  </si>
  <si>
    <t>クラウド型デジタルサイネージによる施設利用者への多様な情報提供</t>
  </si>
  <si>
    <t>窓システムで繋ぐ行政等コミュニティ構想事業</t>
  </si>
  <si>
    <t>図書館・文書館・ふるさと文学館情報システムのデジタル化事業</t>
  </si>
  <si>
    <t>令和4年度補正デジタル田園都市国家構想交付金(デジタル実装タイプTYPE1)01483</t>
  </si>
  <si>
    <t>令和4年度補正デジタル田園都市国家構想交付金(デジタル実装タイプTYPE1)47208</t>
  </si>
  <si>
    <t>令和4年度補正デジタル田園都市国家構想交付金(デジタル実装タイプTYPE1)01545</t>
  </si>
  <si>
    <t>除雪管理システム導入事業</t>
  </si>
  <si>
    <t>AIｰOCR・RPA技術を活用した市民サービスの向上</t>
  </si>
  <si>
    <t>地番データ作成事業</t>
  </si>
  <si>
    <t>行政手続きにおけるオンライン化推進事業</t>
  </si>
  <si>
    <t>令和4年度補正デジタル田園都市国家構想交付金(デジタル実装タイプTYPE1)01585</t>
  </si>
  <si>
    <t>デジタルの活用による教育環境充実事業</t>
  </si>
  <si>
    <t>令和5年度補正デジタル田園都市国家構想交付金(デジタル実装タイプTYPE1)06204</t>
  </si>
  <si>
    <t>窓口ＤＸＳａａＳ導入事業</t>
  </si>
  <si>
    <t>令和4年度補正デジタル田園都市国家構想交付金(デジタル実装タイプTYPE1)01607</t>
  </si>
  <si>
    <t>令和5年度補正デジタル田園都市国家構想交付金(デジタル実装タイプTYPE1)12211</t>
  </si>
  <si>
    <t>令和4年度補正デジタル田園都市国家構想交付金(デジタル実装タイプTYPE1)01610</t>
  </si>
  <si>
    <t>令和4年度補正デジタル田園都市国家構想交付金(デジタル実装タイプTYPE1)34208統合型・公開型GIS整備事業</t>
  </si>
  <si>
    <t>公共施設予約及び決済のオンライン化推進事業</t>
  </si>
  <si>
    <t>戸籍証明書コンビニ交付事業</t>
  </si>
  <si>
    <t>小学校等におけるデジタル化推進事業</t>
  </si>
  <si>
    <t>令和4年度補正デジタル田園都市国家構想交付金(デジタル実装タイプTYPE1)04421</t>
  </si>
  <si>
    <t>令和4年度補正デジタル田園都市国家構想交付金(デジタル実装タイプTYPE1)01637</t>
  </si>
  <si>
    <t>令和6年度補正新しい地方経済・生活環境創生交付金(デジタル実装型TYPE1)27211</t>
  </si>
  <si>
    <t>申請書作成支援システム</t>
  </si>
  <si>
    <t>令和5年度補正デジタル田園都市国家構想交付金(デジタル実装タイプTYPE1)12204</t>
  </si>
  <si>
    <t>個別最適化学習推進事業</t>
  </si>
  <si>
    <t>令和4年度補正デジタル田園都市国家構想交付金(デジタル実装タイプTYPE1)01694</t>
  </si>
  <si>
    <t>母子健康手帳アプリのデジタル受診票を活用した乳幼児健診DX・伴走型相談支援サービス</t>
  </si>
  <si>
    <t>GPS除雪管理システムを活用した除排雪作業効率化</t>
  </si>
  <si>
    <t>「西北のハンデ克服」リモート技術を活用した肉用牛生産推進事業</t>
  </si>
  <si>
    <t>令和5年度補正デジタル田園都市国家構想交付金(デジタル実装タイプTYPE1)01644</t>
  </si>
  <si>
    <t>令和4年度補正デジタル田園都市国家構想交付金(デジタル実装タイプTYPE1)02201</t>
  </si>
  <si>
    <t>アプリを活用した効果的な情報発信による市民サービス向上事業</t>
  </si>
  <si>
    <t>コンビニ交付サービス導入事業</t>
  </si>
  <si>
    <t>令和5年度補正デジタル田園都市国家構想交付金(デジタル実装タイプTYPE1)14211避難所受付のデジタル化</t>
  </si>
  <si>
    <t>令和4年度補正デジタル田園都市国家構想交付金(デジタル実装タイプTYPE1)43212図書館のデジタル化による機能強化及び歴史を起点とした観光誘客事業</t>
  </si>
  <si>
    <t>健診会場支援システム等導入事業</t>
  </si>
  <si>
    <t>ICTを活用した地図情報プラットフォーム整備事業</t>
  </si>
  <si>
    <t>令和4年度補正デジタル田園都市国家構想交付金(デジタル実装タイプTYPE1)45204行政手続のオンライン化推進事業</t>
  </si>
  <si>
    <t>地域公共交通案内情報充実事業</t>
  </si>
  <si>
    <t>令和4年度補正デジタル田園都市国家構想交付金(デジタル実装タイプTYPE1)12232市民協働投稿サービス</t>
  </si>
  <si>
    <t>「学ぶ力」向上事業</t>
  </si>
  <si>
    <t>八戸市統合スマートフォン用アプリ活用事業</t>
  </si>
  <si>
    <t>十和田市LINE公式アカウント活用事業</t>
  </si>
  <si>
    <t>GPS除雪管理システム導入事業</t>
  </si>
  <si>
    <t>令和5年度補正デジタル田園都市国家構想交付金(デジタル実装タイプTYPE1)02442</t>
  </si>
  <si>
    <t>令和4年度補正デジタル田園都市国家構想交付金(デジタル実装タイプTYPE1)02209</t>
  </si>
  <si>
    <t>住民異動を起点とした「書かない窓口」システムの導入</t>
  </si>
  <si>
    <t>白鷹町 航空レーザ測量・森林資源解析及び森林境界明確化</t>
  </si>
  <si>
    <t>スマート窓口導入事業</t>
  </si>
  <si>
    <t>LINE行政情報個別配信システム等構築事業</t>
  </si>
  <si>
    <t>令和4年度補正デジタル田園都市国家構想交付金(デジタル実装タイプTYPE1)02210</t>
  </si>
  <si>
    <t>介護認定審査会ペーパーレスシステム導入事業</t>
  </si>
  <si>
    <t>令和4年度補正デジタル田園都市国家構想交付金(デジタル実装タイプTYPE1)02307</t>
  </si>
  <si>
    <t>令和6年度補正新しい地方経済・生活環境創生交付金(デジタル実装型TYPE1)34100滞在型観光推進事業（「広島おもてなしパス」のデジタル化）</t>
  </si>
  <si>
    <t>令和4年度補正デジタル田園都市国家構想交付金(デジタル実装タイプTYPE1)02402</t>
  </si>
  <si>
    <t>「地域連携型のまちづくり」を実現する公開型GISクラウドサービス導入事業</t>
  </si>
  <si>
    <t>本庁支所間のコミュニケーションシステム導入事業</t>
  </si>
  <si>
    <t>「書かない窓口」システム構築事業</t>
  </si>
  <si>
    <t>便利で快適な暮らしの場を創るデジタル道路情報提供サービス</t>
  </si>
  <si>
    <t>令和4年度補正デジタル田園都市国家構想交付金(デジタル実装タイプTYPE1)12208支所及び出張所へのキャッシュレス決済導入事業</t>
  </si>
  <si>
    <t>行政手続のオンライン化事業</t>
  </si>
  <si>
    <t>データ利活用促進事業</t>
  </si>
  <si>
    <t>電子図書館サービス導入事業</t>
  </si>
  <si>
    <t>デジタル技術を活用した学びの場の環境向上</t>
  </si>
  <si>
    <t>令和4年度補正デジタル田園都市国家構想交付金(デジタル実装タイプTYPE1)03201</t>
  </si>
  <si>
    <t>浸水センサを活用した通学路の安心安全高度化事業</t>
  </si>
  <si>
    <t>令和4年度補正デジタル田園都市国家構想交付金(デジタル実装タイプTYPE1)08211</t>
  </si>
  <si>
    <t>アンダーパス自動閉鎖及び情報配信システム整備事業</t>
  </si>
  <si>
    <t>令和4年度補正デジタル田園都市国家構想交付金(デジタル実装タイプTYPE1)03202</t>
  </si>
  <si>
    <t>公共施設予約システム導入事業</t>
  </si>
  <si>
    <t>令和6年度補正新しい地方経済・生活環境創生交付金(デジタル実装型TYPE1)18000</t>
  </si>
  <si>
    <t>令和4年度補正デジタル田園都市国家構想交付金(デジタル実装タイプTYPE1)03203</t>
  </si>
  <si>
    <t>公共施設の手続オンライン化事業</t>
  </si>
  <si>
    <t>令和5年度補正デジタル田園都市国家構想交付金(デジタル実装タイプTYPE1)37406まんのう町公開型GIS・統合型GIS構築事業</t>
  </si>
  <si>
    <t>令和4年度補正デジタル田園都市国家構想交付金(デジタル実装タイプTYPE1)03207</t>
  </si>
  <si>
    <t>図書館DXによる読書活動推進事業</t>
  </si>
  <si>
    <t>一関市ＡＩチャットボット導入事業</t>
  </si>
  <si>
    <t>令和6年度補正新しい地方経済・生活環境創生交付金(デジタル実装型TYPE1)14100</t>
  </si>
  <si>
    <t>一関市窓口書類作成支援システム導入事業</t>
  </si>
  <si>
    <t>釜石版コネクテッドインターフェース構築事業</t>
  </si>
  <si>
    <t>令和4年度補正デジタル田園都市国家構想交付金(デジタル実装タイプTYPE1)03213</t>
  </si>
  <si>
    <t>令和4年度補正デジタル田園都市国家構想交付金(デジタル実装タイプTYPE1)03215</t>
  </si>
  <si>
    <t>アクティブ・ラーニングの実現による学びのＤＸ化</t>
  </si>
  <si>
    <t>令和6年度補正新しい地方経済・生活環境創生交付金(デジタル実装型TYPE1)24214</t>
  </si>
  <si>
    <t>モバイルクリニック遠隔診療サービス事業</t>
  </si>
  <si>
    <t>民生委員ICT活用事業</t>
  </si>
  <si>
    <t>令和4年度補正デジタル田園都市国家構想交付金(デジタル実装タイプTYPE1)03301</t>
  </si>
  <si>
    <t>令和6年度補正新しい地方経済・生活環境創生交付金(デジタル実装型TYPE1)27231</t>
  </si>
  <si>
    <t>雫石型森林クラウドシステム構築事業</t>
  </si>
  <si>
    <t>火災予防業務DX推進事業</t>
  </si>
  <si>
    <t>令和5年度補正デジタル田園都市国家構想交付金(デジタル実装タイプTYPE1)33681書かない窓口</t>
  </si>
  <si>
    <t>令和4年度補正デジタル田園都市国家構想交付金(デジタル実装タイプTYPE1)03303</t>
  </si>
  <si>
    <t>保育所入所に係るAIマッチングシステム導入事業</t>
  </si>
  <si>
    <t>令和6年度補正新しい地方経済・生活環境創生交付金(デジタル実装型TYPE1)27231本人確認業務サポートシステム導入事業（書かない窓口の導入）</t>
  </si>
  <si>
    <t>行政と住民が双方向にコミュニケーションする行政サービスの実現</t>
  </si>
  <si>
    <t>保育ICTシステム事業</t>
  </si>
  <si>
    <t>令和4年度補正デジタル田園都市国家構想交付金(デジタル実装タイプTYPE1)28586図書利用カードとマイナンバーカードの連携事業</t>
  </si>
  <si>
    <t>令和4年度補正デジタル田園都市国家構想交付金(デジタル実装タイプTYPE1)03366</t>
  </si>
  <si>
    <t>住民向け 防災情報一斉配信事業</t>
  </si>
  <si>
    <t>令和4年度補正デジタル田園都市国家構想交付金(デジタル実装タイプTYPE1)03524</t>
  </si>
  <si>
    <t>令和4年度補正デジタル田園都市国家構想交付金(デジタル実装タイプTYPE1)04000</t>
  </si>
  <si>
    <t>特別な支援を要する児童生徒に対するICT活用教育推進事業</t>
  </si>
  <si>
    <t>令和4年度補正デジタル田園都市国家構想交付金(デジタル実装タイプTYPE1)04100</t>
  </si>
  <si>
    <t>令和6年度補正新しい地方経済・生活環境創生交付金(デジタル実装型TYPE1)01332</t>
  </si>
  <si>
    <t>CBT学力定着プログラム事業</t>
  </si>
  <si>
    <t>令和4年度補正デジタル田園都市国家構想交付金(デジタル実装タイプTYPE1)22214防災拠点開設と施設貸出へのスマートロック活用</t>
  </si>
  <si>
    <t>令和4年度補正デジタル田園都市国家構想交付金(デジタル実装タイプTYPE1)04203</t>
  </si>
  <si>
    <t>令和4年度補正デジタル田園都市国家構想交付金(デジタル実装タイプTYPE1)04205</t>
  </si>
  <si>
    <t>公立保育園・幼稚園ＩＣＴ化による保護者満足度向上事業</t>
  </si>
  <si>
    <t>災害時監視システム構築事業</t>
  </si>
  <si>
    <t>校務系・学習系ネットワークの統合、ICT教材の活用</t>
  </si>
  <si>
    <t>名取市地域公共交通DX導入事業</t>
  </si>
  <si>
    <t>令和5年度補正デジタル田園都市国家構想交付金(デジタル実装タイプTYPE1)34213</t>
  </si>
  <si>
    <t>マイナンバーカードのさらなる利便性向上事業</t>
  </si>
  <si>
    <t>UI/UXに配慮した行政手続DX推進事業</t>
  </si>
  <si>
    <t>令和4年度補正デジタル田園都市国家構想交付金(デジタル実装タイプTYPE1)04211</t>
  </si>
  <si>
    <t>Wi-Fiを活用した、キャッシュレス促進、HP等整備事業</t>
  </si>
  <si>
    <t>スマート市役所窓口</t>
  </si>
  <si>
    <t>行かない・聞かない窓口事業</t>
  </si>
  <si>
    <t>須恵町公共施設予約システム導入事業</t>
  </si>
  <si>
    <t>公共施設オンライン予約システム構築事業</t>
  </si>
  <si>
    <t>令和4年度補正デジタル田園都市国家構想交付金(デジタル実装タイプTYPE1)12229</t>
  </si>
  <si>
    <t>令和4年度補正デジタル田園都市国家構想交付金(デジタル実装タイプTYPE1)04302</t>
  </si>
  <si>
    <t>令和6年度補正新しい地方経済・生活環境創生交付金(デジタル実装型TYPE1)01400</t>
  </si>
  <si>
    <t>令和4年度補正デジタル田園都市国家構想交付金(デジタル実装タイプTYPE1)04321</t>
  </si>
  <si>
    <t>住民窓口におけるキャッシュレス決済の導入</t>
  </si>
  <si>
    <t>令和4年度補正デジタル田園都市国家構想交付金(デジタル実装タイプTYPE1)04361</t>
  </si>
  <si>
    <t>町民デジタル行政基盤の構築 ～また来たくなるまち・ずっと住みたくなるまち実現に向けて～</t>
  </si>
  <si>
    <t>令和4年度補正デジタル田園都市国家構想交付金(デジタル実装タイプTYPE1)04404</t>
  </si>
  <si>
    <t>ICT教育・CBT推進のためのインフラ構築</t>
  </si>
  <si>
    <t>教育システムクラウド導入事業</t>
  </si>
  <si>
    <t>マイナンバーカードを活用した各種証明書コンビニ交付事業</t>
  </si>
  <si>
    <t>令和4年度補正デジタル田園都市国家構想交付金(デジタル実装タイプTYPE1)11365オンライン手続き及びオンライン相談窓口による住民サービスの向上</t>
  </si>
  <si>
    <t>学校図書デジタル環境整備事業</t>
  </si>
  <si>
    <t>令和4年度補正デジタル田園都市国家構想交付金(デジタル実装タイプTYPE1)05000</t>
  </si>
  <si>
    <t>建設ＤＸ加速化事業</t>
  </si>
  <si>
    <t>タブレットを使用した認知機能検査</t>
  </si>
  <si>
    <t>令和6年度補正新しい地方経済・生活環境創生交付金(デジタル実装型TYPE1)32206デジタル技術を活用した要介護認定調査業務の効率化事業</t>
  </si>
  <si>
    <t>令和4年度補正デジタル田園都市国家構想交付金(デジタル実装タイプTYPE1)05201</t>
  </si>
  <si>
    <t>新学校園ホームページによる情報発信</t>
  </si>
  <si>
    <t>LINE活用型デジタル観光パスポート事業</t>
  </si>
  <si>
    <t>令和4年度補正デジタル田園都市国家構想交付金(デジタル実装タイプTYPE1)35215</t>
  </si>
  <si>
    <t>Ｗｅｂ健診予約システム導入事業</t>
  </si>
  <si>
    <t>平時から有事まで利用可能な防災DXの導入</t>
  </si>
  <si>
    <t>児童福祉センター診療所における電子カルテシステム導入</t>
  </si>
  <si>
    <t>令和4年度補正デジタル田園都市国家構想交付金(デジタル実装タイプTYPE1)05203</t>
  </si>
  <si>
    <t>セルフで貸出「スマート図書館システム」構築事業</t>
  </si>
  <si>
    <t>デジタルデータによる整備計画書の作成とオープンデータ化</t>
  </si>
  <si>
    <t>みんなにやさしい「リモート+α相談窓口」構築事業</t>
  </si>
  <si>
    <t>令和4年度補正デジタル田園都市国家構想交付金(デジタル実装タイプTYPE1)05204</t>
  </si>
  <si>
    <t>公共施設等予約システム・スマートロックの導入</t>
  </si>
  <si>
    <t>電子黒板を利用した共感的・協働的学び合い</t>
  </si>
  <si>
    <t>令和4年度補正デジタル田園都市国家構想交付金(デジタル実装タイプTYPE1)05210</t>
  </si>
  <si>
    <t>公共施設におけるデジタル技術を活用した利便性向上事業</t>
  </si>
  <si>
    <t>令和4年度補正デジタル田園都市国家構想交付金(デジタル実装タイプTYPE1)05215</t>
  </si>
  <si>
    <t>医療MaaSによる交通弱者等向けサービス</t>
  </si>
  <si>
    <t>令和4年度補正デジタル田園都市国家構想交付金(デジタル実装タイプTYPE1)05327</t>
  </si>
  <si>
    <t>令和4年度補正デジタル田園都市国家構想交付金(デジタル実装タイプTYPE1)46224コンビニ交付サービス導入事業</t>
  </si>
  <si>
    <t>森林資源解析事業</t>
  </si>
  <si>
    <t>令和4年度補正デジタル田園都市国家構想交付金(デジタル実装タイプTYPE1)39410</t>
  </si>
  <si>
    <t>令和6年度補正新しい地方経済・生活環境創生交付金(デジタル実装型TYPE1)29426</t>
  </si>
  <si>
    <t>令和6年度補正新しい地方経済・生活環境創生交付金(デジタル実装型TYPE1)15212新潟県災害時の避難者支援システム導入事業</t>
  </si>
  <si>
    <t>WEBハザードマップ構築事業</t>
  </si>
  <si>
    <t>令和4年度補正デジタル田園都市国家構想交付金(デジタル実装タイプTYPE1)05349</t>
  </si>
  <si>
    <t>窓口DXソリューションを活用した窓口DX推進事業</t>
  </si>
  <si>
    <t>令和5年度補正デジタル田園都市国家構想交付金(デジタル実装タイプTYPE1)03321LINEを活⽤した情報提供・町⺠サービス向上事業</t>
  </si>
  <si>
    <t>水道関連施設デジタル化事業</t>
  </si>
  <si>
    <t>ウェブ出願推進事業</t>
  </si>
  <si>
    <t>タブレットシステムによる認知機能検査のデジタル化事業</t>
  </si>
  <si>
    <t>やまがたMaaS「らくのる」サービス拡充事業</t>
  </si>
  <si>
    <t>令和4年度補正デジタル田園都市国家構想交付金(デジタル実装タイプTYPE1)06202</t>
  </si>
  <si>
    <t>令和6年度補正新しい地方経済・生活環境創生交付金(デジタル実装型TYPE1)14130子育てアプリ（母子健康手帳アプリ）の充実・母子保健業務のＤＸ化事業</t>
  </si>
  <si>
    <t>令和5年度補正デジタル田園都市国家構想交付金(デジタル実装タイプTYPE1)33100就労継続支援事業所お仕事マッチング支援事業</t>
  </si>
  <si>
    <t>令和4年度補正デジタル田園都市国家構想交付金(デジタル実装タイプTYPE1)06204</t>
  </si>
  <si>
    <t>酒田市鳥獣捕獲遠隔監視事業</t>
  </si>
  <si>
    <t>観光デジタルマップ整備事業</t>
  </si>
  <si>
    <t>令和4年度補正デジタル田園都市国家構想交付金(デジタル実装タイプTYPE1)06322</t>
  </si>
  <si>
    <t>マイカーを活用した公共交通整備事業</t>
  </si>
  <si>
    <t>令和5年度補正デジタル田園都市国家構想交付金(デジタル実装タイプTYPE1)01362LINEを活用した住民サービス向上事業</t>
  </si>
  <si>
    <t>隠れ豪雪日本一のまち・安心リモートパトール事業</t>
  </si>
  <si>
    <t>積雪深モニタリングシステム導入事業</t>
  </si>
  <si>
    <t>マイナンバーカード等 の図書館利活用事業</t>
  </si>
  <si>
    <t>史跡公園デジタルミュージアム事業</t>
  </si>
  <si>
    <t>公開型GIS導入事業</t>
  </si>
  <si>
    <t>デジタルポイントサービス整備事業</t>
  </si>
  <si>
    <t>公図デジタル化整備事業</t>
  </si>
  <si>
    <t>子ども連絡網デジタル化整備事業</t>
  </si>
  <si>
    <t>令和6年度補正新しい地方経済・生活環境創生交付金(デジタル実装型TYPE1)36000食品表示ウォッチャーシステム　リファインプロジェクト</t>
  </si>
  <si>
    <t>令和5年度補正デジタル田園都市国家構想交付金(デジタル実装タイプTYPE1)31370オンライン健診予約システム導入事業</t>
  </si>
  <si>
    <t>令和4年度補正デジタル田園都市国家構想交付金(デジタル実装タイプTYPE1)06382</t>
  </si>
  <si>
    <t>令和4年度補正デジタル田園都市国家構想交付金(デジタル実装タイプTYPE1)06428</t>
  </si>
  <si>
    <t>令和6年度補正新しい地方経済・生活環境創生交付金(デジタル実装型TYPE1)12219</t>
  </si>
  <si>
    <t>令和6年度補正新しい地方経済・生活環境創生交付金(デジタル実装型TYPE1)23206行政キオスク端末設置事業</t>
  </si>
  <si>
    <t>中学校技術・家庭科プログラミング学習教材の導入</t>
  </si>
  <si>
    <t>誰でもオンライン手続き「つなぐ」行政の実現に向けて</t>
  </si>
  <si>
    <t>令和6年度補正新しい地方経済・生活環境創生交付金(デジタル実装型TYPE1)13110</t>
  </si>
  <si>
    <t>令和4年度補正デジタル田園都市国家構想交付金(デジタル実装タイプTYPE1)07000</t>
  </si>
  <si>
    <t>令和5年度補正デジタル田園都市国家構想交付金(デジタル実装タイプTYPE1)13207介護認定審査会デジタル化事業</t>
  </si>
  <si>
    <t>災害からいのちを守る事業（防災DX推進事業）</t>
  </si>
  <si>
    <t>令和6年度補正新しい地方経済・生活環境創生交付金(デジタル実装型TYPE1)40383岡垣町入札契約関連事務システム導入事業</t>
  </si>
  <si>
    <t>ふくしまHACCPアプリを活用した食品営業施設の遠隔監視事業</t>
  </si>
  <si>
    <t>令和4年度補正デジタル田園都市国家構想交付金(デジタル実装タイプTYPE1)07201</t>
  </si>
  <si>
    <t>令和6年度補正新しい地方経済・生活環境創生交付金(デジタル実装型TYPE1)21211</t>
  </si>
  <si>
    <t>中小河川氾濫予測事業</t>
  </si>
  <si>
    <t>令和4年度補正デジタル田園都市国家構想交付金(デジタル実装タイプTYPE1)07447</t>
  </si>
  <si>
    <t>除雪車運行管理システム事業</t>
  </si>
  <si>
    <t>令和5年度補正デジタル田園都市国家構想交付金(デジタル実装タイプTYPE1)25000キャッシュレス収納基盤整備</t>
  </si>
  <si>
    <t>ペーパーレス会議システムの活用による介護認定審査会運営事業</t>
  </si>
  <si>
    <t>市立図書館と連携した学校図書館電算化システムの導入</t>
  </si>
  <si>
    <t>人工衛星を用いた漏水リスク評価</t>
  </si>
  <si>
    <t>令和4年度補正デジタル田園都市国家構想交付金(デジタル実装タイプTYPE1)22220インフラ管理ソリューションシステム・水位監視システム</t>
  </si>
  <si>
    <t>EVシェアリング事業</t>
  </si>
  <si>
    <t>地域電子回覧板事業</t>
  </si>
  <si>
    <t>英会話AI学習アプリ導入事業</t>
  </si>
  <si>
    <t>令和4年度補正デジタル田園都市国家構想交付金(デジタル実装タイプTYPE1)07213</t>
  </si>
  <si>
    <t>令和5年度補正デジタル田園都市国家構想交付金(デジタル実装タイプTYPE1)22130公共施設予約サービスの利便性向上事業</t>
  </si>
  <si>
    <t>地域包括支援センター総合相談・支援等強化事業</t>
  </si>
  <si>
    <t>キャッシュレス決済・セミセルフレジ導入事業</t>
  </si>
  <si>
    <t>ARダテニクル</t>
  </si>
  <si>
    <t>行政キオスク端末導入事業</t>
  </si>
  <si>
    <t>窓口手続きスマート化推進事業</t>
  </si>
  <si>
    <t>申請書自動作成システム導入事業</t>
  </si>
  <si>
    <t>令和5年度補正デジタル田園都市国家構想交付金(デジタル実装タイプTYPE1)36201</t>
  </si>
  <si>
    <t>令和4年度補正デジタル田園都市国家構想交付金(デジタル実装タイプTYPE1)07368</t>
  </si>
  <si>
    <t>コンビニ・マイナンバー利用住民サービス向上事業</t>
  </si>
  <si>
    <t>令和4年度補正デジタル田園都市国家構想交付金(デジタル実装タイプTYPE1)06363積雪深モニタリングシステム導入事業</t>
  </si>
  <si>
    <t>令和4年度補正デジタル田園都市国家構想交付金(デジタル実装タイプTYPE1)07446</t>
  </si>
  <si>
    <t>石川デジタルIDを活用した行政手続きのスマート化</t>
  </si>
  <si>
    <t>令和5年度補正デジタル田園都市国家構想交付金(デジタル実装タイプTYPE1)02206学力向上対策事業（ＡＩデジタルドリル教材）</t>
  </si>
  <si>
    <t>デジタル技術を活用した歴史民俗資料館を核とする石川プライド醸成事業</t>
  </si>
  <si>
    <t>令和4年度補正デジタル田園都市国家構想交付金(デジタル実装タイプTYPE1)07502</t>
  </si>
  <si>
    <t>子育て支援アプリ利用環境整備支援事業</t>
  </si>
  <si>
    <t>令和4年度補正デジタル田園都市国家構想交付金(デジタル実装タイプTYPE1)39205健康（運動）アプリを活用した「とさ健康応援プロジェクト」</t>
  </si>
  <si>
    <t>令和4年度補正デジタル田園都市国家構想交付金(デジタル実装タイプTYPE1)07521</t>
  </si>
  <si>
    <t>外部向けペーパレス会議システムの活用</t>
  </si>
  <si>
    <t>令和6年度補正新しい地方経済・生活環境創生交付金(デジタル実装型TYPE1)26204AI・RPA活用事業費</t>
  </si>
  <si>
    <t>教育のDX</t>
  </si>
  <si>
    <t>医療・福祉・子育て事業</t>
  </si>
  <si>
    <t>行政情報のDX事業</t>
  </si>
  <si>
    <t>令和4年度補正デジタル田園都市国家構想交付金(デジタル実装タイプTYPE1)08201</t>
  </si>
  <si>
    <t>ＩＣＴを活用した学びのハイブリッド化</t>
  </si>
  <si>
    <t>ＩＣＴ技術を活用した地方自治体の窓口業務における住民サービスの向上</t>
  </si>
  <si>
    <t>戸籍証明書のコンビニ交付導入事業</t>
  </si>
  <si>
    <t>令和6年度補正新しい地方経済・生活環境創生交付金(デジタル実装型TYPE1)14100定期報告受付オンライン化</t>
  </si>
  <si>
    <t>高齢者の見守り・防災強化事業</t>
  </si>
  <si>
    <t>令和4年度補正デジタル田園都市国家構想交付金(デジタル実装タイプTYPE1)08212</t>
  </si>
  <si>
    <t>令和4年度補正デジタル田園都市国家構想交付金(デジタル実装タイプTYPE1)08216</t>
  </si>
  <si>
    <t>かさまコネクトヘルスケアサービス実装事業</t>
  </si>
  <si>
    <t>漁船漁業操業支援スマート化事業</t>
  </si>
  <si>
    <t>令和6年度補正新しい地方経済・生活環境創生交付金(デジタル実装型TYPE1)13113未来の学校の「新たな学び」を支えるEdtechコンテンツ導入事業</t>
  </si>
  <si>
    <t>令和4年度補正デジタル田園都市国家構想交付金(デジタル実装タイプTYPE1)08217</t>
  </si>
  <si>
    <t>保育所等業務のデジタル化</t>
  </si>
  <si>
    <t>証明書発行窓口におけるキャッシュレス決済導入事業</t>
  </si>
  <si>
    <t xml:space="preserve">文化施設予約システム導入事業 </t>
  </si>
  <si>
    <t>つくばポータルアプリ整備・改修事業</t>
  </si>
  <si>
    <t>令和4年度補正デジタル田園都市国家構想交付金(デジタル実装タイプTYPE1)08224</t>
  </si>
  <si>
    <t>戸籍証明書のコンビニ交付事業</t>
  </si>
  <si>
    <t>要介護認定調査DX事業</t>
  </si>
  <si>
    <t>令和4年度補正デジタル田園都市国家構想交付金(デジタル実装タイプTYPE1)08229</t>
  </si>
  <si>
    <t>窓口DX実装事業</t>
  </si>
  <si>
    <t>令和5年度補正デジタル田園都市国家構想交付金(デジタル実装タイプTYPE1)08202公立保育園・認定こども園のICT化推進事業</t>
  </si>
  <si>
    <t>オンデマンド交通システム導入事業</t>
  </si>
  <si>
    <t>書かない窓口導入設置事業</t>
  </si>
  <si>
    <t>学校体育施設スマートロック化整備事業</t>
  </si>
  <si>
    <t>令和4年度補正デジタル田園都市国家構想交付金(デジタル実装タイプTYPE1)09000</t>
  </si>
  <si>
    <t>令和5年度補正デジタル田園都市国家構想交付金(デジタル実装タイプTYPE1)06205市公式LINEを活用した情報発信による市民サービス向上事業</t>
  </si>
  <si>
    <t>栃木県林業大学校の研修を通じた林業デジタル人材育成事業</t>
  </si>
  <si>
    <t>令和5年度補正デジタル田園都市国家構想交付金(デジタル実装タイプTYPE1)17206</t>
  </si>
  <si>
    <t>令和5年度補正デジタル田園都市国家構想交付金(デジタル実装タイプTYPE1)20561求人求職マッチングシステム構築事業</t>
  </si>
  <si>
    <t>栃木県立高校及び特別支援学校教育ＤＸ推進事業</t>
  </si>
  <si>
    <t>令和4年度補正デジタル田園都市国家構想交付金(デジタル実装タイプTYPE1)09203</t>
  </si>
  <si>
    <t>建設DX加速化事業費補助事業</t>
  </si>
  <si>
    <t>タブレット端末・ペーパレス会議システムを利用した介護認定審査会運営事業</t>
  </si>
  <si>
    <t>令和6年度補正新しい地方経済・生活環境創生交付金(デジタル実装型TYPE1)40000</t>
  </si>
  <si>
    <t>令和4年度補正デジタル田園都市国家構想交付金(デジタル実装タイプTYPE1)09213</t>
  </si>
  <si>
    <t>スマート公民館構築事業</t>
  </si>
  <si>
    <t>プログラミング教育推進事業</t>
  </si>
  <si>
    <t>職員採用支援事業</t>
  </si>
  <si>
    <t>障害福祉サポートアプリ</t>
  </si>
  <si>
    <t>令和4年度補正デジタル田園都市国家構想交付金(デジタル実装タイプTYPE1)09342</t>
  </si>
  <si>
    <t>令和6年度補正新しい地方経済・生活環境創生交付金(デジタル実装型TYPE1)18207</t>
  </si>
  <si>
    <t>メタバース空間「バーチャル壬生町」を活用したDXまちづくり教育</t>
  </si>
  <si>
    <t>一時預かり等利用予約システム導入事業</t>
  </si>
  <si>
    <t>MMS情報を基盤とした情報公開によるまちづくりへの活用促進事業</t>
  </si>
  <si>
    <t>令和4年度補正デジタル田園都市国家構想交付金(デジタル実装タイプTYPE1)03501デジタル技術を活用した学校教育の情報化</t>
  </si>
  <si>
    <t>令和4年度補正デジタル田園都市国家構想交付金(デジタル実装タイプTYPE1)10201</t>
  </si>
  <si>
    <t>令和5年度補正デジタル田園都市国家構想交付金(デジタル実装タイプTYPE1)45401コンビニ交付システム構築導入事業</t>
  </si>
  <si>
    <t>令和4年度補正デジタル田園都市国家構想交付金(デジタル実装タイプTYPE1)10202</t>
  </si>
  <si>
    <t>デジタル技術による対面窓口の混雑緩和事業</t>
  </si>
  <si>
    <t>令和4年度補正デジタル田園都市国家構想交付金(デジタル実装タイプTYPE1)25207</t>
  </si>
  <si>
    <t>令和4年度補正デジタル田園都市国家構想交付金(デジタル実装タイプTYPE1)10206</t>
  </si>
  <si>
    <t>令和4年度補正デジタル田園都市国家構想交付金(デジタル実装タイプTYPE1)10208</t>
  </si>
  <si>
    <t>統合型GIS導入事業</t>
  </si>
  <si>
    <t>行政キオスク端末市庁舎設置事業</t>
  </si>
  <si>
    <t>多言語対応情報配信システム使用料</t>
  </si>
  <si>
    <t>仮想空間（マインクラフト）上の高天神城と城砦軍・城下町事業</t>
  </si>
  <si>
    <t>スマートロックを活用した新たな学校体育施設開放事業</t>
  </si>
  <si>
    <t>令和6年度補正新しい地方経済・生活環境創生交付金(デジタル実装型TYPE1)20482公共施設予約システム導入事業</t>
  </si>
  <si>
    <t>保育業務等ICT化事業</t>
  </si>
  <si>
    <t>令和4年度補正デジタル田園都市国家構想交付金(デジタル実装タイプTYPE1)10382</t>
  </si>
  <si>
    <t>令和4年度補正デジタル田園都市国家構想交付金(デジタル実装タイプTYPE1)10424</t>
  </si>
  <si>
    <t>令和4年度補正デジタル田園都市国家構想交付金(デジタル実装タイプTYPE1)10426</t>
  </si>
  <si>
    <t>片品村道路台帳電子化</t>
  </si>
  <si>
    <t>令和6年度補正新しい地方経済・生活環境創生交付金(デジタル実装型TYPE1)11202</t>
  </si>
  <si>
    <t>片品村旅行de納税おぜポン</t>
  </si>
  <si>
    <t>令和6年度補正新しい地方経済・生活環境創生交付金(デジタル実装型TYPE1)11210統合型・公開型GIS整備事業</t>
  </si>
  <si>
    <t>片品村地域通貨サービス</t>
  </si>
  <si>
    <t>誰一人取り残さない、人にやさしいデジタルなまち推進事業</t>
  </si>
  <si>
    <t>令和4年度補正デジタル田園都市国家構想交付金(デジタル実装タイプTYPE1)46404長島GIGAスクールプロジェクト</t>
  </si>
  <si>
    <t>マイナンバーカードを活用したコンビニ交付事業（マイナンバーカード利活用促進支援）</t>
  </si>
  <si>
    <t>LINEを活用した  「スマホ町役場」構築事業</t>
  </si>
  <si>
    <t>令和5年度補正デジタル田園都市国家構想交付金(デジタル実装タイプTYPE1)06207</t>
  </si>
  <si>
    <t>令和4年度補正デジタル田園都市国家構想交付金(デジタル実装タイプTYPE1)10525</t>
  </si>
  <si>
    <t>キャッシュレス決済機能付きPOSレジシステム導入事業</t>
  </si>
  <si>
    <t>令和4年度補正デジタル田園都市国家構想交付金(デジタル実装タイプTYPE1)11000</t>
  </si>
  <si>
    <t>LINE公式アカウント情報配信システム構築・運用</t>
  </si>
  <si>
    <t>DXデジタル人材育成事業</t>
  </si>
  <si>
    <t>川口市映像通報システム事業</t>
  </si>
  <si>
    <t>令和4年度補正デジタル田園都市国家構想交付金(デジタル実装タイプTYPE1)11208</t>
  </si>
  <si>
    <t>介護認定業務DX化事業</t>
  </si>
  <si>
    <t>令和4年度補正デジタル田園都市国家構想交付金(デジタル実装タイプTYPE1)11210</t>
  </si>
  <si>
    <t>LINE公式アカウント運用システム導入</t>
  </si>
  <si>
    <t>令和4年度補正デジタル田園都市国家構想交付金(デジタル実装タイプTYPE1)21202</t>
  </si>
  <si>
    <t>令和4年度補正デジタル田園都市国家構想交付金(デジタル実装タイプTYPE1)11211</t>
  </si>
  <si>
    <t>災害に備えた迅速な避難所受付体制構築事業</t>
  </si>
  <si>
    <t>公金収納デジタル化事業</t>
  </si>
  <si>
    <t>音声分析・モニタリングシステム導入事業</t>
  </si>
  <si>
    <t>令和4年度補正デジタル田園都市国家構想交付金(デジタル実装タイプTYPE1)11217</t>
  </si>
  <si>
    <t>公共交通情報の統合管理・発信事業</t>
  </si>
  <si>
    <t>浸水・冠水被害の低減に向けた一般下水道台帳GIS登載事業</t>
  </si>
  <si>
    <t>令和4年度補正デジタル田園都市国家構想交付金(デジタル実装タイプTYPE1)11222</t>
  </si>
  <si>
    <t>窓口手続きのキャッシュレス化</t>
  </si>
  <si>
    <t>令和4年度補正デジタル田園都市国家構想交付金(デジタル実装タイプTYPE1)27210デジタルを活用した多様な学び推進事業</t>
  </si>
  <si>
    <t>図書館デジタル化推進事業</t>
  </si>
  <si>
    <t>ゼロカーボンシティ実現に向けた脱炭素型ライフスタイル促進事業</t>
  </si>
  <si>
    <t>令和6年度補正新しい地方経済・生活環境創生交付金(デジタル実装型TYPE1)16907行政手続き電子申請環境構築事業</t>
  </si>
  <si>
    <t>ICT技術を活用した地図情報公開サービス事業</t>
  </si>
  <si>
    <t>令和6年度補正新しい地方経済・生活環境創生交付金(デジタル実装型TYPE1)06210</t>
  </si>
  <si>
    <t>令和4年度補正デジタル田園都市国家構想交付金(デジタル実装タイプTYPE1)11230</t>
  </si>
  <si>
    <t>四万十町 コンビニ交付・被災者支援システム事業</t>
  </si>
  <si>
    <t>令和5年度補正デジタル田園都市国家構想交付金(デジタル実装タイプTYPE1)06321公金収納サービス向上事業</t>
  </si>
  <si>
    <t>市公式ホームページリニューアル事業</t>
  </si>
  <si>
    <t>新にいざマップ導入事業</t>
  </si>
  <si>
    <t>ＧＩＳを活用した地理的情報のデジタル化</t>
  </si>
  <si>
    <t>クラウド型被災者支援システムの導入</t>
  </si>
  <si>
    <t>行かなくていい市役所</t>
  </si>
  <si>
    <t>令和4年度補正デジタル田園都市国家構想交付金(デジタル実装タイプTYPE1)11233</t>
  </si>
  <si>
    <t>異動受付支援システムの構築による窓口手続きの迅速化</t>
  </si>
  <si>
    <t>コンビニ交付システム利用推進事業</t>
  </si>
  <si>
    <t>マイナンバーカードを利用した書かない窓口化</t>
  </si>
  <si>
    <t>令和4年度補正デジタル田園都市国家構想交付金(デジタル実装タイプTYPE1)11241</t>
  </si>
  <si>
    <t>令和5年度補正デジタル田園都市国家構想交付金(デジタル実装タイプTYPE1)25202</t>
  </si>
  <si>
    <t>マイナンバーカードを活用した申請書作成・多言語対応事業</t>
  </si>
  <si>
    <t>施設管理デジタルガバメント実装事業</t>
  </si>
  <si>
    <t>住民向けポータルアプリ</t>
  </si>
  <si>
    <t>行政システム活用推進事業</t>
  </si>
  <si>
    <t>令和5年度補正デジタル田園都市国家構想交付金(デジタル実装タイプTYPE1)46531</t>
  </si>
  <si>
    <t>令和4年度補正デジタル田園都市国家構想交付金(デジタル実装タイプTYPE1)11242</t>
  </si>
  <si>
    <t>令和4年度補正デジタル田園都市国家構想交付金(デジタル実装タイプTYPE1)13222</t>
  </si>
  <si>
    <t>ホームページ連携LINE発信サービス</t>
  </si>
  <si>
    <t>公立保育所ＩＣＴ化による保護者の利便性・満足度向上及び保育士負担軽減事業</t>
  </si>
  <si>
    <t>令和4年度補正デジタル田園都市国家構想交付金(デジタル実装タイプTYPE1)11245</t>
  </si>
  <si>
    <t>令和4年度補正デジタル田園都市国家構想交付金(デジタル実装タイプTYPE1)11408空き家の利活用促進事業</t>
  </si>
  <si>
    <t>令和4年度補正デジタル田園都市国家構想交付金(デジタル実装タイプTYPE1)11246</t>
  </si>
  <si>
    <t>令和4年度補正デジタル田園都市国家構想交付金(デジタル実装タイプTYPE1)11301</t>
  </si>
  <si>
    <t>集団健診WEB予約システム再構築事業</t>
  </si>
  <si>
    <t>気象観測装置設置事業</t>
  </si>
  <si>
    <t>令和5年度補正デジタル田園都市国家構想交付金(デジタル実装タイプTYPE1)04501申請書記入サポートシステム導入事業</t>
  </si>
  <si>
    <t>AIチャットボットによるお問い合わせ対応満足度向上事業</t>
  </si>
  <si>
    <t>道路GIS導入事業</t>
  </si>
  <si>
    <t>令和4年度補正デジタル田園都市国家構想交付金(デジタル実装タイプTYPE1)11324</t>
  </si>
  <si>
    <t>書かない・待たない・行かない窓口整備事業</t>
  </si>
  <si>
    <t>令和6年度補正新しい地方経済・生活環境創生交付金(デジタル実装型TYPE1)13224</t>
  </si>
  <si>
    <t>認可保育所等運営支援システム構築事業</t>
  </si>
  <si>
    <t>地域ポータルアプリ・保護者連絡システム導入事業</t>
  </si>
  <si>
    <t>令和4年度補正デジタル田園都市国家構想交付金(デジタル実装タイプTYPE1)11326</t>
  </si>
  <si>
    <t>デジタルサポートルーム「上島モデル」</t>
  </si>
  <si>
    <t>LINEを活用したオンライン申請サービス事業</t>
  </si>
  <si>
    <t>令和6年度補正新しい地方経済・生活環境創生交付金(デジタル実装型TYPE1)06323マイナンバーカードを活用した朝日町立図書館システムのデジタル化事業</t>
  </si>
  <si>
    <t>アプリdeウェルネス推進事業</t>
  </si>
  <si>
    <t>令和4年度補正デジタル田園都市国家構想交付金(デジタル実装タイプTYPE1)11342</t>
  </si>
  <si>
    <t>入札業務等DX化事業</t>
  </si>
  <si>
    <t>転入転出ワンストップ申請支援サービス導入事業</t>
  </si>
  <si>
    <t>令和4年度補正デジタル田園都市国家構想交付金(デジタル実装タイプTYPE1)11348</t>
  </si>
  <si>
    <t>令和4年度補正デジタル田園都市国家構想交付金(デジタル実装タイプTYPE1)02201地域公共交通案内情報充実事業</t>
  </si>
  <si>
    <t>証明書コンビニ交付事業</t>
  </si>
  <si>
    <t>令和4年度補正デジタル田園都市国家構想交付金(デジタル実装タイプTYPE1)11363</t>
  </si>
  <si>
    <t>令和5年度補正デジタル田園都市国家構想交付金(デジタル実装タイプTYPE1)01393</t>
  </si>
  <si>
    <t>令和6年度補正新しい地方経済・生活環境創生交付金(デジタル実装型TYPE1)25425</t>
  </si>
  <si>
    <t>令和4年度補正デジタル田園都市国家構想交付金(デジタル実装タイプTYPE1)11365</t>
  </si>
  <si>
    <t>令和4年度補正デジタル田園都市国家構想交付金(デジタル実装タイプTYPE1)01430全ての町民のための電子申請環境整備</t>
  </si>
  <si>
    <t>オンライン手続き及びオンライン相談窓口による住民サービスの向上</t>
  </si>
  <si>
    <t>市役所庁舎内における自動証明書発行サービス活用事業</t>
  </si>
  <si>
    <t>令和4年度補正デジタル田園都市国家構想交付金(デジタル実装タイプTYPE1)11385</t>
  </si>
  <si>
    <t>令和4年度補正デジタル田園都市国家構想交付金(デジタル実装タイプTYPE1)11408</t>
  </si>
  <si>
    <t>デジタル観光推進事業</t>
  </si>
  <si>
    <t>LINE活用オンライン申請推進事業</t>
  </si>
  <si>
    <t>施設予約システム</t>
  </si>
  <si>
    <t>令和5年度補正デジタル田園都市国家構想交付金(デジタル実装タイプTYPE1)10208行政手続オンライン化（行かない窓口）推進事業</t>
  </si>
  <si>
    <t>令和4年度補正デジタル田園都市国家構想交付金(デジタル実装タイプTYPE1)11442</t>
  </si>
  <si>
    <t>オンライン予約システム導入による公共施設スマート化事業</t>
  </si>
  <si>
    <t>学校と地域の連携力強化を図るためのデジタル化推進事業</t>
  </si>
  <si>
    <t>令和6年度補正新しい地方経済・生活環境創生交付金(デジタル実装型TYPE1)12220Ｗｅｂ口座振替受付サービス事業</t>
  </si>
  <si>
    <t>令和4年度補正デジタル田園都市国家構想交付金(デジタル実装タイプTYPE1)20448</t>
  </si>
  <si>
    <t>令和5年度補正デジタル田園都市国家構想交付金(デジタル実装タイプTYPE1)14382保育ICT化推進事業</t>
  </si>
  <si>
    <t>令和4年度補正デジタル田園都市国家構想交付金(デジタル実装タイプTYPE1)11464</t>
  </si>
  <si>
    <t>ネット町役場整備事業</t>
  </si>
  <si>
    <t>対面における納付手続のキャッシュレス化の推進</t>
  </si>
  <si>
    <t>粗大ごみインターネット受付システム等の導入事業</t>
  </si>
  <si>
    <t>令和6年度補正新しい地方経済・生活環境創生交付金(デジタル実装型TYPE1)35305介護認定審査業務DX強化事業</t>
  </si>
  <si>
    <t>移住・二地域居住ポータルサイト</t>
  </si>
  <si>
    <t>令和５年度千葉県副業人材マッチング支援事業</t>
  </si>
  <si>
    <t>救急業務ICT化推進事業</t>
  </si>
  <si>
    <t>ICTを活用した児童相談所業務改善事業</t>
  </si>
  <si>
    <t>令和4年度補正デジタル田園都市国家構想交付金(デジタル実装タイプTYPE1)12100</t>
  </si>
  <si>
    <t>千葉市動物公園の駐車場精算機におけるキャッシュレス対応</t>
  </si>
  <si>
    <t>スマート農業機器のレンタル</t>
  </si>
  <si>
    <t>令和5年度補正デジタル田園都市国家構想交付金(デジタル実装タイプTYPE1)15206</t>
  </si>
  <si>
    <t>令和4年度補正デジタル田園都市国家構想交付金(デジタル実装タイプTYPE1)12202</t>
  </si>
  <si>
    <t>健康（運動）アプリを活用した「とさ健康応援プロジェクト」</t>
  </si>
  <si>
    <t>令和4年度補正デジタル田園都市国家構想交付金(デジタル実装タイプTYPE1)12204</t>
  </si>
  <si>
    <t>税証明書コンビニ交付システム事業</t>
  </si>
  <si>
    <t>多言語による行政情報の配信サービス</t>
  </si>
  <si>
    <t>令和4年度補正デジタル田園都市国家構想交付金(デジタル実装タイプTYPE1)12206</t>
  </si>
  <si>
    <t>萩市移住定住促進デジタル化事業</t>
  </si>
  <si>
    <t>集団がん検診の予約システム導入事業</t>
  </si>
  <si>
    <t>令和6年度補正新しい地方経済・生活環境創生交付金(デジタル実装型TYPE1)28210公共施設等予約システム導入事業</t>
  </si>
  <si>
    <t>市民参加型市政推進事業</t>
  </si>
  <si>
    <t>木更津市史デジタルアーカイブの推進</t>
  </si>
  <si>
    <t>ＬＩＮＥを活用した市政情報発信の多重化推進事業</t>
  </si>
  <si>
    <t>行かない・書かない・印刷しない市役所推進事業</t>
  </si>
  <si>
    <t>令和4年度補正デジタル田園都市国家構想交付金(デジタル実装タイプTYPE1)12212</t>
  </si>
  <si>
    <t>令和5年度補正デジタル田園都市国家構想交付金(デジタル実装タイプTYPE1)31328</t>
  </si>
  <si>
    <t>窓口等におけるキャシュレス決済導入事業</t>
  </si>
  <si>
    <t>令和4年度補正デジタル田園都市国家構想交付金(デジタル実装タイプTYPE1)12216</t>
  </si>
  <si>
    <t>書かない窓口（申請書作成支援システム）の導入事業</t>
  </si>
  <si>
    <t>窓口来庁等予約システム整備事業</t>
  </si>
  <si>
    <t>令和6年度補正新しい地方経済・生活環境創生交付金(デジタル実装型TYPE1)02423</t>
  </si>
  <si>
    <t>AI型デジタルドリル実装による学びの個別最適化事業</t>
  </si>
  <si>
    <t>令和4年度補正デジタル田園都市国家構想交付金(デジタル実装タイプTYPE1)12217</t>
  </si>
  <si>
    <t>令和4年度補正デジタル田園都市国家構想交付金(デジタル実装タイプTYPE1)24207</t>
  </si>
  <si>
    <t>柏市公式LINE活用サービスシステム</t>
  </si>
  <si>
    <t>令和6年度補正新しい地方経済・生活環境創生交付金(デジタル実装型TYPE1)07481議会デジタルバリアフリー化システム導入事業</t>
  </si>
  <si>
    <t>情報配信による住民サービス向上事業</t>
  </si>
  <si>
    <t>令和5年度補正デジタル田園都市国家構想交付金(デジタル実装タイプTYPE1)39201GIGAスクール構想推進事業</t>
  </si>
  <si>
    <t>令和5年度補正デジタル田園都市国家構想交付金(デジタル実装タイプTYPE1)06461除雪管理システム導入事業</t>
  </si>
  <si>
    <t>令和4年度補正デジタル田園都市国家構想交付金(デジタル実装タイプTYPE1)12218</t>
  </si>
  <si>
    <t>スマートスピーカーを活用したみまもりサービス事業</t>
  </si>
  <si>
    <t>証明発行手数料等のキャッシュレス決済</t>
  </si>
  <si>
    <t>　ICTを活用した鳥獣害対策による地域の安全創出事業</t>
  </si>
  <si>
    <t>情報一斉配信システム等導入事業</t>
  </si>
  <si>
    <t>スマート申請推進事業（あびスマッ！～あなたもわたしもスマートに～）</t>
  </si>
  <si>
    <t>観光誘客促進に向けたCRMアプリの導入</t>
  </si>
  <si>
    <t>令和4年度補正デジタル田園都市国家構想交付金(デジタル実装タイプTYPE1)12223</t>
  </si>
  <si>
    <t>「書かない窓口」（異動受付・申請書作成支援システム）事業</t>
  </si>
  <si>
    <t>令和4年度補正デジタル田園都市国家構想交付金(デジタル実装タイプTYPE1)12225</t>
  </si>
  <si>
    <t>令和5年度補正デジタル田園都市国家構想交付金(デジタル実装タイプTYPE1)36402</t>
  </si>
  <si>
    <t>令和4年度補正デジタル田園都市国家構想交付金(デジタル実装タイプTYPE1)12227</t>
  </si>
  <si>
    <t>来庁等予約システムサービス</t>
  </si>
  <si>
    <t>令和5年度補正デジタル田園都市国家構想交付金(デジタル実装タイプTYPE1)01634書かない窓口の導入</t>
  </si>
  <si>
    <t>ものづくり環境整備事業</t>
  </si>
  <si>
    <t>令和5年度補正デジタル田園都市国家構想交付金(デジタル実装タイプTYPE1)23212給排水工事オンライン申請システム共同調達事業</t>
  </si>
  <si>
    <t>効率的なマンホール蓋の維持管理事業</t>
  </si>
  <si>
    <t>電子申請の拡充と来庁しなくてよい窓口の開設</t>
  </si>
  <si>
    <t>オンライン合意形成プラットフォーム構築事業</t>
  </si>
  <si>
    <t>令和5年度補正デジタル田園都市国家構想交付金(デジタル実装タイプTYPE1)22215自治会運営DX事業</t>
  </si>
  <si>
    <t>誰一人取り残されない窓口の構築</t>
  </si>
  <si>
    <t>八街市デマンド型乗合タクシー運行事業</t>
  </si>
  <si>
    <t>電子申請・決済システム導入事業</t>
  </si>
  <si>
    <t>議会会議録検索システム事業</t>
  </si>
  <si>
    <t>令和4年度補正デジタル田園都市国家構想交付金(デジタル実装タイプTYPE1)12231</t>
  </si>
  <si>
    <t>文書館システム構築事業</t>
  </si>
  <si>
    <t>宮若市議会動画配信字幕表示機能追加事業</t>
  </si>
  <si>
    <t>児童館等への入退館システム導入</t>
  </si>
  <si>
    <t>バスロケーションシステム導入・運用事業</t>
  </si>
  <si>
    <t>市民協働投稿サービス</t>
  </si>
  <si>
    <t>令和4年度補正デジタル田園都市国家構想交付金(デジタル実装タイプTYPE1)39000</t>
  </si>
  <si>
    <t>建築行政地図情報システム</t>
  </si>
  <si>
    <t>一斉情報発信システム導入による防災力向上事業</t>
  </si>
  <si>
    <t>中泊町公式LINE導入事業</t>
  </si>
  <si>
    <t>令和5年度補正デジタル田園都市国家構想交付金(デジタル実装タイプTYPE1)42214世界遺産モニタリングシステム構築事業</t>
  </si>
  <si>
    <t>公開型GISクラウドサービス構築事業</t>
  </si>
  <si>
    <t>介護サービスの迅速な提供のためのデジタル認定審査事業</t>
  </si>
  <si>
    <t>令和6年度補正新しい地方経済・生活環境創生交付金(デジタル実装型TYPE1)28906映像通報システム導入・運用事業</t>
  </si>
  <si>
    <t>書かない窓口システム導入による行政窓口受付業務電子化事業</t>
  </si>
  <si>
    <t>令和4年度補正デジタル田園都市国家構想交付金(デジタル実装タイプTYPE1)12236</t>
  </si>
  <si>
    <t>がん検診Web予約システム導入事業</t>
  </si>
  <si>
    <t>AIチャットボット等による広報DX市ホームページ再構築事業</t>
  </si>
  <si>
    <t>令和4年度補正デジタル田園都市国家構想交付金(デジタル実装タイプTYPE1)12239</t>
  </si>
  <si>
    <t>電子黒板導入による教育環境整備事業</t>
  </si>
  <si>
    <t>図書館システム更新事業・図書室ホームページ変更作業</t>
  </si>
  <si>
    <t>令和4年度補正デジタル田園都市国家構想交付金(デジタル実装タイプTYPE1)12329</t>
  </si>
  <si>
    <t>戸別送受信機貸与事業</t>
  </si>
  <si>
    <t>令和4年度補正デジタル田園都市国家構想交付金(デジタル実装タイプTYPE1)12347</t>
  </si>
  <si>
    <t>デジタルサイネージ整理券発券システム導入事業</t>
  </si>
  <si>
    <t>デマンドタクシーWeb予約システム導入推進事業</t>
  </si>
  <si>
    <t>認知機能検査用タブレット端末の導入</t>
  </si>
  <si>
    <t>オンライン英会話事業</t>
  </si>
  <si>
    <t>災害時における被災地支援へのドローン活用事業</t>
  </si>
  <si>
    <t>令和6年度補正新しい地方経済・生活環境創生交付金(デジタル実装型TYPE1)11349</t>
  </si>
  <si>
    <t>介護認定調査デジタル化事業</t>
  </si>
  <si>
    <t>公共施設等Wi-Fi認証プラットフォーム事業</t>
  </si>
  <si>
    <t>令和4年度補正デジタル田園都市国家構想交付金(デジタル実装タイプTYPE1)13102</t>
  </si>
  <si>
    <t>令和5年度補正デジタル田園都市国家構想交付金(デジタル実装タイプTYPE1)21201AIによる衛星画像解析技術を用いた漏水リスク調査</t>
  </si>
  <si>
    <t>窓口ソリューションシステムの導入</t>
  </si>
  <si>
    <t>キャッシュレス決済等の導入</t>
  </si>
  <si>
    <t>駐車場利用状況管理システム等の導入</t>
  </si>
  <si>
    <t>令和4年度補正デジタル田園都市国家構想交付金(デジタル実装タイプTYPE1)13105</t>
  </si>
  <si>
    <t>オンライン診療事業</t>
  </si>
  <si>
    <t>令和4年度補正デジタル田園都市国家構想交付金(デジタル実装タイプTYPE1)13108</t>
  </si>
  <si>
    <t>窓口サービス改善事業</t>
  </si>
  <si>
    <t>令和5年度補正デジタル田園都市国家構想交付金(デジタル実装タイプTYPE1)10344図書ネットワーク事業</t>
  </si>
  <si>
    <t>駐輪施設入出庫対応におけるシステム整備事業</t>
  </si>
  <si>
    <t>令和4年度補正デジタル田園都市国家構想交付金(デジタル実装タイプTYPE1)13114</t>
  </si>
  <si>
    <t>地方自治体の窓口ＤＸによる住民サービスの向上</t>
  </si>
  <si>
    <t>令和4年度補正デジタル田園都市国家構想交付金(デジタル実装タイプTYPE1)13115</t>
  </si>
  <si>
    <t>令和5年度補正デジタル田園都市国家構想交付金(デジタル実装タイプTYPE1)07521三春町歴史民俗資料館Webデジタルミュージアム構築事業</t>
  </si>
  <si>
    <t>「書かない窓口」導入事業</t>
  </si>
  <si>
    <t>遠隔手話の導入</t>
  </si>
  <si>
    <t>令和4年度補正デジタル田園都市国家構想交付金(デジタル実装タイプTYPE1)13117</t>
  </si>
  <si>
    <t>令和5年度補正デジタル田園都市国家構想交付金(デジタル実装タイプTYPE1)01345</t>
  </si>
  <si>
    <t>WEBQUの実施</t>
  </si>
  <si>
    <t>AI-OCR処理</t>
  </si>
  <si>
    <t>戸籍証明書のコンビニ交付サービス</t>
  </si>
  <si>
    <t>異動届作成支援システム事業</t>
  </si>
  <si>
    <t>令和6年度補正新しい地方経済・生活環境創生交付金(デジタル実装型TYPE1)12233教育用ソフトウェア導入事業</t>
  </si>
  <si>
    <t>令和4年度補正デジタル田園都市国家構想交付金(デジタル実装タイプTYPE1)13119</t>
  </si>
  <si>
    <t>建築関連証明書発行事務等のデジタル化事業</t>
  </si>
  <si>
    <t>施設使用料のキャッシュレス決済導入事業</t>
  </si>
  <si>
    <t>令和4年度補正デジタル田園都市国家構想交付金(デジタル実装タイプTYPE1)15000デジタル採点システム整備事業</t>
  </si>
  <si>
    <t>AI-OCRを活用した窓口業務サービスの向上</t>
  </si>
  <si>
    <t>スポーツ・レクリエーション情報システムオンライン・キャッシュレス決済導入</t>
  </si>
  <si>
    <t>おくやみコーナーの設置</t>
  </si>
  <si>
    <t>ひきこもり相談支援事業</t>
  </si>
  <si>
    <t>令和5年度補正デジタル田園都市国家構想交付金(デジタル実装タイプTYPE1)43348</t>
  </si>
  <si>
    <t>公園等相談コールセンターシステム事業</t>
  </si>
  <si>
    <t>書かないデジタル窓口事業</t>
  </si>
  <si>
    <t>災害対策本部機能強化（情報共有）システムの構築</t>
  </si>
  <si>
    <t>令和4年度補正デジタル田園都市国家構想交付金(デジタル実装タイプTYPE1)13209</t>
  </si>
  <si>
    <t>キャッシュレスサービス導入事業</t>
  </si>
  <si>
    <t>窓口キャッシュレス事業</t>
  </si>
  <si>
    <t>令和6年度補正新しい地方経済・生活環境創生交付金(デジタル実装型TYPE1)01668</t>
  </si>
  <si>
    <t>オンライン行政手続拡充事業</t>
  </si>
  <si>
    <t>オンライン行政サービス市民ポータル整備事業</t>
  </si>
  <si>
    <t>地域のデジタル化支援事業</t>
  </si>
  <si>
    <t>避難行動要支援者等管理システム構築事業</t>
  </si>
  <si>
    <t>令和4年度補正デジタル田園都市国家構想交付金(デジタル実装タイプTYPE1)06381子ども連絡網デジタル化整備事業</t>
  </si>
  <si>
    <t>火葬場予約システム導入事業</t>
  </si>
  <si>
    <t>デジタル地域通貨導入事業</t>
  </si>
  <si>
    <t>令和6年度補正新しい地方経済・生活環境創生交付金(デジタル実装型TYPE1)38484</t>
  </si>
  <si>
    <t>学力の向上を図るためのAI教材ソフトの導入事業</t>
  </si>
  <si>
    <t>健康診査等予約デジタル化事業</t>
  </si>
  <si>
    <t>令和4年度補正デジタル田園都市国家構想交付金(デジタル実装タイプTYPE1)13221</t>
  </si>
  <si>
    <t>令和5年度補正デジタル田園都市国家構想交付金(デジタル実装タイプTYPE1)08219用途地域等ホームページ閲覧サービス導入事業</t>
  </si>
  <si>
    <t>電子請求システム導入事業</t>
  </si>
  <si>
    <t>令和4年度補正デジタル田園都市国家構想交付金(デジタル実装タイプTYPE1)13224</t>
  </si>
  <si>
    <t>令和4年度補正デジタル田園都市国家構想交付金(デジタル実装タイプTYPE1)13228</t>
  </si>
  <si>
    <t>主体的・対話的学習の推進</t>
  </si>
  <si>
    <t>ドローンとクラウドを利用した災害対策のデジタル化</t>
  </si>
  <si>
    <t>令和4年度補正デジタル田園都市国家構想交付金(デジタル実装タイプTYPE1)14000</t>
  </si>
  <si>
    <t>水道スマートメーター</t>
  </si>
  <si>
    <t>オープンデータ推進事業</t>
  </si>
  <si>
    <t>令和4年度補正デジタル田園都市国家構想交付金(デジタル実装タイプTYPE1)14100</t>
  </si>
  <si>
    <t>令和4年度補正デジタル田園都市国家構想交付金(デジタル実装タイプTYPE1)29362</t>
  </si>
  <si>
    <t>横浜市資源集団回収管理システム構築</t>
  </si>
  <si>
    <t>バリアフリーマップ事業</t>
  </si>
  <si>
    <t>令和5年度補正デジタル田園都市国家構想交付金(デジタル実装タイプTYPE1)25212</t>
  </si>
  <si>
    <t>保育料等のコンビニ収納</t>
  </si>
  <si>
    <t>令和4年度補正デジタル田園都市国家構想交付金(デジタル実装タイプTYPE1)43444</t>
  </si>
  <si>
    <t>令和5年度補正デジタル田園都市国家構想交付金(デジタル実装タイプTYPE1)40205統合型校務支援システム導入に伴うICT整備事業</t>
  </si>
  <si>
    <t>火災予防分野に関する届出のデジタル化</t>
  </si>
  <si>
    <t>各種証明書の郵送請求における電子申請の導入事業</t>
  </si>
  <si>
    <t>粗大ごみ収集のオンライン申請</t>
  </si>
  <si>
    <t>横須賀メタバースプロジェクト</t>
  </si>
  <si>
    <t>令和6年度補正新しい地方経済・生活環境創生交付金(デジタル実装型TYPE1)04323</t>
  </si>
  <si>
    <t>令和4年度補正デジタル田園都市国家構想交付金(デジタル実装タイプTYPE1)11369水道施設遠方監視システム整備事業</t>
  </si>
  <si>
    <t>ごみ収集車両運行管理システムを活用したごみ収集業務のデジタル化</t>
  </si>
  <si>
    <t>令和4年度補正デジタル田園都市国家構想交付金(デジタル実装タイプTYPE1)04000教育ＤＸ推進プロジェクト事業</t>
  </si>
  <si>
    <t>給付費等クラウド申請事務事業</t>
  </si>
  <si>
    <t>令和5年度補正デジタル田園都市国家構想交付金(デジタル実装タイプTYPE1)27204</t>
  </si>
  <si>
    <t>令和5年度補正デジタル田園都市国家構想交付金(デジタル実装タイプTYPE1)43364</t>
  </si>
  <si>
    <t>書かない窓口</t>
  </si>
  <si>
    <t>傷病者情報管理システムの活用により救急業務の効率化を図る事業</t>
  </si>
  <si>
    <t>道路窓口業務システム整備事業</t>
  </si>
  <si>
    <t>書かないワンストップ窓口サービス事業</t>
  </si>
  <si>
    <t>令和5年度補正デジタル田園都市国家構想交付金(デジタル実装タイプTYPE1)40100</t>
  </si>
  <si>
    <t>令和5年度補正デジタル田園都市国家構想交付金(デジタル実装タイプTYPE1)02450新郷村LINE活用事業</t>
  </si>
  <si>
    <t>令和4年度補正デジタル田園都市国家構想交付金(デジタル実装タイプTYPE1)45000</t>
  </si>
  <si>
    <t>令和4年度補正デジタル田園都市国家構想交付金(デジタル実装タイプTYPE1)14206</t>
  </si>
  <si>
    <t>教育ダッシュボードを活用した児童生徒一人一人に応じた教育の実現</t>
  </si>
  <si>
    <t>令和4年度補正デジタル田園都市国家構想交付金(デジタル実装タイプTYPE1)14207</t>
  </si>
  <si>
    <t>GISを活用したインフラ情報等の公開・通報受付</t>
  </si>
  <si>
    <t>公金収納のキャッシュレス化</t>
  </si>
  <si>
    <t>令和4年度補正デジタル田園都市国家構想交付金(デジタル実装タイプTYPE1)14208</t>
  </si>
  <si>
    <t>令和4年度補正デジタル田園都市国家構想交付金(デジタル実装タイプTYPE1)14210</t>
  </si>
  <si>
    <t>書かない窓口システム導入事業</t>
  </si>
  <si>
    <t>令和4年度補正デジタル田園都市国家構想交付金(デジタル実装タイプTYPE1)14211</t>
  </si>
  <si>
    <t>令和4年度補正デジタル田園都市国家構想交付金(デジタル実装タイプTYPE1)11203災害情報配信サービス事業</t>
  </si>
  <si>
    <t>秦野市総合防災情報システムの機能拡充</t>
  </si>
  <si>
    <t>令和5年度補正デジタル田園都市国家構想交付金(デジタル実装タイプTYPE1)23206かすがいいきいきポイント事業</t>
  </si>
  <si>
    <t>避難行動要支援者対策の推進</t>
  </si>
  <si>
    <t>教育ＤＸの推進</t>
  </si>
  <si>
    <t>令和4年度補正デジタル田園都市国家構想交付金(デジタル実装タイプTYPE1)14213</t>
  </si>
  <si>
    <t>大和駅デジタルサイネージ設置事業</t>
  </si>
  <si>
    <t>令和4年度補正デジタル田園都市国家構想交付金(デジタル実装タイプTYPE1)14214</t>
  </si>
  <si>
    <t>令和6年度補正新しい地方経済・生活環境創生交付金(デジタル実装型TYPE1)23214</t>
  </si>
  <si>
    <t>令和6年度補正新しい地方経済・生活環境創生交付金(デジタル実装型TYPE1)06401下水道情報整備による公開型GISを活用した住民サービス向上事業</t>
  </si>
  <si>
    <t>タクシー利用助成制度「黄福タクシー」DX事業</t>
  </si>
  <si>
    <t>令和4年度補正デジタル田園都市国家構想交付金(デジタル実装タイプTYPE1)14215</t>
  </si>
  <si>
    <t>令和5年度補正デジタル田園都市国家構想交付金(デジタル実装タイプTYPE1)17000行動変容に向けたカーボンニュートラルバンクによる地域ポイント活用事業</t>
  </si>
  <si>
    <t>スマート窓口推進事業</t>
  </si>
  <si>
    <t>申請書作成支援システム（書かない窓口）導入事業</t>
  </si>
  <si>
    <t>令和6年度補正新しい地方経済・生活環境創生交付金(デジタル実装型TYPE1)32206</t>
  </si>
  <si>
    <t>LINE公式アカウントを利用したスマホ市役所事業</t>
  </si>
  <si>
    <t>令和5年度補正デジタル田園都市国家構想交付金(デジタル実装タイプTYPE1)20541書かない窓口</t>
  </si>
  <si>
    <t>福祉部門におけるスマート窓口及びスマート申請の導入</t>
  </si>
  <si>
    <t>介護認定審査会におけるWeb会議システム導入</t>
  </si>
  <si>
    <t>デジタルツインによる新たな行政サービスの実施</t>
  </si>
  <si>
    <t>令和6年度補正新しい地方経済・生活環境創生交付金(デジタル実装型TYPE1)14217住民窓口におけるキャッシュレス決済導入事業</t>
  </si>
  <si>
    <t>令和4年度補正デジタル田園都市国家構想交付金(デジタル実装タイプTYPE1)40349</t>
  </si>
  <si>
    <t>キャッシュレス導入</t>
  </si>
  <si>
    <t>令和4年度補正デジタル田園都市国家構想交付金(デジタル実装タイプTYPE1)03483デジタル技術を活用した学校教育の情報化</t>
  </si>
  <si>
    <t>令和4年度補正デジタル田園都市国家構想交付金(デジタル実装タイプTYPE1)14218</t>
  </si>
  <si>
    <t>保育等ICTシステム導入事業</t>
  </si>
  <si>
    <t>綾瀬市ＤＸ推進事業（市民サービスのデジタル化）</t>
  </si>
  <si>
    <t>防災・防犯情報一斉配信と学校・自治会向け情報共有アプリの導入</t>
  </si>
  <si>
    <t>デジタル技術とマイナンバーを活用した窓口サービス等の利便性向上</t>
  </si>
  <si>
    <t>浸水多発地域への水位等情報システム構築事業</t>
  </si>
  <si>
    <t>令和4年度補正デジタル田園都市国家構想交付金(デジタル実装タイプTYPE1)14382</t>
  </si>
  <si>
    <t>令和5年度補正デジタル田園都市国家構想交付金(デジタル実装タイプTYPE1)08228坂東市給付費等申請システム構築事業</t>
  </si>
  <si>
    <t>消防情報機器等整備事業</t>
  </si>
  <si>
    <t>ソーシャルリスニングの活用</t>
  </si>
  <si>
    <t>令和4年度補正デジタル田園都市国家構想交付金(デジタル実装タイプTYPE1)15000</t>
  </si>
  <si>
    <t>デジタル採点システム整備事業</t>
  </si>
  <si>
    <t>デジタル化推進事業</t>
  </si>
  <si>
    <t>令和5年度補正デジタル田園都市国家構想交付金(デジタル実装タイプTYPE1)31203公共施設等予約システム導入事業</t>
  </si>
  <si>
    <t>児童相談所業務デジタル化推進事業</t>
  </si>
  <si>
    <t>メルヘンのまち・おやべを行き交うAIオンデマンドモビリティ導入事業</t>
  </si>
  <si>
    <t>令和4年度補正デジタル田園都市国家構想交付金(デジタル実装タイプTYPE1)43210</t>
  </si>
  <si>
    <t>令和6年度補正新しい地方経済・生活環境創生交付金(デジタル実装型TYPE1)01647</t>
  </si>
  <si>
    <t>令和5年度補正デジタル田園都市国家構想交付金(デジタル実装タイプTYPE1)23442東浦町に愛着が湧く社会科副読本をつくる</t>
  </si>
  <si>
    <t>令和6年度補正新しい地方経済・生活環境創生交付金(デジタル実装型TYPE1)18853</t>
  </si>
  <si>
    <t>すべての市民のための「行かない」「書かない」「スムーズな」行政サービス推進事業</t>
  </si>
  <si>
    <t>令和5年度補正デジタル田園都市国家構想交付金(デジタル実装タイプTYPE1)31371住民参加型合意形成プラットフォーム構築事業</t>
  </si>
  <si>
    <t>オンライン診療普及事業</t>
  </si>
  <si>
    <t>令和6年度補正新しい地方経済・生活環境創生交付金(デジタル実装型TYPE1)14214</t>
  </si>
  <si>
    <t>令和4年度補正デジタル田園都市国家構想交付金(デジタル実装タイプTYPE1)14201横須賀メタバースプロジェクト</t>
  </si>
  <si>
    <t>ICTを活用した学びの改革推進事業</t>
  </si>
  <si>
    <t>行政手続のオンライン化による住民サービスの向上事業</t>
  </si>
  <si>
    <t>AIオンデマンドバス運行サービス事業</t>
  </si>
  <si>
    <t>令和4年度補正デジタル田園都市国家構想交付金(デジタル実装タイプTYPE1)15205</t>
  </si>
  <si>
    <t>美唄市ライフポータルサービス事業</t>
  </si>
  <si>
    <t>子育て応援券の電子化と地域通貨プラットフォームの導入</t>
  </si>
  <si>
    <t>令和4年度補正デジタル田園都市国家構想交付金(デジタル実装タイプTYPE1)15206</t>
  </si>
  <si>
    <t>令和4年度補正デジタル田園都市国家構想交付金(デジタル実装タイプTYPE1)26211手続きのデジタル完結による住民利便性の向上</t>
  </si>
  <si>
    <t>RPAを活用した市民サービス向上事業</t>
  </si>
  <si>
    <t>令和4年度補正デジタル田園都市国家構想交付金(デジタル実装タイプTYPE1)15208</t>
  </si>
  <si>
    <t>電子入札システム運用事業</t>
  </si>
  <si>
    <t>番号発券システム等整備事業</t>
  </si>
  <si>
    <t>令和4年度補正デジタル田園都市国家構想交付金(デジタル実装タイプTYPE1)15209</t>
  </si>
  <si>
    <t>令和5年度補正デジタル田園都市国家構想交付金(デジタル実装タイプTYPE1)22344デジタル・フロントヤード事業</t>
  </si>
  <si>
    <t>校務支援システム</t>
  </si>
  <si>
    <t>令和6年度補正新しい地方経済・生活環境創生交付金(デジタル実装型TYPE1)28204</t>
  </si>
  <si>
    <t>保育業務支援システム</t>
  </si>
  <si>
    <t>令和4年度補正デジタル田園都市国家構想交付金(デジタル実装タイプTYPE1)15210</t>
  </si>
  <si>
    <t>令和6年度補正新しい地方経済・生活環境創生交付金(デジタル実装型TYPE1)45404地域独自プラットフォーム事業</t>
  </si>
  <si>
    <t>税証明コンビニ交付事業</t>
  </si>
  <si>
    <t>令和4年度補正デジタル田園都市国家構想交付金(デジタル実装タイプTYPE1)15211</t>
  </si>
  <si>
    <t>キャッシュレス決済による住民サービス向上事業</t>
  </si>
  <si>
    <t>母子モ_子育てDX浸透・定着事業</t>
  </si>
  <si>
    <t>令和4年度補正デジタル田園都市国家構想交付金(デジタル実装タイプTYPE1)15213</t>
  </si>
  <si>
    <t>予約制乗合ワゴン車運行システム再構築事業</t>
  </si>
  <si>
    <t>令和5年度補正デジタル田園都市国家構想交付金(デジタル実装タイプTYPE1)46208共用空間データ整備及び公開型ＧＩＳ構築事業</t>
  </si>
  <si>
    <t>電子地域通貨導入事業</t>
  </si>
  <si>
    <t>令和4年度補正デジタル田園都市国家構想交付金(デジタル実装タイプTYPE1)15222</t>
  </si>
  <si>
    <t>イベントアプリを通じた消費拡大、データ集積</t>
  </si>
  <si>
    <t>令和5年度補正デジタル田園都市国家構想交付金(デジタル実装タイプTYPE1)29206</t>
  </si>
  <si>
    <t>令和5年度補正デジタル田園都市国家構想交付金(デジタル実装タイプTYPE1)01632士幌町書かない窓口導入事業</t>
  </si>
  <si>
    <t>公共施設予約に関する利便性の向上</t>
  </si>
  <si>
    <t>かつしかシティプロモーションサイト構築</t>
  </si>
  <si>
    <t>保育園ICT導入事業</t>
  </si>
  <si>
    <t>令和6年度補正新しい地方経済・生活環境創生交付金(デジタル実装型TYPE1)44201</t>
  </si>
  <si>
    <t>令和4年度補正デジタル田園都市国家構想交付金(デジタル実装タイプTYPE1)15223</t>
  </si>
  <si>
    <t>施設予約システム導入事業</t>
  </si>
  <si>
    <t>学校校務デジタル化推進事業</t>
  </si>
  <si>
    <t>令和5年度補正デジタル田園都市国家構想交付金(デジタル実装タイプTYPE1)08227</t>
  </si>
  <si>
    <t>令和6年度補正新しい地方経済・生活環境創生交付金(デジタル実装型TYPE1)06205住居表示台帳電子化による市民サービスの向上</t>
  </si>
  <si>
    <t>令和4年度補正デジタル田園都市国家構想交付金(デジタル実装タイプTYPE1)15224</t>
  </si>
  <si>
    <t>新庁舎窓口サクサク大作戦事業 STEP1～まずは異動で書かせない窓口</t>
  </si>
  <si>
    <t>令和6年度補正新しい地方経済・生活環境創生交付金(デジタル実装型TYPE1)33623衛星画像による広域的漏水調査推進事業</t>
  </si>
  <si>
    <t>令和4年度補正デジタル田園都市国家構想交付金(デジタル実装タイプTYPE1)15385</t>
  </si>
  <si>
    <t>埋蔵文化財写真デジタル化事業</t>
  </si>
  <si>
    <t>ドローンを活用した新スマート物流実装事業</t>
  </si>
  <si>
    <t>令和6年度補正新しい地方経済・生活環境創生交付金(デジタル実装型TYPE1)28208デジタル基盤地図整備及びGISシステム導入事業</t>
  </si>
  <si>
    <t>令和6年度補正新しい地方経済・生活環境創生交付金(デジタル実装型TYPE1)07876</t>
  </si>
  <si>
    <t>書かない窓口実装事業</t>
  </si>
  <si>
    <t>観光拠点におけるデジタル遊具実装事業</t>
  </si>
  <si>
    <t>令和5年度補正デジタル田園都市国家構想交付金(デジタル実装タイプTYPE1)39428</t>
  </si>
  <si>
    <t>令和4年度補正デジタル田園都市国家構想交付金(デジタル実装タイプTYPE1)15461</t>
  </si>
  <si>
    <t>コンビニ交付事業</t>
  </si>
  <si>
    <t>GISを活用した避難行動要支援者支援事業</t>
  </si>
  <si>
    <t>伊勢市LINE公式アカウントを活用したデジタル市役所の構築</t>
  </si>
  <si>
    <t>令和4年度補正デジタル田園都市国家構想交付金(デジタル実装タイプTYPE1)10210AI自動応答サービス構築委託</t>
  </si>
  <si>
    <t>とやま移住魅力発信・強化事業</t>
  </si>
  <si>
    <t>立山黒部アルペンルートスマート観光推進事業</t>
  </si>
  <si>
    <t>令和4年度補正デジタル田園都市国家構想交付金(デジタル実装タイプTYPE1)41000SAGA2024競技会を楽しむ環境づくり事業</t>
  </si>
  <si>
    <t>富山空港サポーターズクラブデジタル化推進事業</t>
  </si>
  <si>
    <t>令和5年度補正デジタル田園都市国家構想交付金(デジタル実装タイプTYPE1)18000観光DX推進事業</t>
  </si>
  <si>
    <t>水産情報システム統合事業</t>
  </si>
  <si>
    <t>土木公共施設ＤＸ推進事業</t>
  </si>
  <si>
    <t>デジタルを活用した若年層向け広報広聴事業</t>
  </si>
  <si>
    <t>当別デジタル行政サービス事業</t>
  </si>
  <si>
    <t>令和4年度補正デジタル田園都市国家構想交付金(デジタル実装タイプTYPE1)16201</t>
  </si>
  <si>
    <t>市民病院における通院患者の待ち時間解消等に資するサービスの導入</t>
  </si>
  <si>
    <t>令和5年度補正デジタル田園都市国家構想交付金(デジタル実装タイプTYPE1)16205</t>
  </si>
  <si>
    <t>浸水対応迅速化に向けた水位・流速センサー導入事業</t>
  </si>
  <si>
    <t>ICTを利用した外国人世帯の就学支援</t>
  </si>
  <si>
    <t>令和4年度補正デジタル田園都市国家構想交付金(デジタル実装タイプTYPE1)16204</t>
  </si>
  <si>
    <t>センサーを活用した通学路安全確保サービス</t>
  </si>
  <si>
    <t>令和6年度補正新しい地方経済・生活環境創生交付金(デジタル実装型TYPE1)05434</t>
  </si>
  <si>
    <t>令和4年度補正デジタル田園都市国家構想交付金(デジタル実装タイプTYPE1)16205</t>
  </si>
  <si>
    <t>ＬＩＮＥによる行政手続きオンライン化・地域デジタル人材育成事業</t>
  </si>
  <si>
    <t>令和5年度補正デジタル田園都市国家構想交付金(デジタル実装タイプTYPE1)15225魚沼市契約事務システム導入事業</t>
  </si>
  <si>
    <t>保育所等ICT化推進事業</t>
  </si>
  <si>
    <t>令和4年度補正デジタル田園都市国家構想交付金(デジタル実装タイプTYPE1)16208</t>
  </si>
  <si>
    <t>スマート窓口システム機能拡張業務</t>
  </si>
  <si>
    <t>令和4年度補正デジタル田園都市国家構想交付金(デジタル実装タイプTYPE1)212013Dハザードマップによる市民の防災力向上事業</t>
  </si>
  <si>
    <t>庄川水資料館資料デジタルコンテンツ作成業務委託</t>
  </si>
  <si>
    <t>令和4年度補正デジタル田園都市国家構想交付金(デジタル実装タイプTYPE1)24208</t>
  </si>
  <si>
    <t>令和4年度補正デジタル田園都市国家構想交付金(デジタル実装タイプTYPE1)16209</t>
  </si>
  <si>
    <t>導入を予定している新規システムのアナログ対応時間の短縮効果をKPIとして設定しており、基準となる数値がないため。</t>
    <rPh sb="20" eb="22">
      <t>タイオウ</t>
    </rPh>
    <rPh sb="22" eb="24">
      <t>ジカン</t>
    </rPh>
    <rPh sb="25" eb="27">
      <t>タンシュク</t>
    </rPh>
    <rPh sb="27" eb="29">
      <t>コウカ</t>
    </rPh>
    <phoneticPr fontId="2"/>
  </si>
  <si>
    <t>市立図書館と学校図書館の共通システム化及び資料のＩＣ化</t>
  </si>
  <si>
    <t>南砺市VR360度バーチャルツアー制作事業</t>
  </si>
  <si>
    <t>南砺市スマート窓口事業</t>
  </si>
  <si>
    <t>令和5年度補正デジタル田園都市国家構想交付金(デジタル実装タイプTYPE1)31204</t>
  </si>
  <si>
    <t>住民参加型インフラ管理システム構築事業</t>
  </si>
  <si>
    <t>令和6年度補正新しい地方経済・生活環境創生交付金(デジタル実装型TYPE1)44202</t>
  </si>
  <si>
    <t>令和4年度補正デジタル田園都市国家構想交付金(デジタル実装タイプTYPE1)16323</t>
  </si>
  <si>
    <t>久米島町DX推進事業（書かない窓口）</t>
  </si>
  <si>
    <t>令和4年度補正デジタル田園都市国家構想交付金(デジタル実装タイプTYPE1)16342</t>
  </si>
  <si>
    <t>令和5年度補正デジタル田園都市国家構想交付金(デジタル実装タイプTYPE1)08219</t>
  </si>
  <si>
    <t>令和6年度補正新しい地方経済・生活環境創生交付金(デジタル実装型TYPE1)20217図書館システムのDX推進事業</t>
  </si>
  <si>
    <t>窓口相談支援事業～利用者にやさしい行政窓口の整備～</t>
  </si>
  <si>
    <t>LINEスマートシティ推進事業</t>
  </si>
  <si>
    <t>道路台帳デジタル化及びオンライン閲覧交付事業</t>
  </si>
  <si>
    <t>令和4年度補正デジタル田園都市国家構想交付金(デジタル実装タイプTYPE1)16904</t>
  </si>
  <si>
    <t>中新川郡地域資源らくらく検索マップの作成</t>
  </si>
  <si>
    <t>令和4年度補正デジタル田園都市国家構想交付金(デジタル実装タイプTYPE1)44000</t>
  </si>
  <si>
    <t>ＡＩインフォメーション事業</t>
  </si>
  <si>
    <t>令和5年度補正デジタル田園都市国家構想交付金(デジタル実装タイプTYPE1)26365和束町デジタル地域ポイント事業</t>
  </si>
  <si>
    <t>令和4年度補正デジタル田園都市国家構想交付金(デジタル実装タイプTYPE1)17000</t>
  </si>
  <si>
    <t>令和5年度補正デジタル田園都市国家構想交付金(デジタル実装タイプTYPE1)07301桑折宿絵図復元・デジタル化事業</t>
  </si>
  <si>
    <t>ｅスポーツ普及・促進事業</t>
  </si>
  <si>
    <t>金沢城デジタルコンテンツ制作事業</t>
  </si>
  <si>
    <t>令和5年度補正デジタル田園都市国家構想交付金(デジタル実装タイプTYPE1)29362</t>
  </si>
  <si>
    <t>令和4年度補正デジタル田園都市国家構想交付金(デジタル実装タイプTYPE1)46217【証明書コンビニ交付事業】</t>
  </si>
  <si>
    <t>移動データ活用基盤構築事業</t>
  </si>
  <si>
    <t>迅速・公平な被災者支援実現事業</t>
  </si>
  <si>
    <t>令和4年度補正デジタル田園都市国家構想交付金(デジタル実装タイプTYPE1)17201</t>
  </si>
  <si>
    <t>令和6年度補正新しい地方経済・生活環境創生交付金(デジタル実装型TYPE1)32201申請情報のデジタル一元管理とタッチポイントの強化による窓口サービスの充実</t>
  </si>
  <si>
    <t>中小事業者支援デジタルパッケージの実装</t>
  </si>
  <si>
    <t>令和5年度補正デジタル田園都市国家構想交付金(デジタル実装タイプTYPE1)20350窓口料金キャッシュレス・オンライン決済サービス構築事業</t>
  </si>
  <si>
    <t>金沢市スマート林業推進事業</t>
  </si>
  <si>
    <t>令和6年度補正新しい地方経済・生活環境創生交付金(デジタル実装型TYPE1)38401</t>
  </si>
  <si>
    <t>AI相談支援システムの導入</t>
  </si>
  <si>
    <t>令和4年度補正デジタル田園都市国家構想交付金(デジタル実装タイプTYPE1)17202</t>
  </si>
  <si>
    <t>保育・幼児教育施設ゆとりわーくプロジェクト事業</t>
  </si>
  <si>
    <t>令和5年度補正デジタル田園都市国家構想交付金(デジタル実装タイプTYPE1)05361電子入札システム導入事業</t>
  </si>
  <si>
    <t>デジタル技術を活用した「書かなくて済む」窓口</t>
  </si>
  <si>
    <t>小松市における２大交通拠点をつなぐ自動運転バスの導入事業</t>
  </si>
  <si>
    <t>令和4年度補正デジタル田園都市国家構想交付金(デジタル実装タイプTYPE1)17204</t>
  </si>
  <si>
    <t>母子健康手帳アプリのデジタル予診票を活用した小児予防接種DX</t>
  </si>
  <si>
    <t>令和5年度補正デジタル田園都市国家構想交付金(デジタル実装タイプTYPE1)01231</t>
  </si>
  <si>
    <t>令和4年度補正デジタル田園都市国家構想交付金(デジタル実装タイプTYPE1)17205</t>
  </si>
  <si>
    <t>令和6年度補正新しい地方経済・生活環境創生交付金(デジタル実装型TYPE1)21216キャッシュレス対応セミセルフレジ導入事業</t>
  </si>
  <si>
    <t>積雪深自動モニタリングシステムを活用した除雪業務の効率化</t>
  </si>
  <si>
    <t>令和4年度補正デジタル田園都市国家構想交付金(デジタル実装タイプTYPE1)17206</t>
  </si>
  <si>
    <t>デジタル教育環境推進事業</t>
  </si>
  <si>
    <t>令和4年度補正デジタル田園都市国家構想交付金(デジタル実装タイプTYPE1)17207</t>
  </si>
  <si>
    <t>令和5年度補正デジタル田園都市国家構想交付金(デジタル実装タイプTYPE1)02208校務支援システム導入事業</t>
  </si>
  <si>
    <t>GISを活用した住民サービス向上事業</t>
  </si>
  <si>
    <t>水道スマートメーター導入事業</t>
  </si>
  <si>
    <t>AIドリルと電子新聞を活用したデジタル教育－HAKUISMの推進－</t>
  </si>
  <si>
    <t>大和町健康ポイント事業</t>
  </si>
  <si>
    <t>令和4年度補正デジタル田園都市国家構想交付金(デジタル実装タイプTYPE1)17209</t>
  </si>
  <si>
    <t>公共施設等予約システム</t>
  </si>
  <si>
    <t>防災情報プラットフォーム構築事業</t>
  </si>
  <si>
    <t>LINEを活用した情報発信等住民ポータル事業</t>
  </si>
  <si>
    <t>（仮）白山市立鉄道ビジターセンターデジタルチケット導入事業</t>
  </si>
  <si>
    <t>移動期日前投票所（車）に係る選挙システム導入事業</t>
  </si>
  <si>
    <t>令和5年度補正デジタル田園都市国家構想交付金(デジタル実装タイプTYPE1)03322</t>
  </si>
  <si>
    <t>令和5年度補正デジタル田園都市国家構想交付金(デジタル実装タイプTYPE1)20363</t>
  </si>
  <si>
    <t>令和6年度補正新しい地方経済・生活環境創生交付金(デジタル実装型TYPE1)08234チャットGPTを活用したAIチャットボット導入事業</t>
  </si>
  <si>
    <t>令和4年度補正デジタル田園都市国家構想交付金(デジタル実装タイプTYPE1)17324</t>
  </si>
  <si>
    <t>令和5年度補正デジタル田園都市国家構想交付金(デジタル実装タイプTYPE1)46525</t>
  </si>
  <si>
    <t>電子黒板導入事業</t>
  </si>
  <si>
    <t>令和4年度補正デジタル田園都市国家構想交付金(デジタル実装タイプTYPE1)17361</t>
  </si>
  <si>
    <t>津幡町ＡＩオンデマンドバス導入事業</t>
  </si>
  <si>
    <t>保育園入所選考ワンストップサービス導入事業</t>
  </si>
  <si>
    <t>マイナンバーカードを利用したコンビニ交付サービス導入事業</t>
  </si>
  <si>
    <t>動画ライブラリ構築事業</t>
  </si>
  <si>
    <t>令和4年度補正デジタル田園都市国家構想交付金(デジタル実装タイプTYPE1)17386</t>
  </si>
  <si>
    <t>令和5年度補正デジタル田園都市国家構想交付金(デジタル実装タイプTYPE1)45361</t>
  </si>
  <si>
    <t>オンライン手続き等の拡充による住民サービス向上</t>
  </si>
  <si>
    <t>令和4年度補正デジタル田園都市国家構想交付金(デジタル実装タイプTYPE1)14205書かないワンストップ窓口サービス事業</t>
  </si>
  <si>
    <t>LINEを活用した情報発信・収集デジタル化事業</t>
  </si>
  <si>
    <t>保育教育施設の安全管理・保護者連携サービス</t>
  </si>
  <si>
    <t>令和4年度補正デジタル田園都市国家構想交付金(デジタル実装タイプTYPE1)43208市民サービス向上に向けた窓口情報提供システム構築及びコンテンツ整備事業</t>
  </si>
  <si>
    <t>町村史デジタルアーカイブ事業</t>
  </si>
  <si>
    <t>令和4年度補正デジタル田園都市国家構想交付金(デジタル実装タイプTYPE1)27228泉南市情報配信サービスプラットフォーム構築事業</t>
  </si>
  <si>
    <t>AIを活用した水道管理システム導入及び施設維持管理事業</t>
  </si>
  <si>
    <t>令和4年度補正デジタル田園都市国家構想交付金(デジタル実装タイプTYPE1)18000</t>
  </si>
  <si>
    <t>令和5年度補正デジタル田園都市国家構想交付金(デジタル実装タイプTYPE1)33210除雪管理システム導入事業</t>
  </si>
  <si>
    <t>住民の状況に合わせいつでも利用できる火葬場申込予約DX化事業</t>
  </si>
  <si>
    <t>「デジタル地域通貨」導入事業</t>
  </si>
  <si>
    <t>恐竜エリア拡大プロジェクト</t>
  </si>
  <si>
    <t>福井県警アプリの開発と運用</t>
  </si>
  <si>
    <t>令和4年度補正デジタル田園都市国家構想交付金(デジタル実装タイプTYPE1)18201</t>
  </si>
  <si>
    <t>福井市ホームページ再構築事業</t>
  </si>
  <si>
    <t>令和4年度補正デジタル田園都市国家構想交付金(デジタル実装タイプTYPE1)18204</t>
  </si>
  <si>
    <t>市民生活の安心・安全のための情報収集・情報発信事業</t>
  </si>
  <si>
    <t>デジタルの活用による子育て応援事業</t>
  </si>
  <si>
    <t>認定路線図等公開システム構築事業</t>
  </si>
  <si>
    <t>電子申請サービス事業</t>
  </si>
  <si>
    <t>開放学校リモートキー化事業</t>
  </si>
  <si>
    <t>令和5年度補正デジタル田園都市国家構想交付金(デジタル実装タイプTYPE1)06202</t>
  </si>
  <si>
    <t>令和4年度補正デジタル田園都市国家構想交付金(デジタル実装タイプTYPE1)18208</t>
  </si>
  <si>
    <t>窓口等キャッシュレス決済推進事業</t>
  </si>
  <si>
    <t>災害情報配信一元化システム</t>
  </si>
  <si>
    <t>令和5年度補正デジタル田園都市国家構想交付金(デジタル実装タイプTYPE1)12403</t>
  </si>
  <si>
    <t>令和4年度補正デジタル田園都市国家構想交付金(デジタル実装タイプTYPE1)18209</t>
  </si>
  <si>
    <t>令和5年度補正デジタル田園都市国家構想交付金(デジタル実装タイプTYPE1)10207</t>
  </si>
  <si>
    <t>越前市発オリジナルＶtuberによる情報発信力強化事業</t>
  </si>
  <si>
    <t>令和4年度補正デジタル田園都市国家構想交付金(デジタル実装タイプTYPE1)18322</t>
  </si>
  <si>
    <t>飯能市版保育ＤＸの推進事業</t>
  </si>
  <si>
    <t>窓口申請書作成支援システム事業</t>
  </si>
  <si>
    <t>AIデマンドバス導入事業</t>
  </si>
  <si>
    <t>令和5年度補正デジタル田園都市国家構想交付金(デジタル実装タイプTYPE1)47210キャッシュレス券売機導入事業</t>
  </si>
  <si>
    <t>令和4年度補正デジタル田園都市国家構想交付金(デジタル実装タイプTYPE1)18501</t>
  </si>
  <si>
    <t>地籍調査成果品等のデジタル化事業</t>
  </si>
  <si>
    <t>令和4年度補正デジタル田園都市国家構想交付金(デジタル実装タイプTYPE1)19201</t>
  </si>
  <si>
    <t>奥出雲町LINE拡張ツール導入事業</t>
  </si>
  <si>
    <t>マイナポータルを活用した健康づくり支援事業</t>
  </si>
  <si>
    <t>令和4年度補正デジタル田園都市国家構想交付金(デジタル実装タイプTYPE1)19204</t>
  </si>
  <si>
    <t>課題解決学術都市の実現</t>
  </si>
  <si>
    <t>モビリティを活用したオンライン診療サービス</t>
  </si>
  <si>
    <t>令和5年度補正デジタル田園都市国家構想交付金(デジタル実装タイプTYPE1)02381</t>
  </si>
  <si>
    <t>令和4年度補正デジタル田園都市国家構想交付金(デジタル実装タイプTYPE1)19207</t>
  </si>
  <si>
    <t>住民への情報配信事業</t>
  </si>
  <si>
    <t>令和4年度補正デジタル田園都市国家構想交付金(デジタル実装タイプTYPE1)19210</t>
  </si>
  <si>
    <t>令和4年度補正デジタル田園都市国家構想交付金(デジタル実装タイプTYPE1)19211</t>
  </si>
  <si>
    <t>令和5年度補正デジタル田園都市国家構想交付金(デジタル実装タイプTYPE1)37404</t>
  </si>
  <si>
    <t>窓口デジタル化事業</t>
  </si>
  <si>
    <t>令和4年度補正デジタル田園都市国家構想交付金(デジタル実装タイプTYPE1)20000</t>
  </si>
  <si>
    <t>令和5年度補正デジタル田園都市国家構想交付金(デジタル実装タイプTYPE1)01396</t>
  </si>
  <si>
    <t>交番ネットワークカメラ設置事業</t>
  </si>
  <si>
    <t>窓口予約・キャッシュレス化推進事業</t>
  </si>
  <si>
    <t>障がい特性に応じたICT・ATリソース活用促進事業</t>
  </si>
  <si>
    <t>令和5年度補正デジタル田園都市国家構想交付金(デジタル実装タイプTYPE1)24205窓口BPR推進事業</t>
  </si>
  <si>
    <t>親子成長DX事業</t>
  </si>
  <si>
    <t>文化・観光DX事業</t>
  </si>
  <si>
    <t>特別支援教育支援ソフト導入事業</t>
  </si>
  <si>
    <t>瀬戸内町AI議事録作成事業</t>
  </si>
  <si>
    <t>令和4年度補正デジタル田園都市国家構想交付金(デジタル実装タイプTYPE1)27220オンライン授業に関する事業</t>
  </si>
  <si>
    <t>令和4年度補正デジタル田園都市国家構想交付金(デジタル実装タイプTYPE1)20202</t>
  </si>
  <si>
    <t>令和6年度補正新しい地方経済・生活環境創生交付金(デジタル実装型TYPE1)01667</t>
  </si>
  <si>
    <t>手続ポータルサイト構築事業</t>
  </si>
  <si>
    <t>令和6年度補正新しい地方経済・生活環境創生交付金(デジタル実装型TYPE1)11219</t>
  </si>
  <si>
    <t>学校開放施設予約システム構築事業</t>
  </si>
  <si>
    <t>令和6年度補正新しい地方経済・生活環境創生交付金(デジタル実装型TYPE1)43432西原村観光デジタルマップ整備事業</t>
  </si>
  <si>
    <t>窓口キャッシュレス拡大事業</t>
  </si>
  <si>
    <t>令和4年度補正デジタル田園都市国家構想交付金(デジタル実装タイプTYPE1)20203</t>
  </si>
  <si>
    <t>令和4年度補正デジタル田園都市国家構想交付金(デジタル実装タイプTYPE1)20207</t>
  </si>
  <si>
    <t>施設予約システム及びスマートロックシステム導入事業</t>
  </si>
  <si>
    <t>令和6年度補正新しい地方経済・生活環境創生交付金(デジタル実装型TYPE1)12409行政サービスのオンライン化推進事業</t>
  </si>
  <si>
    <t>令和4年度補正デジタル田園都市国家構想交付金(デジタル実装タイプTYPE1)20210</t>
  </si>
  <si>
    <t>令和5年度補正デジタル田園都市国家構想交付金(デジタル実装タイプTYPE1)46392</t>
  </si>
  <si>
    <t>市民窓口収納業務の改善</t>
  </si>
  <si>
    <t>令和4年度補正デジタル田園都市国家構想交付金(デジタル実装タイプTYPE1)20211</t>
  </si>
  <si>
    <t>書かない窓口の導入によるマイナンバーカード利活用好循環創出事業</t>
  </si>
  <si>
    <t>公立保育所ＩＣＴ化による保護者の利便性・満足度向上及び保育士の負担軽減事業</t>
  </si>
  <si>
    <t>令和4年度補正デジタル田園都市国家構想交付金(デジタル実装タイプTYPE1)20212</t>
  </si>
  <si>
    <t>GPS、GISの技術連携と除雪管理システム構築事業（今、どこ？～除雪、終わりました！システム構築事業）</t>
  </si>
  <si>
    <t>令和5年度補正デジタル田園都市国家構想交付金(デジタル実装タイプTYPE1)28585衛星画像による広域漏水調査支援事業</t>
  </si>
  <si>
    <t>自動運転サービス構築事業</t>
  </si>
  <si>
    <t>令和4年度補正デジタル田園都市国家構想交付金(デジタル実装タイプTYPE1)20217</t>
  </si>
  <si>
    <t>電子黒板を用いた同時双方向型授業の展開事業</t>
  </si>
  <si>
    <t>就労機会促進事業</t>
  </si>
  <si>
    <t>令和4年度補正デジタル田園都市国家構想交付金(デジタル実装タイプTYPE1)20218</t>
  </si>
  <si>
    <t>令和6年度補正新しい地方経済・生活環境創生交付金(デジタル実装型TYPE1)01635</t>
  </si>
  <si>
    <t>令和6年度補正新しい地方経済・生活環境創生交付金(デジタル実装型TYPE1)08215</t>
  </si>
  <si>
    <t>令和4年度補正デジタル田園都市国家構想交付金(デジタル実装タイプTYPE1)20219</t>
  </si>
  <si>
    <t>令和4年度補正デジタル田園都市国家構想交付金(デジタル実装タイプTYPE1)20220</t>
  </si>
  <si>
    <t>安曇野市地域公共交通DX推進事業</t>
  </si>
  <si>
    <t>令和6年度補正新しい地方経済・生活環境創生交付金(デジタル実装型TYPE1)01468申請書作成支援システム整備事業</t>
  </si>
  <si>
    <t>徳島医療コンソーシアム救急画像連携ネットワークサービス事業</t>
  </si>
  <si>
    <t>マイナンバーカード利活用による住民申請支援実装事業</t>
  </si>
  <si>
    <t>令和4年度補正デジタル田園都市国家構想交付金(デジタル実装タイプTYPE1)20324</t>
  </si>
  <si>
    <t>行政窓口キャッシュレス化推進事業</t>
  </si>
  <si>
    <t>令和4年度補正デジタル田園都市国家構想交付金(デジタル実装タイプTYPE1)20350</t>
  </si>
  <si>
    <t>令和5年度補正デジタル田園都市国家構想交付金(デジタル実装タイプTYPE1)43348ICTを活用した情報発信による地域創業の推進</t>
  </si>
  <si>
    <t>誰ひとり取り残させない書かないデジタル窓口事業</t>
  </si>
  <si>
    <t>令和4年度補正デジタル田園都市国家構想交付金(デジタル実装タイプTYPE1)20361</t>
  </si>
  <si>
    <t>GIS活用・連携強化事業</t>
  </si>
  <si>
    <t>令和5年度補正デジタル田園都市国家構想交付金(デジタル実装タイプTYPE1)38201</t>
  </si>
  <si>
    <t>令和6年度補正新しい地方経済・生活環境創生交付金(デジタル実装型TYPE1)01483デジタル地域通貨プラットフォーム構築事業</t>
  </si>
  <si>
    <t>令和4年度補正デジタル田園都市国家構想交付金(デジタル実装タイプTYPE1)20362</t>
  </si>
  <si>
    <t>令和4年度補正デジタル田園都市国家構想交付金(デジタル実装タイプTYPE1)20383</t>
  </si>
  <si>
    <t>ＡＩチャットボットによる自動応答サービス事業</t>
  </si>
  <si>
    <t>公開型GISの導入</t>
  </si>
  <si>
    <t>令和4年度補正デジタル田園都市国家構想交付金(デジタル実装タイプTYPE1)20388</t>
  </si>
  <si>
    <t>宮田村GIGAスクール構想推進事業</t>
  </si>
  <si>
    <t>道路維持管理システム業務委託</t>
  </si>
  <si>
    <t>令和4年度補正デジタル田園都市国家構想交付金(デジタル実装タイプTYPE1)20402</t>
  </si>
  <si>
    <t>オンラインで結ぶ地域と学校の繋がり （GIGAスクール構想実現に向けて）</t>
  </si>
  <si>
    <t>Takamori eSports Championship</t>
  </si>
  <si>
    <t>令和4年度補正デジタル田園都市国家構想交付金(デジタル実装タイプTYPE1)20404</t>
  </si>
  <si>
    <t>令和4年度補正デジタル田園都市国家構想交付金(デジタル実装タイプTYPE1)03215アクティブ・ラーニングの実現による学びのＤＸ化</t>
  </si>
  <si>
    <t>令和4年度補正デジタル田園都市国家構想交付金(デジタル実装タイプTYPE1)20413</t>
  </si>
  <si>
    <t>令和4年度補正デジタル田園都市国家構想交付金(デジタル実装タイプTYPE1)46392役所の「行かない・書かない窓口」推進事業</t>
  </si>
  <si>
    <t>マイナンバーカードを活用した住民課窓口における申請書作成支援システムの導入</t>
  </si>
  <si>
    <t>令和4年度補正デジタル田園都市国家構想交付金(デジタル実装タイプTYPE1)20415</t>
  </si>
  <si>
    <t>喬木村保育システム導入事業</t>
  </si>
  <si>
    <t>令和5年度補正デジタル田園都市国家構想交付金(デジタル実装タイプTYPE1)05211</t>
  </si>
  <si>
    <t>令和5年度補正デジタル田園都市国家構想交付金(デジタル実装タイプTYPE1)16211</t>
  </si>
  <si>
    <t>令和4年度補正デジタル田園都市国家構想交付金(デジタル実装タイプTYPE1)20422</t>
  </si>
  <si>
    <t>マイナンバーカードを活用した、コンビニ交付サービスの導入事業</t>
  </si>
  <si>
    <t>令和4年度補正デジタル田園都市国家構想交付金(デジタル実装タイプTYPE1)20423</t>
  </si>
  <si>
    <t>衛星画像による広域漏水調査支援事業</t>
  </si>
  <si>
    <t>村ホームページ更新事業</t>
  </si>
  <si>
    <t>令和4年度補正デジタル田園都市国家構想交付金(デジタル実装タイプTYPE1)03211釜石版コネクテッドインターフェース構築事業</t>
  </si>
  <si>
    <t>木曽町 地域経済活性化デジタルクーポン事業</t>
  </si>
  <si>
    <t>令和4年度補正デジタル田園都市国家構想交付金(デジタル実装タイプTYPE1)20446</t>
  </si>
  <si>
    <t>令和4年度補正デジタル田園都市国家構想交付金(デジタル実装タイプTYPE1)20450</t>
  </si>
  <si>
    <t>高齢者見守り事業</t>
  </si>
  <si>
    <t>オンライン手続きの推進による住民サービスの向上</t>
  </si>
  <si>
    <t>公共施設利用の利便性向上</t>
  </si>
  <si>
    <t>令和4年度補正デジタル田園都市国家構想交付金(デジタル実装タイプTYPE1)20451</t>
  </si>
  <si>
    <t>令和4年度補正デジタル田園都市国家構想交付金(デジタル実装タイプTYPE1)20486</t>
  </si>
  <si>
    <t>竹富町コンビニ交付環境構築業務</t>
  </si>
  <si>
    <t>公共サービス予約デジタル化事業（施設予約・スマートロックシステム）</t>
  </si>
  <si>
    <t>令和5年度補正デジタル田園都市国家構想交付金(デジタル実装タイプTYPE1)13120申請書自動作成システム導入事業</t>
  </si>
  <si>
    <t>デジタルサイネージによる観光情報発信高度化事業</t>
  </si>
  <si>
    <t>令和4年度補正デジタル田園都市国家構想交付金(デジタル実装タイプTYPE1)20590</t>
  </si>
  <si>
    <t>飯綱町デジタル教育プログラム</t>
  </si>
  <si>
    <t>令和4年度補正デジタル田園都市国家構想交付金(デジタル実装タイプTYPE1)20602</t>
  </si>
  <si>
    <t>令和5年度補正デジタル田園都市国家構想交付金(デジタル実装タイプTYPE1)07421</t>
  </si>
  <si>
    <t>令和4年度補正デジタル田園都市国家構想交付金(デジタル実装タイプTYPE1)21000</t>
  </si>
  <si>
    <t>令和5年度補正デジタル田園都市国家構想交付金(デジタル実装タイプTYPE1)44214</t>
  </si>
  <si>
    <t>令和6年度補正新しい地方経済・生活環境創生交付金(デジタル実装型TYPE1)15461</t>
  </si>
  <si>
    <t>令和5年度補正デジタル田園都市国家構想交付金(デジタル実装タイプTYPE1)26100児童福祉センター診療所における電子カルテシステム導入</t>
  </si>
  <si>
    <t>市民向け行政サービスをまとめてDX</t>
  </si>
  <si>
    <t>令和4年度補正デジタル田園都市国家構想交付金(デジタル実装タイプTYPE1)21201</t>
  </si>
  <si>
    <t>地域コミュニティのDX推進事業</t>
  </si>
  <si>
    <t>「ぎふ長良川の鵜飼」 鵜飼観覧船予約システムの充実化とオンライン決済導入</t>
  </si>
  <si>
    <t>医療・健康情報の見える化事業</t>
  </si>
  <si>
    <t>キャッシュレス決済対応事業</t>
  </si>
  <si>
    <t>証明書自動交付サービス普及促進事業</t>
  </si>
  <si>
    <t>令和4年度補正デジタル田園都市国家構想交付金(デジタル実装タイプTYPE1)21205</t>
  </si>
  <si>
    <t>電子商品券による地域経済循環事業</t>
  </si>
  <si>
    <t>令和6年度補正新しい地方経済・生活環境創生交付金(デジタル実装型TYPE1)27203デジタル技術を活用した議会の見える化・伝わる化事業</t>
  </si>
  <si>
    <t>令和4年度補正デジタル田園都市国家構想交付金(デジタル実装タイプTYPE1)21208</t>
  </si>
  <si>
    <t>令和4年度補正デジタル田園都市国家構想交付金(デジタル実装タイプTYPE1)21209</t>
  </si>
  <si>
    <t>令和6年度補正新しい地方経済・生活環境創生交付金(デジタル実装型TYPE1)42202学校体育館等におけるスマートロック及び施設利用システムの導入事業</t>
  </si>
  <si>
    <t>議会映像配信事業</t>
  </si>
  <si>
    <t>仮想空間を活用した適応指導教室の整備</t>
  </si>
  <si>
    <t>令和4年度補正デジタル田園都市国家構想交付金(デジタル実装タイプTYPE1)21210</t>
  </si>
  <si>
    <t>令和5年度補正デジタル田園都市国家構想交付金(デジタル実装タイプTYPE1)01205</t>
  </si>
  <si>
    <t>令和5年度補正デジタル田園都市国家構想交付金(デジタル実装タイプTYPE1)04100</t>
  </si>
  <si>
    <t>スマートスピーカーの活用による安心・安全な暮らしづくり</t>
  </si>
  <si>
    <t>リモート相談窓口導入事業</t>
  </si>
  <si>
    <t>令和4年度補正デジタル田園都市国家構想交付金(デジタル実装タイプTYPE1)21213</t>
  </si>
  <si>
    <t>保護者等のための保育所ICT化事業</t>
  </si>
  <si>
    <t>令和4年度補正デジタル田園都市国家構想交付金(デジタル実装タイプTYPE1)03208デジタル技術を活用した学校教育の情報化</t>
  </si>
  <si>
    <t>令和4年度補正デジタル田園都市国家構想交付金(デジタル実装タイプTYPE1)21214</t>
  </si>
  <si>
    <t>令和5年度補正デジタル田園都市国家構想交付金(デジタル実装タイプTYPE1)30208介護認定支援システム導入事業</t>
  </si>
  <si>
    <t>公共施設へのスマートキー導入事業</t>
  </si>
  <si>
    <t>令和4年度補正デジタル田園都市国家構想交付金(デジタル実装タイプTYPE1)21217</t>
  </si>
  <si>
    <t>令和4年度補正デジタル田園都市国家構想交付金(デジタル実装タイプTYPE1)28443予防接種問診票システムと健康管理システム連携</t>
  </si>
  <si>
    <t>令和4年度補正デジタル田園都市国家構想交付金(デジタル実装タイプTYPE1)21218</t>
  </si>
  <si>
    <t>令和4年度補正デジタル田園都市国家構想交付金(デジタル実装タイプTYPE1)38402</t>
  </si>
  <si>
    <t>もっとすっと楽々手続き</t>
  </si>
  <si>
    <t>書かない窓口サービス導入事業</t>
  </si>
  <si>
    <t>令和4年度補正デジタル田園都市国家構想交付金(デジタル実装タイプTYPE1)26204住民票の写し等コンビニ交付</t>
  </si>
  <si>
    <t>神戸町デジタル地域通貨事業</t>
  </si>
  <si>
    <t>世羅町マイタク事業</t>
  </si>
  <si>
    <t>令和4年度補正デジタル田園都市国家構想交付金(デジタル実装タイプTYPE1)21401</t>
  </si>
  <si>
    <t>令和4年度補正デジタル田園都市国家構想交付金(デジタル実装タイプTYPE1)22000</t>
  </si>
  <si>
    <t>コンビニ・キャッシュレス支払い対応</t>
  </si>
  <si>
    <t>衛星画像を活用した盛土監視体制強化</t>
  </si>
  <si>
    <t>LINE公式アカウント機能拡張事業</t>
  </si>
  <si>
    <t>静岡県レイクハマナ活性化プロジェクト</t>
  </si>
  <si>
    <t>県民広報推進事業</t>
  </si>
  <si>
    <t>漁獲情報等の集積・活用による生産性向上促進事業</t>
  </si>
  <si>
    <t>令和5年度補正デジタル田園都市国家構想交付金(デジタル実装タイプTYPE1)22207</t>
  </si>
  <si>
    <t>衛星画像のＡＩ解析による農地活用事業</t>
  </si>
  <si>
    <t>令和6年度補正新しい地方経済・生活環境創生交付金(デジタル実装型TYPE1)10207</t>
  </si>
  <si>
    <t>EV･自動運転化等技術革新対応促進事業</t>
  </si>
  <si>
    <t>公文書目録のインターネット公開に向けた文書管理システム導⼊事業</t>
  </si>
  <si>
    <t>令和4年度補正デジタル田園都市国家構想交付金(デジタル実装タイプTYPE1)22100</t>
  </si>
  <si>
    <t>令和4年度補正デジタル田園都市国家構想交付金(デジタル実装タイプTYPE1)22203</t>
  </si>
  <si>
    <t>多言語デジタル観光ガイドブック作製</t>
  </si>
  <si>
    <t>住民異動手続きに係るスマート窓口事業</t>
  </si>
  <si>
    <t>令和4年度補正デジタル田園都市国家構想交付金(デジタル実装タイプTYPE1)22205</t>
  </si>
  <si>
    <t>寒川町デジタル地域通貨導入事業</t>
  </si>
  <si>
    <t>公開型GISによる来庁負担軽減策</t>
  </si>
  <si>
    <t>令和4年度補正デジタル田園都市国家構想交付金(デジタル実装タイプTYPE1)22207</t>
  </si>
  <si>
    <t>庁内及び公開型地理情報システム導入事業</t>
  </si>
  <si>
    <t>機能拡充による行政手続オンライン化推進事業</t>
  </si>
  <si>
    <t>令和5年度補正デジタル田園都市国家構想交付金(デジタル実装タイプTYPE1)10384</t>
  </si>
  <si>
    <t>令和4年度補正デジタル田園都市国家構想交付金(デジタル実装タイプTYPE1)22210</t>
  </si>
  <si>
    <t>請求事務の電子申請化について</t>
  </si>
  <si>
    <t>令和4年度補正デジタル田園都市国家構想交付金(デジタル実装タイプTYPE1)22211</t>
  </si>
  <si>
    <t>デジタルを活用した教育の充実化推進事業</t>
  </si>
  <si>
    <t>児童相談所等業務のデジタル化</t>
  </si>
  <si>
    <t>オープンデータを活用した公民連携のまちづくり事業</t>
  </si>
  <si>
    <t>令和4年度補正デジタル田園都市国家構想交付金(デジタル実装タイプTYPE1)22213</t>
  </si>
  <si>
    <t>AIチャットボット実装を含めた町公式HPリニューアル事業</t>
  </si>
  <si>
    <t>住民公開用資料のデジタル化による住民サービスの充実</t>
  </si>
  <si>
    <t>LINEを活用した情報発信DX・市民サービス向上事業</t>
  </si>
  <si>
    <t>防災拠点開設と施設貸出へのスマートロック活用</t>
  </si>
  <si>
    <t>インフラ管理ソリューションシステム・水位監視システム</t>
  </si>
  <si>
    <t>令和5年度補正デジタル田園都市国家構想交付金(デジタル実装タイプTYPE1)21209</t>
  </si>
  <si>
    <t>令和4年度補正デジタル田園都市国家構想交付金(デジタル実装タイプTYPE1)22222</t>
  </si>
  <si>
    <t>Smart窓口構築事業</t>
  </si>
  <si>
    <t>スマホ市役所 ～書かない・待たない・行かない市役所の実現～</t>
  </si>
  <si>
    <t>窓口キャッシュレス化事業</t>
  </si>
  <si>
    <t>令和5年度補正デジタル田園都市国家構想交付金(デジタル実装タイプTYPE1)20217公共施設予約システム導入事業</t>
  </si>
  <si>
    <t>令和5年度補正デジタル田園都市国家構想交付金(デジタル実装タイプTYPE1)35344</t>
  </si>
  <si>
    <t>令和5年度補正デジタル田園都市国家構想交付金(デジタル実装タイプTYPE1)11245デジタルドリル・デジタル採点ソフト実装による個別最適な学習推進事業</t>
  </si>
  <si>
    <t>令和4年度補正デジタル田園都市国家構想交付金(デジタル実装タイプTYPE1)22301</t>
  </si>
  <si>
    <t>令和6年度補正新しい地方経済・生活環境創生交付金(デジタル実装型TYPE1)12232</t>
  </si>
  <si>
    <t>ノッカルひがしいず</t>
  </si>
  <si>
    <t>令和4年度補正デジタル田園都市国家構想交付金(デジタル実装タイプTYPE1)22325</t>
  </si>
  <si>
    <t>令和6年度補正新しい地方経済・生活環境創生交付金(デジタル実装型TYPE1)01402</t>
  </si>
  <si>
    <t>自治会アプリ導入事業</t>
  </si>
  <si>
    <t>令和4年度補正デジタル田園都市国家構想交付金(デジタル実装タイプTYPE1)22341</t>
  </si>
  <si>
    <t>キャッシュレスPOSシステム事業</t>
  </si>
  <si>
    <t>島根県窓口キャッシュレス決済事業</t>
  </si>
  <si>
    <t>令和4年度補正デジタル田園都市国家構想交付金(デジタル実装タイプTYPE1)22824</t>
  </si>
  <si>
    <t>令和6年度補正新しい地方経済・生活環境創生交付金(デジタル実装型TYPE1)12421</t>
  </si>
  <si>
    <t>斎場予約システム導入事業</t>
  </si>
  <si>
    <t>令和6年度補正新しい地方経済・生活環境創生交付金(デジタル実装型TYPE1)17211事業概要　【「行かない・書かない・待たない」窓口推進事業】</t>
  </si>
  <si>
    <t>愛知県電子契約推進事業</t>
  </si>
  <si>
    <t>令和5年度補正デジタル田園都市国家構想交付金(デジタル実装タイプTYPE1)16000防災情報発信強化事業</t>
  </si>
  <si>
    <t>令和4年度補正デジタル田園都市国家構想交付金(デジタル実装タイプTYPE1)23100</t>
  </si>
  <si>
    <t>住宅地図システム導入事業</t>
  </si>
  <si>
    <t>令和5年度補正デジタル田園都市国家構想交付金(デジタル実装タイプTYPE1)01547小清水町デジタル化防災基盤構築事業</t>
  </si>
  <si>
    <t>科学館発券システムの再構築</t>
  </si>
  <si>
    <t>令和6年度補正新しい地方経済・生活環境創生交付金(デジタル実装型TYPE1)01204旭川市図書館情報システム先進化事業</t>
  </si>
  <si>
    <t>市民・行政・事業者三方よしのサービスシステム構築・活用事業</t>
  </si>
  <si>
    <t>令和4年度補正デジタル田園都市国家構想交付金(デジタル実装タイプTYPE1)23202</t>
  </si>
  <si>
    <t>特別支援学級等に対する電子黒板の整備および活用事業</t>
  </si>
  <si>
    <t>庁内コンビニ交付端末による証明書発行サービス拡充事業</t>
  </si>
  <si>
    <t>徴収事務改善事業</t>
  </si>
  <si>
    <t>令和4年度補正デジタル田園都市国家構想交付金(デジタル実装タイプTYPE1)23219</t>
  </si>
  <si>
    <t>令和4年度補正デジタル田園都市国家構想交付金(デジタル実装タイプTYPE1)23208</t>
  </si>
  <si>
    <t>無線を活用した地域協働による子ども・高齢者の見守り</t>
  </si>
  <si>
    <t>保育所・認定こども園ICTシステム導入事業</t>
  </si>
  <si>
    <t>図書館ICT化事業</t>
  </si>
  <si>
    <t>令和4年度補正デジタル田園都市国家構想交付金(デジタル実装タイプTYPE1)23211</t>
  </si>
  <si>
    <t>令和6年度補正新しい地方経済・生活環境創生交付金(デジタル実装型TYPE1)14301公開型GIS整備事業</t>
  </si>
  <si>
    <t>インフラDX推進事業</t>
  </si>
  <si>
    <t>水道DX</t>
  </si>
  <si>
    <t>令和6年度補正新しい地方経済・生活環境創生交付金(デジタル実装型TYPE1)06362除雪管理システム導入事業</t>
  </si>
  <si>
    <t>市民サービス向上DX</t>
  </si>
  <si>
    <t>窓口DX推進事業</t>
  </si>
  <si>
    <t>GISを活用した行政サービスのDX化事業</t>
  </si>
  <si>
    <t>河川防災情報システム導入事業</t>
  </si>
  <si>
    <t>令和4年度補正デジタル田園都市国家構想交付金(デジタル実装タイプTYPE1)23214</t>
  </si>
  <si>
    <t>公式LINEを活用した行政サービスオンライン化</t>
  </si>
  <si>
    <t>ポイントプラットフォーム導入による市民活動促進事業</t>
  </si>
  <si>
    <t>行政手続オンライン化の推進による住民サービスの向上</t>
  </si>
  <si>
    <t>認定調査業務のデジタル化</t>
  </si>
  <si>
    <t>令和5年度補正デジタル田園都市国家構想交付金(デジタル実装タイプTYPE1)08235スマート市役所の開設事業</t>
  </si>
  <si>
    <t>令和4年度補正デジタル田園都市国家構想交付金(デジタル実装タイプTYPE1)23220</t>
  </si>
  <si>
    <t>令和5年度補正デジタル田園都市国家構想交付金(デジタル実装タイプTYPE1)23100</t>
  </si>
  <si>
    <t>令和4年度補正デジタル田園都市国家構想交付金(デジタル実装タイプTYPE1)23222</t>
  </si>
  <si>
    <t>子ども・子育てＩＣＴ推進事業</t>
  </si>
  <si>
    <t>証明書コンビニ交付システム導入事業</t>
  </si>
  <si>
    <t>会話表示システム活用事業</t>
  </si>
  <si>
    <t>令和6年度補正新しい地方経済・生活環境創生交付金(デジタル実装型TYPE1)37206公共就学前施設におけるＩＣＴ活用事業</t>
  </si>
  <si>
    <t>令和5年度補正デジタル田園都市国家構想交付金(デジタル実装タイプTYPE1)44210都市計画情報に係る窓口閲覧サービス構築事業</t>
  </si>
  <si>
    <t>令和4年度補正デジタル田園都市国家構想交付金(デジタル実装タイプTYPE1)23223</t>
  </si>
  <si>
    <t>令和6年度補正新しい地方経済・生活環境創生交付金(デジタル実装型TYPE1)33209特別支援教育ソフト導入事業</t>
  </si>
  <si>
    <t>バイオリンの里 デジタルミュージアム</t>
  </si>
  <si>
    <t>不登校児童生徒への支援</t>
  </si>
  <si>
    <t>令和6年度補正新しい地方経済・生活環境創生交付金(デジタル実装型TYPE1)37206IoTを活用した牡蠣養殖によるさぬき市水産業持続的発展事業</t>
  </si>
  <si>
    <t>市ホームページリニューアル後のLINEセグメント配信事業</t>
  </si>
  <si>
    <t>令和4年度補正デジタル田園都市国家構想交付金(デジタル実装タイプTYPE1)23230</t>
  </si>
  <si>
    <t>大町市公式ポータルアプリ導入事業</t>
  </si>
  <si>
    <t>令和5年度補正デジタル田園都市国家構想交付金(デジタル実装タイプTYPE1)01208公共施設予約のオンライン化による市民サービス向上事業</t>
  </si>
  <si>
    <t>小中学校におけるデジタル教材導入事業～世代を超え、繋がる学び～</t>
  </si>
  <si>
    <t>令和4年度補正デジタル田園都市国家構想交付金(デジタル実装タイプTYPE1)23231</t>
  </si>
  <si>
    <t>令和4年度補正デジタル田園都市国家構想交付金(デジタル実装タイプTYPE1)12231児童館等への入退館システム導入</t>
  </si>
  <si>
    <t>保育園・児童クラブ等ＩＣＴシステム導入業務</t>
  </si>
  <si>
    <t>令和6年度補正新しい地方経済・生活環境創生交付金(デジタル実装型TYPE1)33202行政地図情報の公開プラットフォーム構築事業</t>
  </si>
  <si>
    <t>令和4年度補正デジタル田園都市国家構想交付金(デジタル実装タイプTYPE1)11348学校・地域活性化 双方型コミュニケーション導入事業</t>
  </si>
  <si>
    <t>令和4年度補正デジタル田園都市国家構想交付金(デジタル実装タイプTYPE1)23235</t>
  </si>
  <si>
    <t>特殊車両通行許可システム登録業務</t>
  </si>
  <si>
    <t>令和4年度補正デジタル田園都市国家構想交付金(デジタル実装タイプTYPE1)23237</t>
  </si>
  <si>
    <t>令和4年度補正デジタル田園都市国家構想交付金(デジタル実装タイプTYPE1)23238</t>
  </si>
  <si>
    <t>窓口キャッシュレス導入</t>
  </si>
  <si>
    <t>令和4年度補正デジタル田園都市国家構想交付金(デジタル実装タイプTYPE1)07201こむこむ館デジタルコンテンツ導入</t>
  </si>
  <si>
    <t>GIGAスクール構想環境整備事業</t>
  </si>
  <si>
    <t>避難行動要支援者管理システム等整備事業</t>
  </si>
  <si>
    <t>令和4年度補正デジタル田園都市国家構想交付金(デジタル実装タイプTYPE1)23302</t>
  </si>
  <si>
    <t>令和4年度補正デジタル田園都市国家構想交付金(デジタル実装タイプTYPE1)45202書かない窓口設置事業</t>
  </si>
  <si>
    <t>保育業務支援システムの導入による保育サービス向上</t>
  </si>
  <si>
    <t>令和4年度補正デジタル田園都市国家構想交付金(デジタル実装タイプTYPE1)23342</t>
  </si>
  <si>
    <t>オンライン申請のキャッシュレス決済及びLINE連携導入事業</t>
  </si>
  <si>
    <t>令和5年度補正デジタル田園都市国家構想交付金(デジタル実装タイプTYPE1)34212DX図書館事業</t>
  </si>
  <si>
    <t>行政手続のオンライン化による行政サービス向上とRPAによる業務効率化</t>
  </si>
  <si>
    <t>プレミアム付商品券事業</t>
  </si>
  <si>
    <t>タブレット端末・ペーパーレス会議システムを利用した介護認定審査会事業</t>
  </si>
  <si>
    <t>公開型GIS構築事業</t>
  </si>
  <si>
    <t>令和4年度補正デジタル田園都市国家構想交付金(デジタル実装タイプTYPE1)24203</t>
  </si>
  <si>
    <t>LINEを活用した誰もが相談しやすい窓口の設置</t>
  </si>
  <si>
    <t>AI及びOCR技術を活用した市民サービスの向上</t>
  </si>
  <si>
    <t>令和4年度補正デジタル田園都市国家構想交付金(デジタル実装タイプTYPE1)03322行政と住民が双方向にコミュニケーションする行政サービスの実現</t>
  </si>
  <si>
    <t>会議録公開迅速化事業</t>
  </si>
  <si>
    <t>給付費等業務支援システム導入事業</t>
  </si>
  <si>
    <t>電子カルテリモート診療システムの導入事業</t>
  </si>
  <si>
    <t>特定健診・薬歴参照サービス</t>
  </si>
  <si>
    <t>オンラインによる行政手続と市民向け通知サービスの提供</t>
  </si>
  <si>
    <t>令和6年度補正新しい地方経済・生活環境創生交付金(デジタル実装型TYPE1)40223デジタル技術の活用による議会傍聴環境バリアフリー化事業</t>
  </si>
  <si>
    <t>基本スケジュール導入事業</t>
  </si>
  <si>
    <t>令和5年度補正デジタル田園都市国家構想交付金(デジタル実装タイプTYPE1)03483コンビニ交付、書かない窓口サービス事業</t>
  </si>
  <si>
    <t>令和4年度補正デジタル田園都市国家構想交付金(デジタル実装タイプTYPE1)28223デマンド（予約）型乗合タクシー運行システム更新</t>
  </si>
  <si>
    <t>開発許可情報オンライン化事業</t>
  </si>
  <si>
    <t>令和6年度補正新しい地方経済・生活環境創生交付金(デジタル実装型TYPE1)01395水道スマートメーター事業</t>
  </si>
  <si>
    <t>令和4年度補正デジタル田園都市国家構想交付金(デジタル実装タイプTYPE1)24210</t>
  </si>
  <si>
    <t>大分市保育施設給付費等申請システム導入事業</t>
  </si>
  <si>
    <t>母子健康手帳アプリの活用による小児予防接種・乳幼児健診デジタル化事業</t>
  </si>
  <si>
    <t>高齢者デジタルライフ・ITポータル</t>
  </si>
  <si>
    <t>高齢者デジタルライフ・モバイルクリニック</t>
  </si>
  <si>
    <t>住民窓口におけるキャッシュレス決済導入事業</t>
  </si>
  <si>
    <t>令和4年度補正デジタル田園都市国家構想交付金(デジタル実装タイプTYPE1)24215</t>
  </si>
  <si>
    <t>公共施設予約のオンライン化</t>
  </si>
  <si>
    <t>LINE及びGIS機能拡張事業</t>
  </si>
  <si>
    <t>令和4年度補正デジタル田園都市国家構想交付金(デジタル実装タイプTYPE1)24303</t>
  </si>
  <si>
    <t>令和4年度補正デジタル田園都市国家構想交付金(デジタル実装タイプTYPE1)24324</t>
  </si>
  <si>
    <t>クラウド型被災者支援システムを活用した地域の安全性向上</t>
  </si>
  <si>
    <t>人工衛星を用いた漏水調査事業</t>
  </si>
  <si>
    <t>デジタルを活用した新窓口サービス導入事業</t>
  </si>
  <si>
    <t>令和6年度補正新しい地方経済・生活環境創生交付金(デジタル実装型TYPE1)43444甲佐町入札参加資格審査申請システム導入事業</t>
  </si>
  <si>
    <t>令和4年度補正デジタル田園都市国家構想交付金(デジタル実装タイプTYPE1)24341</t>
  </si>
  <si>
    <t>地域公共交通活性化推進事業</t>
  </si>
  <si>
    <t>斑鳩町公開型GIS及び窓口閲覧システム導入事業</t>
  </si>
  <si>
    <t>デジタル図書館事業</t>
  </si>
  <si>
    <t>令和4年度補正デジタル田園都市国家構想交付金(デジタル実装タイプTYPE1)24561</t>
  </si>
  <si>
    <t>認定こども園ICT化による保育環境・子育て環境向上事業</t>
  </si>
  <si>
    <t>令和6年度補正新しい地方経済・生活環境創生交付金(デジタル実装型TYPE1)23441</t>
  </si>
  <si>
    <t>観光情報発信DX事業</t>
  </si>
  <si>
    <t>データ駆動型農業実装支援事業</t>
  </si>
  <si>
    <t>長期入院生徒等の遠隔授業実施支援</t>
  </si>
  <si>
    <t>安全安心アプリ導入事業</t>
  </si>
  <si>
    <t>滋賀県平和祈念館ＤＸ推進事業</t>
  </si>
  <si>
    <t>令和5年度補正デジタル田園都市国家構想交付金(デジタル実装タイプTYPE1)01465</t>
  </si>
  <si>
    <t>令和4年度補正デジタル田園都市国家構想交付金(デジタル実装タイプTYPE1)25202</t>
  </si>
  <si>
    <t>令和5年度補正デジタル田園都市国家構想交付金(デジタル実装タイプTYPE1)21215</t>
  </si>
  <si>
    <t>令和4年度補正デジタル田園都市国家構想交付金(デジタル実装タイプTYPE1)25203</t>
  </si>
  <si>
    <t>令和5年度補正デジタル田園都市国家構想交付金(デジタル実装タイプTYPE1)01221</t>
  </si>
  <si>
    <t>令和5年度補正デジタル田園都市国家構想交付金(デジタル実装タイプTYPE1)47210</t>
  </si>
  <si>
    <t>キャッシュレス決済の推進</t>
  </si>
  <si>
    <t>デジタル技術を活用した学校体育館等利便性向上事業</t>
  </si>
  <si>
    <t>令和6年度補正新しい地方経済・生活環境創生交付金(デジタル実装型TYPE1)43484道路情報窓口閲覧システム導入事業</t>
  </si>
  <si>
    <t>観光MaaSシステム構築事業</t>
  </si>
  <si>
    <t>集団がん検診WEB予約システム整備事業</t>
  </si>
  <si>
    <t>「いつでも・どこでも・かんたん」手続スマート市役所拡充事業</t>
  </si>
  <si>
    <t>岡垣町入札契約関連事務システム導入事業</t>
  </si>
  <si>
    <t>令和4年度補正デジタル田園都市国家構想交付金(デジタル実装タイプTYPE1)01402コンビニ収納整備事業</t>
  </si>
  <si>
    <t>よりよい介護サービス提供のための要介護認定事務DX化事業</t>
  </si>
  <si>
    <t>LINEを活用した市民サービスデジタル化事業（行かない窓口の実現）</t>
  </si>
  <si>
    <t>令和4年度補正デジタル田園都市国家構想交付金(デジタル実装タイプTYPE1)25206</t>
  </si>
  <si>
    <t>自治体統合アプリ構築事業</t>
  </si>
  <si>
    <t>情報発信力強化事業</t>
  </si>
  <si>
    <t>市役所庁舎の窓口での各種手続きにおけるデジタル化およびセミセルフレジの導入</t>
  </si>
  <si>
    <t>保育所入所申込に係るシステム導入による住民サービスの向上</t>
  </si>
  <si>
    <t>多様な決済手段を活用した電子納付の推進</t>
  </si>
  <si>
    <t>「つなぐ、守山」GISクラウドサービス構築事業</t>
  </si>
  <si>
    <t>令和4年度補正デジタル田園都市国家構想交付金(デジタル実装タイプTYPE1)25208</t>
  </si>
  <si>
    <t>令和5年度補正デジタル田園都市国家構想交付金(デジタル実装タイプTYPE1)21203がん医療対策ネットワーク形成事業</t>
  </si>
  <si>
    <t>スマート農業モデル実践事業</t>
  </si>
  <si>
    <t>介護認定調査・審査事業</t>
  </si>
  <si>
    <t>令和5年度補正デジタル田園都市国家構想交付金(デジタル実装タイプTYPE1)41401有田町立小中学校校務支援システム導入事業</t>
  </si>
  <si>
    <t>デジタルツールを活用したこうか版ネウボラの実施</t>
  </si>
  <si>
    <t>令和4年度補正デジタル田園都市国家構想交付金(デジタル実装タイプTYPE1)25210</t>
  </si>
  <si>
    <t>行政情報のデジタル化・オープン化による住民サービス向上</t>
  </si>
  <si>
    <t>令和4年度補正デジタル田園都市国家構想交付金(デジタル実装タイプTYPE1)25213</t>
  </si>
  <si>
    <t>令和4年度補正デジタル田園都市国家構想交付金(デジタル実装タイプTYPE1)25214</t>
  </si>
  <si>
    <t>公共施設利便性向上（予約システム導入）</t>
  </si>
  <si>
    <t>コンビニ交付サービス積極活用事業</t>
  </si>
  <si>
    <t>保育所等入園選考業務に係るAI・システム導入事業</t>
  </si>
  <si>
    <t>職員採用試験のデジタル化</t>
  </si>
  <si>
    <t>令和4年度補正デジタル田園都市国家構想交付金(デジタル実装タイプTYPE1)07308子どもたちの見守り体制充実化事業</t>
  </si>
  <si>
    <t>健康促進事業（仮）</t>
  </si>
  <si>
    <t>令和4年度補正デジタル田園都市国家構想交付金(デジタル実装タイプTYPE1)25425</t>
  </si>
  <si>
    <t>給付費等請求管理システム導入事業</t>
  </si>
  <si>
    <t>愛荘町版デジタル町役場構築事業</t>
  </si>
  <si>
    <t>令和4年度補正デジタル田園都市国家構想交付金(デジタル実装タイプTYPE1)26100</t>
  </si>
  <si>
    <t>令和4年度補正デジタル田園都市国家構想交付金(デジタル実装タイプTYPE1)26201</t>
  </si>
  <si>
    <t>舞鶴市公式防災アプリケーション導入事業</t>
  </si>
  <si>
    <t>地域情報発信サービス強化事業</t>
  </si>
  <si>
    <t>包括支援プログラム導入事業</t>
  </si>
  <si>
    <t>令和6年度補正新しい地方経済・生活環境創生交付金(デジタル実装型TYPE1)42214</t>
  </si>
  <si>
    <t>三股町情報発信サイト・システム多言語機能改修事業</t>
  </si>
  <si>
    <t>綾部市情報配信サービスプラットフォーム構築事業</t>
  </si>
  <si>
    <t>令和4年度補正デジタル田園都市国家構想交付金(デジタル実装タイプTYPE1)26204</t>
  </si>
  <si>
    <t>令和5年度補正デジタル田園都市国家構想交付金(デジタル実装タイプTYPE1)10424</t>
  </si>
  <si>
    <t>住民票の写し等コンビニ交付</t>
  </si>
  <si>
    <t>令和4年度補正デジタル田園都市国家構想交付金(デジタル実装タイプTYPE1)07212地域電子回覧板事業</t>
  </si>
  <si>
    <t>窓口におけるキャッシュレス決済の推進</t>
  </si>
  <si>
    <t>教育メタバースによる不登校支援事業</t>
  </si>
  <si>
    <t>電子契約</t>
  </si>
  <si>
    <t>令和6年度補正新しい地方経済・生活環境創生交付金(デジタル実装型TYPE1)34207</t>
  </si>
  <si>
    <t>令和5年度補正デジタル田園都市国家構想交付金(デジタル実装タイプTYPE1)42205給付管理システム</t>
  </si>
  <si>
    <t>令和5年度補正デジタル田園都市国家構想交付金(デジタル実装タイプTYPE1)21218水道スマートメーター導入事業</t>
  </si>
  <si>
    <t>令和4年度補正デジタル田園都市国家構想交付金(デジタル実装タイプTYPE1)26211</t>
  </si>
  <si>
    <t>手続きのデジタル完結による住民利便性の向上</t>
  </si>
  <si>
    <t>証明書コンビニ交付サービス事業</t>
  </si>
  <si>
    <t>令和4年度補正デジタル田園都市国家構想交付金(デジタル実装タイプTYPE1)41401</t>
  </si>
  <si>
    <t>令和4年度補正デジタル田園都市国家構想交付金(デジタル実装タイプTYPE1)26366</t>
  </si>
  <si>
    <t>書かない窓口事業</t>
  </si>
  <si>
    <t>庁内デジタル化推進による住民サービスの向上</t>
  </si>
  <si>
    <t>令和4年度補正デジタル田園都市国家構想交付金(デジタル実装タイプTYPE1)24324デジタルサイネージ等を活用した地域の魅力向上</t>
  </si>
  <si>
    <t>令和4年度補正デジタル田園都市国家構想交付金(デジタル実装タイプTYPE1)26465</t>
  </si>
  <si>
    <t>個別最適な学び推進事業</t>
  </si>
  <si>
    <t>令和4年度補正デジタル田園都市国家構想交付金(デジタル実装タイプTYPE1)27000</t>
  </si>
  <si>
    <t>療育手帳申請管理システム構築事業</t>
  </si>
  <si>
    <t>施設園芸データ駆動型スマート農業推進事業</t>
  </si>
  <si>
    <t>令和4年度補正デジタル田園都市国家構想交付金(デジタル実装タイプTYPE1)27100</t>
  </si>
  <si>
    <t>令和6年度補正新しい地方経済・生活環境創生交付金(デジタル実装型TYPE1)07481</t>
  </si>
  <si>
    <t>令和6年度補正新しい地方経済・生活環境創生交付金(デジタル実装型TYPE1)34821世羅中央病院企業団モバイルクリニック推進事業</t>
  </si>
  <si>
    <t>令和5年度補正デジタル田園都市国家構想交付金(デジタル実装タイプTYPE1)12205デジタルを活⽤した保護者の利便性向上・教育環境充実事業</t>
  </si>
  <si>
    <t>税務窓口DX推進事業</t>
  </si>
  <si>
    <t>民間事業者と連携した空家活用促進事業</t>
  </si>
  <si>
    <t>令和5年度補正デジタル田園都市国家構想交付金(デジタル実装タイプTYPE1)01601教師用デジタル教材導入事業</t>
  </si>
  <si>
    <t>令和4年度補正デジタル田園都市国家構想交付金(デジタル実装タイプTYPE1)38203</t>
  </si>
  <si>
    <t>令和6年度補正新しい地方経済・生活環境創生交付金(デジタル実装型TYPE1)01543</t>
  </si>
  <si>
    <t>デジタル技術を活用した大阪のにぎわい創出事業</t>
  </si>
  <si>
    <t>つがる総合病院医療DX推進事業</t>
  </si>
  <si>
    <t>令和4年度補正デジタル田園都市国家構想交付金(デジタル実装タイプTYPE1)27203</t>
  </si>
  <si>
    <t>山形県道路空間DX事業</t>
  </si>
  <si>
    <t>デジタル版マイ・タイムライン作成支援サービスによる避難誘導の充実</t>
  </si>
  <si>
    <t>令和6年度補正新しい地方経済・生活環境創生交付金(デジタル実装型TYPE1)36204</t>
  </si>
  <si>
    <t>豊中図書サービスポイント設置</t>
  </si>
  <si>
    <t>千里ニュータウン地区デジタルまちづくり事業</t>
  </si>
  <si>
    <t>文化芸術振興・魅力発信のメタバース拠点の創設</t>
  </si>
  <si>
    <t>令和4年度補正デジタル田園都市国家構想交付金(デジタル実装タイプTYPE1)09202AIドリル等による教育DX推進事業</t>
  </si>
  <si>
    <t>令和4年度補正デジタル田園都市国家構想交付金(デジタル実装タイプTYPE1)27204</t>
  </si>
  <si>
    <t>令和5年度補正デジタル田園都市国家構想交付金(デジタル実装タイプTYPE1)06363雨量モニタリングシステム導入事業</t>
  </si>
  <si>
    <t>ICT技術を活用した行政情報配信による住民サービス向上</t>
  </si>
  <si>
    <t>公共施設利用におけるキャッシュレス決済の導入</t>
  </si>
  <si>
    <t>令和5年度補正デジタル田園都市国家構想交付金(デジタル実装タイプTYPE1)04205EdTech推進事業</t>
  </si>
  <si>
    <t>令和4年度補正デジタル田園都市国家構想交付金(デジタル実装タイプTYPE1)27208</t>
  </si>
  <si>
    <t>令和4年度補正デジタル田園都市国家構想交付金(デジタル実装タイプTYPE1)27209</t>
  </si>
  <si>
    <t>学校の欠席情報を基盤とした市域データ利活用事業</t>
  </si>
  <si>
    <t>道路パトロールにおけるAI技術の活用事業</t>
  </si>
  <si>
    <t>デジタルを活用した多様な学び推進事業</t>
  </si>
  <si>
    <t>令和4年度補正デジタル田園都市国家構想交付金(デジタル実装タイプTYPE1)27211</t>
  </si>
  <si>
    <t>公開型GISを活用した行政情報発信による市民サービス向上</t>
  </si>
  <si>
    <t>保護者向け学校給食献立確認アプリの実装</t>
  </si>
  <si>
    <t>介護認定審査業務DX強化事業</t>
  </si>
  <si>
    <t>令和4年度補正デジタル田園都市国家構想交付金(デジタル実装タイプTYPE1)27214</t>
  </si>
  <si>
    <t>デジタル技術を活用した「行かない」「待たない」新しい庁舎のあり方構築事業～新庁舎整備に伴う庁舎分散体制での行政サービスの向上に向けて～</t>
  </si>
  <si>
    <t>高齢者の保健事業と介護予防事業の支援情報一体化事業</t>
  </si>
  <si>
    <t>ICT技術を活用した上下水道情報配信による市民サービス向上事業</t>
  </si>
  <si>
    <t>令和4年度補正デジタル田園都市国家構想交付金(デジタル実装タイプTYPE1)07203指定管理施設等窓口にキャッシュレス決済導入</t>
  </si>
  <si>
    <t>令和4年度補正デジタル田園都市国家構想交付金(デジタル実装タイプTYPE1)27219</t>
  </si>
  <si>
    <t>令和6年度補正新しい地方経済・生活環境創生交付金(デジタル実装型TYPE1)18442LINEを活用した情報発信デジタル化事業</t>
  </si>
  <si>
    <t>地形図更新及び3D都市モデル整備に伴う公開型GIS構築業務</t>
  </si>
  <si>
    <t>令和5年度補正デジタル田園都市国家構想交付金(デジタル実装タイプTYPE1)13119窓口キャッシュレス決済事業</t>
  </si>
  <si>
    <t>学力向上対策事業（ＡＩデジタルドリル教材）</t>
  </si>
  <si>
    <t>令和4年度補正デジタル田園都市国家構想交付金(デジタル実装タイプTYPE1)27220</t>
  </si>
  <si>
    <t>オンライン授業に関する事業</t>
  </si>
  <si>
    <t>証明書コンビニ交付・庁舎内端末・郵便局内キオスク端末交付事業</t>
  </si>
  <si>
    <t>スマートな公共施設予約サービスの導入</t>
  </si>
  <si>
    <t>令和5年度補正デジタル田園都市国家構想交付金(デジタル実装タイプTYPE1)23229</t>
  </si>
  <si>
    <t>令和4年度補正デジタル田園都市国家構想交付金(デジタル実装タイプTYPE1)27221</t>
  </si>
  <si>
    <t>令和5年度補正デジタル田園都市国家構想交付金(デジタル実装タイプTYPE1)17209</t>
  </si>
  <si>
    <t>令和5年度補正デジタル田園都市国家構想交付金(デジタル実装タイプTYPE1)31325デジタルとアナログを融合させた若桜鉄道の新たな魅力発信事業</t>
  </si>
  <si>
    <t>令和5年度補正デジタル田園都市国家構想交付金(デジタル実装タイプTYPE1)03483行政情報個別配信システム等構築事業</t>
  </si>
  <si>
    <t>ICT技術を活用した街路灯管理による市民サービス向上</t>
  </si>
  <si>
    <t>令和4年度補正デジタル田園都市国家構想交付金(デジタル実装タイプTYPE1)27222</t>
  </si>
  <si>
    <t>令和4年度補正デジタル田園都市国家構想交付金(デジタル実装タイプTYPE1)27223</t>
  </si>
  <si>
    <t>住民窓口スマート化事業</t>
  </si>
  <si>
    <t>門真市ホームぺージリニューアル事業</t>
  </si>
  <si>
    <t>東大阪市立小中学校統合型校務支援システム</t>
  </si>
  <si>
    <t>令和4年度補正デジタル田園都市国家構想交付金(デジタル実装タイプTYPE1)27228</t>
  </si>
  <si>
    <t>学力向上推進事業</t>
  </si>
  <si>
    <t>令和4年度補正デジタル田園都市国家構想交付金(デジタル実装タイプTYPE1)27229</t>
  </si>
  <si>
    <t>令和6年度補正新しい地方経済・生活環境創生交付金(デジタル実装型TYPE1)15482電子カルテシステム等導入事業</t>
  </si>
  <si>
    <t>令和5年度補正デジタル田園都市国家構想交付金(デジタル実装タイプTYPE1)07201学習センタースマート環境構築事業</t>
  </si>
  <si>
    <t>令和5年度補正デジタル田園都市国家構想交付金(デジタル実装タイプTYPE1)04209デジタル技術を活用した文化財活用と観光周遊による地域活性化事業</t>
  </si>
  <si>
    <t>令和5年度補正デジタル田園都市国家構想交付金(デジタル実装タイプTYPE1)11381</t>
  </si>
  <si>
    <t>令和6年度補正新しい地方経済・生活環境創生交付金(デジタル実装型TYPE1)15225</t>
  </si>
  <si>
    <t>なわておもてなしセンターの構築（仮称）</t>
  </si>
  <si>
    <t>那須町デジタル・フロントヤード改革事業</t>
  </si>
  <si>
    <t>令和4年度補正デジタル田園都市国家構想交付金(デジタル実装タイプTYPE1)28223キャッシュレス決済の全庁的な推進</t>
  </si>
  <si>
    <t>契約DX</t>
  </si>
  <si>
    <t>令和6年度補正新しい地方経済・生活環境創生交付金(デジタル実装型TYPE1)22301</t>
  </si>
  <si>
    <t>子育てDX</t>
  </si>
  <si>
    <t>令和5年度補正デジタル田園都市国家構想交付金(デジタル実装タイプTYPE1)21362</t>
  </si>
  <si>
    <t>令和4年度補正デジタル田園都市国家構想交付金(デジタル実装タイプTYPE1)27231</t>
  </si>
  <si>
    <t>地域交流会議室DX事業</t>
  </si>
  <si>
    <t>電子地域ポイントシステムを活用した市民自治基盤の構築</t>
  </si>
  <si>
    <t>令和4年度補正デジタル田園都市国家構想交付金(デジタル実装タイプTYPE1)27232</t>
  </si>
  <si>
    <t>市立教育・保育施設保育環境向上事業</t>
  </si>
  <si>
    <t>行政手続きオンライン化・デジタル化事業</t>
  </si>
  <si>
    <t>令和6年度補正新しい地方経済・生活環境創生交付金(デジタル実装型TYPE1)28223福祉情報DX化事業</t>
  </si>
  <si>
    <t>統合型校務支援システム構築事業</t>
  </si>
  <si>
    <t>令和4年度補正デジタル田園都市国家構想交付金(デジタル実装タイプTYPE1)27341</t>
  </si>
  <si>
    <t>令和4年度補正デジタル田園都市国家構想交付金(デジタル実装タイプTYPE1)27361</t>
  </si>
  <si>
    <t>行政手続きのオンライン化推進事業 （がん検診等web予約システム導入）</t>
  </si>
  <si>
    <t>町立保育所のICT推進による保育環境向上事業</t>
  </si>
  <si>
    <t>令和6年度補正新しい地方経済・生活環境創生交付金(デジタル実装型TYPE1)05368電子入札システム導入事業</t>
  </si>
  <si>
    <t>子育て支援アプリを活用した子育て支援デジタル化事業</t>
  </si>
  <si>
    <t>令和4年度補正デジタル田園都市国家構想交付金(デジタル実装タイプTYPE1)27366</t>
  </si>
  <si>
    <t>コンビニ等交付サービス事業</t>
  </si>
  <si>
    <t>令和5年度補正デジタル田園都市国家構想交付金(デジタル実装タイプTYPE1)46491書かない窓口システム導入事業</t>
  </si>
  <si>
    <t>GIS活用によるインフラ情報のデジタル化事業</t>
  </si>
  <si>
    <t>令和6年度補正新しい地方経済・生活環境創生交付金(デジタル実装型TYPE1)05363</t>
  </si>
  <si>
    <t>令和4年度補正デジタル田園都市国家構想交付金(デジタル実装タイプTYPE1)27382</t>
  </si>
  <si>
    <t>令和6年度補正新しい地方経済・生活環境創生交付金(デジタル実装型TYPE1)29209</t>
  </si>
  <si>
    <t>行政手続きの簡素化（書かない・迷わない窓口）</t>
  </si>
  <si>
    <t>マイナンバーカード利活用</t>
  </si>
  <si>
    <t>令和5年度補正デジタル田園都市国家構想交付金(デジタル実装タイプTYPE1)28464</t>
  </si>
  <si>
    <t>江津市公開型GISクラウドサービス推進事業</t>
  </si>
  <si>
    <t>ひめじスマート窓口事業</t>
  </si>
  <si>
    <t>令和4年度補正デジタル田園都市国家構想交付金(デジタル実装タイプTYPE1)28202</t>
  </si>
  <si>
    <t>AI相談機能活用事業</t>
  </si>
  <si>
    <t>STEAM教育モデル事業</t>
  </si>
  <si>
    <t>令和5年度補正デジタル田園都市国家構想交付金(デジタル実装タイプTYPE1)13105AIチャットボット導入による住民サービスの向上</t>
  </si>
  <si>
    <t>令和5年度補正デジタル田園都市国家構想交付金(デジタル実装タイプTYPE1)38213</t>
  </si>
  <si>
    <t>令和6年度補正新しい地方経済・生活環境創生交付金(デジタル実装型TYPE1)01641</t>
  </si>
  <si>
    <t>MLA連携推進事業</t>
  </si>
  <si>
    <t>令和6年度補正新しい地方経済・生活環境創生交付金(デジタル実装型TYPE1)14363</t>
  </si>
  <si>
    <t>令和4年度補正デジタル田園都市国家構想交付金(デジタル実装タイプTYPE1)28203</t>
  </si>
  <si>
    <t>健康管理及び健康・スポーツポイントアプリ導入事業</t>
  </si>
  <si>
    <t>DXによる迷わない窓口の実現</t>
  </si>
  <si>
    <t>行政手続オンライン化事業</t>
  </si>
  <si>
    <t>令和4年度補正デジタル田園都市国家構想交付金(デジタル実装タイプTYPE1)37207IoTを活用した牡蠣養殖による東かがわ市水産業持続的発展事業</t>
  </si>
  <si>
    <t>令和4年度補正デジタル田園都市国家構想交付金(デジタル実装タイプTYPE1)28207</t>
  </si>
  <si>
    <t>デジタルミュージアム導入事業</t>
  </si>
  <si>
    <t>令和4年度補正デジタル田園都市国家構想交付金(デジタル実装タイプTYPE1)28213</t>
  </si>
  <si>
    <t>税証明コンビニ交付サービス導入事業</t>
  </si>
  <si>
    <t>令和4年度補正デジタル田園都市国家構想交付金(デジタル実装タイプTYPE1)28214</t>
  </si>
  <si>
    <t>令和5年度補正デジタル田園都市国家構想交付金(デジタル実装タイプTYPE1)01646LINEを活用した行政情報配信システム等構築事業</t>
  </si>
  <si>
    <t>書かない窓口の実現</t>
  </si>
  <si>
    <t>「書かない・待たない・行かなくていい区役所」実現事業</t>
  </si>
  <si>
    <t>令和5年度補正デジタル田園都市国家構想交付金(デジタル実装タイプTYPE1)12349</t>
  </si>
  <si>
    <t>令和6年度補正新しい地方経済・生活環境創生交付金(デジタル実装型TYPE1)24461</t>
  </si>
  <si>
    <t>令和4年度補正デジタル田園都市国家構想交付金(デジタル実装タイプTYPE1)28216</t>
  </si>
  <si>
    <t>令和6年度補正新しい地方経済・生活環境創生交付金(デジタル実装型TYPE1)01206釧路市湿原展望台遊歩道における獣害対策事業</t>
  </si>
  <si>
    <t>公共施設予約システム更新事業</t>
  </si>
  <si>
    <t>令和4年度補正デジタル田園都市国家構想交付金(デジタル実装タイプTYPE1)28217</t>
  </si>
  <si>
    <t>令和5年度補正デジタル田園都市国家構想交付金(デジタル実装タイプTYPE1)20201</t>
  </si>
  <si>
    <t>デジタル技術を活用した教育推進事業</t>
  </si>
  <si>
    <t>令和6年度補正新しい地方経済・生活環境創生交付金(デジタル実装型TYPE1)06361サイト内検索サービスCogmo Search（コグモ・サーチ）導入事業</t>
  </si>
  <si>
    <t>令和4年度補正デジタル田園都市国家構想交付金(デジタル実装タイプTYPE1)28219</t>
  </si>
  <si>
    <t>令和5年度補正デジタル田園都市国家構想交付金(デジタル実装タイプTYPE1)30203</t>
  </si>
  <si>
    <t>令和5年度補正デジタル田園都市国家構想交付金(デジタル実装タイプTYPE1)23425水門遠隔監視制御設備整備事業</t>
  </si>
  <si>
    <t>地域活性化アプリのマイレージ機能を活用したデジタルマーケティング事業</t>
  </si>
  <si>
    <t>令和6年度補正新しい地方経済・生活環境創生交付金(デジタル実装型TYPE1)39205</t>
  </si>
  <si>
    <t>令和4年度補正デジタル田園都市国家構想交付金(デジタル実装タイプTYPE1)28221</t>
  </si>
  <si>
    <t>令和4年度補正デジタル田園都市国家構想交付金(デジタル実装タイプTYPE1)40383電子黒板整備による学校オンライン環境の創出</t>
  </si>
  <si>
    <t>令和5年度補正デジタル田園都市国家構想交付金(デジタル実装タイプTYPE1)43100</t>
  </si>
  <si>
    <t>申請窓口電子化事業</t>
  </si>
  <si>
    <t>令和4年度補正デジタル田園都市国家構想交付金(デジタル実装タイプTYPE1)28223</t>
  </si>
  <si>
    <t>令和4年度補正デジタル田園都市国家構想交付金(デジタル実装タイプTYPE1)44201大分市保育施設給付費等申請システム導入事業</t>
  </si>
  <si>
    <t>令和4年度補正デジタル田園都市国家構想交付金(デジタル実装タイプTYPE1)28225</t>
  </si>
  <si>
    <t>防災アプリの導入による防災情報配信の一元化</t>
  </si>
  <si>
    <t>AIドリルの導入</t>
  </si>
  <si>
    <t>ビッグデータを活用した生活道路等の交通安全対策検討支援</t>
  </si>
  <si>
    <t>令和4年度補正デジタル田園都市国家構想交付金(デジタル実装タイプTYPE1)44203</t>
  </si>
  <si>
    <t>令和4年度補正デジタル田園都市国家構想交付金(デジタル実装タイプTYPE1)27100デジタル技術を活用した大阪のにぎわい創出事業</t>
  </si>
  <si>
    <t>DXを用いた下水道管路情報のスマート管理化事業</t>
  </si>
  <si>
    <t>令和4年度補正デジタル田園都市国家構想交付金(デジタル実装タイプTYPE1)28228</t>
  </si>
  <si>
    <t>異動受付支援システム構築業務</t>
  </si>
  <si>
    <t>市民にやさしい「書かない」デジタル行政窓口推進事業</t>
  </si>
  <si>
    <t>令和6年度補正新しい地方経済・生活環境創生交付金(デジタル実装型TYPE1)19204</t>
  </si>
  <si>
    <t>ベース・レジストリの整備及び情報共有の高度化による住民サービス向上</t>
  </si>
  <si>
    <t>新見市オンライン学習環境整備事業</t>
  </si>
  <si>
    <t>公立認定こども園ICT化推進事業</t>
  </si>
  <si>
    <t>急性期医療ICT連携ネットワークサービス</t>
  </si>
  <si>
    <t>令和4年度補正デジタル田園都市国家構想交付金(デジタル実装タイプTYPE1)28586</t>
  </si>
  <si>
    <t>図書利用カードとマイナンバーカードの連携事業</t>
  </si>
  <si>
    <t>令和4年度補正デジタル田園都市国家構想交付金(デジタル実装タイプTYPE1)29000</t>
  </si>
  <si>
    <t>準公共分野（医療）のデジタル化</t>
  </si>
  <si>
    <t>デジタルを活用した奈良県観光の新たな価値の創造</t>
  </si>
  <si>
    <t>令和5年度補正デジタル田園都市国家構想交付金(デジタル実装タイプTYPE1)40211給食費管理システム導入事業</t>
  </si>
  <si>
    <t>ローカルデジタルメディアの創出</t>
  </si>
  <si>
    <t>令和5年度補正デジタル田園都市国家構想交付金(デジタル実装タイプTYPE1)01637</t>
  </si>
  <si>
    <t>令和6年度補正新しい地方経済・生活環境創生交付金(デジタル実装型TYPE1)15205新潟県災害時の避難者支援システム導入事業</t>
  </si>
  <si>
    <t>令和4年度補正デジタル田園都市国家構想交付金(デジタル実装タイプTYPE1)29201</t>
  </si>
  <si>
    <t>デジタル市役所機能拡張</t>
  </si>
  <si>
    <t>窓口閲覧用システムを活用した窓口サービス向上</t>
  </si>
  <si>
    <t>非接触型観光案内事業</t>
  </si>
  <si>
    <t>令和5年度補正デジタル田園都市国家構想交付金(デジタル実装タイプTYPE1)32207</t>
  </si>
  <si>
    <t>令和4年度補正デジタル田園都市国家構想交付金(デジタル実装タイプTYPE1)29205</t>
  </si>
  <si>
    <t>行政地図情報の整備及び公開型GISを利用した情報配信事業</t>
  </si>
  <si>
    <t>LINEのさらなる利活用事業</t>
  </si>
  <si>
    <t>住居表示の電算化</t>
  </si>
  <si>
    <t>令和4年度補正デジタル田園都市国家構想交付金(デジタル実装タイプTYPE1)38506</t>
  </si>
  <si>
    <t>申請・アンケート等オンライン化事業</t>
  </si>
  <si>
    <t>香芝市二上山博物館DX化推進事業</t>
  </si>
  <si>
    <t>デジタル技術を活用した情報発信力向上事業</t>
  </si>
  <si>
    <t>令和4年度補正デジタル田園都市国家構想交付金(デジタル実装タイプTYPE1)06000タブレットシステムによる認知機能検査のデジタル化事業</t>
  </si>
  <si>
    <t>令和4年度補正デジタル田園都市国家構想交付金(デジタル実装タイプTYPE1)29363</t>
  </si>
  <si>
    <t>令和5年度補正デジタル田園都市国家構想交付金(デジタル実装タイプTYPE1)23442</t>
  </si>
  <si>
    <t>窓口閲覧システム導入事業</t>
  </si>
  <si>
    <t>令和4年度補正デジタル田園都市国家構想交付金(デジタル実装タイプTYPE1)29386</t>
  </si>
  <si>
    <t>令和4年度補正デジタル田園都市国家構想交付金(デジタル実装タイプTYPE1)29424</t>
  </si>
  <si>
    <t>上牧町都市計画図修正ほか業務</t>
  </si>
  <si>
    <t>令和4年度補正デジタル田園都市国家構想交付金(デジタル実装タイプTYPE1)29441</t>
  </si>
  <si>
    <t>令和5年度補正デジタル田園都市国家構想交付金(デジタル実装タイプTYPE1)41206公共施設予約・申込システム・スマートロック導入事業</t>
  </si>
  <si>
    <t>令和4年度補正デジタル田園都市国家構想交付金(デジタル実装タイプTYPE1)30000</t>
  </si>
  <si>
    <t>令和4年度補正デジタル田園都市国家構想交付金(デジタル実装タイプTYPE1)01206児童生徒の学習系データ・校務系データの連携・活用による教育環境の構築</t>
  </si>
  <si>
    <t>サイバーパトロールのＡＩ化</t>
  </si>
  <si>
    <t>防災DX支援体制の構築</t>
  </si>
  <si>
    <t>収納窓口におけるキャッシュレス決済導入事業</t>
  </si>
  <si>
    <t>和歌山県地理情報データ化事業</t>
  </si>
  <si>
    <t>オンライン手続の拡充による住民サービスの向上</t>
  </si>
  <si>
    <t>令和4年度補正デジタル田園都市国家構想交付金(デジタル実装タイプTYPE1)13110キャッシュレス決済の導入</t>
  </si>
  <si>
    <t>令和4年度補正デジタル田園都市国家構想交付金(デジタル実装タイプTYPE1)30203</t>
  </si>
  <si>
    <t>教育分野におけるICT活用</t>
  </si>
  <si>
    <t>令和6年度補正新しい地方経済・生活環境創生交付金(デジタル実装型TYPE1)12000奨学のための給付金における電子申請の導入</t>
  </si>
  <si>
    <t>令和5年度補正デジタル田園都市国家構想交付金(デジタル実装タイプTYPE1)28365ICT技術を活用した情報配信による住民サービス向上事業</t>
  </si>
  <si>
    <t>令和4年度補正デジタル田園都市国家構想交付金(デジタル実装タイプTYPE1)30205</t>
  </si>
  <si>
    <t>令和4年度補正デジタル田園都市国家構想交付金(デジタル実装タイプTYPE1)30208</t>
  </si>
  <si>
    <t>宮崎の自然魅力発信事業</t>
  </si>
  <si>
    <t>保育支援システム導入事業</t>
  </si>
  <si>
    <t>住民向けデジタルサイネージの設置</t>
  </si>
  <si>
    <t>令和4年度補正デジタル田園都市国家構想交付金(デジタル実装タイプTYPE1)30209</t>
  </si>
  <si>
    <t>令和6年度補正新しい地方経済・生活環境創生交付金(デジタル実装型TYPE1)28228口座振替の電子申請登録</t>
  </si>
  <si>
    <t>岩出図書館システム更新事業</t>
  </si>
  <si>
    <t>自治体窓口DXSaaS 導入事業</t>
  </si>
  <si>
    <t>公立こども園ICT化推進事業</t>
  </si>
  <si>
    <t>令和4年度補正デジタル田園都市国家構想交付金(デジタル実装タイプTYPE1)30361</t>
  </si>
  <si>
    <t>令和6年度補正新しい地方経済・生活環境創生交付金(デジタル実装型TYPE1)12207</t>
  </si>
  <si>
    <t>令和4年度補正デジタル田園都市国家構想交付金(デジタル実装タイプTYPE1)31201</t>
  </si>
  <si>
    <t>令和5年度補正デジタル田園都市国家構想交付金(デジタル実装タイプTYPE1)27206</t>
  </si>
  <si>
    <t>令和5年度補正デジタル田園都市国家構想交付金(デジタル実装タイプTYPE1)43484オンライン申請システム導入事業</t>
  </si>
  <si>
    <t>大型ごみ収集オンライン受付事業</t>
  </si>
  <si>
    <t>令和5年度補正デジタル田園都市国家構想交付金(デジタル実装タイプTYPE1)35202</t>
  </si>
  <si>
    <t>スマート檻罠・鳥獣害捕獲確認システム等を利用した鳥獣害対策の効率化</t>
  </si>
  <si>
    <t>とりみちinfo＝鳥取市版簡易スマートモビリティ事業</t>
  </si>
  <si>
    <t>令和5年度補正デジタル田園都市国家構想交付金(デジタル実装タイプTYPE1)24209</t>
  </si>
  <si>
    <t>LINEを活用した情報発信推進事業</t>
  </si>
  <si>
    <t>令和5年度補正デジタル田園都市国家構想交付金(デジタル実装タイプTYPE1)47211</t>
  </si>
  <si>
    <t>令和4年度補正デジタル田園都市国家構想交付金(デジタル実装タイプTYPE1)31202</t>
  </si>
  <si>
    <t>新潟県共同利用　被災者生活再建支援システムの導入</t>
  </si>
  <si>
    <t>学校開放事業のオンライン利用予約および遠隔鍵管理</t>
  </si>
  <si>
    <t>令和4年度補正デジタル田園都市国家構想交付金(デジタル実装タイプTYPE1)31203</t>
  </si>
  <si>
    <t>バーチャル倉吉事業</t>
  </si>
  <si>
    <t>通話音声テキスト化・モニタリングシステムの導入</t>
  </si>
  <si>
    <t>デジタル訪問調査システム導入事業</t>
  </si>
  <si>
    <t>令和5年度補正デジタル田園都市国家構想交付金(デジタル実装タイプTYPE1)43348住民異動手続のスマート化による住民利便性向上事業</t>
  </si>
  <si>
    <t>教育分野に特化した生成AIサービスの導入事業</t>
  </si>
  <si>
    <t>令和4年度補正デジタル田園都市国家構想交付金(デジタル実装タイプTYPE1)31302</t>
  </si>
  <si>
    <t>デマンド交通サービス支援システム</t>
  </si>
  <si>
    <t>令和6年度補正新しい地方経済・生活環境創生交付金(デジタル実装型TYPE1)10209</t>
  </si>
  <si>
    <t>令和4年度補正デジタル田園都市国家構想交付金(デジタル実装タイプTYPE1)31325</t>
  </si>
  <si>
    <t>若桜町情報通信基盤施設更新事業</t>
  </si>
  <si>
    <t>八頭町・未来の田舎プロジェクト Stage２（コミュニティ部門）</t>
  </si>
  <si>
    <t>令和4年度補正デジタル田園都市国家構想交付金(デジタル実装タイプTYPE1)31370</t>
  </si>
  <si>
    <t>令和6年度補正新しい地方経済・生活環境創生交付金(デジタル実装型TYPE1)21302介護認定審査会ペーパーレス化事業</t>
  </si>
  <si>
    <t>令和5年度補正デジタル田園都市国家構想交付金(デジタル実装タイプTYPE1)35216電子入札システム導入事業</t>
  </si>
  <si>
    <t>デジタル実装による住民サービスの向上と変革に向けた気運醸成事業</t>
  </si>
  <si>
    <t>オンライン施設予約システム導入事業</t>
  </si>
  <si>
    <t>母子健康管理システム</t>
  </si>
  <si>
    <t>令和5年度補正デジタル田園都市国家構想交付金(デジタル実装タイプTYPE1)29426窓口DXSaaS導入事業</t>
  </si>
  <si>
    <t>令和5年度補正デジタル田園都市国家構想交付金(デジタル実装タイプTYPE1)16204公共施設リモートロックシステム導入事業</t>
  </si>
  <si>
    <t>令和5年度補正デジタル田園都市国家構想交付金(デジタル実装タイプTYPE1)02441</t>
  </si>
  <si>
    <t>令和4年度補正デジタル田園都市国家構想交付金(デジタル実装タイプTYPE1)31386</t>
  </si>
  <si>
    <t>令和5年度補正デジタル田園都市国家構想交付金(デジタル実装タイプTYPE1)11343</t>
  </si>
  <si>
    <t>行政手続オンライン化推進事業 Logoフォーム</t>
  </si>
  <si>
    <t>令和6年度補正新しい地方経済・生活環境創生交付金(デジタル実装型TYPE1)03210陸前高田市道路台帳DX推進事業</t>
  </si>
  <si>
    <t>令和4年度補正デジタル田園都市国家構想交付金(デジタル実装タイプTYPE1)31389</t>
  </si>
  <si>
    <t>デジタル技術を活用した総合的な学力向上推進事業</t>
  </si>
  <si>
    <t>LINE機能高度化による町民の利便性向上事業</t>
  </si>
  <si>
    <t>令和5年度補正デジタル田園都市国家構想交付金(デジタル実装タイプTYPE1)17207LINEを活用した市民サービスデジタル化事業（行かない窓口の実現）</t>
  </si>
  <si>
    <t>“誰ひとり取り残さない”地域包括ケアDX</t>
  </si>
  <si>
    <t>令和4年度補正デジタル田園都市国家構想交付金(デジタル実装タイプTYPE1)31403</t>
  </si>
  <si>
    <t>江府町デジタルパーク構想</t>
  </si>
  <si>
    <t>令和4年度補正デジタル田園都市国家構想交付金(デジタル実装タイプTYPE1)32000</t>
  </si>
  <si>
    <t>令和6年度補正新しい地方経済・生活環境創生交付金(デジタル実装型TYPE1)20324</t>
  </si>
  <si>
    <t>協働学習支援ツールを活用した個別最適な学び推進事業</t>
  </si>
  <si>
    <t>令和4年度補正デジタル田園都市国家構想交付金(デジタル実装タイプTYPE1)32201</t>
  </si>
  <si>
    <t>令和5年度補正デジタル田園都市国家構想交付金(デジタル実装タイプTYPE1)22302LINEを活用した情報発信の強化</t>
  </si>
  <si>
    <t>令和4年度補正デジタル田園都市国家構想交付金(デジタル実装タイプTYPE1)32202</t>
  </si>
  <si>
    <t>令和6年度補正新しい地方経済・生活環境創生交付金(デジタル実装型TYPE1)27381公共交通簡易型IC車載機導入整備事業</t>
  </si>
  <si>
    <t>三市三町統一システムによる校務情報のクラウド化</t>
  </si>
  <si>
    <t>令和5年度補正デジタル田園都市国家構想交付金(デジタル実装タイプTYPE1)28219</t>
  </si>
  <si>
    <t>令和4年度補正デジタル田園都市国家構想交付金(デジタル実装タイプTYPE1)32203</t>
  </si>
  <si>
    <t>令和6年度補正新しい地方経済・生活環境創生交付金(デジタル実装型TYPE1)04324上下水道・道路台帳情報ホームページ閲覧サービス導入事業</t>
  </si>
  <si>
    <t>相乗りタクシー運行事業</t>
  </si>
  <si>
    <t>令和5年度補正デジタル田園都市国家構想交付金(デジタル実装タイプTYPE1)32441公共施設予約システム導入事業</t>
  </si>
  <si>
    <t>公共施設予約システム導入による施設利用の向上</t>
  </si>
  <si>
    <t>令和4年度補正デジタル田園都市国家構想交付金(デジタル実装タイプTYPE1)32204</t>
  </si>
  <si>
    <t>令和6年度補正新しい地方経済・生活環境創生交付金(デジタル実装型TYPE1)08221</t>
  </si>
  <si>
    <t>ICT技術を活用した道路情報公開サービス事業</t>
  </si>
  <si>
    <t>書かない 行かない まわらない みんなに優しい窓口改革事業</t>
  </si>
  <si>
    <t>令和4年度補正デジタル田園都市国家構想交付金(デジタル実装タイプTYPE1)32205</t>
  </si>
  <si>
    <t>だれひとり取り残さない窓口構築事業</t>
  </si>
  <si>
    <t>オンライン授業による不登校生徒への支援強化事業</t>
  </si>
  <si>
    <t>マルチタスク車両導入事業</t>
  </si>
  <si>
    <t>よりよい介護サービス提供のための介護認定審査会DX化事業</t>
  </si>
  <si>
    <t>令和4年度補正デジタル田園都市国家構想交付金(デジタル実装タイプTYPE1)32343</t>
  </si>
  <si>
    <t>図書館サービスのデジタル化事業</t>
  </si>
  <si>
    <t>令和4年度補正デジタル田園都市国家構想交付金(デジタル実装タイプTYPE1)32386</t>
  </si>
  <si>
    <t>令和4年度補正デジタル田園都市国家構想交付金(デジタル実装タイプTYPE1)06363スマート窓口システム導入事業</t>
  </si>
  <si>
    <t>令和4年度補正デジタル田園都市国家構想交付金(デジタル実装タイプTYPE1)32441</t>
  </si>
  <si>
    <t>令和6年度補正新しい地方経済・生活環境創生交付金(デジタル実装型TYPE1)20218</t>
  </si>
  <si>
    <t>学校・保護者・地域をつなぐ</t>
  </si>
  <si>
    <t>令和4年度補正デジタル田園都市国家構想交付金(デジタル実装タイプTYPE1)32528</t>
  </si>
  <si>
    <t>真庭市森林ｄX実装プロジェクト</t>
  </si>
  <si>
    <t>遠隔教育システムの構築による学習機会の充実</t>
  </si>
  <si>
    <t>令和5年度補正デジタル田園都市国家構想交付金(デジタル実装タイプTYPE1)14213</t>
  </si>
  <si>
    <t>令和4年度補正デジタル田園都市国家構想交付金(デジタル実装タイプTYPE1)33000</t>
  </si>
  <si>
    <t>道路維持管理DX</t>
  </si>
  <si>
    <t>公立保育所におけるICT化推進事業</t>
  </si>
  <si>
    <t>令和6年度補正新しい地方経済・生活環境創生交付金(デジタル実装型TYPE1)07204水防DX推進事業</t>
  </si>
  <si>
    <t>令和5年度補正デジタル田園都市国家構想交付金(デジタル実装タイプTYPE1)12208健康管理及び健康・スポーツポイントアプリ導入事業</t>
  </si>
  <si>
    <t>県立高校・中学校インターネット出願事業</t>
  </si>
  <si>
    <t>桃太郎のまち岡山観光誘客事業</t>
  </si>
  <si>
    <t>令和6年度補正新しい地方経済・生活環境創生交付金(デジタル実装型TYPE1)27220</t>
  </si>
  <si>
    <t>令和4年度補正デジタル田園都市国家構想交付金(デジタル実装タイプTYPE1)33202</t>
  </si>
  <si>
    <t>令和4年度補正デジタル田園都市国家構想交付金(デジタル実装タイプTYPE1)33205</t>
  </si>
  <si>
    <t>ＬＩＮＥ申請システム導入事業</t>
  </si>
  <si>
    <t>令和6年度補正新しい地方経済・生活環境創生交付金(デジタル実装型TYPE1)05000</t>
  </si>
  <si>
    <t>遠隔わな監視システム等導入事業</t>
  </si>
  <si>
    <t>令和4年度補正デジタル田園都市国家構想交付金(デジタル実装タイプTYPE1)33211</t>
  </si>
  <si>
    <t>スマートメーターを活用した水道検針業務の自動化と見守り事業</t>
  </si>
  <si>
    <t>備前市鳥獣対策DX実装プロジェクト</t>
  </si>
  <si>
    <t>建築行政デジタル推進事業</t>
  </si>
  <si>
    <t>令和5年度補正デジタル田園都市国家構想交付金(デジタル実装タイプTYPE1)06203</t>
  </si>
  <si>
    <t>令和6年度補正新しい地方経済・生活環境創生交付金(デジタル実装型TYPE1)09206</t>
  </si>
  <si>
    <t>令和4年度補正デジタル田園都市国家構想交付金(デジタル実装タイプTYPE1)33212</t>
  </si>
  <si>
    <t>令和5年度補正デジタル田園都市国家構想交付金(デジタル実装タイプTYPE1)26367契約関係手続きの電子化事業</t>
  </si>
  <si>
    <t>瀬戸内市基盤地図データ整備とGISによるデータ活用事業</t>
  </si>
  <si>
    <t>スマート窓口</t>
  </si>
  <si>
    <t>令和6年度補正新しい地方経済・生活環境創生交付金(デジタル実装型TYPE1)12233</t>
  </si>
  <si>
    <t>高齢者・障害者公共交通利便性向上事業</t>
  </si>
  <si>
    <t>令和4年度補正デジタル田園都市国家構想交付金(デジタル実装タイプTYPE1)33461</t>
  </si>
  <si>
    <t>令和4年度補正デジタル田園都市国家構想交付金(デジタル実装タイプTYPE1)07205オンライン行政相談システム導入事業</t>
  </si>
  <si>
    <t>令和4年度補正デジタル田園都市国家構想交付金(デジタル実装タイプTYPE1)33622</t>
  </si>
  <si>
    <t>令和5年度補正デジタル田園都市国家構想交付金(デジタル実装タイプTYPE1)06205観光デジタルマップを活用した新庄まつり山車GPS位置情報発信事業</t>
  </si>
  <si>
    <t>母子健康手帳アプリによる小児予防接種支援事業</t>
  </si>
  <si>
    <t>キャッシュレス導入による公共サービスデジタル化推進事業</t>
  </si>
  <si>
    <t>令和6年度補正新しい地方経済・生活環境創生交付金(デジタル実装型TYPE1)26214</t>
  </si>
  <si>
    <t>令和4年度補正デジタル田園都市国家構想交付金(デジタル実装タイプTYPE1)33663</t>
  </si>
  <si>
    <t>令和6年度補正新しい地方経済・生活環境創生交付金(デジタル実装型TYPE1)12100</t>
  </si>
  <si>
    <t>運営費補助金交付手続きデジタル化事業</t>
  </si>
  <si>
    <t>令和5年度補正デジタル田園都市国家構想交付金(デジタル実装タイプTYPE1)09210</t>
  </si>
  <si>
    <t>令和4年度補正デジタル田園都市国家構想交付金(デジタル実装タイプTYPE1)34203</t>
  </si>
  <si>
    <t>スマート窓口システム機能拡張</t>
  </si>
  <si>
    <t>令和5年度補正デジタル田園都市国家構想交付金(デジタル実装タイプTYPE1)36489コンビニ交付サービス導入事業</t>
  </si>
  <si>
    <t>デジタル窓口/総合申請システム導入事業</t>
  </si>
  <si>
    <t>令和4年度補正デジタル田園都市国家構想交付金(デジタル実装タイプTYPE1)34204</t>
  </si>
  <si>
    <t>令和4年度補正デジタル田園都市国家構想交付金(デジタル実装タイプTYPE1)24216公共施設予約のオンライン化</t>
  </si>
  <si>
    <t>AIカメラを活用したまちの活性化・安全推進事業</t>
  </si>
  <si>
    <t>SMSによる市民通知デジタル化事業</t>
  </si>
  <si>
    <t>令和4年度補正デジタル田園都市国家構想交付金(デジタル実装タイプTYPE1)34205</t>
  </si>
  <si>
    <t>令和6年度補正新しい地方経済・生活環境創生交付金(デジタル実装型TYPE1)05363秋田県電子入札システム共同利用事業</t>
  </si>
  <si>
    <t>スポーツ広場芝管理最適化事業</t>
  </si>
  <si>
    <t>総合事務システムと連携したスマート市役所実現事業</t>
  </si>
  <si>
    <t>スマート保育推進事業</t>
  </si>
  <si>
    <t>令和4年度補正デジタル田園都市国家構想交付金(デジタル実装タイプTYPE1)34208</t>
  </si>
  <si>
    <t>統合型・公開型GIS整備事業</t>
  </si>
  <si>
    <t>災害にも強い福祉のまちづくりの実現に向けたシステム導入事業</t>
  </si>
  <si>
    <t>町内会活動支援アプリ導入事業</t>
  </si>
  <si>
    <t>児童相談所の機能強化による児童や家庭への支援の充実</t>
  </si>
  <si>
    <t>令和4年度補正デジタル田園都市国家構想交付金(デジタル実装タイプTYPE1)12000納付書等及び電子申請におけるキャッシュレス化の機能拡充</t>
  </si>
  <si>
    <t>マイナンバーカード利活用推進事業（コンビニ交付）</t>
  </si>
  <si>
    <t>令和4年度補正デジタル田園都市国家構想交付金(デジタル実装タイプTYPE1)23216セントレア常滑マイクロMaaS(仮称)による観光客・住民の周遊性向上</t>
  </si>
  <si>
    <t>令和4年度補正デジタル田園都市国家構想交付金(デジタル実装タイプTYPE1)07201人工衛星を用いた漏水リスク評価</t>
  </si>
  <si>
    <t>令和4年度補正デジタル田園都市国家構想交付金(デジタル実装タイプTYPE1)34210</t>
  </si>
  <si>
    <t>令和5年度補正デジタル田園都市国家構想交付金(デジタル実装タイプTYPE1)32887</t>
  </si>
  <si>
    <t>庁内GISを活用した市民公開型オープンデータシステムの構築</t>
  </si>
  <si>
    <t>令和4年度補正デジタル田園都市国家構想交付金(デジタル実装タイプTYPE1)34212</t>
  </si>
  <si>
    <t>AI活用型オンデマンド交通の導入を起点とした地域交通のデジタル化推進</t>
  </si>
  <si>
    <t>令和4年度補正デジタル田園都市国家構想交付金(デジタル実装タイプTYPE1)34213</t>
  </si>
  <si>
    <t>令和5年度補正デジタル田園都市国家構想交付金(デジタル実装タイプTYPE1)47214</t>
  </si>
  <si>
    <t>スマート市役所推進事業</t>
  </si>
  <si>
    <t>令和5年度補正デジタル田園都市国家構想交付金(デジタル実装タイプTYPE1)07521</t>
  </si>
  <si>
    <t>令和5年度補正デジタル田園都市国家構想交付金(デジタル実装タイプTYPE1)11206</t>
  </si>
  <si>
    <t>令和4年度補正デジタル田園都市国家構想交付金(デジタル実装タイプTYPE1)05348WEBハザードマップ構築事業</t>
  </si>
  <si>
    <t>庁舎証明発行窓口での手数料のキャッシュレス決済導入事業</t>
  </si>
  <si>
    <t>令和4年度補正デジタル田園都市国家構想交付金(デジタル実装タイプTYPE1)34309</t>
  </si>
  <si>
    <t>デジタル技術を活用した移住・定住促進と町の魅力発信プロジェクト</t>
  </si>
  <si>
    <t>令和6年度補正新しい地方経済・生活環境創生交付金(デジタル実装型TYPE1)09211</t>
  </si>
  <si>
    <t>令和4年度補正デジタル田園都市国家構想交付金(デジタル実装タイプTYPE1)34368</t>
  </si>
  <si>
    <t>令和4年度補正デジタル田園都市国家構想交付金(デジタル実装タイプTYPE1)34369</t>
  </si>
  <si>
    <t>令和6年度補正新しい地方経済・生活環境創生交付金(デジタル実装型TYPE1)44207</t>
  </si>
  <si>
    <t>令和4年度補正デジタル田園都市国家構想交付金(デジタル実装タイプTYPE1)34431</t>
  </si>
  <si>
    <t>令和5年度補正デジタル田園都市国家構想交付金(デジタル実装タイプTYPE1)07545</t>
  </si>
  <si>
    <t>デマンドバス実装によるスマートアイランドMaaS事業</t>
  </si>
  <si>
    <t>令和4年度補正デジタル田園都市国家構想交付金(デジタル実装タイプTYPE1)34545</t>
  </si>
  <si>
    <t>令和5年度補正デジタル田園都市国家構想交付金(デジタル実装タイプTYPE1)46210観光施設（ヘルシーランド）DX推進事業</t>
  </si>
  <si>
    <t>令和4年度補正デジタル田園都市国家構想交付金(デジタル実装タイプTYPE1)35000</t>
  </si>
  <si>
    <t>令和4年度補正デジタル田園都市国家構想交付金(デジタル実装タイプTYPE1)35201</t>
  </si>
  <si>
    <t>スマート農業実践加速化事業</t>
  </si>
  <si>
    <t>生成ＡＩを活用した接遇システム導入事業</t>
  </si>
  <si>
    <t>令和6年度補正新しい地方経済・生活環境創生交付金(デジタル実装型TYPE1)43403オンライン行政施設予約システムを活用したキャッシュレス決済導入事業</t>
  </si>
  <si>
    <t>企業情報直接提供サービス事業</t>
  </si>
  <si>
    <t>令和4年度補正デジタル田園都市国家構想交付金(デジタル実装タイプTYPE1)16202市民病院における通院患者の待ち時間解消等に資するサービスの導入</t>
  </si>
  <si>
    <t>令和4年度補正デジタル田園都市国家構想交付金(デジタル実装タイプTYPE1)35203</t>
  </si>
  <si>
    <t>「回らない・書かない・待たない」窓口サービスの提供</t>
  </si>
  <si>
    <t>令和4年度補正デジタル田園都市国家構想交付金(デジタル実装タイプTYPE1)35204</t>
  </si>
  <si>
    <t>公開型GIS整備事業</t>
  </si>
  <si>
    <t>窓口支援システム導入事業</t>
  </si>
  <si>
    <t>公立小中学校における教育業務支援ツール導入事業</t>
  </si>
  <si>
    <t>窓口コミュニケーション支援事業</t>
  </si>
  <si>
    <t>令和4年度補正デジタル田園都市国家構想交付金(デジタル実装タイプTYPE1)35207</t>
  </si>
  <si>
    <t>保育ICT化による保育の質向上事業</t>
  </si>
  <si>
    <t>令和4年度補正デジタル田園都市国家構想交付金(デジタル実装タイプTYPE1)35208</t>
  </si>
  <si>
    <t>令和4年度補正デジタル田園都市国家構想交付金(デジタル実装タイプTYPE1)35210</t>
  </si>
  <si>
    <t>令和6年度補正新しい地方経済・生活環境創生交付金(デジタル実装型TYPE1)30421</t>
  </si>
  <si>
    <t>令和4年度補正デジタル田園都市国家構想交付金(デジタル実装タイプTYPE1)35213</t>
  </si>
  <si>
    <t>令和6年度補正新しい地方経済・生活環境創生交付金(デジタル実装型TYPE1)09384</t>
  </si>
  <si>
    <t>令和4年度補正デジタル田園都市国家構想交付金(デジタル実装タイプTYPE1)35216</t>
  </si>
  <si>
    <t>情報発信の質の向上とスマホを活用した住民サービスの実現</t>
  </si>
  <si>
    <t>地域交流センター利用促進事業</t>
  </si>
  <si>
    <t>「ぴったりサービス」を利用した行政手続きデジタル化事業</t>
  </si>
  <si>
    <t>みやはくデジタルミュージアム化推進事業</t>
  </si>
  <si>
    <t>令和5年度補正デジタル田園都市国家構想交付金(デジタル実装タイプTYPE1)05000高校入試WEB出願システム構築事業</t>
  </si>
  <si>
    <t>子どもたちが、見て、聴いて、感じて、ふるさとに興味を持つデジタル社会科副読本をつくる</t>
  </si>
  <si>
    <t>令和4年度補正デジタル田園都市国家構想交付金(デジタル実装タイプTYPE1)35305</t>
  </si>
  <si>
    <t>LINE申請支援業務</t>
  </si>
  <si>
    <t>「必要な時に必要なサービスの提供」の実現に向けた介護認定調査事務のデジタル化</t>
  </si>
  <si>
    <t>令和5年度補正デジタル田園都市国家構想交付金(デジタル実装タイプTYPE1)43991有明広域行政事務組合介護認定支援システム整備事業</t>
  </si>
  <si>
    <t>窓口手続き簡略化事業</t>
  </si>
  <si>
    <t>令和4年度補正デジタル田園都市国家構想交付金(デジタル実装タイプTYPE1)35343</t>
  </si>
  <si>
    <t>オンライン申請導入及びオンライン通知導入事業</t>
  </si>
  <si>
    <t>LINEを活用した情報発信および電子申請システム導入事業</t>
  </si>
  <si>
    <t>令和4年度補正デジタル田園都市国家構想交付金(デジタル実装タイプTYPE1)36000</t>
  </si>
  <si>
    <t>スマート窓口実現事業（第２弾）～デジタルサービスの拡大と浸透・定着～</t>
  </si>
  <si>
    <t>こどもの現在(いま)と未来を守る～児相ＤＸプロジェクト～</t>
  </si>
  <si>
    <t>道路占用申請等デジタルガバメント実装事業</t>
  </si>
  <si>
    <t>令和5年度補正デジタル田園都市国家構想交付金(デジタル実装タイプTYPE1)09202ドローン導入事業</t>
  </si>
  <si>
    <t>GIGAスクールNEXTステージ事業</t>
  </si>
  <si>
    <t>　観光・文化デジタル化事業</t>
  </si>
  <si>
    <t>窓口字幕表示システム導入事業</t>
  </si>
  <si>
    <t>令和4年度補正デジタル田園都市国家構想交付金(デジタル実装タイプTYPE1)36201</t>
  </si>
  <si>
    <t>LINEによる行政サービス拡張事業</t>
  </si>
  <si>
    <t>地域包括ケア情報共有サービスの導入</t>
  </si>
  <si>
    <t>令和6年度補正新しい地方経済・生活環境創生交付金(デジタル実装型TYPE1)23446</t>
  </si>
  <si>
    <t>スマート農業推進支援事業</t>
  </si>
  <si>
    <t>令和4年度補正デジタル田園都市国家構想交付金(デジタル実装タイプTYPE1)36202</t>
  </si>
  <si>
    <t>令和6年度補正新しい地方経済・生活環境創生交付金(デジタル実装型TYPE1)11227</t>
  </si>
  <si>
    <t>道路情報管理システム導入事業</t>
  </si>
  <si>
    <t>（仮称）来させない窓口サービス提供事業</t>
  </si>
  <si>
    <t>タブレット端末・ペーパーレス会議システムを活用した介護認定審査会運営事業</t>
  </si>
  <si>
    <t>令和6年度補正新しい地方経済・生活環境創生交付金(デジタル実装型TYPE1)11241公共施設予約システム導入事業</t>
  </si>
  <si>
    <t>粗大ごみ受付管理システム導入事業</t>
  </si>
  <si>
    <t>被災者早期復興事業</t>
  </si>
  <si>
    <t>要介護認定審査会のデジタル推進事業</t>
  </si>
  <si>
    <t>税務証明等手数料キャッシュレス決済導入事業</t>
  </si>
  <si>
    <t>令和4年度補正デジタル田園都市国家構想交付金(デジタル実装タイプTYPE1)36206</t>
  </si>
  <si>
    <t>ＬＩＮＥ電子申請システム導入事業</t>
  </si>
  <si>
    <t>秋田県電子入札システム共同利用導入事業</t>
  </si>
  <si>
    <t>阿波市公共施設予約システム導入事業</t>
  </si>
  <si>
    <t>令和4年度補正デジタル田園都市国家構想交付金(デジタル実装タイプTYPE1)36207</t>
  </si>
  <si>
    <t>窓口サービスのオンライン化による地図関連の市民サービス向上事業</t>
  </si>
  <si>
    <t>スマート申請・窓口システム公的個人認証事業</t>
  </si>
  <si>
    <t>令和5年度補正デジタル田園都市国家構想交付金(デジタル実装タイプTYPE1)26214「行かない」×「書かない」窓口による「待たない窓口」推進事業</t>
  </si>
  <si>
    <t>令和4年度補正デジタル田園都市国家構想交付金(デジタル実装タイプTYPE1)36321</t>
  </si>
  <si>
    <t>令和4年度補正デジタル田園都市国家構想交付金(デジタル実装タイプTYPE1)36341</t>
  </si>
  <si>
    <t>地域振興プラットフォーム（デジタル地域通貨）構築事業</t>
  </si>
  <si>
    <t>令和4年度補正デジタル田園都市国家構想交付金(デジタル実装タイプTYPE1)36342</t>
  </si>
  <si>
    <t>デジタル技術を活用した議会の「見える・つながる」化推進事業</t>
  </si>
  <si>
    <t>書かない窓口構築プロジェクト</t>
  </si>
  <si>
    <t>令和4年度補正デジタル田園都市国家構想交付金(デジタル実装タイプTYPE1)01211公開型統合GIS導入事業</t>
  </si>
  <si>
    <t>藍住町情報発信DX化事業</t>
  </si>
  <si>
    <t>令和4年度補正デジタル田園都市国家構想交付金(デジタル実装タイプTYPE1)37000</t>
  </si>
  <si>
    <t>DX推進事業</t>
  </si>
  <si>
    <t>令和4年度補正デジタル田園都市国家構想交付金(デジタル実装タイプTYPE1)08235書かない窓口導入設置事業</t>
  </si>
  <si>
    <t>県民の安全・安心を守る警察スマート化事業</t>
  </si>
  <si>
    <t>令和6年度補正新しい地方経済・生活環境創生交付金(デジタル実装型TYPE1)28228道路維持管理業務デジタル化事業</t>
  </si>
  <si>
    <t>令和4年度補正デジタル田園都市国家構想交付金(デジタル実装タイプTYPE1)37202</t>
  </si>
  <si>
    <t>自動芝刈りステーションを活用した都市公園の利便性向上</t>
  </si>
  <si>
    <t>オンライン手続推進事業</t>
  </si>
  <si>
    <t>令和4年度補正デジタル田園都市国家構想交付金(デジタル実装タイプTYPE1)37205</t>
  </si>
  <si>
    <t>保護者と子どもと学校を繋ぐ統合型教育支援実施事業</t>
  </si>
  <si>
    <t>統合型地理情報システム（ＧＩＳ）導入事業</t>
  </si>
  <si>
    <t>令和5年度補正デジタル田園都市国家構想交付金(デジタル実装タイプTYPE1)33216　LPWAを活用したセンシングデータ展開事業</t>
  </si>
  <si>
    <t>令和4年度補正デジタル田園都市国家構想交付金(デジタル実装タイプTYPE1)37207</t>
  </si>
  <si>
    <t>IoTを活用した牡蠣養殖による東かがわ市水産業持続的発展事業</t>
  </si>
  <si>
    <t>SBS推進事業（公共施設予約オンライン化）</t>
  </si>
  <si>
    <t>令和4年度補正デジタル田園都市国家構想交付金(デジタル実装タイプTYPE1)37208</t>
  </si>
  <si>
    <t>モビリティデータ整備・活用事業</t>
  </si>
  <si>
    <t>メタバース活用による部活動推進事業</t>
  </si>
  <si>
    <t>Ｊ－ＬＩＳコンビニ交付システム構築</t>
  </si>
  <si>
    <t>防犯ポータル・アプリ</t>
  </si>
  <si>
    <t>令和4年度補正デジタル田園都市国家構想交付金(デジタル実装タイプTYPE1)38000</t>
  </si>
  <si>
    <t>令和5年度補正デジタル田園都市国家構想交付金(デジタル実装タイプTYPE1)29322</t>
  </si>
  <si>
    <t>県民スポーツ推進事業</t>
  </si>
  <si>
    <t>リモート道路台帳システム構築事業</t>
  </si>
  <si>
    <t>ながおかウェルネス事業</t>
  </si>
  <si>
    <t>都市計画証明発行事業</t>
  </si>
  <si>
    <t>令和4年度補正デジタル田園都市国家構想交付金(デジタル実装タイプTYPE1)38202</t>
  </si>
  <si>
    <t>罹災証明書発行迅速化事業</t>
  </si>
  <si>
    <t>行政手続スマート化推進事業</t>
  </si>
  <si>
    <t>令和4年度補正デジタル田園都市国家構想交付金(デジタル実装タイプTYPE1)03207デジタル技術を活用した学校教育の情報化</t>
  </si>
  <si>
    <t>令和5年度補正デジタル田園都市国家構想交付金(デジタル実装タイプTYPE1)43203くまもと農地GISを活用した情報共有化事業</t>
  </si>
  <si>
    <t>令和4年度補正デジタル田園都市国家構想交付金(デジタル実装タイプTYPE1)38356</t>
  </si>
  <si>
    <t>スマートロック機器（外部キーBOX）</t>
  </si>
  <si>
    <t>閲覧型電子書籍サービス導入事業</t>
  </si>
  <si>
    <t>令和4年度補正デジタル田園都市国家構想交付金(デジタル実装タイプTYPE1)22000EV･自動運転化等技術革新対応促進事業</t>
  </si>
  <si>
    <t>高知県版MaaS推進事業</t>
  </si>
  <si>
    <t>デジタル×健康づくり・医療提供体制の強化</t>
  </si>
  <si>
    <t>緊急物資配送用ドローン運行管理システム構築業務委託</t>
  </si>
  <si>
    <t>令和4年度補正デジタル田園都市国家構想交付金(デジタル実装タイプTYPE1)39203</t>
  </si>
  <si>
    <t>窓口閲覧システム等導入事業</t>
  </si>
  <si>
    <t>鹿児島市交通局運賃クレジットカードタッチ決済導入事業</t>
  </si>
  <si>
    <t>令和4年度補正デジタル田園都市国家構想交付金(デジタル実装タイプTYPE1)39205</t>
  </si>
  <si>
    <t>令和4年度補正デジタル田園都市国家構想交付金(デジタル実装タイプTYPE1)39209</t>
  </si>
  <si>
    <t>EHRによる高度医療機器共同利用の効率化と推進事業</t>
  </si>
  <si>
    <t>スマート水道メーター導入事業</t>
  </si>
  <si>
    <t>令和5年度補正デジタル田園都市国家構想交付金(デジタル実装タイプTYPE1)09211災害に備えた迅速な避難所受付体制構築事業</t>
  </si>
  <si>
    <t>クラウド型被災者支援システム導入事業</t>
  </si>
  <si>
    <t>納付書による県公金納付方法の多様化</t>
  </si>
  <si>
    <t>令和4年度補正デジタル田園都市国家構想交付金(デジタル実装タイプTYPE1)39301</t>
  </si>
  <si>
    <t>令和6年度補正新しい地方経済・生活環境創生交付金(デジタル実装型TYPE1)21505Web口座振替受付導入事業</t>
  </si>
  <si>
    <t>令和5年度補正デジタル田園都市国家構想交付金(デジタル実装タイプTYPE1)28215ICT技術を活用した住民向け行政情報配信サービス（仮称）</t>
  </si>
  <si>
    <t>令和4年度補正デジタル田園都市国家構想交付金(デジタル実装タイプTYPE1)21213保護者等のための保育所ICT化事業</t>
  </si>
  <si>
    <t>デジタル道路マップによるICT町づくり事業</t>
  </si>
  <si>
    <t>令和4年度補正デジタル田園都市国家構想交付金(デジタル実装タイプTYPE1)39364</t>
  </si>
  <si>
    <t>令和5年度補正デジタル田園都市国家構想交付金(デジタル実装タイプTYPE1)04213衛星を活用した漏水調査事業</t>
  </si>
  <si>
    <t>令和4年度補正デジタル田園都市国家構想交付金(デジタル実装タイプTYPE1)39386</t>
  </si>
  <si>
    <t>スマート窓口システム構築</t>
  </si>
  <si>
    <t>令和4年度補正デジタル田園都市国家構想交付金(デジタル実装タイプTYPE1)39412</t>
  </si>
  <si>
    <t>次世代通信設備導入事業</t>
  </si>
  <si>
    <t>Kuroshio Digitaland構想（第1期：スマート自治体の構築）</t>
  </si>
  <si>
    <t>農業集落排水施設 クラウド監視設備導入事業</t>
  </si>
  <si>
    <t>令和4年度補正デジタル田園都市国家構想交付金(デジタル実装タイプTYPE1)04361町民デジタル行政基盤の構築 ～また来たくなるまち・ずっと住みたくなるまち実現に向けて～</t>
  </si>
  <si>
    <t>令和5年度補正デジタル田園都市国家構想交付金(デジタル実装タイプTYPE1)43432西原村電子図書館事業</t>
  </si>
  <si>
    <t>保育のICT化事業</t>
  </si>
  <si>
    <t>令和4年度補正デジタル田園都市国家構想交付金(デジタル実装タイプTYPE1)09000栃木県立高校及び特別支援学校教育ＤＸ推進事業</t>
  </si>
  <si>
    <t>令和4年度補正デジタル田園都市国家構想交付金(デジタル実装タイプTYPE1)40000</t>
  </si>
  <si>
    <t>青果物流デジタル化推進事業</t>
  </si>
  <si>
    <t>「福岡の果樹」匠の技伝承事業</t>
  </si>
  <si>
    <t>ICTを活用した被災者支援の強化</t>
  </si>
  <si>
    <t>デジタル化を契機とした『教育の改革』に向けた環境構築事業</t>
  </si>
  <si>
    <t>児童相談所の情報一元化による子ども家庭支援機能の強化</t>
  </si>
  <si>
    <t>令和4年度補正デジタル田園都市国家構想交付金(デジタル実装タイプTYPE1)40130</t>
  </si>
  <si>
    <t>デジタル技術を活用した福岡市公共施設案内・予約システムの利用環境向上事業</t>
  </si>
  <si>
    <t>令和5年度補正デジタル田園都市国家構想交付金(デジタル実装タイプTYPE1)04302</t>
  </si>
  <si>
    <t>令和6年度補正新しい地方経済・生活環境創生交付金(デジタル実装型TYPE1)01399</t>
  </si>
  <si>
    <t>コンビニエンスストアにおける税務証明交付事業</t>
  </si>
  <si>
    <t>デジタル地域ポイント</t>
  </si>
  <si>
    <t>令和4年度補正デジタル田園都市国家構想交付金(デジタル実装タイプTYPE1)40202</t>
  </si>
  <si>
    <t>オンライン手続きによる住民サービスの向上事業</t>
  </si>
  <si>
    <t>農地集約等の円滑化に資するシステムの導入</t>
  </si>
  <si>
    <t>キャッシュレス推進事業</t>
  </si>
  <si>
    <t>令和4年度補正デジタル田園都市国家構想交付金(デジタル実装タイプTYPE1)40203</t>
  </si>
  <si>
    <t>令和5年度補正デジタル田園都市国家構想交付金(デジタル実装タイプTYPE1)20563野沢温泉DMO DXプラットフォーム構築事業</t>
  </si>
  <si>
    <t>警察安全相談業務の高度化事業（電話応対支援システム導入）</t>
  </si>
  <si>
    <t>久留米広域圏電子図書館導入事業</t>
  </si>
  <si>
    <t>行政窓口キャッシュレス決済導入事業</t>
  </si>
  <si>
    <t>旭川市史デジタルアーカイブ推進事業</t>
  </si>
  <si>
    <t>令和6年度補正新しい地方経済・生活環境創生交付金(デジタル実装型TYPE1)14364</t>
  </si>
  <si>
    <t>キャッシュレス機能付きセミセルフレジ導入事業</t>
  </si>
  <si>
    <t>令和4年度補正デジタル田園都市国家構想交付金(デジタル実装タイプTYPE1)40205</t>
  </si>
  <si>
    <t>市民一人ひとりがデジタル化の恩恵を感じられる窓口サービス</t>
  </si>
  <si>
    <t>令和6年度補正新しい地方経済・生活環境創生交付金(デジタル実装型TYPE1)02000WEB出願等による高等学校等入学者選抜改善事業</t>
  </si>
  <si>
    <t>ごみ収集見える化（デジタル管理）事業</t>
  </si>
  <si>
    <t>オンリエスト博物館（デジタルTCHM）</t>
  </si>
  <si>
    <t>生活者と事業者をつなぐ地域ﾌﾟﾗｯﾄﾌｫｰﾑ構築事業</t>
  </si>
  <si>
    <t>スマホを利用した図書資料貸出事業</t>
  </si>
  <si>
    <t>デジタルサイネージによる八女市の魅力発信</t>
  </si>
  <si>
    <t>集団健診等Web予約システム導入事業</t>
  </si>
  <si>
    <t>令和6年度補正新しい地方経済・生活環境創生交付金(デジタル実装型TYPE1)15213つばめスマート市議会実現事業</t>
  </si>
  <si>
    <t>保育園ICT推進事業</t>
  </si>
  <si>
    <t>自治体DX推進のためのプラットフォーム活用事業</t>
  </si>
  <si>
    <t>デジタル施策の利用促進を見据えた公金収納のセルフ化事業</t>
  </si>
  <si>
    <t>令和4年度補正デジタル田園都市国家構想交付金(デジタル実装タイプTYPE1)40216</t>
  </si>
  <si>
    <t>那賀町公共施設予約システム導入事業</t>
  </si>
  <si>
    <t>令和6年度補正新しい地方経済・生活環境創生交付金(デジタル実装型TYPE1)14213放課後児童クラブ業務支援システム事業</t>
  </si>
  <si>
    <t>高齢者見守りＩＣＴ化事業</t>
  </si>
  <si>
    <t>総合窓口デジタル化推進事業</t>
  </si>
  <si>
    <t>「定住都市むなかた」実現に向けた地図情報の公開事業</t>
  </si>
  <si>
    <t>令和6年度補正新しい地方経済・生活環境創生交付金(デジタル実装型TYPE1)45206口座振替Web受付サービス</t>
  </si>
  <si>
    <t>スマート農業機械を活用した地域活動維持管理支援事業</t>
  </si>
  <si>
    <t>令和4年度補正デジタル田園都市国家構想交付金(デジタル実装タイプTYPE1)40223</t>
  </si>
  <si>
    <t>コンビニ交付システム利用支援サービス事業</t>
  </si>
  <si>
    <t>公開型GIS整備による官民連携まちづくり推進事業</t>
  </si>
  <si>
    <t>公共施設オンライン申請サービス</t>
  </si>
  <si>
    <t>令和4年度補正デジタル田園都市国家構想交付金(デジタル実装タイプTYPE1)40227</t>
  </si>
  <si>
    <t>令和5年度補正デジタル田園都市国家構想交付金(デジタル実装タイプTYPE1)15206電子契約システム導入事業</t>
  </si>
  <si>
    <t>書かない窓口（申請書作成支援システム）</t>
  </si>
  <si>
    <t>令和4年度補正デジタル田園都市国家構想交付金(デジタル実装タイプTYPE1)40228</t>
  </si>
  <si>
    <t>キャッシュレス対応セミセルフレジ導入サービス</t>
  </si>
  <si>
    <t>令和4年度補正デジタル田園都市国家構想交付金(デジタル実装タイプTYPE1)40229</t>
  </si>
  <si>
    <t>令和5年度補正デジタル田園都市国家構想交付金(デジタル実装タイプTYPE1)43444</t>
  </si>
  <si>
    <t>令和6年度補正新しい地方経済・生活環境創生交付金(デジタル実装型TYPE1)43213宇城市被災者支援システム導入及び保守業務委託</t>
  </si>
  <si>
    <t>メタバースを活用したみやま市の魅力発信</t>
  </si>
  <si>
    <t>令和5年度補正デジタル田園都市国家構想交付金(デジタル実装タイプTYPE1)06302積雪深自動モニタリングシステム導入事業</t>
  </si>
  <si>
    <t>令和4年度補正デジタル田園都市国家構想交付金(デジタル実装タイプTYPE1)40230</t>
  </si>
  <si>
    <t>令和6年度補正新しい地方経済・生活環境創生交付金(デジタル実装型TYPE1)43100電子請求サービス導入事業</t>
  </si>
  <si>
    <t>糸島市教育情報システム整備事業</t>
  </si>
  <si>
    <t>令和5年度補正デジタル田園都市国家構想交付金(デジタル実装タイプTYPE1)28228</t>
  </si>
  <si>
    <t>令和6年度補正新しい地方経済・生活環境創生交付金(デジタル実装型TYPE1)20205電子請求システム導入事業</t>
  </si>
  <si>
    <t>令和4年度補正デジタル田園都市国家構想交付金(デジタル実装タイプTYPE1)40343</t>
  </si>
  <si>
    <t>キャッシュレス決済サービス導入事業</t>
  </si>
  <si>
    <t>公共施設デジタルサイネージ導入事業</t>
  </si>
  <si>
    <t>令和4年度補正デジタル田園都市国家構想交付金(デジタル実装タイプTYPE1)40348</t>
  </si>
  <si>
    <t>久山町議会動画配信事業</t>
  </si>
  <si>
    <t>電子申請システム導入事業</t>
  </si>
  <si>
    <t>令和5年度補正デジタル田園都市国家構想交付金(デジタル実装タイプTYPE1)02384鶴田町公式LINE活用サービス事業</t>
  </si>
  <si>
    <t>情報発信DX・市民サービス向上事業</t>
  </si>
  <si>
    <t>電子契約システム</t>
  </si>
  <si>
    <t>令和4年度補正デジタル田園都市国家構想交付金(デジタル実装タイプTYPE1)40381</t>
  </si>
  <si>
    <t>「防災ポータルアプリ」導入事業</t>
  </si>
  <si>
    <t>コンビニ交付を利用した自動交付機導入事業</t>
  </si>
  <si>
    <t>電子黒板整備による学校オンライン環境の創出</t>
  </si>
  <si>
    <t>火災予防における届出業務DX化事業</t>
  </si>
  <si>
    <t>地域通貨を用いた地域経済DX事業</t>
  </si>
  <si>
    <t>令和4年度補正デジタル田園都市国家構想交付金(デジタル実装タイプTYPE1)40602</t>
  </si>
  <si>
    <t>令和4年度補正デジタル田園都市国家構想交付金(デジタル実装タイプTYPE1)40604</t>
  </si>
  <si>
    <t>AIオンデマンド導入乗合事業</t>
  </si>
  <si>
    <t>令和4年度補正デジタル田園都市国家構想交付金(デジタル実装タイプTYPE1)40605</t>
  </si>
  <si>
    <t>浄化槽適正管理システム整備事業</t>
  </si>
  <si>
    <t>メタバースを活用したデジタルツインのまちづくり事業</t>
  </si>
  <si>
    <t>デジタルを活用したグローバルリーダー育成事業</t>
  </si>
  <si>
    <t>美村パスポート普及促進事業</t>
  </si>
  <si>
    <t>キャッシュレス窓口端末の設置事業</t>
  </si>
  <si>
    <t>令和4年度補正デジタル田園都市国家構想交付金(デジタル実装タイプTYPE1)40621</t>
  </si>
  <si>
    <t>令和5年度補正デジタル田園都市国家構想交付金(デジタル実装タイプTYPE1)40602コンビニ交付事業</t>
  </si>
  <si>
    <t>令和4年度補正デジタル田園都市国家構想交付金(デジタル実装タイプTYPE1)40625</t>
  </si>
  <si>
    <t>「書かない窓口」実現事業(証明書自動交付機)</t>
  </si>
  <si>
    <t>待たない、行かない、書かない窓口整備事業</t>
  </si>
  <si>
    <t>令和4年度補正デジタル田園都市国家構想交付金(デジタル実装タイプTYPE1)45000ひなたＧＩＳ防災オープンデータ利活用促進事業</t>
  </si>
  <si>
    <t>令和4年度補正デジタル田園都市国家構想交付金(デジタル実装タイプTYPE1)40642</t>
  </si>
  <si>
    <t>精華町バリアフリーマップ整備事業</t>
  </si>
  <si>
    <t>令和5年度補正デジタル田園都市国家構想交付金(デジタル実装タイプTYPE1)24324公共施設予約システムの導入</t>
  </si>
  <si>
    <t>デジタルの活用による窓口・住民サービス改革事業</t>
  </si>
  <si>
    <t>LINEの活用によるオンライン窓口整備事業</t>
  </si>
  <si>
    <t>令和5年度補正デジタル田園都市国家構想交付金(デジタル実装タイプTYPE1)29401</t>
  </si>
  <si>
    <t>サガンスギの森林100年構想事業</t>
  </si>
  <si>
    <t>施設園芸DX推進プロジェクト</t>
  </si>
  <si>
    <t>SAGA2024競技会を楽しむ環境づくり事業</t>
  </si>
  <si>
    <t>令和5年度補正デジタル田園都市国家構想交付金(デジタル実装タイプTYPE1)01402</t>
  </si>
  <si>
    <t>令和4年度補正デジタル田園都市国家構想交付金(デジタル実装タイプTYPE1)41202</t>
  </si>
  <si>
    <t>唐津市地図情報WEB化事業</t>
  </si>
  <si>
    <t>水道窓口手続きDX推進事業</t>
  </si>
  <si>
    <t>令和5年度補正デジタル田園都市国家構想交付金(デジタル実装タイプTYPE1)27228地図情報の整備・公開による市民サービス向上事業</t>
  </si>
  <si>
    <t>データ連携基盤（DoboX）を核とした新たなサービスの提供</t>
  </si>
  <si>
    <t>令和4年度補正デジタル田園都市国家構想交付金(デジタル実装タイプTYPE1)41203</t>
  </si>
  <si>
    <t>令和4年度補正デジタル田園都市国家構想交付金(デジタル実装タイプTYPE1)41205</t>
  </si>
  <si>
    <t>市立学校ICT化事業</t>
  </si>
  <si>
    <t>子育てDX導入事業</t>
  </si>
  <si>
    <t>令和4年度補正デジタル田園都市国家構想交付金(デジタル実装タイプTYPE1)41208</t>
  </si>
  <si>
    <t>令和4年度補正デジタル田園都市国家構想交付金(デジタル実装タイプTYPE1)32386い～にゃんPay導入事業</t>
  </si>
  <si>
    <t>公共施設予約システム等行政手続オンライン化サービス導入事業</t>
  </si>
  <si>
    <t>令和4年度補正デジタル田園都市国家構想交付金(デジタル実装タイプTYPE1)41210</t>
  </si>
  <si>
    <t>令和4年度補正デジタル田園都市国家構想交付金(デジタル実装タイプTYPE1)41341</t>
  </si>
  <si>
    <t>入札契約システム導入事業</t>
  </si>
  <si>
    <t>令和6年度補正新しい地方経済・生活環境創生交付金(デジタル実装型TYPE1)01545遺跡、文化財普及事業</t>
  </si>
  <si>
    <t>令和4年度補正デジタル田園都市国家構想交付金(デジタル実装タイプTYPE1)41345</t>
  </si>
  <si>
    <t>令和6年度補正新しい地方経済・生活環境創生交付金(デジタル実装型TYPE1)17201DXによる窓口効率化事業</t>
  </si>
  <si>
    <t>スマート窓口およびAI-OCRの導入</t>
  </si>
  <si>
    <t>利用者の利便性向上に資する公共施設予約システム構築事業</t>
  </si>
  <si>
    <t>令和4年度補正デジタル田園都市国家構想交付金(デジタル実装タイプTYPE1)41387</t>
  </si>
  <si>
    <t>SNS等による戦略的広報事業</t>
  </si>
  <si>
    <t>住民票等のコンビニ交付サービス導入</t>
  </si>
  <si>
    <t>令和5年度補正デジタル田園都市国家構想交付金(デジタル実装タイプTYPE1)26367申請書作成支援システム導入事業</t>
  </si>
  <si>
    <t>脱納付書推進事業</t>
  </si>
  <si>
    <t>岐阜県公共施設予約システム共同調達事業</t>
  </si>
  <si>
    <t>令和4年度補正デジタル田園都市国家構想交付金(デジタル実装タイプTYPE1)41425</t>
  </si>
  <si>
    <t>防災監視カメラシステム整備事業</t>
  </si>
  <si>
    <t>施設利用団体</t>
    <rPh sb="0" eb="2">
      <t>シセツ</t>
    </rPh>
    <rPh sb="2" eb="4">
      <t>リヨウ</t>
    </rPh>
    <rPh sb="4" eb="6">
      <t>ダンタイ</t>
    </rPh>
    <phoneticPr fontId="2"/>
  </si>
  <si>
    <t>令和4年度補正デジタル田園都市国家構想交付金(デジタル実装タイプTYPE1)42000</t>
  </si>
  <si>
    <t>公共土木施設占用許可システム</t>
  </si>
  <si>
    <t>遠隔授業配信センター開設事業</t>
  </si>
  <si>
    <t>役場庁舎内におけるコンビニ交付サービス活用事業</t>
  </si>
  <si>
    <t>令和6年度補正新しい地方経済・生活環境創生交付金(デジタル実装型TYPE1)31000デジタル技術を活用した体験型コンテンツ整備事業</t>
  </si>
  <si>
    <t>学習データ活用による個別最適な学びの推進</t>
  </si>
  <si>
    <t>令和5年度補正デジタル田園都市国家構想交付金(デジタル実装タイプTYPE1)40349</t>
  </si>
  <si>
    <t>学校スタッフマッチングシステム</t>
  </si>
  <si>
    <t>令和4年度補正デジタル田園都市国家構想交付金(デジタル実装タイプTYPE1)42201</t>
  </si>
  <si>
    <t>AI活用によるWEBサイト情報発信事業</t>
  </si>
  <si>
    <t>令和6年度補正新しい地方経済・生活環境創生交付金(デジタル実装型TYPE1)28100神戸市消防局救急情報システムの導入事業</t>
  </si>
  <si>
    <t>水産センターDX：水質・照度管理システムによる給餌管理</t>
  </si>
  <si>
    <t>令和4年度補正デジタル田園都市国家構想交付金(デジタル実装タイプTYPE1)42204</t>
  </si>
  <si>
    <t>令和4年度補正デジタル田園都市国家構想交付金(デジタル実装タイプTYPE1)39428介護認定調査のデジタル推進</t>
  </si>
  <si>
    <t>スマート機器導入事業</t>
  </si>
  <si>
    <t>市民と行政“双方良し”の窓口改善</t>
  </si>
  <si>
    <t>令和4年度補正デジタル田園都市国家構想交付金(デジタル実装タイプTYPE1)42205</t>
  </si>
  <si>
    <t>教育・保育給付事業</t>
  </si>
  <si>
    <t>令和4年度補正デジタル田園都市国家構想交付金(デジタル実装タイプTYPE1)42207</t>
  </si>
  <si>
    <t>令和4年度補正デジタル田園都市国家構想交付金(デジタル実装タイプTYPE1)42211</t>
  </si>
  <si>
    <t>令和6年度補正新しい地方経済・生活環境創生交付金(デジタル実装型TYPE1)11201</t>
  </si>
  <si>
    <t>支所・本庁間遠隔相談窓口設置事業</t>
  </si>
  <si>
    <t>「書かない窓口」支援システムの構築事業</t>
  </si>
  <si>
    <t>令和4年度補正デジタル田園都市国家構想交付金(デジタル実装タイプTYPE1)29386コンビニ交付サービス</t>
  </si>
  <si>
    <t>「キャッシュレス決済」システムの構築事業</t>
  </si>
  <si>
    <t>データ連携基盤によるシームレスな交通サービス網の実現</t>
  </si>
  <si>
    <t>令和5年度補正デジタル田園都市国家構想交付金(デジタル実装タイプTYPE1)13109</t>
  </si>
  <si>
    <t>令和4年度補正デジタル田園都市国家構想交付金(デジタル実装タイプTYPE1)42308</t>
  </si>
  <si>
    <t>令和6年度補正新しい地方経済・生活環境創生交付金(デジタル実装型TYPE1)46216</t>
  </si>
  <si>
    <t>LINEを活用したオンライン受付サービス</t>
  </si>
  <si>
    <t>令和6年度補正新しい地方経済・生活環境創生交付金(デジタル実装型TYPE1)28207</t>
  </si>
  <si>
    <t>令和4年度補正デジタル田園都市国家構想交付金(デジタル実装タイプTYPE1)42322</t>
  </si>
  <si>
    <t>罹災証明・固定資産のお悩み相談サービス事業</t>
  </si>
  <si>
    <t>令和4年度補正デジタル田園都市国家構想交付金(デジタル実装タイプTYPE1)42323</t>
  </si>
  <si>
    <t>窓口DXSaaS導入事業</t>
  </si>
  <si>
    <t>コンビニ交付サービス導入</t>
  </si>
  <si>
    <t>令和6年度補正新しい地方経済・生活環境創生交付金(デジタル実装型TYPE1)01462デジタル教科書導入事業</t>
  </si>
  <si>
    <t>令和4年度補正デジタル田園都市国家構想交付金(デジタル実装タイプTYPE1)42383</t>
  </si>
  <si>
    <t>「書かない窓口」実現事業</t>
  </si>
  <si>
    <t>窓口DX『書かないワンストップ窓口』推進事業</t>
  </si>
  <si>
    <t>令和4年度補正デジタル田園都市国家構想交付金(デジタル実装タイプTYPE1)43000</t>
  </si>
  <si>
    <t>令和5年度補正デジタル田園都市国家構想交付金(デジタル実装タイプTYPE1)44201AIによる道路損傷個所の自動検知システム整備事業</t>
  </si>
  <si>
    <t>令和5年度補正デジタル田園都市国家構想交付金(デジタル実装タイプTYPE1)24201オンライン申請推進事業</t>
  </si>
  <si>
    <t>公共土木施設占用許可等システム構築</t>
  </si>
  <si>
    <t>公共土木施設等のデータベースを活用した情報共有化事業</t>
  </si>
  <si>
    <t>防災DX推進事業</t>
  </si>
  <si>
    <t>AIデマンドタクシー導入事業</t>
  </si>
  <si>
    <t>八代市入札契約関連事務システム導入事業</t>
  </si>
  <si>
    <t>令和5年度補正デジタル田園都市国家構想交付金(デジタル実装タイプTYPE1)01457保育ICT導入事業</t>
  </si>
  <si>
    <t>令和4年度補正デジタル田園都市国家構想交付金(デジタル実装タイプTYPE1)05210公共施設予約システム刷新事業</t>
  </si>
  <si>
    <t>観光プロモーション充実・強化及びデータマーケティング利活用事業</t>
  </si>
  <si>
    <t>令和4年度補正デジタル田園都市国家構想交付金(デジタル実装タイプTYPE1)43203</t>
  </si>
  <si>
    <t>人吉市入札契約関連事務システム導入事業</t>
  </si>
  <si>
    <t>マイナンバーカード利用促進事業</t>
  </si>
  <si>
    <t>スマートロックシステム事業</t>
  </si>
  <si>
    <t>LINEを活用した市民サービスのデジタル化及びスマート化</t>
  </si>
  <si>
    <t>令和6年度補正新しい地方経済・生活環境創生交付金(デジタル実装型TYPE1)22208</t>
  </si>
  <si>
    <t>先進技術とデジタルを活用した誰もが安心して長生きできるウェルネススマートタウン事業</t>
  </si>
  <si>
    <t>令和6年度補正新しい地方経済・生活環境創生交付金(デジタル実装型TYPE1)02402</t>
  </si>
  <si>
    <t>令和4年度補正デジタル田園都市国家構想交付金(デジタル実装タイプTYPE1)43206</t>
  </si>
  <si>
    <t>令和6年度補正新しい地方経済・生活環境創生交付金(デジタル実装型TYPE1)30207</t>
  </si>
  <si>
    <t>令和6年度補正新しい地方経済・生活環境創生交付金(デジタル実装型TYPE1)40421地図情報公開による住民サービス向上事業</t>
  </si>
  <si>
    <t>市政情報掲示板DX（デジタルサイネージ導入）</t>
  </si>
  <si>
    <t>公立保育所ICT導入事業</t>
  </si>
  <si>
    <t>令和6年度補正新しい地方経済・生活環境創生交付金(デジタル実装型TYPE1)11234</t>
  </si>
  <si>
    <t>市役所窓口の手数料キャッシュレス化事業</t>
  </si>
  <si>
    <t>令和6年度補正新しい地方経済・生活環境創生交付金(デジタル実装型TYPE1)15213</t>
  </si>
  <si>
    <t>令和5年度補正デジタル田園都市国家構想交付金(デジタル実装タイプTYPE1)16202～やさしい窓口～ワンストップ窓口サービスの実施</t>
  </si>
  <si>
    <t>鳥獣捕獲DX導入事業</t>
  </si>
  <si>
    <t>令和5年度補正デジタル田園都市国家構想交付金(デジタル実装タイプTYPE1)15212</t>
  </si>
  <si>
    <t>釧路市湿原展望台遊歩道における獣害対策事業</t>
  </si>
  <si>
    <t>きくちポータル構築事業</t>
  </si>
  <si>
    <t>GIS活用による要支援者支援デジタル化事業</t>
  </si>
  <si>
    <t>情報配信のデジタル化</t>
  </si>
  <si>
    <t>令和4年度補正デジタル田園都市国家構想交付金(デジタル実装タイプTYPE1)43211</t>
  </si>
  <si>
    <t>求人求職マッチングシステム構築事業</t>
  </si>
  <si>
    <t>公開型GIS等構築事業</t>
  </si>
  <si>
    <t>キャッシュレス・セミセルフレジの導入</t>
  </si>
  <si>
    <t>令和6年度補正新しい地方経済・生活環境創生交付金(デジタル実装型TYPE1)17212</t>
  </si>
  <si>
    <t>電子黒板と実物投影機の活用によるICTの効果的活用と授業のデジタル化の促進</t>
  </si>
  <si>
    <t>令和4年度補正デジタル田園都市国家構想交付金(デジタル実装タイプTYPE1)43212</t>
  </si>
  <si>
    <t>上天草市統合版アプリの開発</t>
  </si>
  <si>
    <t>図書館のデジタル化による機能強化及び歴史を起点とした観光誘客事業</t>
  </si>
  <si>
    <t>令和4年度補正デジタル田園都市国家構想交付金(デジタル実装タイプTYPE1)01236住民票等コンビニ交付事業</t>
  </si>
  <si>
    <t>令和4年度補正デジタル田園都市国家構想交付金(デジタル実装タイプTYPE1)43213</t>
  </si>
  <si>
    <t>令和4年度補正デジタル田園都市国家構想交付金(デジタル実装タイプTYPE1)17212～人に優しいデジタル化をめざす～スマート申請システム導入事業</t>
  </si>
  <si>
    <t>保健事業DX化推進事業</t>
  </si>
  <si>
    <t>美里町eスポーツでいい里づくり事業</t>
  </si>
  <si>
    <t>デジタルハザードマップ導入事業</t>
  </si>
  <si>
    <t>令和4年度補正デジタル田園都市国家構想交付金(デジタル実装タイプTYPE1)43364</t>
  </si>
  <si>
    <t>公共施設等の予約・利用のオンライン化事業</t>
  </si>
  <si>
    <t>令和6年度補正新しい地方経済・生活環境創生交付金(デジタル実装型TYPE1)35206</t>
  </si>
  <si>
    <t>令和4年度補正デジタル田園都市国家構想交付金(デジタル実装タイプTYPE1)43368</t>
  </si>
  <si>
    <t>令和6年度補正新しい地方経済・生活環境創生交付金(デジタル実装型TYPE1)33207窓口サービス改革事業</t>
  </si>
  <si>
    <t>令和4年度補正デジタル田園都市国家構想交付金(デジタル実装タイプTYPE1)43369</t>
  </si>
  <si>
    <t>令和5年度補正デジタル田園都市国家構想交付金(デジタル実装タイプTYPE1)38202地域のSDGs促進デジタルソリューション事業</t>
  </si>
  <si>
    <t>令和4年度補正デジタル田園都市国家構想交付金(デジタル実装タイプTYPE1)43403</t>
  </si>
  <si>
    <t>高森町書かない窓口推進プロジェクト</t>
  </si>
  <si>
    <t>令和5年度補正デジタル田園都市国家構想交付金(デジタル実装タイプTYPE1)04422</t>
  </si>
  <si>
    <t>令和4年度補正デジタル田園都市国家構想交付金(デジタル実装タイプTYPE1)43433</t>
  </si>
  <si>
    <t>コンビニエンスストア等での証明書等交付サービス</t>
  </si>
  <si>
    <t>屋外施設混雑状況把握対策事業</t>
  </si>
  <si>
    <t>令和4年度補正デジタル田園都市国家構想交付金(デジタル実装タイプTYPE1)43441</t>
  </si>
  <si>
    <t>コンビニ等を活用した収納及び証明書等発行事業</t>
  </si>
  <si>
    <t>学校給食徴収管理システム導入</t>
  </si>
  <si>
    <t>キャッシュレス決済拡充・セミセルフレジ導入事業</t>
  </si>
  <si>
    <t>御船町観光デジタル化事業</t>
  </si>
  <si>
    <t>令和5年度補正デジタル田園都市国家構想交付金(デジタル実装タイプTYPE1)10212</t>
  </si>
  <si>
    <t>デジタル技術を活用した公共施設の利用予約環境向上事業</t>
  </si>
  <si>
    <t>スマートロック導入事業</t>
  </si>
  <si>
    <t>令和4年度補正デジタル田園都市国家構想交付金(デジタル実装タイプTYPE1)43447</t>
  </si>
  <si>
    <t>行政手続きのスマート化推進事業</t>
  </si>
  <si>
    <t>令和5年度補正デジタル田園都市国家構想交付金(デジタル実装タイプTYPE1)02362来庁不要 デジタル町役場整備事業</t>
  </si>
  <si>
    <t>令和4年度補正デジタル田園都市国家構想交付金(デジタル実装タイプTYPE1)43468</t>
  </si>
  <si>
    <t>令和4年度補正デジタル田園都市国家構想交付金(デジタル実装タイプTYPE1)25213保育所等AI入所選考システム導入事業</t>
  </si>
  <si>
    <t>スマート行政サービス推進事業</t>
  </si>
  <si>
    <t>みさと版窓口ＤＸ</t>
  </si>
  <si>
    <t>令和4年度補正デジタル田園都市国家構想交付金(デジタル実装タイプTYPE1)43482</t>
  </si>
  <si>
    <t>令和5年度補正デジタル田園都市国家構想交付金(デジタル実装タイプTYPE1)27215</t>
  </si>
  <si>
    <t>「身近なところでいつでも手続き」行政サービスデジタル化推進事業</t>
  </si>
  <si>
    <t>錦町情報配信サービスプラットフォーム構築事業</t>
  </si>
  <si>
    <t>令和5年度補正デジタル田園都市国家構想交付金(デジタル実装タイプTYPE1)22205公共施設予約システム事業</t>
  </si>
  <si>
    <t>令和4年度補正デジタル田園都市国家構想交付金(デジタル実装タイプTYPE1)43505</t>
  </si>
  <si>
    <t>マイナンバーカードを利用した住民サービスの向上事業</t>
  </si>
  <si>
    <t>令和4年度補正デジタル田園都市国家構想交付金(デジタル実装タイプTYPE1)43506</t>
  </si>
  <si>
    <t>防災及び地域情報一斉配信サービス事業</t>
  </si>
  <si>
    <t>令和5年度補正デジタル田園都市国家構想交付金(デジタル実装タイプTYPE1)28216連絡アプリ及びデータ収集UIの構築事業</t>
  </si>
  <si>
    <t>マイナンバーカードを利用した書かない窓口サービス</t>
  </si>
  <si>
    <t>令和6年度補正新しい地方経済・生活環境創生交付金(デジタル実装型TYPE1)04100</t>
  </si>
  <si>
    <t>令和4年度補正デジタル田園都市国家構想交付金(デジタル実装タイプTYPE1)43507</t>
  </si>
  <si>
    <t>令和4年度補正デジタル田園都市国家構想交付金(デジタル実装タイプTYPE1)43511</t>
  </si>
  <si>
    <t>令和4年度補正デジタル田園都市国家構想交付金(デジタル実装タイプTYPE1)43512</t>
  </si>
  <si>
    <t>令和6年度補正新しい地方経済・生活環境創生交付金(デジタル実装型TYPE1)22130受付番号呼び出しシステムを活用した福祉窓口の満足度向上</t>
  </si>
  <si>
    <t>令和4年度補正デジタル田園都市国家構想交付金(デジタル実装タイプTYPE1)40349コンビニ交付システム利用支援サービス事業</t>
  </si>
  <si>
    <t>令和4年度補正デジタル田園都市国家構想交付金(デジタル実装タイプTYPE1)43531</t>
  </si>
  <si>
    <t>統合型GISの構築と公開による町民サービス向上</t>
  </si>
  <si>
    <t>遠隔相談窓口サービス事業</t>
  </si>
  <si>
    <t>マイナンバーカードを活用した申請窓口のスマート化による住民サービス向上事業</t>
  </si>
  <si>
    <t>令和4年度補正デジタル田園都市国家構想交付金(デジタル実装タイプTYPE1)43819</t>
  </si>
  <si>
    <t>AmiVoiceによる自動文字起こしシステム導入</t>
  </si>
  <si>
    <t>小国郷医療MaaS・Dx推進事業</t>
  </si>
  <si>
    <t>デジタル化による教育環境向上事業</t>
  </si>
  <si>
    <t>ICT教育環境整備事業</t>
  </si>
  <si>
    <t>デジタル化による社会教育施設魅力向上事業</t>
  </si>
  <si>
    <t>火山防災対策推進事業</t>
  </si>
  <si>
    <t>被災者支援業務のデジタル化</t>
  </si>
  <si>
    <t>オンライン診療推進事業</t>
  </si>
  <si>
    <t>入札関連手続電子化事業</t>
  </si>
  <si>
    <t>クラウド型GISによる道路・河川行政のデータ活用基盤構築事業</t>
  </si>
  <si>
    <t>令和4年度補正デジタル田園都市国家構想交付金(デジタル実装タイプTYPE1)39412四万十町 書かないワンストップ窓口事業</t>
  </si>
  <si>
    <t>新湯治・ウェルネスツーリズム事業</t>
  </si>
  <si>
    <t>AI学習ドリル導入事業</t>
  </si>
  <si>
    <t>AI型ドリル実装による学びのDX推進事業</t>
  </si>
  <si>
    <t>メタバース空間での越境×非認知能力向上プロジェクト</t>
  </si>
  <si>
    <t>令和4年度補正デジタル田園都市国家構想交付金(デジタル実装タイプTYPE1)44204</t>
  </si>
  <si>
    <t>令和4年度補正デジタル田園都市国家構想交付金(デジタル実装タイプTYPE1)44205</t>
  </si>
  <si>
    <t>令和4年度補正デジタル田園都市国家構想交付金(デジタル実装タイプTYPE1)01224公共施設予約管理システム導入事業</t>
  </si>
  <si>
    <t>令和4年度補正デジタル田園都市国家構想交付金(デジタル実装タイプTYPE1)44206</t>
  </si>
  <si>
    <t>予約可能なオンライン相談窓口</t>
  </si>
  <si>
    <t>令和4年度補正デジタル田園都市国家構想交付金(デジタル実装タイプTYPE1)44207</t>
  </si>
  <si>
    <t>個別最適化学習事業</t>
  </si>
  <si>
    <t>令和4年度補正デジタル田園都市国家構想交付金(デジタル実装タイプTYPE1)44208</t>
  </si>
  <si>
    <t>令和4年度補正デジタル田園都市国家構想交付金(デジタル実装タイプTYPE1)44211</t>
  </si>
  <si>
    <t>令和4年度補正デジタル田園都市国家構想交付金(デジタル実装タイプTYPE1)44212</t>
  </si>
  <si>
    <t>令和4年度補正デジタル田園都市国家構想交付金(デジタル実装タイプTYPE1)44213</t>
  </si>
  <si>
    <t>保育ICTシステム導入事業</t>
  </si>
  <si>
    <t>令和4年度補正デジタル田園都市国家構想交付金(デジタル実装タイプTYPE1)44214</t>
  </si>
  <si>
    <t>令和4年度補正デジタル田園都市国家構想交付金(デジタル実装タイプTYPE1)44461</t>
  </si>
  <si>
    <t>積雪深自動モニタリングシステム設置業務事業</t>
  </si>
  <si>
    <t>羽島市立図書館のスマート化</t>
  </si>
  <si>
    <t>令和4年度補正デジタル田園都市国家構想交付金(デジタル実装タイプTYPE1)03202行政手続オンライン化推進事業</t>
  </si>
  <si>
    <t>令和4年度補正デジタル田園都市国家構想交付金(デジタル実装タイプTYPE1)44462</t>
  </si>
  <si>
    <t>ひなたＧＩＳ防災オープンデータ利活用促進事業</t>
  </si>
  <si>
    <t>令和4年度補正デジタル田園都市国家構想交付金(デジタル実装タイプTYPE1)33461オンライン手続きの拡充による住民サービスの向上</t>
  </si>
  <si>
    <t>スマート窓口サービス推進事業</t>
  </si>
  <si>
    <t>行政手続のオンライン化推進事業</t>
  </si>
  <si>
    <t>令和4年度補正デジタル田園都市国家構想交付金(デジタル実装タイプTYPE1)45341</t>
  </si>
  <si>
    <t>令和4年度補正デジタル田園都市国家構想交付金(デジタル実装タイプTYPE1)04100書かない窓口導入事業</t>
  </si>
  <si>
    <t>行政キャッシュレス化推進事業</t>
  </si>
  <si>
    <t>住民異動手続きにおける「書かない窓口」事業</t>
  </si>
  <si>
    <t>みさとと。Payアプリ化実装事業</t>
  </si>
  <si>
    <t>道路業務デジタル化関連事業</t>
  </si>
  <si>
    <t>令和5年度補正デジタル田園都市国家構想交付金(デジタル実装タイプTYPE1)33214字幕付映像配信設備等整備事業</t>
  </si>
  <si>
    <t>給付費等申請クラウドシステム導入事業</t>
  </si>
  <si>
    <t>令和4年度補正デジタル田園都市国家構想交付金(デジタル実装タイプTYPE1)46208</t>
  </si>
  <si>
    <t>ＡＩコンシェルジュ等を活用した観光サイト構築事業</t>
  </si>
  <si>
    <t>令和5年度補正デジタル田園都市国家構想交付金(デジタル実装タイプTYPE1)12202介護認定審査会等DX推進事業</t>
  </si>
  <si>
    <t>令和4年度補正デジタル田園都市国家構想交付金(デジタル実装タイプTYPE1)46210</t>
  </si>
  <si>
    <t>地籍図等のデジタル化構築事業</t>
  </si>
  <si>
    <t>令和4年度補正デジタル田園都市国家構想交付金(デジタル実装タイプTYPE1)46215</t>
  </si>
  <si>
    <t>令和5年度補正デジタル田園都市国家構想交付金(デジタル実装タイプTYPE1)07422</t>
  </si>
  <si>
    <t>令和4年度補正デジタル田園都市国家構想交付金(デジタル実装タイプTYPE1)46216</t>
  </si>
  <si>
    <t>令和4年度補正デジタル田園都市国家構想交付金(デジタル実装タイプTYPE1)04216公共施設オンライン予約システム構築事業</t>
  </si>
  <si>
    <t>令和4年度補正デジタル田園都市国家構想交付金(デジタル実装タイプTYPE1)46218</t>
  </si>
  <si>
    <t>窓口受付支援システム事業</t>
  </si>
  <si>
    <t>SBS推進事業（行政手続の簡素化）</t>
  </si>
  <si>
    <t>令和4年度補正デジタル田園都市国家構想交付金(デジタル実装タイプTYPE1)46222</t>
  </si>
  <si>
    <t>奄美大島エコトラック受入環境整備実証事業</t>
  </si>
  <si>
    <t>公共施設オンライン予約システム導入事業</t>
  </si>
  <si>
    <t>公共施設予約オンライン化事業</t>
  </si>
  <si>
    <t>地域団体による関係人口に向けた情報発信促進事業</t>
  </si>
  <si>
    <t>行政窓口のデジタル化（窓口DXSaaSの導入）</t>
  </si>
  <si>
    <t>令和4年度補正デジタル田園都市国家構想交付金(デジタル実装タイプTYPE1)46392</t>
  </si>
  <si>
    <t>役所の「行かない・書かない窓口」推進事業</t>
  </si>
  <si>
    <t>令和4年度補正デジタル田園都市国家構想交付金(デジタル実装タイプTYPE1)46404</t>
  </si>
  <si>
    <t>窓口DX_コンビニ交付サービス事業</t>
  </si>
  <si>
    <t>STEAM教育プロジェクト</t>
  </si>
  <si>
    <t>長島GIGAスクールプロジェクト</t>
  </si>
  <si>
    <t>令和6年度補正新しい地方経済・生活環境創生交付金(デジタル実装型TYPE1)23216ICT技術を活用した地図情報公開サービスの拡充事業</t>
  </si>
  <si>
    <t>令和4年度補正デジタル田園都市国家構想交付金(デジタル実装タイプTYPE1)46482</t>
  </si>
  <si>
    <t>令和4年度補正デジタル田園都市国家構想交付金(デジタル実装タイプTYPE1)46531</t>
  </si>
  <si>
    <t>赤穂市戸籍（本籍地）・税務証明コンビニ交付事業</t>
  </si>
  <si>
    <t>天城町コンビニ交付</t>
  </si>
  <si>
    <t>令和4年度補正デジタル田園都市国家構想交付金(デジタル実装タイプTYPE1)47201</t>
  </si>
  <si>
    <t>親子健康手帳アプリの活用による子育て支援事業</t>
  </si>
  <si>
    <t>公共施設利用ワンストップ化システム構築事業</t>
  </si>
  <si>
    <t>令和6年度補正新しい地方経済・生活環境創生交付金(デジタル実装型TYPE1)26210オンライン決済導入事業</t>
  </si>
  <si>
    <t>浦添市LINE公式アカウント拡張事業</t>
  </si>
  <si>
    <t>事業者向け行政サービスDX事業（入札契約システム導入）</t>
  </si>
  <si>
    <t>要介護認定事務のデジタル化による安心の介護サービス提供事業</t>
  </si>
  <si>
    <t>介護認定業務のデジタル化事業</t>
  </si>
  <si>
    <t>観光ポータルサイト「コザウェブ」を起点とした地域回遊促進＆旅ナカ可視化事業</t>
  </si>
  <si>
    <t>令和4年度補正デジタル田園都市国家構想交付金(デジタル実装タイプTYPE1)47215</t>
  </si>
  <si>
    <t>公共施設予約・スマートロック管理システム及びスマートロック導入事業</t>
  </si>
  <si>
    <t>令和5年度補正デジタル田園都市国家構想交付金(デジタル実装タイプTYPE1)15307情報配信連絡システム事業</t>
  </si>
  <si>
    <t>GISを活用した都市計画図のオープンデータ化</t>
  </si>
  <si>
    <t>令和6年度補正新しい地方経済・生活環境創生交付金(デジタル実装型TYPE1)40206</t>
  </si>
  <si>
    <t>令和4年度補正デジタル田園都市国家構想交付金(デジタル実装タイプTYPE1)47314</t>
  </si>
  <si>
    <t>令和6年度補正新しい地方経済・生活環境創生交付金(デジタル実装型TYPE1)14150</t>
  </si>
  <si>
    <t>金武町GIGAスクール機能強化事業</t>
  </si>
  <si>
    <t>地域防災支援システム導入事業</t>
  </si>
  <si>
    <t>令和4年度補正デジタル田園都市国家構想交付金(デジタル実装タイプTYPE1)47326</t>
  </si>
  <si>
    <t>保育所入所選考システム</t>
  </si>
  <si>
    <t>令和4年度補正デジタル田園都市国家構想交付金(デジタル実装タイプTYPE1)47348</t>
  </si>
  <si>
    <t>令和5年度補正デジタル田園都市国家構想交付金(デジタル実装タイプTYPE1)01303当別デジタル行政サービス事業</t>
  </si>
  <si>
    <t>令和4年度補正デジタル田園都市国家構想交付金(デジタル実装タイプTYPE1)47360</t>
  </si>
  <si>
    <t>令和4年度補正デジタル田園都市国家構想交付金(デジタル実装タイプTYPE1)47381</t>
  </si>
  <si>
    <t>令和5年度補正デジタル田園都市国家構想交付金(デジタル実装タイプTYPE1)31202</t>
  </si>
  <si>
    <t>令和5年度補正デジタル田園都市国家構想交付金(デジタル実装タイプTYPE1)01203</t>
  </si>
  <si>
    <t>令和5年度補正デジタル田園都市国家構想交付金(デジタル実装タイプTYPE1)02204</t>
  </si>
  <si>
    <t>令和5年度補正デジタル田園都市国家構想交付金(デジタル実装タイプTYPE1)01204</t>
  </si>
  <si>
    <t>令和5年度補正デジタル田園都市国家構想交付金(デジタル実装タイプTYPE1)07205白河地域発行新聞デジタルアーカイブ整備事業</t>
  </si>
  <si>
    <t>授業支援システム導入事業</t>
  </si>
  <si>
    <t>令和5年度補正デジタル田園都市国家構想交付金(デジタル実装タイプTYPE1)01207</t>
  </si>
  <si>
    <t>帯広市スマート農業推進事業</t>
  </si>
  <si>
    <t>校務支援システムクラウド化・学習支援サービス導入による教育・地域力の向上</t>
  </si>
  <si>
    <t>令和6年度補正新しい地方経済・生活環境創生交付金(デジタル実装型TYPE1)41000健康アプリ導入支援事業</t>
  </si>
  <si>
    <t>窓口サービススマート化事業</t>
  </si>
  <si>
    <t>令和4年度補正デジタル田園都市国家構想交付金(デジタル実装タイプTYPE1)05212公共施設におけるデジタル技術を活用した利便性向上事業</t>
  </si>
  <si>
    <t>令和4年度補正デジタル田園都市国家構想交付金(デジタル実装タイプTYPE1)07521観光事業</t>
  </si>
  <si>
    <t>令和5年度補正デジタル田園都市国家構想交付金(デジタル実装タイプTYPE1)01208</t>
  </si>
  <si>
    <t>公共施設予約のオンライン化による市民サービス向上事業</t>
  </si>
  <si>
    <t>令和4年度補正デジタル田園都市国家構想交付金(デジタル実装タイプTYPE1)15204AIオンデマンド交通システム導入事業</t>
  </si>
  <si>
    <t>電子調達システム導入事業</t>
  </si>
  <si>
    <t>令和5年度補正デジタル田園都市国家構想交付金(デジタル実装タイプTYPE1)01212</t>
  </si>
  <si>
    <t>空き家活用プラットフォーム構築事業</t>
  </si>
  <si>
    <t>令和5年度補正デジタル田園都市国家構想交付金(デジタル実装タイプTYPE1)01215</t>
  </si>
  <si>
    <t>令和5年度補正デジタル田園都市国家構想交付金(デジタル実装タイプTYPE1)01216</t>
  </si>
  <si>
    <t>令和6年度補正新しい地方経済・生活環境創生交付金(デジタル実装型TYPE1)13106</t>
  </si>
  <si>
    <t>公共施設デジタルサイネージ設置事業</t>
  </si>
  <si>
    <t>令和5年度補正デジタル田園都市国家構想交付金(デジタル実装タイプTYPE1)01217</t>
  </si>
  <si>
    <t>学校教育DX推進事業</t>
  </si>
  <si>
    <t>救急業務デジタル化事業</t>
  </si>
  <si>
    <t>令和6年度補正新しい地方経済・生活環境創生交付金(デジタル実装型TYPE1)27211図書館デジタル化推進事業</t>
  </si>
  <si>
    <t>スマートフォン用アプリケーション導入による水道窓口業務のデジタル化事業</t>
  </si>
  <si>
    <t>令和5年度補正デジタル田園都市国家構想交付金(デジタル実装タイプTYPE1)01219</t>
  </si>
  <si>
    <t>令和6年度補正新しい地方経済・生活環境創生交付金(デジタル実装型TYPE1)19207</t>
  </si>
  <si>
    <t>令和4年度補正デジタル田園都市国家構想交付金(デジタル実装タイプTYPE1)01692個別最適化学習推進事業</t>
  </si>
  <si>
    <t>LINEを活用した行政手続のオンライン化</t>
  </si>
  <si>
    <t>令和6年度補正新しい地方経済・生活環境創生交付金(デジタル実装型TYPE1)37364</t>
  </si>
  <si>
    <t>インターネット出願システム導入事業</t>
  </si>
  <si>
    <t>令和5年度補正デジタル田園都市国家構想交付金(デジタル実装タイプTYPE1)01220</t>
  </si>
  <si>
    <t>AI型ドリル実装による学びのDX事業</t>
  </si>
  <si>
    <t>小中学校情報機器整備事業（AIドリル導入）</t>
  </si>
  <si>
    <t>令和6年度補正新しい地方経済・生活環境創生交付金(デジタル実装型TYPE1)24324電子請求システム導入事業</t>
  </si>
  <si>
    <t>令和5年度補正デジタル田園都市国家構想交付金(デジタル実装タイプTYPE1)20206ＡＩオンデマンド交通システム導入事業</t>
  </si>
  <si>
    <t>地理情報のデジタル化及びGIS導入によるデジタル情報の運用基盤構築</t>
  </si>
  <si>
    <t>令和5年度補正デジタル田園都市国家構想交付金(デジタル実装タイプTYPE1)01222</t>
  </si>
  <si>
    <t>ハウス環境適正管理支援事業</t>
  </si>
  <si>
    <t>令和5年度補正デジタル田園都市国家構想交付金(デジタル実装タイプTYPE1)01224</t>
  </si>
  <si>
    <t>子育てアプリ導入事業</t>
  </si>
  <si>
    <t>電子申請システムと連携した電子収納拡大事業</t>
  </si>
  <si>
    <t>窓口ＤＸ推進事業</t>
  </si>
  <si>
    <t>地図情報デジタル化・提供促進による行政サービス向上事業</t>
  </si>
  <si>
    <t>令和5年度補正デジタル田園都市国家構想交付金(デジタル実装タイプTYPE1)27206インフラ情報配信システム構築事業</t>
  </si>
  <si>
    <t>道路情報公開システムの構築</t>
  </si>
  <si>
    <t>ＡＩドリル導入事業</t>
  </si>
  <si>
    <t>令和5年度補正デジタル田園都市国家構想交付金(デジタル実装タイプTYPE1)20563</t>
  </si>
  <si>
    <t>ごみ収集のデジタル化</t>
  </si>
  <si>
    <t>保育所業務のDX推進事業</t>
  </si>
  <si>
    <t>令和5年度補正デジタル田園都市国家構想交付金(デジタル実装タイプTYPE1)01226</t>
  </si>
  <si>
    <t>子ども通園センターＩＣＴ導入事業</t>
  </si>
  <si>
    <t>令和5年度補正デジタル田園都市国家構想交付金(デジタル実装タイプTYPE1)20430小中学校授業環境整備事業</t>
  </si>
  <si>
    <t>令和5年度補正デジタル田園都市国家構想交付金(デジタル実装タイプTYPE1)01227</t>
  </si>
  <si>
    <t>公立保育園デジタル化による保育環境向上事業</t>
  </si>
  <si>
    <t>令和6年度補正新しい地方経済・生活環境創生交付金(デジタル実装型TYPE1)13223</t>
  </si>
  <si>
    <t>すべての子どもを取り残さない教育DX推進事業</t>
  </si>
  <si>
    <t>令和6年度補正新しい地方経済・生活環境創生交付金(デジタル実装型TYPE1)11230</t>
  </si>
  <si>
    <t>令和5年度補正デジタル田園都市国家構想交付金(デジタル実装タイプTYPE1)01230</t>
  </si>
  <si>
    <t>足柄上地区介護認定審査会のペーパーレス化事業</t>
  </si>
  <si>
    <t>学校体育施設開放スマートロック化事業</t>
  </si>
  <si>
    <t>放課後児童クラブ業務支援システム導入事業</t>
  </si>
  <si>
    <t>被災者生活再建支援システム導入事業</t>
  </si>
  <si>
    <t>個別避難計画及び避難行動要支援者管理システム導入事業</t>
  </si>
  <si>
    <t>令和5年度補正デジタル田園都市国家構想交付金(デジタル実装タイプTYPE1)16206</t>
  </si>
  <si>
    <t>令和5年度補正デジタル田園都市国家構想交付金(デジタル実装タイプTYPE1)01234</t>
  </si>
  <si>
    <t>交通DXアプリを活用した域内利便性向上事業</t>
  </si>
  <si>
    <t>空家流通促進デジタルプラットフォーム構築事業</t>
  </si>
  <si>
    <t>令和6年度補正新しい地方経済・生活環境創生交付金(デジタル実装型TYPE1)46220電子契約システム導入事業</t>
  </si>
  <si>
    <t>除雪車両GPSシステム構築事業</t>
  </si>
  <si>
    <t>令和6年度補正新しい地方経済・生活環境創生交付金(デジタル実装型TYPE1)11203</t>
  </si>
  <si>
    <t>令和5年度補正デジタル田園都市国家構想交付金(デジタル実装タイプTYPE1)16202文化・スポーツ施設予約システム共同導入事業(施設予約システム共同調達)</t>
  </si>
  <si>
    <t>令和5年度補正デジタル田園都市国家構想交付金(デジタル実装タイプTYPE1)01235</t>
  </si>
  <si>
    <t>令和4年度補正デジタル田園都市国家構想交付金(デジタル実装タイプTYPE1)15216電子地域通貨導入事業</t>
  </si>
  <si>
    <t>地域情報発信アプリ導入事業</t>
  </si>
  <si>
    <t>令和5年度補正デジタル田園都市国家構想交付金(デジタル実装タイプTYPE1)13102一時預かり保育などにおけるオンライン予約システムの導入</t>
  </si>
  <si>
    <t>保育所等運営支援システム導入事業</t>
  </si>
  <si>
    <t>書かない窓口サービスの実現</t>
  </si>
  <si>
    <t>除雪情報管理システム整備事業</t>
  </si>
  <si>
    <t>令和5年度補正デジタル田園都市国家構想交付金(デジタル実装タイプTYPE1)01333</t>
  </si>
  <si>
    <t>スマート農業を活用した地域資源維持管理支援事業</t>
  </si>
  <si>
    <t>令和5年度補正デジタル田園都市国家構想交付金(デジタル実装タイプTYPE1)45206デジタル技術を活用した公共施設の環境美化事業</t>
  </si>
  <si>
    <t>中央公民館図書室図書管理システム導入事業</t>
  </si>
  <si>
    <t>令和5年度補正デジタル田園都市国家構想交付金(デジタル実装タイプTYPE1)01346</t>
  </si>
  <si>
    <t>LINEを活用した住民サービス向上事業</t>
  </si>
  <si>
    <t>小中学校ICT環境整備事業</t>
  </si>
  <si>
    <t>奥尻町教育DX・Step-Up事業</t>
  </si>
  <si>
    <t>令和5年度補正デジタル田園都市国家構想交付金(デジタル実装タイプTYPE1)01370</t>
  </si>
  <si>
    <t>LINEを利用した誰でも利用しやすいデジタル窓口の開設事業</t>
  </si>
  <si>
    <t>クラウドを用いた一斉架電システム構築事業</t>
  </si>
  <si>
    <t>オンライン総合窓口システム導入事業</t>
  </si>
  <si>
    <t>ドローンを活用した鳥獣害対策事業</t>
  </si>
  <si>
    <t>老人保健施設ナースコールシステムデジタル化事業</t>
  </si>
  <si>
    <t>令和5年度補正デジタル田園都市国家構想交付金(デジタル実装タイプTYPE1)01394</t>
  </si>
  <si>
    <t>防災情報配信サービス構築事業</t>
  </si>
  <si>
    <t>令和5年度補正デジタル田園都市国家構想交付金(デジタル実装タイプTYPE1)12342スマート農業推進事業</t>
  </si>
  <si>
    <t>令和5年度補正デジタル田園都市国家構想交付金(デジタル実装タイプTYPE1)23424</t>
  </si>
  <si>
    <t>令和5年度補正デジタル田園都市国家構想交付金(デジタル実装タイプTYPE1)01399</t>
  </si>
  <si>
    <t>令和6年度補正新しい地方経済・生活環境創生交付金(デジタル実装型TYPE1)36000こども・若者アイデアポータル構築事業</t>
  </si>
  <si>
    <t>地域独自プラットフォーム</t>
  </si>
  <si>
    <t>訪問看護ステーションにおけるデジタル化(電子カルテ導入等)推進事業</t>
  </si>
  <si>
    <t>令和5年度補正デジタル田園都市国家構想交付金(デジタル実装タイプTYPE1)01400</t>
  </si>
  <si>
    <t>令和5年度補正デジタル田園都市国家構想交付金(デジタル実装タイプTYPE1)01401</t>
  </si>
  <si>
    <t>ICT教育推進事業</t>
  </si>
  <si>
    <t>ＡＩチャットボットサービス導入整備事業</t>
  </si>
  <si>
    <t>令和5年度補正デジタル田園都市国家構想交付金(デジタル実装タイプTYPE1)01408</t>
  </si>
  <si>
    <t>令和5年度補正デジタル田園都市国家構想交付金(デジタル実装タイプTYPE1)01423</t>
  </si>
  <si>
    <t>窓口スマート化事業</t>
  </si>
  <si>
    <t>令和5年度補正デジタル田園都市国家構想交付金(デジタル実装タイプTYPE1)01424</t>
  </si>
  <si>
    <t>令和6年度補正新しい地方経済・生活環境創生交付金(デジタル実装型TYPE1)33203便利でスマートな地域行政サービス事業</t>
  </si>
  <si>
    <t>令和6年度補正新しい地方経済・生活環境創生交付金(デジタル実装型TYPE1)06365おおくらむら伝承文化アーカイブ事業</t>
  </si>
  <si>
    <t>令和5年度補正デジタル田園都市国家構想交付金(デジタル実装タイプTYPE1)15204スマート窓口構築事業</t>
  </si>
  <si>
    <t>ICTの活用による学力向上事業</t>
  </si>
  <si>
    <t>令和5年度補正デジタル田園都市国家構想交付金(デジタル実装タイプTYPE1)01428</t>
  </si>
  <si>
    <t>令和6年度補正新しい地方経済・生活環境創生交付金(デジタル実装型TYPE1)43404</t>
  </si>
  <si>
    <t>令和5年度補正デジタル田園都市国家構想交付金(デジタル実装タイプTYPE1)01431</t>
  </si>
  <si>
    <t>令和5年度補正デジタル田園都市国家構想交付金(デジタル実装タイプTYPE1)01452</t>
  </si>
  <si>
    <t>行政サービスの包括的電子化事業</t>
  </si>
  <si>
    <t>令和5年度補正デジタル田園都市国家構想交付金(デジタル実装タイプTYPE1)22214</t>
  </si>
  <si>
    <t>令和5年度補正デジタル田園都市国家構想交付金(デジタル実装タイプTYPE1)01456</t>
  </si>
  <si>
    <t>　証明書コンビニ交付サービス事業</t>
  </si>
  <si>
    <t>令和5年度補正デジタル田園都市国家構想交付金(デジタル実装タイプTYPE1)13110施設予約システムにおけるオンライン決済機能等の導入</t>
  </si>
  <si>
    <t>　入札及び契約事務デジタル化事業</t>
  </si>
  <si>
    <t>令和6年度補正新しい地方経済・生活環境創生交付金(デジタル実装型TYPE1)08546河岸の街さかいデジタル活用推進事業～国際化・多文化共生等に資するオンライン英会話レッスン事業～</t>
  </si>
  <si>
    <t>データ放送・スマホアプリ導入事業</t>
  </si>
  <si>
    <t>大崎上島町教育DX推進事業</t>
  </si>
  <si>
    <t>令和6年度補正新しい地方経済・生活環境創生交付金(デジタル実装型TYPE1)15504</t>
  </si>
  <si>
    <t>令和5年度補正デジタル田園都市国家構想交付金(デジタル実装タイプTYPE1)01457</t>
  </si>
  <si>
    <t>令和5年度補正デジタル田園都市国家構想交付金(デジタル実装タイプTYPE1)01458</t>
  </si>
  <si>
    <t>デジタルの活⽤による教育環境等充実事業</t>
  </si>
  <si>
    <t>中富良野町教育の歴史のデジタル化事業</t>
  </si>
  <si>
    <t>水道スマートメーター導入による検針業務合理化と利活用</t>
  </si>
  <si>
    <t>令和5年度補正デジタル田園都市国家構想交付金(デジタル実装タイプTYPE1)01468</t>
  </si>
  <si>
    <t>LINEを活用したスマホ役場構築事業</t>
  </si>
  <si>
    <t>LINEを活用したオンライン申請環境構築事業</t>
  </si>
  <si>
    <t>令和5年度補正デジタル田園都市国家構想交付金(デジタル実装タイプTYPE1)01484</t>
  </si>
  <si>
    <t>令和5年度補正デジタル田園都市国家構想交付金(デジタル実装タイプTYPE1)11206介護認定審査会オンライン・ペーパーレス化事業（進捗確認システム含む）</t>
  </si>
  <si>
    <t>LINEを活用したスマート窓口の導入</t>
  </si>
  <si>
    <t>令和5年度補正デジタル田園都市国家構想交付金(デジタル実装タイプTYPE1)01485</t>
  </si>
  <si>
    <t>令和6年度補正新しい地方経済・生活環境創生交付金(デジタル実装型TYPE1)02879</t>
  </si>
  <si>
    <t>校務支援システム整備事業</t>
  </si>
  <si>
    <t>デマンドバスオンライン予約・運行管理サービス導入事業</t>
  </si>
  <si>
    <t>杉並区デジタルアーカイブ事業</t>
  </si>
  <si>
    <t>中頓別町図書システム導入事業</t>
  </si>
  <si>
    <t>住民向けアプリ導入事業</t>
  </si>
  <si>
    <t>令和5年度補正デジタル田園都市国家構想交付金(デジタル実装タイプTYPE1)01544</t>
  </si>
  <si>
    <t>令和5年度補正デジタル田園都市国家構想交付金(デジタル実装タイプTYPE1)01545</t>
  </si>
  <si>
    <t>水道スマートメーター（水道自動検針）導入事業</t>
  </si>
  <si>
    <t>学校DX推進事業</t>
  </si>
  <si>
    <t>斜里町鳥獣遠隔監視事業</t>
  </si>
  <si>
    <t>AIを活用したいつでも窓口構築事業</t>
  </si>
  <si>
    <t>公共施設予約サービス（無人対応型）</t>
  </si>
  <si>
    <t>町アプリによる次世代フレイル対策</t>
  </si>
  <si>
    <t>令和5年度補正デジタル田園都市国家構想交付金(デジタル実装タイプTYPE1)01550</t>
  </si>
  <si>
    <t>令和5年度補正デジタル田園都市国家構想交付金(デジタル実装タイプTYPE1)41206仮称：武雄市スーパーアプリ導入事業</t>
  </si>
  <si>
    <t>令和5年度補正デジタル田園都市国家構想交付金(デジタル実装タイプTYPE1)01559</t>
  </si>
  <si>
    <t>令和5年度補正デジタル田園都市国家構想交付金(デジタル実装タイプTYPE1)21977介護認定審査会をデジタル化し住民の介護サービス利用開始の早期化を図る事業</t>
  </si>
  <si>
    <t>防災GISハザードマップ整備事業</t>
  </si>
  <si>
    <t>令和5年度補正デジタル田園都市国家構想交付金(デジタル実装タイプTYPE1)01560</t>
  </si>
  <si>
    <t>令和6年度補正新しい地方経済・生活環境創生交付金(デジタル実装型TYPE1)11324マイナンバーカードと連携した行政サービスデジタル化推進事業</t>
  </si>
  <si>
    <t>災害対応用ドローン整備事業</t>
  </si>
  <si>
    <t>翻訳アプリケーション導入事業</t>
  </si>
  <si>
    <t>公共施設予約電子化事業</t>
  </si>
  <si>
    <t>令和6年度補正新しい地方経済・生活環境創生交付金(デジタル実装型TYPE1)14362ICT化による教育環境の充実</t>
  </si>
  <si>
    <t>令和5年度補正デジタル田園都市国家構想交付金(デジタル実装タイプTYPE1)01578</t>
  </si>
  <si>
    <t>令和6年度補正新しい地方経済・生活環境創生交付金(デジタル実装型TYPE1)12234</t>
  </si>
  <si>
    <t>令和5年度補正デジタル田園都市国家構想交付金(デジタル実装タイプTYPE1)01585</t>
  </si>
  <si>
    <t>『使える英語力を！』オンライン英会話教育事業</t>
  </si>
  <si>
    <t>あびらスマート行政推進事業</t>
  </si>
  <si>
    <t>令和4年度補正デジタル田園都市国家構想交付金(デジタル実装タイプTYPE1)01397申請書作成支援システム導入事業</t>
  </si>
  <si>
    <t>令和6年度補正新しい地方経済・生活環境創生交付金(デジタル実装型TYPE1)14150避難行動要支援者システム等整備事業</t>
  </si>
  <si>
    <t>クラウドを活用したスマート水道検針事業</t>
  </si>
  <si>
    <t>LINEを活用したスマート町役場推進事業</t>
  </si>
  <si>
    <t>令和5年度補正デジタル田園都市国家構想交付金(デジタル実装タイプTYPE1)11233</t>
  </si>
  <si>
    <t>マイナンバーカード利活用に向けたコンビニ交付サービス事業</t>
  </si>
  <si>
    <t>令和5年度補正デジタル田園都市国家構想交付金(デジタル実装タイプTYPE1)01601</t>
  </si>
  <si>
    <t>教師用デジタル教材導入事業</t>
  </si>
  <si>
    <t>スマート町役場実現事業</t>
  </si>
  <si>
    <t>令和5年度補正デジタル田園都市国家構想交付金(デジタル実装タイプTYPE1)01610</t>
  </si>
  <si>
    <t>新ひだか町DXによる住民窓口改革事業</t>
  </si>
  <si>
    <t>令和5年度補正デジタル田園都市国家構想交付金(デジタル実装タイプTYPE1)01631</t>
  </si>
  <si>
    <t>電子契約事業</t>
  </si>
  <si>
    <t>令和5年度補正デジタル田園都市国家構想交付金(デジタル実装タイプTYPE1)22210公共施設案内予約システム導入事業</t>
  </si>
  <si>
    <t>汎用型電子申請サービスの導入</t>
  </si>
  <si>
    <t>令和5年度補正デジタル田園都市国家構想交付金(デジタル実装タイプTYPE1)01633</t>
  </si>
  <si>
    <t>スマートホスピタル推進事業</t>
  </si>
  <si>
    <t>上士幌町スポーツセンターデジタル化事業</t>
  </si>
  <si>
    <t>保育支援システム事業</t>
  </si>
  <si>
    <t>令和5年度補正デジタル田園都市国家構想交付金(デジタル実装タイプTYPE1)13106障害者支援アプリ開発事業</t>
  </si>
  <si>
    <t>令和5年度補正デジタル田園都市国家構想交付金(デジタル実装タイプTYPE1)01634</t>
  </si>
  <si>
    <t>議事録作成システムの導入</t>
  </si>
  <si>
    <t>書かない窓口の導入</t>
  </si>
  <si>
    <t>令和6年度補正新しい地方経済・生活環境創生交付金(デジタル実装型TYPE1)39402高知県電子入札システム共同利用事業</t>
  </si>
  <si>
    <t>令和5年度補正デジタル田園都市国家構想交付金(デジタル実装タイプTYPE1)01636</t>
  </si>
  <si>
    <t>地域公共交通ＤＸ化事業</t>
  </si>
  <si>
    <t>令和5年度補正デジタル田園都市国家構想交付金(デジタル実装タイプTYPE1)04207クラウド型校務支援システム導入事業</t>
  </si>
  <si>
    <t>LINEを活用した情報発信デジタル化事業</t>
  </si>
  <si>
    <t>情報マップを活用した道路台帳網図等のデータ整備</t>
  </si>
  <si>
    <t>町有牧場におけるドローン活用による預託牛の生産性向上事業</t>
  </si>
  <si>
    <t>令和5年度補正デジタル田園都市国家構想交付金(デジタル実装タイプTYPE1)01639</t>
  </si>
  <si>
    <t>更別リサイクル・プラットフォームサービス事業</t>
  </si>
  <si>
    <t>令和4年度補正デジタル田園都市国家構想交付金(デジタル実装タイプTYPE1)26366インフラ施設管理における利便性・安全性向上に向けたシステム構築</t>
  </si>
  <si>
    <t>令和5年度補正デジタル田園都市国家構想交付金(デジタル実装タイプTYPE1)01643</t>
  </si>
  <si>
    <t>令和4年度補正デジタル田園都市国家構想交付金(デジタル実装タイプTYPE1)20423マイナンバーカードを活用した、コンビニ交付サービスの導入事業</t>
  </si>
  <si>
    <t>行政⼿続のオンライン化による行政サービス向上とRPAによる業務効率化</t>
  </si>
  <si>
    <t>ＧＰＳ除雪情報等公開システム整備事業</t>
  </si>
  <si>
    <t>令和5年度補正デジタル田園都市国家構想交付金(デジタル実装タイプTYPE1)34205</t>
  </si>
  <si>
    <t>令和5年度補正デジタル田園都市国家構想交付金(デジタル実装タイプTYPE1)25209情報配信のデジタル化</t>
  </si>
  <si>
    <t>デジタル活用によるインフラ情報の整備と公開型ＧＩＳ構築事業</t>
  </si>
  <si>
    <t>AIドリルアプリ導入事業</t>
  </si>
  <si>
    <t>豊頃町書かない窓口導入事業</t>
  </si>
  <si>
    <t>令和5年度補正デジタル田園都市国家構想交付金(デジタル実装タイプTYPE1)01646</t>
  </si>
  <si>
    <t>LINEを活用した行政情報配信システム等構築事業</t>
  </si>
  <si>
    <t>個別最適化学習のためのAI型学習ドリルの導入</t>
  </si>
  <si>
    <t>令和5年度補正デジタル田園都市国家構想交付金(デジタル実装タイプTYPE1)08211学校施設開放におけるスマートロック導入事業</t>
  </si>
  <si>
    <t>令和5年度補正デジタル田園都市国家構想交付金(デジタル実装タイプTYPE1)01648</t>
  </si>
  <si>
    <t>教育委員会会議DX推進（動画配信・議事録作成）事業</t>
  </si>
  <si>
    <t>令和5年度補正デジタル田園都市国家構想交付金(デジタル実装タイプTYPE1)01668</t>
  </si>
  <si>
    <t>白糠海域海洋観測事業</t>
  </si>
  <si>
    <t>檻わな遠隔監視操作・自動捕獲システム導入事業</t>
  </si>
  <si>
    <t>令和5年度補正デジタル田園都市国家構想交付金(デジタル実装タイプTYPE1)01691</t>
  </si>
  <si>
    <t>令和5年度補正デジタル田園都市国家構想交付金(デジタル実装タイプTYPE1)01692</t>
  </si>
  <si>
    <t>令和5年度補正デジタル田園都市国家構想交付金(デジタル実装タイプTYPE1)01693</t>
  </si>
  <si>
    <t>ヒグマに係る　出没早期警戒システム 及び ドローン活用追い払い・捕殺補助システム 導入事業</t>
  </si>
  <si>
    <t>県立学校ＤＸスタートアップ事業</t>
  </si>
  <si>
    <t>県出身者と直接つながるLINE公式アカウント情報発信</t>
  </si>
  <si>
    <t>令和5年度補正デジタル田園都市国家構想交付金(デジタル実装タイプTYPE1)02201</t>
  </si>
  <si>
    <t>令和5年度補正デジタル田園都市国家構想交付金(デジタル実装タイプTYPE1)34215</t>
  </si>
  <si>
    <t>イベントの一元管理及び宿泊情報提供事業</t>
  </si>
  <si>
    <t>スマホ市役所導入事業</t>
  </si>
  <si>
    <t>令和5年度補正デジタル田園都市国家構想交付金(デジタル実装タイプTYPE1)24207母子健康手帳アプリを活用した伴走型相談支援サービス</t>
  </si>
  <si>
    <t>令和5年度補正デジタル田園都市国家構想交付金(デジタル実装タイプTYPE1)02203</t>
  </si>
  <si>
    <t>IoT避難所キーボックス自動解錠システム導入事業</t>
  </si>
  <si>
    <t>令和6年度補正新しい地方経済・生活環境創生交付金(デジタル実装型TYPE1)01303</t>
  </si>
  <si>
    <t>令和4年度補正デジタル田園都市国家構想交付金(デジタル実装タイプTYPE1)01585あびらデジタル行政サービス導入事業</t>
  </si>
  <si>
    <t>都市計画情報照会システム導入事業</t>
  </si>
  <si>
    <t>令和5年度補正デジタル田園都市国家構想交付金(デジタル実装タイプTYPE1)12000県立図書館における電子書籍整備事業</t>
  </si>
  <si>
    <t>令和5年度補正デジタル田園都市国家構想交付金(デジタル実装タイプTYPE1)04216</t>
  </si>
  <si>
    <t>庁舎窓口ＤＸ化事業</t>
  </si>
  <si>
    <t>LINEを活⽤した情報提供・市⺠サービス向上事業</t>
  </si>
  <si>
    <t>令和5年度補正デジタル田園都市国家構想交付金(デジタル実装タイプTYPE1)02206</t>
  </si>
  <si>
    <t>窓口キャッシュレスセルフレジ導入事業</t>
  </si>
  <si>
    <t>むつ市議会映像配信システム整備事業</t>
  </si>
  <si>
    <t>令和6年度補正新しい地方経済・生活環境創生交付金(デジタル実装型TYPE1)07214</t>
  </si>
  <si>
    <t>校務支援システム導入事業</t>
  </si>
  <si>
    <t>防災行政無線音声配信システム導入事業</t>
  </si>
  <si>
    <t>令和5年度補正デジタル田園都市国家構想交付金(デジタル実装タイプTYPE1)02209</t>
  </si>
  <si>
    <t>令和4年度補正デジタル田園都市国家構想交付金(デジタル実装タイプTYPE1)27231電子地域ポイントシステムを活用した市民自治基盤の構築</t>
  </si>
  <si>
    <t>あなたの思い・状態をみんなで「知ります！」「叶えます！」「支えます！」事業</t>
  </si>
  <si>
    <t>令和4年度補正デジタル田園都市国家構想交付金(デジタル実装タイプTYPE1)34210庁内GISを活用した市民公開型オープンデータシステムの構築</t>
  </si>
  <si>
    <t>令和5年度補正デジタル田園都市国家構想交付金(デジタル実装タイプTYPE1)02210</t>
  </si>
  <si>
    <t>令和5年度補正デジタル田園都市国家構想交付金(デジタル実装タイプTYPE1)44210</t>
  </si>
  <si>
    <t>LINE公式アカウントサービス拡充事業</t>
  </si>
  <si>
    <t>令和5年度補正デジタル田園都市国家構想交付金(デジタル実装タイプTYPE1)14216ICTを活用した道路情報プラットフォーム整備事業</t>
  </si>
  <si>
    <t>くまもと農地GISを活用した情報共有化事業</t>
  </si>
  <si>
    <t>令和5年度補正デジタル田園都市国家構想交付金(デジタル実装タイプTYPE1)02362</t>
  </si>
  <si>
    <t>令和6年度補正新しい地方経済・生活環境創生交付金(デジタル実装型TYPE1)27322</t>
  </si>
  <si>
    <t>安心・安全で快適なまちを実現するデジタル道路情報提供サービス</t>
  </si>
  <si>
    <t>令和5年度補正デジタル田園都市国家構想交付金(デジタル実装タイプTYPE1)04212</t>
  </si>
  <si>
    <t>板柳町学校教育DX推進事業</t>
  </si>
  <si>
    <t>令和5年度補正デジタル田園都市国家構想交付金(デジタル実装タイプTYPE1)30202</t>
  </si>
  <si>
    <t>令和5年度補正デジタル田園都市国家構想交付金(デジタル実装タイプTYPE1)02384</t>
  </si>
  <si>
    <t>鶴田町公式LINE活用サービス事業</t>
  </si>
  <si>
    <t>令和5年度補正デジタル田園都市国家構想交付金(デジタル実装タイプTYPE1)02402</t>
  </si>
  <si>
    <t>介護保険訪問調査モバイルシステム構築事業</t>
  </si>
  <si>
    <t>「スマホ市役所」サービス導入事業</t>
  </si>
  <si>
    <t>令和5年度補正デジタル田園都市国家構想交付金(デジタル実装タイプTYPE1)26367河川台帳デジタル整備事業</t>
  </si>
  <si>
    <t>令和5年度補正デジタル田園都市国家構想交付金(デジタル実装タイプTYPE1)02408</t>
  </si>
  <si>
    <t>申請情報のデジタル一元管理とタッチポイントの強化による窓口サービスの充実</t>
  </si>
  <si>
    <t>東北町スマート農業関連支援事業</t>
  </si>
  <si>
    <t>窓口サービス利便性向上事業</t>
  </si>
  <si>
    <t>令和5年度補正デジタル田園都市国家構想交付金(デジタル実装タイプTYPE1)02411</t>
  </si>
  <si>
    <t>令和4年度補正デジタル田園都市国家構想交付金(デジタル実装タイプTYPE1)44341入札関連手続電子化事業</t>
  </si>
  <si>
    <t>令和5年度補正デジタル田園都市国家構想交付金(デジタル実装タイプTYPE1)02412</t>
  </si>
  <si>
    <t>令和5年度補正デジタル田園都市国家構想交付金(デジタル実装タイプTYPE1)14205介護認定業務の効率化事業</t>
  </si>
  <si>
    <t>マイナンバーカードを活用した郵送DX事業</t>
  </si>
  <si>
    <t>令和5年度補正デジタル田園都市国家構想交付金(デジタル実装タイプTYPE1)02423</t>
  </si>
  <si>
    <t>母子健康手帳アプリの活用による子育て支援事業</t>
  </si>
  <si>
    <t>令和5年度補正デジタル田園都市国家構想交付金(デジタル実装タイプTYPE1)03207</t>
  </si>
  <si>
    <t>令和5年度補正デジタル田園都市国家構想交付金(デジタル実装タイプTYPE1)02446</t>
  </si>
  <si>
    <t>学校教育環境DX促進事業</t>
  </si>
  <si>
    <t>令和6年度補正新しい地方経済・生活環境創生交付金(デジタル実装型TYPE1)47209フロントヤード改革等推進事業</t>
  </si>
  <si>
    <t>令和5年度補正デジタル田園都市国家構想交付金(デジタル実装タイプTYPE1)02450</t>
  </si>
  <si>
    <t>令和5年度補正デジタル田園都市国家構想交付金(デジタル実装タイプTYPE1)03208</t>
  </si>
  <si>
    <t>新郷村LINE活用事業</t>
  </si>
  <si>
    <t>令和5年度補正デジタル田園都市国家構想交付金(デジタル実装タイプTYPE1)02857</t>
  </si>
  <si>
    <t>令和5年度補正デジタル田園都市国家構想交付金(デジタル実装タイプTYPE1)27341</t>
  </si>
  <si>
    <t>遠隔医療支援事業</t>
  </si>
  <si>
    <t>　いわての歴史トピックスデジタルアーカイブ構築事業</t>
  </si>
  <si>
    <t>令和6年度補正新しい地方経済・生活環境創生交付金(デジタル実装型TYPE1)12427LINEを活用した防災アプリ構築事業</t>
  </si>
  <si>
    <t>令和5年度補正デジタル田園都市国家構想交付金(デジタル実装タイプTYPE1)03201</t>
  </si>
  <si>
    <t>令和6年度補正新しい地方経済・生活環境創生交付金(デジタル実装型TYPE1)26212</t>
  </si>
  <si>
    <t>宮古市国民健康保険診療所等の会計窓口キャッシュレス決済導入事業</t>
  </si>
  <si>
    <t>令和4年度補正デジタル田園都市国家構想交付金(デジタル実装タイプTYPE1)22205公開型GISによる来庁負担軽減策</t>
  </si>
  <si>
    <t>令和5年度補正デジタル田園都市国家構想交付金(デジタル実装タイプTYPE1)03203</t>
  </si>
  <si>
    <t>令和5年度補正デジタル田園都市国家構想交付金(デジタル実装タイプTYPE1)03205</t>
  </si>
  <si>
    <t>令和5年度補正デジタル田園都市国家構想交付金(デジタル実装タイプTYPE1)31325</t>
  </si>
  <si>
    <t>行政手続オンライン申請システム導入事業</t>
  </si>
  <si>
    <t>デジタルツールを活用した情報発信強化事業</t>
  </si>
  <si>
    <t>令和5年度補正デジタル田園都市国家構想交付金(デジタル実装タイプTYPE1)03206</t>
  </si>
  <si>
    <t>令和6年度補正新しい地方経済・生活環境創生交付金(デジタル実装型TYPE1)10207中学校教育情報化推進事業</t>
  </si>
  <si>
    <t>デジタルミュージアム事業</t>
  </si>
  <si>
    <t>令和5年度補正デジタル田園都市国家構想交付金(デジタル実装タイプTYPE1)07209</t>
  </si>
  <si>
    <t>展示解説システム導入事業</t>
  </si>
  <si>
    <t>公金収納キャッシュレス決済導入事業</t>
  </si>
  <si>
    <t>令和5年度補正デジタル田園都市国家構想交付金(デジタル実装タイプTYPE1)05348行政手続きオンライン化推進事業</t>
  </si>
  <si>
    <t>公開型・統合型GISクラウドサービス拡充事業</t>
  </si>
  <si>
    <t>公立保育施設へのＩＣＴ導入による保護者満足度向上事業</t>
  </si>
  <si>
    <t>令和5年度補正デジタル田園都市国家構想交付金(デジタル実装タイプTYPE1)26100</t>
  </si>
  <si>
    <t>生成ＡＩを活用した音声ガイド事業</t>
  </si>
  <si>
    <t>令和5年度補正デジタル田園都市国家構想交付金(デジタル実装タイプTYPE1)03213</t>
  </si>
  <si>
    <t>令和5年度補正デジタル田園都市国家構想交付金(デジタル実装タイプTYPE1)41206</t>
  </si>
  <si>
    <t>令和5年度補正デジタル田園都市国家構想交付金(デジタル実装タイプTYPE1)03214</t>
  </si>
  <si>
    <t>証明書交付のデジタル化とマイナンバーカード利活用促進事業</t>
  </si>
  <si>
    <t>令和4年度補正デジタル田園都市国家構想交付金(デジタル実装タイプTYPE1)03000デジタル技術を活用した学校教育の情報化</t>
  </si>
  <si>
    <t>令和5年度補正デジタル田園都市国家構想交付金(デジタル実装タイプTYPE1)03215</t>
  </si>
  <si>
    <t>AIデマンド交通</t>
  </si>
  <si>
    <t>観光DX推進事業</t>
  </si>
  <si>
    <t>令和5年度補正デジタル田園都市国家構想交付金(デジタル実装タイプTYPE1)11301</t>
  </si>
  <si>
    <t>Logoフォームを活用したオンライン申請事業</t>
  </si>
  <si>
    <t>公立保育所等ＩＣＴシステム導入事業</t>
  </si>
  <si>
    <t>LINEを活用した情報発信体制構築事業</t>
  </si>
  <si>
    <t>令和5年度補正デジタル田園都市国家構想交付金(デジタル実装タイプTYPE1)17212DXを通した市民協働のまちづくり促進事業</t>
  </si>
  <si>
    <t>令和5年度補正デジタル田園都市国家構想交付金(デジタル実装タイプTYPE1)03216</t>
  </si>
  <si>
    <t>令和5年度補正デジタル田園都市国家構想交付金(デジタル実装タイプTYPE1)03303</t>
  </si>
  <si>
    <t>令和6年度補正新しい地方経済・生活環境創生交付金(デジタル実装型TYPE1)03215スマート農業推進事業</t>
  </si>
  <si>
    <t>岩手町議会情報化推進事業</t>
  </si>
  <si>
    <t>令和6年度補正新しい地方経済・生活環境創生交付金(デジタル実装型TYPE1)13123児童虐待対応支援システム導入事業</t>
  </si>
  <si>
    <t>令和5年度補正デジタル田園都市国家構想交付金(デジタル実装タイプTYPE1)03321</t>
  </si>
  <si>
    <t>電子母子健康手帳</t>
  </si>
  <si>
    <t>LINEを活⽤した情報提供・町⺠サービス向上事業</t>
  </si>
  <si>
    <t>令和5年度補正デジタル田園都市国家構想交付金(デジタル実装タイプTYPE1)13208</t>
  </si>
  <si>
    <t>大型提示装置を用いた共同学習の実施事業</t>
  </si>
  <si>
    <t>令和4年度補正デジタル田園都市国家構想交付金(デジタル実装タイプTYPE1)15227行政手続のオンライン化による住民サービスの向上事業</t>
  </si>
  <si>
    <t>令和5年度補正デジタル田園都市国家構想交付金(デジタル実装タイプTYPE1)03366</t>
  </si>
  <si>
    <t>都市情報デジタル推進事業</t>
  </si>
  <si>
    <t>令和5年度補正デジタル田園都市国家構想交付金(デジタル実装タイプTYPE1)20303コンビニ交付事業</t>
  </si>
  <si>
    <t>AI型ドリル活用による個別最適な学習支援事業</t>
  </si>
  <si>
    <t>令和5年度補正デジタル田園都市国家構想交付金(デジタル実装タイプTYPE1)03381</t>
  </si>
  <si>
    <t>ICTによる教育推進事業</t>
  </si>
  <si>
    <t>認定こども園業務ICT化事業</t>
  </si>
  <si>
    <t>令和5年度補正デジタル田園都市国家構想交付金(デジタル実装タイプTYPE1)03402</t>
  </si>
  <si>
    <t>幼稚園・保育所ICTシステム導入事業</t>
  </si>
  <si>
    <t>令和5年度補正デジタル田園都市国家構想交付金(デジタル実装タイプTYPE1)03441</t>
  </si>
  <si>
    <t>ラーニング・マネジメント・システム導入事業</t>
  </si>
  <si>
    <t>コンビニ交付、書かない窓口サービス事業</t>
  </si>
  <si>
    <t>令和4年度補正デジタル田園都市国家構想交付金(デジタル実装タイプTYPE1)44205税証明のコンビニ交付サービス事業</t>
  </si>
  <si>
    <t>令和5年度補正デジタル田園都市国家構想交付金(デジタル実装タイプTYPE1)03484</t>
  </si>
  <si>
    <t>書かない窓口申請書作成支援システム導入事業</t>
  </si>
  <si>
    <t>令和6年度補正新しい地方経済・生活環境創生交付金(デジタル実装型TYPE1)36841映像通報システム導入事業</t>
  </si>
  <si>
    <t>令和5年度補正デジタル田園都市国家構想交付金(デジタル実装タイプTYPE1)03503</t>
  </si>
  <si>
    <t>令和5年度補正デジタル田園都市国家構想交付金(デジタル実装タイプTYPE1)03507</t>
  </si>
  <si>
    <t>令和5年度補正デジタル田園都市国家構想交付金(デジタル実装タイプTYPE1)03887</t>
  </si>
  <si>
    <t>令和5年度補正デジタル田園都市国家構想交付金(デジタル実装タイプTYPE1)04000</t>
  </si>
  <si>
    <t>博物館利用情報を活用した地域活力向上事業</t>
  </si>
  <si>
    <t>令和6年度補正新しい地方経済・生活環境創生交付金(デジタル実装型TYPE1)43441公共施設予約管理システム整備事業</t>
  </si>
  <si>
    <t>認定調査システム導入による認定業務デジタル化推進事業</t>
  </si>
  <si>
    <t>令和6年度補正新しい地方経済・生活環境創生交付金(デジタル実装型TYPE1)10204介護認定調査・認定審査会ＤＸ事業</t>
  </si>
  <si>
    <t>令和5年度補正デジタル田園都市国家構想交付金(デジタル実装タイプTYPE1)22210ＭａａＳ推進に係るＡＩオンデマンド交通システムの高度化による市内公共交通の最適化事業</t>
  </si>
  <si>
    <t>令和4年度補正デジタル田園都市国家構想交付金(デジタル実装タイプTYPE1)23213書かない窓口サービス事業</t>
  </si>
  <si>
    <t>障害支援区分判定審査会のペーパーレス化</t>
  </si>
  <si>
    <t>校務支援システムによる児童生徒情報連携事業</t>
  </si>
  <si>
    <t>令和5年度補正デジタル田園都市国家構想交付金(デジタル実装タイプTYPE1)04203</t>
  </si>
  <si>
    <t>自治体窓口DXSaaSを活用した書かない窓口導入事業</t>
  </si>
  <si>
    <t>統合型・公開型ＧＩＳ導入事業</t>
  </si>
  <si>
    <t>介護認定事務デジタル化推進事業</t>
  </si>
  <si>
    <t>令和6年度補正新しい地方経済・生活環境創生交付金(デジタル実装型TYPE1)01464オンライン予約・申請システム整備事業</t>
  </si>
  <si>
    <t>住⺠の安⼼安全のさらなる革新に向けた道路冠⽔状況モニタリング事業</t>
  </si>
  <si>
    <t>医療会計システム化事業</t>
  </si>
  <si>
    <t>周南市窓口DX事業</t>
  </si>
  <si>
    <t>令和6年度補正新しい地方経済・生活環境創生交付金(デジタル実装型TYPE1)01637</t>
  </si>
  <si>
    <t>令和4年度補正デジタル田園都市国家構想交付金(デジタル実装タイプTYPE1)12218ホームページへのAIチャットボットの実装事業</t>
  </si>
  <si>
    <t>EdTech推進事業</t>
  </si>
  <si>
    <t>令和5年度補正デジタル田園都市国家構想交付金(デジタル実装タイプTYPE1)04206</t>
  </si>
  <si>
    <t>クラウド型校務支援システム導入事業</t>
  </si>
  <si>
    <t>令和5年度補正デジタル田園都市国家構想交付金(デジタル実装タイプTYPE1)04209</t>
  </si>
  <si>
    <t>令和4年度補正デジタル田園都市国家構想交付金(デジタル実装タイプTYPE1)12212窓口等におけるキャシュレス決済導入事業</t>
  </si>
  <si>
    <t>住民サービス向上のための公開型GIS構築事業</t>
  </si>
  <si>
    <t>令和4年度補正デジタル田園都市国家構想交付金(デジタル実装タイプTYPE1)28225要介護認定訪問調査用モバイル（タブレット）導入事業</t>
  </si>
  <si>
    <t>入札参加資格審査申請システム及び契約管理システム導入事業</t>
  </si>
  <si>
    <t>令和5年度補正デジタル田園都市国家構想交付金(デジタル実装タイプTYPE1)04213</t>
  </si>
  <si>
    <t>令和5年度補正デジタル田園都市国家構想交付金(デジタル実装タイプTYPE1)04321</t>
  </si>
  <si>
    <t>スマート農業機械実装拡大支援事業</t>
  </si>
  <si>
    <t>令和5年度補正デジタル田園都市国家構想交付金(デジタル実装タイプTYPE1)15217</t>
  </si>
  <si>
    <t>令和5年度補正デジタル田園都市国家構想交付金(デジタル実装タイプTYPE1)04362</t>
  </si>
  <si>
    <t>デジタル通知事業</t>
  </si>
  <si>
    <t>令和5年度補正デジタル田園都市国家構想交付金(デジタル実装タイプTYPE1)04404</t>
  </si>
  <si>
    <t>個別避難計画デジタル化事業</t>
  </si>
  <si>
    <t>AIチャットボットを用いた町民サービスの向上事業</t>
  </si>
  <si>
    <t>AI音声認識システムを活用した窓口支援サービス事業</t>
  </si>
  <si>
    <t>向日市どこでも図書館事業</t>
  </si>
  <si>
    <t>町民への迅速な情報提供及び災害対策業務ＤＸ事業</t>
  </si>
  <si>
    <t>令和5年度補正デジタル田園都市国家構想交付金(デジタル実装タイプTYPE1)04445</t>
  </si>
  <si>
    <t>令和5年度補正デジタル田園都市国家構想交付金(デジタル実装タイプTYPE1)04581</t>
  </si>
  <si>
    <t>窓口キャッシュレス決済推進事業</t>
  </si>
  <si>
    <t>ドローンによる災害時インフラ構築事業</t>
  </si>
  <si>
    <t>果樹発芽・開花予想システム構築事業</t>
  </si>
  <si>
    <t>令和6年度補正新しい地方経済・生活環境創生交付金(デジタル実装型TYPE1)26209契約事務の電子化事業</t>
  </si>
  <si>
    <t>令和5年度補正デジタル田園都市国家構想交付金(デジタル実装タイプTYPE1)05201</t>
  </si>
  <si>
    <t>令和5年度補正デジタル田園都市国家構想交付金(デジタル実装タイプTYPE1)05202</t>
  </si>
  <si>
    <t>デジタル地域通貨サービスを活用した地域経済活性化</t>
  </si>
  <si>
    <t>ＬＩＮＥ拡張サービス導入事業</t>
  </si>
  <si>
    <t>令和4年度補正デジタル田園都市国家構想交付金(デジタル実装タイプTYPE1)24207電子入札システム運用事業</t>
  </si>
  <si>
    <t>収蔵資料公開データベース整備事業</t>
  </si>
  <si>
    <t>令和5年度補正デジタル田園都市国家構想交付金(デジタル実装タイプTYPE1)41206公開型GIS導入事業</t>
  </si>
  <si>
    <t>令和5年度補正デジタル田園都市国家構想交付金(デジタル実装タイプTYPE1)05203</t>
  </si>
  <si>
    <t>窓口業務スマート化推進事業</t>
  </si>
  <si>
    <t>キオスク端末（自動証明書交付機）及びキャッシュレス決済導入事業</t>
  </si>
  <si>
    <t>集団けんしん予約システム導入事業</t>
  </si>
  <si>
    <t>　ＡＩオンデマンド型相乗エアポートタクシー事業</t>
  </si>
  <si>
    <t>令和5年度補正デジタル田園都市国家構想交付金(デジタル実装タイプTYPE1)05207</t>
  </si>
  <si>
    <t>介護認定審査会のペーパーレス化</t>
  </si>
  <si>
    <t>令和5年度補正デジタル田園都市国家構想交付金(デジタル実装タイプTYPE1)05210</t>
  </si>
  <si>
    <t>指導者用デジタル教科書の整備</t>
  </si>
  <si>
    <t>位置情報を活用した公共施設利便性向上事業</t>
  </si>
  <si>
    <t>令和5年度補正デジタル田園都市国家構想交付金(デジタル実装タイプTYPE1)05212</t>
  </si>
  <si>
    <t>だいせんやさしい窓口プロジェクト</t>
  </si>
  <si>
    <t>令和6年度補正新しい地方経済・生活環境創生交付金(デジタル実装型TYPE1)42307窓口キャッシュレスサービス導入事業</t>
  </si>
  <si>
    <t>LINEを活用した子ども・子育て等行政情報配信事業</t>
  </si>
  <si>
    <t>令和5年度補正デジタル田園都市国家構想交付金(デジタル実装タイプTYPE1)05214</t>
  </si>
  <si>
    <t>にかほ市デジタルアーカイブ事業</t>
  </si>
  <si>
    <t>令和5年度補正デジタル田園都市国家構想交付金(デジタル実装タイプTYPE1)05348</t>
  </si>
  <si>
    <t>行政手続きオンライン化推進事業</t>
  </si>
  <si>
    <t>施設予約システム構築事業</t>
  </si>
  <si>
    <t>令和5年度補正デジタル田園都市国家構想交付金(デジタル実装タイプTYPE1)05361</t>
  </si>
  <si>
    <t>電子書籍サービス提供事業</t>
  </si>
  <si>
    <t>子ども・学校・保護者連携事業　～統合型校務支援システムを中心に据えて～</t>
  </si>
  <si>
    <t>AIによる健康アドバイス機能実装事業</t>
  </si>
  <si>
    <t>除雪車運行管理システム導入事業</t>
  </si>
  <si>
    <t>令和5年度補正デジタル田園都市国家構想交付金(デジタル実装タイプTYPE1)13113公開型GIS拡充事業</t>
  </si>
  <si>
    <t>令和5年度補正デジタル田園都市国家構想交付金(デジタル実装タイプTYPE1)06205</t>
  </si>
  <si>
    <t>市公式LINEを活用した情報発信による市民サービス向上事業</t>
  </si>
  <si>
    <t>観光デジタルマップを活用した新庄まつり山車GPS位置情報発信事業</t>
  </si>
  <si>
    <t>令和5年度補正デジタル田園都市国家構想交付金(デジタル実装タイプTYPE1)06206</t>
  </si>
  <si>
    <t>令和5年度補正デジタル田園都市国家構想交付金(デジタル実装タイプTYPE1)07203デジタル採点システム整備事業</t>
  </si>
  <si>
    <t>令和5年度補正デジタル田園都市国家構想交付金(デジタル実装タイプTYPE1)06208</t>
  </si>
  <si>
    <t>各種証明書コンビニ交付事業</t>
  </si>
  <si>
    <t>デジタルを活用したスマート水道推進事業</t>
  </si>
  <si>
    <t>令和5年度補正デジタル田園都市国家構想交付金(デジタル実装タイプTYPE1)40203デジタルサイネージ整備事業</t>
  </si>
  <si>
    <t>デジタルミュージアム整備事業</t>
  </si>
  <si>
    <t>令和6年度補正新しい地方経済・生活環境創生交付金(デジタル実装型TYPE1)16907</t>
  </si>
  <si>
    <t>母子保健デジタル活用事業</t>
  </si>
  <si>
    <t>天童市公式LINE運用支援システム導入事業</t>
  </si>
  <si>
    <t>令和5年度補正デジタル田園都市国家構想交付金(デジタル実装タイプTYPE1)06301</t>
  </si>
  <si>
    <t>マイナンバーカードの利活用による証明書のコンビニ交付導入事業</t>
  </si>
  <si>
    <t>中山町LINE公式アカウント導入事業</t>
  </si>
  <si>
    <t>積雪深自動モニタリングシステム導入事業</t>
  </si>
  <si>
    <t>令和6年度補正新しい地方経済・生活環境創生交付金(デジタル実装型TYPE1)11214</t>
  </si>
  <si>
    <t>河北町公式LINE活用事業</t>
  </si>
  <si>
    <t>令和5年度補正デジタル田園都市国家構想交付金(デジタル実装タイプTYPE1)06324</t>
  </si>
  <si>
    <t>令和5年度補正デジタル田園都市国家構想交付金(デジタル実装タイプTYPE1)06323</t>
  </si>
  <si>
    <t>LINEを活用したDX・住民サービス向上事業</t>
  </si>
  <si>
    <t>令和5年度補正デジタル田園都市国家構想交付金(デジタル実装タイプTYPE1)15225特別養護老人ホーム見守りデジタル化事業</t>
  </si>
  <si>
    <t>令和5年度補正デジタル田園都市国家構想交付金(デジタル実装タイプTYPE1)06361</t>
  </si>
  <si>
    <t>　積雪深モニタリング導入事業</t>
  </si>
  <si>
    <t>令和5年度補正デジタル田園都市国家構想交付金(デジタル実装タイプTYPE1)06363</t>
  </si>
  <si>
    <t>キャッシュレス決済システム導入事業</t>
  </si>
  <si>
    <t>令和5年度補正デジタル田園都市国家構想交付金(デジタル実装タイプTYPE1)24203</t>
  </si>
  <si>
    <t>雨量モニタリングシステム導入事業</t>
  </si>
  <si>
    <t>道路台帳管理システム導入事業</t>
  </si>
  <si>
    <t>令和4年度補正デジタル田園都市国家構想交付金(デジタル実装タイプTYPE1)35344申請書作成支援システム導入事業</t>
  </si>
  <si>
    <t>日本一の除雪体制つくり事業</t>
  </si>
  <si>
    <t>令和5年度補正デジタル田園都市国家構想交付金(デジタル実装タイプTYPE1)17211</t>
  </si>
  <si>
    <t>防災マップデジタル化推進事業</t>
  </si>
  <si>
    <t>令和5年度補正デジタル田園都市国家構想交付金(デジタル実装タイプTYPE1)06381</t>
  </si>
  <si>
    <t>自治体基盤クラウドシステムコンビニ交付連携構築事業</t>
  </si>
  <si>
    <t>令和5年度補正デジタル田園都市国家構想交付金(デジタル実装タイプTYPE1)06382</t>
  </si>
  <si>
    <t>今治市都市計画情報システム更新及び、公開型GISシステム構築事業</t>
  </si>
  <si>
    <t>　証明書等のコンビニ交付事業</t>
  </si>
  <si>
    <t>令和5年度補正デジタル田園都市国家構想交付金(デジタル実装タイプTYPE1)06402</t>
  </si>
  <si>
    <t>セミセルフレジ導入事業</t>
  </si>
  <si>
    <t>令和5年度補正デジタル田園都市国家構想交付金(デジタル実装タイプTYPE1)34208</t>
  </si>
  <si>
    <t>BCLコンビニ交付システム導入事業</t>
  </si>
  <si>
    <t>持続可能な社会をめざす窓口推進事業</t>
  </si>
  <si>
    <t>令和5年度補正デジタル田園都市国家構想交付金(デジタル実装タイプTYPE1)06461</t>
  </si>
  <si>
    <t>書かない窓口の進展による市民満足度向上事業</t>
  </si>
  <si>
    <t>令和5年度補正デジタル田園都市国家構想交付金(デジタル実装タイプTYPE1)07000</t>
  </si>
  <si>
    <t>農業におけるRTKシステムの実装拡大事業</t>
  </si>
  <si>
    <t>公金収納キャッシュレス化・端末整備事業</t>
  </si>
  <si>
    <t>そなえるふくしま防災事業 （防災DX推進事業）</t>
  </si>
  <si>
    <t>令和4年度補正デジタル田園都市国家構想交付金(デジタル実装タイプTYPE1)32449三市三町統一システムによる校務情報のクラウド化</t>
  </si>
  <si>
    <t>上下水道料金情報化推進システム事業</t>
  </si>
  <si>
    <t>マイナンバーカードを活用したタクシー運賃割引補助システム構築・運用事業</t>
  </si>
  <si>
    <t>学習センタースマート環境構築事業</t>
  </si>
  <si>
    <t>避難行動要支援者支援事業</t>
  </si>
  <si>
    <t>ＧPＳを活用した除雪管理</t>
  </si>
  <si>
    <t>令和5年度補正デジタル田園都市国家構想交付金(デジタル実装タイプTYPE1)20384</t>
  </si>
  <si>
    <t>令和5年度補正デジタル田園都市国家構想交付金(デジタル実装タイプTYPE1)43433</t>
  </si>
  <si>
    <t>令和5年度補正デジタル田園都市国家構想交付金(デジタル実装タイプTYPE1)07204</t>
  </si>
  <si>
    <t>かんたん窓口申請システム構築事業</t>
  </si>
  <si>
    <t>令和4年度補正デジタル田園都市国家構想交付金(デジタル実装タイプTYPE1)27229契約DX</t>
  </si>
  <si>
    <t>令和5年度補正デジタル田園都市国家構想交付金(デジタル実装タイプTYPE1)07205</t>
  </si>
  <si>
    <t>しらかわデジタルミュージアム公開推進事業</t>
  </si>
  <si>
    <t>白河地域発行新聞デジタルアーカイブ整備事業</t>
  </si>
  <si>
    <t>ＡＩオンデマンド交通事業（西部エリア）</t>
  </si>
  <si>
    <t>介護認定調査のデジタル化</t>
  </si>
  <si>
    <t>令和5年度補正デジタル田園都市国家構想交付金(デジタル実装タイプTYPE1)11206校務のデジタル化による子供の学び支援・充実事業</t>
  </si>
  <si>
    <t>令和5年度補正デジタル田園都市国家構想交付金(デジタル実装タイプTYPE1)07210</t>
  </si>
  <si>
    <t>令和5年度補正デジタル田園都市国家構想交付金(デジタル実装タイプTYPE1)07211</t>
  </si>
  <si>
    <t>要介護認定業務のDX化事業</t>
  </si>
  <si>
    <t>防災情報システム導入事業</t>
  </si>
  <si>
    <t>東京都若者総合相談事業における音声マイニングシステムの導入</t>
  </si>
  <si>
    <t>介護認定審査会ペーパーレス会議システム導入事業</t>
  </si>
  <si>
    <t>令和5年度補正デジタル田園都市国家構想交付金(デジタル実装タイプTYPE1)07212</t>
  </si>
  <si>
    <t>令和5年度補正デジタル田園都市国家構想交付金(デジタル実装タイプTYPE1)07213</t>
  </si>
  <si>
    <t>デジタル通知サービスを活用した郵送DX事業</t>
  </si>
  <si>
    <t>令和6年度補正新しい地方経済・生活環境創生交付金(デジタル実装型TYPE1)24215避難行動要支援者管理システム</t>
  </si>
  <si>
    <t>要介護認定事務DX化事業</t>
  </si>
  <si>
    <t>上水道ＡＩ情報管理システム事業</t>
  </si>
  <si>
    <t>令和5年度補正デジタル田園都市国家構想交付金(デジタル実装タイプTYPE1)07214</t>
  </si>
  <si>
    <t>令和5年度補正デジタル田園都市国家構想交付金(デジタル実装タイプTYPE1)42211世界遺産モニタリングシステム構築事業</t>
  </si>
  <si>
    <t>事業概要　【「行かない・書かない・待たない」窓口推進事業】</t>
  </si>
  <si>
    <t>デジタル技術を活用した迅速・公平な被災者支援実現事業</t>
  </si>
  <si>
    <t>令和4年度補正デジタル田園都市国家構想交付金(デジタル実装タイプTYPE1)01402証明書オンライン請求システム整備事業</t>
  </si>
  <si>
    <t>保育所ＩＣＴシステム導入事業</t>
  </si>
  <si>
    <t>令和5年度補正デジタル田園都市国家構想交付金(デジタル実装タイプTYPE1)07301</t>
  </si>
  <si>
    <t>Web口座振替受付導入事業</t>
  </si>
  <si>
    <t>令和6年度補正新しい地方経済・生活環境創生交付金(デジタル実装型TYPE1)34211LINE機能拡充事業</t>
  </si>
  <si>
    <t>令和5年度補正デジタル田園都市国家構想交付金(デジタル実装タイプTYPE1)41346LINE等を活⽤した情報提供・市⺠サービス向上事業</t>
  </si>
  <si>
    <t>桑折宿絵図復元・デジタル化事業</t>
  </si>
  <si>
    <t>令和5年度補正デジタル田園都市国家構想交付金(デジタル実装タイプTYPE1)07303</t>
  </si>
  <si>
    <t>罹災証明迅速化ソリューション導入事業</t>
  </si>
  <si>
    <t>令和4年度補正デジタル田園都市国家構想交付金(デジタル実装タイプTYPE1)47209母子モ_子育てDX浸透・定着事業</t>
  </si>
  <si>
    <t>令和5年度補正デジタル田園都市国家構想交付金(デジタル実装タイプTYPE1)07308</t>
  </si>
  <si>
    <t>デジタル窓口（デジ窓）構築事業</t>
  </si>
  <si>
    <t>令和5年度補正デジタル田園都市国家構想交付金(デジタル実装タイプTYPE1)07322</t>
  </si>
  <si>
    <t>公開型GIS追加データ整備事業</t>
  </si>
  <si>
    <t>デジタル技術による赤潮監視体制高度化事業</t>
  </si>
  <si>
    <t>令和5年度補正デジタル田園都市国家構想交付金(デジタル実装タイプTYPE1)07368</t>
  </si>
  <si>
    <t>令和5年度補正デジタル田園都市国家構想交付金(デジタル実装タイプTYPE1)40229母子健康手帳アプリを活用した妊娠届出・乳幼児健診の電子化事業</t>
  </si>
  <si>
    <t>電子入札・電子契約システムの導入事業</t>
  </si>
  <si>
    <t>令和6年度補正新しい地方経済・生活環境創生交付金(デジタル実装型TYPE1)47303窓口利便性向上事業</t>
  </si>
  <si>
    <t>大紀町　情報発信強化事業</t>
  </si>
  <si>
    <t>特別支援教育ソフト導入事業</t>
  </si>
  <si>
    <t>令和5年度補正デジタル田園都市国家構想交付金(デジタル実装タイプTYPE1)07408</t>
  </si>
  <si>
    <t>令和4年度補正デジタル田園都市国家構想交付金(デジタル実装タイプTYPE1)03209大型提示装置を用いた同時双方向授業の展開</t>
  </si>
  <si>
    <t>令和6年度補正新しい地方経済・生活環境創生交付金(デジタル実装型TYPE1)01635デジタルを活用した書かない窓口整備事業</t>
  </si>
  <si>
    <t>行政情報デジタル化・活用推進基盤構築業務</t>
  </si>
  <si>
    <t>令和6年度補正新しい地方経済・生活環境創生交付金(デジタル実装型TYPE1)40204学習アプリケーション導入事業</t>
  </si>
  <si>
    <t>令和5年度補正デジタル田園都市国家構想交付金(デジタル実装タイプTYPE1)11209デジタル地域通貨導入による地域経済活性化事業</t>
  </si>
  <si>
    <t>浸水対応迅速化に向けたゲート自動化及び監視･制御システム構築事業</t>
  </si>
  <si>
    <t xml:space="preserve">放課後児童クラブICT化によるサービス環境向上事業
</t>
  </si>
  <si>
    <t>令和5年度補正デジタル田園都市国家構想交付金(デジタル実装タイプTYPE1)01513デマンドバスオンライン予約・運行管理サービス導入事業</t>
  </si>
  <si>
    <t>母子健康手帳アプリを活用した母子保健事業</t>
  </si>
  <si>
    <t>令和5年度補正デジタル田園都市国家構想交付金(デジタル実装タイプTYPE1)07446</t>
  </si>
  <si>
    <t>入札契約管理システム導入事業</t>
  </si>
  <si>
    <t>令和4年度補正デジタル田園都市国家構想交付金(デジタル実装タイプTYPE1)05211LINE活用型デジタル観光パスポート事業</t>
  </si>
  <si>
    <t>書かない窓口（申請書作成ソリューション）導入事業</t>
  </si>
  <si>
    <t>令和5年度補正デジタル田園都市国家構想交付金(デジタル実装タイプTYPE1)07466</t>
  </si>
  <si>
    <t>AI活用型オンデマンドバス事業</t>
  </si>
  <si>
    <t>令和5年度補正デジタル田園都市国家構想交付金(デジタル実装タイプTYPE1)44207窓口キャッシュレス化事業</t>
  </si>
  <si>
    <t>矢吹町情報発信DX化事業</t>
  </si>
  <si>
    <t>令和5年度補正デジタル田園都市国家構想交付金(デジタル実装タイプTYPE1)07481</t>
  </si>
  <si>
    <t>令和4年度補正デジタル田園都市国家構想交付金(デジタル実装タイプTYPE1)43468スマート行政サービス推進事業</t>
  </si>
  <si>
    <t>令和6年度補正新しい地方経済・生活環境創生交付金(デジタル実装型TYPE1)09210</t>
  </si>
  <si>
    <t>令和5年度補正デジタル田園都市国家構想交付金(デジタル実装タイプTYPE1)07484</t>
  </si>
  <si>
    <t>保育園ICTシステムの導入及び運用保守委託</t>
  </si>
  <si>
    <t>給付費等申請事務事業</t>
  </si>
  <si>
    <t>プチ移住で子育て支援！第２のふるさとさめがわ体験事業</t>
  </si>
  <si>
    <t>令和5年度補正デジタル田園都市国家構想交付金(デジタル実装タイプTYPE1)07501</t>
  </si>
  <si>
    <t>令和5年度補正デジタル田園都市国家構想交付金(デジタル実装タイプTYPE1)07503</t>
  </si>
  <si>
    <t>令和6年度補正新しい地方経済・生活環境創生交付金(デジタル実装型TYPE1)05206</t>
  </si>
  <si>
    <t>令和5年度補正デジタル田園都市国家構想交付金(デジタル実装タイプTYPE1)23202オープンデータサイト構築事業</t>
  </si>
  <si>
    <t>三春町歴史民俗資料館Webデジタルミュージアム構築事業</t>
  </si>
  <si>
    <t>入札参加資格申請受付システム導入事業</t>
  </si>
  <si>
    <t>校務支援システムを始めとした校務環境デジタル化事業</t>
  </si>
  <si>
    <t>令和5年度補正デジタル田園都市国家構想交付金(デジタル実装タイプTYPE1)08201</t>
  </si>
  <si>
    <t>教育ダッシュボードによる個別最適な学び実施事業</t>
  </si>
  <si>
    <t>公立保育園・認定こども園のICT化推進事業</t>
  </si>
  <si>
    <t>令和4年度補正デジタル田園都市国家構想交付金(デジタル実装タイプTYPE1)05207LINEを活用した「来なくていい市役所」の実現</t>
  </si>
  <si>
    <t>令和4年度補正デジタル田園都市国家構想交付金(デジタル実装タイプTYPE1)44202入札関連手続電子化事業</t>
  </si>
  <si>
    <t>新公共施設予約システム導入、運用事業</t>
  </si>
  <si>
    <t>博物館デジタルアーカイブ事業</t>
  </si>
  <si>
    <t>コンビニ収納サービス導入事業</t>
  </si>
  <si>
    <t>令和5年度補正デジタル田園都市国家構想交付金(デジタル実装タイプTYPE1)08208</t>
  </si>
  <si>
    <t>「健康」×「子育て」多世代交流推進事業</t>
  </si>
  <si>
    <t>令和5年度補正デジタル田園都市国家構想交付金(デジタル実装タイプTYPE1)08210</t>
  </si>
  <si>
    <t>戸籍証明書コンビニ交付サービス導入事業</t>
  </si>
  <si>
    <t>議会を分かりやすく伝える化事業</t>
  </si>
  <si>
    <t>生成AIチャットボットを活用したウェブサイトの利便性向上事業</t>
  </si>
  <si>
    <t>令和5年度補正デジタル田園都市国家構想交付金(デジタル実装タイプTYPE1)13201地図情報の一般公開による住民サービス向上等</t>
  </si>
  <si>
    <t>令和4年度補正デジタル田園都市国家構想交付金(デジタル実装タイプTYPE1)38356デジタルサポートルーム「上島モデル」</t>
  </si>
  <si>
    <t>令和5年度補正デジタル田園都市国家構想交付金(デジタル実装タイプTYPE1)08215</t>
  </si>
  <si>
    <t>自動草刈機実装事業</t>
  </si>
  <si>
    <t>管路台帳システム整備事業</t>
  </si>
  <si>
    <t>動くヘルスケアサービス実装事業</t>
  </si>
  <si>
    <t>住民サービス向上書かない窓口事業</t>
  </si>
  <si>
    <t>令和5年度補正デジタル田園都市国家構想交付金(デジタル実装タイプTYPE1)08217</t>
  </si>
  <si>
    <t>用途地域等ホームページ閲覧サービス導入事業</t>
  </si>
  <si>
    <t>議場オンライン議会対応のためのディスプレイ設置事業</t>
  </si>
  <si>
    <t>戸籍・附票証明書のコンビニ交付推進事業</t>
  </si>
  <si>
    <t>令和5年度補正デジタル田園都市国家構想交付金(デジタル実装タイプTYPE1)08223</t>
  </si>
  <si>
    <t>AI電話による24時間体制での電話対応窓口実装事業</t>
  </si>
  <si>
    <t>都市計画情報のオープンデータ化実装事業</t>
  </si>
  <si>
    <t>令和5年度補正デジタル田園都市国家構想交付金(デジタル実装タイプTYPE1)08224</t>
  </si>
  <si>
    <t>令和5年度補正デジタル田園都市国家構想交付金(デジタル実装タイプTYPE1)08226</t>
  </si>
  <si>
    <t>介護認定審査会デジタルサービス導入事業</t>
  </si>
  <si>
    <t>令和4年度補正デジタル田園都市国家構想交付金(デジタル実装タイプTYPE1)01221除雪管理システム及びGPSを活用した除雪業務効率化</t>
  </si>
  <si>
    <t>令和5年度補正デジタル田園都市国家構想交付金(デジタル実装タイプTYPE1)08229</t>
  </si>
  <si>
    <t>公共施設DX実装事業</t>
  </si>
  <si>
    <t>令和5年度補正デジタル田園都市国家構想交付金(デジタル実装タイプTYPE1)08230</t>
  </si>
  <si>
    <t>令和4年度補正デジタル田園都市国家構想交付金(デジタル実装タイプTYPE1)08216動く市役所サービス実装事業</t>
  </si>
  <si>
    <t>市民等の移動機会削減及び聞こえの課題解決事業</t>
  </si>
  <si>
    <t>令和5年度補正デジタル田園都市国家構想交付金(デジタル実装タイプTYPE1)08232</t>
  </si>
  <si>
    <t>令和6年度補正新しい地方経済・生活環境創生交付金(デジタル実装型TYPE1)01692</t>
  </si>
  <si>
    <t>令和5年度補正デジタル田園都市国家構想交付金(デジタル実装タイプTYPE1)08233</t>
  </si>
  <si>
    <t>令和6年度補正新しい地方経済・生活環境創生交付金(デジタル実装型TYPE1)43433AI-OCR導入による窓口のスマート化</t>
  </si>
  <si>
    <t>スマート市役所の開設事業</t>
  </si>
  <si>
    <t>令和5年度補正デジタル田園都市国家構想交付金(デジタル実装タイプTYPE1)08309</t>
  </si>
  <si>
    <t>「選ばれる水俣」推進事業（コンビニ交付）</t>
  </si>
  <si>
    <t>火災監視用AIカメラ整備事業</t>
  </si>
  <si>
    <t>デマンドタクシーAI配車システム導入事業</t>
  </si>
  <si>
    <t>大蔵村水道施設クラウド監視設備導入事業</t>
  </si>
  <si>
    <t>スマートサービス推進事業</t>
  </si>
  <si>
    <t>フロントヤード改革事業</t>
  </si>
  <si>
    <t>令和5年度補正デジタル田園都市国家構想交付金(デジタル実装タイプTYPE1)09000</t>
  </si>
  <si>
    <t>避難意識高揚事業</t>
  </si>
  <si>
    <t>ケアラー支援Ｗｅｂページ構築事業</t>
  </si>
  <si>
    <t>　安全安心アプリへの交通情報発信機能の追加事業</t>
  </si>
  <si>
    <t>令和5年度補正デジタル田園都市国家構想交付金(デジタル実装タイプTYPE1)09201</t>
  </si>
  <si>
    <t>地域内デジタル化事業～会計事務～</t>
  </si>
  <si>
    <t>市営駐輪場等へのキャッシュレス決済の導入</t>
  </si>
  <si>
    <t>AIを活用した相談支援事業</t>
  </si>
  <si>
    <t>令和6年度補正新しい地方経済・生活環境創生交付金(デジタル実装型TYPE1)16208</t>
  </si>
  <si>
    <t>令和5年度補正デジタル田園都市国家構想交付金(デジタル実装タイプTYPE1)12233介護保険事務電算処理事業</t>
  </si>
  <si>
    <t>令和5年度補正デジタル田園都市国家構想交付金(デジタル実装タイプTYPE1)09202</t>
  </si>
  <si>
    <t>教育・保育給付管理システム導入事業</t>
  </si>
  <si>
    <t>水道DX推進事業</t>
  </si>
  <si>
    <t>施設予約システム事業</t>
  </si>
  <si>
    <t>本システムの利用者は社会教育施設の利用を希望される方に限定されるため、これまで利用実績のある定期利用団体に対しては、本事業の運用開始に合わせて事前に事業の周知を行い、システムの利用方法等について個別の相談にも応じるなどしスムーズな移行を図った。また、新規の利用団体についても文書によるやりとりの際にシステムの利用マニュアルを作成し送付したほかシステムの利用促進に向け個別に案内をするなど、利用者の利便性が損なわれることのないよう、周知を行った。</t>
    <rPh sb="39" eb="41">
      <t>リヨウ</t>
    </rPh>
    <rPh sb="41" eb="43">
      <t>ジッセキ</t>
    </rPh>
    <rPh sb="46" eb="48">
      <t>テイキ</t>
    </rPh>
    <rPh sb="48" eb="50">
      <t>リヨウ</t>
    </rPh>
    <rPh sb="50" eb="52">
      <t>ダンタイ</t>
    </rPh>
    <rPh sb="53" eb="54">
      <t>タイ</t>
    </rPh>
    <rPh sb="58" eb="59">
      <t>ホン</t>
    </rPh>
    <rPh sb="59" eb="61">
      <t>ジギョウ</t>
    </rPh>
    <rPh sb="62" eb="64">
      <t>ウンヨウ</t>
    </rPh>
    <rPh sb="64" eb="66">
      <t>カイシ</t>
    </rPh>
    <rPh sb="67" eb="68">
      <t>ア</t>
    </rPh>
    <rPh sb="71" eb="73">
      <t>ジゼン</t>
    </rPh>
    <rPh sb="74" eb="76">
      <t>ジギョウ</t>
    </rPh>
    <rPh sb="77" eb="79">
      <t>シュウチ</t>
    </rPh>
    <rPh sb="80" eb="81">
      <t>オコナ</t>
    </rPh>
    <rPh sb="88" eb="90">
      <t>リヨウ</t>
    </rPh>
    <rPh sb="90" eb="92">
      <t>ホウホウ</t>
    </rPh>
    <rPh sb="92" eb="93">
      <t>トウ</t>
    </rPh>
    <rPh sb="97" eb="99">
      <t>コベツ</t>
    </rPh>
    <rPh sb="100" eb="102">
      <t>ソウダン</t>
    </rPh>
    <rPh sb="104" eb="105">
      <t>オウ</t>
    </rPh>
    <rPh sb="115" eb="117">
      <t>イコウ</t>
    </rPh>
    <rPh sb="118" eb="119">
      <t>ハカ</t>
    </rPh>
    <rPh sb="125" eb="127">
      <t>シンキ</t>
    </rPh>
    <rPh sb="128" eb="130">
      <t>リヨウ</t>
    </rPh>
    <rPh sb="130" eb="132">
      <t>ダンタイ</t>
    </rPh>
    <rPh sb="137" eb="139">
      <t>ブンショ</t>
    </rPh>
    <rPh sb="147" eb="148">
      <t>サイ</t>
    </rPh>
    <rPh sb="154" eb="156">
      <t>リヨウ</t>
    </rPh>
    <rPh sb="162" eb="164">
      <t>サクセイ</t>
    </rPh>
    <rPh sb="165" eb="167">
      <t>ソウフ</t>
    </rPh>
    <rPh sb="176" eb="178">
      <t>リヨウ</t>
    </rPh>
    <rPh sb="178" eb="180">
      <t>ソクシン</t>
    </rPh>
    <rPh sb="181" eb="182">
      <t>ム</t>
    </rPh>
    <rPh sb="183" eb="185">
      <t>コベツ</t>
    </rPh>
    <rPh sb="186" eb="188">
      <t>アンナイ</t>
    </rPh>
    <rPh sb="194" eb="197">
      <t>リヨウシャ</t>
    </rPh>
    <rPh sb="198" eb="201">
      <t>リベンセイ</t>
    </rPh>
    <rPh sb="202" eb="203">
      <t>ソコ</t>
    </rPh>
    <rPh sb="215" eb="217">
      <t>シュウチ</t>
    </rPh>
    <rPh sb="218" eb="219">
      <t>オコナ</t>
    </rPh>
    <phoneticPr fontId="2"/>
  </si>
  <si>
    <t>デジタル予診票事業</t>
  </si>
  <si>
    <t>令和5年度補正デジタル田園都市国家構想交付金(デジタル実装タイプTYPE1)09203</t>
  </si>
  <si>
    <t>令和5年度補正デジタル田園都市国家構想交付金(デジタル実装タイプTYPE1)09204</t>
  </si>
  <si>
    <t>デジタル技術を活用したスマート行政サービスセンター設置事業</t>
  </si>
  <si>
    <t>予診票のデジタル化事業</t>
  </si>
  <si>
    <t>令和4年度補正デジタル田園都市国家構想交付金(デジタル実装タイプTYPE1)12234一斉情報発信システム導入による防災力向上事業</t>
  </si>
  <si>
    <t>スマート農業加速化推進事業</t>
  </si>
  <si>
    <t>令和5年度補正デジタル田園都市国家構想交付金(デジタル実装タイプTYPE1)09206</t>
  </si>
  <si>
    <t>公開型GISマップ追加搭載業務委託事業</t>
  </si>
  <si>
    <t>令和5年度補正デジタル田園都市国家構想交付金(デジタル実装タイプTYPE1)09208</t>
  </si>
  <si>
    <t>デジタル窓口構築に向けたキャッシュレスレジ導入事業</t>
  </si>
  <si>
    <t>LINEを活用した情報発信等住民ポータル</t>
  </si>
  <si>
    <t>公開型GISの構築による情報提供サービス事業</t>
  </si>
  <si>
    <t>統合型校務支援システム導入事業</t>
  </si>
  <si>
    <t>介護認定ペーパーレス審査会事業</t>
  </si>
  <si>
    <t>令和4年度補正デジタル田園都市国家構想交付金(デジタル実装タイプTYPE1)21201「ぎふ長良川の鵜飼」 鵜飼観覧船予約システムの充実化とオンライン決済導入</t>
  </si>
  <si>
    <t>健康ポイントアプリ</t>
  </si>
  <si>
    <t>住民公開型及び統合型GIS導入による行政サービスの向上</t>
  </si>
  <si>
    <t>デジタル郵便サービス事業</t>
  </si>
  <si>
    <t>令和6年度補正新しい地方経済・生活環境創生交付金(デジタル実装型TYPE1)01217キャッシュレス決済導入事業</t>
  </si>
  <si>
    <t>ペーパーレス会議システムを利用した介護認定審査会運営事業</t>
  </si>
  <si>
    <t>令和5年度補正デジタル田園都市国家構想交付金(デジタル実装タイプTYPE1)29209</t>
  </si>
  <si>
    <t>令和5年度補正デジタル田園都市国家構想交付金(デジタル実装タイプTYPE1)09361</t>
  </si>
  <si>
    <t>サイト内検索サービスCogmo Search（コグモ・サーチ）導入事業</t>
  </si>
  <si>
    <t>令和5年度補正デジタル田園都市国家構想交付金(デジタル実装タイプTYPE1)09384</t>
  </si>
  <si>
    <t>令和6年度補正新しい地方経済・生活環境創生交付金(デジタル実装型TYPE1)02202ごみ収集車両管理システムを用いた持続可能な収集業務</t>
  </si>
  <si>
    <t>公開型GISを用いた地番情報公開事業</t>
  </si>
  <si>
    <t>令和5年度補正デジタル田園都市国家構想交付金(デジタル実装タイプTYPE1)09386</t>
  </si>
  <si>
    <t>個別最適な学びの実現のための教育情報連携と学校ICT環境の最適化</t>
  </si>
  <si>
    <t>介護認定及び障害支援区分判定等審査会等のデジタル会議推進</t>
  </si>
  <si>
    <t>令和5年度補正デジタル田園都市国家構想交付金(デジタル実装タイプTYPE1)10201</t>
  </si>
  <si>
    <t>令和6年度補正新しい地方経済・生活環境創生交付金(デジタル実装型TYPE1)01601校務支援システム導入事業</t>
  </si>
  <si>
    <t>令和6年度補正新しい地方経済・生活環境創生交付金(デジタル実装型TYPE1)26100</t>
  </si>
  <si>
    <t>粗大ごみ戸別収集予約受付システム導入事業</t>
  </si>
  <si>
    <t>令和5年度補正デジタル田園都市国家構想交付金(デジタル実装タイプTYPE1)10202</t>
  </si>
  <si>
    <t>令和5年度補正デジタル田園都市国家構想交付金(デジタル実装タイプTYPE1)10204</t>
  </si>
  <si>
    <t>口座振替Ｗｅｂ申込サービス導入事業</t>
  </si>
  <si>
    <t>令和5年度補正デジタル田園都市国家構想交付金(デジタル実装タイプTYPE1)03206デジタルミュージアム事業</t>
  </si>
  <si>
    <t>行政DX推進事業</t>
  </si>
  <si>
    <t>マイナンバーカードを活用したタクシー活用事業</t>
  </si>
  <si>
    <t>保育所等AI入所調整システム導入事業</t>
  </si>
  <si>
    <t>デジタル技術による対面窓口の混雑緩和拡張事業</t>
  </si>
  <si>
    <t>LINE活用による情報発信力強化事業</t>
  </si>
  <si>
    <t>行政手続オンライン化（行かない窓口）推進事業</t>
  </si>
  <si>
    <t>令和5年度補正デジタル田園都市国家構想交付金(デジタル実装タイプTYPE1)10211</t>
  </si>
  <si>
    <t>ウェアラブル端末を活用した健康管理事業</t>
  </si>
  <si>
    <t>電子申請システム拡充事業</t>
  </si>
  <si>
    <t>キャッシュレス決済導入による患者の利便性向上事業</t>
  </si>
  <si>
    <t>令和5年度補正デジタル田園都市国家構想交付金(デジタル実装タイプTYPE1)10344</t>
  </si>
  <si>
    <t>図書ネットワーク事業</t>
  </si>
  <si>
    <t>令和5年度補正デジタル田園都市国家構想交付金(デジタル実装タイプTYPE1)10382</t>
  </si>
  <si>
    <t>マイナンバーカードを利用した住民票（写し）等コンビニ交付サービス</t>
  </si>
  <si>
    <t>マイナンバーカードを活用した証明書等コンビニ交付事業</t>
  </si>
  <si>
    <t>⾏政⼿続オンライン化推進事業</t>
  </si>
  <si>
    <t>令和5年度補正デジタル田園都市国家構想交付金(デジタル実装タイプTYPE1)23210防災DX推進事業</t>
  </si>
  <si>
    <t>令和4年度補正デジタル田園都市国家構想交付金(デジタル実装タイプTYPE1)07213GISを活用したハザードマップのデジタル化</t>
  </si>
  <si>
    <t>令和5年度補正デジタル田園都市国家構想交付金(デジタル実装タイプTYPE1)40621学校・保護者間連絡システム導入事業</t>
  </si>
  <si>
    <t>令和5年度補正デジタル田園都市国家構想交付金(デジタル実装タイプTYPE1)10443</t>
  </si>
  <si>
    <t>令和5年度補正デジタル田園都市国家構想交付金(デジタル実装タイプTYPE1)10444</t>
  </si>
  <si>
    <t>デジタルを活用したスマート行政実現事業</t>
  </si>
  <si>
    <t>令和4年度補正デジタル田園都市国家構想交付金(デジタル実装タイプTYPE1)05214キャッシュレス導入事業</t>
  </si>
  <si>
    <t>令和6年度補正新しい地方経済・生活環境創生交付金(デジタル実装型TYPE1)30000ネットワークカメラシステムを活用した市民応接の向上及び交番安全対策</t>
  </si>
  <si>
    <t>避難行動要支援者等管理システム整備事業</t>
  </si>
  <si>
    <t>令和5年度補正デジタル田園都市国家構想交付金(デジタル実装タイプTYPE1)10521</t>
  </si>
  <si>
    <t>令和5年度補正デジタル田園都市国家構想交付金(デジタル実装タイプTYPE1)10523</t>
  </si>
  <si>
    <t>LINEを活用した住民サービスデジタル化事業</t>
  </si>
  <si>
    <t>令和5年度補正デジタル田園都市国家構想交付金(デジタル実装タイプTYPE1)10525</t>
  </si>
  <si>
    <t>デジタル化を推進してモット便利な行政に～邑楽町を「前へ」～</t>
  </si>
  <si>
    <t>令和5年度補正デジタル田園都市国家構想交付金(デジタル実装タイプTYPE1)11000</t>
  </si>
  <si>
    <t>映像通報システム導入・運用事業</t>
  </si>
  <si>
    <t>令和5年度補正デジタル田園都市国家構想交付金(デジタル実装タイプTYPE1)09205行政手続のオンライン化事業</t>
  </si>
  <si>
    <t>令和5年度補正デジタル田園都市国家構想交付金(デジタル実装タイプTYPE1)11100</t>
  </si>
  <si>
    <t>VR体験による防火防災意識啓発事業</t>
  </si>
  <si>
    <t>令和5年度補正デジタル田園都市国家構想交付金(デジタル実装タイプTYPE1)11201</t>
  </si>
  <si>
    <t>令和4年度補正デジタル田園都市国家構想交付金(デジタル実装タイプTYPE1)01208デジタルの力を活用した子ども・子育て支援環境向上事業</t>
  </si>
  <si>
    <t>教育・保育給付費等業務管理システム構築事業</t>
  </si>
  <si>
    <t>マイナンバーカードを活用した窓口手続の迅速化による住民サービスの向上</t>
  </si>
  <si>
    <t>介護認定審査会オンライン・ペーパーレス化事業（進捗確認システム含む）</t>
  </si>
  <si>
    <t>令和4年度補正デジタル田園都市国家構想交付金(デジタル実装タイプTYPE1)07502水道施設遠隔監視システム整備事業</t>
  </si>
  <si>
    <t>電子契約システム導入事業</t>
  </si>
  <si>
    <t>ところバスロケーションシステム導入事業</t>
  </si>
  <si>
    <t>デジタル地域通貨導入による地域経済活性化事業</t>
  </si>
  <si>
    <t>令和6年度補正新しい地方経済・生活環境創生交付金(デジタル実装型TYPE1)22203行政ICT利活用事業（窓口サービス向上）</t>
  </si>
  <si>
    <t>令和5年度補正デジタル田園都市国家構想交付金(デジタル実装タイプTYPE1)13118電子図書館サービス</t>
  </si>
  <si>
    <t>GIS公開による来庁機会等の負担軽減事業</t>
  </si>
  <si>
    <t>令和5年度補正デジタル田園都市国家構想交付金(デジタル実装タイプTYPE1)11210</t>
  </si>
  <si>
    <t>AIチャットボットシステム導入事業</t>
  </si>
  <si>
    <t>令和6年度補正新しい地方経済・生活環境創生交付金(デジタル実装型TYPE1)44202就労機会促進事業</t>
  </si>
  <si>
    <t>令和5年度補正デジタル田園都市国家構想交付金(デジタル実装タイプTYPE1)11211</t>
  </si>
  <si>
    <t xml:space="preserve">防災拠点等へのスマートロック導入事業 </t>
  </si>
  <si>
    <t>令和5年度補正デジタル田園都市国家構想交付金(デジタル実装タイプTYPE1)11212</t>
  </si>
  <si>
    <t>地域全体で子供を見守る環境づくりのための校務環境デジタル化事業</t>
  </si>
  <si>
    <t>令和5年度補正デジタル田園都市国家構想交付金(デジタル実装タイプTYPE1)11215</t>
  </si>
  <si>
    <t>スマート窓口～行かない・書かない～推進事業</t>
  </si>
  <si>
    <t>デジタル実装による出先機関の機能拡充</t>
  </si>
  <si>
    <t>令和5年度補正デジタル田園都市国家構想交付金(デジタル実装タイプTYPE1)11217</t>
  </si>
  <si>
    <t>公共施設予約システム構築委託業務</t>
  </si>
  <si>
    <t>地域と暮らしへのデジタル実装事業</t>
  </si>
  <si>
    <t>令和5年度補正デジタル田園都市国家構想交付金(デジタル実装タイプTYPE1)21203</t>
  </si>
  <si>
    <t>令和5年度補正デジタル田園都市国家構想交付金(デジタル実装タイプTYPE1)11219</t>
  </si>
  <si>
    <t>窓口における使用料支払いのキャッシュレス決済導入事業</t>
  </si>
  <si>
    <t>介護認定電子審査会システム事業</t>
  </si>
  <si>
    <t>証明書交付対応行政キオスク端末（マルチコピー機）導入事業</t>
  </si>
  <si>
    <t>被災者生活再建支援迅速化事業</t>
  </si>
  <si>
    <t>LINE電子申請システム導入事業</t>
  </si>
  <si>
    <t>遠隔相談窓口システム導入事業</t>
  </si>
  <si>
    <t>令和5年度補正デジタル田園都市国家構想交付金(デジタル実装タイプTYPE1)11224</t>
  </si>
  <si>
    <t>フードビジネス相談窓口強化事業</t>
  </si>
  <si>
    <t>宿毛IDサービス（ママと、休息と、宿毛愛デ）</t>
  </si>
  <si>
    <t>令和6年度補正新しい地方経済・生活環境創生交付金(デジタル実装型TYPE1)42207公共施設予約システム及びスマートロック導入事業</t>
  </si>
  <si>
    <t>令和5年度補正デジタル田園都市国家構想交付金(デジタル実装タイプTYPE1)11225</t>
  </si>
  <si>
    <t>電子入札システム導入及び電子申請システム導入事業</t>
  </si>
  <si>
    <t>令和5年度補正デジタル田園都市国家構想交付金(デジタル実装タイプTYPE1)01216コンビニ交付サービス導入事業</t>
  </si>
  <si>
    <t>令和5年度補正デジタル田園都市国家構想交付金(デジタル実装タイプTYPE1)11227</t>
  </si>
  <si>
    <t>物品等の入札参加資格審査及び競争入札の電子化事業</t>
  </si>
  <si>
    <t>道路等維持管理支援システム導入事業</t>
  </si>
  <si>
    <t>地域交流促進・自治組織デジタル化推進事業</t>
  </si>
  <si>
    <t>令和5年度補正デジタル田園都市国家構想交付金(デジタル実装タイプTYPE1)11228</t>
  </si>
  <si>
    <t>令和6年度補正新しい地方経済・生活環境創生交付金(デジタル実装型TYPE1)33203</t>
  </si>
  <si>
    <t>電子入札共同システム活用事業（対象入札の拡大）</t>
  </si>
  <si>
    <t>令和5年度補正デジタル田園都市国家構想交付金(デジタル実装タイプTYPE1)11230</t>
  </si>
  <si>
    <t>公立保育園ICT導入事業</t>
  </si>
  <si>
    <t>住民サービス向上のための窓口業務のDX推進事業</t>
  </si>
  <si>
    <t>AI-OCR/RPAを活用した窓口サービスの向上</t>
  </si>
  <si>
    <t>口座振替手続きのデジタル化事業（Web口座振替）</t>
  </si>
  <si>
    <t>給付管理システム導入事業</t>
  </si>
  <si>
    <t>マイナンバーカードを活用した申請書記入支援</t>
  </si>
  <si>
    <t>保育園ＩＣＴ推進事業</t>
  </si>
  <si>
    <t>まちづくり整備等に係る地理情報システム整備事業</t>
  </si>
  <si>
    <t>令和5年度補正デジタル田園都市国家構想交付金(デジタル実装タイプTYPE1)11240</t>
  </si>
  <si>
    <t>市役所窓口キャッシュレス化</t>
  </si>
  <si>
    <t>令和5年度補正デジタル田園都市国家構想交付金(デジタル実装タイプTYPE1)11241</t>
  </si>
  <si>
    <t>セミセルフレジ・キャッシュレス決済導入事業</t>
  </si>
  <si>
    <t>【介護認定(訪問調査)業務のデジタル化】　</t>
  </si>
  <si>
    <t>映像通報システム導入事業</t>
  </si>
  <si>
    <t>公立保育所ICT活用事業</t>
  </si>
  <si>
    <t>令和5年度補正デジタル田園都市国家構想交付金(デジタル実装タイプTYPE1)11243</t>
  </si>
  <si>
    <t>令和5年度補正デジタル田園都市国家構想交付金(デジタル実装タイプTYPE1)11245</t>
  </si>
  <si>
    <t>令和5年度補正デジタル田園都市国家構想交付金(デジタル実装タイプTYPE1)11246</t>
  </si>
  <si>
    <t>令和6年度補正新しい地方経済・生活環境創生交付金(デジタル実装型TYPE1)10367</t>
  </si>
  <si>
    <t>税務証明書コンビニ交付導入事業</t>
  </si>
  <si>
    <t>要介護認定業務（認定審査会）のデジタル化事業</t>
  </si>
  <si>
    <t>令和5年度補正デジタル田園都市国家構想交付金(デジタル実装タイプTYPE1)41201WEB-QUの実施</t>
  </si>
  <si>
    <t>透明インターフェイスを活用した双方向コミュニケーション支援事業</t>
  </si>
  <si>
    <t>令和5年度補正デジタル田園都市国家構想交付金(デジタル実装タイプTYPE1)28216</t>
  </si>
  <si>
    <t>デジタルドリル導入</t>
  </si>
  <si>
    <t>令和5年度補正デジタル田園都市国家構想交付金(デジタル実装タイプTYPE1)11346</t>
  </si>
  <si>
    <t>スマート保育事業</t>
  </si>
  <si>
    <t>令和5年度補正デジタル田園都市国家構想交付金(デジタル実装タイプTYPE1)11348</t>
  </si>
  <si>
    <t>令和5年度補正デジタル田園都市国家構想交付金(デジタル実装タイプTYPE1)03205デジタルツールを活用した情報発信強化事業</t>
  </si>
  <si>
    <t>文化サービス向上システム整備事業</t>
  </si>
  <si>
    <t>令和4年度補正デジタル田園都市国家構想交付金(デジタル実装タイプTYPE1)13209避難行動要支援者等管理システム構築事業</t>
  </si>
  <si>
    <t>令和5年度補正デジタル田園都市国家構想交付金(デジタル実装タイプTYPE1)36403</t>
  </si>
  <si>
    <t>住民サービス向上システム（行かない窓口）整備事業</t>
  </si>
  <si>
    <t>令和4年度補正デジタル田園都市国家構想交付金(デジタル実装タイプTYPE1)13206書かないデジタル窓口事業</t>
  </si>
  <si>
    <t>令和5年度補正デジタル田園都市国家構想交付金(デジタル実装タイプTYPE1)11349</t>
  </si>
  <si>
    <t>オープンデータ利活用促進事業</t>
  </si>
  <si>
    <t>令和5年度補正デジタル田園都市国家構想交付金(デジタル実装タイプTYPE1)11363</t>
  </si>
  <si>
    <t>LINEを活用した  「行かなくていい町役場」構築事業</t>
  </si>
  <si>
    <t>電子請求システム構築事業</t>
  </si>
  <si>
    <t>令和5年度補正デジタル田園都市国家構想交付金(デジタル実装タイプTYPE1)11442</t>
  </si>
  <si>
    <t>行動変容に向けたカーボンニュートラルバンクによる地域ポイント活用事業</t>
  </si>
  <si>
    <t>市民活動センターへのマルチコピー機導入事業</t>
  </si>
  <si>
    <t>コンビニ交付サービス戸籍証明書発行事業</t>
  </si>
  <si>
    <t>介護認定審査会DX化事業</t>
  </si>
  <si>
    <t>メタバース市役所構築事業</t>
  </si>
  <si>
    <t>防災意識向上に向けた情報発信強化事業</t>
  </si>
  <si>
    <t>ICTを活用した児童相談所業務改善事業（音声マイニングシステムの導入）</t>
  </si>
  <si>
    <t>令和6年度補正新しい地方経済・生活環境創生交付金(デジタル実装型TYPE1)35208住居表示情報デジタル化推進事業</t>
  </si>
  <si>
    <t>定期報告オンライン受付システム設定業務委託</t>
  </si>
  <si>
    <t>令和4年度補正デジタル田園都市国家構想交付金(デジタル実装タイプTYPE1)43211電子黒板と実物投影機の活用によるICTの効果的活用と授業のデジタル化の促進</t>
  </si>
  <si>
    <t>自動車税納税確認サイトの導入</t>
  </si>
  <si>
    <t>令和5年度補正デジタル田園都市国家構想交付金(デジタル実装タイプTYPE1)43484</t>
  </si>
  <si>
    <t>令和5年度補正デジタル田園都市国家構想交付金(デジタル実装タイプTYPE1)12100</t>
  </si>
  <si>
    <t>豊根村議会録画配信事業</t>
  </si>
  <si>
    <t>証明書オンライン申請の拡充</t>
  </si>
  <si>
    <t>高齢者eスポーツ普及事業</t>
  </si>
  <si>
    <t>令和6年度補正新しい地方経済・生活環境創生交付金(デジタル実装型TYPE1)40229</t>
  </si>
  <si>
    <t>令和5年度補正デジタル田園都市国家構想交付金(デジタル実装タイプTYPE1)12202</t>
  </si>
  <si>
    <t>介護認定審査会等DX推進事業</t>
  </si>
  <si>
    <t>令和4年度補正デジタル田園都市国家構想交付金(デジタル実装タイプTYPE1)13115図書館ICタグシステム導入事業</t>
  </si>
  <si>
    <t>がん検診等WEB予約システム</t>
  </si>
  <si>
    <t>令和5年度補正デジタル田園都市国家構想交付金(デジタル実装タイプTYPE1)12203</t>
  </si>
  <si>
    <t>インターネット出願システム（ミライコンパス）業務委託</t>
  </si>
  <si>
    <t>河川監視カメラ映像配信事業</t>
  </si>
  <si>
    <t>令和6年度補正新しい地方経済・生活環境創生交付金(デジタル実装型TYPE1)21205</t>
  </si>
  <si>
    <t>窓口における手数料支払いに係るキャッシュレス化事業</t>
  </si>
  <si>
    <t>デジタルを活⽤した保護者の利便性向上・教育環境充実事業</t>
  </si>
  <si>
    <t>令和5年度補正デジタル田園都市国家構想交付金(デジタル実装タイプTYPE1)12207</t>
  </si>
  <si>
    <t>まつどデジタルミュージアム事業</t>
  </si>
  <si>
    <t>釜石市地域クーポン導入事業</t>
  </si>
  <si>
    <t>松戸市自転車駐車場DX推進事業</t>
  </si>
  <si>
    <t>令和5年度補正デジタル田園都市国家構想交付金(デジタル実装タイプTYPE1)12208</t>
  </si>
  <si>
    <t>令和5年度補正デジタル田園都市国家構想交付金(デジタル実装タイプTYPE1)29000</t>
  </si>
  <si>
    <t>AIチャットボット導入及びLINE活用事業</t>
  </si>
  <si>
    <t>令和6年度補正新しい地方経済・生活環境創生交付金(デジタル実装型TYPE1)03215デジタル技術を活用した学校教育の情報化</t>
  </si>
  <si>
    <t>令和5年度補正デジタル田園都市国家構想交付金(デジタル実装タイプTYPE1)12212</t>
  </si>
  <si>
    <t>市公式LINEのサービス拡張</t>
  </si>
  <si>
    <t>行政手続きオンライン案内サービス導入事業</t>
  </si>
  <si>
    <t>郵送請求キャッシュレスサービス導入事業</t>
  </si>
  <si>
    <t>令和6年度補正新しい地方経済・生活環境創生交付金(デジタル実装型TYPE1)08211</t>
  </si>
  <si>
    <t>農業情報プラットフォーム活用事業</t>
  </si>
  <si>
    <t>コンビニ交付対象証明書の追加</t>
  </si>
  <si>
    <t>令和5年度補正デジタル田園都市国家構想交付金(デジタル実装タイプTYPE1)29385</t>
  </si>
  <si>
    <t>令和5年度補正デジタル田園都市国家構想交付金(デジタル実装タイプTYPE1)12215</t>
  </si>
  <si>
    <t>ペーパーレス会議システム・タブレット端末を利用した介護認定審査会運営事業</t>
  </si>
  <si>
    <t>令和5年度補正デジタル田園都市国家構想交付金(デジタル実装タイプTYPE1)12216</t>
  </si>
  <si>
    <t>令和5年度補正デジタル田園都市国家構想交付金(デジタル実装タイプTYPE1)12217</t>
  </si>
  <si>
    <t>新築届オンライン化を実現する住居表示台帳システム化事業</t>
  </si>
  <si>
    <t>健康アプリ事業</t>
  </si>
  <si>
    <t>令和5年度補正デジタル田園都市国家構想交付金(デジタル実装タイプTYPE1)12218</t>
  </si>
  <si>
    <t>令和5年度補正デジタル田園都市国家構想交付金(デジタル実装タイプTYPE1)44461</t>
  </si>
  <si>
    <t>ＬＩＮＥを活用した情報総合窓口の整備事業</t>
  </si>
  <si>
    <t>令和5年度補正デジタル田園都市国家構想交付金(デジタル実装タイプTYPE1)12220</t>
  </si>
  <si>
    <t>地図情報の一般公開による住民サービス向上等</t>
  </si>
  <si>
    <t>雨水排水施設維持管理システム構築業務委託</t>
  </si>
  <si>
    <t>令和6年度補正新しい地方経済・生活環境創生交付金(デジタル実装型TYPE1)09215</t>
  </si>
  <si>
    <t>令和4年度補正デジタル田園都市国家構想交付金(デジタル実装タイプTYPE1)04206公立保育園・幼稚園ＩＣＴ化による保護者満足度向上事業</t>
  </si>
  <si>
    <r>
      <t>・初年度（1年目）のKPIが未設定の場合には、</t>
    </r>
    <r>
      <rPr>
        <b/>
        <u/>
        <sz val="12"/>
        <color auto="1"/>
        <rFont val="Meiryo UI"/>
      </rPr>
      <t>【1年目　目標値】欄に「未設定」と記入</t>
    </r>
    <r>
      <rPr>
        <sz val="12"/>
        <color auto="1"/>
        <rFont val="Meiryo UI"/>
      </rPr>
      <t>してください（この場合、【1年目　実績値】欄には「未計測」と入力ください）。</t>
    </r>
    <rPh sb="6" eb="8">
      <t>ネンメ</t>
    </rPh>
    <rPh sb="25" eb="27">
      <t>ネンメ</t>
    </rPh>
    <rPh sb="40" eb="42">
      <t>キニュウ</t>
    </rPh>
    <rPh sb="51" eb="53">
      <t>バアイ</t>
    </rPh>
    <rPh sb="56" eb="58">
      <t>ネンメ</t>
    </rPh>
    <rPh sb="59" eb="62">
      <t>ジッセキチ</t>
    </rPh>
    <rPh sb="63" eb="64">
      <t>ラン</t>
    </rPh>
    <rPh sb="67" eb="70">
      <t>ミケイソク</t>
    </rPh>
    <rPh sb="72" eb="74">
      <t>ニュウリョク</t>
    </rPh>
    <phoneticPr fontId="2"/>
  </si>
  <si>
    <t>令和5年度補正デジタル田園都市国家構想交付金(デジタル実装タイプTYPE1)12221</t>
  </si>
  <si>
    <t>行政情報個別配信システム構築事業</t>
  </si>
  <si>
    <t>我孫子市民図書館電子図書館サービス事業</t>
  </si>
  <si>
    <t>下水道台帳インタ－ネット閲覧</t>
  </si>
  <si>
    <t>令和6年度補正新しい地方経済・生活環境創生交付金(デジタル実装型TYPE1)24000</t>
  </si>
  <si>
    <t>手続きナビゲーションサービス</t>
  </si>
  <si>
    <t>令和5年度補正デジタル田園都市国家構想交付金(デジタル実装タイプTYPE1)12227</t>
  </si>
  <si>
    <t>被災者生活再建支援システム</t>
  </si>
  <si>
    <t>防災アプリ及び一斉情報配信システム導入事業</t>
  </si>
  <si>
    <t>令和5年度補正デジタル田園都市国家構想交付金(デジタル実装タイプTYPE1)14204公園台帳・街路樹台帳GIS登載事業</t>
  </si>
  <si>
    <t>令和5年度補正デジタル田園都市国家構想交付金(デジタル実装タイプTYPE1)12000定期報告オンライン受付システム設定業務委託</t>
  </si>
  <si>
    <t>多言語ユニバーサル情報配信ツールの導入</t>
  </si>
  <si>
    <t>令和5年度補正デジタル田園都市国家構想交付金(デジタル実装タイプTYPE1)12228</t>
  </si>
  <si>
    <t>給付費等申請システム導入事業</t>
  </si>
  <si>
    <t>令和6年度補正新しい地方経済・生活環境創生交付金(デジタル実装型TYPE1)15224</t>
  </si>
  <si>
    <t>令和5年度補正デジタル田園都市国家構想交付金(デジタル実装タイプTYPE1)12232</t>
  </si>
  <si>
    <t>令和5年度補正デジタル田園都市国家構想交付金(デジタル実装タイプTYPE1)43514</t>
  </si>
  <si>
    <t>窓口キャッシュレス決済サービス導入事業</t>
  </si>
  <si>
    <t>介護保険事務電算処理事業</t>
  </si>
  <si>
    <t>税務証明書コンビニ交付事業</t>
  </si>
  <si>
    <t>ローコードツールを活用した各種手続のデジタル化による市民利便性等向上事業</t>
  </si>
  <si>
    <t>令和5年度補正デジタル田園都市国家構想交付金(デジタル実装タイプTYPE1)12237</t>
  </si>
  <si>
    <t>WEB版ハザードマップ構築事業</t>
  </si>
  <si>
    <t>令和6年度補正新しい地方経済・生活環境創生交付金(デジタル実装型TYPE1)14218個別最適化学習の推進事業</t>
  </si>
  <si>
    <t>令和5年度補正デジタル田園都市国家構想交付金(デジタル実装タイプTYPE1)12239</t>
  </si>
  <si>
    <t>クラウド型学校図書館システム導入</t>
  </si>
  <si>
    <t>令和5年度補正デジタル田園都市国家構想交付金(デジタル実装タイプTYPE1)12342</t>
  </si>
  <si>
    <t>公開型GISの構築と公開による町民サービスの向上</t>
  </si>
  <si>
    <t>SBS推進事業（デジタル商品券導入事業）</t>
  </si>
  <si>
    <t>ＬＩＮＥを活用したデジタル町役場構築事業</t>
  </si>
  <si>
    <t>令和4年度補正デジタル田園都市国家構想交付金(デジタル実装タイプTYPE1)42213行政手続オンライン化事業</t>
  </si>
  <si>
    <t>令和5年度補正デジタル田園都市国家構想交付金(デジタル実装タイプTYPE1)12410</t>
  </si>
  <si>
    <t>オンライン申請事業</t>
  </si>
  <si>
    <t>令和5年度補正デジタル田園都市国家構想交付金(デジタル実装タイプTYPE1)13000</t>
  </si>
  <si>
    <t>行政サービススマート化事業</t>
  </si>
  <si>
    <t>あまぎ自然と伝統文化のVR体験動画制作事業</t>
  </si>
  <si>
    <t>令和4年度補正デジタル田園都市国家構想交付金(デジタル実装タイプTYPE1)35206窓口支援システム導入事業</t>
  </si>
  <si>
    <t>都立学校における生成AIの活用</t>
  </si>
  <si>
    <t>令和5年度補正デジタル田園都市国家構想交付金(デジタル実装タイプTYPE1)05434公共施設予約システム更新事業</t>
  </si>
  <si>
    <t>令和5年度補正デジタル田園都市国家構想交付金(デジタル実装タイプTYPE1)13101</t>
  </si>
  <si>
    <t>令和6年度補正新しい地方経済・生活環境創生交付金(デジタル実装型TYPE1)10344上水道AI情報管理システム化事業</t>
  </si>
  <si>
    <t>千代田区総合防災情報システム構築</t>
  </si>
  <si>
    <t>令和5年度補正デジタル田園都市国家構想交付金(デジタル実装タイプTYPE1)14321寒川町デジタル地域通貨導入事業</t>
  </si>
  <si>
    <t>令和5年度補正デジタル田園都市国家構想交付金(デジタル実装タイプTYPE1)13102</t>
  </si>
  <si>
    <t>学童クラブ児童見守りシステムの拡充</t>
  </si>
  <si>
    <t>電子書籍貸出サービス</t>
  </si>
  <si>
    <t>一時保育システムの導入</t>
  </si>
  <si>
    <t>令和5年度補正デジタル田園都市国家構想交付金(デジタル実装タイプTYPE1)13105</t>
  </si>
  <si>
    <t>令和4年度補正デジタル田園都市国家構想交付金(デジタル実装タイプTYPE1)16000デジタルを活用した若年層向け広報広聴事業</t>
  </si>
  <si>
    <t>AIを活用した相談支援システムの導入</t>
  </si>
  <si>
    <t>令和5年度補正デジタル田園都市国家構想交付金(デジタル実装タイプTYPE1)13107</t>
  </si>
  <si>
    <t>Wｅｂ口座振替受付サービス導入事業</t>
  </si>
  <si>
    <t>令和6年度補正新しい地方経済・生活環境創生交付金(デジタル実装型TYPE1)34207開発許可情報オンライン化事業</t>
  </si>
  <si>
    <t>新しい時代に適した公共施設予約システムの導入</t>
  </si>
  <si>
    <t>災害情報システム再構築事業</t>
  </si>
  <si>
    <t>令和5年度補正デジタル田園都市国家構想交付金(デジタル実装タイプTYPE1)22212個別最適な学びの推進に向けたAIドリル導入事業</t>
  </si>
  <si>
    <t>公開型GISの導入及び窓口システム再構築</t>
  </si>
  <si>
    <t>テスト採点支援ツールの導入</t>
  </si>
  <si>
    <t>ファミリー・サポート事業</t>
  </si>
  <si>
    <t>施設予約システムにおけるオンライン決済機能等の導入</t>
  </si>
  <si>
    <t>令和6年度補正新しい地方経済・生活環境創生交付金(デジタル実装型TYPE1)28209</t>
  </si>
  <si>
    <t>口座振替依頼手続のオンライン化</t>
  </si>
  <si>
    <t>めぐろ歴史資料館バーチャルミュージアムの構築事業</t>
  </si>
  <si>
    <t>キャッシュレス決済の導入事業</t>
  </si>
  <si>
    <t>キャッシュレス決済の拡張</t>
  </si>
  <si>
    <t>保育業務システム構築事業</t>
  </si>
  <si>
    <t>令和5年度補正デジタル田園都市国家構想交付金(デジタル実装タイプTYPE1)13113</t>
  </si>
  <si>
    <t>避難者受付・名簿管理システム構築事業</t>
  </si>
  <si>
    <t>未来の学校の「新たな学び」を支えるEdtechコンテンツ導入事業</t>
  </si>
  <si>
    <t>公共施設予約一元化事業</t>
  </si>
  <si>
    <t>学校図書館システム</t>
  </si>
  <si>
    <t>オンライン健診予約システム導入事業</t>
  </si>
  <si>
    <t>令和5年度補正デジタル田園都市国家構想交付金(デジタル実装タイプTYPE1)13114</t>
  </si>
  <si>
    <t>令和6年度補正新しい地方経済・生活環境創生交付金(デジタル実装型TYPE1)07547LINEを活用したスマホ役場</t>
  </si>
  <si>
    <t>書かない窓口（申請書作成支援システム）の導入</t>
  </si>
  <si>
    <t>システムを活用した介護認定審査会及び介護認定進捗照会事業</t>
  </si>
  <si>
    <t>放課後等居場所事業への居場所安全確認アプリケーション導入事業</t>
  </si>
  <si>
    <t>令和4年度補正デジタル田園都市国家構想交付金(デジタル実装タイプTYPE1)04209UI/UXに配慮した行政手続DX推進事業</t>
  </si>
  <si>
    <t>令和5年度補正デジタル田園都市国家構想交付金(デジタル実装タイプTYPE1)13117</t>
  </si>
  <si>
    <t>令和4年度補正デジタル田園都市国家構想交付金(デジタル実装タイプTYPE1)33212スマート窓口</t>
  </si>
  <si>
    <t>マイナンバーカード等を利用した書かない窓口の利用促進</t>
  </si>
  <si>
    <t>令和4年度補正デジタル田園都市国家構想交付金(デジタル実装タイプTYPE1)13108デジタルライブラリー</t>
  </si>
  <si>
    <t>令和4年度補正デジタル田園都市国家構想交付金(デジタル実装タイプTYPE1)03209一関市ＡＩチャットボット導入事業</t>
  </si>
  <si>
    <t>ネット口座振替受付サービス事業</t>
  </si>
  <si>
    <t>デジタルスタンプラリー事業</t>
  </si>
  <si>
    <t>令和4年度補正デジタル田園都市国家構想交付金(デジタル実装タイプTYPE1)36301ポータルアプリ・多様な情報配信による誰一人取り残さない地域のデジタル化</t>
  </si>
  <si>
    <t>健康アプリによる健康づくり支援事業</t>
  </si>
  <si>
    <t>令和5年度補正デジタル田園都市国家構想交付金(デジタル実装タイプTYPE1)13119</t>
  </si>
  <si>
    <t>令和6年度補正新しい地方経済・生活環境創生交付金(デジタル実装型TYPE1)11218</t>
  </si>
  <si>
    <t>ＳＤＧｓプラットフォーム及び特設サイトを利用した地域活性化事業</t>
  </si>
  <si>
    <t>コミュニケーション支援機器を活用した意志疎通支援事業</t>
  </si>
  <si>
    <t>令和5年度補正デジタル田園都市国家構想交付金(デジタル実装タイプTYPE1)18209避難情報配信円滑化事業</t>
  </si>
  <si>
    <t>令和5年度補正デジタル田園都市国家構想交付金(デジタル実装タイプTYPE1)13120</t>
  </si>
  <si>
    <t>令和5年度補正デジタル田園都市国家構想交付金(デジタル実装タイプTYPE1)13122</t>
  </si>
  <si>
    <t>区民と事業者の健康活動促進事業</t>
  </si>
  <si>
    <t>上水道台帳デジタル化事業</t>
  </si>
  <si>
    <t>令和6年度補正新しい地方経済・生活環境創生交付金(デジタル実装型TYPE1)15216新潟県災害時の避難者支援システム導入事業</t>
  </si>
  <si>
    <t>令和5年度補正デジタル田園都市国家構想交付金(デジタル実装タイプTYPE1)13123</t>
  </si>
  <si>
    <t>令和5年度補正デジタル田園都市国家構想交付金(デジタル実装タイプTYPE1)13204</t>
  </si>
  <si>
    <t>ＩＣＴ活用推進事業</t>
  </si>
  <si>
    <t>令和5年度補正デジタル田園都市国家構想交付金(デジタル実装タイプTYPE1)13205</t>
  </si>
  <si>
    <t>令和5年度補正デジタル田園都市国家構想交付金(デジタル実装タイプTYPE1)13207</t>
  </si>
  <si>
    <t>デジタル技術を活用した簡単・便利な図書館構築事業</t>
  </si>
  <si>
    <t>行政手続デジタル化推進事業</t>
  </si>
  <si>
    <t>令和5年度補正デジタル田園都市国家構想交付金(デジタル実装タイプTYPE1)13212</t>
  </si>
  <si>
    <t>施設予約・リモートロックサービス事業</t>
  </si>
  <si>
    <t>令和5年度補正デジタル田園都市国家構想交付金(デジタル実装タイプTYPE1)13214</t>
  </si>
  <si>
    <t>新庁舎移転に伴う申請支援サービス整備事業</t>
  </si>
  <si>
    <t>令和5年度補正デジタル田園都市国家構想交付金(デジタル実装タイプTYPE1)26407</t>
  </si>
  <si>
    <t>字幕表示システム</t>
  </si>
  <si>
    <t>令和6年度補正新しい地方経済・生活環境創生交付金(デジタル実装型TYPE1)12463</t>
  </si>
  <si>
    <t>令和5年度補正デジタル田園都市国家構想交付金(デジタル実装タイプTYPE1)01217情報図書館デジタル化推進事業</t>
  </si>
  <si>
    <t>AIを活用した相談窓口事業</t>
  </si>
  <si>
    <t>令和5年度補正デジタル田園都市国家構想交付金(デジタル実装タイプTYPE1)42000</t>
  </si>
  <si>
    <t>休日急患診療所オンライン資格確認及びオンライン請求システムの導入事業</t>
  </si>
  <si>
    <t>LINEを活用したオンライン市役所導入事業</t>
  </si>
  <si>
    <t>令和4年度補正デジタル田園都市国家構想交付金(デジタル実装タイプTYPE1)11246学校・家庭相互連携システム導入事業</t>
  </si>
  <si>
    <t>避難行動要支援者避難支援事業</t>
  </si>
  <si>
    <t>令和5年度補正デジタル田園都市国家構想交付金(デジタル実装タイプTYPE1)13223</t>
  </si>
  <si>
    <t>令和5年度補正デジタル田園都市国家構想交付金(デジタル実装タイプTYPE1)32207急性期医療ICT連携ネットワークサービス</t>
  </si>
  <si>
    <t>児童・生徒を軸とした地域連携により学び合う教育コミュニティの構築</t>
  </si>
  <si>
    <t>令和5年度補正デジタル田園都市国家構想交付金(デジタル実装タイプTYPE1)13227</t>
  </si>
  <si>
    <t>令和4年度補正デジタル田園都市国家構想交付金(デジタル実装タイプTYPE1)21218地図配信サービスを用いた行政サービスの向上</t>
  </si>
  <si>
    <t>家庭・地域・学校が一体となった地域協働による子供の育成のための教育DXの導入</t>
  </si>
  <si>
    <t>令和5年度補正デジタル田園都市国家構想交付金(デジタル実装タイプTYPE1)13229</t>
  </si>
  <si>
    <t>令和6年度補正新しい地方経済・生活環境創生交付金(デジタル実装型TYPE1)01409議会対応のデジタル化事業</t>
  </si>
  <si>
    <t>「ひきこもり×メタバース」社会参加支援事業</t>
  </si>
  <si>
    <t>対話型オンライン申請アプリケーション導入事業</t>
  </si>
  <si>
    <t>証明書コンビニ交付普及促進事業</t>
  </si>
  <si>
    <t>令和6年度補正新しい地方経済・生活環境創生交付金(デジタル実装型TYPE1)23220</t>
  </si>
  <si>
    <t>令和6年度補正新しい地方経済・生活環境創生交付金(デジタル実装型TYPE1)36205要介護認定調査業務のDX事業</t>
  </si>
  <si>
    <t>令和5年度補正デジタル田園都市国家構想交付金(デジタル実装タイプTYPE1)43510くまもと農地GISを活用した情報共有化事業</t>
  </si>
  <si>
    <t>川崎区役所及び支所の機能再編整備事業（遠隔相談システムの導入）</t>
  </si>
  <si>
    <t>ＩＣＴを活用した新たな学校施設開放事業</t>
  </si>
  <si>
    <t>令和5年度補正デジタル田園都市国家構想交付金(デジタル実装タイプTYPE1)40383統合型校務支援システム導入に伴うICT整備事業</t>
  </si>
  <si>
    <t>令和5年度補正デジタル田園都市国家構想交付金(デジタル実装タイプTYPE1)14150</t>
  </si>
  <si>
    <t>令和5年度補正デジタル田園都市国家構想交付金(デジタル実装タイプTYPE1)38204</t>
  </si>
  <si>
    <t>相模原市デジタルアーカイブ推進事業</t>
  </si>
  <si>
    <t>キャッシュレス決済機導入事業</t>
  </si>
  <si>
    <t>LINEを活用した障害福祉制度案内サービス</t>
  </si>
  <si>
    <t>令和5年度補正デジタル田園都市国家構想交付金(デジタル実装タイプTYPE1)47381竹富町コンビニ交付環境構築業務</t>
  </si>
  <si>
    <t>令和5年度補正デジタル田園都市国家構想交付金(デジタル実装タイプTYPE1)01423窓口スマート化事業</t>
  </si>
  <si>
    <t>令和6年度補正新しい地方経済・生活環境創生交付金(デジタル実装型TYPE1)34304</t>
  </si>
  <si>
    <t>令和5年度補正デジタル田園都市国家構想交付金(デジタル実装タイプTYPE1)14201</t>
  </si>
  <si>
    <t>令和5年度補正デジタル田園都市国家構想交付金(デジタル実装タイプTYPE1)26202</t>
  </si>
  <si>
    <t>電子黒板の導入</t>
  </si>
  <si>
    <t>令和5年度補正デジタル田園都市国家構想交付金(デジタル実装タイプTYPE1)14203</t>
  </si>
  <si>
    <t>証明書等の自動発行システム導入事業</t>
  </si>
  <si>
    <t>令和5年度補正デジタル田園都市国家構想交付金(デジタル実装タイプTYPE1)14204</t>
  </si>
  <si>
    <t>鎌倉文学館資料デジタルアーカイブ化業務委託</t>
  </si>
  <si>
    <t>デジタル移住就農相談事業</t>
  </si>
  <si>
    <t>令和5年度補正デジタル田園都市国家構想交付金(デジタル実装タイプTYPE1)45201公共施設スマートロック推進事業</t>
  </si>
  <si>
    <t>障害者支援アプリ</t>
  </si>
  <si>
    <t>ウェブ口座振替受付サービス導入等事業</t>
  </si>
  <si>
    <t>令和6年度補正新しい地方経済・生活環境創生交付金(デジタル実装型TYPE1)15211子育て応援カードデジタル化事業</t>
  </si>
  <si>
    <t>令和5年度補正デジタル田園都市国家構想交付金(デジタル実装タイプTYPE1)01585あびらスマート行政推進事業</t>
  </si>
  <si>
    <t>令和5年度補正デジタル田園都市国家構想交付金(デジタル実装タイプTYPE1)14205</t>
  </si>
  <si>
    <t>公共施設予約システム構築事業</t>
  </si>
  <si>
    <t>介護認定業務の効率化事業</t>
  </si>
  <si>
    <t>ホームページリニューアル事業</t>
  </si>
  <si>
    <t>自動車税種別割の納税確認システムの導入</t>
  </si>
  <si>
    <t>令和6年度補正新しい地方経済・生活環境創生交付金(デジタル実装型TYPE1)01901救急業務連携システム運用業務委託</t>
  </si>
  <si>
    <t>令和4年度補正デジタル田園都市国家構想交付金(デジタル実装タイプTYPE1)15205窓口手数料キャッシュレス決済事業</t>
  </si>
  <si>
    <t>令和5年度補正デジタル田園都市国家構想交付金(デジタル実装タイプTYPE1)14206</t>
  </si>
  <si>
    <t>学校給食事業</t>
  </si>
  <si>
    <t>令和5年度補正デジタル田園都市国家構想交付金(デジタル実装タイプTYPE1)14208</t>
  </si>
  <si>
    <t>道路情報デジタル化と公開型GISによる情報提供の効率化</t>
  </si>
  <si>
    <t>新図書館システム導入事業等</t>
  </si>
  <si>
    <t>令和6年度補正新しい地方経済・生活環境創生交付金(デジタル実装型TYPE1)12000開発登録簿のデジタル化推進事業</t>
  </si>
  <si>
    <t>令和5年度補正デジタル田園都市国家構想交付金(デジタル実装タイプTYPE1)14211</t>
  </si>
  <si>
    <t>避難所受付のデジタル化</t>
  </si>
  <si>
    <t>介護認定審査会のデジタル化</t>
  </si>
  <si>
    <t>令和4年度補正デジタル田園都市国家構想交付金(デジタル実装タイプTYPE1)33210遠隔わな監視システム等導入事業</t>
  </si>
  <si>
    <t>住居表示台帳管理システム導入による市民サービスの向上</t>
  </si>
  <si>
    <t>AIを活用した災害情報収集</t>
  </si>
  <si>
    <t>公開型GISへの開発許可マップの搭載</t>
  </si>
  <si>
    <t>令和6年度補正新しい地方経済・生活環境創生交付金(デジタル実装型TYPE1)43203介護保険訪問調査モバイルシステム構築事業</t>
  </si>
  <si>
    <t>住居表示管理システムによる市民サービスの向上</t>
  </si>
  <si>
    <t>小中学校保護者向けデジタル連絡ツール導入事業</t>
  </si>
  <si>
    <t>LINE公式アカウントの機能拡充による市民サービス向上</t>
  </si>
  <si>
    <t>令和6年度補正新しい地方経済・生活環境創生交付金(デジタル実装型TYPE1)23216</t>
  </si>
  <si>
    <t>令和5年度補正デジタル田園都市国家構想交付金(デジタル実装タイプTYPE1)14215</t>
  </si>
  <si>
    <t>令和4年度補正デジタル田園都市国家構想交付金(デジタル実装タイプTYPE1)01461水道スマートメーター導入</t>
  </si>
  <si>
    <t>自治会のデジタル化推進事業</t>
  </si>
  <si>
    <t>バスロケーションステム・乗降客カウントシステム導入事業</t>
  </si>
  <si>
    <t>地域交流アプリ「いちのいち」導入事業</t>
  </si>
  <si>
    <t>令和5年度補正デジタル田園都市国家構想交付金(デジタル実装タイプTYPE1)13214新庁舎移転に伴う申請支援サービス整備事業</t>
  </si>
  <si>
    <t>南足柄市議会本会議等字幕・資料表示等システム事業</t>
  </si>
  <si>
    <t>南足柄市下水道台帳デジタル化事業</t>
  </si>
  <si>
    <t>令和6年度補正新しい地方経済・生活環境創生交付金(デジタル実装型TYPE1)26210窓口における多言語通訳サービス導入事業</t>
  </si>
  <si>
    <t>令和4年度補正デジタル田園都市国家構想交付金(デジタル実装タイプTYPE1)43447行政手続きのスマート化推進事業</t>
  </si>
  <si>
    <t>令和5年度補正デジタル田園都市国家構想交付金(デジタル実装タイプTYPE1)14218</t>
  </si>
  <si>
    <t>救急DX</t>
  </si>
  <si>
    <t>令和5年度補正デジタル田園都市国家構想交付金(デジタル実装タイプTYPE1)14301</t>
  </si>
  <si>
    <t>令和5年度補正デジタル田園都市国家構想交付金(デジタル実装タイプTYPE1)20304各種証明書コンビニ交付事業</t>
  </si>
  <si>
    <t>令和4年度補正デジタル田園都市国家構想交付金(デジタル実装タイプTYPE1)33622母子健康手帳アプリによる小児予防接種支援事業</t>
  </si>
  <si>
    <t>令和5年度補正デジタル田園都市国家構想交付金(デジタル実装タイプTYPE1)14321</t>
  </si>
  <si>
    <t>庁舎戸籍・税窓口キャッシュレス化事業</t>
  </si>
  <si>
    <t>令和5年度補正デジタル田園都市国家構想交付金(デジタル実装タイプTYPE1)14361</t>
  </si>
  <si>
    <t>令和5年度補正デジタル田園都市国家構想交付金(デジタル実装タイプTYPE1)03209生成ＡＩを活用した音声ガイド事業</t>
  </si>
  <si>
    <t>幼保連携型認定こども園ICT導入事業</t>
  </si>
  <si>
    <t>デジタルを活用した健康の見える化・データヘルス推進事業</t>
  </si>
  <si>
    <t>令和6年度補正新しい地方経済・生活環境創生交付金(デジタル実装型TYPE1)05463</t>
  </si>
  <si>
    <t>令和5年度補正デジタル田園都市国家構想交付金(デジタル実装タイプTYPE1)14364</t>
  </si>
  <si>
    <t>令和5年度補正デジタル田園都市国家構想交付金(デジタル実装タイプTYPE1)14382</t>
  </si>
  <si>
    <t>統合型GISのWeb公開整備及び地番図データ作成事業</t>
  </si>
  <si>
    <t>箱根湿生花園デジタル化事業</t>
  </si>
  <si>
    <t>保育ICT化推進事業</t>
  </si>
  <si>
    <t>使用料等のコンビニ収納・キャッシュレス化推進事業</t>
  </si>
  <si>
    <t>令和5年度補正デジタル田園都市国家構想交付金(デジタル実装タイプTYPE1)14383</t>
  </si>
  <si>
    <t>令和5年度補正デジタル田園都市国家構想交付金(デジタル実装タイプTYPE1)10210Web口座振替受付サービス導入事業</t>
  </si>
  <si>
    <t>令和5年度補正デジタル田園都市国家構想交付金(デジタル実装タイプTYPE1)15000</t>
  </si>
  <si>
    <t>令和5年度補正デジタル田園都市国家構想交付金(デジタル実装タイプTYPE1)15202</t>
  </si>
  <si>
    <t>粗大ごみ受付・収集運搬業務DX化事業</t>
  </si>
  <si>
    <t>令和5年度補正デジタル田園都市国家構想交付金(デジタル実装タイプTYPE1)15204</t>
  </si>
  <si>
    <t>令和5年度補正デジタル田園都市国家構想交付金(デジタル実装タイプTYPE1)15208</t>
  </si>
  <si>
    <t>令和5年度補正デジタル田園都市国家構想交付金(デジタル実装タイプTYPE1)15211</t>
  </si>
  <si>
    <t>令和6年度補正新しい地方経済・生活環境創生交付金(デジタル実装型TYPE1)04445</t>
  </si>
  <si>
    <t>令和5年度補正デジタル田園都市国家構想交付金(デジタル実装タイプTYPE1)15216</t>
  </si>
  <si>
    <t>令和6年度補正新しい地方経済・生活環境創生交付金(デジタル実装型TYPE1)35202AIドリル教材の活用による教育環境向上事業</t>
  </si>
  <si>
    <t>地域住民による建設DX推進事業</t>
  </si>
  <si>
    <t>公共施設予約システム整備事業</t>
  </si>
  <si>
    <t>令和5年度補正デジタル田園都市国家構想交付金(デジタル実装タイプTYPE1)15218</t>
  </si>
  <si>
    <t>令和5年度補正デジタル田園都市国家構想交付金(デジタル実装タイプTYPE1)15222</t>
  </si>
  <si>
    <t>令和6年度補正新しい地方経済・生活環境創生交付金(デジタル実装型TYPE1)33208</t>
  </si>
  <si>
    <t>住民が欲しい災害関連情報を一元的に提供するサービス整備事業</t>
  </si>
  <si>
    <t>令和5年度補正デジタル田園都市国家構想交付金(デジタル実装タイプTYPE1)15225</t>
  </si>
  <si>
    <t>魚沼市契約事務システム導入事業</t>
  </si>
  <si>
    <t>子育てDX事業</t>
  </si>
  <si>
    <t>令和5年度補正デジタル田園都市国家構想交付金(デジタル実装タイプTYPE1)15227</t>
  </si>
  <si>
    <t>令和6年度補正新しい地方経済・生活環境創生交付金(デジタル実装型TYPE1)19429公開型ＧＩＳ整備事業</t>
  </si>
  <si>
    <t>胎内市書かない窓口構築事業</t>
  </si>
  <si>
    <t>令和5年度補正デジタル田園都市国家構想交付金(デジタル実装タイプTYPE1)15342</t>
  </si>
  <si>
    <t>特別支援学校スクールバス運行支援システムの導入事業</t>
  </si>
  <si>
    <t>自動運転バス運行事業</t>
  </si>
  <si>
    <t>令和5年度補正デジタル田園都市国家構想交付金(デジタル実装タイプTYPE1)15385</t>
  </si>
  <si>
    <t>町営診療所におけるオンライン服薬指導環境整備事業</t>
  </si>
  <si>
    <t>阿南市が保有する固定資産情報のGIS化</t>
  </si>
  <si>
    <t>令和5年度補正デジタル田園都市国家構想交付金(デジタル実装タイプTYPE1)15504</t>
  </si>
  <si>
    <t>教職の魅力発信強化事業</t>
  </si>
  <si>
    <t>令和5年度補正デジタル田園都市国家構想交付金(デジタル実装タイプTYPE1)15586</t>
  </si>
  <si>
    <t>令和6年度補正新しい地方経済・生活環境創生交付金(デジタル実装型TYPE1)39208</t>
  </si>
  <si>
    <t>防災情報発信強化事業</t>
  </si>
  <si>
    <t>新　電子発注・電子請求システム導入事業</t>
  </si>
  <si>
    <t>令和5年度補正デジタル田園都市国家構想交付金(デジタル実装タイプTYPE1)44214持続可能な社会をめざす窓口推進事業</t>
  </si>
  <si>
    <t>クラウド型デジタルサイネージによる施設利用者への多様な情報提供事業</t>
  </si>
  <si>
    <t>農業DX推進事業</t>
  </si>
  <si>
    <t>行政手続き利便性向上事業</t>
  </si>
  <si>
    <t>文化・スポーツ施設予約システム共同導入事業(施設予約システム共同調達)</t>
  </si>
  <si>
    <t>令和5年度補正デジタル田園都市国家構想交付金(デジタル実装タイプTYPE1)16201</t>
  </si>
  <si>
    <t>令和5年度補正デジタル田園都市国家構想交付金(デジタル実装タイプTYPE1)23227町内会運営支援事業</t>
  </si>
  <si>
    <t>医療関係者間情報共有アプリ導入事業</t>
  </si>
  <si>
    <t>電子黒板を用いたオンライン学習環境整備事業</t>
  </si>
  <si>
    <t>令和5年度補正デジタル田園都市国家構想交付金(デジタル実装タイプTYPE1)16202</t>
  </si>
  <si>
    <t>介護認定審査ペーパーレス会議システム導入事業</t>
  </si>
  <si>
    <t>～やさしい窓口～ワンストップ窓口サービスの実施</t>
  </si>
  <si>
    <t>令和6年度補正新しい地方経済・生活環境創生交付金(デジタル実装型TYPE1)20202</t>
  </si>
  <si>
    <t>令和5年度補正デジタル田園都市国家構想交付金(デジタル実装タイプTYPE1)16204</t>
  </si>
  <si>
    <t>令和5年度補正デジタル田園都市国家構想交付金(デジタル実装タイプTYPE1)24562保育所ICTシステム導入事業</t>
  </si>
  <si>
    <t>介護認定審査会ペーパーレス会議システム導⼊事業</t>
  </si>
  <si>
    <t>コンビニ交付機導入事業</t>
  </si>
  <si>
    <t>公共施設リモートロックシステム導入事業</t>
  </si>
  <si>
    <t>クマＡＩカメラ整備事業</t>
  </si>
  <si>
    <t>町内会運営アプリを活用した地域デジタル化推進事業</t>
  </si>
  <si>
    <t>令和5年度補正デジタル田園都市国家構想交付金(デジタル実装タイプTYPE1)16207</t>
  </si>
  <si>
    <t>令和4年度補正デジタル田園都市国家構想交付金(デジタル実装タイプTYPE1)40225公共施設オンライン申請サービス</t>
  </si>
  <si>
    <t>令和4年度補正デジタル田園都市国家構想交付金(デジタル実装タイプTYPE1)13220学力の向上を図るためのAI教材ソフトの導入事業</t>
  </si>
  <si>
    <t>令和5年度補正デジタル田園都市国家構想交付金(デジタル実装タイプTYPE1)22220</t>
  </si>
  <si>
    <t>空家・空地情報バンクWeb登録システム整備事業</t>
  </si>
  <si>
    <t>令和5年度補正デジタル田園都市国家構想交付金(デジタル実装タイプTYPE1)16208</t>
  </si>
  <si>
    <t>チューリップ四季彩館多言語音声ガイダンス導入業務</t>
  </si>
  <si>
    <t>令和4年度補正デジタル田園都市国家構想交付金(デジタル実装タイプTYPE1)27205ICT技術を活用した行政情報配信による住民サービス向上</t>
  </si>
  <si>
    <t>令和5年度補正デジタル田園都市国家構想交付金(デジタル実装タイプTYPE1)16209</t>
  </si>
  <si>
    <t>スマートロックによる公共施設運営管理の効率化と「なごみアプリ」との予約連携</t>
  </si>
  <si>
    <t xml:space="preserve">上下水道料金のスマホ決済・コンビニ収納対応事業 </t>
  </si>
  <si>
    <t xml:space="preserve">契約関連事務システム導入事業 </t>
  </si>
  <si>
    <t>　介護サービスの迅速な提供のためのデジタル認定審査事業</t>
  </si>
  <si>
    <t>令和5年度補正デジタル田園都市国家構想交付金(デジタル実装タイプTYPE1)16322</t>
  </si>
  <si>
    <t>保育所ICT環境整備事業</t>
  </si>
  <si>
    <t>すべての子どもの学びに向けた教育DX推進事業</t>
  </si>
  <si>
    <t>令和5年度補正デジタル田園都市国家構想交付金(デジタル実装タイプTYPE1)17000</t>
  </si>
  <si>
    <t>令和5年度補正デジタル田園都市国家構想交付金(デジタル実装タイプTYPE1)17201</t>
  </si>
  <si>
    <t>令和5年度補正デジタル田園都市国家構想交付金(デジタル実装タイプTYPE1)17463公式ホームページリニューアル事業</t>
  </si>
  <si>
    <t>金沢市特別支援教育推進事業</t>
  </si>
  <si>
    <t>令和6年度補正新しい地方経済・生活環境創生交付金(デジタル実装型TYPE1)06366鮭川村デジタル情報プラットフォーム整備事業</t>
  </si>
  <si>
    <t>令和5年度補正デジタル田園都市国家構想交付金(デジタル実装タイプTYPE1)45341みまたMaas「くいまーる」サービス拡充事業</t>
  </si>
  <si>
    <t>AIを活用した水道管路劣化予測事業</t>
  </si>
  <si>
    <t>令和5年度補正デジタル田園都市国家構想交付金(デジタル実装タイプTYPE1)17207</t>
  </si>
  <si>
    <t>羽咋市デジタル資料館構築事業</t>
  </si>
  <si>
    <t>令和5年度補正デジタル田園都市国家構想交付金(デジタル実装タイプTYPE1)17210</t>
  </si>
  <si>
    <t>白山市公式LINEセグメント配信実装事業</t>
  </si>
  <si>
    <t>令和6年度補正新しい地方経済・生活環境創生交付金(デジタル実装型TYPE1)20211</t>
  </si>
  <si>
    <t>令和6年度補正新しい地方経済・生活環境創生交付金(デジタル実装型TYPE1)35202窓口DXSaaSによる行政窓口のデジタル化推進事業</t>
  </si>
  <si>
    <t>デジタルハザードマップ構築事業</t>
  </si>
  <si>
    <t>田川市手のひら市役所事業</t>
  </si>
  <si>
    <t>令和5年度補正デジタル田園都市国家構想交付金(デジタル実装タイプTYPE1)17212</t>
  </si>
  <si>
    <t>令和6年度補正新しい地方経済・生活環境創生交付金(デジタル実装型TYPE1)43447デジタル観光パスポート事業</t>
  </si>
  <si>
    <t>DXを通した市民協働のまちづくり促進事業</t>
  </si>
  <si>
    <t>オンライン口座振替受付の促進</t>
  </si>
  <si>
    <t>LINEを活用した行政手続きオンライン化推進事業</t>
  </si>
  <si>
    <t>学校図書館デジタル化事業</t>
  </si>
  <si>
    <t>令和5年度補正デジタル田園都市国家構想交付金(デジタル実装タイプTYPE1)17361</t>
  </si>
  <si>
    <t>令和5年度補正デジタル田園都市国家構想交付金(デジタル実装タイプTYPE1)20452</t>
  </si>
  <si>
    <t>町一体となった読書推進サービス</t>
  </si>
  <si>
    <t>津幡町 道の駅「倶利伽羅源平の郷」のデジタル活用事業</t>
  </si>
  <si>
    <t>令和5年度補正デジタル田園都市国家構想交付金(デジタル実装タイプTYPE1)17365</t>
  </si>
  <si>
    <t>令和5年度補正デジタル田園都市国家構想交付金(デジタル実装タイプTYPE1)12000自動車税納税確認サイトの導入</t>
  </si>
  <si>
    <t>水道料金コンビニ・スマホ収納サービス導入事業</t>
  </si>
  <si>
    <t>令和5年度補正デジタル田園都市国家構想交付金(デジタル実装タイプTYPE1)17384</t>
  </si>
  <si>
    <t>令和5年度補正デジタル田園都市国家構想交付金(デジタル実装タイプTYPE1)17461</t>
  </si>
  <si>
    <t>学校ICT利活用促進事業</t>
  </si>
  <si>
    <t>令和5年度補正デジタル田園都市国家構想交付金(デジタル実装タイプTYPE1)43447</t>
  </si>
  <si>
    <t>関係人口（二地域居住者）拡大推進事業</t>
  </si>
  <si>
    <t>令和5年度補正デジタル田園都市国家構想交付金(デジタル実装タイプTYPE1)17463</t>
  </si>
  <si>
    <t>公式ホームページリニューアル事業</t>
  </si>
  <si>
    <t>令和6年度補正新しい地方経済・生活環境創生交付金(デジタル実装型TYPE1)23202電子黒板の活用による誰一人取り残さない学びの推進事業</t>
  </si>
  <si>
    <t>令和6年度補正新しい地方経済・生活環境創生交付金(デジタル実装型TYPE1)24561</t>
  </si>
  <si>
    <t>令和5年度補正デジタル田園都市国家構想交付金(デジタル実装タイプTYPE1)18000</t>
  </si>
  <si>
    <t>交番等ネットワークカメラ設置事業</t>
  </si>
  <si>
    <t>災害対策本部機能向上事業</t>
  </si>
  <si>
    <t>デジタル技術導入による要介護認定までの期間短縮</t>
  </si>
  <si>
    <t>デジタルサイネージを活用した周遊観光事業</t>
  </si>
  <si>
    <t>書かない窓口等庁内デジタル化推進による市民サービス向上事業</t>
  </si>
  <si>
    <t>市営駐車場キャッシュレス決済拡大事業</t>
  </si>
  <si>
    <t>令和6年度補正新しい地方経済・生活環境創生交付金(デジタル実装型TYPE1)13114</t>
  </si>
  <si>
    <t>令和5年度補正デジタル田園都市国家構想交付金(デジタル実装タイプTYPE1)18209</t>
  </si>
  <si>
    <t>令和4年度補正デジタル田園都市国家構想交付金(デジタル実装タイプTYPE1)24208市政情報配信・電子申請化事業</t>
  </si>
  <si>
    <t>避難情報配信円滑化事業</t>
  </si>
  <si>
    <t>令和4年度補正デジタル田園都市国家構想交付金(デジタル実装タイプTYPE1)42000学校スタッフマッチングシステム</t>
  </si>
  <si>
    <t>令和5年度補正デジタル田園都市国家構想交付金(デジタル実装タイプTYPE1)18423</t>
  </si>
  <si>
    <t>令和5年度補正デジタル田園都市国家構想交付金(デジタル実装タイプTYPE1)18501</t>
  </si>
  <si>
    <t>令和5年度補正デジタル田園都市国家構想交付金(デジタル実装タイプTYPE1)19000</t>
  </si>
  <si>
    <t>令和6年度補正新しい地方経済・生活環境創生交付金(デジタル実装型TYPE1)08221窓口業務のデジタル化推進事業</t>
  </si>
  <si>
    <t>令和5年度補正デジタル田園都市国家構想交付金(デジタル実装タイプTYPE1)19201</t>
  </si>
  <si>
    <t>令和5年度補正デジタル田園都市国家構想交付金(デジタル実装タイプTYPE1)36208</t>
  </si>
  <si>
    <t>スマート総合窓口構築事業</t>
  </si>
  <si>
    <t>市民サービスデジタル化事業</t>
  </si>
  <si>
    <t>上水道AI情報管理システム化事業</t>
  </si>
  <si>
    <t>最新技術を活用したホームページのユーザビリティ向上事業</t>
  </si>
  <si>
    <t>令和5年度補正デジタル田園都市国家構想交付金(デジタル実装タイプTYPE1)19205</t>
  </si>
  <si>
    <t>令和6年度補正新しい地方経済・生活環境創生交付金(デジタル実装型TYPE1)03461</t>
  </si>
  <si>
    <t>【図書館DXによる「いつでも」「どこでも」「だれでも」読書を楽しむことができる環境整備事業】　</t>
  </si>
  <si>
    <t>令和5年度補正デジタル田園都市国家構想交付金(デジタル実装タイプTYPE1)19209</t>
  </si>
  <si>
    <t>おおくらむら伝承文化アーカイブ事業</t>
  </si>
  <si>
    <t>北杜市公式LINEサービス向上事業</t>
  </si>
  <si>
    <t>子育て支援アプリ導入事業</t>
  </si>
  <si>
    <t>令和5年度補正デジタル田園都市国家構想交付金(デジタル実装タイプTYPE1)19210</t>
  </si>
  <si>
    <t>令和5年度補正デジタル田園都市国家構想交付金(デジタル実装タイプTYPE1)19212</t>
  </si>
  <si>
    <t>令和5年度補正デジタル田園都市国家構想交付金(デジタル実装タイプTYPE1)19213</t>
  </si>
  <si>
    <t>令和6年度補正新しい地方経済・生活環境創生交付金(デジタル実装型TYPE1)12221被災者支援システム運用事業</t>
  </si>
  <si>
    <t>鏡野町ポータルアプリ整備事業</t>
  </si>
  <si>
    <t>甲州市学校図書館デジタル化推進事業</t>
  </si>
  <si>
    <t>令和5年度補正デジタル田園都市国家構想交付金(デジタル実装タイプTYPE1)19346</t>
  </si>
  <si>
    <t>令和6年度補正新しい地方経済・生活環境創生交付金(デジタル実装型TYPE1)11242</t>
  </si>
  <si>
    <t>GISクラウドサービス導入事業</t>
  </si>
  <si>
    <t>令和5年度補正デジタル田園都市国家構想交付金(デジタル実装タイプTYPE1)19384</t>
  </si>
  <si>
    <t>令和5年度補正デジタル田園都市国家構想交付金(デジタル実装タイプTYPE1)19422</t>
  </si>
  <si>
    <t>令和5年度補正デジタル田園都市国家構想交付金(デジタル実装タイプTYPE1)06209デジタルミュージアム整備事業</t>
  </si>
  <si>
    <t>令和5年度補正デジタル田園都市国家構想交付金(デジタル実装タイプTYPE1)20000</t>
  </si>
  <si>
    <t>犯罪被害防止対策推進事業</t>
  </si>
  <si>
    <t>マイナンバーカードなどを活用した「書かない窓口」導入事業</t>
  </si>
  <si>
    <t>令和6年度補正新しい地方経済・生活環境創生交付金(デジタル実装型TYPE1)36208公開型GIS整備事業</t>
  </si>
  <si>
    <t>令和5年度補正デジタル田園都市国家構想交付金(デジタル実装タイプTYPE1)20205</t>
  </si>
  <si>
    <t>ＡＩオンデマンド交通システム導入事業</t>
  </si>
  <si>
    <t>令和5年度補正デジタル田園都市国家構想交付金(デジタル実装タイプTYPE1)20207</t>
  </si>
  <si>
    <t>令和4年度補正デジタル田園都市国家構想交付金(デジタル実装タイプTYPE1)11230新にいざマップ導入事業</t>
  </si>
  <si>
    <t>令和5年度補正デジタル田園都市国家構想交付金(デジタル実装タイプTYPE1)20208</t>
  </si>
  <si>
    <t>税証明書コンビニ交付事業</t>
  </si>
  <si>
    <t>ペイジー口座振替受付サービス導入による住民の手続き負荷軽減事業</t>
  </si>
  <si>
    <t>ＳＢＳ推進事業（安心子育て環境構築）</t>
  </si>
  <si>
    <t>デジタルコンテンツ活用推進事業</t>
  </si>
  <si>
    <t>令和6年度補正新しい地方経済・生活環境創生交付金(デジタル実装型TYPE1)15586</t>
  </si>
  <si>
    <t>全市民DXふれあい事業</t>
  </si>
  <si>
    <t>令和5年度補正デジタル田園都市国家構想交付金(デジタル実装タイプTYPE1)20212</t>
  </si>
  <si>
    <t>令和5年度補正デジタル田園都市国家構想交付金(デジタル実装タイプTYPE1)20214</t>
  </si>
  <si>
    <t>令和6年度補正新しい地方経済・生活環境創生交付金(デジタル実装型TYPE1)40100</t>
  </si>
  <si>
    <t>令和4年度補正デジタル田園都市国家構想交付金(デジタル実装タイプTYPE1)34309デジタル技術を活用した移住・定住促進と町の魅力発信プロジェクト</t>
  </si>
  <si>
    <t>都市計画関係図オンライン公開事業</t>
  </si>
  <si>
    <t>令和5年度補正デジタル田園都市国家構想交付金(デジタル実装タイプTYPE1)20215</t>
  </si>
  <si>
    <t>福井県立大学証明書コンビニ発行サービス導入事業</t>
  </si>
  <si>
    <t>庁内窓口における会計キャッシュレス化事業</t>
  </si>
  <si>
    <t>3Dモデル公開による文化財の保存活用促進事業</t>
  </si>
  <si>
    <t>千曲市立図書館システムマイナンバーカード導入事業</t>
  </si>
  <si>
    <t>健康管理アプリ</t>
  </si>
  <si>
    <t>契約事務電子化推進事業</t>
  </si>
  <si>
    <t>令和6年度補正新しい地方経済・生活環境創生交付金(デジタル実装型TYPE1)22100ワンストップ型デジタル行政サービス推進事業</t>
  </si>
  <si>
    <t>市公式LINE機能強化事業</t>
  </si>
  <si>
    <t>令和5年度補正デジタル田園都市国家構想交付金(デジタル実装タイプTYPE1)20220</t>
  </si>
  <si>
    <t>令和5年度補正デジタル田園都市国家構想交付金(デジタル実装タイプTYPE1)40202ヘルスケアデータ結合・分析事業</t>
  </si>
  <si>
    <t>令和5年度補正デジタル田園都市国家構想交付金(デジタル実装タイプTYPE1)20305</t>
  </si>
  <si>
    <t>みなみまきむら地図情報公開サービス</t>
  </si>
  <si>
    <t>令和6年度補正新しい地方経済・生活環境創生交付金(デジタル実装型TYPE1)29000事業者協力型・広域自家用有償旅客運送事業</t>
  </si>
  <si>
    <t>窓口料金キャッシュレス・オンライン決済サービス構築事業</t>
  </si>
  <si>
    <t>入札関連事務システム導入事業</t>
  </si>
  <si>
    <t>令和5年度補正デジタル田園都市国家構想交付金(デジタル実装タイプTYPE1)46216</t>
  </si>
  <si>
    <t>電子入札導入事業</t>
  </si>
  <si>
    <t>令和5年度補正デジタル田園都市国家構想交付金(デジタル実装タイプTYPE1)20385</t>
  </si>
  <si>
    <t>令和5年度補正デジタル田園都市国家構想交付金(デジタル実装タイプTYPE1)29211</t>
  </si>
  <si>
    <t>電子@連絡帳活用による医療・介護情報ネットワーク構築事業</t>
  </si>
  <si>
    <t>令和5年度補正デジタル田園都市国家構想交付金(デジタル実装タイプTYPE1)20388</t>
  </si>
  <si>
    <t>令和5年度補正デジタル田園都市国家構想交付金(デジタル実装タイプTYPE1)43443</t>
  </si>
  <si>
    <t>令和5年度補正デジタル田園都市国家構想交付金(デジタル実装タイプTYPE1)20411</t>
  </si>
  <si>
    <t>地域情報ポータルサイト構築事業</t>
  </si>
  <si>
    <t>令和5年度補正デジタル田園都市国家構想交付金(デジタル実装タイプTYPE1)20412</t>
  </si>
  <si>
    <t>売木村スマートメーター導入事業</t>
  </si>
  <si>
    <t>令和5年度補正デジタル田園都市国家構想交付金(デジタル実装タイプTYPE1)20414</t>
  </si>
  <si>
    <t>窓口DXによる住民利便性の向上</t>
  </si>
  <si>
    <t>保育所デジタル環境整備事業</t>
  </si>
  <si>
    <t>令和5年度補正デジタル田園都市国家構想交付金(デジタル実装タイプTYPE1)20415</t>
  </si>
  <si>
    <t xml:space="preserve"> LINEで住民サービスオンライン手続き事業</t>
  </si>
  <si>
    <t>喬木村特別支援教育の充実推進事業</t>
  </si>
  <si>
    <t>令和5年度補正デジタル田園都市国家構想交付金(デジタル実装タイプTYPE1)20430</t>
  </si>
  <si>
    <t>小中学校授業環境整備事業</t>
  </si>
  <si>
    <t>令和5年度補正デジタル田園都市国家構想交付金(デジタル実装タイプTYPE1)20432</t>
  </si>
  <si>
    <t>高等学校入学者選抜WEB出願システム構築事業</t>
  </si>
  <si>
    <t>認定こども園・小中学校保護者連絡一括デジタル化事業</t>
  </si>
  <si>
    <t>申請書自動作成システム(書かない窓口)導入事業</t>
  </si>
  <si>
    <t>令和6年度補正新しい地方経済・生活環境創生交付金(デジタル実装型TYPE1)39364高知県電子入札システム共同利用事業</t>
  </si>
  <si>
    <t>令和5年度補正デジタル田園都市国家構想交付金(デジタル実装タイプTYPE1)20451</t>
  </si>
  <si>
    <t>令和5年度補正デジタル田園都市国家構想交付金(デジタル実装タイプTYPE1)20485</t>
  </si>
  <si>
    <t>白馬村スマートビレッジ推進事業</t>
  </si>
  <si>
    <t>令和5年度補正デジタル田園都市国家構想交付金(デジタル実装タイプTYPE1)22209</t>
  </si>
  <si>
    <t>令和5年度補正デジタル田園都市国家構想交付金(デジタル実装タイプTYPE1)20521</t>
  </si>
  <si>
    <t>マイナンバーカードを活用した電子通知サービス導入等事業</t>
  </si>
  <si>
    <t xml:space="preserve">   「書かない窓口」導入事業</t>
  </si>
  <si>
    <t>令和5年度補正デジタル田園都市国家構想交付金(デジタル実装タイプTYPE1)20561</t>
  </si>
  <si>
    <t>令和5年度補正デジタル田園都市国家構想交付金(デジタル実装タイプTYPE1)21218</t>
  </si>
  <si>
    <t>Web口座振替申請サービス</t>
  </si>
  <si>
    <t>公立保育所ＩＣＴ化推進事業</t>
  </si>
  <si>
    <t>令和5年度補正デジタル田園都市国家構想交付金(デジタル実装タイプTYPE1)20583</t>
  </si>
  <si>
    <t>令和5年度補正デジタル田園都市国家構想交付金(デジタル実装タイプTYPE1)21383</t>
  </si>
  <si>
    <t>防府市入札契約関連事務システム導入事業</t>
  </si>
  <si>
    <t>マイナンバーカード利活用事業</t>
  </si>
  <si>
    <t>図書館と利用者をつなぎ、利用者の読書のプライバイシーを守るためのデジタル（ICT）化事業</t>
  </si>
  <si>
    <t>令和5年度補正デジタル田園都市国家構想交付金(デジタル実装タイプTYPE1)20821</t>
  </si>
  <si>
    <t>令和6年度補正新しい地方経済・生活環境創生交付金(デジタル実装型TYPE1)42411</t>
  </si>
  <si>
    <t>令和4年度補正デジタル田園都市国家構想交付金(デジタル実装タイプTYPE1)02208早い･簡単･もっと便利な窓口サービス推進事業</t>
  </si>
  <si>
    <t>ＣＡＴＶ等を利用した情報の共有化（配布物・回覧等）事業</t>
  </si>
  <si>
    <t>要介護認定DX化事業</t>
  </si>
  <si>
    <t>災害時ドローン整備事業</t>
  </si>
  <si>
    <t>衛星データのAI解析による農地の有効活用促進事業</t>
  </si>
  <si>
    <t>一斉授業から子どもたちが主体となる授業へ『授業のOS転換』事業</t>
  </si>
  <si>
    <t>AIによる衛星画像解析技術を用いた漏水リスク調査</t>
  </si>
  <si>
    <t>デジタル化による迅速な要介護認定運営事業</t>
  </si>
  <si>
    <t>令和5年度補正デジタル田園都市国家構想交付金(デジタル実装タイプTYPE1)21202</t>
  </si>
  <si>
    <t>地域活性化をめざしたスポーツDXソリューション事業</t>
  </si>
  <si>
    <t>がん医療対策ネットワーク形成事業</t>
  </si>
  <si>
    <t>デジタル技術を活用した議会情報発信事業</t>
  </si>
  <si>
    <t>令和5年度補正デジタル田園都市国家構想交付金(デジタル実装タイプTYPE1)11365道路情報デジタル化事業</t>
  </si>
  <si>
    <t>多治見市窓口ちょっとでも便利にDX事業　①コンビニ交付</t>
  </si>
  <si>
    <t>令和5年度補正デジタル田園都市国家構想交付金(デジタル実装タイプTYPE1)39303</t>
  </si>
  <si>
    <t>多治見市窓口ちょっとでも便利にDX事業　②セミセルフレジ</t>
  </si>
  <si>
    <t>令和5年度補正デジタル田園都市国家構想交付金(デジタル実装タイプTYPE1)21206</t>
  </si>
  <si>
    <t>デジタルサイネージによる観光推進事業</t>
  </si>
  <si>
    <t>越谷市新モビリティサービス（越谷市ＭａａＳ）事業</t>
  </si>
  <si>
    <t>防災アプリ導入事業</t>
  </si>
  <si>
    <t>令和5年度補正デジタル田園都市国家構想交付金(デジタル実装タイプTYPE1)43205「選ばれる水俣」推進事業（コンビニ交付）</t>
  </si>
  <si>
    <t>庁内コンビニ交付端末導入による証明書発行サービス拡充事業</t>
  </si>
  <si>
    <t>令和5年度補正デジタル田園都市国家構想交付金(デジタル実装タイプTYPE1)21211</t>
  </si>
  <si>
    <t>令和5年度補正デジタル田園都市国家構想交付金(デジタル実装タイプTYPE1)21213</t>
  </si>
  <si>
    <t>令和4年度補正デジタル田園都市国家構想交付金(デジタル実装タイプTYPE1)33213高齢者・障害者公共交通利便性向上事業</t>
  </si>
  <si>
    <t>自治会活動デジタル化推進事業</t>
  </si>
  <si>
    <t>市民と市役所をつなぐ双方向デジタルコミュニケーション基盤構築事業</t>
  </si>
  <si>
    <t>令和6年度補正新しい地方経済・生活環境創生交付金(デジタル実装型TYPE1)01231</t>
  </si>
  <si>
    <t>スマート図書館整備事業</t>
  </si>
  <si>
    <t>令和5年度補正デジタル田園都市国家構想交付金(デジタル実装タイプTYPE1)21216</t>
  </si>
  <si>
    <t>令和6年度補正新しい地方経済・生活環境創生交付金(デジタル実装型TYPE1)11212</t>
  </si>
  <si>
    <t>令和5年度補正デジタル田園都市国家構想交付金(デジタル実装タイプTYPE1)21217</t>
  </si>
  <si>
    <t>書かない窓口サービスの導入</t>
  </si>
  <si>
    <t>令和5年度補正デジタル田園都市国家構想交付金(デジタル実装タイプTYPE1)21219</t>
  </si>
  <si>
    <t>防災情報伝達アプリ導入事業</t>
  </si>
  <si>
    <t>令和5年度補正デジタル田園都市国家構想交付金(デジタル実装タイプTYPE1)21302</t>
  </si>
  <si>
    <t>令和4年度補正デジタル田園都市国家構想交付金(デジタル実装タイプTYPE1)12000令和５年度千葉県副業人材マッチング支援事業</t>
  </si>
  <si>
    <t>令和5年度補正デジタル田園都市国家構想交付金(デジタル実装タイプTYPE1)21303</t>
  </si>
  <si>
    <t>令和5年度補正デジタル田園都市国家構想交付金(デジタル実装タイプTYPE1)04406電子請求システム導入事業</t>
  </si>
  <si>
    <t>コンビニ交付システムの導入及びキオスク端末の設置事業</t>
  </si>
  <si>
    <t>令和5年度補正デジタル田園都市国家構想交付金(デジタル実装タイプTYPE1)40348電子入札システム等導入事業</t>
  </si>
  <si>
    <t>令和5年度補正デジタル田園都市国家構想交付金(デジタル実装タイプTYPE1)21361</t>
  </si>
  <si>
    <t>令和5年度補正デジタル田園都市国家構想交付金(デジタル実装タイプTYPE1)25207公式LINE導入による市民インターフェース事業</t>
  </si>
  <si>
    <t>垂井町電子契約サービスの導入</t>
  </si>
  <si>
    <t>令和5年度補正デジタル田園都市国家構想交付金(デジタル実装タイプTYPE1)21381</t>
  </si>
  <si>
    <t>令和5年度補正デジタル田園都市国家構想交付金(デジタル実装タイプTYPE1)21404</t>
  </si>
  <si>
    <t>令和5年度補正デジタル田園都市国家構想交付金(デジタル実装タイプTYPE1)23501</t>
  </si>
  <si>
    <t>令和5年度補正デジタル田園都市国家構想交付金(デジタル実装タイプTYPE1)21505</t>
  </si>
  <si>
    <t>令和5年度補正デジタル田園都市国家構想交付金(デジタル実装タイプTYPE1)44000</t>
  </si>
  <si>
    <t>令和5年度補正デジタル田園都市国家構想交付金(デジタル実装タイプTYPE1)21506</t>
  </si>
  <si>
    <t>オンライン申請システム拡充事業</t>
  </si>
  <si>
    <t>令和5年度補正デジタル田園都市国家構想交付金(デジタル実装タイプTYPE1)21977</t>
  </si>
  <si>
    <t>令和5年度補正デジタル田園都市国家構想交付金(デジタル実装タイプTYPE1)22000</t>
  </si>
  <si>
    <t>AI・衛星画像を活用した不法投棄されやすい場所の先回り監視</t>
  </si>
  <si>
    <t>オンライン予約・申請システム整備事業</t>
  </si>
  <si>
    <t>令和6年度補正新しい地方経済・生活環境創生交付金(デジタル実装型TYPE1)41203電子契約サービス導入事業</t>
  </si>
  <si>
    <t>令和5年度補正デジタル田園都市国家構想交付金(デジタル実装タイプTYPE1)19205書かない窓口推進事業</t>
  </si>
  <si>
    <t>ふじのくに文化財３次元データ整備事業</t>
  </si>
  <si>
    <t>令和5年度補正デジタル田園都市国家構想交付金(デジタル実装タイプTYPE1)23231</t>
  </si>
  <si>
    <t>静岡型災害時総合情報サイト構築事業</t>
  </si>
  <si>
    <t>はだの歴史博物館デジタルミュージアム整備推進事業</t>
  </si>
  <si>
    <t>給付業務デジタル化事業</t>
  </si>
  <si>
    <t>令和6年度補正新しい地方経済・生活環境創生交付金(デジタル実装型TYPE1)06202電子入札システム導入事業</t>
  </si>
  <si>
    <t>令和6年度補正新しい地方経済・生活環境創生交付金(デジタル実装型TYPE1)20361</t>
  </si>
  <si>
    <t>ビッグデータを活用した誘客・周遊促進</t>
  </si>
  <si>
    <t>保護者連絡ツールの導入</t>
  </si>
  <si>
    <t>令和5年度補正デジタル田園都市国家構想交付金(デジタル実装タイプTYPE1)03215AIデマンド交通</t>
  </si>
  <si>
    <t>令和4年度補正デジタル田園都市国家構想交付金(デジタル実装タイプTYPE1)18207電子申請サービス事業</t>
  </si>
  <si>
    <t>公共施設予約サービスの利便性向上事業</t>
  </si>
  <si>
    <t>令和6年度補正新しい地方経済・生活環境創生交付金(デジタル実装型TYPE1)21501議事録作成システムの導入</t>
  </si>
  <si>
    <t>令和6年度補正新しい地方経済・生活環境創生交付金(デジタル実装型TYPE1)32201</t>
  </si>
  <si>
    <t>令和5年度補正デジタル田園都市国家構想交付金(デジタル実装タイプTYPE1)22203</t>
  </si>
  <si>
    <t>令和4年度補正デジタル田園都市国家構想交付金(デジタル実装タイプTYPE1)25207AI技術を活用した消費エネルギー最適化事業</t>
  </si>
  <si>
    <t>行政手続のオンライン化拡張事業</t>
  </si>
  <si>
    <t>シームレスな移動を可能にする交通データプラットフォーム連携事業</t>
  </si>
  <si>
    <t>令和5年度補正デジタル田園都市国家構想交付金(デジタル実装タイプTYPE1)22205</t>
  </si>
  <si>
    <t>令和5年度補正デジタル田園都市国家構想交付金(デジタル実装タイプTYPE1)22208</t>
  </si>
  <si>
    <t>公開型GISサービス導入事業</t>
  </si>
  <si>
    <t>令和5年度補正デジタル田園都市国家構想交付金(デジタル実装タイプTYPE1)22210</t>
  </si>
  <si>
    <t>公共施設案内予約システム導入事業</t>
  </si>
  <si>
    <t>集約・連携型都市づくり推進事業</t>
  </si>
  <si>
    <t>図書館座席予約システム導入事業</t>
  </si>
  <si>
    <t>令和4年度補正デジタル田園都市国家構想交付金(デジタル実装タイプTYPE1)10211保護者満足度アップ・子育て環境向上事業</t>
  </si>
  <si>
    <t>令和5年度補正デジタル田園都市国家構想交付金(デジタル実装タイプTYPE1)22211</t>
  </si>
  <si>
    <t>令和6年度補正新しい地方経済・生活環境創生交付金(デジタル実装型TYPE1)20210AIを活用した安全な道路インフラ実現事業</t>
  </si>
  <si>
    <t>個別最適な学びの推進に向けたAIドリル導入事業</t>
  </si>
  <si>
    <t>令和5年度補正デジタル田園都市国家構想交付金(デジタル実装タイプTYPE1)22213</t>
  </si>
  <si>
    <t>目指せ！人生最期まで２足歩行</t>
  </si>
  <si>
    <t>令和4年度補正デジタル田園都市国家構想交付金(デジタル実装タイプTYPE1)41208公共施設予約システム等行政手続オンライン化サービス導入事業</t>
  </si>
  <si>
    <t>公開型GIS「はだのWEBマップ」への新規地図情報（道路関係）の搭載事業</t>
  </si>
  <si>
    <t>気象センサーを活用した茶の生産効率化事業</t>
  </si>
  <si>
    <t>介護認定DX推進事業</t>
  </si>
  <si>
    <t>令和6年度補正新しい地方経済・生活環境創生交付金(デジタル実装型TYPE1)18206</t>
  </si>
  <si>
    <t>水害避難行動啓発推進事業</t>
  </si>
  <si>
    <t>令和6年度補正新しい地方経済・生活環境創生交付金(デジタル実装型TYPE1)15202WEB口座振替受付サービス導入事業</t>
  </si>
  <si>
    <t>令和5年度補正デジタル田園都市国家構想交付金(デジタル実装タイプTYPE1)22215</t>
  </si>
  <si>
    <t>マイナンバーカードを活用した書かない窓口導入事業</t>
  </si>
  <si>
    <t>令和5年度補正デジタル田園都市国家構想交付金(デジタル実装タイプTYPE1)01545学校DX推進事業</t>
  </si>
  <si>
    <t>公共施設利用手続きのデジタル化事業</t>
  </si>
  <si>
    <t>LINEを活用した情報配信等推進事業</t>
  </si>
  <si>
    <t>まちじゅう図書館推進事業</t>
  </si>
  <si>
    <t>令和5年度補正デジタル田園都市国家構想交付金(デジタル実装タイプTYPE1)22219</t>
  </si>
  <si>
    <t>透明ディスプレイによる窓口利便性向上事業</t>
  </si>
  <si>
    <t>災害対策システムデジタル化推進事業</t>
  </si>
  <si>
    <t>令和5年度補正デジタル田園都市国家構想交付金(デジタル実装タイプTYPE1)22222</t>
  </si>
  <si>
    <t>令和5年度補正デジタル田園都市国家構想交付金(デジタル実装タイプTYPE1)22223</t>
  </si>
  <si>
    <t>令和5年度補正デジタル田園都市国家構想交付金(デジタル実装タイプTYPE1)22226</t>
  </si>
  <si>
    <t>令和6年度補正新しい地方経済・生活環境創生交付金(デジタル実装型TYPE1)27203</t>
  </si>
  <si>
    <t>デジタルサイネージによる歴史・文化資源の活用と観光周遊促進事業</t>
  </si>
  <si>
    <t>LINEを活用した情報発信の強化</t>
  </si>
  <si>
    <t>デジタル技術を活用した公共施設利便性向上事業</t>
  </si>
  <si>
    <t>令和5年度補正デジタル田園都市国家構想交付金(デジタル実装タイプTYPE1)22304</t>
  </si>
  <si>
    <t>令和5年度補正デジタル田園都市国家構想交付金(デジタル実装タイプTYPE1)18000AI画像解析による越波の自動検知事業</t>
  </si>
  <si>
    <t>令和6年度補正新しい地方経済・生活環境創生交付金(デジタル実装型TYPE1)15361</t>
  </si>
  <si>
    <t>デジタル活用による保育環境・子育て環境向上事業</t>
  </si>
  <si>
    <t>令和6年度補正新しい地方経済・生活環境創生交付金(デジタル実装型TYPE1)15000防犯アプリ導入事業</t>
  </si>
  <si>
    <t>令和5年度補正デジタル田園都市国家構想交付金(デジタル実装タイプTYPE1)22306</t>
  </si>
  <si>
    <t>健康アプリ「まるけん」共同利用実装モデル導入事業</t>
  </si>
  <si>
    <t>福山市街路樹管理デジタル化事業</t>
  </si>
  <si>
    <t>長泉町民図書館電子図書館導入・運用事業</t>
  </si>
  <si>
    <t>令和5年度補正デジタル田園都市国家構想交付金(デジタル実装タイプTYPE1)22344</t>
  </si>
  <si>
    <t>健康インセンティブ事業</t>
  </si>
  <si>
    <t>窓口支援システム（書かない窓口）の拡大事業</t>
  </si>
  <si>
    <t>デジタル・フロントヤード事業</t>
  </si>
  <si>
    <t>令和4年度補正デジタル田園都市国家構想交付金(デジタル実装タイプTYPE1)11324認可保育所等運営支援システム構築事業</t>
  </si>
  <si>
    <t>窓口キャッシュレス運用事業</t>
  </si>
  <si>
    <t>令和6年度補正新しい地方経済・生活環境創生交付金(デジタル実装型TYPE1)22221衛星画像解析による漏水リスク調査</t>
  </si>
  <si>
    <t>ひきこもり支援におけるメタバースの活用</t>
  </si>
  <si>
    <t>令和6年度補正新しい地方経済・生活環境創生交付金(デジタル実装型TYPE1)13000</t>
  </si>
  <si>
    <t>令和4年度補正デジタル田園都市国家構想交付金(デジタル実装タイプTYPE1)30203デジタル地域通貨（ポイント）事業</t>
  </si>
  <si>
    <t>令和5年度補正デジタル田園都市国家構想交付金(デジタル実装タイプTYPE1)23201</t>
  </si>
  <si>
    <t>美作市公立保育園デジタル化事業</t>
  </si>
  <si>
    <t>民間事業者と連携した空家の相談窓口事業</t>
  </si>
  <si>
    <t>令和5年度補正デジタル田園都市国家構想交付金(デジタル実装タイプTYPE1)26212</t>
  </si>
  <si>
    <t>令和5年度補正デジタル田園都市国家構想交付金(デジタル実装タイプTYPE1)23202</t>
  </si>
  <si>
    <t>水道施設（旧専用水道等施設）中央監視導入事業</t>
  </si>
  <si>
    <t>市立保育園・こども園ICT化推進事業</t>
  </si>
  <si>
    <t>令和5年度補正デジタル田園都市国家構想交付金(デジタル実装タイプTYPE1)22209公共施設電子錠導入事業</t>
  </si>
  <si>
    <t>オンライン申請に向けたLINE公式アカウント整備事業</t>
  </si>
  <si>
    <t>令和6年度補正新しい地方経済・生活環境創生交付金(デジタル実装型TYPE1)28217ICセキュリティゲート導入による図書館サービスの向上</t>
  </si>
  <si>
    <t>モバイル診察券アプリ事業</t>
  </si>
  <si>
    <t>健康支援アプリ導入事業</t>
  </si>
  <si>
    <t>令和5年度補正デジタル田園都市国家構想交付金(デジタル実装タイプTYPE1)23206</t>
  </si>
  <si>
    <t>令和5年度補正デジタル田園都市国家構想交付金(デジタル実装タイプTYPE1)23207</t>
  </si>
  <si>
    <t>令和5年度補正デジタル田園都市国家構想交付金(デジタル実装タイプTYPE1)23208</t>
  </si>
  <si>
    <t>母子手帳アプリ『はぴかり』機能拡充事業</t>
  </si>
  <si>
    <t>豊田市古瀬間聖苑予約管理システム導入事業</t>
  </si>
  <si>
    <t>令和5年度補正デジタル田園都市国家構想交付金(デジタル実装タイプTYPE1)23212</t>
  </si>
  <si>
    <t>学校体育施設スポーツ開放事業の省人化</t>
  </si>
  <si>
    <t>令和5年度補正デジタル田園都市国家構想交付金(デジタル実装タイプTYPE1)23214</t>
  </si>
  <si>
    <t>令和5年度補正デジタル田園都市国家構想交付金(デジタル実装タイプTYPE1)23217</t>
  </si>
  <si>
    <t>令和5年度補正デジタル田園都市国家構想交付金(デジタル実装タイプTYPE1)23221</t>
  </si>
  <si>
    <t>こども園ICTシステム導入事業</t>
  </si>
  <si>
    <t>令和4年度補正デジタル田園都市国家構想交付金(デジタル実装タイプTYPE1)14100保育料等のコンビニ収納</t>
  </si>
  <si>
    <t>デジタルを活用した空港利用観光周遊促進事業</t>
  </si>
  <si>
    <t>窓口改善事業</t>
  </si>
  <si>
    <t>一時的保育Web予約システム等導入事業</t>
  </si>
  <si>
    <t>令和5年度補正デジタル田園都市国家構想交付金(デジタル実装タイプTYPE1)23224</t>
  </si>
  <si>
    <t>令和5年度補正デジタル田園都市国家構想交付金(デジタル実装タイプTYPE1)01643行政⼿続のオンライン化による行政サービス向上とRPAによる業務効率化</t>
  </si>
  <si>
    <t>LINEを活用した行政サービスオンライン化推進事業</t>
  </si>
  <si>
    <t>図書館情報システム（クラウド）導入事業</t>
  </si>
  <si>
    <t>令和5年度補正デジタル田園都市国家構想交付金(デジタル実装タイプTYPE1)23226</t>
  </si>
  <si>
    <t>尾張旭市デジタルミュージアム構築事業</t>
  </si>
  <si>
    <t>議会デジタルバリアフリー化システム導入事業</t>
  </si>
  <si>
    <t>バスロケーションシステム導入事業</t>
  </si>
  <si>
    <t>町内会運営支援事業</t>
  </si>
  <si>
    <t>避難行動要支援者情報管理システム構築事業</t>
  </si>
  <si>
    <t>令和5年度補正デジタル田園都市国家構想交付金(デジタル実装タイプTYPE1)23228</t>
  </si>
  <si>
    <t>令和5年度補正デジタル田園都市国家構想交付金(デジタル実装タイプTYPE1)43213持って楽するマイナンバーカード活用窓口改革事業</t>
  </si>
  <si>
    <t>行政スマート化推進事業</t>
  </si>
  <si>
    <t>行政区デジタル化支援事業</t>
  </si>
  <si>
    <t>令和5年度補正デジタル田園都市国家構想交付金(デジタル実装タイプTYPE1)23234</t>
  </si>
  <si>
    <t>令和5年度補正デジタル田園都市国家構想交付金(デジタル実装タイプTYPE1)23235</t>
  </si>
  <si>
    <t>SMSを活用した通知配信サービス事業</t>
  </si>
  <si>
    <t>住宅地図（LGWAＮ）システムによる個別避難計画運用事業</t>
  </si>
  <si>
    <t>令和5年度補正デジタル田園都市国家構想交付金(デジタル実装タイプTYPE1)23236</t>
  </si>
  <si>
    <t>令和4年度補正デジタル田園都市国家構想交付金(デジタル実装タイプTYPE1)29201窓口閲覧用システムを活用した窓口サービス向上</t>
  </si>
  <si>
    <t>メタバース空間を利用した引きこもり支援、市の魅力発信事業</t>
  </si>
  <si>
    <t>令和5年度補正デジタル田園都市国家構想交付金(デジタル実装タイプTYPE1)23237</t>
  </si>
  <si>
    <t>令和5年度補正デジタル田園都市国家構想交付金(デジタル実装タイプTYPE1)23342</t>
  </si>
  <si>
    <t>窓口でのキャッシュレス決済事業</t>
  </si>
  <si>
    <t>デジタル技術を活用した子育て支援事業</t>
  </si>
  <si>
    <t>令和4年度補正デジタル田園都市国家構想交付金(デジタル実装タイプTYPE1)13123住民異動を起点とした「書かない窓口」システムの導入</t>
  </si>
  <si>
    <t>オンライン予約・申請システム導入事業</t>
  </si>
  <si>
    <t>令和6年度補正新しい地方経済・生活環境創生交付金(デジタル実装型TYPE1)35305</t>
  </si>
  <si>
    <t>LINEを活用した情報発信力強化・利便性向上事業</t>
  </si>
  <si>
    <t>学校等・保護者間連絡用ICTサービス導入事業</t>
  </si>
  <si>
    <t>令和5年度補正デジタル田園都市国家構想交付金(デジタル実装タイプTYPE1)23425</t>
  </si>
  <si>
    <t>粗大ごみ戸別収集受付管理システム導入事業</t>
  </si>
  <si>
    <t>東浦町に愛着が湧く社会科副読本をつくる</t>
  </si>
  <si>
    <t>公開型GIS閲覧システム構築事業</t>
  </si>
  <si>
    <t>令和6年度補正新しい地方経済・生活環境創生交付金(デジタル実装型TYPE1)04361介護認定審査会ペーパーレス会議システム導入事業</t>
  </si>
  <si>
    <t>窓口手数料キャッシュレス決済導入事業</t>
  </si>
  <si>
    <t>ARを活用した防災訓練事業</t>
  </si>
  <si>
    <t>武豊町利便性向上公共交通ネットワーク形成事業</t>
  </si>
  <si>
    <t>保育園ＩＣＴシステム導入業務</t>
  </si>
  <si>
    <t>図書館利用デジタル化事業</t>
  </si>
  <si>
    <t>市民サービス向上のための公開型ＧＩＳ構築事業</t>
  </si>
  <si>
    <t xml:space="preserve">AI及びChatGPTを活用したホームページ内コンテンツの検索最適化事業 </t>
  </si>
  <si>
    <t>令和5年度補正デジタル田園都市国家構想交付金(デジタル実装タイプTYPE1)24202</t>
  </si>
  <si>
    <t>賓日館ＶＲ博物館制作事業</t>
  </si>
  <si>
    <t>窓口BPR推進事業</t>
  </si>
  <si>
    <t>令和4年度補正デジタル田園都市国家構想交付金(デジタル実装タイプTYPE1)45421LINE窓口導入事業</t>
  </si>
  <si>
    <t>令和5年度補正デジタル田園都市国家構想交付金(デジタル実装タイプTYPE1)24207</t>
  </si>
  <si>
    <t>窓口案内システム整備事業</t>
  </si>
  <si>
    <t>住居表示台帳電子化事業</t>
  </si>
  <si>
    <t>令和5年度補正デジタル田園都市国家構想交付金(デジタル実装タイプTYPE1)24208</t>
  </si>
  <si>
    <t>名張市電子入札システム導入事業</t>
  </si>
  <si>
    <t>尾鷲市DX推進事業</t>
  </si>
  <si>
    <t>亀山市行政手続きオンライン化事業</t>
  </si>
  <si>
    <t>令和6年度補正新しい地方経済・生活環境創生交付金(デジタル実装型TYPE1)28215</t>
  </si>
  <si>
    <t>窓口キャッシュレスサービス導入事業</t>
  </si>
  <si>
    <t>行政手続スマート化事業</t>
  </si>
  <si>
    <t>スポーツウェルネスDX推進事業</t>
  </si>
  <si>
    <t>書かない窓口支援事業</t>
  </si>
  <si>
    <t>消防活動高度化推進事業</t>
  </si>
  <si>
    <t>令和5年度補正デジタル田園都市国家構想交付金(デジタル実装タイプTYPE1)27207</t>
  </si>
  <si>
    <t>令和5年度補正デジタル田園都市国家構想交付金(デジタル実装タイプTYPE1)24216</t>
  </si>
  <si>
    <t>待合室の混雑緩和</t>
  </si>
  <si>
    <t>令和6年度補正新しい地方経済・生活環境創生交付金(デジタル実装型TYPE1)11465キャッシュレス決済導入事業</t>
  </si>
  <si>
    <t xml:space="preserve">データ活用基盤を用いたオープンデータ公開サービス
</t>
  </si>
  <si>
    <t>令和6年度補正新しい地方経済・生活環境創生交付金(デジタル実装型TYPE1)43000入学者選抜ＷＥＢ出願システム</t>
  </si>
  <si>
    <t>令和5年度補正デジタル田園都市国家構想交付金(デジタル実装タイプTYPE1)19213キャッシュレスPOSシステム事業</t>
  </si>
  <si>
    <t>令和6年度補正新しい地方経済・生活環境創生交付金(デジタル実装型TYPE1)01645</t>
  </si>
  <si>
    <t>公開型地理情報システムを用いた行政情報公開事業</t>
  </si>
  <si>
    <t>LINEを活⽤したプッシュ型情報提供・町民サービス向上事業</t>
  </si>
  <si>
    <t>令和5年度補正デジタル田園都市国家構想交付金(デジタル実装タイプTYPE1)24341</t>
  </si>
  <si>
    <t>請求書発行の電子化</t>
  </si>
  <si>
    <t>菰野町議会デジタル映像配信事業</t>
  </si>
  <si>
    <t>行政キオスク端末導入による住民サービス向上事業</t>
  </si>
  <si>
    <t>菰野町地域の宝デジタル活用事業</t>
  </si>
  <si>
    <t>令和5年度補正デジタル田園都市国家構想交付金(デジタル実装タイプTYPE1)24343</t>
  </si>
  <si>
    <t>令和5年度補正デジタル田園都市国家構想交付金(デジタル実装タイプTYPE1)24442</t>
  </si>
  <si>
    <t>地域交流アプリによる地域活動の活性化事業</t>
  </si>
  <si>
    <t>令和5年度補正デジタル田園都市国家構想交付金(デジタル実装タイプTYPE1)24443</t>
  </si>
  <si>
    <t>令和5年度補正デジタル田園都市国家構想交付金(デジタル実装タイプTYPE1)24461</t>
  </si>
  <si>
    <t>書かない窓口（申請書作成支援サービス）導入事業</t>
  </si>
  <si>
    <t>令和5年度補正デジタル田園都市国家構想交付金(デジタル実装タイプTYPE1)46201粗大ごみ受付システムオンライン化事業</t>
  </si>
  <si>
    <t>令和5年度補正デジタル田園都市国家構想交付金(デジタル実装タイプTYPE1)06381官民が連携したDX化によって地域内経済循環を実現する地域活性化事業</t>
  </si>
  <si>
    <t>令和5年度補正デジタル田園都市国家構想交付金(デジタル実装タイプTYPE1)24470</t>
  </si>
  <si>
    <t>住民向けデジタルサイネージ導入事業</t>
  </si>
  <si>
    <t>令和6年度補正新しい地方経済・生活環境創生交付金(デジタル実装型TYPE1)07464衛星を活用した漏水調査事業</t>
  </si>
  <si>
    <t>令和5年度補正デジタル田園都市国家構想交付金(デジタル実装タイプTYPE1)24561</t>
  </si>
  <si>
    <t>令和4年度補正デジタル田園都市国家構想交付金(デジタル実装タイプTYPE1)45441宿泊予約サイトと体験型旅行商品予約サイトとの連携事業</t>
  </si>
  <si>
    <t>令和4年度補正デジタル田園都市国家構想交付金(デジタル実装タイプTYPE1)03507オールHIRONOによる地域情報ポータルサイトを活用した地域課題解決事業</t>
  </si>
  <si>
    <t>図書システム更新事業</t>
  </si>
  <si>
    <t>令和4年度補正デジタル田園都市国家構想交付金(デジタル実装タイプTYPE1)06213書かない窓口整備事業</t>
  </si>
  <si>
    <t>電子黒板導入によるICT活用</t>
  </si>
  <si>
    <t>自動車税種別割の納税確認応答システムの導入</t>
  </si>
  <si>
    <t>令和4年度補正デジタル田園都市国家構想交付金(デジタル実装タイプTYPE1)20324行政窓口キャッシュレス化推進事業</t>
  </si>
  <si>
    <t>市と自治会をつなぐプラットフォームの構築</t>
  </si>
  <si>
    <t>要介護認定デジタル化緊急対策事業</t>
  </si>
  <si>
    <t>令和5年度補正デジタル田園都市国家構想交付金(デジタル実装タイプTYPE1)25203</t>
  </si>
  <si>
    <t>保育所等入所申込・選考に係るAI・システム導入事業</t>
  </si>
  <si>
    <t>令和5年度補正デジタル田園都市国家構想交付金(デジタル実装タイプTYPE1)25206</t>
  </si>
  <si>
    <t>令和5年度補正デジタル田園都市国家構想交付金(デジタル実装タイプTYPE1)17361防災情報発信力強化事業</t>
  </si>
  <si>
    <t>令和5年度補正デジタル田園都市国家構想交付金(デジタル実装タイプTYPE1)25207</t>
  </si>
  <si>
    <t>市民バスDX事業</t>
  </si>
  <si>
    <t>令和5年度補正デジタル田園都市国家構想交付金(デジタル実装タイプTYPE1)01465LINEを活用した町民サービス導入事業</t>
  </si>
  <si>
    <t>汎用的電子申請システム導入による住民サービスの向上</t>
  </si>
  <si>
    <t>公式LINE導入による市民インターフェース事業</t>
  </si>
  <si>
    <t>令和6年度補正新しい地方経済・生活環境創生交付金(デジタル実装型TYPE1)06461セミセルフレジ・キャッシュレス決済導入事業</t>
  </si>
  <si>
    <t>公共施設予約システムへのキャッシュレス決済機能の追加による住民サービスの向上</t>
  </si>
  <si>
    <t>LINEを活用した広報事業</t>
  </si>
  <si>
    <t>授業支援システムの導入によるICT活用学習の充実事業</t>
  </si>
  <si>
    <t>令和5年度補正デジタル田園都市国家構想交付金(デジタル実装タイプTYPE1)25209</t>
  </si>
  <si>
    <t>農用地利用計画（一筆台帳）のデジタル化事業</t>
  </si>
  <si>
    <t>令和5年度補正デジタル田園都市国家構想交付金(デジタル実装タイプTYPE1)25210</t>
  </si>
  <si>
    <t>公立園保育ＩＣＴシステム導入事業</t>
  </si>
  <si>
    <t>令和5年度補正デジタル田園都市国家構想交付金(デジタル実装タイプTYPE1)37207東かがわ市デジタル地域通貨事業</t>
  </si>
  <si>
    <t>スマート図書館システム構築事業</t>
  </si>
  <si>
    <t>令和6年度補正新しい地方経済・生活環境創生交付金(デジタル実装型TYPE1)42202窓口入力支援システム（書かない窓口）導入事業</t>
  </si>
  <si>
    <t>要介護認定調査事務DX化事業</t>
  </si>
  <si>
    <t>令和4年度補正デジタル田園都市国家構想交付金(デジタル実装タイプTYPE1)06322隠れ豪雪日本一のまち・安心リモートパトール事業</t>
  </si>
  <si>
    <t>公共施設利用予約システム導入事業</t>
  </si>
  <si>
    <t>行政情報データベースの構築</t>
  </si>
  <si>
    <t>マイナンバーカードの印鑑登録証利用</t>
  </si>
  <si>
    <t>西原村電子図書館事業</t>
  </si>
  <si>
    <t>令和5年度補正デジタル田園都市国家構想交付金(デジタル実装タイプTYPE1)05210外部向けペーパーレス会議システム構築事業</t>
  </si>
  <si>
    <t>デジタル機器を活用した投票環境向上事業</t>
  </si>
  <si>
    <t>町内周遊・魅力再発見等のための古地図等のオープンデータ化</t>
  </si>
  <si>
    <t>令和5年度補正デジタル田園都市国家構想交付金(デジタル実装タイプTYPE1)25384</t>
  </si>
  <si>
    <t>公式ＬＩＮＥ導入によるスマホ市役所事業</t>
  </si>
  <si>
    <t>令和5年度補正デジタル田園都市国家構想交付金(デジタル実装タイプTYPE1)07204かんたん窓口申請システム構築事業</t>
  </si>
  <si>
    <t>駐車場精算機におけるキャッシュレス機能の導入</t>
  </si>
  <si>
    <t>災害時ケアプラン推進事業</t>
  </si>
  <si>
    <t>施設予約システム更新事業</t>
  </si>
  <si>
    <t>令和5年度補正デジタル田園都市国家構想交付金(デジタル実装タイプTYPE1)26203</t>
  </si>
  <si>
    <t>健康サポートアプリ導入事業</t>
  </si>
  <si>
    <t>デジタル技術を活用した議会の「見える・伝わる」化事業</t>
  </si>
  <si>
    <t>LINEを活用した情報発信事業</t>
  </si>
  <si>
    <t>令和6年度補正新しい地方経済・生活環境創生交付金(デジタル実装型TYPE1)15342新潟県災害時の避難者支援システム導入事業</t>
  </si>
  <si>
    <t>遠隔授業モデル実施事業</t>
  </si>
  <si>
    <t>令和6年度補正新しい地方経済・生活環境創生交付金(デジタル実装型TYPE1)29386郵送請求キャッシュレスサービス事業</t>
  </si>
  <si>
    <t>令和5年度補正デジタル田園都市国家構想交付金(デジタル実装タイプTYPE1)26208</t>
  </si>
  <si>
    <t>キャッシュレス決済等推進事業</t>
  </si>
  <si>
    <t>令和5年度補正デジタル田園都市国家構想交付金(デジタル実装タイプTYPE1)26209</t>
  </si>
  <si>
    <t>バスロケーションサービス実施事業</t>
  </si>
  <si>
    <t>令和5年度補正デジタル田園都市国家構想交付金(デジタル実装タイプTYPE1)26211</t>
  </si>
  <si>
    <t>一時的保育事業サービスのオンライン化</t>
  </si>
  <si>
    <t>京丹後デジタルポイント事業</t>
  </si>
  <si>
    <t>競争参加資格申請受付システム整備事業</t>
  </si>
  <si>
    <t>保育ICT推進事業</t>
  </si>
  <si>
    <t>消防団運営・災害対応のＤＸ化事業</t>
  </si>
  <si>
    <t>令和6年度補正新しい地方経済・生活環境創生交付金(デジタル実装型TYPE1)46225</t>
  </si>
  <si>
    <t>オンライン決済導入事業</t>
  </si>
  <si>
    <t>令和5年度補正デジタル田園都市国家構想交付金(デジタル実装タイプTYPE1)26322</t>
  </si>
  <si>
    <t>申請書等作成支援システム導入事業</t>
  </si>
  <si>
    <t>マイナンバーカード利活用図書館システム導入事業</t>
  </si>
  <si>
    <t>令和5年度補正デジタル田園都市国家構想交付金(デジタル実装タイプTYPE1)26367</t>
  </si>
  <si>
    <t>河川台帳デジタル整備事業</t>
  </si>
  <si>
    <t>契約関係手続きの電子化事業</t>
  </si>
  <si>
    <t>行かない・書かない行政サービス推進事業</t>
  </si>
  <si>
    <t>窓口における多言語通訳サービス導入事業</t>
  </si>
  <si>
    <t>建設ＤＸ加速化推進事業</t>
  </si>
  <si>
    <t>電話自動音声案内システム導入事業</t>
  </si>
  <si>
    <t>令和5年度補正デジタル田園都市国家構想交付金(デジタル実装タイプTYPE1)26465</t>
  </si>
  <si>
    <t>KUSHIMOTO 医療介護DX事業（仮称）</t>
  </si>
  <si>
    <t>令和5年度補正デジタル田園都市国家構想交付金(デジタル実装タイプTYPE1)27100</t>
  </si>
  <si>
    <t>マイナンバーカードを活用した書かない窓口の実現事業</t>
  </si>
  <si>
    <t>防火管理等講習会のオンライン化による防火・防災管理最適化事業</t>
  </si>
  <si>
    <t>令和5年度補正デジタル田園都市国家構想交付金(デジタル実装タイプTYPE1)27140</t>
  </si>
  <si>
    <t>施設におけるキャッシュレス化の推進</t>
  </si>
  <si>
    <t>田辺市公開型GIS構築事業</t>
  </si>
  <si>
    <t>令和5年度補正デジタル田園都市国家構想交付金(デジタル実装タイプTYPE1)27202</t>
  </si>
  <si>
    <t>令和4年度補正デジタル田園都市国家構想交付金(デジタル実装タイプTYPE1)15209行政手続のオンライン化による住民サービスの向上事業</t>
  </si>
  <si>
    <t>インフラ情報の整備及び市民公開型ＧＩＳシステム構築事業</t>
  </si>
  <si>
    <t>介護保険認定審査会ペーパーレス化事業</t>
  </si>
  <si>
    <t>個別最適化学習の実現に向けたAIドリルの活用事業</t>
  </si>
  <si>
    <t>令和4年度補正デジタル田園都市国家構想交付金(デジタル実装タイプTYPE1)01694GPS除雪管理システムを活用した除排雪作業効率化</t>
  </si>
  <si>
    <t>児童相談所システム構築事業</t>
  </si>
  <si>
    <t>給付費等管理システム導入によるデジタル化事業</t>
  </si>
  <si>
    <t>介護認定審査会におけるペーパーレス会議システム導入事業</t>
  </si>
  <si>
    <t>令和5年度補正デジタル田園都市国家構想交付金(デジタル実装タイプTYPE1)27205</t>
  </si>
  <si>
    <t>公開型GISへの地図コンテンツ追加による市民等サービスの更なる向上</t>
  </si>
  <si>
    <t>インフラ情報配信システム構築事業</t>
  </si>
  <si>
    <t>令和5年度補正デジタル田園都市国家構想交付金(デジタル実装タイプTYPE1)27208</t>
  </si>
  <si>
    <t>令和5年度補正デジタル田園都市国家構想交付金(デジタル実装タイプTYPE1)27209</t>
  </si>
  <si>
    <t>令和5年度補正デジタル田園都市国家構想交付金(デジタル実装タイプTYPE1)27210</t>
  </si>
  <si>
    <t>令和6年度補正新しい地方経済・生活環境創生交付金(デジタル実装型TYPE1)46502</t>
  </si>
  <si>
    <t>新たな総合窓口におけるマイナンバーカードを活用した証明発行自動交付機の導入事業</t>
  </si>
  <si>
    <t>令和5年度補正デジタル田園都市国家構想交付金(デジタル実装タイプTYPE1)27211</t>
  </si>
  <si>
    <t>コミュニティセンタースマートロック整備事業</t>
  </si>
  <si>
    <t>クラウド読影による胃内視鏡検診導入事業</t>
  </si>
  <si>
    <t>令和5年度補正デジタル田園都市国家構想交付金(デジタル実装タイプTYPE1)42207</t>
  </si>
  <si>
    <t>令和4年度補正デジタル田園都市国家構想交付金(デジタル実装タイプTYPE1)43514「書かない窓口」実現事業</t>
  </si>
  <si>
    <t>令和5年度補正デジタル田園都市国家構想交付金(デジタル実装タイプTYPE1)27213</t>
  </si>
  <si>
    <t>新たな就職支援サイト構築事業</t>
  </si>
  <si>
    <t>令和6年度補正新しい地方経済・生活環境創生交付金(デジタル実装型TYPE1)40228</t>
  </si>
  <si>
    <t>異動受付支援システム拡張事業</t>
  </si>
  <si>
    <t>河川監視カメラ防災情報整備事業</t>
  </si>
  <si>
    <t>令和5年度補正デジタル田園都市国家構想交付金(デジタル実装タイプTYPE1)27217</t>
  </si>
  <si>
    <t>令和5年度補正デジタル田園都市国家構想交付金(デジタル実装タイプTYPE1)27218</t>
  </si>
  <si>
    <t>保育所等業務のデジタル化事業</t>
  </si>
  <si>
    <t>下水道施設に関する維持管理情報の集約化事業</t>
  </si>
  <si>
    <t>令和6年度補正新しい地方経済・生活環境創生交付金(デジタル実装型TYPE1)18000オンライン電子納品保管管理システム構築事業</t>
  </si>
  <si>
    <t>令和5年度補正デジタル田園都市国家構想交付金(デジタル実装タイプTYPE1)27220</t>
  </si>
  <si>
    <t>保育業務のICT化による保育の質向上事業</t>
  </si>
  <si>
    <t>VRコンテンツによる魅力発信事業</t>
  </si>
  <si>
    <t>令和4年度補正デジタル田園都市国家構想交付金(デジタル実装タイプTYPE1)43210きくちポータル構築事業</t>
  </si>
  <si>
    <t>申請書支援システム導入事業</t>
  </si>
  <si>
    <t>放課後児童クラブ入会申請手続きのオンライン化を起点とした庁内横展開に関する事業</t>
  </si>
  <si>
    <t>令和5年度補正デジタル田園都市国家構想交付金(デジタル実装タイプTYPE1)27223</t>
  </si>
  <si>
    <t>令和5年度補正デジタル田園都市国家構想交付金(デジタル実装タイプTYPE1)27224</t>
  </si>
  <si>
    <t>人工衛星画像のAI解析による漏水調査事業</t>
  </si>
  <si>
    <t>令和5年度補正デジタル田園都市国家構想交付金(デジタル実装タイプTYPE1)27229</t>
  </si>
  <si>
    <t>令和6年度補正新しい地方経済・生活環境創生交付金(デジタル実装型TYPE1)20212</t>
  </si>
  <si>
    <t>データでフロント改革！なわレボプロジェクト</t>
  </si>
  <si>
    <t>令和5年度補正デジタル田園都市国家構想交付金(デジタル実装タイプTYPE1)27230</t>
  </si>
  <si>
    <t>ICT技術を活用した災害情報等の情報発信力の強化</t>
  </si>
  <si>
    <t>オンライン授業推進及び個別最適化の学習支援事業</t>
  </si>
  <si>
    <t>休日診療所における医療情報のデジタル化推進事業</t>
  </si>
  <si>
    <t>令和6年度補正新しい地方経済・生活環境創生交付金(デジタル実装型TYPE1)01547デジタルサイネージを活用した情報発信事業</t>
  </si>
  <si>
    <t>令和5年度補正デジタル田園都市国家構想交付金(デジタル実装タイプTYPE1)47329</t>
  </si>
  <si>
    <t>令和5年度補正デジタル田園都市国家構想交付金(デジタル実装タイプTYPE1)27232</t>
  </si>
  <si>
    <t>令和6年度補正新しい地方経済・生活環境創生交付金(デジタル実装型TYPE1)27100ＡＩ音声認識技術を活用した事業者向けサービス向上事業</t>
  </si>
  <si>
    <t>高齢者自立支援に向けた認定調査デジタル化事業</t>
  </si>
  <si>
    <t>はんなんプログラミング教育推進事業</t>
  </si>
  <si>
    <t>令和5年度補正デジタル田園都市国家構想交付金(デジタル実装タイプTYPE1)27301</t>
  </si>
  <si>
    <t>忠岡町災害時避難行動要支援者支援システム導入事業</t>
  </si>
  <si>
    <t>令和5年度補正デジタル田園都市国家構想交付金(デジタル実装タイプTYPE1)27366</t>
  </si>
  <si>
    <t>地図情報公開による町民・事業者向けサービス向上事業</t>
  </si>
  <si>
    <t>スマート区役所事業</t>
  </si>
  <si>
    <t>行政サービス</t>
  </si>
  <si>
    <t>民生委員・児童委員活動記録のDX支援事業</t>
  </si>
  <si>
    <t>令和5年度補正デジタル田園都市国家構想交付金(デジタル実装タイプTYPE1)28201</t>
  </si>
  <si>
    <t>令和5年度補正デジタル田園都市国家構想交付金(デジタル実装タイプTYPE1)28202</t>
  </si>
  <si>
    <t>令和5年度補正デジタル田園都市国家構想交付金(デジタル実装タイプTYPE1)40210罹災調査システム構築事業</t>
  </si>
  <si>
    <t>令和5年度補正デジタル田園都市国家構想交付金(デジタル実装タイプTYPE1)28442</t>
  </si>
  <si>
    <t>令和6年度補正新しい地方経済・生活環境創生交付金(デジタル実装型TYPE1)06365大蔵村水道施設クラウド監視設備導入事業</t>
  </si>
  <si>
    <t>令和5年度補正デジタル田園都市国家構想交付金(デジタル実装タイプTYPE1)28203</t>
  </si>
  <si>
    <t>多文化共生社会の実現に向けたコミュニケーション支援</t>
  </si>
  <si>
    <t>令和5年度補正デジタル田園都市国家構想交付金(デジタル実装タイプTYPE1)28204</t>
  </si>
  <si>
    <t>ICTを活用した不登校・いじめの発見事業</t>
  </si>
  <si>
    <t>令和5年度補正デジタル田園都市国家構想交付金(デジタル実装タイプTYPE1)28209</t>
  </si>
  <si>
    <t>令和4年度補正デジタル田園都市国家構想交付金(デジタル実装タイプTYPE1)20415行政手続きと情報発信のDX推進事業</t>
  </si>
  <si>
    <t>デジタルサイネージを活用したバスロケーション等情報発信事業</t>
  </si>
  <si>
    <t>令和5年度補正デジタル田園都市国家構想交付金(デジタル実装タイプTYPE1)28212</t>
  </si>
  <si>
    <t>赤穂城跡デジタル博物館事業</t>
  </si>
  <si>
    <t>令和6年度補正新しい地方経済・生活環境創生交付金(デジタル実装型TYPE1)20209住民ニーズに応えるデジタルアーカイブ事業</t>
  </si>
  <si>
    <t>統合型・公開型GIS事業</t>
  </si>
  <si>
    <t>学校外教育バウチャー・デジタルクーポン事業</t>
  </si>
  <si>
    <t>令和5年度補正デジタル田園都市国家構想交付金(デジタル実装タイプTYPE1)28215</t>
  </si>
  <si>
    <t>Well-beingな学校づくりを推進するための校務DX化事業</t>
  </si>
  <si>
    <t>連絡アプリ及びデータ収集UIの構築事業</t>
  </si>
  <si>
    <t>令和5年度補正デジタル田園都市国家構想交付金(デジタル実装タイプTYPE1)28217</t>
  </si>
  <si>
    <t>公開型GISを活用した位置情報の提供</t>
  </si>
  <si>
    <t>令和5年度補正デジタル田園都市国家構想交付金(デジタル実装タイプTYPE1)28218</t>
  </si>
  <si>
    <t>小野市公開型GIS等整備事業</t>
  </si>
  <si>
    <t>住民窓口サービス充実事業</t>
  </si>
  <si>
    <t>ICT技術を活用した上下水道インフラ情報サービス向上事業</t>
  </si>
  <si>
    <t>WEB口座振替申込受付サービス導入事業</t>
  </si>
  <si>
    <t>3Dデータ等を活用した道路整備事業</t>
  </si>
  <si>
    <t>令和5年度補正デジタル田園都市国家構想交付金(デジタル実装タイプTYPE1)28221</t>
  </si>
  <si>
    <t>入札契約関連事務システム導入事業</t>
  </si>
  <si>
    <t>持ち運べる「スマホ市役所」の構築</t>
  </si>
  <si>
    <t>令和4年度補正デジタル田園都市国家構想交付金(デジタル実装タイプTYPE1)01345図書館情報システム導入整備事業</t>
  </si>
  <si>
    <t>オンライン学習環境の整備</t>
  </si>
  <si>
    <t>令和6年度補正新しい地方経済・生活環境創生交付金(デジタル実装型TYPE1)01484</t>
  </si>
  <si>
    <t>書かない窓口の実現に向けた取組</t>
  </si>
  <si>
    <t>令和5年度補正デジタル田園都市国家構想交付金(デジタル実装タイプTYPE1)28224</t>
  </si>
  <si>
    <t>オンライン申請システム整備事業</t>
  </si>
  <si>
    <t>令和5年度補正デジタル田園都市国家構想交付金(デジタル実装タイプTYPE1)28225</t>
  </si>
  <si>
    <t>淡路市 商工会と連携した地域DX事業</t>
  </si>
  <si>
    <t>令和5年度補正デジタル田園都市国家構想交付金(デジタル実装タイプTYPE1)29211就学前施設ICT環境整備事業</t>
  </si>
  <si>
    <t>公開型GISを活用した住民サービス向上事業</t>
  </si>
  <si>
    <t>学校体育施設開放デジタル化事業</t>
  </si>
  <si>
    <t>戸籍証明書コンビニ等交付サービス</t>
  </si>
  <si>
    <t>施設型給付費・補助金等申請支援システム導入事業</t>
  </si>
  <si>
    <t>公共施設予約サービスオンライン化構築事業</t>
  </si>
  <si>
    <t>LINEとの連携機能を用いた市ホームページリニューアル事業</t>
  </si>
  <si>
    <t>介護認定審査業務のデジタル化</t>
  </si>
  <si>
    <t>令和4年度補正デジタル田園都市国家構想交付金(デジタル実装タイプTYPE1)10206沼田市コミュニティバス「ぬまくる」の高度化</t>
  </si>
  <si>
    <t>令和6年度補正新しい地方経済・生活環境創生交付金(デジタル実装型TYPE1)36205書かない窓口導入事業</t>
  </si>
  <si>
    <t>令和5年度補正デジタル田園都市国家構想交付金(デジタル実装タイプTYPE1)28365</t>
  </si>
  <si>
    <t>ICT技術を活用した情報配信による住民サービス向上事業</t>
  </si>
  <si>
    <t>公共施設案内・予約システム更新事業</t>
  </si>
  <si>
    <t>令和5年度補正デジタル田園都市国家構想交付金(デジタル実装タイプTYPE1)28381</t>
  </si>
  <si>
    <t>窓口手数料等のキャッシュレス化事業</t>
  </si>
  <si>
    <t>令和6年度補正新しい地方経済・生活環境創生交付金(デジタル実装型TYPE1)11100消防団支援アプリ</t>
  </si>
  <si>
    <t>新公共施設予約システム拡充事業</t>
  </si>
  <si>
    <t>令和5年度補正デジタル田園都市国家構想交付金(デジタル実装タイプTYPE1)06301コンビニ交付事業</t>
  </si>
  <si>
    <t>地域ＢＷＡを活用した安全・安心見守りサービス整備事業</t>
  </si>
  <si>
    <t>らくらく窓口証明書交付端末導入事業</t>
  </si>
  <si>
    <t>令和5年度補正デジタル田園都市国家構想交付金(デジタル実装タイプTYPE1)28586</t>
  </si>
  <si>
    <t>要介護認定調査におけるDX化事業</t>
  </si>
  <si>
    <t>河川監視カメラHP掲載事業</t>
  </si>
  <si>
    <t>介護認定審査会のペーパーレス化事業</t>
  </si>
  <si>
    <t>データ連携基盤（奈良スーパーアプリ）の拡充</t>
  </si>
  <si>
    <t>統合型ＧＩＳシステム導入事業</t>
  </si>
  <si>
    <t>奈良県観光リコメンドサービス構築事業</t>
  </si>
  <si>
    <t>口座振替Web申込み導入事業</t>
  </si>
  <si>
    <t>クラウド型電子契約サービスの導入・運用事業</t>
  </si>
  <si>
    <t>令和5年度補正デジタル田園都市国家構想交付金(デジタル実装タイプTYPE1)29201</t>
  </si>
  <si>
    <t>令和6年度補正新しい地方経済・生活環境創生交付金(デジタル実装型TYPE1)02446</t>
  </si>
  <si>
    <t>メタバース空間を活用した不登校支援事業</t>
  </si>
  <si>
    <t>令和6年度補正新しい地方経済・生活環境創生交付金(デジタル実装型TYPE1)37322</t>
  </si>
  <si>
    <t>令和5年度補正デジタル田園都市国家構想交付金(デジタル実装タイプTYPE1)10210防災アプリの導入による防災情報配信の一元化</t>
  </si>
  <si>
    <t>令和5年度補正デジタル田園都市国家構想交付金(デジタル実装タイプTYPE1)29202</t>
  </si>
  <si>
    <t>令和5年度補正デジタル田園都市国家構想交付金(デジタル実装タイプTYPE1)29203</t>
  </si>
  <si>
    <t>令和5年度補正デジタル田園都市国家構想交付金(デジタル実装タイプTYPE1)29204</t>
  </si>
  <si>
    <t>みんなの学校セキュリティ対策カードキー化及び非常緊急通報装置設置事業</t>
  </si>
  <si>
    <t>SBS推進事業（行政キオスク端末導入事業）</t>
  </si>
  <si>
    <t>窓口証明書発行業務におけるコンビニ交付サービス活用事業</t>
  </si>
  <si>
    <t>令和5年度補正デジタル田園都市国家構想交付金(デジタル実装タイプTYPE1)29205</t>
  </si>
  <si>
    <t>令和6年度補正新しい地方経済・生活環境創生交付金(デジタル実装型TYPE1)27208</t>
  </si>
  <si>
    <t>令和6年度補正新しい地方経済・生活環境創生交付金(デジタル実装型TYPE1)16206防災情報発信強化事業</t>
  </si>
  <si>
    <t>窓口閲覧用システムを活用した窓口サービス向上事業</t>
  </si>
  <si>
    <t>令和5年度補正デジタル田園都市国家構想交付金(デジタル実装タイプTYPE1)29207</t>
  </si>
  <si>
    <t>手続きオンライン総合窓口推進事業</t>
  </si>
  <si>
    <t>地域ポイント事業</t>
  </si>
  <si>
    <t>南城市水産業ICT導入奨励事業（重量管理アプリ及び生育メモアプリ導入サービス）</t>
  </si>
  <si>
    <t>認可保育所等支援事業（教育・保育給付費等業務管理システム導入事業）</t>
  </si>
  <si>
    <t>保護者連絡ツール環境構築委託事業</t>
  </si>
  <si>
    <t>令和5年度補正デジタル田園都市国家構想交付金(デジタル実装タイプTYPE1)29210</t>
  </si>
  <si>
    <t>地籍情報管理システムを活用した公開型ＧＩＳ構築事業</t>
  </si>
  <si>
    <t>就学前施設ICT環境整備事業</t>
  </si>
  <si>
    <t>令和5年度補正デジタル田園都市国家構想交付金(デジタル実装タイプTYPE1)29212</t>
  </si>
  <si>
    <t>庁内グループウェア内に本事業に関連するメンバー全員を含めたグループを作成し、情報共有やスケジュール管理、各種協議事項について、全体で共有しながら進めることとした。協議結果や事業者とのやり取りも文書で見える形で情報共有することにより、情報伝達の不確実性をなくし、当初は仕様書の作成等において遅れも生じたが、変更後はスケジュール通り業務を進めていくことが出来た。
また、関係部署以外の部署にも本事業への取組状況を周知することにより、システムへの理解を浸透させ、施設の管理運営に関する改善策の検討に繋げることができた。</t>
    <rPh sb="130" eb="132">
      <t>トウショ</t>
    </rPh>
    <rPh sb="133" eb="136">
      <t>シヨウショ</t>
    </rPh>
    <rPh sb="137" eb="139">
      <t>サクセイ</t>
    </rPh>
    <rPh sb="139" eb="140">
      <t>トウ</t>
    </rPh>
    <rPh sb="144" eb="145">
      <t>オク</t>
    </rPh>
    <rPh sb="147" eb="148">
      <t>ショウ</t>
    </rPh>
    <rPh sb="152" eb="155">
      <t>ヘンコウゴ</t>
    </rPh>
    <rPh sb="220" eb="222">
      <t>リカイ</t>
    </rPh>
    <rPh sb="223" eb="225">
      <t>シントウ</t>
    </rPh>
    <rPh sb="228" eb="230">
      <t>シセツ</t>
    </rPh>
    <rPh sb="231" eb="233">
      <t>カンリ</t>
    </rPh>
    <rPh sb="233" eb="235">
      <t>ウンエイ</t>
    </rPh>
    <rPh sb="236" eb="237">
      <t>カン</t>
    </rPh>
    <rPh sb="239" eb="242">
      <t>カイゼンサク</t>
    </rPh>
    <rPh sb="243" eb="245">
      <t>ケントウ</t>
    </rPh>
    <rPh sb="246" eb="247">
      <t>ツナ</t>
    </rPh>
    <phoneticPr fontId="2"/>
  </si>
  <si>
    <t>宇陀市サービス連携プラットフォーム事業</t>
  </si>
  <si>
    <t>宇陀市情報発信強化事業</t>
  </si>
  <si>
    <t>介護認定調査支援システム運用事業</t>
  </si>
  <si>
    <t>令和5年度補正デジタル田園都市国家構想交付金(デジタル実装タイプTYPE1)29361</t>
  </si>
  <si>
    <t>図書館システムへのセルフ貸出機能の追加</t>
  </si>
  <si>
    <t>NEXTGIGA ～ver.三宅～</t>
  </si>
  <si>
    <t>LINEで一問一答式住民サービス双方向オンライン手続き事業</t>
  </si>
  <si>
    <t>施設型給付費・補助金交付手続きデジタル化事業</t>
  </si>
  <si>
    <t>令和5年度補正デジタル田園都市国家構想交付金(デジタル実装タイプTYPE1)30000</t>
  </si>
  <si>
    <t>防災学習センターデジタル化整備事業</t>
  </si>
  <si>
    <t>教育DXの推進事業</t>
  </si>
  <si>
    <t>マイナンバーカードを活用した市民窓口整備事業</t>
  </si>
  <si>
    <t>庁内地図情報デジタル化及び公開型GIS導入事業</t>
  </si>
  <si>
    <t>令和5年度補正デジタル田園都市国家構想交付金(デジタル実装タイプTYPE1)30206</t>
  </si>
  <si>
    <t>キャッシュレス事業</t>
  </si>
  <si>
    <t>遠隔合同授業環境整備事業</t>
  </si>
  <si>
    <t>令和5年度補正デジタル田園都市国家構想交付金(デジタル実装タイプTYPE1)30208</t>
  </si>
  <si>
    <t>令和5年度補正デジタル田園都市国家構想交付金(デジタル実装タイプTYPE1)30209</t>
  </si>
  <si>
    <t>令和6年度補正新しい地方経済・生活環境創生交付金(デジタル実装型TYPE1)01220水道スマートメーター導入事業</t>
  </si>
  <si>
    <t>小児予防接種デジタル化事業</t>
  </si>
  <si>
    <t>令和5年度補正デジタル田園都市国家構想交付金(デジタル実装タイプTYPE1)30344</t>
  </si>
  <si>
    <t>京丹後市公式防災アプリケーションサービス導入事業</t>
  </si>
  <si>
    <t>令和5年度補正デジタル田園都市国家構想交付金(デジタル実装タイプTYPE1)30362</t>
  </si>
  <si>
    <t>公共施設予約オンライン化推進事業</t>
  </si>
  <si>
    <t>令和6年度補正新しい地方経済・生活環境創生交付金(デジタル実装型TYPE1)08203保育所AIマッチングシステムによる保育環境・子育て環境向上事業</t>
  </si>
  <si>
    <t>令和5年度補正デジタル田園都市国家構想交付金(デジタル実装タイプTYPE1)30381</t>
  </si>
  <si>
    <t>都市計画街路図作成（公開型用データ作成）事業</t>
  </si>
  <si>
    <t>令和5年度補正デジタル田園都市国家構想交付金(デジタル実装タイプTYPE1)30382</t>
  </si>
  <si>
    <t>T（たかもり）ポイントカード制度事業</t>
  </si>
  <si>
    <t>令和5年度補正デジタル田園都市国家構想交付金(デジタル実装タイプTYPE1)30390</t>
  </si>
  <si>
    <t>令和5年度補正デジタル田園都市国家構想交付金(デジタル実装タイプTYPE1)30391</t>
  </si>
  <si>
    <t>こども園等ICT化事業</t>
  </si>
  <si>
    <t>令和5年度補正デジタル田園都市国家構想交付金(デジタル実装タイプTYPE1)30392</t>
  </si>
  <si>
    <t>災害時も活用できる次世代インフラ構築事業</t>
  </si>
  <si>
    <t>令和5年度補正デジタル田園都市国家構想交付金(デジタル実装タイプTYPE1)30421</t>
  </si>
  <si>
    <t>デジタル県議会推進事業</t>
  </si>
  <si>
    <t>野生鳥獣等情報データ連携事業</t>
  </si>
  <si>
    <t>災害時のドローンユニットによる物資輸送体制の構築</t>
  </si>
  <si>
    <t>令和5年度補正デジタル田園都市国家構想交付金(デジタル実装タイプTYPE1)31201</t>
  </si>
  <si>
    <t>AIオンデマンド乗合交通運行事業</t>
  </si>
  <si>
    <t>ふるさと納税ワンストップ特例申請のオンライン化事業</t>
  </si>
  <si>
    <t>公民館施設利用におけるオンライン管理事業</t>
  </si>
  <si>
    <t>コンビニ交付サービス利用促進事業</t>
  </si>
  <si>
    <t>介護保険要介護認定システム導入事業</t>
  </si>
  <si>
    <t>母子健康手帳アプリ</t>
  </si>
  <si>
    <t>空き家・空き地管理システムの導入</t>
  </si>
  <si>
    <t>令和5年度補正デジタル田園都市国家構想交付金(デジタル実装タイプTYPE1)31203</t>
  </si>
  <si>
    <t>令和6年度補正新しい地方経済・生活環境創生交付金(デジタル実装型TYPE1)18202</t>
  </si>
  <si>
    <t>戸籍証明書のコンビニ交付サービス導入事業</t>
  </si>
  <si>
    <t>データ基盤・越境ECシステム構築事業</t>
  </si>
  <si>
    <t>窓口改革推進事業</t>
  </si>
  <si>
    <t>令和5年度補正デジタル田園都市国家構想交付金(デジタル実装タイプTYPE1)31370</t>
  </si>
  <si>
    <t>オンライン診療・服薬指導・医療MaaS</t>
  </si>
  <si>
    <t>令和6年度補正新しい地方経済・生活環境創生交付金(デジタル実装型TYPE1)07504</t>
  </si>
  <si>
    <t>令和5年度補正デジタル田園都市国家構想交付金(デジタル実装タイプTYPE1)31371</t>
  </si>
  <si>
    <t>令和5年度補正デジタル田園都市国家構想交付金(デジタル実装タイプTYPE1)32203</t>
  </si>
  <si>
    <t>地域をつなぐアプリ構築事業</t>
  </si>
  <si>
    <t>令和5年度補正デジタル田園都市国家構想交付金(デジタル実装タイプTYPE1)31389</t>
  </si>
  <si>
    <t>公共施設オンライン予約・決済システム導入事業</t>
  </si>
  <si>
    <t>電子契約サービス事業</t>
  </si>
  <si>
    <t>伯耆町学校図書館デジタル化事業</t>
  </si>
  <si>
    <t>令和5年度補正デジタル田園都市国家構想交付金(デジタル実装タイプTYPE1)02206健康応援ポイント事業</t>
  </si>
  <si>
    <t>でかける役場</t>
  </si>
  <si>
    <t>令和5年度補正デジタル田園都市国家構想交付金(デジタル実装タイプTYPE1)32201</t>
  </si>
  <si>
    <t>デジタルToデジタルのコミュニケーションモデル構築</t>
  </si>
  <si>
    <t>行政手続きデジタル化推進事業事業</t>
  </si>
  <si>
    <t>令和5年度補正デジタル田園都市国家構想交付金(デジタル実装タイプTYPE1)32204</t>
  </si>
  <si>
    <t>【LINE公式アカウントの機能拡張による市民サービスの向上】</t>
  </si>
  <si>
    <t>令和5年度補正デジタル田園都市国家構想交付金(デジタル実装タイプTYPE1)32205</t>
  </si>
  <si>
    <t>江津市統合GIS及び公開型GISクラウドサービス導入事業</t>
  </si>
  <si>
    <t>電子化手続き事業</t>
  </si>
  <si>
    <t>ごみ分別アプリ導入事業</t>
  </si>
  <si>
    <t>令和5年度補正デジタル田園都市国家構想交付金(デジタル実装タイプTYPE1)32343</t>
  </si>
  <si>
    <t>データ活用基盤を活用した統計データの可視化とダッシュボードの公開事業</t>
  </si>
  <si>
    <t>令和5年度補正デジタル田園都市国家構想交付金(デジタル実装タイプTYPE1)32448</t>
  </si>
  <si>
    <t>令和6年度補正新しい地方経済・生活環境創生交付金(デジタル実装型TYPE1)46201</t>
  </si>
  <si>
    <t>令和6年度補正新しい地方経済・生活環境創生交付金(デジタル実装型TYPE1)16209</t>
  </si>
  <si>
    <t>令和5年度補正デジタル田園都市国家構想交付金(デジタル実装タイプTYPE1)33000</t>
  </si>
  <si>
    <t>県有施設キャッシュレス決済導入事業</t>
  </si>
  <si>
    <t>土木部データボックス（仮称）構築事業</t>
  </si>
  <si>
    <t>倉敷市デジタル市政情報発信強化事業</t>
  </si>
  <si>
    <t>令和4年度補正デジタル田園都市国家構想交付金(デジタル実装タイプTYPE1)08216かさまコネクトヘルスケアサービス実装事業</t>
  </si>
  <si>
    <t>SDGs課題解決デジタルプラットフォーム構築事業</t>
  </si>
  <si>
    <t>令和5年度補正デジタル田園都市国家構想交付金(デジタル実装タイプTYPE1)33204</t>
  </si>
  <si>
    <t>子どもと家庭のための学びのDX推進事業</t>
  </si>
  <si>
    <t>母子健康アプリ（乳幼児健診・予防接種）</t>
  </si>
  <si>
    <t>令和5年度補正デジタル田園都市国家構想交付金(デジタル実装タイプTYPE1)33210</t>
  </si>
  <si>
    <t>新見市公共交通DX導入事業</t>
  </si>
  <si>
    <t>令和5年度補正デジタル田園都市国家構想交付金(デジタル実装タイプTYPE1)33211</t>
  </si>
  <si>
    <t>人と人をつなげるハブとしての電子黒板導入</t>
  </si>
  <si>
    <t>スマート図書館構築事業</t>
  </si>
  <si>
    <t>令和5年度補正デジタル田園都市国家構想交付金(デジタル実装タイプTYPE1)33213</t>
  </si>
  <si>
    <t>LINEを活用した市民サービス向上事業</t>
  </si>
  <si>
    <t>令和5年度補正デジタル田園都市国家構想交付金(デジタル実装タイプTYPE1)33214</t>
  </si>
  <si>
    <t>令和5年度補正デジタル田園都市国家構想交付金(デジタル実装タイプTYPE1)13108テスト採点支援ツールの導入</t>
  </si>
  <si>
    <t>窓口dx　誰にも「やさしく」「わかりやすく」「安心できる」窓口づくり事業</t>
  </si>
  <si>
    <t>令和6年度補正新しい地方経済・生活環境創生交付金(デジタル実装型TYPE1)03201</t>
  </si>
  <si>
    <t>AIオンデマンド×地域通貨・スーパーアプリによる利便性・魅力向上</t>
  </si>
  <si>
    <t>字幕付映像配信設備等整備事業</t>
  </si>
  <si>
    <t>美作市学校図書館デジタル化事業</t>
  </si>
  <si>
    <t>窓口業務効率化改革事業</t>
  </si>
  <si>
    <t>令和5年度補正デジタル田園都市国家構想交付金(デジタル実装タイプTYPE1)33216</t>
  </si>
  <si>
    <t>　LPWAを活用したセンシングデータ展開事業</t>
  </si>
  <si>
    <t>令和6年度補正新しい地方経済・生活環境創生交付金(デジタル実装型TYPE1)45205</t>
  </si>
  <si>
    <t>教育用ソフトウェア導入事業</t>
  </si>
  <si>
    <t>令和5年度補正デジタル田園都市国家構想交付金(デジタル実装タイプTYPE1)33445</t>
  </si>
  <si>
    <t>かすがい子育て応援LINE事業</t>
  </si>
  <si>
    <t>母子健康手帳アプリのデジタル受診票を活用した乳幼児健診DX事業</t>
  </si>
  <si>
    <t>令和5年度補正デジタル田園都市国家構想交付金(デジタル実装タイプTYPE1)33461</t>
  </si>
  <si>
    <t>矢掛町健康ポイント事業</t>
  </si>
  <si>
    <t>定額タクシー事業</t>
  </si>
  <si>
    <t>勝央町ホームページリニューアル及びアプリ連携事業</t>
  </si>
  <si>
    <t>窓口サービス改革事業</t>
  </si>
  <si>
    <t>令和5年度補正デジタル田園都市国家構想交付金(デジタル実装タイプTYPE1)23202給排水工事オンライン申請システム共同調達事業</t>
  </si>
  <si>
    <t>令和6年度補正新しい地方経済・生活環境創生交付金(デジタル実装型TYPE1)42214リモート相談窓口構築事業</t>
  </si>
  <si>
    <t>令和5年度補正デジタル田園都市国家構想交付金(デジタル実装タイプTYPE1)33681</t>
  </si>
  <si>
    <t>県立学校入学者選抜等デジタル化推進事業</t>
  </si>
  <si>
    <t>令和5年度補正デジタル田園都市国家構想交付金(デジタル実装タイプTYPE1)34100</t>
  </si>
  <si>
    <t>道路パトロール支援システム導入事業</t>
  </si>
  <si>
    <t>新乗車券システムの導入</t>
  </si>
  <si>
    <t>住民健診WEB予約システムの導入</t>
  </si>
  <si>
    <t>人工衛星画像とAIによる水道管路漏水調査事業</t>
  </si>
  <si>
    <t>令和4年度補正デジタル田園都市国家構想交付金(デジタル実装タイプTYPE1)16000サービス連携プラットフォーム事業</t>
  </si>
  <si>
    <t>令和5年度補正デジタル田園都市国家構想交付金(デジタル実装タイプTYPE1)34204</t>
  </si>
  <si>
    <t>保育所・幼稚園業務ICT活用事業</t>
  </si>
  <si>
    <t>マニュアル共有による市民サービス向上事業</t>
  </si>
  <si>
    <t>保育施設給付費等申請システム導入事業</t>
  </si>
  <si>
    <t>介護認定調査業務のデジタル化事業</t>
  </si>
  <si>
    <t>市オリジナルVtuberによるシティプロモーション事業</t>
  </si>
  <si>
    <t>道路情報等公開サービス事業</t>
  </si>
  <si>
    <t>多言語コミュニケーション</t>
  </si>
  <si>
    <t>道路台帳のデジタル化事業</t>
  </si>
  <si>
    <t>遊休農地確認及び集約システム等構築事業</t>
  </si>
  <si>
    <t>令和6年度補正新しい地方経済・生活環境創生交付金(デジタル実装型TYPE1)40503標準化後を見据えたBYを含めた自動化モデル（第2期）</t>
  </si>
  <si>
    <t>令和5年度補正デジタル田園都市国家構想交付金(デジタル実装タイプTYPE1)34304</t>
  </si>
  <si>
    <t>海田町人流データのオープンデータ化・利活用事業</t>
  </si>
  <si>
    <t>令和5年度補正デジタル田園都市国家構想交付金(デジタル実装タイプTYPE1)34309</t>
  </si>
  <si>
    <t>地域・防災情報送受信DX事業</t>
  </si>
  <si>
    <t>坂町スマート窓口推進事業</t>
  </si>
  <si>
    <t>令和5年度補正デジタル田園都市国家構想交付金(デジタル実装タイプTYPE1)34431</t>
  </si>
  <si>
    <t>令和5年度補正デジタル田園都市国家構想交付金(デジタル実装タイプTYPE1)34462</t>
  </si>
  <si>
    <t>デジタル技術による議会の伝わる化事業</t>
  </si>
  <si>
    <t>防災情報網整備事業</t>
  </si>
  <si>
    <t>AIを活用したＳＮＳ上の事故・災害情報抽出システム事業</t>
  </si>
  <si>
    <t>令和6年度補正新しい地方経済・生活環境創生交付金(デジタル実装型TYPE1)07201</t>
  </si>
  <si>
    <t>山口県道路情報「道路見えるナビ」改修事業</t>
  </si>
  <si>
    <t>令和4年度補正デジタル田園都市国家構想交付金(デジタル実装タイプTYPE1)02441コンビニ交付サービス</t>
  </si>
  <si>
    <t>令和5年度補正デジタル田園都市国家構想交付金(デジタル実装タイプTYPE1)43442</t>
  </si>
  <si>
    <t>インフラ施設管理における利便性向上に向けたシステム構築</t>
  </si>
  <si>
    <t>令和6年度補正新しい地方経済・生活環境創生交付金(デジタル実装型TYPE1)01512</t>
  </si>
  <si>
    <t>地域の見守りにDXを！デジタル安全マップ構築事業</t>
  </si>
  <si>
    <t>令和4年度補正デジタル田園都市国家構想交付金(デジタル実装タイプTYPE1)41202水道窓口手続きDX推進事業</t>
  </si>
  <si>
    <t>令和6年度補正新しい地方経済・生活環境創生交付金(デジタル実装型TYPE1)13224不登校学習支援システムの導入事業</t>
  </si>
  <si>
    <t>令和5年度補正デジタル田園都市国家構想交付金(デジタル実装タイプTYPE1)35201</t>
  </si>
  <si>
    <t>Web口座振替サービス導入事業</t>
  </si>
  <si>
    <t>保育所入所関連業務サービス向上事業</t>
  </si>
  <si>
    <t>令和5年度補正デジタル田園都市国家構想交付金(デジタル実装タイプTYPE1)35203</t>
  </si>
  <si>
    <t>令和5年度補正デジタル田園都市国家構想交付金(デジタル実装タイプTYPE1)35204</t>
  </si>
  <si>
    <t>令和6年度補正新しい地方経済・生活環境創生交付金(デジタル実装型TYPE1)23236</t>
  </si>
  <si>
    <t>情報発信ＤＸ化事業</t>
  </si>
  <si>
    <t>令和5年度補正デジタル田園都市国家構想交付金(デジタル実装タイプTYPE1)35206</t>
  </si>
  <si>
    <t>令和6年度補正新しい地方経済・生活環境創生交付金(デジタル実装型TYPE1)16000災害救援ボランティア連携体制整備支援事業</t>
  </si>
  <si>
    <t>改製原附票電子化事業</t>
  </si>
  <si>
    <t>一次救急オンライン事業</t>
  </si>
  <si>
    <t>令和5年度補正デジタル田園都市国家構想交付金(デジタル実装タイプTYPE1)35207</t>
  </si>
  <si>
    <t>　公共施設予約・施設使用料決済オンライン化推進事業</t>
  </si>
  <si>
    <t>令和5年度補正デジタル田園都市国家構想交付金(デジタル実装タイプTYPE1)27205３Ｄハザードマップの利用による防災啓発のＤＸ化</t>
  </si>
  <si>
    <t>「行かなくてもいい、迷わない、書かなくてもいい」窓口サービスの提供</t>
  </si>
  <si>
    <t>令和5年度補正デジタル田園都市国家構想交付金(デジタル実装タイプTYPE1)40204電子入札システム導入事業</t>
  </si>
  <si>
    <t>遠隔接客システム導入事業</t>
  </si>
  <si>
    <t>令和5年度補正デジタル田園都市国家構想交付金(デジタル実装タイプTYPE1)35210</t>
  </si>
  <si>
    <t>介護福祉相談AI活用事業</t>
  </si>
  <si>
    <t>公開型GIS事業</t>
  </si>
  <si>
    <t>令和5年度補正デジタル田園都市国家構想交付金(デジタル実装タイプTYPE1)35212</t>
  </si>
  <si>
    <t>令和5年度補正デジタル田園都市国家構想交付金(デジタル実装タイプTYPE1)35213</t>
  </si>
  <si>
    <t>公共施設オンライン予約サービス導入事業</t>
  </si>
  <si>
    <t>令和5年度補正デジタル田園都市国家構想交付金(デジタル実装タイプTYPE1)43208市民サービス向上のための公開型ＧＩＳ構築事業</t>
  </si>
  <si>
    <t>令和6年度補正新しい地方経済・生活環境創生交付金(デジタル実装型TYPE1)23100</t>
  </si>
  <si>
    <t>令和5年度補正デジタル田園都市国家構想交付金(デジタル実装タイプTYPE1)35215</t>
  </si>
  <si>
    <t>リモート相談窓口構築事業</t>
  </si>
  <si>
    <t>市民公開型GISなどによる地図情報公開事業</t>
  </si>
  <si>
    <t>令和5年度補正デジタル田園都市国家構想交付金(デジタル実装タイプTYPE1)35216</t>
  </si>
  <si>
    <t>学校欠席連絡デジタル化事業</t>
  </si>
  <si>
    <t>令和5年度補正デジタル田園都市国家構想交付金(デジタル実装タイプTYPE1)21206保育所業務支援システム導入事業</t>
  </si>
  <si>
    <t>VR体験コンテンツ導入事業</t>
  </si>
  <si>
    <t>空家バンクVR実装事業</t>
  </si>
  <si>
    <t>走るイベントデジタル化事業</t>
  </si>
  <si>
    <t>令和5年度補正デジタル田園都市国家構想交付金(デジタル実装タイプTYPE1)27224人工衛星画像のAI解析による漏水調査事業</t>
  </si>
  <si>
    <t>介護認定審査会ペーパーレス化導入事業</t>
  </si>
  <si>
    <t>田布施町LINE申請導入事業</t>
  </si>
  <si>
    <t>県立病院医療費後払いサービス導入事業</t>
  </si>
  <si>
    <t>令和5年度補正デジタル田園都市国家構想交付金(デジタル実装タイプTYPE1)36202</t>
  </si>
  <si>
    <t>令和5年度補正デジタル田園都市国家構想交付金(デジタル実装タイプTYPE1)36203</t>
  </si>
  <si>
    <t>防災行政無線放送アプリ導入事業</t>
  </si>
  <si>
    <t>衛星データのAI解析を用いた農地活用事業</t>
  </si>
  <si>
    <t>税証明書等コンビニ交付サービス事業</t>
  </si>
  <si>
    <t>AIカメラ導入事業</t>
  </si>
  <si>
    <t>令和5年度補正デジタル田園都市国家構想交付金(デジタル実装タイプTYPE1)36206</t>
  </si>
  <si>
    <t>令和5年度補正デジタル田園都市国家構想交付金(デジタル実装タイプTYPE1)36207</t>
  </si>
  <si>
    <t>デジタル地域通貨と連携した健康ポイント導入事業</t>
  </si>
  <si>
    <t>境界確定協議書デジタル化事業</t>
  </si>
  <si>
    <t>令和5年度補正デジタル田園都市国家構想交付金(デジタル実装タイプTYPE1)23225デジタル技術を活用した知立市の魅力発信パッケージ事業</t>
  </si>
  <si>
    <t>道の駅「みまの里」キャッシュレス決済対応レジ導入事業</t>
  </si>
  <si>
    <t>令和5年度補正デジタル田園都市国家構想交付金(デジタル実装タイプTYPE1)38000児童虐待相談対応体制強化事業（児相への音声認識システム導入）</t>
  </si>
  <si>
    <t>令和6年度補正新しい地方経済・生活環境創生交付金(デジタル実装型TYPE1)27207</t>
  </si>
  <si>
    <t>令和4年度補正デジタル田園都市国家構想交付金(デジタル実装タイプTYPE1)23202電子黒板の活用による社会に開かれた双方向オンライン授業の展開</t>
  </si>
  <si>
    <t>令和5年度補正デジタル田園都市国家構想交付金(デジタル実装タイプTYPE1)36341</t>
  </si>
  <si>
    <t>路面性状評価システム整備事業</t>
  </si>
  <si>
    <t>令和5年度補正デジタル田園都市国家構想交付金(デジタル実装タイプTYPE1)36368</t>
  </si>
  <si>
    <t>令和4年度補正デジタル田園都市国家構想交付金(デジタル実装タイプTYPE1)15209保育業務支援システム</t>
  </si>
  <si>
    <t>住民と行政がつながるデジタルプラットフォーム構築事業</t>
  </si>
  <si>
    <t>令和6年度補正新しい地方経済・生活環境創生交付金(デジタル実装型TYPE1)20363もみの湯混雑緩和事業</t>
  </si>
  <si>
    <t>令和5年度補正デジタル田園都市国家構想交付金(デジタル実装タイプTYPE1)36387</t>
  </si>
  <si>
    <t>道路修理・補修伝達（住民投稿）システム</t>
  </si>
  <si>
    <t>令和5年度補正デジタル田園都市国家構想交付金(デジタル実装タイプTYPE1)36388</t>
  </si>
  <si>
    <t>令和5年度補正デジタル田園都市国家構想交付金(デジタル実装タイプTYPE1)06322道路台帳電子化事業</t>
  </si>
  <si>
    <t>令和5年度補正デジタル田園都市国家構想交付金(デジタル実装タイプTYPE1)22221市民にやさしいデジタル窓口の推進</t>
  </si>
  <si>
    <t>統合型及び公開型GIS整備事業</t>
  </si>
  <si>
    <t>令和4年度補正デジタル田園都市国家構想交付金(デジタル実装タイプTYPE1)32201保育所入所申請デジタル化による住民サービス向上</t>
  </si>
  <si>
    <t>令和6年度補正新しい地方経済・生活環境創生交付金(デジタル実装型TYPE1)46222公立保育所ICT実装事業</t>
  </si>
  <si>
    <t>児童虐待対応支援システム導入事業</t>
  </si>
  <si>
    <t>令和5年度補正デジタル田園都市国家構想交付金(デジタル実装タイプTYPE1)36489</t>
  </si>
  <si>
    <t>令和5年度補正デジタル田園都市国家構想交付金(デジタル実装タイプTYPE1)03366AI型ドリル活用による個別最適な学習支援事業</t>
  </si>
  <si>
    <t>各種証明書手数料の窓口支払いのキャッシュレス化事業</t>
  </si>
  <si>
    <t>令和5年度補正デジタル田園都市国家構想交付金(デジタル実装タイプTYPE1)37202</t>
  </si>
  <si>
    <t>Web口座振替受付事業</t>
  </si>
  <si>
    <t>令和5年度補正デジタル田園都市国家構想交付金(デジタル実装タイプTYPE1)37203</t>
  </si>
  <si>
    <t>公立保育所・こども園ICT化による保育環境・子育て環境向上事業</t>
  </si>
  <si>
    <t>令和5年度補正デジタル田園都市国家構想交付金(デジタル実装タイプTYPE1)37204</t>
  </si>
  <si>
    <t>善通寺市デジタル地域通貨事業</t>
  </si>
  <si>
    <t>WEBQUを活用した学級生活満足度向上事業</t>
  </si>
  <si>
    <t>令和5年度補正デジタル田園都市国家構想交付金(デジタル実装タイプTYPE1)37206</t>
  </si>
  <si>
    <t>令和5年度補正デジタル田園都市国家構想交付金(デジタル実装タイプTYPE1)37207</t>
  </si>
  <si>
    <t>災害に係る住家の被害認定調査支援システム構築事業</t>
  </si>
  <si>
    <t>東かがわ市公式アプリ導入事業</t>
  </si>
  <si>
    <t>令和5年度補正デジタル田園都市国家構想交付金(デジタル実装タイプTYPE1)24215行政手続スマート化事業</t>
  </si>
  <si>
    <t>令和5年度補正デジタル田園都市国家構想交付金(デジタル実装タイプTYPE1)37208</t>
  </si>
  <si>
    <t>要介護認定調査業務のＤＸ事業</t>
  </si>
  <si>
    <t>汎用的電子申請システム導入</t>
  </si>
  <si>
    <t>令和5年度補正デジタル田園都市国家構想交付金(デジタル実装タイプTYPE1)37341</t>
  </si>
  <si>
    <t>令和6年度補正新しい地方経済・生活環境創生交付金(デジタル実装型TYPE1)01303情報発信デジタル基盤構築事業</t>
  </si>
  <si>
    <t>コンビニ交付対応窓口電子化事業</t>
  </si>
  <si>
    <t>申請書記載補助システム導入事業</t>
  </si>
  <si>
    <t>令和5年度補正デジタル田園都市国家構想交付金(デジタル実装タイプTYPE1)24203ごみアプリ導入事業</t>
  </si>
  <si>
    <t>都市計画情報等の整備及びオンライン公開事業</t>
  </si>
  <si>
    <t>マルチコピー機導入事業</t>
  </si>
  <si>
    <t>宇多津町情報発信強化事業</t>
  </si>
  <si>
    <t>令和4年度補正デジタル田園都市国家構想交付金(デジタル実装タイプTYPE1)23342オンライン申請のキャッシュレス決済及びLINE連携導入事業</t>
  </si>
  <si>
    <t>地図情報公開による市民サービス向上事業</t>
  </si>
  <si>
    <t>校務支援システム構築事業</t>
  </si>
  <si>
    <t>令和4年度補正デジタル田園都市国家構想交付金(デジタル実装タイプTYPE1)05206LINE活用型デジタル観光パスポート事業</t>
  </si>
  <si>
    <t>学校図書館蔵書管理システム構築事業</t>
  </si>
  <si>
    <t>がん集団検診等WEB予約システム事業</t>
  </si>
  <si>
    <t>令和5年度補正デジタル田園都市国家構想交付金(デジタル実装タイプTYPE1)37406</t>
  </si>
  <si>
    <t>令和5年度補正デジタル田園都市国家構想交付金(デジタル実装タイプTYPE1)12208介護認定業務におけるDX事業</t>
  </si>
  <si>
    <t>令和6年度補正新しい地方経済・生活環境創生交付金(デジタル実装型TYPE1)10202</t>
  </si>
  <si>
    <t>まんのう町公開型GIS・統合型GIS構築事業</t>
  </si>
  <si>
    <t>令和5年度補正デジタル田園都市国家構想交付金(デジタル実装タイプTYPE1)37867</t>
  </si>
  <si>
    <t>令和6年度補正新しい地方経済・生活環境創生交付金(デジタル実装型TYPE1)40231キャッシュレス決済機能付きセミセルフレジ導入事業</t>
  </si>
  <si>
    <t>介護保険認定審査会デジタル化事業</t>
  </si>
  <si>
    <t>令和5年度補正デジタル田園都市国家構想交付金(デジタル実装タイプTYPE1)38000</t>
  </si>
  <si>
    <t>児童虐待相談対応体制強化事業（児相への音声認識システム導入）</t>
  </si>
  <si>
    <t>令和4年度補正デジタル田園都市国家構想交付金(デジタル実装タイプTYPE1)08211戸籍証明書のコンビニ交付導入事業</t>
  </si>
  <si>
    <t>地域のSDGs促進デジタルソリューション事業</t>
  </si>
  <si>
    <t>スマート窓口整備事業</t>
  </si>
  <si>
    <t>令和5年度補正デジタル田園都市国家構想交付金(デジタル実装タイプTYPE1)01513住民向けアプリ導入事業</t>
  </si>
  <si>
    <t>窓口受付システム導入事業</t>
  </si>
  <si>
    <t>スカイパトロール監視事業</t>
  </si>
  <si>
    <t>令和5年度補正デジタル田園都市国家構想交付金(デジタル実装タイプTYPE1)38205</t>
  </si>
  <si>
    <t>傷病者情報共有システム整備事業</t>
  </si>
  <si>
    <t>メタバース・VR技術を活用したデジタルミュージアム（メタバースシアター）の構築</t>
  </si>
  <si>
    <t>施設利用予約システム導入事業</t>
  </si>
  <si>
    <t>【LINEを活用したデジタル防災サービス事業】　</t>
  </si>
  <si>
    <t>総合防災システム導入事業</t>
  </si>
  <si>
    <t>要介護認定訪問調査及び介護・障害支援区分認定審査会システムの導入</t>
  </si>
  <si>
    <t>令和5年度補正デジタル田園都市国家構想交付金(デジタル実装タイプTYPE1)38386</t>
  </si>
  <si>
    <t>京丹後市漏水調査及び修繕業務のDX化事業</t>
  </si>
  <si>
    <t>LINEを活用した町政情報配信事業</t>
  </si>
  <si>
    <t>キャッシュレス決済拡充事業</t>
  </si>
  <si>
    <t>令和5年度補正デジタル田園都市国家構想交付金(デジタル実装タイプTYPE1)38422</t>
  </si>
  <si>
    <t>令和6年度補正新しい地方経済・生活環境創生交付金(デジタル実装型TYPE1)32449</t>
  </si>
  <si>
    <t>令和5年度補正デジタル田園都市国家構想交付金(デジタル実装タイプTYPE1)38506</t>
  </si>
  <si>
    <t>令和6年度補正新しい地方経済・生活環境創生交付金(デジタル実装型TYPE1)33202</t>
  </si>
  <si>
    <t>中小企業リスキリング支援事業</t>
  </si>
  <si>
    <t>令和4年度補正デジタル田園都市国家構想交付金(デジタル実装タイプTYPE1)44000火山防災対策推進事業</t>
  </si>
  <si>
    <t>GIGAスクール構想推進事業</t>
  </si>
  <si>
    <t>令和5年度補正デジタル田園都市国家構想交付金(デジタル実装タイプTYPE1)39206</t>
  </si>
  <si>
    <t>令和5年度補正デジタル田園都市国家構想交付金(デジタル実装タイプTYPE1)39208</t>
  </si>
  <si>
    <t>令和5年度補正デジタル田園都市国家構想交付金(デジタル実装タイプTYPE1)39210</t>
  </si>
  <si>
    <t>令和5年度補正デジタル田園都市国家構想交付金(デジタル実装タイプTYPE1)40216オンデマンドタクシー（のるーと小郡）運行事業</t>
  </si>
  <si>
    <t>介護認定調査のデジタル推進事業</t>
  </si>
  <si>
    <t>令和5年度補正デジタル田園都市国家構想交付金(デジタル実装タイプTYPE1)39307</t>
  </si>
  <si>
    <t>令和5年度補正デジタル田園都市国家構想交付金(デジタル実装タイプTYPE1)39363</t>
  </si>
  <si>
    <t>林業等スマート化事業</t>
  </si>
  <si>
    <t>令和5年度補正デジタル田園都市国家構想交付金(デジタル実装タイプTYPE1)39364</t>
  </si>
  <si>
    <t>令和5年度補正デジタル田園都市国家構想交付金(デジタル実装タイプTYPE1)39387</t>
  </si>
  <si>
    <t>入札参加資格審査電子申請システム導入事業</t>
  </si>
  <si>
    <t>令和5年度補正デジタル田園都市国家構想交付金(デジタル実装タイプTYPE1)39402</t>
  </si>
  <si>
    <t>佐川町議会デジタル配信事業</t>
  </si>
  <si>
    <t>令和5年度補正デジタル田園都市国家構想交付金(デジタル実装タイプTYPE1)39410</t>
  </si>
  <si>
    <t>災害時要援護者支援システム構築事業</t>
  </si>
  <si>
    <t>令和5年度補正デジタル田園都市国家構想交付金(デジタル実装タイプTYPE1)39424</t>
  </si>
  <si>
    <t>令和5年度補正デジタル田園都市国家構想交付金(デジタル実装タイプTYPE1)39427</t>
  </si>
  <si>
    <t>令和4年度補正デジタル田園都市国家構想交付金(デジタル実装タイプTYPE1)01228SNSを活用した広報事業</t>
  </si>
  <si>
    <t>電子請求サービス導入事業</t>
  </si>
  <si>
    <t>生涯現役チャレンジセンター機能強化事業</t>
  </si>
  <si>
    <t>AI技術を活用した大気汚染予測情報の配信事業</t>
  </si>
  <si>
    <t>県立高校入試WEB出願システム導入事業</t>
  </si>
  <si>
    <t>介護認定審査会ペーパーレス化事業</t>
  </si>
  <si>
    <t>令和5年度補正デジタル田園都市国家構想交付金(デジタル実装タイプTYPE1)40204</t>
  </si>
  <si>
    <t>人流データの活用によるまちの魅力向上事業</t>
  </si>
  <si>
    <t>令和6年度補正新しい地方経済・生活環境創生交付金(デジタル実装型TYPE1)34100</t>
  </si>
  <si>
    <t>母子健康手帳アプリ及びデジタル予診票を活用した小児予防接種DX</t>
  </si>
  <si>
    <t>令和4年度補正デジタル田園都市国家構想交付金(デジタル実装タイプTYPE1)11214書かない窓口推進事業</t>
  </si>
  <si>
    <t>学校デジタル教科書導⼊事業</t>
  </si>
  <si>
    <t>令和5年度補正デジタル田園都市国家構想交付金(デジタル実装タイプTYPE1)40205</t>
  </si>
  <si>
    <t>令和5年度補正デジタル田園都市国家構想交付金(デジタル実装タイプTYPE1)40206</t>
  </si>
  <si>
    <t>田川市フロントヤードDX事業</t>
  </si>
  <si>
    <t>柳川市公開型及び統合型GISクラウドサービス導入事業</t>
  </si>
  <si>
    <t>令和5年度補正デジタル田園都市国家構想交付金(デジタル実装タイプTYPE1)40210</t>
  </si>
  <si>
    <t>八女市公開型GIS整備事業</t>
  </si>
  <si>
    <t>給食費管理システム導入事業</t>
  </si>
  <si>
    <t>筑後市ドローン活用事業</t>
  </si>
  <si>
    <t>令和5年度補正デジタル田園都市国家構想交付金(デジタル実装タイプTYPE1)21302コンビニエンスストアにおける諸証明書の交付事業</t>
  </si>
  <si>
    <t>らくらく窓口証明書交付サービス導入事業</t>
  </si>
  <si>
    <t>令和5年度補正デジタル田園都市国家構想交付金(デジタル実装タイプTYPE1)45208</t>
  </si>
  <si>
    <t>公金収納のデジタル化事業</t>
  </si>
  <si>
    <t>令和5年度補正デジタル田園都市国家構想交付金(デジタル実装タイプTYPE1)40212</t>
  </si>
  <si>
    <t>大川市公共施設予約システム導入事業</t>
  </si>
  <si>
    <t>介護認定調査支援システム導入事業</t>
  </si>
  <si>
    <t>令和5年度補正デジタル田園都市国家構想交付金(デジタル実装タイプTYPE1)12000防災意識向上に向けた情報発信強化事業</t>
  </si>
  <si>
    <t>令和5年度補正デジタル田園都市国家構想交付金(デジタル実装タイプTYPE1)43505</t>
  </si>
  <si>
    <t>令和5年度補正デジタル田園都市国家構想交付金(デジタル実装タイプTYPE1)40213</t>
  </si>
  <si>
    <t>令和6年度補正新しい地方経済・生活環境創生交付金(デジタル実装型TYPE1)36206</t>
  </si>
  <si>
    <t>ICT環境整備による主体的・対話的で深い学びの実現事業</t>
  </si>
  <si>
    <t>令和4年度補正デジタル田園都市国家構想交付金(デジタル実装タイプTYPE1)40223公開型GIS整備による官民連携まちづくり推進事業</t>
  </si>
  <si>
    <t>令和4年度補正デジタル田園都市国家構想交付金(デジタル実装タイプTYPE1)10426マイナンバーカードを利用した住民票の（写し）等コンビニ交付サービス</t>
  </si>
  <si>
    <t>書かない申請書事業</t>
  </si>
  <si>
    <t>ＡＩ水道管路劣化診断事業</t>
  </si>
  <si>
    <t>令和5年度補正デジタル田園都市国家構想交付金(デジタル実装タイプTYPE1)40217</t>
  </si>
  <si>
    <t>令和5年度補正デジタル田園都市国家構想交付金(デジタル実装タイプTYPE1)40218</t>
  </si>
  <si>
    <t>令和5年度補正デジタル田園都市国家構想交付金(デジタル実装タイプTYPE1)40219</t>
  </si>
  <si>
    <t>地域ポイント＆市民ポータルアプリ事業</t>
  </si>
  <si>
    <t>令和5年度補正デジタル田園都市国家構想交付金(デジタル実装タイプTYPE1)06402BCLコンビニ交付システム導入事業</t>
  </si>
  <si>
    <t>令和5年度補正デジタル田園都市国家構想交付金(デジタル実装タイプTYPE1)40221</t>
  </si>
  <si>
    <t>令和5年度補正デジタル田園都市国家構想交付金(デジタル実装タイプTYPE1)40223</t>
  </si>
  <si>
    <t>スマートバス停導入事業</t>
  </si>
  <si>
    <t>令和5年度補正デジタル田園都市国家構想交付金(デジタル実装タイプTYPE1)40226</t>
  </si>
  <si>
    <t>令和4年度補正デジタル田園都市国家構想交付金(デジタル実装タイプTYPE1)46201給付費等申請クラウドシステム導入事業</t>
  </si>
  <si>
    <t>令和5年度補正デジタル田園都市国家構想交付金(デジタル実装タイプTYPE1)40227</t>
  </si>
  <si>
    <t>入札契約関連事務システム導入業務</t>
  </si>
  <si>
    <t>令和5年度補正デジタル田園都市国家構想交付金(デジタル実装タイプTYPE1)40228</t>
  </si>
  <si>
    <t>令和6年度補正新しい地方経済・生活環境創生交付金(デジタル実装型TYPE1)01543ペーパーレス会議システムの活用による介護認定審査会運営事業</t>
  </si>
  <si>
    <t>令和5年度補正デジタル田園都市国家構想交付金(デジタル実装タイプTYPE1)40229</t>
  </si>
  <si>
    <t>キャッシュレス対応セミセルフレジ導入事業</t>
  </si>
  <si>
    <t>令和6年度補正新しい地方経済・生活環境創生交付金(デジタル実装型TYPE1)01546クラウド情報配信基盤を活用した防災情報等配信プラットフォーム整備事業</t>
  </si>
  <si>
    <t>令和5年度補正デジタル田園都市国家構想交付金(デジタル実装タイプTYPE1)40230</t>
  </si>
  <si>
    <t>令和5年度補正デジタル田園都市国家構想交付金(デジタル実装タイプTYPE1)40231</t>
  </si>
  <si>
    <t>令和6年度補正新しい地方経済・生活環境創生交付金(デジタル実装型TYPE1)22808</t>
  </si>
  <si>
    <t>母子健康手帳アプリのデジタル受診票を活用した乳幼児健診・予約サービスDX</t>
  </si>
  <si>
    <t>授乳期ママへのダイレクト情報発信事業</t>
  </si>
  <si>
    <t>令和6年度補正新しい地方経済・生活環境創生交付金(デジタル実装型TYPE1)23362</t>
  </si>
  <si>
    <t>町公式LINE新規コンテンツ導入事業</t>
  </si>
  <si>
    <t>LINEを活用した情報提供・住民サービス向上事業</t>
  </si>
  <si>
    <t>令和5年度補正デジタル田園都市国家構想交付金(デジタル実装タイプTYPE1)40348</t>
  </si>
  <si>
    <t>電子入札システム等導入事業</t>
  </si>
  <si>
    <t>dボタン広報誌導入事業</t>
  </si>
  <si>
    <t>令和5年度補正デジタル田園都市国家構想交付金(デジタル実装タイプTYPE1)40383</t>
  </si>
  <si>
    <t>令和5年度補正デジタル田園都市国家構想交付金(デジタル実装タイプTYPE1)40421</t>
  </si>
  <si>
    <t>令和5年度補正デジタル田園都市国家構想交付金(デジタル実装タイプTYPE1)40447</t>
  </si>
  <si>
    <t>障害支援区分認定審査会オンライン化・ペーパレス化事業</t>
  </si>
  <si>
    <t>令和5年度補正デジタル田園都市国家構想交付金(デジタル実装タイプTYPE1)40448</t>
  </si>
  <si>
    <t>持続可能な地域DX推進環境整備事業</t>
  </si>
  <si>
    <t>令和5年度補正デジタル田園都市国家構想交付金(デジタル実装タイプTYPE1)40503</t>
  </si>
  <si>
    <t>デジタル教科書導入事業</t>
  </si>
  <si>
    <t>令和6年度補正新しい地方経済・生活環境創生交付金(デジタル実装型TYPE1)08207</t>
  </si>
  <si>
    <t>令和5年度補正デジタル田園都市国家構想交付金(デジタル実装タイプTYPE1)40522</t>
  </si>
  <si>
    <t>令和4年度補正デジタル田園都市国家構想交付金(デジタル実装タイプTYPE1)31403江府町デジタルパーク構想</t>
  </si>
  <si>
    <t>令和5年度補正デジタル田園都市国家構想交付金(デジタル実装タイプTYPE1)40602</t>
  </si>
  <si>
    <t>町公式ホームページを活用した情報発信強化事業</t>
  </si>
  <si>
    <t>災害救援ボランティア連携体制整備支援事業</t>
  </si>
  <si>
    <t>令和5年度補正デジタル田園都市国家構想交付金(デジタル実装タイプTYPE1)40604</t>
  </si>
  <si>
    <t>令和5年度補正デジタル田園都市国家構想交付金(デジタル実装タイプTYPE1)40610</t>
  </si>
  <si>
    <t>ペーパレス会議システム導入事業</t>
  </si>
  <si>
    <t>令和4年度補正デジタル田園都市国家構想交付金(デジタル実装タイプTYPE1)40219高齢者見守りＩＣＴ化事業</t>
  </si>
  <si>
    <t>学校・保護者間連絡システム導入事業</t>
  </si>
  <si>
    <t>地域通貨・ポイント</t>
  </si>
  <si>
    <t>令和5年度補正デジタル田園都市国家構想交付金(デジタル実装タイプTYPE1)40625</t>
  </si>
  <si>
    <t>令和5年度補正デジタル田園都市国家構想交付金(デジタル実装タイプTYPE1)40642</t>
  </si>
  <si>
    <t>令和5年度補正デジタル田園都市国家構想交付金(デジタル実装タイプTYPE1)17384河川監視カメラシステム事業</t>
  </si>
  <si>
    <t>健幸ポイント事業</t>
  </si>
  <si>
    <t>令和5年度補正デジタル田園都市国家構想交付金(デジタル実装タイプTYPE1)40647</t>
  </si>
  <si>
    <t>Well-beingな学校づくりを推進する教育ＤＸ事業</t>
  </si>
  <si>
    <t>行政手続き等のオンライン化推進事業</t>
  </si>
  <si>
    <t>令和5年度補正デジタル田園都市国家構想交付金(デジタル実装タイプTYPE1)41000</t>
  </si>
  <si>
    <t>アバンセ施設予約システム導入事業</t>
  </si>
  <si>
    <t>SAGAキャッシュレスチャレンジ事業</t>
  </si>
  <si>
    <t>令和6年度補正新しい地方経済・生活環境創生交付金(デジタル実装型TYPE1)07214マイナンバーカード普及促進事業</t>
  </si>
  <si>
    <t>令和5年度補正デジタル田園都市国家構想交付金(デジタル実装タイプTYPE1)41201</t>
  </si>
  <si>
    <t>令和5年度補正デジタル田園都市国家構想交付金(デジタル実装タイプTYPE1)25208公共施設予約システム導入事業</t>
  </si>
  <si>
    <t>佐賀市スマート農業推進事業</t>
  </si>
  <si>
    <t>令和4年度補正デジタル田園都市国家構想交付金(デジタル実装タイプTYPE1)07000ふくしまHACCPアプリを活用した食品営業施設の遠隔監視事業</t>
  </si>
  <si>
    <t>令和6年度補正新しい地方経済・生活環境創生交付金(デジタル実装型TYPE1)01564</t>
  </si>
  <si>
    <t>WEB-QUの実施</t>
  </si>
  <si>
    <t>進化版窓口サービスによる顧客体験の向上</t>
  </si>
  <si>
    <t>令和6年度補正新しい地方経済・生活環境創生交付金(デジタル実装型TYPE1)08229学校図書館蔵書管理システム構築事業</t>
  </si>
  <si>
    <t>水道窓口手続きDX推進事業（料金照会システム導入）</t>
  </si>
  <si>
    <t>唐津市AIチャットボット導入事業</t>
  </si>
  <si>
    <t>LINE版マイ・タイムライン構築事業</t>
  </si>
  <si>
    <t>令和5年度補正デジタル田園都市国家構想交付金(デジタル実装タイプTYPE1)41203</t>
  </si>
  <si>
    <t>施設予約のオンライン化事業</t>
  </si>
  <si>
    <t>令和4年度補正デジタル田園都市国家構想交付金(デジタル実装タイプTYPE1)23342プレミアム付商品券事業</t>
  </si>
  <si>
    <t>公開型地理情報システム（GIS）導入事業</t>
  </si>
  <si>
    <t>図書館DX事業</t>
  </si>
  <si>
    <t>令和4年度補正デジタル田園都市国家構想交付金(デジタル実装タイプTYPE1)12234公開型GISクラウドサービス構築事業</t>
  </si>
  <si>
    <t>令和6年度補正新しい地方経済・生活環境創生交付金(デジタル実装型TYPE1)06210救急医療情報共有システム導入事業</t>
  </si>
  <si>
    <t>令和5年度補正デジタル田園都市国家構想交付金(デジタル実装タイプTYPE1)41204</t>
  </si>
  <si>
    <t>公共施設オンライン予約環境構築事業</t>
  </si>
  <si>
    <t>令和5年度補正デジタル田園都市国家構想交付金(デジタル実装タイプTYPE1)41205</t>
  </si>
  <si>
    <t>庁舎内証明書等交付サービス事業</t>
  </si>
  <si>
    <t>圃場環境モニタリングシステム導入事業</t>
  </si>
  <si>
    <t>令和4年度補正デジタル田園都市国家構想交付金(デジタル実装タイプTYPE1)43203LINEを活用した市民サービスのデジタル化及びスマート化</t>
  </si>
  <si>
    <t>地域通貨ポイントアプリ導入事業</t>
  </si>
  <si>
    <t>公共施設予約・申込システム・スマートロック導入事業</t>
  </si>
  <si>
    <t>神埼市公立保育園ICT導入事業</t>
  </si>
  <si>
    <t>LINEを活用した住民サービスの向上事業</t>
  </si>
  <si>
    <t>幼稚園教育現場のICT化による子育て支援サービスの充実</t>
  </si>
  <si>
    <t>スマート窓口による住民サービスの向上</t>
  </si>
  <si>
    <t>吉野ヶ里町税証明コンビニ交付サービス導入事業</t>
  </si>
  <si>
    <t>災害情報システム構築事業</t>
  </si>
  <si>
    <t>令和5年度補正デジタル田園都市国家構想交付金(デジタル実装タイプTYPE1)41345</t>
  </si>
  <si>
    <t>令和4年度補正デジタル田園都市国家構想交付金(デジタル実装タイプTYPE1)03206窓口業務DXプロジェクト</t>
  </si>
  <si>
    <t>令和5年度補正デジタル田園都市国家構想交付金(デジタル実装タイプTYPE1)41387</t>
  </si>
  <si>
    <t>令和5年度補正デジタル田園都市国家構想交付金(デジタル実装タイプTYPE1)41401</t>
  </si>
  <si>
    <t>令和6年度補正新しい地方経済・生活環境創生交付金(デジタル実装型TYPE1)11365家屋（補充）台帳デジタル化構築事業</t>
  </si>
  <si>
    <t>有田町立小中学校校務支援システム導入事業</t>
  </si>
  <si>
    <t>令和5年度補正デジタル田園都市国家構想交付金(デジタル実装タイプTYPE1)41441</t>
  </si>
  <si>
    <t>令和6年度補正新しい地方経済・生活環境創生交付金(デジタル実装型TYPE1)33212フロントヤード改革システム導入事業</t>
  </si>
  <si>
    <t>学力向上に資する教育データ利活用に関するモデル事業</t>
  </si>
  <si>
    <t>自治会デジタル化支援事業</t>
  </si>
  <si>
    <t>令和5年度補正デジタル田園都市国家構想交付金(デジタル実装タイプTYPE1)42205</t>
  </si>
  <si>
    <t>給付管理システム</t>
  </si>
  <si>
    <t>令和4年度補正デジタル田園都市国家構想交付金(デジタル実装タイプTYPE1)07212オンライン申請サービス導入事業</t>
  </si>
  <si>
    <t>道路台帳デジタル化による公開型GIS導入事業</t>
  </si>
  <si>
    <t>学校施設開放予約システム・スマートキーボックス導入事業</t>
  </si>
  <si>
    <t>令和5年度補正デジタル田園都市国家構想交付金(デジタル実装タイプTYPE1)42209</t>
  </si>
  <si>
    <t>令和5年度補正デジタル田園都市国家構想交付金(デジタル実装タイプTYPE1)42211</t>
  </si>
  <si>
    <t>令和5年度補正デジタル田園都市国家構想交付金(デジタル実装タイプTYPE1)42212</t>
  </si>
  <si>
    <t>令和5年度補正デジタル田園都市国家構想交付金(デジタル実装タイプTYPE1)23563豊根村議会録画配信事業</t>
  </si>
  <si>
    <t>コンビニ収納・キャッシュレス決済導入事業</t>
  </si>
  <si>
    <t>オンライン補助金申請管理導入事業</t>
  </si>
  <si>
    <t>福祉総合相談管理のデジタル化</t>
  </si>
  <si>
    <t>令和4年度補正デジタル田園都市国家構想交付金(デジタル実装タイプTYPE1)32206マルチタスク車両導入事業</t>
  </si>
  <si>
    <t>令和5年度補正デジタル田園都市国家構想交付金(デジタル実装タイプTYPE1)42214</t>
  </si>
  <si>
    <t>令和4年度補正デジタル田園都市国家構想交付金(デジタル実装タイプTYPE1)22211健診受診者へのDXの推進</t>
  </si>
  <si>
    <t>電子地図システム拡充事業</t>
  </si>
  <si>
    <t>令和4年度補正デジタル田園都市国家構想交付金(デジタル実装タイプTYPE1)44207個別最適化学習事業</t>
  </si>
  <si>
    <t>書かない窓口システム（申請書作成支援システム）の導入事業</t>
  </si>
  <si>
    <t>令和5年度補正デジタル田園都市国家構想交付金(デジタル実装タイプTYPE1)42321</t>
  </si>
  <si>
    <t>業務委託先</t>
    <rPh sb="0" eb="2">
      <t>ギョウム</t>
    </rPh>
    <rPh sb="2" eb="5">
      <t>イタクサキ</t>
    </rPh>
    <phoneticPr fontId="2"/>
  </si>
  <si>
    <t>令和5年度補正デジタル田園都市国家構想交付金(デジタル実装タイプTYPE1)42322</t>
  </si>
  <si>
    <t>申請書作成システム導入事業</t>
  </si>
  <si>
    <t>令和5年度補正デジタル田園都市国家構想交付金(デジタル実装タイプTYPE1)42323</t>
  </si>
  <si>
    <t>令和5年度補正デジタル田園都市国家構想交付金(デジタル実装タイプTYPE1)42383</t>
  </si>
  <si>
    <t>令和5年度補正デジタル田園都市国家構想交付金(デジタル実装タイプTYPE1)42411</t>
  </si>
  <si>
    <t>令和6年度補正新しい地方経済・生活環境創生交付金(デジタル実装型TYPE1)40625</t>
  </si>
  <si>
    <t>LINEを活用したオンライン手続き拡充事業</t>
  </si>
  <si>
    <t>令和5年度補正デジタル田園都市国家構想交付金(デジタル実装タイプTYPE1)43000</t>
  </si>
  <si>
    <t>令和4年度補正デジタル田園都市国家構想交付金(デジタル実装タイプTYPE1)07209相馬市議会議場配信事業</t>
  </si>
  <si>
    <t>マイナンバーカードを活用した「やつしろポータルアプリ」構築事業</t>
  </si>
  <si>
    <t>令和4年度補正デジタル田園都市国家構想交付金(デジタル実装タイプTYPE1)20202AIオンデマンド交通導入事業</t>
  </si>
  <si>
    <t>令和5年度補正デジタル田園都市国家構想交付金(デジタル実装タイプTYPE1)43203</t>
  </si>
  <si>
    <t>令和5年度補正デジタル田園都市国家構想交付金(デジタル実装タイプTYPE1)43205</t>
  </si>
  <si>
    <t>オンライン手続の導入による自治体と住民との接点の多様化・充実化</t>
  </si>
  <si>
    <t>令和5年度補正デジタル田園都市国家構想交付金(デジタル実装タイプTYPE1)43206</t>
  </si>
  <si>
    <t>保育所関連業務改善支援システム導入事業</t>
  </si>
  <si>
    <t>道路情報等のICT化による快適なまちづくり事業</t>
  </si>
  <si>
    <t>オンライン申請等推進事業</t>
  </si>
  <si>
    <t>令和5年度補正デジタル田園都市国家構想交付金(デジタル実装タイプTYPE1)43210</t>
  </si>
  <si>
    <t>WEB広報の導入による情報発信</t>
  </si>
  <si>
    <t>令和5年度補正デジタル田園都市国家構想交付金(デジタル実装タイプTYPE1)43211</t>
  </si>
  <si>
    <t>SNSを活用した情報発信事業</t>
  </si>
  <si>
    <t>令和4年度補正デジタル田園都市国家構想交付金(デジタル実装タイプTYPE1)10424コンビニ交付システム及び自動証明書交付サービス</t>
  </si>
  <si>
    <t>AIドリル教材の活用による教育環境向上事業</t>
  </si>
  <si>
    <t>お役立ち！まち情報プラットフォーム構築事業</t>
  </si>
  <si>
    <t>令和5年度補正デジタル田園都市国家構想交付金(デジタル実装タイプTYPE1)43212</t>
  </si>
  <si>
    <t>上天草市重度心身障害者医療費助成に係る現物給付・償還払事業</t>
  </si>
  <si>
    <t>行政窓口におけるデジタル活用による住民サービス向上事業</t>
  </si>
  <si>
    <t>持って楽するマイナンバーカード活用窓口改革事業</t>
  </si>
  <si>
    <t>道路情報カメラ設置事業</t>
  </si>
  <si>
    <t>敦賀市公式LINE機能拡充事業</t>
  </si>
  <si>
    <t>令和5年度補正デジタル田園都市国家構想交付金(デジタル実装タイプTYPE1)43215</t>
  </si>
  <si>
    <t>令和5年度補正デジタル田園都市国家構想交付金(デジタル実装タイプTYPE1)04203医療会計システム化事業</t>
  </si>
  <si>
    <t>令和5年度補正デジタル田園都市国家構想交付金(デジタル実装タイプTYPE1)41000SAGAキャッシュレスチャレンジ事業</t>
  </si>
  <si>
    <t>電子図書システム導入事業</t>
  </si>
  <si>
    <t>住民異動手続のスマート化による住民利便性向上事業</t>
  </si>
  <si>
    <t>ICTを活用した情報発信による地域創業の推進</t>
  </si>
  <si>
    <t>令和5年度補正デジタル田園都市国家構想交付金(デジタル実装タイプTYPE1)15000新潟県被災者生活再建支援システム強化対策事業</t>
  </si>
  <si>
    <t>南関町入札参加資格関連事務システム導入事業</t>
  </si>
  <si>
    <t>令和5年度補正デジタル田園都市国家構想交付金(デジタル実装タイプTYPE1)43368</t>
  </si>
  <si>
    <t>令和5年度補正デジタル田園都市国家構想交付金(デジタル実装タイプTYPE1)43369</t>
  </si>
  <si>
    <t>和水町入札参加資格審査申請システム導入事業</t>
  </si>
  <si>
    <t>令和5年度補正デジタル田園都市国家構想交付金(デジタル実装タイプTYPE1)43404</t>
  </si>
  <si>
    <t>窓口キャッシュレス化推進事業</t>
  </si>
  <si>
    <t>南小国町スマート窓口推進事業</t>
  </si>
  <si>
    <t>令和6年度補正新しい地方経済・生活環境創生交付金(デジタル実装型TYPE1)12234住民窓口へのキャッシュレス決済導入事業</t>
  </si>
  <si>
    <t>デジタル観光ガイド作成事業</t>
  </si>
  <si>
    <t>令和5年度補正デジタル田園都市国家構想交付金(デジタル実装タイプTYPE1)43425</t>
  </si>
  <si>
    <t>令和5年度補正デジタル田園都市国家構想交付金(デジタル実装タイプTYPE1)43428</t>
  </si>
  <si>
    <t>令和6年度補正新しい地方経済・生活環境創生交付金(デジタル実装型TYPE1)31389地域包括支援センター総合相談・支援等強化事業</t>
  </si>
  <si>
    <t>令和5年度補正デジタル田園都市国家構想交付金(デジタル実装タイプTYPE1)43432</t>
  </si>
  <si>
    <t>公共施設等予約システム及びスマートロックの導入</t>
  </si>
  <si>
    <t>DXによるスマートな窓口の実現</t>
  </si>
  <si>
    <t>令和6年度補正新しい地方経済・生活環境創生交付金(デジタル実装型TYPE1)06209</t>
  </si>
  <si>
    <t>町民参加型合意形成プラットフォーム構築事業</t>
  </si>
  <si>
    <t>益城町入札参加資格審査申請システム導入事業</t>
  </si>
  <si>
    <t>ビッグデータを活用した道路対策検討支援ソリューション</t>
  </si>
  <si>
    <t>GISクラウドサービス機能拡張に伴う道路基盤情報デジタル化事業</t>
  </si>
  <si>
    <t>住民票等のコンビニ交付サービス導入事業</t>
  </si>
  <si>
    <t>令和6年度補正新しい地方経済・生活環境創生交付金(デジタル実装型TYPE1)38205</t>
  </si>
  <si>
    <t>山都町入札契約関連事務システム導入事業</t>
  </si>
  <si>
    <t>山都町校務デジタル化推進事業</t>
  </si>
  <si>
    <t>山都町医療MaaS推進事業</t>
  </si>
  <si>
    <t>令和5年度補正デジタル田園都市国家構想交付金(デジタル実装タイプTYPE1)43501</t>
  </si>
  <si>
    <t>令和5年度補正デジタル田園都市国家構想交付金(デジタル実装タイプTYPE1)43512</t>
  </si>
  <si>
    <t>令和5年度補正デジタル田園都市国家構想交付金(デジタル実装タイプTYPE1)43531</t>
  </si>
  <si>
    <t>令和5年度補正デジタル田園都市国家構想交付金(デジタル実装タイプTYPE1)43991</t>
  </si>
  <si>
    <t>有明広域行政事務組合介護認定支援システム整備事業</t>
  </si>
  <si>
    <t>健康アプリを活用した「みんなで進める健康づくり」事業</t>
  </si>
  <si>
    <t>令和4年度補正デジタル田園都市国家構想交付金(デジタル実装タイプTYPE1)31203バーチャル倉吉事業</t>
  </si>
  <si>
    <t>遠隔教育システムによる個別最適な学び提供事業</t>
  </si>
  <si>
    <t>除雪集計システム導入事業</t>
  </si>
  <si>
    <t>令和6年度補正新しい地方経済・生活環境創生交付金(デジタル実装型TYPE1)28225朝来市健幸づくりポイントアプリ導入事業</t>
  </si>
  <si>
    <t>令和5年度補正デジタル田園都市国家構想交付金(デジタル実装タイプTYPE1)44201</t>
  </si>
  <si>
    <t>地域文化資源の高精細画像公開活用事業</t>
  </si>
  <si>
    <t>AIによる道路損傷個所の自動検知システム整備事業</t>
  </si>
  <si>
    <t>令和5年度補正デジタル田園都市国家構想交付金(デジタル実装タイプTYPE1)44202</t>
  </si>
  <si>
    <t>令和5年度補正デジタル田園都市国家構想交付金(デジタル実装タイプTYPE1)44206</t>
  </si>
  <si>
    <t>子育てしたくなる教育環境のあるまちづくり事業</t>
  </si>
  <si>
    <t>庁舎間オンライン相談窓口事業</t>
  </si>
  <si>
    <t>窓口申請支援システム拡充事業</t>
  </si>
  <si>
    <t>デジタル技術を活用した公共施設の環境美化事業</t>
  </si>
  <si>
    <t>令和5年度補正デジタル田園都市国家構想交付金(デジタル実装タイプTYPE1)44207</t>
  </si>
  <si>
    <t>令和4年度補正デジタル田園都市国家構想交付金(デジタル実装タイプTYPE1)11224図書館デジタル化推進事業</t>
  </si>
  <si>
    <t>令和5年度補正デジタル田園都市国家構想交付金(デジタル実装タイプTYPE1)11235粗大ごみ受付チャットボットシステム導入事業</t>
  </si>
  <si>
    <t>モバイルクリニック推進事業</t>
  </si>
  <si>
    <t>令和5年度補正デジタル田園都市国家構想交付金(デジタル実装タイプTYPE1)44213</t>
  </si>
  <si>
    <t>デジタルデバイス及びAI活用による渋滞緩和対策事業</t>
  </si>
  <si>
    <t>就業機会促進事業</t>
  </si>
  <si>
    <t>デジタル地域通貨システム構築事業</t>
  </si>
  <si>
    <t>令和6年度補正新しい地方経済・生活環境創生交付金(デジタル実装型TYPE1)20208</t>
  </si>
  <si>
    <t>農水産業DXによる飛躍的生産性向上事業</t>
  </si>
  <si>
    <t>ひなた教育DX整備事業</t>
  </si>
  <si>
    <t>電子図書館サービス拡充事業</t>
  </si>
  <si>
    <t>介護認定審査会進捗確認システム導入事業</t>
  </si>
  <si>
    <t>公共施設スマートロック推進事業</t>
  </si>
  <si>
    <t>令和4年度補正デジタル田園都市国家構想交付金(デジタル実装タイプTYPE1)04205クラウド型校務支援システム導入による学習系データと校務系データの連携事業</t>
  </si>
  <si>
    <t>入札契約関連システム導入事業</t>
  </si>
  <si>
    <t>VRを活用した消防訓練事業</t>
  </si>
  <si>
    <t>令和5年度補正デジタル田園都市国家構想交付金(デジタル実装タイプTYPE1)45203</t>
  </si>
  <si>
    <t>社会教育センター・カルチャー施設利用受付システム構築委託事業</t>
  </si>
  <si>
    <t>窓口申請支援システム導入事業</t>
  </si>
  <si>
    <t>令和5年度補正デジタル田園都市国家構想交付金(デジタル実装タイプTYPE1)45206</t>
  </si>
  <si>
    <t>令和6年度補正新しい地方経済・生活環境創生交付金(デジタル実装型TYPE1)31364公共施設予約システム導入事業</t>
  </si>
  <si>
    <t>スマート申請システム導入事業</t>
  </si>
  <si>
    <t>令和4年度補正デジタル田園都市国家構想交付金(デジタル実装タイプTYPE1)01397防災情報等配信システム整備事業</t>
  </si>
  <si>
    <t>令和5年度補正デジタル田園都市国家構想交付金(デジタル実装タイプTYPE1)45341</t>
  </si>
  <si>
    <t>デジタルの活用による住民サービス改革事業</t>
  </si>
  <si>
    <t>コンビニ交付システム構築導入事業</t>
  </si>
  <si>
    <t>法定外公共物管理・公開デジタル化事業</t>
  </si>
  <si>
    <t>令和5年度補正デジタル田園都市国家構想交付金(デジタル実装タイプTYPE1)45402</t>
  </si>
  <si>
    <t>令和5年度補正デジタル田園都市国家構想交付金(デジタル実装タイプTYPE1)05211キャッシュレス決済導入事業</t>
  </si>
  <si>
    <t>新富町統合型・公開型GIS導入事業</t>
  </si>
  <si>
    <t>令和5年度補正デジタル田園都市国家構想交付金(デジタル実装タイプTYPE1)45406</t>
  </si>
  <si>
    <t>令和5年度補正デジタル田園都市国家構想交付金(デジタル実装タイプTYPE1)45421</t>
  </si>
  <si>
    <t>令和5年度補正デジタル田園都市国家構想交付金(デジタル実装タイプTYPE1)45442</t>
  </si>
  <si>
    <t>令和5年度補正デジタル田園都市国家構想交付金(デジタル実装タイプTYPE1)46201</t>
  </si>
  <si>
    <t>スマートロック配線費</t>
  </si>
  <si>
    <t>粗大ごみ受付システムオンライン化事業</t>
  </si>
  <si>
    <t>令和6年度補正新しい地方経済・生活環境創生交付金(デジタル実装型TYPE1)01546</t>
  </si>
  <si>
    <t>教育DX関連事業</t>
  </si>
  <si>
    <t>3次元情報等を活用した道路相談スマート化事業</t>
  </si>
  <si>
    <t>令和5年度補正デジタル田園都市国家構想交付金(デジタル実装タイプTYPE1)46206</t>
  </si>
  <si>
    <t>保育運営費申請クラウドシステム導入事業</t>
  </si>
  <si>
    <t>令和6年度補正新しい地方経済・生活環境創生交付金(デジタル実装型TYPE1)11222</t>
  </si>
  <si>
    <t>令和5年度補正デジタル田園都市国家構想交付金(デジタル実装タイプTYPE1)46210</t>
  </si>
  <si>
    <t>令和5年度補正デジタル田園都市国家構想交付金(デジタル実装タイプTYPE1)46215</t>
  </si>
  <si>
    <t>医療・健康情報ポータルアプリ化事業</t>
  </si>
  <si>
    <t>令和6年度補正新しい地方経済・生活環境創生交付金(デジタル実装型TYPE1)13209介護認定調査・認定審査会DX事業</t>
  </si>
  <si>
    <t>災害時ダム流域監視システム構築事業</t>
  </si>
  <si>
    <t>令和5年度補正デジタル田園都市国家構想交付金(デジタル実装タイプTYPE1)46220</t>
  </si>
  <si>
    <t>SBS推進事業（デジタル教科書）</t>
  </si>
  <si>
    <t>SBS推進事業（新しい窓口）</t>
  </si>
  <si>
    <t>令和5年度補正デジタル田園都市国家構想交付金(デジタル実装タイプTYPE1)46222</t>
  </si>
  <si>
    <t>令和5年度補正デジタル田園都市国家構想交付金(デジタル実装タイプTYPE1)46223</t>
  </si>
  <si>
    <t>武家屋敷体験型コンテンツ導入事業</t>
  </si>
  <si>
    <t>マイナンバーカードを使った割引利用事業</t>
  </si>
  <si>
    <t>令和5年度補正デジタル田園都市国家構想交付金(デジタル実装タイプTYPE1)46225</t>
  </si>
  <si>
    <t>医療・介護患者情報連携強化事業</t>
  </si>
  <si>
    <t>令和5年度補正デジタル田園都市国家構想交付金(デジタル実装タイプTYPE1)46468</t>
  </si>
  <si>
    <t>令和5年度補正デジタル田園都市国家構想交付金(デジタル実装タイプTYPE1)46491</t>
  </si>
  <si>
    <t>コンビニ交付対応行政キオスク端末導入事業</t>
  </si>
  <si>
    <t>一斉情報配信システムを活用した災害発生時の迅速かつ正確な情報伝達</t>
  </si>
  <si>
    <t>令和5年度補正デジタル田園都市国家構想交付金(デジタル実装タイプTYPE1)46492</t>
  </si>
  <si>
    <t>令和5年度補正デジタル田園都市国家構想交付金(デジタル実装タイプTYPE1)46523</t>
  </si>
  <si>
    <t>令和5年度補正デジタル田園都市国家構想交付金(デジタル実装タイプTYPE1)46524</t>
  </si>
  <si>
    <t>令和5年度補正デジタル田園都市国家構想交付金(デジタル実装タイプTYPE1)46527</t>
  </si>
  <si>
    <t>タブレットアプリを活用した訪問相談業務支援サービスの導入</t>
  </si>
  <si>
    <t>令和5年度補正デジタル田園都市国家構想交付金(デジタル実装タイプTYPE1)46530</t>
  </si>
  <si>
    <t>町民にやさしい書かない窓口</t>
  </si>
  <si>
    <t>町営宿泊施設予約デジタル化事業</t>
  </si>
  <si>
    <t>令和5年度補正デジタル田園都市国家構想交付金(デジタル実装タイプTYPE1)46534</t>
  </si>
  <si>
    <t>令和5年度補正デジタル田園都市国家構想交付金(デジタル実装タイプTYPE1)47000</t>
  </si>
  <si>
    <t>令和5年度補正デジタル田園都市国家構想交付金(デジタル実装タイプTYPE1)31329空き家バンク360°VR内覧導入事業</t>
  </si>
  <si>
    <t>県立学校入学者選抜WEB出願システム事業</t>
  </si>
  <si>
    <t>令和5年度補正デジタル田園都市国家構想交付金(デジタル実装タイプTYPE1)47201</t>
  </si>
  <si>
    <t>令和5年度補正デジタル田園都市国家構想交付金(デジタル実装タイプTYPE1)47208</t>
  </si>
  <si>
    <t>BIツール活用による行政保有データの可視化とダッシュボードの公開事業</t>
  </si>
  <si>
    <t>窓口のキャッシュレス化推進事業</t>
  </si>
  <si>
    <t>申請書作成サービス</t>
  </si>
  <si>
    <t>母子健康手帳アプリを活用した子育て支援事業</t>
  </si>
  <si>
    <t>令和5年度補正デジタル田園都市国家構想交付金(デジタル実装タイプTYPE1)47215</t>
  </si>
  <si>
    <t>令和5年度補正デジタル田園都市国家構想交付金(デジタル実装タイプTYPE1)47308</t>
  </si>
  <si>
    <t>交通・物流</t>
  </si>
  <si>
    <t>令和5年度補正デジタル田園都市国家構想交付金(デジタル実装タイプTYPE1)47324</t>
  </si>
  <si>
    <t>令和4年度補正デジタル田園都市国家構想交付金(デジタル実装タイプTYPE1)12216AI型デジタルドリル実装による学びの個別最適化事業</t>
  </si>
  <si>
    <t>令和5年度補正デジタル田園都市国家構想交付金(デジタル実装タイプTYPE1)47325</t>
  </si>
  <si>
    <t>行政情報発信システム整備事業</t>
  </si>
  <si>
    <t>北谷町WEB防災マップ作成業務</t>
  </si>
  <si>
    <t>令和4年度補正デジタル田園都市国家構想交付金(デジタル実装タイプTYPE1)23201ＩＣＴを活用した糖尿病予防事業</t>
  </si>
  <si>
    <t>図書館システム</t>
  </si>
  <si>
    <t>令和6年度補正新しい地方経済・生活環境創生交付金(デジタル実装型TYPE1)12347</t>
  </si>
  <si>
    <t>母子健康手帳アプリを活用した子育てDX事業</t>
  </si>
  <si>
    <t>令和5年度補正デジタル田園都市国家構想交付金(デジタル実装タイプTYPE1)47348</t>
  </si>
  <si>
    <t>行政手続き申込みに係るシステム導入による町民サービスの向上</t>
  </si>
  <si>
    <t>令和5年度補正デジタル田園都市国家構想交付金(デジタル実装タイプTYPE1)47361</t>
  </si>
  <si>
    <t>令和5年度補正デジタル田園都市国家構想交付金(デジタル実装タイプTYPE1)29441クラウド型電子契約サービスの導入・運用事業</t>
  </si>
  <si>
    <t>令和5年度補正デジタル田園都市国家構想交付金(デジタル実装タイプTYPE1)47381</t>
  </si>
  <si>
    <t>英語教育強化事業</t>
  </si>
  <si>
    <t>役場窓口における手数料等のキャッシュレス化推進事業</t>
  </si>
  <si>
    <t>令和6年度補正新しい地方経済・生活環境創生交付金(デジタル実装型TYPE1)39208宿毛IDサービス（ママと、休息と、宿毛愛デ）</t>
  </si>
  <si>
    <t>令和6年度補正新しい地方経済・生活環境創生交付金(デジタル実装型TYPE1)01202</t>
  </si>
  <si>
    <t>令和6年度補正新しい地方経済・生活環境創生交付金(デジタル実装型TYPE1)01203</t>
  </si>
  <si>
    <t>電子契約導入事業</t>
  </si>
  <si>
    <t>旭川市図書館情報システム先進化事業</t>
  </si>
  <si>
    <t>令和6年度補正新しい地方経済・生活環境創生交付金(デジタル実装型TYPE1)01206</t>
  </si>
  <si>
    <t>防災アプリ構築事業</t>
  </si>
  <si>
    <t>令和6年度補正新しい地方経済・生活環境創生交付金(デジタル実装型TYPE1)01208</t>
  </si>
  <si>
    <t>　被災者生活再建支援システム導入事業</t>
  </si>
  <si>
    <t>路上ごみ分布調査システムタカノメ導入事業</t>
  </si>
  <si>
    <t>令和6年度補正新しい地方経済・生活環境創生交付金(デジタル実装型TYPE1)01213</t>
  </si>
  <si>
    <t>令和6年度補正新しい地方経済・生活環境創生交付金(デジタル実装型TYPE1)01214</t>
  </si>
  <si>
    <t>令和6年度補正新しい地方経済・生活環境創生交付金(デジタル実装型TYPE1)01215</t>
  </si>
  <si>
    <t>窓口支援システム（書かないワンストップ窓口）導入事業</t>
  </si>
  <si>
    <t>令和6年度補正新しい地方経済・生活環境創生交付金(デジタル実装型TYPE1)01217</t>
  </si>
  <si>
    <t>認定審査会システム導入事業</t>
  </si>
  <si>
    <t>観光データ（位置情報・人流）の見える化・活用</t>
  </si>
  <si>
    <t>協働学習ツールの導入による協働的な学びの充実事業</t>
  </si>
  <si>
    <t>文化財デジタルマップ構築事業</t>
  </si>
  <si>
    <t>令和5年度補正デジタル田園都市国家構想交付金(デジタル実装タイプTYPE1)29201メタバース空間を活用した不登校支援事業</t>
  </si>
  <si>
    <t>令和6年度補正新しい地方経済・生活環境創生交付金(デジタル実装型TYPE1)01220</t>
  </si>
  <si>
    <t>令和6年度補正新しい地方経済・生活環境創生交付金(デジタル実装型TYPE1)01221</t>
  </si>
  <si>
    <t>市民サービスオンライン化事業</t>
  </si>
  <si>
    <t>令和6年度補正新しい地方経済・生活環境創生交付金(デジタル実装型TYPE1)40213健診（検診）Web予約システム導入事業</t>
  </si>
  <si>
    <t>令和6年度補正新しい地方経済・生活環境創生交付金(デジタル実装型TYPE1)01223</t>
  </si>
  <si>
    <t>AI及び生成AI等を活用した情報発信強化事業</t>
  </si>
  <si>
    <t>令和4年度補正デジタル田園都市国家構想交付金(デジタル実装タイプTYPE1)03215公共施設予約管理システム整備事業</t>
  </si>
  <si>
    <t>歩行姿勢測定システムを活用した健康増進事業</t>
  </si>
  <si>
    <t>令和6年度補正新しい地方経済・生活環境創生交付金(デジタル実装型TYPE1)15385</t>
  </si>
  <si>
    <t>クラウド型被災者支援システムの活用による地域防災力向上事業</t>
  </si>
  <si>
    <t>令和6年度補正新しい地方経済・生活環境創生交付金(デジタル実装型TYPE1)01225</t>
  </si>
  <si>
    <t>令和4年度補正デジタル田園都市国家構想交付金(デジタル実装タイプTYPE1)44461入札関連手続電子化事業</t>
  </si>
  <si>
    <t>すながわ健康ポイント事業</t>
  </si>
  <si>
    <t>令和6年度補正新しい地方経済・生活環境創生交付金(デジタル実装型TYPE1)01345</t>
  </si>
  <si>
    <t>令和6年度補正新しい地方経済・生活環境創生交付金(デジタル実装型TYPE1)25383ホームページにおける情報のデジタル化およびデータの一元化による情報発信魅力化事業</t>
  </si>
  <si>
    <t>令和6年度補正新しい地方経済・生活環境創生交付金(デジタル実装型TYPE1)01227</t>
  </si>
  <si>
    <t>令和6年度補正新しい地方経済・生活環境創生交付金(デジタル実装型TYPE1)01229</t>
  </si>
  <si>
    <t>令和6年度補正新しい地方経済・生活環境創生交付金(デジタル実装型TYPE1)20217</t>
  </si>
  <si>
    <t>粗大ごみ受付システム導入事業</t>
  </si>
  <si>
    <t>オンライン手続きの拡充による行かない市役所推進事業</t>
  </si>
  <si>
    <t>電子請求・電子契約システム導入事業</t>
  </si>
  <si>
    <t>健康診査等予約システム事業</t>
  </si>
  <si>
    <t>公開型地理空間情報プラットフォーム構築事業</t>
  </si>
  <si>
    <t>校務のDX化による児童生徒の学び支援・充実事業</t>
  </si>
  <si>
    <t>情報発信デジタル基盤構築事業</t>
  </si>
  <si>
    <t>令和6年度補正新しい地方経済・生活環境創生交付金(デジタル実装型TYPE1)06301山辺町公式LINEアカウント導入・活用事業</t>
  </si>
  <si>
    <t>令和6年度補正新しい地方経済・生活環境創生交付金(デジタル実装型TYPE1)01337</t>
  </si>
  <si>
    <t>令和6年度補正新しい地方経済・生活環境創生交付金(デジタル実装型TYPE1)01346</t>
  </si>
  <si>
    <t>デジタル防災サービスLINE型導入事業</t>
  </si>
  <si>
    <t>令和4年度補正デジタル田園都市国家構想交付金(デジタル実装タイプTYPE1)07213「ふるさと納税」オンラインワンストップサービス</t>
  </si>
  <si>
    <t>令和6年度補正新しい地方経済・生活環境創生交付金(デジタル実装型TYPE1)01391</t>
  </si>
  <si>
    <t>令和4年度補正デジタル田園都市国家構想交付金(デジタル実装タイプTYPE1)36203被災者早期復興事業</t>
  </si>
  <si>
    <t>令和6年度補正新しい地方経済・生活環境創生交付金(デジタル実装型TYPE1)40642デジタル技術活用による議会傍聴環境整備事業</t>
  </si>
  <si>
    <t>令和6年度補正新しい地方経済・生活環境創生交付金(デジタル実装型TYPE1)01395</t>
  </si>
  <si>
    <t>令和6年度補正新しい地方経済・生活環境創生交付金(デジタル実装型TYPE1)36000</t>
  </si>
  <si>
    <t>ニセコ町ホームページAIチャットボット導入事業</t>
  </si>
  <si>
    <t>電子黒板導入によるICT教育推進事業</t>
  </si>
  <si>
    <t>令和5年度補正デジタル田園都市国家構想交付金(デジタル実装タイプTYPE1)43531くまもと農地GISを活用した情報共有化事業</t>
  </si>
  <si>
    <t>GPS及び除雪管理システムを活用した除排雪の効率化事業</t>
  </si>
  <si>
    <t>令和5年度補正デジタル田園都市国家構想交付金(デジタル実装タイプTYPE1)19202タブレット端末・ペーパーレス会議システムを利用した介護認定審査会事業</t>
  </si>
  <si>
    <t>令和6年度補正新しい地方経済・生活環境創生交付金(デジタル実装型TYPE1)01401</t>
  </si>
  <si>
    <t>住民向けポータル（情報共有・行政窓口のオンライン化）</t>
  </si>
  <si>
    <t>赤井川村デジタル行政サービス事業</t>
  </si>
  <si>
    <t>令和6年度補正新しい地方経済・生活環境創生交付金(デジタル実装型TYPE1)01427</t>
  </si>
  <si>
    <t>令和6年度補正新しい地方経済・生活環境創生交付金(デジタル実装型TYPE1)01434</t>
  </si>
  <si>
    <t>令和6年度補正新しい地方経済・生活環境創生交付金(デジタル実装型TYPE1)01438</t>
  </si>
  <si>
    <t>地番図HP公開環境構築及び森林地番境界推定事業</t>
  </si>
  <si>
    <t>令和6年度補正新しい地方経済・生活環境創生交付金(デジタル実装型TYPE1)01452</t>
  </si>
  <si>
    <t>令和5年度補正デジタル田園都市国家構想交付金(デジタル実装タイプTYPE1)27208地図情報の整備・公開による市民サービス向上事業</t>
  </si>
  <si>
    <t>会議システム導入事業</t>
  </si>
  <si>
    <t>令和6年度補正新しい地方経済・生活環境創生交付金(デジタル実装型TYPE1)01464</t>
  </si>
  <si>
    <t>公開型指定道路管理システム構築事業</t>
  </si>
  <si>
    <t>令和6年度補正新しい地方経済・生活環境創生交付金(デジタル実装型TYPE1)01483</t>
  </si>
  <si>
    <t>令和6年度補正新しい地方経済・生活環境創生交付金(デジタル実装型TYPE1)01485</t>
  </si>
  <si>
    <t>令和6年度補正新しい地方経済・生活環境創生交付金(デジタル実装型TYPE1)01544</t>
  </si>
  <si>
    <t>令和4年度補正デジタル田園都市国家構想交付金(デジタル実装タイプTYPE1)46208書かないスマート窓口事業</t>
  </si>
  <si>
    <t>放課後児童クラブICT化推進事業</t>
  </si>
  <si>
    <t>令和6年度補正新しい地方経済・生活環境創生交付金(デジタル実装型TYPE1)01545</t>
  </si>
  <si>
    <t>遺跡、文化財普及事業</t>
  </si>
  <si>
    <t>クラウド情報配信基盤を活用した防災情報等配信プラットフォーム整備事業</t>
  </si>
  <si>
    <t>令和6年度補正新しい地方経済・生活環境創生交付金(デジタル実装型TYPE1)01547</t>
  </si>
  <si>
    <t xml:space="preserve">住民参加型地域施策向上オンライン化事業 </t>
  </si>
  <si>
    <t>令和6年度補正新しい地方経済・生活環境創生交付金(デジタル実装型TYPE1)01549</t>
  </si>
  <si>
    <t>訓子府町ｗebアプリ事業</t>
  </si>
  <si>
    <t>令和4年度補正デジタル田園都市国家構想交付金(デジタル実装タイプTYPE1)11230市公式ホームページリニューアル事業</t>
  </si>
  <si>
    <t>マニュアルによる町民サービス向上事業</t>
  </si>
  <si>
    <t>令和4年度補正デジタル田園都市国家構想交付金(デジタル実装タイプTYPE1)08217証明書発行窓口におけるキャッシュレス決済導入事業</t>
  </si>
  <si>
    <t>令和6年度補正新しい地方経済・生活環境創生交付金(デジタル実装型TYPE1)01555</t>
  </si>
  <si>
    <t>窓口手続きスマート化事業</t>
  </si>
  <si>
    <t>除雪車両GPS管理システム導入事業</t>
  </si>
  <si>
    <t>大空町Webアプリ事業</t>
  </si>
  <si>
    <t>令和4年度補正デジタル田園都市国家構想交付金(デジタル実装タイプTYPE1)27212公開型GISを活用した行政情報発信による市民サービス向上</t>
  </si>
  <si>
    <t>令和6年度補正新しい地方経済・生活環境創生交付金(デジタル実装型TYPE1)01578</t>
  </si>
  <si>
    <t>介護認定業務デジタル化推進事業</t>
  </si>
  <si>
    <t>令和6年度補正新しい地方経済・生活環境創生交付金(デジタル実装型TYPE1)01581</t>
  </si>
  <si>
    <t>令和5年度補正デジタル田園都市国家構想交付金(デジタル実装タイプTYPE1)17201除雪管理システム及びGPSを活用した除雪業務効率化</t>
  </si>
  <si>
    <t>令和6年度補正新しい地方経済・生活環境創生交付金(デジタル実装型TYPE1)01584</t>
  </si>
  <si>
    <t>令和6年度補正新しい地方経済・生活環境創生交付金(デジタル実装型TYPE1)01601</t>
  </si>
  <si>
    <t>スマートメーター導入事業</t>
  </si>
  <si>
    <t>教師用デジタル教材（中学校）導入事業</t>
  </si>
  <si>
    <t>学校教育ＤＸ推進事業（ＡＩドリル）</t>
  </si>
  <si>
    <t>令和6年度補正新しい地方経済・生活環境創生交付金(デジタル実装型TYPE1)01602</t>
  </si>
  <si>
    <t>令和4年度補正デジタル田園都市国家構想交付金(デジタル実装タイプTYPE1)03209一関市窓口書類作成支援システム導入事業</t>
  </si>
  <si>
    <t>令和6年度補正新しい地方経済・生活環境創生交付金(デジタル実装型TYPE1)01631</t>
  </si>
  <si>
    <t>令和6年度補正新しい地方経済・生活環境創生交付金(デジタル実装型TYPE1)01632</t>
  </si>
  <si>
    <t>介護認定審査会DX事業</t>
  </si>
  <si>
    <t>令和6年度補正新しい地方経済・生活環境創生交付金(デジタル実装型TYPE1)30201</t>
  </si>
  <si>
    <t>ペーパレス会議システムの活用による障害支援区分認定審査会運営事業</t>
  </si>
  <si>
    <t>令和6年度補正新しい地方経済・生活環境創生交付金(デジタル実装型TYPE1)01636</t>
  </si>
  <si>
    <t>令和6年度補正新しい地方経済・生活環境創生交付金(デジタル実装型TYPE1)01643</t>
  </si>
  <si>
    <t>教育ＤＸ推進事業</t>
  </si>
  <si>
    <t>水道・下水道台帳ホームページ閲覧サービス導入事業</t>
  </si>
  <si>
    <t>令和6年度補正新しい地方経済・生活環境創生交付金(デジタル実装型TYPE1)12226</t>
  </si>
  <si>
    <t>令和6年度補正新しい地方経済・生活環境創生交付金(デジタル実装型TYPE1)01663</t>
  </si>
  <si>
    <t>議事録作成に係るAI文字起こし・要約支援ツール導入事業</t>
  </si>
  <si>
    <t>令和6年度補正新しい地方経済・生活環境創生交付金(デジタル実装型TYPE1)01694</t>
  </si>
  <si>
    <t>令和6年度補正新しい地方経済・生活環境創生交付金(デジタル実装型TYPE1)46523防災及び地域情報一斉配信サービス事業</t>
  </si>
  <si>
    <t>デジタルを活用した観光周遊による地域活性化事業</t>
  </si>
  <si>
    <t>家屋（補充）台帳デジタル化構築事業</t>
  </si>
  <si>
    <t>WEB出願等による高等学校等入学者選抜改善事業</t>
  </si>
  <si>
    <t>令和6年度補正新しい地方経済・生活環境創生交付金(デジタル実装型TYPE1)01234公開型地理空間情報プラットフォーム構築事業</t>
  </si>
  <si>
    <t>小児科オンライン診療利用環境整備事業</t>
  </si>
  <si>
    <t>令和6年度補正新しい地方経済・生活環境創生交付金(デジタル実装型TYPE1)02202</t>
  </si>
  <si>
    <t>GPS除雪管理システム拡充事業</t>
  </si>
  <si>
    <t>情報発信強化事業</t>
  </si>
  <si>
    <t>令和6年度補正新しい地方経済・生活環境創生交付金(デジタル実装型TYPE1)02208</t>
  </si>
  <si>
    <t>むつ市メタバース教育支援センター開設事業</t>
  </si>
  <si>
    <t>令和6年度補正新しい地方経済・生活環境創生交付金(デジタル実装型TYPE1)02303</t>
  </si>
  <si>
    <t>令和6年度補正新しい地方経済・生活環境創生交付金(デジタル実装型TYPE1)02361</t>
  </si>
  <si>
    <t>介護認定業務効率化システム導入事業</t>
  </si>
  <si>
    <t>令和6年度補正新しい地方経済・生活環境創生交付金(デジタル実装型TYPE1)02367</t>
  </si>
  <si>
    <t>図書管理システム更新事業</t>
  </si>
  <si>
    <t>一斉情報配信システム導入事業</t>
  </si>
  <si>
    <t>防災情報一斉配信システム整備事業</t>
  </si>
  <si>
    <t>令和6年度補正新しい地方経済・生活環境創生交付金(デジタル実装型TYPE1)02426</t>
  </si>
  <si>
    <t>【デジタル✕脱炭素】＝みんなで支える地域経済循環創出事業「ピ・ポ・パｄeペイ！」</t>
  </si>
  <si>
    <t>「行かない、待たない、書かない」窓口実現事業</t>
  </si>
  <si>
    <t>令和6年度補正新しい地方経済・生活環境創生交付金(デジタル実装型TYPE1)03205</t>
  </si>
  <si>
    <t>要介護認定調査・介護認定審査会デジタル化</t>
  </si>
  <si>
    <t>令和6年度補正新しい地方経済・生活環境創生交付金(デジタル実装型TYPE1)03209</t>
  </si>
  <si>
    <t>市政情報一括発信システム構築事業</t>
  </si>
  <si>
    <t>証明書窓口受付システム構築事業</t>
  </si>
  <si>
    <t>令和4年度補正デジタル田園都市国家構想交付金(デジタル実装タイプTYPE1)11241行政システム活用推進事業</t>
  </si>
  <si>
    <t>統合型GIS及び公開型GISシステム構築事業</t>
  </si>
  <si>
    <t>公園台帳デジタル化事業</t>
  </si>
  <si>
    <t>陸前高田市道路台帳DX推進事業</t>
  </si>
  <si>
    <t>陸前高田市AIオンデマンド導入事業</t>
  </si>
  <si>
    <t>令和6年度補正新しい地方経済・生活環境創生交付金(デジタル実装型TYPE1)03211</t>
  </si>
  <si>
    <t>生成AIチャットボット導入事業</t>
  </si>
  <si>
    <t>令和6年度補正新しい地方経済・生活環境創生交付金(デジタル実装型TYPE1)22215</t>
  </si>
  <si>
    <t>雫石町史デジタルアーカイブ推進事業</t>
  </si>
  <si>
    <t>GPS除雪管理システム事業</t>
  </si>
  <si>
    <t>令和5年度補正デジタル田園都市国家構想交付金(デジタル実装タイプTYPE1)22223公共施設予約システム導入事業</t>
  </si>
  <si>
    <t>救急情報システム構築事業</t>
  </si>
  <si>
    <t>令和6年度補正新しい地方経済・生活環境創生交付金(デジタル実装型TYPE1)20210窓口改革事業</t>
  </si>
  <si>
    <t>市バスデータ利活用推進事業</t>
  </si>
  <si>
    <t>データ利活用基盤導入事業</t>
  </si>
  <si>
    <t>生活習慣病予防PHRサービス実装事業</t>
  </si>
  <si>
    <t>公共施設予約等システム化事業</t>
  </si>
  <si>
    <t>令和6年度補正新しい地方経済・生活環境創生交付金(デジタル実装型TYPE1)04205</t>
  </si>
  <si>
    <t>教育施設予約システム及びスマートロック導入事業</t>
  </si>
  <si>
    <t>AI-OCR導入による窓口のスマート化</t>
  </si>
  <si>
    <t>オンライン英会話</t>
  </si>
  <si>
    <t>令和6年度補正新しい地方経済・生活環境創生交付金(デジタル実装型TYPE1)04208</t>
  </si>
  <si>
    <t>契約・支払のデジタル化事業</t>
  </si>
  <si>
    <t>令和6年度補正新しい地方経済・生活環境創生交付金(デジタル実装型TYPE1)20202特別支援教育支援ソフト導入事業</t>
  </si>
  <si>
    <t>学力向上推進事業（AIドリル導入）</t>
  </si>
  <si>
    <t>令和6年度補正新しい地方経済・生活環境創生交付金(デジタル実装型TYPE1)04213</t>
  </si>
  <si>
    <t>映像通報システム及びNET１１９緊急通報システム導入事業</t>
  </si>
  <si>
    <t>個別避難計画システム</t>
  </si>
  <si>
    <t>図書館情報システムとのマイナンバーカード連携事業</t>
  </si>
  <si>
    <t>令和4年度補正デジタル田園都市国家構想交付金(デジタル実装タイプTYPE1)09202あしかがゼロカーボンチャレンジ</t>
  </si>
  <si>
    <t>令和6年度補正新しい地方経済・生活環境創生交付金(デジタル実装型TYPE1)04216</t>
  </si>
  <si>
    <t>スマート農業機械利用拡大支援事業</t>
  </si>
  <si>
    <t>令和6年度補正新しい地方経済・生活環境創生交付金(デジタル実装型TYPE1)04361</t>
  </si>
  <si>
    <t>令和6年度補正新しい地方経済・生活環境創生交付金(デジタル実装型TYPE1)04404</t>
  </si>
  <si>
    <t>令和6年度補正新しい地方経済・生活環境創生交付金(デジタル実装型TYPE1)04421</t>
  </si>
  <si>
    <t>令和6年度補正新しい地方経済・生活環境創生交付金(デジタル実装型TYPE1)05202</t>
  </si>
  <si>
    <t>埼玉で働く・ジモト就職促進事業</t>
  </si>
  <si>
    <t>介護認定審査会ペーパーレス化推進事業</t>
  </si>
  <si>
    <t>令和6年度補正新しい地方経済・生活環境創生交付金(デジタル実装型TYPE1)27229健康プログラム事業</t>
  </si>
  <si>
    <t>鹿角市史デジタルアーカイブ推進事業</t>
  </si>
  <si>
    <t>総合支所遠隔相談システム設置事業</t>
  </si>
  <si>
    <t>図書館からはじめようデジタルデバイド解消事業</t>
  </si>
  <si>
    <t>令和6年度補正新しい地方経済・生活環境創生交付金(デジタル実装型TYPE1)05349</t>
  </si>
  <si>
    <t>観光デジタルパンフレットを活用した誘客向上事業</t>
  </si>
  <si>
    <t>令和6年度補正新しい地方経済・生活環境創生交付金(デジタル実装型TYPE1)05366</t>
  </si>
  <si>
    <t>公共施設予約システム更新事業（拡充）</t>
  </si>
  <si>
    <t>令和5年度補正デジタル田園都市国家構想交付金(デジタル実装タイプTYPE1)22306健康アプリ「まるけん」共同利用実装モデル導入事業</t>
  </si>
  <si>
    <t>令和6年度補正新しい地方経済・生活環境創生交付金(デジタル実装型TYPE1)06000</t>
  </si>
  <si>
    <t>県民と事業者の利便性向上を目指す会計事務デジタル化事業</t>
  </si>
  <si>
    <t>学校人材マッチングシステムの構築事業</t>
  </si>
  <si>
    <t>令和5年度補正デジタル田園都市国家構想交付金(デジタル実装タイプTYPE1)05434みさと版窓口ＤＸ</t>
  </si>
  <si>
    <t>ＩＣＴを活用した不登校支援事業</t>
  </si>
  <si>
    <t>県立特別支援学校ＩＣＴ環境整備促進事業</t>
  </si>
  <si>
    <t>令和5年度補正デジタル田園都市国家構想交付金(デジタル実装タイプTYPE1)15100所蔵品のデジタルアーカイブ化事業</t>
  </si>
  <si>
    <t>学校教育環境DX推進事業</t>
  </si>
  <si>
    <t>電子書籍サービス導入事業</t>
  </si>
  <si>
    <t>令和6年度補正新しい地方経済・生活環境創生交付金(デジタル実装型TYPE1)06202</t>
  </si>
  <si>
    <t>積雪深センサー導入事業</t>
  </si>
  <si>
    <t>メタバース空間を活用した不登校児童生徒支援</t>
  </si>
  <si>
    <t>令和6年度補正新しい地方経済・生活環境創生交付金(デジタル実装型TYPE1)06205</t>
  </si>
  <si>
    <t>「選ばれる水俣」推進事業（窓口業務のデジタル化推進）</t>
  </si>
  <si>
    <t>住居表示台帳電子化による市民サービスの向上</t>
  </si>
  <si>
    <t>書かない窓口サービス構築事業</t>
  </si>
  <si>
    <t>公共施設予約システム及びスマートロック導入事業</t>
  </si>
  <si>
    <t>引越しワンストップ支援サービスによる書かない窓口機能充実事業</t>
  </si>
  <si>
    <t>令和6年度補正新しい地方経済・生活環境創生交付金(デジタル実装型TYPE1)06211</t>
  </si>
  <si>
    <t>令和6年度補正新しい地方経済・生活環境創生交付金(デジタル実装型TYPE1)06301</t>
  </si>
  <si>
    <t>安全で安心して暮らせるまちを実現する公開型GIS導入事業</t>
  </si>
  <si>
    <t>デジタル技術活用による議会傍聴環境整備事業</t>
  </si>
  <si>
    <t>冬期間の安全安心なまちを実現する積雪深モニタリングシステム導入事業</t>
  </si>
  <si>
    <t>令和6年度補正新しい地方経済・生活環境創生交付金(デジタル実装型TYPE1)06322</t>
  </si>
  <si>
    <t>令和6年度補正新しい地方経済・生活環境創生交付金(デジタル実装型TYPE1)06323</t>
  </si>
  <si>
    <t>令和6年度補正新しい地方経済・生活環境創生交付金(デジタル実装型TYPE1)06324</t>
  </si>
  <si>
    <t>積雪深自動モニタリングシステム導入業務</t>
  </si>
  <si>
    <t>令和6年度補正新しい地方経済・生活環境創生交付金(デジタル実装型TYPE1)06341</t>
  </si>
  <si>
    <t>母子手帳アプリ導入事業</t>
  </si>
  <si>
    <t>オンラインフォーム導入事業</t>
  </si>
  <si>
    <t>安全で住みよいまちを実現する道路情報窓口照会サービス構築事業</t>
  </si>
  <si>
    <t>GIGAスクール構想実現に向けたデジタル教材導入事業</t>
  </si>
  <si>
    <t>令和5年度補正デジタル田園都市国家構想交付金(デジタル実装タイプTYPE1)13123避難行動要支援者管理システム構築事業</t>
  </si>
  <si>
    <t>町立診療所における電子カルテ導入事業</t>
  </si>
  <si>
    <t>令和6年度補正新しい地方経済・生活環境創生交付金(デジタル実装型TYPE1)06362</t>
  </si>
  <si>
    <t>令和5年度補正デジタル田園都市国家構想交付金(デジタル実装タイプTYPE1)24210亀山市行政手続きオンライン化事業</t>
  </si>
  <si>
    <t>令和6年度補正新しい地方経済・生活環境創生交付金(デジタル実装型TYPE1)14100「身寄りのない」高齢者等の支援に関する情報登録事業</t>
  </si>
  <si>
    <t>スマート窓口（旧書かないワンストップ窓口）帳票追加事業</t>
  </si>
  <si>
    <t>令和6年度補正新しい地方経済・生活環境創生交付金(デジタル実装型TYPE1)06364</t>
  </si>
  <si>
    <t>電子カルテと連動した患者の利便性向上事業</t>
  </si>
  <si>
    <t>令和6年度補正新しい地方経済・生活環境創生交付金(デジタル実装型TYPE1)06365</t>
  </si>
  <si>
    <t>公開型・統合型GIS導入事業事業</t>
  </si>
  <si>
    <t>令和6年度補正新しい地方経済・生活環境創生交付金(デジタル実装型TYPE1)06366</t>
  </si>
  <si>
    <t>令和6年度補正新しい地方経済・生活環境創生交付金(デジタル実装型TYPE1)06367</t>
  </si>
  <si>
    <t>AIドリルを活用した個別最適化学習推進事業</t>
  </si>
  <si>
    <t>令和6年度補正新しい地方経済・生活環境創生交付金(デジタル実装型TYPE1)06381</t>
  </si>
  <si>
    <t>令和6年度補正新しい地方経済・生活環境創生交付金(デジタル実装型TYPE1)30206オンライン申請に向けたLINE公式アカウント整備事業</t>
  </si>
  <si>
    <t>下水道情報整備による公開型GISを活用した住民サービス向上事業</t>
  </si>
  <si>
    <t>スマートロック対応型公共施設予約システム導入事業</t>
  </si>
  <si>
    <t>令和6年度補正新しい地方経済・生活環境創生交付金(デジタル実装型TYPE1)06953</t>
  </si>
  <si>
    <t>令和6年度補正新しい地方経済・生活環境創生交付金(デジタル実装型TYPE1)01545給与支払報告書AI-OCR及びRPA導入事業</t>
  </si>
  <si>
    <t>令和6年度補正新しい地方経済・生活環境創生交付金(デジタル実装型TYPE1)07000</t>
  </si>
  <si>
    <t>令和5年度補正デジタル田園都市国家構想交付金(デジタル実装タイプTYPE1)17361AIチャットボット実装を含めた町公式HPリニューアル事業</t>
  </si>
  <si>
    <t>県立学校入学者選抜WEB出願事業</t>
  </si>
  <si>
    <t>令和4年度補正デジタル田園都市国家構想交付金(デジタル実装タイプTYPE1)31403江府町オープンデータ促進事業</t>
  </si>
  <si>
    <t>令和5年度補正デジタル田園都市国家構想交付金(デジタル実装タイプTYPE1)43404くまもと農地GISを活用した情報共有化事業</t>
  </si>
  <si>
    <t>令和6年度補正新しい地方経済・生活環境創生交付金(デジタル実装型TYPE1)01215美唄市ライフポータルサービス事業</t>
  </si>
  <si>
    <t>電子黒板の活用による学習のデジタル化推進事業</t>
  </si>
  <si>
    <t>令和6年度補正新しい地方経済・生活環境創生交付金(デジタル実装型TYPE1)07203</t>
  </si>
  <si>
    <t>水防DX推進事業</t>
  </si>
  <si>
    <t>令和6年度補正新しい地方経済・生活環境創生交付金(デジタル実装型TYPE1)07207</t>
  </si>
  <si>
    <t>障害者介護給付費等審査会ペーパーレス化システム導入事業</t>
  </si>
  <si>
    <t>令和6年度補正新しい地方経済・生活環境創生交付金(デジタル実装型TYPE1)07208</t>
  </si>
  <si>
    <t>教育・保育施設等給付金等管理システム導入事業</t>
  </si>
  <si>
    <t>オンライン予約サービス導入事業</t>
  </si>
  <si>
    <t>スマホdeしおや健活ポイント事業</t>
  </si>
  <si>
    <t>保護者連絡アプリ導入事業</t>
  </si>
  <si>
    <t>令和5年度補正デジタル田園都市国家構想交付金(デジタル実装タイプTYPE1)01452証明書コンビニ交付サービス等導入事業</t>
  </si>
  <si>
    <t>健康ポイントシステム事業</t>
  </si>
  <si>
    <t>図書館サービス向上ＤＸ化事業</t>
  </si>
  <si>
    <t>令和6年度補正新しい地方経済・生活環境創生交付金(デジタル実装型TYPE1)07344</t>
  </si>
  <si>
    <t>令和6年度補正新しい地方経済・生活環境創生交付金(デジタル実装型TYPE1)07461</t>
  </si>
  <si>
    <t>令和6年度補正新しい地方経済・生活環境創生交付金(デジタル実装型TYPE1)07522</t>
  </si>
  <si>
    <t>令和6年度補正新しい地方経済・生活環境創生交付金(デジタル実装型TYPE1)22222字幕表示システム導入事業</t>
  </si>
  <si>
    <t>令和6年度補正新しい地方経済・生活環境創生交付金(デジタル実装型TYPE1)07547</t>
  </si>
  <si>
    <t>LINEを⽤いた対話型予約サービス</t>
  </si>
  <si>
    <t>救急支援システム導入・運用事業</t>
  </si>
  <si>
    <t>令和6年度補正新しい地方経済・生活環境創生交付金(デジタル実装型TYPE1)08000</t>
  </si>
  <si>
    <t>Web版ハザードマップ構築事業</t>
  </si>
  <si>
    <t>安全・安心を感じるまちづくりプロジェクト事業</t>
  </si>
  <si>
    <t>上下水道利用者の利便性向上事業</t>
  </si>
  <si>
    <t>AI音声認識を活用した文字表示による窓口サービス向上事業</t>
  </si>
  <si>
    <t>令和6年度補正新しい地方経済・生活環境創生交付金(デジタル実装型TYPE1)08203</t>
  </si>
  <si>
    <t>電子機器による図面審査システム導入事業</t>
  </si>
  <si>
    <t>令和5年度補正デジタル田園都市国家構想交付金(デジタル実装タイプTYPE1)23447行政情報個別配信システム等構築事業</t>
  </si>
  <si>
    <t>令和6年度補正新しい地方経済・生活環境創生交付金(デジタル実装型TYPE1)08204</t>
  </si>
  <si>
    <t>介護認定DX推進事業（介護認定審査会ペーパーレスシステム導入事業）</t>
  </si>
  <si>
    <t>令和5年度補正デジタル田園都市国家構想交付金(デジタル実装タイプTYPE1)12207まつどデジタルミュージアム事業</t>
  </si>
  <si>
    <t>図書館DX推進事業</t>
  </si>
  <si>
    <t>令和6年度補正新しい地方経済・生活環境創生交付金(デジタル実装型TYPE1)08205</t>
  </si>
  <si>
    <t>結城市電子契約推進事業</t>
  </si>
  <si>
    <t>令和4年度補正デジタル田園都市国家構想交付金(デジタル実装タイプTYPE1)41202図書館利用者カードのマイナンバーカードとの連携等事業</t>
  </si>
  <si>
    <t>さがすたいるデジタル教材制作及び利活用事業</t>
  </si>
  <si>
    <t>入札参加資格申請のオンライン化</t>
  </si>
  <si>
    <t>令和6年度補正新しい地方経済・生活環境創生交付金(デジタル実装型TYPE1)08210</t>
  </si>
  <si>
    <t>スマートロックを活用した学校施設利用サービス事業</t>
  </si>
  <si>
    <t>障害支援区分認定審査業務のデジタル化事業</t>
  </si>
  <si>
    <t>令和6年度補正新しい地方経済・生活環境創生交付金(デジタル実装型TYPE1)08219</t>
  </si>
  <si>
    <t>Weｂ口座振替受付サービス導入事業</t>
  </si>
  <si>
    <t>被災者生活再建支援システム整備事業</t>
  </si>
  <si>
    <t>下水道受益者負担金管理システム導入事業</t>
  </si>
  <si>
    <t>屋外大型デジタルサイネージ整備事業</t>
  </si>
  <si>
    <t>令和5年度補正デジタル田園都市国家構想交付金(デジタル実装タイプTYPE1)12233書かない窓口導入事業</t>
  </si>
  <si>
    <t>市議会会議録検索システム導入事業</t>
  </si>
  <si>
    <t>令和6年度補正新しい地方経済・生活環境創生交付金(デジタル実装型TYPE1)08220</t>
  </si>
  <si>
    <t>窓口業務のデジタル化推進事業</t>
  </si>
  <si>
    <t>令和6年度補正新しい地方経済・生活環境創生交付金(デジタル実装型TYPE1)08224</t>
  </si>
  <si>
    <t>子育て王国もりやDX推進プロジェクト</t>
  </si>
  <si>
    <t>窓口DX（書かない窓口）推進プロジェクト</t>
  </si>
  <si>
    <t>令和6年度補正新しい地方経済・生活環境創生交付金(デジタル実装型TYPE1)08228</t>
  </si>
  <si>
    <t>多言語翻訳・文字表示ディスプレイ導入事業</t>
  </si>
  <si>
    <t>令和6年度補正新しい地方経済・生活環境創生交付金(デジタル実装型TYPE1)08230</t>
  </si>
  <si>
    <t>　デジタルサイネージ導入による広報力アップ事業</t>
  </si>
  <si>
    <t>令和5年度補正デジタル田園都市国家構想交付金(デジタル実装タイプTYPE1)26213住民サービス向上のための庁内窓口業務のDX推進事業</t>
  </si>
  <si>
    <t>令和6年度補正新しい地方経済・生活環境創生交付金(デジタル実装型TYPE1)44341おくやみワンストップ窓口サービス</t>
  </si>
  <si>
    <t>　かすみがうら市Ｗｅｂ版ハザードマップ構築事業</t>
  </si>
  <si>
    <t>　かすみがうら市の魅力発信と観光推進のための電子雑誌制作事業</t>
  </si>
  <si>
    <t>令和6年度補正新しい地方経済・生活環境創生交付金(デジタル実装型TYPE1)08234</t>
  </si>
  <si>
    <t>窓口業務向上事業</t>
  </si>
  <si>
    <t>令和6年度補正新しい地方経済・生活環境創生交付金(デジタル実装型TYPE1)08235</t>
  </si>
  <si>
    <t>大型提示装置併用による効果的な授業展開</t>
  </si>
  <si>
    <t>令和6年度補正新しい地方経済・生活環境創生交付金(デジタル実装型TYPE1)08302</t>
  </si>
  <si>
    <t>町民にやさしい窓口の推進事業</t>
  </si>
  <si>
    <t>ICTを活用した不登校防止対策事業</t>
  </si>
  <si>
    <t>都市計画情報デジタル化推進事業</t>
  </si>
  <si>
    <t>メタバース版泳げる霞ケ浦構築事業</t>
  </si>
  <si>
    <t>消防団アプリ事業</t>
  </si>
  <si>
    <t>令和6年度補正新しい地方経済・生活環境創生交付金(デジタル実装型TYPE1)29212</t>
  </si>
  <si>
    <t>中央公民館デジタル推進事業</t>
  </si>
  <si>
    <t>クラウドAI型ドリル活用による個別最適な学習支援事業</t>
  </si>
  <si>
    <t>難病小慢電子申請システム構築事業</t>
  </si>
  <si>
    <t>令和6年度補正新しい地方経済・生活環境創生交付金(デジタル実装型TYPE1)08202ひたち小児オンライン医療サービス整備事業</t>
  </si>
  <si>
    <t>令和6年度補正新しい地方経済・生活環境創生交付金(デジタル実装型TYPE1)09201</t>
  </si>
  <si>
    <t>令和5年度補正デジタル田園都市国家構想交付金(デジタル実装タイプTYPE1)28212赤穂城跡デジタル博物館事業</t>
  </si>
  <si>
    <t>宇都宮市デジタルミュージアム構築事業</t>
  </si>
  <si>
    <t>令和6年度補正新しい地方経済・生活環境創生交付金(デジタル実装型TYPE1)09202</t>
  </si>
  <si>
    <t>令和6年度補正新しい地方経済・生活環境創生交付金(デジタル実装型TYPE1)09203</t>
  </si>
  <si>
    <t>書かない窓口システム整備事業</t>
  </si>
  <si>
    <t>令和6年度補正新しい地方経済・生活環境創生交付金(デジタル実装型TYPE1)09204</t>
  </si>
  <si>
    <t>令和4年度補正デジタル田園都市国家構想交付金(デジタル実装タイプTYPE1)33214共生社会を実現するための包括的相談支援体制構築事業</t>
  </si>
  <si>
    <t>上水道AIシステム導入事業</t>
  </si>
  <si>
    <t>窓口キャッシュレス決済端末導入事業</t>
  </si>
  <si>
    <t>令和6年度補正新しい地方経済・生活環境創生交付金(デジタル実装型TYPE1)07208衛星を活用した漏水調査事業</t>
  </si>
  <si>
    <t>さくら健康マイル事業</t>
  </si>
  <si>
    <t>LINEを活用した情報発信・オンライン手続きの実現</t>
  </si>
  <si>
    <t>令和6年度補正新しい地方経済・生活環境創生交付金(デジタル実装型TYPE1)09301</t>
  </si>
  <si>
    <t>令和6年度補正新しい地方経済・生活環境創生交付金(デジタル実装型TYPE1)09342</t>
  </si>
  <si>
    <t>令和6年度補正新しい地方経済・生活環境創生交付金(デジタル実装型TYPE1)09344</t>
  </si>
  <si>
    <t>令和6年度補正新しい地方経済・生活環境創生交付金(デジタル実装型TYPE1)09345</t>
  </si>
  <si>
    <t>令和4年度補正デジタル田園都市国家構想交付金(デジタル実装タイプTYPE1)01234窓口キャッシュレス決済導入事業</t>
  </si>
  <si>
    <t>令和6年度補正新しい地方経済・生活環境創生交付金(デジタル実装型TYPE1)39403</t>
  </si>
  <si>
    <t>令和6年度補正新しい地方経済・生活環境創生交付金(デジタル実装型TYPE1)45202介護認定審査会オンライン会議化導入事業</t>
  </si>
  <si>
    <t>行政サービスのデジタル化・迅速化促進事業</t>
  </si>
  <si>
    <t>AIデマンド交通システム導入事業</t>
  </si>
  <si>
    <t>塩谷町森林由来J-クレジット創出事業</t>
  </si>
  <si>
    <t>令和5年度補正デジタル田園都市国家構想交付金(デジタル実装タイプTYPE1)40382dボタン広報誌導入事業</t>
  </si>
  <si>
    <t>塩谷町デジタルミュージアム作成業務</t>
  </si>
  <si>
    <t>令和4年度補正デジタル田園都市国家構想交付金(デジタル実装タイプTYPE1)33210新見市オンライン学習環境整備事業</t>
  </si>
  <si>
    <t>令和6年度補正新しい地方経済・生活環境創生交付金(デジタル実装型TYPE1)09411</t>
  </si>
  <si>
    <t>電子入札システム（物品供給・役務提供）導入事業</t>
  </si>
  <si>
    <t>那珂川町LINE公式アカウント構築事業</t>
  </si>
  <si>
    <t>市公式LINEの拡充による住民サービス向上事業</t>
  </si>
  <si>
    <t>令和6年度補正新しい地方経済・生活環境創生交付金(デジタル実装型TYPE1)10203</t>
  </si>
  <si>
    <t>令和4年度補正デジタル田園都市国家構想交付金(デジタル実装タイプTYPE1)40625「書かない窓口」実現事業(証明書自動交付機)</t>
  </si>
  <si>
    <t>介護認定調査・認定審査会デジタル化事業</t>
  </si>
  <si>
    <t>令和5年度補正デジタル田園都市国家構想交付金(デジタル実装タイプTYPE1)01393老人保健施設ナースコールシステムデジタル化事業</t>
  </si>
  <si>
    <t>開発許可等閲覧サービスシステムの導入事業</t>
  </si>
  <si>
    <t>令和5年度補正デジタル田園都市国家構想交付金(デジタル実装タイプTYPE1)02000県出身者と直接つながるLINE公式アカウント情報発信</t>
  </si>
  <si>
    <t>介護認定調査・認定審査会ＤＸ事業</t>
  </si>
  <si>
    <t>令和6年度補正新しい地方経済・生活環境創生交付金(デジタル実装型TYPE1)20521</t>
  </si>
  <si>
    <t>学校教育情報化推進事業</t>
  </si>
  <si>
    <t>おくやみ相談窓口AIチャットボット</t>
  </si>
  <si>
    <t>令和6年度補正新しい地方経済・生活環境創生交付金(デジタル実装型TYPE1)10211</t>
  </si>
  <si>
    <t>スマート施設予約サービス整備事業</t>
  </si>
  <si>
    <t>令和6年度補正新しい地方経済・生活環境創生交付金(デジタル実装型TYPE1)10212</t>
  </si>
  <si>
    <t>令和6年度補正新しい地方経済・生活環境創生交付金(デジタル実装型TYPE1)10344</t>
  </si>
  <si>
    <t>令和6年度補正新しい地方経済・生活環境創生交付金(デジタル実装型TYPE1)10345</t>
  </si>
  <si>
    <t>統合型及び公開型GIS導入事業</t>
  </si>
  <si>
    <t>令和6年度補正新しい地方経済・生活環境創生交付金(デジタル実装型TYPE1)10382</t>
  </si>
  <si>
    <t>令和5年度補正デジタル田園都市国家構想交付金(デジタル実装タイプTYPE1)14214LINE公式アカウントの機能拡充による市民サービス向上</t>
  </si>
  <si>
    <t>かんら子ども・子育て見守り支援事業</t>
  </si>
  <si>
    <t>令和4年度補正デジタル田園都市国家構想交付金(デジタル実装タイプTYPE1)43348デジタル活用による住民サービス向上事業</t>
  </si>
  <si>
    <t>人工衛星を用いた漏水リスク評価サービス導入事業</t>
  </si>
  <si>
    <t>令和6年度補正新しい地方経済・生活環境創生交付金(デジタル実装型TYPE1)10425</t>
  </si>
  <si>
    <t>税務証明書コンビニ交付サービス</t>
  </si>
  <si>
    <t>令和6年度補正新しい地方経済・生活環境創生交付金(デジタル実装型TYPE1)10429</t>
  </si>
  <si>
    <t>東吾妻町公式LINE事業</t>
  </si>
  <si>
    <t>要介護認定調査業務のDX事業</t>
  </si>
  <si>
    <t>板倉町の魅力発信と移住定住促進のためのデジタルWEB雑誌等制作</t>
  </si>
  <si>
    <t>令和4年度補正デジタル田園都市国家構想交付金(デジタル実装タイプTYPE1)43369本庁支所間のコミュニケーションシステム導入事業</t>
  </si>
  <si>
    <t>令和6年度補正新しい地方経済・生活環境創生交付金(デジタル実装型TYPE1)10523</t>
  </si>
  <si>
    <t>こども園ICT環境整備事業</t>
  </si>
  <si>
    <t>ﾍﾟｲｼﾞｰ口座振替受付サービス導入による住民の手続き負担軽減事業</t>
  </si>
  <si>
    <t>令和6年度補正新しい地方経済・生活環境創生交付金(デジタル実装型TYPE1)10524</t>
  </si>
  <si>
    <t>令和4年度補正デジタル田園都市国家構想交付金(デジタル実装タイプTYPE1)01637電子図書導入推進事業</t>
  </si>
  <si>
    <t>AIを活用した窓口DX推進事業</t>
  </si>
  <si>
    <t>令和4年度補正デジタル田園都市国家構想交付金(デジタル実装タイプTYPE1)43206公立保育所ICT導入事業</t>
  </si>
  <si>
    <t>保育所等ＩＣＴシステム導入事業</t>
  </si>
  <si>
    <t>令和6年度補正新しい地方経済・生活環境創生交付金(デジタル実装型TYPE1)11000</t>
  </si>
  <si>
    <t>ＬＩＮＥを活用した多言語防災情報の提供</t>
  </si>
  <si>
    <t>岩槻駅デジタルサイネージ設置事業</t>
  </si>
  <si>
    <t>被災者支援業務のDX事業</t>
  </si>
  <si>
    <t>地籍調査のデジタル化事業</t>
  </si>
  <si>
    <t>校務ＤＸ推進事業</t>
  </si>
  <si>
    <t>川口市書かない窓口システム(窓口ＤＸSaaS)導入事業</t>
  </si>
  <si>
    <t>令和5年度補正デジタル田園都市国家構想交付金(デジタル実装タイプTYPE1)15202粗大ごみ受付・収集運搬業務DX化事業</t>
  </si>
  <si>
    <t>神戸市消防局救急情報システムの導入事業</t>
  </si>
  <si>
    <t>介護認定審査会のＤＸ推進事業</t>
  </si>
  <si>
    <t>令和6年度補正新しい地方経済・生活環境創生交付金(デジタル実装型TYPE1)11206</t>
  </si>
  <si>
    <t>世羅中央病院企業団モバイルクリニック推進事業</t>
  </si>
  <si>
    <t>学校体育施設開放におけるスマートロック導入事業</t>
  </si>
  <si>
    <t>令和4年度補正デジタル田園都市国家構想交付金(デジタル実装タイプTYPE1)08220つくばポータルアプリ整備・改修事業</t>
  </si>
  <si>
    <t>道路占用GISの導入による行政サービス向上事業</t>
  </si>
  <si>
    <t>ごみ分別・集積所対応DX</t>
  </si>
  <si>
    <t>令和6年度補正新しい地方経済・生活環境創生交付金(デジタル実装型TYPE1)40206生成AIチャットボット導入事業</t>
  </si>
  <si>
    <t>【地域医療と防災のモバイルクリニック事業】</t>
  </si>
  <si>
    <t>令和6年度補正新しい地方経済・生活環境創生交付金(デジタル実装型TYPE1)11215</t>
  </si>
  <si>
    <t>令和6年度補正新しい地方経済・生活環境創生交付金(デジタル実装型TYPE1)11217</t>
  </si>
  <si>
    <t>マイナンバーカード及びスマートフォンを活用した図書館システム導入事業</t>
  </si>
  <si>
    <t>令和6年度補正新しい地方経済・生活環境創生交付金(デジタル実装型TYPE1)43206庁外配信用システム（情報公開対応）</t>
  </si>
  <si>
    <t>学校開放施設予約システムの導入</t>
  </si>
  <si>
    <t>戸田市立市民医療センターにおけるDX化推進事業</t>
  </si>
  <si>
    <t>令和6年度補正新しい地方経済・生活環境創生交付金(デジタル実装型TYPE1)11228</t>
  </si>
  <si>
    <t>都市計画基本図修正等事業</t>
  </si>
  <si>
    <t>令和5年度補正デジタル田園都市国家構想交付金(デジタル実装タイプTYPE1)28586「地域で高める防災計画」公開型GISサービス</t>
  </si>
  <si>
    <t>令和6年度補正新しい地方経済・生活環境創生交付金(デジタル実装型TYPE1)11239</t>
  </si>
  <si>
    <t>令和6年度補正新しい地方経済・生活環境創生交付金(デジタル実装型TYPE1)43424公立保育所情報化推進事業</t>
  </si>
  <si>
    <t>証明書交付対応行政キオスク端末導入事業</t>
  </si>
  <si>
    <t>日高市地図情報公開サービス事業</t>
  </si>
  <si>
    <t>令和6年度補正新しい地方経済・生活環境創生交付金(デジタル実装型TYPE1)11301</t>
  </si>
  <si>
    <t>令和6年度補正新しい地方経済・生活環境創生交付金(デジタル実装型TYPE1)11324</t>
  </si>
  <si>
    <t>三芳町議会会議映像・資料及び音声認識字幕表示等サービス</t>
  </si>
  <si>
    <t>AIドリル活用事業</t>
  </si>
  <si>
    <t>LINEを活用した行政手続オンライン申請サービス事業</t>
  </si>
  <si>
    <t>河川等監視カメラシステム事業</t>
  </si>
  <si>
    <t>令和5年度補正デジタル田園都市国家構想交付金(デジタル実装タイプTYPE1)11221遠隔相談窓口システム導入事業</t>
  </si>
  <si>
    <t>令和5年度補正デジタル田園都市国家構想交付金(デジタル実装タイプTYPE1)30206遠隔合同授業環境整備事業</t>
  </si>
  <si>
    <t>令和6年度補正新しい地方経済・生活環境創生交付金(デジタル実装型TYPE1)11363</t>
  </si>
  <si>
    <t>令和4年度補正デジタル田園都市国家構想交付金(デジタル実装タイプTYPE1)21214キャッシュレス決済端末導入事業</t>
  </si>
  <si>
    <t>令和5年度補正デジタル田園都市国家構想交付金(デジタル実装タイプTYPE1)20927ＣＡＴＶ等を利用した情報の共有化（配布物・回覧等）事業</t>
  </si>
  <si>
    <t>令和6年度補正新しい地方経済・生活環境創生交付金(デジタル実装型TYPE1)11408</t>
  </si>
  <si>
    <t>令和6年度補正新しい地方経済・生活環境創生交付金(デジタル実装型TYPE1)01206書かないワンストップ窓口導入事業</t>
  </si>
  <si>
    <t>スペースパトロール（残土・再生土対策）事業</t>
  </si>
  <si>
    <t>奨学のための給付金における電子申請の導入</t>
  </si>
  <si>
    <t>令和5年度補正デジタル田園都市国家構想交付金(デジタル実装タイプTYPE1)11348少子化対策支援システム整備事業</t>
  </si>
  <si>
    <t>ちばオープンデータサイトの構築</t>
  </si>
  <si>
    <t>被災者支援システム運用事業</t>
  </si>
  <si>
    <t>令和6年度補正新しい地方経済・生活環境創生交付金(デジタル実装型TYPE1)12203</t>
  </si>
  <si>
    <t>令和6年度補正新しい地方経済・生活環境創生交付金(デジタル実装型TYPE1)47207コンビニ交付システム利用推進事業</t>
  </si>
  <si>
    <t>カンタンマップ導入事業</t>
  </si>
  <si>
    <t>キャッシュレス決済対応POSレジシステム導入事業</t>
  </si>
  <si>
    <t>令和6年度補正新しい地方経済・生活環境創生交付金(デジタル実装型TYPE1)12215</t>
  </si>
  <si>
    <t>令和6年度補正新しい地方経済・生活環境創生交付金(デジタル実装型TYPE1)12216</t>
  </si>
  <si>
    <t>令和6年度補正新しい地方経済・生活環境創生交付金(デジタル実装型TYPE1)12217</t>
  </si>
  <si>
    <t>AI-OCR・RPAを活用した行政サービス向上事業</t>
  </si>
  <si>
    <t>令和6年度補正新しい地方経済・生活環境創生交付金(デジタル実装型TYPE1)27222</t>
  </si>
  <si>
    <t>書かないワンストップ窓口構築事業</t>
  </si>
  <si>
    <t>令和6年度補正新しい地方経済・生活環境創生交付金(デジタル実装型TYPE1)12220</t>
  </si>
  <si>
    <t>介護認定訪問調査システム導入事業</t>
  </si>
  <si>
    <t>令和6年度補正新しい地方経済・生活環境創生交付金(デジタル実装型TYPE1)28203申請書作成サービス</t>
  </si>
  <si>
    <t>令和6年度補正新しい地方経済・生活環境創生交付金(デジタル実装型TYPE1)12222</t>
  </si>
  <si>
    <t>第２次教育ＩＣＴ学習支援事業</t>
  </si>
  <si>
    <t>介護認定審査会のペーパーレス化導入事業</t>
  </si>
  <si>
    <t>令和6年度補正新しい地方経済・生活環境創生交付金(デジタル実装型TYPE1)12225</t>
  </si>
  <si>
    <t>令和6年度補正新しい地方経済・生活環境創生交付金(デジタル実装型TYPE1)12227</t>
  </si>
  <si>
    <t>子育て支援アプリ拡大事業</t>
  </si>
  <si>
    <t>公共施設予約システム再構築事業</t>
  </si>
  <si>
    <t>令和6年度補正新しい地方経済・生活環境創生交付金(デジタル実装型TYPE1)12228</t>
  </si>
  <si>
    <t>令和6年度補正新しい地方経済・生活環境創生交付金(デジタル実装型TYPE1)12231</t>
  </si>
  <si>
    <t>マイナンバーカードを活用した図書館サービス事業</t>
  </si>
  <si>
    <t xml:space="preserve">Web口座振替サービス導入事業 </t>
  </si>
  <si>
    <t>住民窓口へのキャッシュレス決済導入事業</t>
  </si>
  <si>
    <t>令和6年度補正新しい地方経済・生活環境創生交付金(デジタル実装型TYPE1)12236</t>
  </si>
  <si>
    <t>らくらく窓口証明発行サービス導入事業</t>
  </si>
  <si>
    <t>令和6年度補正新しい地方経済・生活環境創生交付金(デジタル実装型TYPE1)12237</t>
  </si>
  <si>
    <t>令和5年度補正デジタル田園都市国家構想交付金(デジタル実装タイプTYPE1)14150相模原市デジタルアーカイブ推進事業</t>
  </si>
  <si>
    <t>証明書等のキャッシュレ決済導入事業</t>
  </si>
  <si>
    <t>令和5年度補正デジタル田園都市国家構想交付金(デジタル実装タイプTYPE1)08208道路及び下水道台帳のデジタル化による来庁者負担軽減事業</t>
  </si>
  <si>
    <t>令和6年度補正新しい地方経済・生活環境創生交付金(デジタル実装型TYPE1)12329</t>
  </si>
  <si>
    <t>道路台帳デジタル化及び公開型GIS導入事業</t>
  </si>
  <si>
    <t>令和5年度補正デジタル田園都市国家構想交付金(デジタル実装タイプTYPE1)24343Logoフォームを活用したオンライン申請事業</t>
  </si>
  <si>
    <t>令和6年度補正新しい地方経済・生活環境創生交付金(デジタル実装型TYPE1)12342</t>
  </si>
  <si>
    <t>令和6年度補正新しい地方経済・生活環境創生交付金(デジタル実装型TYPE1)12349</t>
  </si>
  <si>
    <t>令和6年度補正新しい地方経済・生活環境創生交付金(デジタル実装型TYPE1)12409</t>
  </si>
  <si>
    <t>申請書作成ソリューションの導入による書かない窓口の取組</t>
  </si>
  <si>
    <t>行政サービスのオンライン化推進事業</t>
  </si>
  <si>
    <t>令和4年度補正デジタル田園都市国家構想交付金(デジタル実装タイプTYPE1)17207水道スマートメーター導入事業</t>
  </si>
  <si>
    <t>令和6年度補正新しい地方経済・生活環境創生交付金(デジタル実装型TYPE1)12410</t>
  </si>
  <si>
    <t>令和6年度補正新しい地方経済・生活環境創生交付金(デジタル実装型TYPE1)13103</t>
  </si>
  <si>
    <t>経営相談における予約システムの導入</t>
  </si>
  <si>
    <t>データ共有・交換システムの導入</t>
  </si>
  <si>
    <t>建築基準法の道路及びその関連情報インターネット公開事業</t>
  </si>
  <si>
    <t>令和6年度補正新しい地方経済・生活環境創生交付金(デジタル実装型TYPE1)13105</t>
  </si>
  <si>
    <t>文京区総合的自転車対策DX推進事業</t>
  </si>
  <si>
    <t>電子図書館及び利用者登録オンライン申請等の導入事業</t>
  </si>
  <si>
    <t>令和6年度補正新しい地方経済・生活環境創生交付金(デジタル実装型TYPE1)13107</t>
  </si>
  <si>
    <t>介護保険認定調査のDX化事業</t>
  </si>
  <si>
    <t>令和6年度補正新しい地方経済・生活環境創生交付金(デジタル実装型TYPE1)13108</t>
  </si>
  <si>
    <t>口座振替依頼手続オンライン化の拡大</t>
  </si>
  <si>
    <t>令和6年度補正新しい地方経済・生活環境創生交付金(デジタル実装型TYPE1)13111</t>
  </si>
  <si>
    <t>大田区避難者受付・名簿管理システム構築事業</t>
  </si>
  <si>
    <t>図書館DXの推進</t>
  </si>
  <si>
    <t>令和5年度補正デジタル田園都市国家構想交付金(デジタル実装タイプTYPE1)13220休日急患診療所オンライン資格確認及びオンライン請求システムの導入事業</t>
  </si>
  <si>
    <t>令和6年度補正新しい地方経済・生活環境創生交付金(デジタル実装型TYPE1)13112</t>
  </si>
  <si>
    <t>令和5年度補正デジタル田園都市国家構想交付金(デジタル実装タイプTYPE1)23235住宅地図（LGWAＮ）システムによる個別避難計画運用事業</t>
  </si>
  <si>
    <t>令和6年度補正新しい地方経済・生活環境創生交付金(デジタル実装型TYPE1)39424</t>
  </si>
  <si>
    <t>令和6年度補正新しい地方経済・生活環境創生交付金(デジタル実装型TYPE1)13113</t>
  </si>
  <si>
    <t>乗降管理システム構築事業</t>
  </si>
  <si>
    <t>公共施設利用のスマート化</t>
  </si>
  <si>
    <t>令和6年度補正新しい地方経済・生活環境創生交付金(デジタル実装型TYPE1)13115</t>
  </si>
  <si>
    <t>令和6年度補正新しい地方経済・生活環境創生交付金(デジタル実装型TYPE1)13117</t>
  </si>
  <si>
    <t>北区児童相談・家庭支援システムの導入</t>
  </si>
  <si>
    <t>防災・防犯カメラのネットワークシステム整備事業</t>
  </si>
  <si>
    <t>令和6年度補正新しい地方経済・生活環境創生交付金(デジタル実装型TYPE1)13119</t>
  </si>
  <si>
    <t>VR防災訓練サービスによる地域防災力向上事業</t>
  </si>
  <si>
    <t>戸籍住民課オフィス改革プロジェクト～ナビゲーション型AI導入による電話問合せ対応の自動化～</t>
  </si>
  <si>
    <t>令和6年度補正新しい地方経済・生活環境創生交付金(デジタル実装型TYPE1)13121</t>
  </si>
  <si>
    <t>児童発達支援センターICT導入事業</t>
  </si>
  <si>
    <t>令和4年度補正デジタル田園都市国家構想交付金(デジタル実装タイプTYPE1)23223公開型GIS導入事業</t>
  </si>
  <si>
    <t>令和5年度補正デジタル田園都市国家構想交付金(デジタル実装タイプTYPE1)19213戸籍証明書コンビニ交付事業</t>
  </si>
  <si>
    <t>令和6年度補正新しい地方経済・生活環境創生交付金(デジタル実装型TYPE1)13206</t>
  </si>
  <si>
    <t>税公金収納サービス向上事業</t>
  </si>
  <si>
    <t>セミセルフキャッシュレスレジ導入事業</t>
  </si>
  <si>
    <t>令和6年度補正新しい地方経済・生活環境創生交付金(デジタル実装型TYPE1)13207</t>
  </si>
  <si>
    <t>令和6年度補正新しい地方経済・生活環境創生交付金(デジタル実装型TYPE1)27219学校体育施設開放予約システム及びスマートロック導入事業</t>
  </si>
  <si>
    <t>電子請求・電子契約サービス導入事業</t>
  </si>
  <si>
    <t>要介護認定業務のデジタル化事業</t>
  </si>
  <si>
    <t>令和6年度補正新しい地方経済・生活環境創生交付金(デジタル実装型TYPE1)13209</t>
  </si>
  <si>
    <t>令和6年度補正新しい地方経済・生活環境創生交付金(デジタル実装型TYPE1)13211</t>
  </si>
  <si>
    <t>小平市立図書館デジタル情報発信事業</t>
  </si>
  <si>
    <t>小平市統合型・公開型GIS構築事業</t>
  </si>
  <si>
    <t>令和6年度補正新しい地方経済・生活環境創生交付金(デジタル実装型TYPE1)13212</t>
  </si>
  <si>
    <t>新施設予約システムへの電子決済及びスマートロックの導入等によるDX推進事業</t>
  </si>
  <si>
    <t>電子請求システム事業</t>
  </si>
  <si>
    <t>令和6年度補正新しい地方経済・生活環境創生交付金(デジタル実装型TYPE1)13222</t>
  </si>
  <si>
    <t>不登校学習支援システムの導入事業</t>
  </si>
  <si>
    <t>消防団活動支援アプリ導入事業</t>
  </si>
  <si>
    <t>令和6年度補正新しい地方経済・生活環境創生交付金(デジタル実装型TYPE1)13229</t>
  </si>
  <si>
    <t>オンライン学習環境、遠隔合同授業環境整備</t>
  </si>
  <si>
    <t>「身寄りのない」高齢者等の支援に関する情報登録事業</t>
  </si>
  <si>
    <t>令和5年度補正デジタル田園都市国家構想交付金(デジタル実装タイプTYPE1)01545エリアブランディング・移住定住促進のためのポータルサイト構築</t>
  </si>
  <si>
    <t>令和6年度補正新しい地方経済・生活環境創生交付金(デジタル実装型TYPE1)14130</t>
  </si>
  <si>
    <t>避難行動要支援者システム等整備事業</t>
  </si>
  <si>
    <t>災害対応力の充実強化事業</t>
  </si>
  <si>
    <t>中山間地域の交通モード再編（AIオンデマンド交通導入）</t>
  </si>
  <si>
    <t>令和6年度補正新しい地方経済・生活環境創生交付金(デジタル実装型TYPE1)14201</t>
  </si>
  <si>
    <t>Ｌｉｖｅ１１９映像通報システム導入事業</t>
  </si>
  <si>
    <t>令和6年度補正新しい地方経済・生活環境創生交付金(デジタル実装型TYPE1)14206</t>
  </si>
  <si>
    <t>新病院の開院に向けた患者の利便性の向上と病院業務のDX推進事業</t>
  </si>
  <si>
    <t>令和6年度補正新しい地方経済・生活環境創生交付金(デジタル実装型TYPE1)14207</t>
  </si>
  <si>
    <t>議会会議録検索システム構築事業</t>
  </si>
  <si>
    <t>建築主の利便性向上に向けた電子審査システム等の整備</t>
  </si>
  <si>
    <t>令和6年度補正新しい地方経済・生活環境創生交付金(デジタル実装型TYPE1)14211</t>
  </si>
  <si>
    <t>令和4年度補正デジタル田園都市国家構想交付金(デジタル実装タイプTYPE1)23238公立保育園ICT化推進事業</t>
  </si>
  <si>
    <t>令和4年度補正デジタル田園都市国家構想交付金(デジタル実装タイプTYPE1)07501都市計画図・道路台帳のオープンデータ化による快適まちづくり事業</t>
  </si>
  <si>
    <t>令和6年度補正新しい地方経済・生活環境創生交付金(デジタル実装型TYPE1)14212</t>
  </si>
  <si>
    <t>自治会ＤＸ推進事業</t>
  </si>
  <si>
    <t>令和6年度補正新しい地方経済・生活環境創生交付金(デジタル実装型TYPE1)13212介護認定及び障害支援区分判定等審査会等のデジタル会議推進</t>
  </si>
  <si>
    <t>令和6年度補正新しい地方経済・生活環境創生交付金(デジタル実装型TYPE1)14213</t>
  </si>
  <si>
    <t>令和5年度補正デジタル田園都市国家構想交付金(デジタル実装タイプTYPE1)21219斎場予約システム導入事業</t>
  </si>
  <si>
    <t>被災者生活再建支援システム（災害対策本部運営等事業）</t>
  </si>
  <si>
    <t>放課後児童クラブ業務支援システム事業</t>
  </si>
  <si>
    <t>公立図書館デジタル化推進事業</t>
  </si>
  <si>
    <t>令和6年度補正新しい地方経済・生活環境創生交付金(デジタル実装型TYPE1)14215</t>
  </si>
  <si>
    <t>学校体育館開放スマートキーボックス導入事業</t>
  </si>
  <si>
    <t>令和6年度補正新しい地方経済・生活環境創生交付金(デジタル実装型TYPE1)14216</t>
  </si>
  <si>
    <t>個別最適化学習の推進事業</t>
  </si>
  <si>
    <t>令和6年度補正新しい地方経済・生活環境創生交付金(デジタル実装型TYPE1)14301</t>
  </si>
  <si>
    <t>令和5年度補正デジタル田園都市国家構想交付金(デジタル実装タイプTYPE1)22226スマート窓口構築事業</t>
  </si>
  <si>
    <t>令和6年度補正新しい地方経済・生活環境創生交付金(デジタル実装型TYPE1)14321</t>
  </si>
  <si>
    <t>令和6年度補正新しい地方経済・生活環境創生交付金(デジタル実装型TYPE1)32449窓口対応改善事業</t>
  </si>
  <si>
    <t>令和6年度補正新しい地方経済・生活環境創生交付金(デジタル実装型TYPE1)14362</t>
  </si>
  <si>
    <t>令和6年度補正新しい地方経済・生活環境創生交付金(デジタル実装型TYPE1)14382</t>
  </si>
  <si>
    <t>町公式LINE機能強化事業</t>
  </si>
  <si>
    <t>令和6年度補正新しい地方経済・生活環境創生交付金(デジタル実装型TYPE1)15100</t>
  </si>
  <si>
    <t>令和6年度補正新しい地方経済・生活環境創生交付金(デジタル実装型TYPE1)15202</t>
  </si>
  <si>
    <t>デジタル技術を活用した長岡空襲伝承事業</t>
  </si>
  <si>
    <t>令和6年度補正新しい地方経済・生活環境創生交付金(デジタル実装型TYPE1)15204</t>
  </si>
  <si>
    <t>公式ＬＩＮＥアカウントサービス機能拡充事業</t>
  </si>
  <si>
    <t>令和4年度補正デジタル田園都市国家構想交付金(デジタル実装タイプTYPE1)27000大阪府防災情報発信の強化（アプリの導入等）</t>
  </si>
  <si>
    <t>令和6年度補正新しい地方経済・生活環境創生交付金(デジタル実装型TYPE1)15210</t>
  </si>
  <si>
    <t>令和6年度補正新しい地方経済・生活環境創生交付金(デジタル実装型TYPE1)15211</t>
  </si>
  <si>
    <t>子育て応援カードデジタル化事業</t>
  </si>
  <si>
    <t>公共施設予約システム刷新による市民サービス向上事業</t>
  </si>
  <si>
    <t>短期就労マッチングシステム構築事業</t>
  </si>
  <si>
    <t>令和4年度補正デジタル田園都市国家構想交付金(デジタル実装タイプTYPE1)13207災害対策本部機能強化（情報共有）システムの構築</t>
  </si>
  <si>
    <t>令和4年度補正デジタル田園都市国家構想交付金(デジタル実装タイプTYPE1)40227嘉麻市デマンド運行型バスシステム更新事業</t>
  </si>
  <si>
    <t>令和6年度補正新しい地方経済・生活環境創生交付金(デジタル実装型TYPE1)15212</t>
  </si>
  <si>
    <t>地番図公開サイト構築事業</t>
  </si>
  <si>
    <t>令和6年度補正新しい地方経済・生活環境創生交付金(デジタル実装型TYPE1)15222</t>
  </si>
  <si>
    <t>令和6年度補正新しい地方経済・生活環境創生交付金(デジタル実装型TYPE1)40625公共施設予約システム導入事業</t>
  </si>
  <si>
    <t>上越市Web口座振替受付サービス事業</t>
  </si>
  <si>
    <t>介護認定業務DX化推進事業</t>
  </si>
  <si>
    <t>水道管路AI診断・情報管理システム導入事業</t>
  </si>
  <si>
    <t>令和6年度補正新しい地方経済・生活環境創生交付金(デジタル実装型TYPE1)15482</t>
  </si>
  <si>
    <t>電子カルテシステム等導入事業</t>
  </si>
  <si>
    <t>津南町デジタル地域通貨導入事業</t>
  </si>
  <si>
    <t>交番ネットワークカメラ等整備事業</t>
  </si>
  <si>
    <t>建築確認申請の電子申請化事業（電子機器による図面審査システムの導入）</t>
  </si>
  <si>
    <t>令和5年度補正デジタル田園都市国家構想交付金(デジタル実装タイプTYPE1)33214母子健康手帳アプリを活用した伴走型相談支援サービス</t>
  </si>
  <si>
    <t>迷わない・待たない窓口推進事業</t>
  </si>
  <si>
    <t>令和6年度補正新しい地方経済・生活環境創生交付金(デジタル実装型TYPE1)16206</t>
  </si>
  <si>
    <t>令和6年度補正新しい地方経済・生活環境創生交付金(デジタル実装型TYPE1)39363</t>
  </si>
  <si>
    <t>～やさしい窓口～書かないワンストップ窓口サービスの実施</t>
  </si>
  <si>
    <t>kintoneによる各種手続き業務DX</t>
  </si>
  <si>
    <t>令和6年度補正新しい地方経済・生活環境創生交付金(デジタル実装型TYPE1)16342</t>
  </si>
  <si>
    <t>デジタルアーカイブによる石川の技術継承・発信事業</t>
  </si>
  <si>
    <t>高校入試web出願システム導入事業</t>
  </si>
  <si>
    <t>建築計画概要書Web閲覧システム事業</t>
  </si>
  <si>
    <t>令和6年度補正新しい地方経済・生活環境創生交付金(デジタル実装型TYPE1)17203</t>
  </si>
  <si>
    <t>小中学校学習環境向上事業</t>
  </si>
  <si>
    <t>令和6年度補正新しい地方経済・生活環境創生交付金(デジタル実装型TYPE1)17210</t>
  </si>
  <si>
    <t>令和4年度補正デジタル田園都市国家構想交付金(デジタル実装タイプTYPE1)01343デジタル活用による住民にやさしい窓口業務推進事業</t>
  </si>
  <si>
    <t>令和6年度補正新しい地方経済・生活環境創生交付金(デジタル実装型TYPE1)17211</t>
  </si>
  <si>
    <t>広報紙（Web版）多言語化事業</t>
  </si>
  <si>
    <t>令和6年度補正新しい地方経済・生活環境創生交付金(デジタル実装型TYPE1)17324</t>
  </si>
  <si>
    <t>令和6年度補正新しい地方経済・生活環境創生交付金(デジタル実装型TYPE1)17361</t>
  </si>
  <si>
    <t>令和6年度補正新しい地方経済・生活環境創生交付金(デジタル実装型TYPE1)17384</t>
  </si>
  <si>
    <t>医療・介護情報連携デジタル化事業</t>
  </si>
  <si>
    <t>令和6年度補正新しい地方経済・生活環境創生交付金(デジタル実装型TYPE1)17461</t>
  </si>
  <si>
    <t>乳幼児健診DX導入（子育てDX推進事業）</t>
  </si>
  <si>
    <t>土地家屋台帳履歴管理システム導入事業</t>
  </si>
  <si>
    <t>令和6年度補正新しい地方経済・生活環境創生交付金(デジタル実装型TYPE1)17463</t>
  </si>
  <si>
    <t>診断書作成システムの導入事業</t>
  </si>
  <si>
    <t>県立高校における学校教育DXモデル校設置事業</t>
  </si>
  <si>
    <t>令和5年度補正デジタル田園都市国家構想交付金(デジタル実装タイプTYPE1)15206窓口キャッシュレス決済導入事業</t>
  </si>
  <si>
    <t>不登校対応オンライン学習支援実施事業</t>
  </si>
  <si>
    <t>令和6年度補正新しい地方経済・生活環境創生交付金(デジタル実装型TYPE1)18201</t>
  </si>
  <si>
    <t>地域コミュニティDX推進事業</t>
  </si>
  <si>
    <t>市休日急患センターにおける医療DX推進事業</t>
  </si>
  <si>
    <t>令和6年度補正新しい地方経済・生活環境創生交付金(デジタル実装型TYPE1)19208</t>
  </si>
  <si>
    <t>令和5年度補正デジタル田園都市国家構想交付金(デジタル実装タイプTYPE1)40206田川市手のひら市役所事業</t>
  </si>
  <si>
    <t>衛星×防災デジタル・ブリッジ事業</t>
  </si>
  <si>
    <t>令和5年度補正デジタル田園都市国家構想交付金(デジタル実装タイプTYPE1)42323情報一斉配信システム</t>
  </si>
  <si>
    <t>令和6年度補正新しい地方経済・生活環境創生交付金(デジタル実装型TYPE1)18204</t>
  </si>
  <si>
    <t>令和4年度補正デジタル田園都市国家構想交付金(デジタル実装タイプTYPE1)04206オンライン申請システム導入事業</t>
  </si>
  <si>
    <t>勝山市議会情報化推進事業</t>
  </si>
  <si>
    <t>令和6年度補正新しい地方経済・生活環境創生交付金(デジタル実装型TYPE1)18322</t>
  </si>
  <si>
    <t>令和6年度補正新しい地方経済・生活環境創生交付金(デジタル実装型TYPE1)18404</t>
  </si>
  <si>
    <t>令和6年度補正新しい地方経済・生活環境創生交付金(デジタル実装型TYPE1)18483</t>
  </si>
  <si>
    <t>令和4年度補正デジタル田園都市国家構想交付金(デジタル実装タイプTYPE1)06000デジタルプラットフォームの構築</t>
  </si>
  <si>
    <t>令和6年度補正新しい地方経済・生活環境創生交付金(デジタル実装型TYPE1)18501</t>
  </si>
  <si>
    <t>山梨県立考古博物館デジタル・アーカイブシステム導入事業</t>
  </si>
  <si>
    <t>令和6年度補正新しい地方経済・生活環境創生交付金(デジタル実装型TYPE1)19202</t>
  </si>
  <si>
    <t>書かない窓口事業（自動交付サービス機導入）</t>
  </si>
  <si>
    <t>令和6年度補正新しい地方経済・生活環境創生交付金(デジタル実装型TYPE1)19205</t>
  </si>
  <si>
    <t>令和6年度補正新しい地方経済・生活環境創生交付金(デジタル実装型TYPE1)19209</t>
  </si>
  <si>
    <t>市民にやさしいスマート窓口事業</t>
  </si>
  <si>
    <t>避難所運営システム等市民との接点の多様化によるフロントヤード改革</t>
  </si>
  <si>
    <t>令和6年度補正新しい地方経済・生活環境創生交付金(デジタル実装型TYPE1)19211</t>
  </si>
  <si>
    <t>令和6年度補正新しい地方経済・生活環境創生交付金(デジタル実装型TYPE1)23446 LINEで住民サービスオンライン手続き事業</t>
  </si>
  <si>
    <t>令和6年度補正新しい地方経済・生活環境創生交付金(デジタル実装型TYPE1)19346</t>
  </si>
  <si>
    <t>令和6年度補正新しい地方経済・生活環境創生交付金(デジタル実装型TYPE1)19384</t>
  </si>
  <si>
    <t>令和4年度補正デジタル田園都市国家構想交付金(デジタル実装タイプTYPE1)28213書かない窓口</t>
  </si>
  <si>
    <t>令和5年度補正デジタル田園都市国家構想交付金(デジタル実装タイプTYPE1)39301コンビニ交付サービス事業</t>
  </si>
  <si>
    <t>令和6年度補正新しい地方経済・生活環境創生交付金(デジタル実装型TYPE1)19430</t>
  </si>
  <si>
    <t>令和6年度補正新しい地方経済・生活環境創生交付金(デジタル実装型TYPE1)19442</t>
  </si>
  <si>
    <t>令和6年度補正新しい地方経済・生活環境創生交付金(デジタル実装型TYPE1)20000</t>
  </si>
  <si>
    <t>信州地震防災デジタルアーカイブ事業</t>
  </si>
  <si>
    <t>令和6年度補正新しい地方経済・生活環境創生交付金(デジタル実装型TYPE1)20201</t>
  </si>
  <si>
    <t>令和5年度補正デジタル田園都市国家構想交付金(デジタル実装タイプTYPE1)27341忠岡町災害時避難行動要支援者支援システム導入事業</t>
  </si>
  <si>
    <t>松本市スマート図書館事業</t>
  </si>
  <si>
    <t>令和6年度補正新しい地方経済・生活環境創生交付金(デジタル実装型TYPE1)20209</t>
  </si>
  <si>
    <t>SMS、自動音声を活用した市税等納め忘れ防止事業</t>
  </si>
  <si>
    <t>住民ニーズに応えるデジタルアーカイブ事業</t>
  </si>
  <si>
    <t>令和6年度補正新しい地方経済・生活環境創生交付金(デジタル実装型TYPE1)20210</t>
  </si>
  <si>
    <t>令和5年度補正デジタル田園都市国家構想交付金(デジタル実装タイプTYPE1)03211GIS導入事業</t>
  </si>
  <si>
    <t>都市建設部　許認可関連窓口DX推進事業</t>
  </si>
  <si>
    <t>AIを活用した安全な道路インフラ実現事業</t>
  </si>
  <si>
    <t>ＩＣタグシステム導入による図書館サービス向上事業</t>
  </si>
  <si>
    <t>AIを活用したオンデマンド交通事業</t>
  </si>
  <si>
    <t>令和6年度補正新しい地方経済・生活環境創生交付金(デジタル実装型TYPE1)27205</t>
  </si>
  <si>
    <t>公共施設システム（デジタル技術活用タイプ）による利便性向上事業</t>
  </si>
  <si>
    <t>図書館システムのDX推進事業</t>
  </si>
  <si>
    <t>令和6年度補正新しい地方経済・生活環境創生交付金(デジタル実装型TYPE1)20219</t>
  </si>
  <si>
    <t>令和6年度補正新しい地方経済・生活環境創生交付金(デジタル実装型TYPE1)20321</t>
  </si>
  <si>
    <t>登記履歴管理システム導入事業</t>
  </si>
  <si>
    <t>電子入札システム導入及び運用事業</t>
  </si>
  <si>
    <t>窓口料金キャッシュレス化事業</t>
  </si>
  <si>
    <t>令和5年度補正デジタル田園都市国家構想交付金(デジタル実装タイプTYPE1)15217公共施設予約システム整備事業</t>
  </si>
  <si>
    <t>立科町情報配信サービスプラットフォーム・デマンド型交通予約システム構築事業</t>
  </si>
  <si>
    <t>令和5年度補正デジタル田園都市国家構想交付金(デジタル実装タイプTYPE1)30362マイナンバーカードを活用したコンビニ交付サービス導入事業</t>
  </si>
  <si>
    <t>令和6年度補正新しい地方経済・生活環境創生交付金(デジタル実装型TYPE1)20382</t>
  </si>
  <si>
    <t>公開型GIS追加導入事業</t>
  </si>
  <si>
    <t>令和6年度補正新しい地方経済・生活環境創生交付金(デジタル実装型TYPE1)20386</t>
  </si>
  <si>
    <t>朝日小学校授業環境整備事業</t>
  </si>
  <si>
    <t>令和6年度補正新しい地方経済・生活環境創生交付金(デジタル実装型TYPE1)20482</t>
  </si>
  <si>
    <t>令和6年度補正新しい地方経済・生活環境創生交付金(デジタル実装型TYPE1)20485</t>
  </si>
  <si>
    <t>令和6年度補正新しい地方経済・生活環境創生交付金(デジタル実装型TYPE1)28227介護認定等審査会業務のデジタル化事業</t>
  </si>
  <si>
    <t>公共施設スマートロック導入事業</t>
  </si>
  <si>
    <t>道路網図オンライン公開事業</t>
  </si>
  <si>
    <t>住民向け　一斉情報配信システム導入事業</t>
  </si>
  <si>
    <t>令和6年度補正新しい地方経済・生活環境創生交付金(デジタル実装型TYPE1)20590</t>
  </si>
  <si>
    <t>令和6年度補正新しい地方経済・生活環境創生交付金(デジタル実装型TYPE1)14217足柄上地区介護認定審査会のペーパーレス化事業</t>
  </si>
  <si>
    <t>令和6年度補正新しい地方経済・生活環境創生交付金(デジタル実装型TYPE1)21000</t>
  </si>
  <si>
    <t>サービス実装後は利用団体からのヒヤリングを行ったが期間が短く、多くの意見収集とはならなかった。
また、運用に際しては、試験運用期間を用いて、システム運用担当者から意見を収集し、本町における施設予約の現状と導入したシステムとのすりあわせを一定程度行ったため、予算を用いるようなサービス改善や機能の追加等は予定していないものの、引き続き、利用者を含めシステム運用担当者からも意見を収集し、利便性向上を図る。</t>
    <rPh sb="4" eb="6">
      <t>ジッソウ</t>
    </rPh>
    <rPh sb="6" eb="7">
      <t>ゴ</t>
    </rPh>
    <rPh sb="8" eb="10">
      <t>リヨウ</t>
    </rPh>
    <rPh sb="10" eb="12">
      <t>ダンタイ</t>
    </rPh>
    <rPh sb="21" eb="22">
      <t>オコナ</t>
    </rPh>
    <rPh sb="25" eb="27">
      <t>キカン</t>
    </rPh>
    <rPh sb="28" eb="29">
      <t>ミジカ</t>
    </rPh>
    <rPh sb="31" eb="32">
      <t>オオ</t>
    </rPh>
    <rPh sb="34" eb="36">
      <t>イケン</t>
    </rPh>
    <rPh sb="36" eb="38">
      <t>シュウシュウ</t>
    </rPh>
    <rPh sb="51" eb="53">
      <t>ウンヨウ</t>
    </rPh>
    <rPh sb="54" eb="55">
      <t>サイ</t>
    </rPh>
    <rPh sb="59" eb="61">
      <t>シケン</t>
    </rPh>
    <rPh sb="61" eb="63">
      <t>ウンヨウ</t>
    </rPh>
    <rPh sb="63" eb="65">
      <t>キカン</t>
    </rPh>
    <rPh sb="66" eb="67">
      <t>モチ</t>
    </rPh>
    <rPh sb="74" eb="76">
      <t>ウンヨウ</t>
    </rPh>
    <rPh sb="76" eb="79">
      <t>タントウシャ</t>
    </rPh>
    <rPh sb="81" eb="83">
      <t>イケン</t>
    </rPh>
    <rPh sb="84" eb="86">
      <t>シュウシュウ</t>
    </rPh>
    <rPh sb="88" eb="90">
      <t>ホンチョウ</t>
    </rPh>
    <rPh sb="94" eb="96">
      <t>シセツ</t>
    </rPh>
    <rPh sb="96" eb="98">
      <t>ヨヤク</t>
    </rPh>
    <rPh sb="99" eb="101">
      <t>ゲンジョウ</t>
    </rPh>
    <rPh sb="102" eb="104">
      <t>ドウニュウ</t>
    </rPh>
    <rPh sb="118" eb="120">
      <t>イッテイ</t>
    </rPh>
    <rPh sb="120" eb="122">
      <t>テイド</t>
    </rPh>
    <rPh sb="122" eb="123">
      <t>オコナ</t>
    </rPh>
    <rPh sb="128" eb="130">
      <t>ヨサン</t>
    </rPh>
    <rPh sb="131" eb="132">
      <t>モチ</t>
    </rPh>
    <rPh sb="141" eb="143">
      <t>カイゼン</t>
    </rPh>
    <rPh sb="144" eb="146">
      <t>キノウ</t>
    </rPh>
    <rPh sb="147" eb="149">
      <t>ツイカ</t>
    </rPh>
    <rPh sb="149" eb="150">
      <t>トウ</t>
    </rPh>
    <rPh sb="151" eb="153">
      <t>ヨテイ</t>
    </rPh>
    <rPh sb="162" eb="163">
      <t>ヒ</t>
    </rPh>
    <rPh sb="164" eb="165">
      <t>ツヅ</t>
    </rPh>
    <rPh sb="167" eb="170">
      <t>リヨウシャ</t>
    </rPh>
    <rPh sb="171" eb="172">
      <t>フク</t>
    </rPh>
    <rPh sb="177" eb="179">
      <t>ウンヨウ</t>
    </rPh>
    <rPh sb="179" eb="182">
      <t>タントウシャ</t>
    </rPh>
    <rPh sb="185" eb="187">
      <t>イケン</t>
    </rPh>
    <rPh sb="188" eb="190">
      <t>シュウシュウ</t>
    </rPh>
    <rPh sb="192" eb="195">
      <t>リベンセイ</t>
    </rPh>
    <rPh sb="195" eb="197">
      <t>コウジョウ</t>
    </rPh>
    <rPh sb="198" eb="199">
      <t>ハカ</t>
    </rPh>
    <phoneticPr fontId="2"/>
  </si>
  <si>
    <t>住民向け会話型生成AIチャットボット導入事業</t>
  </si>
  <si>
    <t>令和5年度補正デジタル田園都市国家構想交付金(デジタル実装タイプTYPE1)04000採点業務デジタル化推進事業</t>
  </si>
  <si>
    <t>令和5年度補正デジタル田園都市国家構想交付金(デジタル実装タイプTYPE1)13117おくやみコーナー設置事業</t>
  </si>
  <si>
    <t>トレーニングジムまるごとDX事業</t>
  </si>
  <si>
    <t>令和6年度補正新しい地方経済・生活環境創生交付金(デジタル実装型TYPE1)21201</t>
  </si>
  <si>
    <t>令和4年度補正デジタル田園都市国家構想交付金(デジタル実装タイプTYPE1)40205キャッシュレス決済対応レジ導入事業</t>
  </si>
  <si>
    <t>コンビニ交付サービス普及促進事業</t>
  </si>
  <si>
    <t>令和6年度補正新しい地方経済・生活環境創生交付金(デジタル実装型TYPE1)21202</t>
  </si>
  <si>
    <t>令和5年度補正デジタル田園都市国家構想交付金(デジタル実装タイプTYPE1)17386在宅高齢者のフレイル等予防DX事業</t>
  </si>
  <si>
    <t>水都大垣まちなかデジタル案内板整備事業</t>
  </si>
  <si>
    <t>令和5年度補正デジタル田園都市国家構想交付金(デジタル実装タイプTYPE1)11100VR体験による防火防災意識啓発事業</t>
  </si>
  <si>
    <t>ペーパーレス会議システムを利用した障がい支援区分認定審査会運営事業</t>
  </si>
  <si>
    <t>マイナンバーカードを活用したデジタル通知サービス促進事業</t>
  </si>
  <si>
    <t>デジタル回覧板導入運営事業</t>
  </si>
  <si>
    <t>令和6年度補正新しい地方経済・生活環境創生交付金(デジタル実装型TYPE1)21206</t>
  </si>
  <si>
    <t>令和5年度補正デジタル田園都市国家構想交付金(デジタル実装タイプTYPE1)34212道路情報等公開サービス事業</t>
  </si>
  <si>
    <t>中津川市議場システムデジタル映像配信事業</t>
  </si>
  <si>
    <t>令和6年度補正新しい地方経済・生活環境創生交付金(デジタル実装型TYPE1)21209</t>
  </si>
  <si>
    <t>令和5年度補正デジタル田園都市国家構想交付金(デジタル実装タイプTYPE1)11243LINE公式アカウント導入事業</t>
  </si>
  <si>
    <t>庁内自動証明書交付機による証明書発行サービス拡充事業</t>
  </si>
  <si>
    <t>改製原戸籍、除籍となった戸籍附票の電子化事業</t>
  </si>
  <si>
    <t>預貯金等調査デジタル化事業</t>
  </si>
  <si>
    <t>母子保健DX化推進事業</t>
  </si>
  <si>
    <t>令和6年度補正新しい地方経済・生活環境創生交付金(デジタル実装型TYPE1)21216</t>
  </si>
  <si>
    <t>令和6年度補正新しい地方経済・生活環境創生交付金(デジタル実装型TYPE1)21217</t>
  </si>
  <si>
    <t>SNS等による戦力的広報推進事業</t>
  </si>
  <si>
    <t>令和5年度補正デジタル田園都市国家構想交付金(デジタル実装タイプTYPE1)43423南小国町スマート窓口推進事業</t>
  </si>
  <si>
    <t>令和6年度補正新しい地方経済・生活環境創生交付金(デジタル実装型TYPE1)21218</t>
  </si>
  <si>
    <t>地理情報システム（GIS）の拡充事業</t>
  </si>
  <si>
    <t>令和6年度補正新しい地方経済・生活環境創生交付金(デジタル実装型TYPE1)21303</t>
  </si>
  <si>
    <t>令和6年度補正新しい地方経済・生活環境創生交付金(デジタル実装型TYPE1)40610</t>
  </si>
  <si>
    <t>LINEによるオンライン窓口開設事業</t>
  </si>
  <si>
    <t>令和6年度補正新しい地方経済・生活環境創生交付金(デジタル実装型TYPE1)21401</t>
  </si>
  <si>
    <t>令和5年度補正デジタル田園都市国家構想交付金(デジタル実装タイプTYPE1)37203公立保育所・こども園ICT化による保育環境・子育て環境向上事業</t>
  </si>
  <si>
    <t>令和6年度補正新しい地方経済・生活環境創生交付金(デジタル実装型TYPE1)21504</t>
  </si>
  <si>
    <t>字幕表示システム導入による窓口業務向上事業</t>
  </si>
  <si>
    <t>介護認定調査業務をデジタル化し、住民の介護サービス利用開始の早期化を図る事業</t>
  </si>
  <si>
    <t>令和6年度補正新しい地方経済・生活環境創生交付金(デジタル実装型TYPE1)22000</t>
  </si>
  <si>
    <t>文化財３D展示機会創出事業</t>
  </si>
  <si>
    <t>令和4年度補正デジタル田園都市国家構想交付金(デジタル実装タイプTYPE1)40621図書館サービスのデジタル化事業</t>
  </si>
  <si>
    <t>広報力強化事業</t>
  </si>
  <si>
    <t>公園利用予約システム導入事業</t>
  </si>
  <si>
    <t>令和6年度補正新しい地方経済・生活環境創生交付金(デジタル実装型TYPE1)22130</t>
  </si>
  <si>
    <t>5歳児健康診査デジタル化事業</t>
  </si>
  <si>
    <t>令和6年度補正新しい地方経済・生活環境創生交付金(デジタル実装型TYPE1)22203</t>
  </si>
  <si>
    <t>斎場予約システム導入業務</t>
  </si>
  <si>
    <t>令和6年度補正新しい地方経済・生活環境創生交付金(デジタル実装型TYPE1)22206</t>
  </si>
  <si>
    <t>AIサイト内検索等の市ホームページ機能拡張</t>
  </si>
  <si>
    <t>議会情報化（DX)の推進を踏まえた議場の放送設備デジタル化事業</t>
  </si>
  <si>
    <t>令和6年度補正新しい地方経済・生活環境創生交付金(デジタル実装型TYPE1)22212</t>
  </si>
  <si>
    <t>手続きナビゲーションシステム整備事業</t>
  </si>
  <si>
    <t>家屋評価システム導入による市民サービス向上事業</t>
  </si>
  <si>
    <t>リアルタイム字幕表示システム</t>
  </si>
  <si>
    <t>地形図作成及び公開事業</t>
  </si>
  <si>
    <t>令和6年度補正新しい地方経済・生活環境創生交付金(デジタル実装型TYPE1)15222新潟県災害時の避難者支援システム導入事業</t>
  </si>
  <si>
    <t>令和6年度補正新しい地方経済・生活環境創生交付金(デジタル実装型TYPE1)22225</t>
  </si>
  <si>
    <t>令和6年度補正新しい地方経済・生活環境創生交付金(デジタル実装型TYPE1)01438学校図書館システム導入事業</t>
  </si>
  <si>
    <t>AIドリルを活用した個別最適な学び創出事業</t>
  </si>
  <si>
    <t>水門遠隔監視・操作制御設備整備事業</t>
  </si>
  <si>
    <t>令和6年度補正新しい地方経済・生活環境創生交付金(デジタル実装型TYPE1)22344</t>
  </si>
  <si>
    <t>窓口収納キャッシュレス決済対応実装事業</t>
  </si>
  <si>
    <t>公立保育園ICT事業</t>
  </si>
  <si>
    <t>公共施設オンライン予約システム及びスマートロック導入事業</t>
  </si>
  <si>
    <t>「明治期地域新聞のデジタル提供サービス」導入事業</t>
  </si>
  <si>
    <t>粗大ごみ手数料支払いにおけるキャッシュレス決済の導入</t>
  </si>
  <si>
    <t>子ども会運営プラットフォーム整備事業</t>
  </si>
  <si>
    <t>令和6年度補正新しい地方経済・生活環境創生交付金(デジタル実装型TYPE1)12207書かない窓口システム対象手続拡大事業</t>
  </si>
  <si>
    <t>令和6年度補正新しい地方経済・生活環境創生交付金(デジタル実装型TYPE1)47355</t>
  </si>
  <si>
    <t>児童相談所における電話応対業務改革事業</t>
  </si>
  <si>
    <t>令和6年度補正新しい地方経済・生活環境創生交付金(デジタル実装型TYPE1)35000県民に安心・安全を届ける災害対策のDX化</t>
  </si>
  <si>
    <t>道路台帳平面図のデジタルデータ化</t>
  </si>
  <si>
    <t>令和4年度補正デジタル田園都市国家構想交付金(デジタル実装タイプTYPE1)33663デジタル技術を活用した町民利用施設等の利用環境向上事業</t>
  </si>
  <si>
    <t>名古屋市立中学校の部活動地域展開に係るプラットフォームの構築・運営等</t>
  </si>
  <si>
    <t>令和5年度補正デジタル田園都市国家構想交付金(デジタル実装タイプTYPE1)42000観光DX事業</t>
  </si>
  <si>
    <t>令和6年度補正新しい地方経済・生活環境創生交付金(デジタル実装型TYPE1)36403</t>
  </si>
  <si>
    <t>令和6年度補正新しい地方経済・生活環境創生交付金(デジタル実装型TYPE1)23201</t>
  </si>
  <si>
    <t>令和6年度補正新しい地方経済・生活環境創生交付金(デジタル実装型TYPE1)23202</t>
  </si>
  <si>
    <t>電子黒板の活用による誰一人取り残さない学びの推進事業</t>
  </si>
  <si>
    <t>公立保育園業務ICT化推進事業</t>
  </si>
  <si>
    <t>令和6年度補正新しい地方経済・生活環境創生交付金(デジタル実装型TYPE1)23203</t>
  </si>
  <si>
    <t>河川等水位監視システム導入事業</t>
  </si>
  <si>
    <t>令和6年度補正新しい地方経済・生活環境創生交付金(デジタル実装型TYPE1)28228</t>
  </si>
  <si>
    <t>スマートロック拡充事業</t>
  </si>
  <si>
    <t>令和6年度補正新しい地方経済・生活環境創生交付金(デジタル実装型TYPE1)23205</t>
  </si>
  <si>
    <t>行政キオスク端末設置事業</t>
  </si>
  <si>
    <t>令和6年度補正新しい地方経済・生活環境創生交付金(デジタル実装型TYPE1)23207</t>
  </si>
  <si>
    <t>令和6年度補正新しい地方経済・生活環境創生交付金(デジタル実装型TYPE1)23208</t>
  </si>
  <si>
    <t>デジタルハザードマップ公開サービス事業</t>
  </si>
  <si>
    <t>オンライン手続等整備事業</t>
  </si>
  <si>
    <t>令和6年度補正新しい地方経済・生活環境創生交付金(デジタル実装型TYPE1)23209</t>
  </si>
  <si>
    <t>碧南市民病院医療DX推進事業</t>
  </si>
  <si>
    <t>令和6年度補正新しい地方経済・生活環境創生交付金(デジタル実装型TYPE1)23210</t>
  </si>
  <si>
    <t>令和5年度補正デジタル田園都市国家構想交付金(デジタル実装タイプTYPE1)07208ＡＩオンデマンド交通事業（西部エリア）</t>
  </si>
  <si>
    <t>健康運転＆データ活用事業（エコシステム形成）</t>
  </si>
  <si>
    <t>みんなで繋ごう未来の農地マップ構築事業</t>
  </si>
  <si>
    <t>ICT技術を活用した地図情報公開サービスの拡充事業</t>
  </si>
  <si>
    <t>令和6年度補正新しい地方経済・生活環境創生交付金(デジタル実装型TYPE1)23219</t>
  </si>
  <si>
    <t>電子カルテ・健診予約システム整備事業</t>
  </si>
  <si>
    <t>避難所DX事業</t>
  </si>
  <si>
    <t xml:space="preserve">令和6年度補正新しい地方経済・生活環境創生交付金(デジタル実装型TYPE1)01547住民参加型地域施策向上オンライン化事業 </t>
  </si>
  <si>
    <t>令和6年度補正新しい地方経済・生活環境創生交付金(デジタル実装型TYPE1)23222</t>
  </si>
  <si>
    <t>令和6年度補正新しい地方経済・生活環境創生交付金(デジタル実装型TYPE1)23224</t>
  </si>
  <si>
    <t>令和6年度補正新しい地方経済・生活環境創生交付金(デジタル実装型TYPE1)23226</t>
  </si>
  <si>
    <t>令和5年度補正デジタル田園都市国家構想交付金(デジタル実装タイプTYPE1)13104保育業務支援システムの導入</t>
  </si>
  <si>
    <t>学校開放施設の電子錠導入事業</t>
  </si>
  <si>
    <t>電子黒板を活用したGIGAスクール構想環境整備推進事業</t>
  </si>
  <si>
    <t>令和6年度補正新しい地方経済・生活環境創生交付金(デジタル実装型TYPE1)23230</t>
  </si>
  <si>
    <t>学習ｅポータルとデジタル学習環境の連携事業</t>
  </si>
  <si>
    <t>令和5年度補正デジタル田園都市国家構想交付金(デジタル実装タイプTYPE1)08203新公共施設予約システム導入、運用事業</t>
  </si>
  <si>
    <t>令和6年度補正新しい地方経済・生活環境創生交付金(デジタル実装型TYPE1)23231</t>
  </si>
  <si>
    <t>令和4年度補正デジタル田園都市国家構想交付金(デジタル実装タイプTYPE1)12239図書館システム更新事業・図書室ホームページ変更作業</t>
  </si>
  <si>
    <t>令和6年度補正新しい地方経済・生活環境創生交付金(デジタル実装型TYPE1)23233</t>
  </si>
  <si>
    <t>令和4年度補正デジタル田園都市国家構想交付金(デジタル実装タイプTYPE1)05206総合防災マップ構築事業</t>
  </si>
  <si>
    <t>令和6年度補正新しい地方経済・生活環境創生交付金(デジタル実装型TYPE1)23235</t>
  </si>
  <si>
    <t>窓口でのキャッシュレス決済導入事業</t>
  </si>
  <si>
    <t>令和6年度補正新しい地方経済・生活環境創生交付金(デジタル実装型TYPE1)23302</t>
  </si>
  <si>
    <t>東郷町避難所運営DXシステム</t>
  </si>
  <si>
    <t>令和6年度補正新しい地方経済・生活環境創生交付金(デジタル実装型TYPE1)08224障害支援区分認定審査会ペーパレスシステム導入事業</t>
  </si>
  <si>
    <t>令和6年度補正新しい地方経済・生活環境創生交付金(デジタル実装型TYPE1)23442</t>
  </si>
  <si>
    <t>令和6年度補正新しい地方経済・生活環境創生交付金(デジタル実装型TYPE1)23445</t>
  </si>
  <si>
    <t>令和5年度補正デジタル田園都市国家構想交付金(デジタル実装タイプTYPE1)07466矢吹町情報発信DX化事業</t>
  </si>
  <si>
    <t>令和6年度補正新しい地方経済・生活環境創生交付金(デジタル実装型TYPE1)23501</t>
  </si>
  <si>
    <t>災害時被災者生活再建支援及び安否確認に紐づく情報一元化事業</t>
  </si>
  <si>
    <t>多様な学習コンテンツを提供する遠隔授業システム整備事業</t>
  </si>
  <si>
    <t>GISを活用した樹木台帳の公開事業</t>
  </si>
  <si>
    <t>令和5年度補正デジタル田園都市国家構想交付金(デジタル実装タイプTYPE1)20219契約事務電子化推進事業</t>
  </si>
  <si>
    <t>令和6年度補正新しい地方経済・生活環境創生交付金(デジタル実装型TYPE1)24202</t>
  </si>
  <si>
    <t>生成ＡＩを用いたチャットボットサービス</t>
  </si>
  <si>
    <t>公共土木施設等占用許可等の電子申請化にかかるシステム構築</t>
  </si>
  <si>
    <t>AIと環境データによる管路劣化診断事業</t>
  </si>
  <si>
    <t>公開型・庁内GIS導入事業</t>
  </si>
  <si>
    <t>令和6年度補正新しい地方経済・生活環境創生交付金(デジタル実装型TYPE1)24205</t>
  </si>
  <si>
    <t>令和6年度補正新しい地方経済・生活環境創生交付金(デジタル実装型TYPE1)24208</t>
  </si>
  <si>
    <t>業務支援システム活用事業</t>
  </si>
  <si>
    <t>令和6年度補正新しい地方経済・生活環境創生交付金(デジタル実装型TYPE1)24212</t>
  </si>
  <si>
    <t>令和6年度補正新しい地方経済・生活環境創生交付金(デジタル実装型TYPE1)24215</t>
  </si>
  <si>
    <t>避難行動要支援者管理システム</t>
  </si>
  <si>
    <t>令和6年度補正新しい地方経済・生活環境創生交付金(デジタル実装型TYPE1)36368</t>
  </si>
  <si>
    <t>令和6年度補正新しい地方経済・生活環境創生交付金(デジタル実装型TYPE1)24216</t>
  </si>
  <si>
    <t>水道台帳と下水道台帳の統合及び公開による来庁者負担軽減事業</t>
  </si>
  <si>
    <t>斎苑予約システム導入事業</t>
  </si>
  <si>
    <t>令和6年度補正新しい地方経済・生活環境創生交付金(デジタル実装型TYPE1)24324</t>
  </si>
  <si>
    <t>令和4年度補正デジタル田園都市国家構想交付金(デジタル実装タイプTYPE1)08201行政手続きのDX化による市民サービス向上事業</t>
  </si>
  <si>
    <t>役場混雑見える化事業</t>
  </si>
  <si>
    <t>AIを活用した一体的な住民対応窓口導入事業</t>
  </si>
  <si>
    <t>令和6年度補正新しい地方経済・生活環境創生交付金(デジタル実装型TYPE1)09211健康ポイント事業デジタル化</t>
  </si>
  <si>
    <t>【 行かない窓口（オンライン申請）導入による窓口改革事業 】</t>
  </si>
  <si>
    <t>放課後児童クラブICTシステム導入業務</t>
  </si>
  <si>
    <t>令和6年度補正新しい地方経済・生活環境創生交付金(デジタル実装型TYPE1)24801</t>
  </si>
  <si>
    <t>令和6年度補正新しい地方経済・生活環境創生交付金(デジタル実装型TYPE1)25000</t>
  </si>
  <si>
    <t>令和6年度補正新しい地方経済・生活環境創生交付金(デジタル実装型TYPE1)25201</t>
  </si>
  <si>
    <t>住民向けポータルアプリ導入事業</t>
  </si>
  <si>
    <t>口座振替受付デジタル化事業</t>
  </si>
  <si>
    <t>認定調査員支援システム導入事業</t>
  </si>
  <si>
    <t>令和6年度補正新しい地方経済・生活環境創生交付金(デジタル実装型TYPE1)12000ちばオープンデータサイトの構築</t>
  </si>
  <si>
    <t>令和6年度補正新しい地方経済・生活環境創生交付金(デジタル実装型TYPE1)25204</t>
  </si>
  <si>
    <t>公共施設予約システム導入・運用事業</t>
  </si>
  <si>
    <t>令和4年度補正デジタル田園都市国家構想交付金(デジタル実装タイプTYPE1)23213GISを活用した行政サービスのDX化事業</t>
  </si>
  <si>
    <t>公開型ＧＩＳ（開発申請区域データ追加実装）事業</t>
  </si>
  <si>
    <t>保護者宛一斉配信システムの導入</t>
  </si>
  <si>
    <t>正規職員採用試験のデジタル化</t>
  </si>
  <si>
    <t>AIによる管路劣化診断及び漏水調査業務</t>
  </si>
  <si>
    <t>令和5年度補正デジタル田園都市国家構想交付金(デジタル実装タイプTYPE1)2222024時間365日アクセス可能オンライン市役所事業</t>
  </si>
  <si>
    <t>令和6年度補正新しい地方経済・生活環境創生交付金(デジタル実装型TYPE1)25210</t>
  </si>
  <si>
    <t>令和4年度補正デジタル田園都市国家構想交付金(デジタル実装タイプTYPE1)39428農業集落排水施設 クラウド監視設備導入事業</t>
  </si>
  <si>
    <t>令和5年度補正デジタル田園都市国家構想交付金(デジタル実装タイプTYPE1)24341菰野町地域の宝デジタル活用事業</t>
  </si>
  <si>
    <t>デジタル技術を活用した教育の推進事業</t>
  </si>
  <si>
    <t>令和5年度補正デジタル田園都市国家構想交付金(デジタル実装タイプTYPE1)05212母子健康手帳アプリのデジタル予診票を活用した小児予防接種DX</t>
  </si>
  <si>
    <t>幼児施設運営支援アプリ導入事業</t>
  </si>
  <si>
    <t>令和4年度補正デジタル田園都市国家構想交付金(デジタル実装タイプTYPE1)37202事前申請および申請書発行事業</t>
  </si>
  <si>
    <t>令和6年度補正新しい地方経済・生活環境創生交付金(デジタル実装型TYPE1)25214</t>
  </si>
  <si>
    <t>令和6年度補正新しい地方経済・生活環境創生交付金(デジタル実装型TYPE1)25383</t>
  </si>
  <si>
    <t>ホームページにおける情報のデジタル化およびデータの一元化による情報発信魅力化事業</t>
  </si>
  <si>
    <t>竜王町型 マイナンバーカードを活用したMAB×ICOCAによる移動支援事業</t>
  </si>
  <si>
    <t>小中学校保護者連絡システム導入事業</t>
  </si>
  <si>
    <t>令和6年度補正新しい地方経済・生活環境創生交付金(デジタル実装型TYPE1)25871</t>
  </si>
  <si>
    <t>令和6年度補正新しい地方経済・生活環境創生交付金(デジタル実装型TYPE1)26000</t>
  </si>
  <si>
    <t>スマート区役所推進事業（自動音声応答システム及び受付発券システムの導入）</t>
  </si>
  <si>
    <t>令和6年度補正新しい地方経済・生活環境創生交付金(デジタル実装型TYPE1)23225火葬場予約システム導入事業</t>
  </si>
  <si>
    <t>令和6年度補正新しい地方経済・生活環境創生交付金(デジタル実装型TYPE1)26204</t>
  </si>
  <si>
    <t>介護認定デジタル化事業</t>
  </si>
  <si>
    <t>令和5年度補正デジタル田園都市国家構想交付金(デジタル実装タイプTYPE1)24461書かない窓口（申請書作成支援サービス）導入事業</t>
  </si>
  <si>
    <t>母子保健・子育てDX（すくすく☆トライ）事業</t>
  </si>
  <si>
    <t>令和6年度補正新しい地方経済・生活環境創生交付金(デジタル実装型TYPE1)26205</t>
  </si>
  <si>
    <t>令和6年度補正新しい地方経済・生活環境創生交付金(デジタル実装型TYPE1)26206</t>
  </si>
  <si>
    <t>倶知安町</t>
    <rPh sb="0" eb="4">
      <t>クッチャンチョウ</t>
    </rPh>
    <phoneticPr fontId="2"/>
  </si>
  <si>
    <t>令和6年度補正新しい地方経済・生活環境創生交付金(デジタル実装型TYPE1)26207</t>
  </si>
  <si>
    <t>令和6年度補正新しい地方経済・生活環境創生交付金(デジタル実装型TYPE1)26210</t>
  </si>
  <si>
    <t>令和6年度補正新しい地方経済・生活環境創生交付金(デジタル実装型TYPE1)38205公立保育園ＩＣＴ化推進事業</t>
  </si>
  <si>
    <t>保育所等入所申込みオンライン化事業</t>
  </si>
  <si>
    <t>令和6年度補正新しい地方経済・生活環境創生交付金(デジタル実装型TYPE1)26213</t>
  </si>
  <si>
    <t>AI管路劣化診断結果に基づく漏水調査事業</t>
  </si>
  <si>
    <t>令和6年度補正新しい地方経済・生活環境創生交付金(デジタル実装型TYPE1)26343</t>
  </si>
  <si>
    <t>令和6年度補正新しい地方経済・生活環境創生交付金(デジタル実装型TYPE1)26364</t>
  </si>
  <si>
    <t>令和6年度補正新しい地方経済・生活環境創生交付金(デジタル実装型TYPE1)23216らくらく窓口証明書交付端末導入事業</t>
  </si>
  <si>
    <t>防災情報等発信サービス提供事業</t>
  </si>
  <si>
    <t>令和4年度補正デジタル田園都市国家構想交付金(デジタル実装タイプTYPE1)07000中小企業者経営継続支援事業</t>
  </si>
  <si>
    <t>令和6年度補正新しい地方経済・生活環境創生交付金(デジタル実装型TYPE1)26407</t>
  </si>
  <si>
    <t>令和5年度補正デジタル田園都市国家構想交付金(デジタル実装タイプTYPE1)10382マイナンバーカードを利用した住民票（写し）等コンビニ交付サービス</t>
  </si>
  <si>
    <t>チャットボット機能導入によるホームページ内での問合せ自動応答最適化事業</t>
  </si>
  <si>
    <t>令和6年度補正新しい地方経済・生活環境創生交付金(デジタル実装型TYPE1)27100</t>
  </si>
  <si>
    <t>AI音声認識ツールを活用した区役所窓口サービス向上事業</t>
  </si>
  <si>
    <t xml:space="preserve">区役所ＤＸ推進事業（デジタルコミュニケーションの推進） </t>
  </si>
  <si>
    <t>区役所ＤＸ推進事業（広報媒体のデジタル化）</t>
  </si>
  <si>
    <t>ＡＩ音声認識技術を活用した事業者向けサービス向上事業</t>
  </si>
  <si>
    <t>令和6年度補正新しい地方経済・生活環境創生交付金(デジタル実装型TYPE1)27202</t>
  </si>
  <si>
    <t>岸和田市入札契約関連事務システム導入事業</t>
  </si>
  <si>
    <t>学校施設予約管理システム導入</t>
  </si>
  <si>
    <t>避難施設開錠システムの導入</t>
  </si>
  <si>
    <t>図書館総合システム構築事業</t>
  </si>
  <si>
    <t>令和6年度補正新しい地方経済・生活環境創生交付金(デジタル実装型TYPE1)14215超高密度気象情報提供サービス事業</t>
  </si>
  <si>
    <t>令和6年度補正新しい地方経済・生活環境創生交付金(デジタル実装型TYPE1)27206</t>
  </si>
  <si>
    <t>泉大津市インフラ情報基盤コンテンツ追加事業</t>
  </si>
  <si>
    <t>令和6年度補正新しい地方経済・生活環境創生交付金(デジタル実装型TYPE1)27210</t>
  </si>
  <si>
    <t>リモート接客によるデジタル窓口推進事業</t>
  </si>
  <si>
    <t>ICT技術を活用した建築行政サービス向上事業</t>
  </si>
  <si>
    <t>令和6年度補正新しい地方経済・生活環境創生交付金(デジタル実装型TYPE1)07201窓口DXSaaS導入事業</t>
  </si>
  <si>
    <t>市公式LINEを活用した市民サービスデジタル化事業</t>
  </si>
  <si>
    <t>富田林市議会字幕表示システム追加事業</t>
  </si>
  <si>
    <t>令和6年度補正新しい地方経済・生活環境創生交付金(デジタル実装型TYPE1)04424</t>
  </si>
  <si>
    <t>令和6年度補正新しい地方経済・生活環境創生交付金(デジタル実装型TYPE1)27215</t>
  </si>
  <si>
    <t>電話問合せに対する自動音声案内システムの導入</t>
  </si>
  <si>
    <t>電子決済を活用した公共施設予約システム構築事業</t>
  </si>
  <si>
    <t>令和6年度補正新しい地方経済・生活環境創生交付金(デジタル実装型TYPE1)27219</t>
  </si>
  <si>
    <t>令和5年度補正デジタル田園都市国家構想交付金(デジタル実装タイプTYPE1)46392医療・介護患者情報連携強化事業</t>
  </si>
  <si>
    <t>公開型地理情報システム改修事業</t>
  </si>
  <si>
    <t>令和4年度補正デジタル田園都市国家構想交付金(デジタル実装タイプTYPE1)11225LINEを用いた対話型申請・予約サービス</t>
  </si>
  <si>
    <t>学校体育施設開放予約システム及びスマートロック導入事業</t>
  </si>
  <si>
    <t>デジタルアーカイブ公開事業</t>
  </si>
  <si>
    <t>児童家庭相談システムを活用した児童虐待への対応</t>
  </si>
  <si>
    <t>令和6年度補正新しい地方経済・生活環境創生交付金(デジタル実装型TYPE1)27223</t>
  </si>
  <si>
    <t>道路台帳窓口閲覧システム導入業務</t>
  </si>
  <si>
    <t>AIを活用した学校DX事業（タブドリLive！、ロイロノート、tomoLinks）</t>
  </si>
  <si>
    <t>令和6年度補正新しい地方経済・生活環境創生交付金(デジタル実装型TYPE1)27227</t>
  </si>
  <si>
    <t>道路台帳データ整備・公開による住民サービス向上事業</t>
  </si>
  <si>
    <t>令和6年度補正新しい地方経済・生活環境創生交付金(デジタル実装型TYPE1)27381</t>
  </si>
  <si>
    <t>令和4年度補正デジタル田園都市国家構想交付金(デジタル実装タイプTYPE1)22000衛星画像を活用した盛土監視体制強化</t>
  </si>
  <si>
    <t>令和6年度補正新しい地方経済・生活環境創生交付金(デジタル実装型TYPE1)27383</t>
  </si>
  <si>
    <t>史跡五色塚古墳AR展示事業</t>
  </si>
  <si>
    <t>令和4年度補正デジタル田園都市国家構想交付金(デジタル実装タイプTYPE1)03303窓口満足度向上事業</t>
  </si>
  <si>
    <t>ひめじスマートウォレットサービス</t>
  </si>
  <si>
    <t>令和6年度補正新しい地方経済・生活環境創生交付金(デジタル実装型TYPE1)28214</t>
  </si>
  <si>
    <t>令和5年度補正デジタル田園都市国家構想交付金(デジタル実装タイプTYPE1)22226AIによる管路劣化診断・漏水調査事業</t>
  </si>
  <si>
    <t>ICTを活用した学校風土の見える化事業</t>
  </si>
  <si>
    <t>令和5年度補正デジタル田園都市国家構想交付金(デジタル実装タイプTYPE1)40602学校等・保護者間連絡用ICTサービス導入事業</t>
  </si>
  <si>
    <t>オンライン学習環境の整備事業</t>
  </si>
  <si>
    <t>令和5年度補正デジタル田園都市国家構想交付金(デジタル実装タイプTYPE1)03206施設予約システム導入事業</t>
  </si>
  <si>
    <t>令和6年度補正新しい地方経済・生活環境創生交付金(デジタル実装型TYPE1)28217</t>
  </si>
  <si>
    <t>AI共同送迎サービス事業</t>
  </si>
  <si>
    <t>特別支援教育のデジタル化推進事業</t>
  </si>
  <si>
    <t>令和6年度補正新しい地方経済・生活環境創生交付金(デジタル実装型TYPE1)28219</t>
  </si>
  <si>
    <t>ICT技術を活用した都市計画情報・道路情報配信による住民サービス向上事業</t>
  </si>
  <si>
    <t>令和6年度補正新しい地方経済・生活環境創生交付金(デジタル実装型TYPE1)28223</t>
  </si>
  <si>
    <t>福祉情報DX化事業</t>
  </si>
  <si>
    <t>朝来市健幸づくりポイントアプリ導入事業</t>
  </si>
  <si>
    <t>道路維持管理業務デジタル化事業</t>
  </si>
  <si>
    <t>口座振替の電子申請登録</t>
  </si>
  <si>
    <t>学校連絡システム連携型校務支援システムの導入</t>
  </si>
  <si>
    <t>令和6年度補正新しい地方経済・生活環境創生交付金(デジタル実装型TYPE1)28301</t>
  </si>
  <si>
    <t>防災情報配信システム兼自治会電子回覧板システム導入事業</t>
  </si>
  <si>
    <t>猪名川町社会教育施設ICT化事業</t>
  </si>
  <si>
    <t>令和6年度補正新しい地方経済・生活環境創生交付金(デジタル実装型TYPE1)28382</t>
  </si>
  <si>
    <t>個別最適化学習の実現に向けたAIドリル導入事業</t>
  </si>
  <si>
    <t>令和6年度補正新しい地方経済・生活環境創生交付金(デジタル実装型TYPE1)28442</t>
  </si>
  <si>
    <t>令和6年度補正新しい地方経済・生活環境創生交付金(デジタル実装型TYPE1)28443</t>
  </si>
  <si>
    <t>ICT技術を活用した防災行政無線（同報系）システムアプリ連携事業</t>
  </si>
  <si>
    <t>令和6年度補正新しい地方経済・生活環境創生交付金(デジタル実装型TYPE1)28464</t>
  </si>
  <si>
    <t>事業者協力型・広域自家用有償旅客運送事業</t>
  </si>
  <si>
    <t>都市計画基礎調査デジタル化推進事業</t>
  </si>
  <si>
    <t>ICTを活用した防災DX推進事業</t>
  </si>
  <si>
    <t>電子請求書システム導入事業</t>
  </si>
  <si>
    <t>藤原宮跡デジタルコンテンツ作成事業</t>
  </si>
  <si>
    <t>デジタルききみみポスト事業（デジタルを活用した市民意見箱）</t>
  </si>
  <si>
    <t>令和6年度補正新しい地方経済・生活環境創生交付金(デジタル実装型TYPE1)29210</t>
  </si>
  <si>
    <t>河川監視カメラ整備事業</t>
  </si>
  <si>
    <t>公開型GISによる市民サービス向上事業</t>
  </si>
  <si>
    <t>令和6年度補正新しい地方経済・生活環境創生交付金(デジタル実装型TYPE1)29344</t>
  </si>
  <si>
    <t>令和5年度補正デジタル田園都市国家構想交付金(デジタル実装タイプTYPE1)23216ICT技術を活用した地図情報公開サービス事業</t>
  </si>
  <si>
    <t>令和6年度補正新しい地方経済・生活環境創生交付金(デジタル実装型TYPE1)08229オンライン英会話事業</t>
  </si>
  <si>
    <t>令和6年度補正新しい地方経済・生活環境創生交付金(デジタル実装型TYPE1)28214ICTを活用した学校風土の見える化事業</t>
  </si>
  <si>
    <t>令和6年度補正新しい地方経済・生活環境創生交付金(デジタル実装型TYPE1)43212口座振替受付デジタル化事業</t>
  </si>
  <si>
    <t>令和6年度補正新しい地方経済・生活環境創生交付金(デジタル実装型TYPE1)29361</t>
  </si>
  <si>
    <t>令和5年度補正デジタル田園都市国家構想交付金(デジタル実装タイプTYPE1)43215図書館DXによる読書活動推進事業</t>
  </si>
  <si>
    <t>GISを活用した地番図等閲覧サービス</t>
  </si>
  <si>
    <t>令和5年度補正デジタル田園都市国家構想交付金(デジタル実装タイプTYPE1)23234総合保育システム導入事業</t>
  </si>
  <si>
    <t>令和6年度補正新しい地方経済・生活環境創生交付金(デジタル実装型TYPE1)29802</t>
  </si>
  <si>
    <t>子ども主体の学び推進事業</t>
  </si>
  <si>
    <t>令和6年度補正新しい地方経済・生活環境創生交付金(デジタル実装型TYPE1)30000</t>
  </si>
  <si>
    <t>堤防・河道の３次元点群測量事業</t>
  </si>
  <si>
    <t>ネットワークカメラシステムを活用した市民応接の向上及び交番安全対策</t>
  </si>
  <si>
    <t>粗大ごみ戸別収集申請受付オンライン化事業</t>
  </si>
  <si>
    <t>令和6年度補正新しい地方経済・生活環境創生交付金(デジタル実装型TYPE1)30203</t>
  </si>
  <si>
    <t>ICTを活用したきめ細かな教育支援体制構築事業</t>
  </si>
  <si>
    <t>議会DX推進事業</t>
  </si>
  <si>
    <t>令和6年度補正新しい地方経済・生活環境創生交付金(デジタル実装型TYPE1)44205窓口申請支援サービス導入事業</t>
  </si>
  <si>
    <t>令和6年度補正新しい地方経済・生活環境創生交付金(デジタル実装型TYPE1)30206</t>
  </si>
  <si>
    <t>電子請求プラットフォーム導入事業</t>
  </si>
  <si>
    <t>マイナンバーカード等を活用した書かない窓口サービス導入事業</t>
  </si>
  <si>
    <t>令和6年度補正新しい地方経済・生活環境創生交付金(デジタル実装型TYPE1)30208</t>
  </si>
  <si>
    <t>令和6年度補正新しい地方経済・生活環境創生交付金(デジタル実装型TYPE1)30362</t>
  </si>
  <si>
    <t>令和6年度補正新しい地方経済・生活環境創生交付金(デジタル実装型TYPE1)30381</t>
  </si>
  <si>
    <t>令和6年度補正新しい地方経済・生活環境創生交付金(デジタル実装型TYPE1)30406</t>
  </si>
  <si>
    <t>令和6年度補正新しい地方経済・生活環境創生交付金(デジタル実装型TYPE1)31000</t>
  </si>
  <si>
    <t>令和6年度補正新しい地方経済・生活環境創生交付金(デジタル実装型TYPE1)31201</t>
  </si>
  <si>
    <t>午睡システム等公立保育所ＩＣＴ化推進事業</t>
  </si>
  <si>
    <t>鳥取市スマート・ロードAIシステム導入事業</t>
  </si>
  <si>
    <t>令和4年度補正デジタル田園都市国家構想交付金(デジタル実装タイプTYPE1)12204税証明書コンビニ交付システム事業</t>
  </si>
  <si>
    <t>避難所環境等緊急整備事業</t>
  </si>
  <si>
    <t>令和6年度補正新しい地方経済・生活環境創生交付金(デジタル実装型TYPE1)31202</t>
  </si>
  <si>
    <t>窓口業務受付システム導入事業</t>
  </si>
  <si>
    <t>令和6年度補正新しい地方経済・生活環境創生交付金(デジタル実装型TYPE1)31203</t>
  </si>
  <si>
    <t>令和4年度補正デジタル田園都市国家構想交付金(デジタル実装タイプTYPE1)47000観光情報デジタル化推進事業</t>
  </si>
  <si>
    <t>議会の「見える化」整備事業</t>
  </si>
  <si>
    <t>令和6年度補正新しい地方経済・生活環境創生交付金(デジタル実装型TYPE1)31364</t>
  </si>
  <si>
    <t>令和5年度補正デジタル田園都市国家構想交付金(デジタル実装タイプTYPE1)28381窓口手数料等のキャッシュレス化事業</t>
  </si>
  <si>
    <t>令和6年度補正新しい地方経済・生活環境創生交付金(デジタル実装型TYPE1)31371</t>
  </si>
  <si>
    <t>外国人や耳の聞こえづらい人へ配慮した文字表示システム導入事業</t>
  </si>
  <si>
    <t>令和6年度補正新しい地方経済・生活環境創生交付金(デジタル実装型TYPE1)31386</t>
  </si>
  <si>
    <t>令和6年度補正新しい地方経済・生活環境創生交付金(デジタル実装型TYPE1)31390</t>
  </si>
  <si>
    <t>令和6年度補正新しい地方経済・生活環境創生交付金(デジタル実装型TYPE1)31402</t>
  </si>
  <si>
    <t>ごみ情報お知らせアプリ導入による住民サービス向上事業</t>
  </si>
  <si>
    <t>窓口支援システム（書かない窓口） 導入事業</t>
  </si>
  <si>
    <t>令和6年度補正新しい地方経済・生活環境創生交付金(デジタル実装型TYPE1)32000</t>
  </si>
  <si>
    <t>令和4年度補正デジタル田園都市国家構想交付金(デジタル実装タイプTYPE1)10525マイナポータルと連携した働き世代の健康づくり</t>
  </si>
  <si>
    <t>令和6年度補正新しい地方経済・生活環境創生交付金(デジタル実装型TYPE1)32202</t>
  </si>
  <si>
    <t>本庁支所間オンライン窓口事業</t>
  </si>
  <si>
    <t>令和6年度補正新しい地方経済・生活環境創生交付金(デジタル実装型TYPE1)32203</t>
  </si>
  <si>
    <t>道路パトロールDX事業</t>
  </si>
  <si>
    <t>令和6年度補正新しい地方経済・生活環境創生交付金(デジタル実装型TYPE1)32205</t>
  </si>
  <si>
    <t>大田市公式LINEアカウント機能拡張事業</t>
  </si>
  <si>
    <t>デジタル技術を活用した要介護認定調査業務の効率化事業</t>
  </si>
  <si>
    <t>令和4年度補正デジタル田園都市国家構想交付金(デジタル実装タイプTYPE1)01461窓システムで繋ぐ行政等コミュニティ構想事業</t>
  </si>
  <si>
    <t>令和6年度補正新しい地方経済・生活環境創生交付金(デジタル実装型TYPE1)32207</t>
  </si>
  <si>
    <t>各種申請手続きのデジタル化・効率化による住民体験の向上事業</t>
  </si>
  <si>
    <t>令和6年度補正新しい地方経済・生活環境創生交付金(デジタル実装型TYPE1)32441</t>
  </si>
  <si>
    <t>令和6年度補正新しい地方経済・生活環境創生交付金(デジタル実装型TYPE1)32891</t>
  </si>
  <si>
    <t>令和4年度補正デジタル田園都市国家構想交付金(デジタル実装タイプTYPE1)14208海水浴場防犯カメラ・ＡＩ人流把握事業</t>
  </si>
  <si>
    <t>令和6年度補正新しい地方経済・生活環境創生交付金(デジタル実装型TYPE1)33000</t>
  </si>
  <si>
    <t>令和5年度補正デジタル田園都市国家構想交付金(デジタル実装タイプTYPE1)27203個別最適化学習の実現に向けたAIドリルの活用事業</t>
  </si>
  <si>
    <t>児童相談所の機能強化による子どもや家庭への支援の充実</t>
  </si>
  <si>
    <t>令和5年度補正デジタル田園都市国家構想交付金(デジタル実装タイプTYPE1)11100書かない窓口導入事業</t>
  </si>
  <si>
    <t>ICTの活用で高める防犯力！アプリによる警察情報配信高度化事業</t>
  </si>
  <si>
    <t>市民のニーズに寄り添う「えらべる窓口」構築事業</t>
  </si>
  <si>
    <t>衛星画像による広域的漏水調査推進事業</t>
  </si>
  <si>
    <t>行政地図情報の公開プラットフォーム構築事業</t>
  </si>
  <si>
    <t>令和4年度補正デジタル田園都市国家構想交付金(デジタル実装タイプTYPE1)43433コンビニエンスストア等での証明書等交付サービス</t>
  </si>
  <si>
    <t>令和6年度補正新しい地方経済・生活環境創生交付金(デジタル実装型TYPE1)33210</t>
  </si>
  <si>
    <t>フロントヤード改革システム導入事業</t>
  </si>
  <si>
    <t>令和4年度補正デジタル田園都市国家構想交付金(デジタル実装タイプTYPE1)07502子育て支援アプリ利用環境整備支援事業</t>
  </si>
  <si>
    <t>デジタルを活用してみんなに伝わる広報事業</t>
  </si>
  <si>
    <t>多言語翻訳推進事業</t>
  </si>
  <si>
    <t>デジタル受診票を活用した乳幼児健診システム導入事業</t>
  </si>
  <si>
    <t>令和6年度補正新しい地方経済・生活環境創生交付金(デジタル実装型TYPE1)08220公開型GIS構築事業</t>
  </si>
  <si>
    <t>令和6年度補正新しい地方経済・生活環境創生交付金(デジタル実装型TYPE1)33666</t>
  </si>
  <si>
    <t>私立保育園等補助金交付手続きデジタル化事業</t>
  </si>
  <si>
    <t>滞在型観光推進事業（「広島おもてなしパス」のデジタル化）</t>
  </si>
  <si>
    <t>行政キオスク端末設置・活用事業</t>
  </si>
  <si>
    <t>令和6年度補正新しい地方経済・生活環境創生交付金(デジタル実装型TYPE1)34205</t>
  </si>
  <si>
    <t>郵送DXサービス（SmartPOST）</t>
  </si>
  <si>
    <t>令和4年度補正デジタル田園都市国家構想交付金(デジタル実装タイプTYPE1)01231電子入札システム導入事業</t>
  </si>
  <si>
    <t>令和6年度補正新しい地方経済・生活環境創生交付金(デジタル実装型TYPE1)34208</t>
  </si>
  <si>
    <t>令和6年度補正新しい地方経済・生活環境創生交付金(デジタル実装型TYPE1)34209</t>
  </si>
  <si>
    <t>市議会本会議等の公開事業（議会中継システム・会議録検索システムの導入）</t>
  </si>
  <si>
    <t>火災予防分野に関する電子申請システム導入事業</t>
  </si>
  <si>
    <t>ノーコードツール（kintone）導入事業</t>
  </si>
  <si>
    <t>令和6年度補正新しい地方経済・生活環境創生交付金(デジタル実装型TYPE1)34309</t>
  </si>
  <si>
    <t>令和6年度補正新しい地方経済・生活環境創生交付金(デジタル実装型TYPE1)34369</t>
  </si>
  <si>
    <t>環境・エネルギー</t>
  </si>
  <si>
    <t>令和6年度補正新しい地方経済・生活環境創生交付金(デジタル実装型TYPE1)34431</t>
  </si>
  <si>
    <t>令和6年度補正新しい地方経済・生活環境創生交付金(デジタル実装型TYPE1)34821</t>
  </si>
  <si>
    <t>インフラデータのオープン化による地域活性化事業</t>
  </si>
  <si>
    <t>港湾施設デジタル管理システム構築事業</t>
  </si>
  <si>
    <t>公立高校入学者選抜WEB出願システム導入事業</t>
  </si>
  <si>
    <t>令和6年度補正新しい地方経済・生活環境創生交付金(デジタル実装型TYPE1)35201</t>
  </si>
  <si>
    <t>令和4年度補正デジタル田園都市国家構想交付金(デジタル実装タイプTYPE1)14203給付費等クラウド申請事務事業</t>
  </si>
  <si>
    <t>令和6年度補正新しい地方経済・生活環境創生交付金(デジタル実装型TYPE1)35202</t>
  </si>
  <si>
    <t>すごいぞ！防府の歴史文化財！デジタルコンテンツ事業</t>
  </si>
  <si>
    <t>令和6年度補正新しい地方経済・生活環境創生交付金(デジタル実装型TYPE1)35208</t>
  </si>
  <si>
    <t>「書かない窓口」の導入に向けた窓口業務支援システム構築事業</t>
  </si>
  <si>
    <t>令和6年度補正新しい地方経済・生活環境創生交付金(デジタル実装型TYPE1)12228被災者支援システム運用事業</t>
  </si>
  <si>
    <t>令和6年度補正新しい地方経済・生活環境創生交付金(デジタル実装型TYPE1)35211</t>
  </si>
  <si>
    <t>令和6年度補正新しい地方経済・生活環境創生交付金(デジタル実装型TYPE1)35344</t>
  </si>
  <si>
    <t>戸籍附票システムによる住民の利便性向上事業</t>
  </si>
  <si>
    <t>令和6年度補正新しい地方経済・生活環境創生交付金(デジタル実装型TYPE1)35502</t>
  </si>
  <si>
    <t>令和6年度補正新しい地方経済・生活環境創生交付金(デジタル実装型TYPE1)35874</t>
  </si>
  <si>
    <t>食品表示ウォッチャーシステム　リファインプロジェクト</t>
  </si>
  <si>
    <t>令和6年度補正新しい地方経済・生活環境創生交付金(デジタル実装型TYPE1)06428小児科診療予約システム導入事業</t>
  </si>
  <si>
    <t>文書館利用者向け検索閲覧システム構築事業</t>
  </si>
  <si>
    <t>道路関係システム高度化事業</t>
  </si>
  <si>
    <t>保護者・学校・教育委員会間連絡システム構築事業</t>
  </si>
  <si>
    <t>令和5年度補正デジタル田園都市国家構想交付金(デジタル実装タイプTYPE1)01221水道スマートメーター導入事業</t>
  </si>
  <si>
    <t>公民館スマートロック導入事業</t>
  </si>
  <si>
    <t>学習支援ソフト導入事業</t>
  </si>
  <si>
    <t>令和6年度補正新しい地方経済・生活環境創生交付金(デジタル実装型TYPE1)36207</t>
  </si>
  <si>
    <t>令和6年度補正新しい地方経済・生活環境創生交付金(デジタル実装型TYPE1)36208</t>
  </si>
  <si>
    <t>水道施設遠隔監視ステム整備事業</t>
  </si>
  <si>
    <t>令和4年度補正デジタル田園都市国家構想交付金(デジタル実装タイプTYPE1)02202AIチャットボット導入事業</t>
  </si>
  <si>
    <t>令和6年度補正新しい地方経済・生活環境創生交付金(デジタル実装型TYPE1)36341</t>
  </si>
  <si>
    <t>避難行動要支援者管理システム推進事業</t>
  </si>
  <si>
    <t>令和6年度補正新しい地方経済・生活環境創生交付金(デジタル実装型TYPE1)36404</t>
  </si>
  <si>
    <t>令和6年度補正新しい地方経済・生活環境創生交付金(デジタル実装型TYPE1)37000</t>
  </si>
  <si>
    <t>令和6年度補正新しい地方経済・生活環境創生交付金(デジタル実装型TYPE1)37201</t>
  </si>
  <si>
    <t>令和6年度補正新しい地方経済・生活環境創生交付金(デジタル実装型TYPE1)37203</t>
  </si>
  <si>
    <t>令和6年度補正新しい地方経済・生活環境創生交付金(デジタル実装型TYPE1)37204</t>
  </si>
  <si>
    <t>令和6年度補正新しい地方経済・生活環境創生交付金(デジタル実装型TYPE1)37205</t>
  </si>
  <si>
    <t>令和6年度補正新しい地方経済・生活環境創生交付金(デジタル実装型TYPE1)37206</t>
  </si>
  <si>
    <t>IoTを活用した牡蠣養殖によるさぬき市水産業持続的発展事業</t>
  </si>
  <si>
    <t>令和6年度補正新しい地方経済・生活環境創生交付金(デジタル実装型TYPE1)25208正規職員採用試験のデジタル化</t>
  </si>
  <si>
    <t>公共就学前施設におけるＩＣＴ活用事業</t>
  </si>
  <si>
    <t>令和6年度補正新しい地方経済・生活環境創生交付金(デジタル実装型TYPE1)04445加美町キャッシュレス決済POSシステム導入事業</t>
  </si>
  <si>
    <t>入学者選抜ＷＥＢ出願システム</t>
  </si>
  <si>
    <t>令和6年度補正新しい地方経済・生活環境創生交付金(デジタル実装型TYPE1)37208</t>
  </si>
  <si>
    <t>議会の見える化推進事業</t>
  </si>
  <si>
    <t>図書館システム整備事業</t>
  </si>
  <si>
    <t>南大東村くらしデジタル化事業</t>
  </si>
  <si>
    <t>令和6年度補正新しい地方経済・生活環境創生交付金(デジタル実装型TYPE1)37386</t>
  </si>
  <si>
    <t>公共施設予約のオンライン化による住民サービス向上事業</t>
  </si>
  <si>
    <t>「もっとやさしい窓口へ」実施事業</t>
  </si>
  <si>
    <t>令和6年度補正新しい地方経済・生活環境創生交付金(デジタル実装型TYPE1)38202</t>
  </si>
  <si>
    <t>多言語スマート窓口等構築事業</t>
  </si>
  <si>
    <t>今治市デジタル地域通貨事業</t>
  </si>
  <si>
    <t>図書館業務のデジタル化</t>
  </si>
  <si>
    <t>令和6年度補正新しい地方経済・生活環境創生交付金(デジタル実装型TYPE1)38203</t>
  </si>
  <si>
    <t>令和6年度補正新しい地方経済・生活環境創生交付金(デジタル実装型TYPE1)24208AIによる管路劣化度診断事業</t>
  </si>
  <si>
    <t>令和6年度補正新しい地方経済・生活環境創生交付金(デジタル実装型TYPE1)38204</t>
  </si>
  <si>
    <t>キャッシュレス公共施設予約システム導入事業</t>
  </si>
  <si>
    <t>スマートロック導入</t>
  </si>
  <si>
    <t>令和6年度補正新しい地方経済・生活環境創生交付金(デジタル実装型TYPE1)38210</t>
  </si>
  <si>
    <t>令和6年度補正新しい地方経済・生活環境創生交付金(デジタル実装型TYPE1)38213</t>
  </si>
  <si>
    <t>令和6年度補正新しい地方経済・生活環境創生交付金(デジタル実装型TYPE1)47354座間味村情報発信強化事業</t>
  </si>
  <si>
    <t>令和4年度補正デジタル田園都市国家構想交付金(デジタル実装タイプTYPE1)12230八街市デマンド型乗合タクシー運行事業</t>
  </si>
  <si>
    <t>令和4年度補正デジタル田園都市国家構想交付金(デジタル実装タイプTYPE1)24303統合型・公開型GIS構築事業</t>
  </si>
  <si>
    <t>診療所ＤＸ推進事業</t>
  </si>
  <si>
    <t>介護認定審査業務におけるデジタル化事業</t>
  </si>
  <si>
    <t>令和6年度補正新しい地方経済・生活環境創生交付金(デジタル実装型TYPE1)38215</t>
  </si>
  <si>
    <t>庁外配信用システム（情報公開対応）</t>
  </si>
  <si>
    <t>オンデマンド交通導入事業</t>
  </si>
  <si>
    <t>令和6年度補正新しい地方経済・生活環境創生交付金(デジタル実装型TYPE1)38402</t>
  </si>
  <si>
    <t>令和6年度補正新しい地方経済・生活環境創生交付金(デジタル実装型TYPE1)38442</t>
  </si>
  <si>
    <t>支払通知書電子化事業</t>
  </si>
  <si>
    <t>令和6年度補正新しい地方経済・生活環境創生交付金(デジタル実装型TYPE1)38506</t>
  </si>
  <si>
    <t>令和6年度補正新しい地方経済・生活環境創生交付金(デジタル実装型TYPE1)39000</t>
  </si>
  <si>
    <t>洪水ハザードマップ作成支援システム構築事業</t>
  </si>
  <si>
    <t>令和6年度補正新しい地方経済・生活環境創生交付金(デジタル実装型TYPE1)39201</t>
  </si>
  <si>
    <t>令和5年度補正デジタル田園都市国家構想交付金(デジタル実装タイプTYPE1)34207地理空間情報のオープンデータ化事業</t>
  </si>
  <si>
    <t>宮崎市立図書館デジタルサービス推進事業</t>
  </si>
  <si>
    <t>電子入札・契約システム導入事業</t>
  </si>
  <si>
    <t>高知県電子入札システム共同利用事業</t>
  </si>
  <si>
    <t>令和6年度補正新しい地方経済・生活環境創生交付金(デジタル実装型TYPE1)39210</t>
  </si>
  <si>
    <t>四万十市住民向け窓口閲覧システム等構築事業</t>
  </si>
  <si>
    <t>体育施設オンライン予約システム導入事業</t>
  </si>
  <si>
    <t>令和6年度補正新しい地方経済・生活環境創生交付金(デジタル実装型TYPE1)39212</t>
  </si>
  <si>
    <t>保育業務ICTシステム導入事業</t>
  </si>
  <si>
    <t>入札契約事務電子化事業</t>
  </si>
  <si>
    <t>スマートメーター等導入事業</t>
  </si>
  <si>
    <t>令和6年度補正新しい地方経済・生活環境創生交付金(デジタル実装型TYPE1)39364</t>
  </si>
  <si>
    <t>令和6年度補正新しい地方経済・生活環境創生交付金(デジタル実装型TYPE1)39386</t>
  </si>
  <si>
    <t>令和6年度補正新しい地方経済・生活環境創生交付金(デジタル実装型TYPE1)39402</t>
  </si>
  <si>
    <t>保育業務支援事業</t>
  </si>
  <si>
    <t>令和6年度補正新しい地方経済・生活環境創生交付金(デジタル実装型TYPE1)39412</t>
  </si>
  <si>
    <t>令和6年度補正新しい地方経済・生活環境創生交付金(デジタル実装型TYPE1)39428</t>
  </si>
  <si>
    <t>水道施設監視システム整備事業</t>
  </si>
  <si>
    <t>ため池管理防災支援事業</t>
  </si>
  <si>
    <t>ふくおか未来文化財DX推進事業</t>
  </si>
  <si>
    <t>特殊詐欺等から県民を守るための対策強化事業</t>
  </si>
  <si>
    <t>市民課窓口への書かない窓口導入事業</t>
  </si>
  <si>
    <t>集団健診Web予約システム構築事業</t>
  </si>
  <si>
    <t>令和6年度補正新しい地方経済・生活環境創生交付金(デジタル実装型TYPE1)40203</t>
  </si>
  <si>
    <t>令和5年度補正デジタル田園都市国家構想交付金(デジタル実装タイプTYPE1)15202ながおかウェルネス事業</t>
  </si>
  <si>
    <t>令和6年度補正新しい地方経済・生活環境創生交付金(デジタル実装型TYPE1)40204</t>
  </si>
  <si>
    <t>フロントヤード改革実現事業</t>
  </si>
  <si>
    <t>令和6年度補正新しい地方経済・生活環境創生交付金(デジタル実装型TYPE1)40205</t>
  </si>
  <si>
    <t>人流ビッグデータの活用によるまちの魅力向上促進事業</t>
  </si>
  <si>
    <t>公共施設オンライン予約化及びキャッシュレス決済導入による地域力向上事業</t>
  </si>
  <si>
    <t>衛星画像を用いた上水道管漏水調査</t>
  </si>
  <si>
    <t>令和6年度補正新しい地方経済・生活環境創生交付金(デジタル実装型TYPE1)40210</t>
  </si>
  <si>
    <t>入札手続き等デジタル化事業</t>
  </si>
  <si>
    <t>令和5年度補正デジタル田園都市国家構想交付金(デジタル実装タイプTYPE1)03209公開型・統合型GISクラウドサービス拡充事業</t>
  </si>
  <si>
    <t>介護認定調査業務のDX化事業</t>
  </si>
  <si>
    <t>令和4年度補正デジタル田園都市国家構想交付金(デジタル実装タイプTYPE1)17361津幡町ＡＩオンデマンドバス導入事業</t>
  </si>
  <si>
    <t>令和6年度補正新しい地方経済・生活環境創生交付金(デジタル実装型TYPE1)40213</t>
  </si>
  <si>
    <t>健診（検診）Web予約システム導入事業</t>
  </si>
  <si>
    <t>令和6年度補正新しい地方経済・生活環境創生交付金(デジタル実装型TYPE1)02426【デジタル✕脱炭素】＝みんなで支える地域経済循環創出事業「ピ・ポ・パｄeペイ！」</t>
  </si>
  <si>
    <t>令和6年度補正新しい地方経済・生活環境創生交付金(デジタル実装型TYPE1)40218</t>
  </si>
  <si>
    <t>令和6年度補正新しい地方経済・生活環境創生交付金(デジタル実装型TYPE1)40221</t>
  </si>
  <si>
    <t>窓口におけるコミュニケーション支援システム事業</t>
  </si>
  <si>
    <t>令和4年度補正デジタル田園都市国家構想交付金(デジタル実装タイプTYPE1)03206デジタル技術を活用した学校教育の情報化</t>
  </si>
  <si>
    <t>令和6年度補正新しい地方経済・生活環境創生交付金(デジタル実装型TYPE1)40224</t>
  </si>
  <si>
    <t>AI-OCRを活用した行政サービス向上事業</t>
  </si>
  <si>
    <t>令和6年度補正新しい地方経済・生活環境創生交付金(デジタル実装型TYPE1)40230</t>
  </si>
  <si>
    <t>令和6年度補正新しい地方経済・生活環境創生交付金(デジタル実装型TYPE1)40231</t>
  </si>
  <si>
    <t>キャッシュレス決済機能付きセミセルフレジ導入事業</t>
  </si>
  <si>
    <t>令和6年度補正新しい地方経済・生活環境創生交付金(デジタル実装型TYPE1)40341</t>
  </si>
  <si>
    <t>書かない窓口・行かない窓口導入事業</t>
  </si>
  <si>
    <t>令和6年度補正新しい地方経済・生活環境創生交付金(デジタル実装型TYPE1)40343</t>
  </si>
  <si>
    <t>事業実施主体</t>
    <rPh sb="0" eb="2">
      <t>ジギョウ</t>
    </rPh>
    <rPh sb="2" eb="4">
      <t>ジッシ</t>
    </rPh>
    <rPh sb="4" eb="6">
      <t>シュタイ</t>
    </rPh>
    <phoneticPr fontId="2"/>
  </si>
  <si>
    <t>旧志免鉱業所竪坑櫓デジタルミュージアム化事業</t>
  </si>
  <si>
    <t>令和5年度補正デジタル田園都市国家構想交付金(デジタル実装タイプTYPE1)28216おくやみコーナー設置事業</t>
  </si>
  <si>
    <t>令和6年度補正新しい地方経済・生活環境創生交付金(デジタル実装型TYPE1)43424</t>
  </si>
  <si>
    <t>令和6年度補正新しい地方経済・生活環境創生交付金(デジタル実装型TYPE1)40344</t>
  </si>
  <si>
    <t>令和4年度補正デジタル田園都市国家構想交付金(デジタル実装タイプTYPE1)01638申請書作成支援システム</t>
  </si>
  <si>
    <t>須恵町デジタルミュージアム環境構築事業</t>
  </si>
  <si>
    <t>地図に関する行政情報の公開サービス推進事業</t>
  </si>
  <si>
    <t>令和6年度補正新しい地方経済・生活環境創生交付金(デジタル実装型TYPE1)40349</t>
  </si>
  <si>
    <t>粕屋町AIオンデマンドバス運行事業</t>
  </si>
  <si>
    <t>写真デジタルデータ活用事業</t>
  </si>
  <si>
    <t>令和6年度補正新しい地方経済・生活環境創生交付金(デジタル実装型TYPE1)21203ペーパーレス会議システムを利用した介護認定審査会運営事業</t>
  </si>
  <si>
    <t>令和6年度補正新しい地方経済・生活環境創生交付金(デジタル実装型TYPE1)40383</t>
  </si>
  <si>
    <t>令和5年度補正デジタル田園都市国家構想交付金(デジタル実装タイプTYPE1)28206ICT技術を活用した災害対応力と防災情報発信力の強化</t>
  </si>
  <si>
    <t>AIを活用した水道管路の維持管理事業</t>
  </si>
  <si>
    <t>令和6年度補正新しい地方経済・生活環境創生交付金(デジタル実装型TYPE1)40384</t>
  </si>
  <si>
    <t>令和4年度補正デジタル田園都市国家構想交付金(デジタル実装タイプTYPE1)17201金沢市スマート林業推進事業</t>
  </si>
  <si>
    <t>令和6年度補正新しい地方経済・生活環境創生交付金(デジタル実装型TYPE1)03302</t>
  </si>
  <si>
    <t>令和6年度補正新しい地方経済・生活環境創生交付金(デジタル実装型TYPE1)40401</t>
  </si>
  <si>
    <t>LINEによる情報発信機能強化事業</t>
  </si>
  <si>
    <t>令和6年度補正新しい地方経済・生活環境創生交付金(デジタル実装型TYPE1)40601</t>
  </si>
  <si>
    <t>公式LINEリッチ化実装及び導入支援・操作支援事業</t>
  </si>
  <si>
    <t>令和6年度補正新しい地方経済・生活環境創生交付金(デジタル実装型TYPE1)41000</t>
  </si>
  <si>
    <t>SAGA教育DXスタートアップ事業</t>
  </si>
  <si>
    <t>地盤沈下観測情報リアルタイム提供サービス</t>
  </si>
  <si>
    <t>個人番号スマート申請推進事業</t>
  </si>
  <si>
    <t>令和6年度補正新しい地方経済・生活環境創生交付金(デジタル実装型TYPE1)41201</t>
  </si>
  <si>
    <t>令和6年度補正新しい地方経済・生活環境創生交付金(デジタル実装型TYPE1)41202</t>
  </si>
  <si>
    <t>令和6年度補正新しい地方経済・生活環境創生交付金(デジタル実装型TYPE1)41205</t>
  </si>
  <si>
    <t>令和6年度補正新しい地方経済・生活環境創生交付金(デジタル実装型TYPE1)21202オンライン不登校対策事業</t>
  </si>
  <si>
    <t>オンライン相談受付システム導入事業</t>
  </si>
  <si>
    <t>令和5年度補正デジタル田園都市国家構想交付金(デジタル実装タイプTYPE1)40000「ふくおか防災ナビ・まもるくん」機能強化事業</t>
  </si>
  <si>
    <t>令和6年度補正新しい地方経済・生活環境創生交付金(デジタル実装型TYPE1)41207</t>
  </si>
  <si>
    <t>漏水調査業務のDX事業</t>
  </si>
  <si>
    <t>令和4年度補正デジタル田園都市国家構想交付金(デジタル実装タイプTYPE1)30361マイナンバーカードを活用したコンビニ交付サービス導入事業</t>
  </si>
  <si>
    <t>令和6年度補正新しい地方経済・生活環境創生交付金(デジタル実装型TYPE1)41210</t>
  </si>
  <si>
    <t>令和5年度補正デジタル田園都市国家構想交付金(デジタル実装タイプTYPE1)24208ICTを活用した字幕表示システム導入事業</t>
  </si>
  <si>
    <t>令和6年度補正新しい地方経済・生活環境創生交付金(デジタル実装型TYPE1)41401</t>
  </si>
  <si>
    <t>令和6年度補正新しい地方経済・生活環境創生交付金(デジタル実装型TYPE1)41425</t>
  </si>
  <si>
    <t>町公式ＬＩＮＥ機能拡張事業</t>
  </si>
  <si>
    <t>令和6年度補正新しい地方経済・生活環境創生交付金(デジタル実装型TYPE1)42201</t>
  </si>
  <si>
    <t>令和6年度補正新しい地方経済・生活環境創生交付金(デジタル実装型TYPE1)42202</t>
  </si>
  <si>
    <t>ＡＩ搭載型ドリル導入事業</t>
  </si>
  <si>
    <t>窓口入力支援システム（書かない窓口）導入事業</t>
  </si>
  <si>
    <t>令和4年度補正デジタル田園都市国家構想交付金(デジタル実装タイプTYPE1)40610公共施設予約システム導入事業</t>
  </si>
  <si>
    <t>介護認定審査会業務DX化事業</t>
  </si>
  <si>
    <t>令和5年度補正デジタル田園都市国家構想交付金(デジタル実装タイプTYPE1)24442学校-保護者-地域をつなぐ連絡事業</t>
  </si>
  <si>
    <t>要介護認定のデジタル化</t>
  </si>
  <si>
    <t>令和6年度補正新しい地方経済・生活環境創生交付金(デジタル実装型TYPE1)23211教育ダッシュボードによる個別最適な学び実施事業</t>
  </si>
  <si>
    <t>令和6年度補正新しい地方経済・生活環境創生交付金(デジタル実装型TYPE1)46532</t>
  </si>
  <si>
    <t>令和6年度補正新しい地方経済・生活環境創生交付金(デジタル実装型TYPE1)42209</t>
  </si>
  <si>
    <t>令和4年度補正デジタル田園都市国家構想交付金(デジタル実装タイプTYPE1)40130デジタル地域ポイント</t>
  </si>
  <si>
    <t>令和6年度補正新しい地方経済・生活環境創生交付金(デジタル実装型TYPE1)42307</t>
  </si>
  <si>
    <t>令和6年度補正新しい地方経済・生活環境創生交付金(デジタル実装型TYPE1)43000</t>
  </si>
  <si>
    <t>熊本県税口座振替WEB受付事業</t>
  </si>
  <si>
    <t>令和4年度補正デジタル田園都市国家構想交付金(デジタル実装タイプTYPE1)01631公共施設予約及び決済のオンライン化推進事業</t>
  </si>
  <si>
    <t>衛星画像解析活用漏水調査事業</t>
  </si>
  <si>
    <t>人とデジタルでつくるやさしい窓口推進事業</t>
  </si>
  <si>
    <t>熊本市学校部活動指導者マッチングシステム導入事業</t>
  </si>
  <si>
    <t>市民サービス向上のための公開型GIS構築事業</t>
  </si>
  <si>
    <t>令和6年度補正新しい地方経済・生活環境創生交付金(デジタル実装型TYPE1)43203</t>
  </si>
  <si>
    <t>令和6年度補正新しい地方経済・生活環境創生交付金(デジタル実装型TYPE1)43204</t>
  </si>
  <si>
    <t>登記履歴管理システム構築事業</t>
  </si>
  <si>
    <t>遠隔窓口サービス事業</t>
  </si>
  <si>
    <t>令和6年度補正新しい地方経済・生活環境創生交付金(デジタル実装型TYPE1)43205</t>
  </si>
  <si>
    <t>令和6年度補正新しい地方経済・生活環境創生交付金(デジタル実装型TYPE1)43206</t>
  </si>
  <si>
    <t>令和6年度補正新しい地方経済・生活環境創生交付金(デジタル実装型TYPE1)43210</t>
  </si>
  <si>
    <t>令和6年度補正新しい地方経済・生活環境創生交付金(デジタル実装型TYPE1)43211</t>
  </si>
  <si>
    <t>上天草市防災対策事業</t>
  </si>
  <si>
    <t>なんさまeスポーツ事業</t>
  </si>
  <si>
    <t>令和6年度補正新しい地方経済・生活環境創生交付金(デジタル実装型TYPE1)43213</t>
  </si>
  <si>
    <t>子育てDX伴走型支援サービス事業</t>
  </si>
  <si>
    <t>宇城市被災者支援システム導入及び保守業務委託</t>
  </si>
  <si>
    <t>令和5年度補正デジタル田園都市国家構想交付金(デジタル実装タイプTYPE1)47329母子健康手帳アプリを活用した子育てDX事業</t>
  </si>
  <si>
    <t>令和6年度補正新しい地方経済・生活環境創生交付金(デジタル実装型TYPE1)43215</t>
  </si>
  <si>
    <t>令和6年度補正新しい地方経済・生活環境創生交付金(デジタル実装型TYPE1)27211リモート接客によるデジタル窓口推進事業</t>
  </si>
  <si>
    <t>令和6年度補正新しい地方経済・生活環境創生交付金(デジタル実装型TYPE1)43364</t>
  </si>
  <si>
    <t>令和4年度補正デジタル田園都市国家構想交付金(デジタル実装タイプTYPE1)01303証明書等コンビニ交付事業</t>
  </si>
  <si>
    <t>令和6年度補正新しい地方経済・生活環境創生交付金(デジタル実装型TYPE1)43368</t>
  </si>
  <si>
    <t>住民ポータルアプリを活用した子ども医療費助成事業のデジタル化</t>
  </si>
  <si>
    <t>住民等行政地図発行システム導入事業</t>
  </si>
  <si>
    <t>令和6年度補正新しい地方経済・生活環境創生交付金(デジタル実装型TYPE1)43369</t>
  </si>
  <si>
    <t>令和4年度補正デジタル田園都市国家構想交付金(デジタル実装タイプTYPE1)01393学習支援ソフト（デジタルドリル）導入事業</t>
  </si>
  <si>
    <t>学校・保護者等間連絡システム導入事業</t>
  </si>
  <si>
    <t>住民総合ポータルを活用した子ども医療費助成事業のデジタル化</t>
  </si>
  <si>
    <t>令和6年度補正新しい地方経済・生活環境創生交付金(デジタル実装型TYPE1)43403</t>
  </si>
  <si>
    <t>入札参加資格審査申請システム導入事業</t>
  </si>
  <si>
    <t>令和6年度補正新しい地方経済・生活環境創生交付金(デジタル実装型TYPE1)43428</t>
  </si>
  <si>
    <t>DXによるスマートな会計窓口の実現</t>
  </si>
  <si>
    <t>令和6年度補正新しい地方経済・生活環境創生交付金(デジタル実装型TYPE1)43432</t>
  </si>
  <si>
    <t>ごみ出しカレンダーアプリ導入事業</t>
  </si>
  <si>
    <t>学校徴収金管理システム導入事業</t>
  </si>
  <si>
    <t>水道情報活用システム整備業務</t>
  </si>
  <si>
    <t>令和5年度補正デジタル田園都市国家構想交付金(デジタル実装タイプTYPE1)29206クラウド型電子契約サービスの導入・運用事業</t>
  </si>
  <si>
    <t>電子母子手帳導入事業</t>
  </si>
  <si>
    <t>甲佐町入札参加資格審査申請システム導入事業</t>
  </si>
  <si>
    <t>本庁支所間リモート窓口推進事業</t>
  </si>
  <si>
    <t>令和4年度補正デジタル田園都市国家構想交付金(デジタル実装タイプTYPE1)06202米沢市統合型GIS整備事業</t>
  </si>
  <si>
    <t>デジタル観光パスポート事業</t>
  </si>
  <si>
    <t>令和6年度補正新しい地方経済・生活環境創生交付金(デジタル実装型TYPE1)43484</t>
  </si>
  <si>
    <t>道路情報窓口閲覧システム導入事業</t>
  </si>
  <si>
    <t>令和4年度補正デジタル田園都市国家構想交付金(デジタル実装タイプTYPE1)12227ものづくり環境整備事業</t>
  </si>
  <si>
    <t>令和6年度補正新しい地方経済・生活環境創生交付金(デジタル実装型TYPE1)43512</t>
  </si>
  <si>
    <t>令和6年度補正新しい地方経済・生活環境創生交付金(デジタル実装型TYPE1)43513</t>
  </si>
  <si>
    <t>LINEを活用した住民サービスのデジタル化事業</t>
  </si>
  <si>
    <t>映像通報システム整備事業</t>
  </si>
  <si>
    <t>令和5年度補正デジタル田園都市国家構想交付金(デジタル実装タイプTYPE1)26202介護認定業務DX推進事業</t>
  </si>
  <si>
    <t>令和6年度補正新しい地方経済・生活環境創生交付金(デジタル実装型TYPE1)44000</t>
  </si>
  <si>
    <t>AIを活用したCitizen Navi、Citizen Connect構築事業</t>
  </si>
  <si>
    <t>令和6年度補正新しい地方経済・生活環境創生交付金(デジタル実装型TYPE1)44203</t>
  </si>
  <si>
    <t>コンビニ交付利用促進事業</t>
  </si>
  <si>
    <t>上水道AI管路管理システム導入事業</t>
  </si>
  <si>
    <t>令和6年度補正新しい地方経済・生活環境創生交付金(デジタル実装型TYPE1)44205</t>
  </si>
  <si>
    <t>窓口申請支援サービス導入事業</t>
  </si>
  <si>
    <t>被害調査支援システム整備事業</t>
  </si>
  <si>
    <t>令和6年度補正新しい地方経済・生活環境創生交付金(デジタル実装型TYPE1)44206</t>
  </si>
  <si>
    <t>番号発券サービス事業</t>
  </si>
  <si>
    <t>令和6年度補正新しい地方経済・生活環境創生交付金(デジタル実装型TYPE1)44212</t>
  </si>
  <si>
    <t>令和6年度補正新しい地方経済・生活環境創生交付金(デジタル実装型TYPE1)43447衛星画像解析活用漏水調査事業</t>
  </si>
  <si>
    <t>令和6年度補正新しい地方経済・生活環境創生交付金(デジタル実装型TYPE1)44322</t>
  </si>
  <si>
    <t>教育</t>
  </si>
  <si>
    <t>申請書作成ソリューション導入事業</t>
  </si>
  <si>
    <t>おくやみワンストップ窓口サービス</t>
  </si>
  <si>
    <t>教育・保育関係手続きオンライン化促進事業</t>
  </si>
  <si>
    <t>令和6年度補正新しい地方経済・生活環境創生交付金(デジタル実装型TYPE1)44462</t>
  </si>
  <si>
    <t>令和6年度補正新しい地方経済・生活環境創生交付金(デジタル実装型TYPE1)45201</t>
  </si>
  <si>
    <t>障害支援区分認定審査会ペーパレス化事業</t>
  </si>
  <si>
    <t>令和6年度補正新しい地方経済・生活環境創生交付金(デジタル実装型TYPE1)23205入園選考事務ICT化事業</t>
  </si>
  <si>
    <t>介護認定審査会オンライン会議化導入事業</t>
  </si>
  <si>
    <t>令和5年度補正デジタル田園都市国家構想交付金(デジタル実装タイプTYPE1)43441衛星画像活用水道管漏水調査事業</t>
  </si>
  <si>
    <t>令和6年度補正新しい地方経済・生活環境創生交付金(デジタル実装型TYPE1)13123Wｅｂ口座振替受付サービス導入事業</t>
  </si>
  <si>
    <t>令和6年度補正新しい地方経済・生活環境創生交付金(デジタル実装型TYPE1)45203</t>
  </si>
  <si>
    <t>衛星画像を用いた漏水調査事業</t>
  </si>
  <si>
    <t>令和6年度補正新しい地方経済・生活環境創生交付金(デジタル実装型TYPE1)45204</t>
  </si>
  <si>
    <t>令和4年度補正デジタル田園都市国家構想交付金(デジタル実装タイプTYPE1)16210南砺市VR360度バーチャルツアー制作事業</t>
  </si>
  <si>
    <t>WEB公開型ハザードマップ構築事業</t>
  </si>
  <si>
    <t>令和6年度補正新しい地方経済・生活環境創生交付金(デジタル実装型TYPE1)45207</t>
  </si>
  <si>
    <t>令和6年度補正新しい地方経済・生活環境創生交付金(デジタル実装型TYPE1)45341</t>
  </si>
  <si>
    <t>令和6年度補正新しい地方経済・生活環境創生交付金(デジタル実装型TYPE1)15211新潟県災害時の避難者支援システム導入事業</t>
  </si>
  <si>
    <t>LINEを活用した住民サービスのデジタル化</t>
  </si>
  <si>
    <t>令和6年度補正新しい地方経済・生活環境創生交付金(デジタル実装型TYPE1)45403</t>
  </si>
  <si>
    <t>令和6年度補正新しい地方経済・生活環境創生交付金(デジタル実装型TYPE1)45404</t>
  </si>
  <si>
    <t>令和6年度補正新しい地方経済・生活環境創生交付金(デジタル実装型TYPE1)45406</t>
  </si>
  <si>
    <t>防災行政無線情報伝達システム構築事業</t>
  </si>
  <si>
    <t>令和6年度補正新しい地方経済・生活環境創生交付金(デジタル実装型TYPE1)45430</t>
  </si>
  <si>
    <t>令和6年度補正新しい地方経済・生活環境創生交付金(デジタル実装型TYPE1)45442</t>
  </si>
  <si>
    <t>情報配信サービスプラットフォームの連携配信機能拡充事業</t>
  </si>
  <si>
    <t>令和6年度補正新しい地方経済・生活環境創生交付金(デジタル実装型TYPE1)45443</t>
  </si>
  <si>
    <t>県立高等学校授業料徴収システム開発事業</t>
  </si>
  <si>
    <t>電子書籍資料収集整備</t>
  </si>
  <si>
    <t>地方税納付におけるＱＲコード導入に係る税務総合システム改修事業</t>
  </si>
  <si>
    <t>デジタルミュージアム(科学館、近代文学館・メルヘン館)事業</t>
  </si>
  <si>
    <t>学校給食費等徴収管理DX事業</t>
  </si>
  <si>
    <t>令和6年度補正新しい地方経済・生活環境創生交付金(デジタル実装型TYPE1)46203</t>
  </si>
  <si>
    <t>保育所等入所選考AIシステム導入</t>
  </si>
  <si>
    <t>行政サービスのデジタル化・オープン化による住民サービス向上</t>
  </si>
  <si>
    <t>令和6年度補正新しい地方経済・生活環境創生交付金(デジタル実装型TYPE1)25000AIチャットボットによる免許サービスの向上事業</t>
  </si>
  <si>
    <t>令和6年度補正新しい地方経済・生活環境創生交付金(デジタル実装型TYPE1)46215</t>
  </si>
  <si>
    <t>令和6年度補正新しい地方経済・生活環境創生交付金(デジタル実装型TYPE1)46217</t>
  </si>
  <si>
    <t>令和6年度補正新しい地方経済・生活環境創生交付金(デジタル実装型TYPE1)46220</t>
  </si>
  <si>
    <t>令和6年度補正新しい地方経済・生活環境創生交付金(デジタル実装型TYPE1)46221</t>
  </si>
  <si>
    <t>SBS推進事業（多文化共生支援事業）</t>
  </si>
  <si>
    <t>令和6年度補正新しい地方経済・生活環境創生交付金(デジタル実装型TYPE1)11228電子申請におけるオンライン決済機能の導入</t>
  </si>
  <si>
    <t>SBS推進事業（公金収納デジタル化事業）</t>
  </si>
  <si>
    <t>SBS推進事業（教育ＤＸ推進事業）</t>
  </si>
  <si>
    <t>令和6年度補正新しい地方経済・生活環境創生交付金(デジタル実装型TYPE1)46223</t>
  </si>
  <si>
    <t>ライフイベント関連手続きの書かないワンストップ窓口</t>
  </si>
  <si>
    <t>AIサーチポップファインド導入事業</t>
  </si>
  <si>
    <t>　映像通報システムＬｉｖｅ119導入事業</t>
  </si>
  <si>
    <t>令和6年度補正新しい地方経済・生活環境創生交付金(デジタル実装型TYPE1)46392</t>
  </si>
  <si>
    <t>令和6年度補正新しい地方経済・生活環境創生交付金(デジタル実装型TYPE1)46490</t>
  </si>
  <si>
    <t>体育施設予約システム導入委託事業</t>
  </si>
  <si>
    <t>令和4年度補正デジタル田園都市国家構想交付金(デジタル実装タイプTYPE1)44213衛星画像活用水道管漏水調査支援事業</t>
  </si>
  <si>
    <t>令和6年度補正新しい地方経済・生活環境創生交付金(デジタル実装型TYPE1)46531</t>
  </si>
  <si>
    <t>令和6年度補正新しい地方経済・生活環境創生交付金(デジタル実装型TYPE1)47208</t>
  </si>
  <si>
    <t>令和5年度補正デジタル田園都市国家構想交付金(デジタル実装タイプTYPE1)26322申請書等作成支援システム導入事業</t>
  </si>
  <si>
    <t>浦添市道路網図デジタル化事業</t>
  </si>
  <si>
    <t>令和5年度補正デジタル田園都市国家構想交付金(デジタル実装タイプTYPE1)01226子ども通園センターＩＣＴ導入事業</t>
  </si>
  <si>
    <t>令和6年度補正新しい地方経済・生活環境創生交付金(デジタル実装型TYPE1)47209</t>
  </si>
  <si>
    <t>令和6年度補正新しい地方経済・生活環境創生交付金(デジタル実装型TYPE1)47210</t>
  </si>
  <si>
    <t>令和6年度補正新しい地方経済・生活環境創生交付金(デジタル実装型TYPE1)01631学校開放利便性向上予約システム導入事業</t>
  </si>
  <si>
    <t>令和6年度補正新しい地方経済・生活環境創生交付金(デジタル実装型TYPE1)47213</t>
  </si>
  <si>
    <t>令和6年度補正新しい地方経済・生活環境創生交付金(デジタル実装型TYPE1)47215</t>
  </si>
  <si>
    <t>南城市キャッシュレス券売機導入事業</t>
  </si>
  <si>
    <t>コミュニティバス乗降カウントセンサー導入事業</t>
  </si>
  <si>
    <t>窓口利便性向上事業</t>
  </si>
  <si>
    <t>令和6年度補正新しい地方経済・生活環境創生交付金(デジタル実装型TYPE1)47308</t>
  </si>
  <si>
    <t>令和5年度補正デジタル田園都市国家構想交付金(デジタル実装タイプTYPE1)20384電子入札システム導入事業</t>
  </si>
  <si>
    <t>行政手続きオンライン化拡充事業</t>
  </si>
  <si>
    <t>令和6年度補正新しい地方経済・生活環境創生交付金(デジタル実装型TYPE1)47328</t>
  </si>
  <si>
    <t>令和6年度補正新しい地方経済・生活環境創生交付金(デジタル実装型TYPE1)47329</t>
  </si>
  <si>
    <t>令和6年度補正新しい地方経済・生活環境創生交付金(デジタル実装型TYPE1)47350</t>
  </si>
  <si>
    <t>座間味村情報発信強化事業</t>
  </si>
  <si>
    <t>令和6年度補正新しい地方経済・生活環境創生交付金(デジタル実装型TYPE1)20212公共施設システム（デジタル技術活用タイプ）による利便性向上事業</t>
  </si>
  <si>
    <t>防災・防犯情報一斉配信事業</t>
  </si>
  <si>
    <t>令和6年度補正新しい地方経済・生活環境創生交付金(デジタル実装型TYPE1)47381</t>
  </si>
  <si>
    <t>行政証明発行システム（キオスク端末）導入事業</t>
  </si>
  <si>
    <t>令和6年度補正新しい地方経済・生活環境創生交付金(デジタル実装型TYPE1)04362</t>
  </si>
  <si>
    <t>令和6年度補正新しい地方経済・生活環境創生交付金(デジタル実装型TYPE1)07213</t>
  </si>
  <si>
    <t>令和6年度補正新しい地方経済・生活環境創生交付金(デジタル実装型TYPE1)12423</t>
  </si>
  <si>
    <t>令和6年度補正新しい地方経済・生活環境創生交付金(デジタル実装型TYPE1)12426</t>
  </si>
  <si>
    <t>令和6年度補正新しい地方経済・生活環境創生交付金(デジタル実装型TYPE1)28976</t>
  </si>
  <si>
    <t>令和6年度補正新しい地方経済・生活環境創生交付金(デジタル実装型TYPE1)14366</t>
  </si>
  <si>
    <t>令和6年度補正新しい地方経済・生活環境創生交付金(デジタル実装型TYPE1)15209</t>
  </si>
  <si>
    <t>令和6年度補正新しい地方経済・生活環境創生交付金(デジタル実装型TYPE1)15223</t>
  </si>
  <si>
    <t>令和6年度補正新しい地方経済・生活環境創生交付金(デジタル実装型TYPE1)15307</t>
  </si>
  <si>
    <t>令和6年度補正新しい地方経済・生活環境創生交付金(デジタル実装型TYPE1)15342</t>
  </si>
  <si>
    <t>令和6年度補正新しい地方経済・生活環境創生交付金(デジタル実装型TYPE1)15581</t>
  </si>
  <si>
    <t>令和6年度補正新しい地方経済・生活環境創生交付金(デジタル実装型TYPE1)21302</t>
  </si>
  <si>
    <t>令和6年度補正新しい地方経済・生活環境創生交付金(デジタル実装型TYPE1)28906</t>
  </si>
  <si>
    <t>令和6年度補正新しい地方経済・生活環境創生交付金(デジタル実装型TYPE1)33681</t>
  </si>
  <si>
    <t>単独</t>
  </si>
  <si>
    <t>令和4年度補正デジタル田園都市国家構想交付金(デジタル実装タイプTYPE1)01000北海道開拓の村３次元化・オープンデータ化プロジェクト</t>
  </si>
  <si>
    <t>文化・スポーツ</t>
  </si>
  <si>
    <t>デジタルミュージアム</t>
  </si>
  <si>
    <t>令和4年度補正デジタル田園都市国家構想交付金(デジタル実装タイプTYPE1)01203おたる子育て応援デジタル化事業</t>
  </si>
  <si>
    <t>子育て</t>
  </si>
  <si>
    <t>保育所への入所選考に係るデジタル活用</t>
  </si>
  <si>
    <t>令和5年度補正デジタル田園都市国家構想交付金(デジタル実装タイプTYPE1)06302安心・安全・住みよいまちを実現する統合型GIS導入事業</t>
  </si>
  <si>
    <t>令和4年度補正デジタル田園都市国家構想交付金(デジタル実装タイプTYPE1)01203ホームページ活用によるWEB図書館サービス</t>
  </si>
  <si>
    <t>令和4年度補正デジタル田園都市国家構想交付金(デジタル実装タイプTYPE1)01203校務支援サービス</t>
  </si>
  <si>
    <t>令和5年度補正デジタル田園都市国家構想交付金(デジタル実装タイプTYPE1)42212コンビニ収納・キャッシュレス決済導入事業</t>
  </si>
  <si>
    <t>令和4年度補正デジタル田園都市国家構想交付金(デジタル実装タイプTYPE1)01204デジタル技術実装による地域コミュニティ担い手確保事業</t>
  </si>
  <si>
    <t>オンライン申請</t>
  </si>
  <si>
    <t>観光客向けデジタルサイネージの設置</t>
  </si>
  <si>
    <t>令和4年度補正デジタル田園都市国家構想交付金(デジタル実装タイプTYPE1)01211移動型医療サービス推進事業</t>
  </si>
  <si>
    <t>防災・インフラメンテナンス</t>
  </si>
  <si>
    <t>令和6年度補正新しい地方経済・生活環境創生交付金(デジタル実装型TYPE1)06208救急医療情報共有システム導入事業</t>
  </si>
  <si>
    <t>令和4年度補正デジタル田園都市国家構想交付金(デジタル実装タイプTYPE1)01211AIチャットボットを活用した公式ウェブサイトリニューアル事業</t>
  </si>
  <si>
    <t>AIチャットボット</t>
  </si>
  <si>
    <t>令和4年度補正デジタル田園都市国家構想交付金(デジタル実装タイプTYPE1)01215美唄市「SOSネットワーク」再構築・推進事業</t>
  </si>
  <si>
    <t>令和6年度補正新しい地方経済・生活環境創生交付金(デジタル実装型TYPE1)35000港湾施設デジタル管理システム構築事業</t>
  </si>
  <si>
    <t>見守りサービス</t>
  </si>
  <si>
    <t>令和4年度補正デジタル田園都市国家構想交付金(デジタル実装タイプTYPE1)01219紋別市デジタル情報提供・活用推進基盤構築事業</t>
  </si>
  <si>
    <t>令和4年度補正デジタル田園都市国家構想交付金(デジタル実装タイプTYPE1)01220士別市行政手続オンライン化推進事業</t>
  </si>
  <si>
    <t>令和4年度補正デジタル田園都市国家構想交付金(デジタル実装タイプTYPE1)01221ピヤシリスキー場 スマートゲート導入</t>
  </si>
  <si>
    <t>令和4年度補正デジタル田園都市国家構想交付金(デジタル実装タイプTYPE1)01221AIオンデマンド交通とデジタル地域通貨導入による地域デジタル基盤強化事業</t>
  </si>
  <si>
    <t>オンデマンド交通システム・バスロケーションシステム</t>
  </si>
  <si>
    <t>令和6年度補正新しい地方経済・生活環境創生交付金(デジタル実装型TYPE1)33213セミセルフレジ導入事業</t>
  </si>
  <si>
    <t>令和4年度補正デジタル田園都市国家構想交付金(デジタル実装タイプTYPE1)01221保育ICT導入事業</t>
  </si>
  <si>
    <t>個別最適化学習</t>
  </si>
  <si>
    <t>令和4年度補正デジタル田園都市国家構想交付金(デジタル実装タイプTYPE1)31201とりみちinfo＝鳥取市版簡易スマートモビリティ事業</t>
  </si>
  <si>
    <t>令和4年度補正デジタル田園都市国家構想交付金(デジタル実装タイプTYPE1)01226バス運行管理および学校・保護者間連絡用ICT導入事業</t>
  </si>
  <si>
    <t>令和4年度補正デジタル田園都市国家構想交付金(デジタル実装タイプTYPE1)01228深川市住民票等コンビニ交付サービス導入事業</t>
  </si>
  <si>
    <t>令和4年度補正デジタル田園都市国家構想交付金(デジタル実装タイプTYPE1)21201キャッシュレス決済対応事業</t>
  </si>
  <si>
    <t>令和6年度補正新しい地方経済・生活環境創生交付金(デジタル実装型TYPE1)01402路面性状評価システム整備事業</t>
  </si>
  <si>
    <t>令和4年度補正デジタル田園都市国家構想交付金(デジタル実装タイプTYPE1)01230インフラ情報デジタル化と情報利活用プラットフォームの構築</t>
  </si>
  <si>
    <t>電子入札・契約・請求システム</t>
  </si>
  <si>
    <t>令和4年度補正デジタル田園都市国家構想交付金(デジタル実装タイプTYPE1)01231ＬＩＮＥを活用した市民サービス導入事業</t>
  </si>
  <si>
    <t>令和4年度補正デジタル田園都市国家構想交付金(デジタル実装タイプTYPE1)01233地理情報システムを活用した情報公開事業</t>
  </si>
  <si>
    <t>令和4年度補正デジタル田園都市国家構想交付金(デジタル実装タイプTYPE1)01235オンライン手続プラットフォームの導入事業</t>
  </si>
  <si>
    <t>令和4年度補正デジタル田園都市国家構想交付金(デジタル実装タイプTYPE1)01303リモート相談窓口推進事業</t>
  </si>
  <si>
    <t>センサー／カメラ／ドローンの活用</t>
  </si>
  <si>
    <t>令和4年度補正デジタル田園都市国家構想交付金(デジタル実装タイプTYPE1)01303デジタル教育推進事業</t>
  </si>
  <si>
    <t>令和4年度補正デジタル田園都市国家構想交付金(デジタル実装タイプTYPE1)01345鳥獣捕獲自動通報システム導入事業</t>
  </si>
  <si>
    <t>令和6年度補正新しい地方経済・生活環境創生交付金(デジタル実装型TYPE1)10207保育ICTシステム導入事業</t>
  </si>
  <si>
    <t>鳥獣害対策</t>
  </si>
  <si>
    <t>令和4年度補正デジタル田園都市国家構想交付金(デジタル実装タイプTYPE1)01397コンビニ交付システム導入事業</t>
  </si>
  <si>
    <t>令和4年度補正デジタル田園都市国家構想交付金(デジタル実装タイプTYPE1)01408防災資機材管理等システム導入による連携促進事業</t>
  </si>
  <si>
    <t>令和4年度補正デジタル田園都市国家構想交付金(デジタル実装タイプTYPE1)01429空き家利活用に向けたデジタルプラットフォーム構築</t>
  </si>
  <si>
    <t>令和5年度補正デジタル田園都市国家構想交付金(デジタル実装タイプTYPE1)21209庁内コンビニ交付端末導入による証明書発行サービス拡充事業</t>
  </si>
  <si>
    <t>空き家管理のデジタル化</t>
  </si>
  <si>
    <t>令和4年度補正デジタル田園都市国家構想交付金(デジタル実装タイプTYPE1)01453不登校児童生徒へのオンライン授業配信環境整備</t>
  </si>
  <si>
    <t>令和5年度補正デジタル田園都市国家構想交付金(デジタル実装タイプTYPE1)16204オンライン口振受付サービス導入事業</t>
  </si>
  <si>
    <t>令和5年度補正デジタル田園都市国家構想交付金(デジタル実装タイプTYPE1)28215Well-beingな学校づくりを推進するための校務DX化事業</t>
  </si>
  <si>
    <t>令和4年度補正デジタル田園都市国家構想交付金(デジタル実装タイプTYPE1)01487除排雪管理システム整備事業</t>
  </si>
  <si>
    <t>令和4年度補正デジタル田園都市国家構想交付金(デジタル実装タイプTYPE1)01545地番データ作成事業</t>
  </si>
  <si>
    <t>令和4年度補正デジタル田園都市国家構想交付金(デジタル実装タイプTYPE1)01581スマート農業推進事業</t>
  </si>
  <si>
    <t>令和5年度補正デジタル田園都市国家構想交付金(デジタル実装タイプTYPE1)27218保育所等業務のデジタル化事業</t>
  </si>
  <si>
    <t>令和4年度補正デジタル田園都市国家構想交付金(デジタル実装タイプTYPE1)01610マイナンバーカード活用～住民票等コンビニ交付サービス事業</t>
  </si>
  <si>
    <t>令和4年度補正デジタル田園都市国家構想交付金(デジタル実装タイプTYPE1)01631LINE町政情報配信システム構築事業</t>
  </si>
  <si>
    <t>令和4年度補正デジタル田園都市国家構想交付金(デジタル実装タイプTYPE1)01631電子図書館整備事業</t>
  </si>
  <si>
    <t>令和4年度補正デジタル田園都市国家構想交付金(デジタル実装タイプTYPE1)01631小学校等におけるデジタル化推進事業</t>
  </si>
  <si>
    <t>令和4年度補正デジタル田園都市国家構想交付金(デジタル実装タイプTYPE1)01633「かみしほろコミュニケーション環境」整備事業</t>
  </si>
  <si>
    <t>令和5年度補正デジタル田園都市国家構想交付金(デジタル実装タイプTYPE1)13102SNS相談</t>
  </si>
  <si>
    <t>令和4年度補正デジタル田園都市国家構想交付金(デジタル実装タイプTYPE1)01637行政サービスデジタル化推進事業</t>
  </si>
  <si>
    <t>令和4年度補正デジタル田園都市国家構想交付金(デジタル実装タイプTYPE1)01644行政サービスのデジタル化と併せたマイナンバーカード利活用促進事業</t>
  </si>
  <si>
    <t>令和4年度補正デジタル田園都市国家構想交付金(デジタル実装タイプTYPE1)01644デジタル図書館整備事業</t>
  </si>
  <si>
    <t>令和4年度補正デジタル田園都市国家構想交付金(デジタル実装タイプTYPE1)01644個別最適化学習（AIドリル導入）</t>
  </si>
  <si>
    <t>令和4年度補正デジタル田園都市国家構想交付金(デジタル実装タイプTYPE1)02000スマートAomoriコンストラクション推進事業</t>
  </si>
  <si>
    <t>スマート建設</t>
  </si>
  <si>
    <t>令和4年度補正デジタル田園都市国家構想交付金(デジタル実装タイプTYPE1)02000「西北のハンデ克服」リモート技術を活用した肉用牛生産推進事業</t>
  </si>
  <si>
    <t>令和4年度補正デジタル田園都市国家構想交付金(デジタル実装タイプTYPE1)02201アプリを活用した効果的な情報発信による市民サービス向上事業</t>
  </si>
  <si>
    <t>令和4年度補正デジタル田園都市国家構想交付金(デジタル実装タイプTYPE1)02202コンビニ交付導入事業</t>
  </si>
  <si>
    <t>令和4年度補正デジタル田園都市国家構想交付金(デジタル実装タイプTYPE1)02203八戸市統合スマートフォン用アプリ活用事業</t>
  </si>
  <si>
    <t>令和4年度補正デジタル田園都市国家構想交付金(デジタル実装タイプTYPE1)02208教育DXによる学力向上プラン</t>
  </si>
  <si>
    <t>令和6年度補正新しい地方経済・生活環境創生交付金(デジタル実装型TYPE1)30201衛星画像解析に基づく漏水検知業務</t>
  </si>
  <si>
    <t>令和4年度補正デジタル田園都市国家構想交付金(デジタル実装タイプTYPE1)02209LINE行政情報個別配信システム等構築事業</t>
  </si>
  <si>
    <t>令和4年度補正デジタル田園都市国家構想交付金(デジタル実装タイプTYPE1)02210キャッシュレス窓口およびスマホ支所構築</t>
  </si>
  <si>
    <t>令和4年度補正デジタル田園都市国家構想交付金(デジタル実装タイプTYPE1)02307マイナンバーカード等を活用した「書かない窓口」導入事業</t>
  </si>
  <si>
    <t>令和4年度補正デジタル田園都市国家構想交付金(デジタル実装タイプTYPE1)02402「地域連携型のまちづくり」を実現する公開型GISクラウドサービス導入事業</t>
  </si>
  <si>
    <t>令和4年度補正デジタル田園都市国家構想交付金(デジタル実装タイプTYPE1)02402「書かない窓口」システム構築事業</t>
  </si>
  <si>
    <t>令和4年度補正デジタル田園都市国家構想交付金(デジタル実装タイプTYPE1)02445戸籍証明書コンビニ交付導入事業</t>
  </si>
  <si>
    <t>令和4年度補正デジタル田園都市国家構想交付金(デジタル実装タイプTYPE1)43531苓北町校務デジタル化推進事業</t>
  </si>
  <si>
    <t>令和4年度補正デジタル田園都市国家構想交付金(デジタル実装タイプTYPE1)03000デジタル技術を活用した文化芸術・スポーツ環境向上事業</t>
  </si>
  <si>
    <t>スポーツ指導のデジタル化</t>
  </si>
  <si>
    <t>令和4年度補正デジタル田園都市国家構想交付金(デジタル実装タイプTYPE1)03000デジタル技術を活用した行政情報の発信</t>
  </si>
  <si>
    <t>令和4年度補正デジタル田園都市国家構想交付金(デジタル実装タイプTYPE1)03000DXによる優良な産業廃棄物処理業者の育成事業</t>
  </si>
  <si>
    <t>令和4年度補正デジタル田園都市国家構想交付金(デジタル実装タイプTYPE1)03201公立保育所ICT化推進事業</t>
  </si>
  <si>
    <t>令和4年度補正デジタル田園都市国家構想交付金(デジタル実装タイプTYPE1)03201口座振替請求データ電送化事業</t>
  </si>
  <si>
    <t>令和4年度補正デジタル田園都市国家構想交付金(デジタル実装タイプTYPE1)03203デジタル技術を活用した学校教育の情報化</t>
  </si>
  <si>
    <t>令和4年度補正デジタル田園都市国家構想交付金(デジタル実装タイプTYPE1)03206北上市モバイルクリニック推進事業</t>
  </si>
  <si>
    <t>令和4年度補正デジタル田園都市国家構想交付金(デジタル実装タイプTYPE1)03206GIS整備事業</t>
  </si>
  <si>
    <t>令和4年度補正デジタル田園都市国家構想交付金(デジタル実装タイプTYPE1)03208ドローン活用事業</t>
  </si>
  <si>
    <t>令和4年度補正デジタル田園都市国家構想交付金(デジタル実装タイプTYPE1)03209デジタル技術を活用した学校教育の情報化</t>
  </si>
  <si>
    <t>令和4年度補正デジタル田園都市国家構想交付金(デジタル実装タイプTYPE1)03210デジタル技術を活用した学校教育の情報化</t>
  </si>
  <si>
    <t>スマート林業</t>
  </si>
  <si>
    <t>令和4年度補正デジタル田園都市国家構想交付金(デジタル実装タイプTYPE1)03366マイナンバーカード利活用促進支援</t>
  </si>
  <si>
    <t>令和6年度補正新しい地方経済・生活環境創生交付金(デジタル実装型TYPE1)40204母子健康手帳アプリを活用した伴走型相談支援サービス</t>
  </si>
  <si>
    <t>令和4年度補正デジタル田園都市国家構想交付金(デジタル実装タイプTYPE1)03485デジタル技術を活用した学校教育の情報化</t>
  </si>
  <si>
    <t>令和4年度補正デジタル田園都市国家構想交付金(デジタル実装タイプTYPE1)03524デジタル技術を活用した学校教育の情報化</t>
  </si>
  <si>
    <t>令和4年度補正デジタル田園都市国家構想交付金(デジタル実装タイプTYPE1)04000特別な支援を要する児童生徒に対するICT活用教育推進事業</t>
  </si>
  <si>
    <t>令和6年度補正新しい地方経済・生活環境創生交付金(デジタル実装型TYPE1)43403大津町ごみ分別アプリの住所検索による地区判定機能</t>
  </si>
  <si>
    <t>令和4年度補正デジタル田園都市国家構想交付金(デジタル実装タイプTYPE1)04207名取市地域公共交通DX導入事業</t>
  </si>
  <si>
    <t>令和4年度補正デジタル田園都市国家構想交付金(デジタル実装タイプTYPE1)04209UI/UXに配慮した公共施設等予約管理システム更新事業</t>
  </si>
  <si>
    <t>令和4年度補正デジタル田園都市国家構想交付金(デジタル実装タイプTYPE1)04211岩沼AIバス導入事業</t>
  </si>
  <si>
    <t>令和4年度補正デジタル田園都市国家構想交付金(デジタル実装タイプTYPE1)04211Wi-Fiを活用した、キャッシュレス促進、HP等整備事業</t>
  </si>
  <si>
    <t>令和5年度補正デジタル田園都市国家構想交付金(デジタル実装タイプTYPE1)39210地番図を活用した登記情報に係る窓口閲覧システム等導入事業</t>
  </si>
  <si>
    <t>令和4年度補正デジタル田園都市国家構想交付金(デジタル実装タイプTYPE1)04321窓口手続オンライン化</t>
  </si>
  <si>
    <t>令和4年度補正デジタル田園都市国家構想交付金(デジタル実装タイプTYPE1)04362ICT技術を活用した災害対応力と防災情報発信力の強化</t>
  </si>
  <si>
    <t>令和4年度補正デジタル田園都市国家構想交付金(デジタル実装タイプTYPE1)04404ICT教育・CBT推進のためのインフラ構築</t>
  </si>
  <si>
    <t>令和4年度補正デジタル田園都市国家構想交付金(デジタル実装タイプTYPE1)04421教育システムクラウド導入事業</t>
  </si>
  <si>
    <t>令和4年度補正デジタル田園都市国家構想交付金(デジタル実装タイプTYPE1)05000タブレットを使用した認知機能検査</t>
  </si>
  <si>
    <t>運転免許認知機能検査のデジタル化</t>
  </si>
  <si>
    <t>令和4年度補正デジタル田園都市国家構想交付金(デジタル実装タイプTYPE1)05000秋田版蓄養殖フロンティア事業</t>
  </si>
  <si>
    <t>スマート水産業</t>
  </si>
  <si>
    <t>令和4年度補正デジタル田園都市国家構想交付金(デジタル実装タイプTYPE1)05201LINE活用型デジタル観光パスポート事業</t>
  </si>
  <si>
    <t>令和4年度補正デジタル田園都市国家構想交付金(デジタル実装タイプTYPE1)05202Ｗｅｂ健診予約システム導入事業</t>
  </si>
  <si>
    <t>病院等業務のデジタル化</t>
  </si>
  <si>
    <t>令和4年度補正デジタル田園都市国家構想交付金(デジタル実装タイプTYPE1)05203セルフで貸出「スマート図書館システム」構築事業</t>
  </si>
  <si>
    <t>令和4年度補正デジタル田園都市国家構想交付金(デジタル実装タイプTYPE1)05204電子黒板を利用した共感的・協働的学び合い</t>
  </si>
  <si>
    <t>令和4年度補正デジタル田園都市国家構想交付金(デジタル実装タイプTYPE1)05206AIドリル導入事業</t>
  </si>
  <si>
    <t>令和4年度補正デジタル田園都市国家構想交付金(デジタル実装タイプTYPE1)05210移動市役所推進事業</t>
  </si>
  <si>
    <t>令和4年度補正デジタル田園都市国家構想交付金(デジタル実装タイプTYPE1)05210マイナンバーカード図書館利用事業</t>
  </si>
  <si>
    <t>令和4年度補正デジタル田園都市国家構想交付金(デジタル実装タイプTYPE1)05210キオスク端末（コンビニ交付サービス）拡大事業</t>
  </si>
  <si>
    <t>令和4年度補正デジタル田園都市国家構想交付金(デジタル実装タイプTYPE1)05215ヘルスケアＤＸ導入拠点化事業</t>
  </si>
  <si>
    <t>令和4年度補正デジタル田園都市国家構想交付金(デジタル実装タイプTYPE1)05348異動受付支援サービス導入事業</t>
  </si>
  <si>
    <t>令和4年度補正デジタル田園都市国家構想交付金(デジタル実装タイプTYPE1)05349八峰町下水道・集落排水施設監視システム等整備事業</t>
  </si>
  <si>
    <t>令和4年度補正デジタル田園都市国家構想交付金(デジタル実装タイプTYPE1)05366井川町IP告知システム更改</t>
  </si>
  <si>
    <t>令和4年度補正デジタル田園都市国家構想交付金(デジタル実装タイプTYPE1)05368コンビニ交付サービス導入事業</t>
  </si>
  <si>
    <t>令和4年度補正デジタル田園都市国家構想交付金(デジタル実装タイプTYPE1)05368水道関連施設デジタル化事業</t>
  </si>
  <si>
    <t>令和4年度補正デジタル田園都市国家構想交付金(デジタル実装タイプTYPE1)06000遠隔授業の実践</t>
  </si>
  <si>
    <t>令和4年度補正デジタル田園都市国家構想交付金(デジタル実装タイプTYPE1)06201やまがたMaaS「らくのる」サービス拡充事業</t>
  </si>
  <si>
    <t>令和4年度補正デジタル田園都市国家構想交付金(デジタル実装タイプTYPE1)06209AI技術を活用した介護認定調査の整合性チェックの実施</t>
  </si>
  <si>
    <t>令和5年度補正デジタル田園都市国家構想交付金(デジタル実装タイプTYPE1)47215圃場環境モニタリングシステム導入事業</t>
  </si>
  <si>
    <t>令和4年度補正デジタル田園都市国家構想交付金(デジタル実装タイプTYPE1)06209オンライン遠隔交流授業等実施事業</t>
  </si>
  <si>
    <t>令和4年度補正デジタル田園都市国家構想交付金(デジタル実装タイプTYPE1)06212TASKクラウド スマート申請システム</t>
  </si>
  <si>
    <t>令和4年度補正デジタル田園都市国家構想交付金(デジタル実装タイプTYPE1)06322地域支援プラットフォームを活用した安全・安心なコミュニティづくり</t>
  </si>
  <si>
    <t>令和4年度補正デジタル田園都市国家構想交付金(デジタル実装タイプTYPE1)06381オンライン・書かない窓口化整備事業</t>
  </si>
  <si>
    <t>令和4年度補正デジタル田園都市国家構想交付金(デジタル実装タイプTYPE1)06381公図デジタル化整備事業</t>
  </si>
  <si>
    <t>令和4年度補正デジタル田園都市国家構想交付金(デジタル実装タイプTYPE1)06382「協働」そして「共創」を実現する防災情報提供サービス導入事業</t>
  </si>
  <si>
    <t>令和4年度補正デジタル田園都市国家構想交付金(デジタル実装タイプTYPE1)06402白鷹町 航空レーザ測量・森林資源解析及び森林境界明確化</t>
  </si>
  <si>
    <t>令和4年度補正デジタル田園都市国家構想交付金(デジタル実装タイプTYPE1)07000生涯学習情報システム構築事業</t>
  </si>
  <si>
    <t>令和5年度補正デジタル田園都市国家構想交付金(デジタル実装タイプTYPE1)28227音声告知放送とテキスト情報配信の連携事業</t>
  </si>
  <si>
    <t>令和4年度補正デジタル田園都市国家構想交付金(デジタル実装タイプTYPE1)07000災害からいのちを守る事業（防災DX推進事業）</t>
  </si>
  <si>
    <t>令和4年度補正デジタル田園都市国家構想交付金(デジタル実装タイプTYPE1)07201除雪車運行管理システム事業</t>
  </si>
  <si>
    <t>令和4年度補正デジタル田園都市国家構想交付金(デジタル実装タイプTYPE1)07203避難行動要支援避難支援システム</t>
  </si>
  <si>
    <t>令和4年度補正デジタル田園都市国家構想交付金(デジタル実装タイプTYPE1)07203認可保育施設等に対する補助金給付システムの導入事業</t>
  </si>
  <si>
    <t>令和4年度補正デジタル田園都市国家構想交付金(デジタル実装タイプTYPE1)07204デジタル技術を活用した自動応答システム構築事業</t>
  </si>
  <si>
    <t>令和4年度補正デジタル田園都市国家構想交付金(デジタル実装タイプTYPE1)07205EVシェアリング事業</t>
  </si>
  <si>
    <t>令和4年度補正デジタル田園都市国家構想交付金(デジタル実装タイプTYPE1)07212窓口DXSaaS</t>
  </si>
  <si>
    <t>令和4年度補正デジタル田園都市国家構想交付金(デジタル実装タイプTYPE1)07212健康管理システム導入事業</t>
  </si>
  <si>
    <t>令和4年度補正デジタル田園都市国家構想交付金(デジタル実装タイプTYPE1)07212マイナンバーカード普及促進事業</t>
  </si>
  <si>
    <t>令和4年度補正デジタル田園都市国家構想交付金(デジタル実装タイプTYPE1)07213キャッシュレス決済・セミセルフレジ導入事業</t>
  </si>
  <si>
    <t>令和6年度補正新しい地方経済・生活環境創生交付金(デジタル実装型TYPE1)39201AIチャットボットを導入したホームページリニューアル事業</t>
  </si>
  <si>
    <t>令和4年度補正デジタル田園都市国家構想交付金(デジタル実装タイプTYPE1)07213ARダテニクル</t>
  </si>
  <si>
    <t>VRコンテンツの制作</t>
  </si>
  <si>
    <t>令和5年度補正デジタル田園都市国家構想交付金(デジタル実装タイプTYPE1)25202要介護認定デジタル化緊急対策事業</t>
  </si>
  <si>
    <t>令和6年度補正新しい地方経済・生活環境創生交付金(デジタル実装型TYPE1)35000スマートバス停導入事業</t>
  </si>
  <si>
    <t>令和4年度補正デジタル田園都市国家構想交付金(デジタル実装タイプTYPE1)07308デジタルサイネージと連携した公共施設予約システム構築事業</t>
  </si>
  <si>
    <t>令和4年度補正デジタル田園都市国家構想交付金(デジタル実装タイプTYPE1)07308申請書自動作成システム導入事業</t>
  </si>
  <si>
    <t>令和4年度補正デジタル田園都市国家構想交付金(デジタル実装タイプTYPE1)07447自治体基盤クラウドシステムを活用した窓口改革</t>
  </si>
  <si>
    <t>令和4年度補正デジタル田園都市国家構想交付金(デジタル実装タイプTYPE1)07521行政情報のDX事業</t>
  </si>
  <si>
    <t>令和4年度補正デジタル田園都市国家構想交付金(デジタル実装タイプTYPE1)07521文化施設のDX事業</t>
  </si>
  <si>
    <t>令和4年度補正デジタル田園都市国家構想交付金(デジタル実装タイプTYPE1)08210ＩＣＴ技術を活用した地方自治体の窓口業務における住民サービスの向上</t>
  </si>
  <si>
    <t>令和4年度補正デジタル田園都市国家構想交付金(デジタル実装タイプTYPE1)08211空き家活用基盤構築事業</t>
  </si>
  <si>
    <t>令和4年度補正デジタル田園都市国家構想交付金(デジタル実装タイプTYPE1)08222オンライン関係人口創出事業</t>
  </si>
  <si>
    <t>令和4年度補正デジタル田園都市国家構想交付金(デジタル実装タイプTYPE1)08224戸籍証明書のコンビニ交付事業</t>
  </si>
  <si>
    <t>令和5年度補正デジタル田園都市国家構想交付金(デジタル実装タイプTYPE1)03402平泉町公式ホームページDX推進事業</t>
  </si>
  <si>
    <t>令和4年度補正デジタル田園都市国家構想交付金(デジタル実装タイプTYPE1)08229窓口DX実装事業</t>
  </si>
  <si>
    <t>令和4年度補正デジタル田園都市国家構想交付金(デジタル実装タイプTYPE1)12347行政手続オンライン化推進事業</t>
  </si>
  <si>
    <t>令和5年度補正デジタル田園都市国家構想交付金(デジタル実装タイプTYPE1)12213郵送請求キャッシュレスサービス導入事業</t>
  </si>
  <si>
    <t>令和4年度補正デジタル田園都市国家構想交付金(デジタル実装タイプTYPE1)08235電子図書館事業</t>
  </si>
  <si>
    <t>自動運転</t>
  </si>
  <si>
    <t>令和6年度補正新しい地方経済・生活環境創生交付金(デジタル実装型TYPE1)20210デジタル通知事業</t>
  </si>
  <si>
    <t>令和4年度補正デジタル田園都市国家構想交付金(デジタル実装タイプTYPE1)09201スマート窓口実現事業</t>
  </si>
  <si>
    <t>令和6年度補正新しい地方経済・生活環境創生交付金(デジタル実装型TYPE1)13207スマートロック導入事業</t>
  </si>
  <si>
    <t>令和4年度補正デジタル田園都市国家構想交付金(デジタル実装タイプTYPE1)09202「利用者中心の行政サービス改革」を推進する公共施設予約管理システムの導入事業</t>
  </si>
  <si>
    <t>令和4年度補正デジタル田園都市国家構想交付金(デジタル実装タイプTYPE1)09203デジタルを活用したシェアサイクル導入事業</t>
  </si>
  <si>
    <t>令和4年度補正デジタル田園都市国家構想交付金(デジタル実装タイプTYPE1)46531地域の安全・安心向上に向けた見守りサービス導入事業</t>
  </si>
  <si>
    <t>令和4年度補正デジタル田園都市国家構想交付金(デジタル実装タイプTYPE1)09206タブレット端末・ペーパレス会議システムを利用した介護認定審査会運営事業</t>
  </si>
  <si>
    <t>令和4年度補正デジタル田園都市国家構想交付金(デジタル実装タイプTYPE1)09208小山市デジタル共通商品券発行事業</t>
  </si>
  <si>
    <t>令和4年度補正デジタル田園都市国家構想交付金(デジタル実装タイプTYPE1)13212火葬場予約システム導入事業</t>
  </si>
  <si>
    <t>令和6年度補正新しい地方経済・生活環境創生交付金(デジタル実装型TYPE1)09214窓口キャッシュレス決済端末導入事業</t>
  </si>
  <si>
    <t>令和4年度補正デジタル田園都市国家構想交付金(デジタル実装タイプTYPE1)09210庁内案内ＡＩチャットボットによるデジタル窓口構築事業</t>
  </si>
  <si>
    <t>令和6年度補正新しい地方経済・生活環境創生交付金(デジタル実装型TYPE1)46210火葬場予約システム構築事業</t>
  </si>
  <si>
    <t>令和4年度補正デジタル田園都市国家構想交付金(デジタル実装タイプTYPE1)09213スマート公民館構築事業</t>
  </si>
  <si>
    <t>令和4年度補正デジタル田園都市国家構想交付金(デジタル実装タイプTYPE1)09213障害福祉サポートアプリ</t>
  </si>
  <si>
    <t>令和4年度補正デジタル田園都市国家構想交付金(デジタル実装タイプTYPE1)09213書かない窓口推進事業</t>
  </si>
  <si>
    <t>令和4年度補正デジタル田園都市国家構想交付金(デジタル実装タイプTYPE1)09342ましこデジタルファースト推進事業</t>
  </si>
  <si>
    <t>令和4年度補正デジタル田園都市国家構想交付金(デジタル実装タイプTYPE1)09361MMS情報を基盤とした情報公開によるまちづくりへの活用促進事業</t>
  </si>
  <si>
    <t>令和4年度補正デジタル田園都市国家構想交付金(デジタル実装タイプTYPE1)10204地域経済活性化に向けた電子地域通貨の導入事業</t>
  </si>
  <si>
    <t>令和4年度補正デジタル田園都市国家構想交付金(デジタル実装タイプTYPE1)10208スマートプラットフォーム構築事業</t>
  </si>
  <si>
    <t>令和4年度補正デジタル田園都市国家構想交付金(デジタル実装タイプTYPE1)10211公式LINEアカウント改修事業</t>
  </si>
  <si>
    <t>令和4年度補正デジタル田園都市国家構想交付金(デジタル実装タイプTYPE1)10212スマートロックを活用した新たな学校体育施設開放事業</t>
  </si>
  <si>
    <t>令和4年度補正デジタル田園都市国家構想交付金(デジタル実装タイプTYPE1)10345デジタル技術を活用した行政手続きの利便性向上事業</t>
  </si>
  <si>
    <t>令和4年度補正デジタル田園都市国家構想交付金(デジタル実装タイプTYPE1)10421公共施設予約システム</t>
  </si>
  <si>
    <t>令和6年度補正新しい地方経済・生活環境創生交付金(デジタル実装型TYPE1)43215図書館システムDX推進事業</t>
  </si>
  <si>
    <t>令和4年度補正デジタル田園都市国家構想交付金(デジタル実装タイプTYPE1)10443片品村道路台帳電子化</t>
  </si>
  <si>
    <t>令和4年度補正デジタル田園都市国家構想交付金(デジタル実装タイプTYPE1)10443片品村旅行de納税おぜポン</t>
  </si>
  <si>
    <t>令和4年度補正デジタル田園都市国家構想交付金(デジタル実装タイプTYPE1)10522誰一人取り残さない、人にやさしいデジタルなまち推進事業</t>
  </si>
  <si>
    <t>令和4年度補正デジタル田園都市国家構想交付金(デジタル実装タイプTYPE1)11000全庁GIS基盤整備事業</t>
  </si>
  <si>
    <t>令和4年度補正デジタル田園都市国家構想交付金(デジタル実装タイプTYPE1)11203川口市映像通報システム事業</t>
  </si>
  <si>
    <t>令和4年度補正デジタル田園都市国家構想交付金(デジタル実装タイプTYPE1)11210支払手続におけるキャッシュレス化</t>
  </si>
  <si>
    <t>令和4年度補正デジタル田園都市国家構想交付金(デジタル実装タイプTYPE1)11210LINE公式アカウント運用システム導入</t>
  </si>
  <si>
    <t>令和4年度補正デジタル田園都市国家構想交付金(デジタル実装タイプTYPE1)11210被災者支援システム導入</t>
  </si>
  <si>
    <t>令和4年度補正デジタル田園都市国家構想交付金(デジタル実装タイプTYPE1)11217学力向上支援事業（学力データの分析とデジタルドリルの活用）</t>
  </si>
  <si>
    <t>令和4年度補正デジタル田園都市国家構想交付金(デジタル実装タイプTYPE1)11217浸水・冠水被害の低減に向けた一般下水道台帳GIS登載事業</t>
  </si>
  <si>
    <t>令和5年度補正デジタル田園都市国家構想交付金(デジタル実装タイプTYPE1)27202インフラ情報の整備及び市民公開型ＧＩＳシステム構築事業</t>
  </si>
  <si>
    <t>令和4年度補正デジタル田園都市国家構想交付金(デジタル実装タイプTYPE1)11218収納窓口サービス向上事業</t>
  </si>
  <si>
    <t>令和4年度補正デジタル田園都市国家構想交付金(デジタル実装タイプTYPE1)11222窓口手続きのキャッシュレス化</t>
  </si>
  <si>
    <t>令和4年度補正デジタル田園都市国家構想交付金(デジタル実装タイプTYPE1)11225ゼロカーボンシティ実現に向けた脱炭素型ライフスタイル促進事業</t>
  </si>
  <si>
    <t>令和4年度補正デジタル田園都市国家構想交付金(デジタル実装タイプTYPE1)11230クラウド型被災者支援システムの導入</t>
  </si>
  <si>
    <t>令和4年度補正デジタル田園都市国家構想交付金(デジタル実装タイプTYPE1)11233異動受付支援システムの構築による窓口手続きの迅速化</t>
  </si>
  <si>
    <t>令和4年度補正デジタル田園都市国家構想交付金(デジタル実装タイプTYPE1)11235マイナンバーカードを利用した書かない窓口化</t>
  </si>
  <si>
    <t>令和4年度補正デジタル田園都市国家構想交付金(デジタル実装タイプTYPE1)11235マイナンバーカード等 の図書館利活用事業</t>
  </si>
  <si>
    <t>令和6年度補正新しい地方経済・生活環境創生交付金(デジタル実装型TYPE1)30421支払キャッシュレス化事業</t>
  </si>
  <si>
    <t>令和4年度補正デジタル田園都市国家構想交付金(デジタル実装タイプTYPE1)11241高齢者デジタル活用支援事業</t>
  </si>
  <si>
    <t>令和4年度補正デジタル田園都市国家構想交付金(デジタル実装タイプTYPE1)11242ホームページ連携LINE発信サービス</t>
  </si>
  <si>
    <t>令和4年度補正デジタル田園都市国家構想交付金(デジタル実装タイプTYPE1)11246公立保育所ＩＣＴ導入事業</t>
  </si>
  <si>
    <t>令和4年度補正デジタル田園都市国家構想交付金(デジタル実装タイプTYPE1)33214真庭市森林ｄX実装プロジェクト</t>
  </si>
  <si>
    <t>令和5年度補正デジタル田園都市国家構想交付金(デジタル実装タイプTYPE1)40503標準化後を見据えたBYを含めた自動化モデル</t>
  </si>
  <si>
    <t>令和4年度補正デジタル田園都市国家構想交付金(デジタル実装タイプTYPE1)12206木更津市史デジタルアーカイブの推進</t>
  </si>
  <si>
    <t>令和4年度補正デジタル田園都市国家構想交付金(デジタル実装タイプTYPE1)11246ベースレジストリ整備及び公開型・統合型GIS導入事業</t>
  </si>
  <si>
    <t>令和4年度補正デジタル田園都市国家構想交付金(デジタル実装タイプTYPE1)11301気象観測装置設置事業</t>
  </si>
  <si>
    <t>令和4年度補正デジタル田園都市国家構想交付金(デジタル実装タイプTYPE1)11301道路GIS導入事業</t>
  </si>
  <si>
    <t>令和4年度補正デジタル田園都市国家構想交付金(デジタル実装タイプTYPE1)11324書かない・待たない・行かない窓口整備事業</t>
  </si>
  <si>
    <t>令和5年度補正デジタル田園都市国家構想交付金(デジタル実装タイプTYPE1)40345統合型校務支援システム導入に伴うICT整備事業</t>
  </si>
  <si>
    <t>令和4年度補正デジタル田園都市国家構想交付金(デジタル実装タイプTYPE1)11324三芳町立図書館ICT化促進事業</t>
  </si>
  <si>
    <t>令和4年度補正デジタル田園都市国家構想交付金(デジタル実装タイプTYPE1)11326LINEを活用したオンライン申請サービス事業</t>
  </si>
  <si>
    <t>令和4年度補正デジタル田園都市国家構想交付金(デジタル実装タイプTYPE1)11362証明書コンビニ交付事業</t>
  </si>
  <si>
    <t>令和4年度補正デジタル田園都市国家構想交付金(デジタル実装タイプTYPE1)27361行政手続きのオンライン化推進事業 （がん検診等web予約システム導入）</t>
  </si>
  <si>
    <t>令和5年度補正デジタル田園都市国家構想交付金(デジタル実装タイプTYPE1)23229公立保育園ICT化推進事業</t>
  </si>
  <si>
    <t>令和4年度補正デジタル田園都市国家構想交付金(デジタル実装タイプTYPE1)11363町内全域観光地づくり！QRガイドマップ導入事業</t>
  </si>
  <si>
    <t>令和4年度補正デジタル田園都市国家構想交付金(デジタル実装タイプTYPE1)11383書かない窓口導入事業</t>
  </si>
  <si>
    <t>令和4年度補正デジタル田園都市国家構想交付金(デジタル実装タイプTYPE1)11408施設予約システム</t>
  </si>
  <si>
    <t>令和6年度補正新しい地方経済・生活環境創生交付金(デジタル実装型TYPE1)14215窓口予約システム及びキオスク端末導入による総合窓口レベルアップ事業</t>
  </si>
  <si>
    <t>令和4年度補正デジタル田園都市国家構想交付金(デジタル実装タイプTYPE1)11408鉢形城歴史館20周年準備事業（デジタルコンテンツ導入）</t>
  </si>
  <si>
    <t>令和4年度補正デジタル田園都市国家構想交付金(デジタル実装タイプTYPE1)11464ネット町役場整備事業</t>
  </si>
  <si>
    <t>令和4年度補正デジタル田園都市国家構想交付金(デジタル実装タイプTYPE1)12000対面における納付手続のキャッシュレス化の推進</t>
  </si>
  <si>
    <t>令和4年度補正デジタル田園都市国家構想交付金(デジタル実装タイプTYPE1)46215薩摩川内市デジタル地域通貨プラットフォーム事業</t>
  </si>
  <si>
    <t>移住支援業務のデジタル化</t>
  </si>
  <si>
    <t>令和4年度補正デジタル田園都市国家構想交付金(デジタル実装タイプTYPE1)12100スマート農業機器のレンタル</t>
  </si>
  <si>
    <t>令和6年度補正新しい地方経済・生活環境創生交付金(デジタル実装型TYPE1)12424被災者支援システム運用事業</t>
  </si>
  <si>
    <t>令和4年度補正デジタル田園都市国家構想交付金(デジタル実装タイプTYPE1)12202保育業務のＩＣＴ化による保育環境の向上事業</t>
  </si>
  <si>
    <t>令和4年度補正デジタル田園都市国家構想交付金(デジタル実装タイプTYPE1)12206行政手続きオンライン化システム導入事業</t>
  </si>
  <si>
    <t>令和4年度補正デジタル田園都市国家構想交付金(デジタル実装タイプTYPE1)12213窓口におけるキャッシュレス決済導入事業</t>
  </si>
  <si>
    <t>令和5年度補正デジタル田園都市国家構想交付金(デジタル実装タイプTYPE1)18000交番等ネットワークカメラ設置事業</t>
  </si>
  <si>
    <t>令和6年度補正新しい地方経済・生活環境創生交付金(デジタル実装型TYPE1)25206キャッシュレス券売機導入事業</t>
  </si>
  <si>
    <t>令和4年度補正デジタル田園都市国家構想交付金(デジタル実装タイプTYPE1)12217柏市公式LINE活用サービスシステム</t>
  </si>
  <si>
    <t>令和4年度補正デジタル田園都市国家構想交付金(デジタル実装タイプTYPE1)12218スマートスピーカーを活用したみまもりサービス事業</t>
  </si>
  <si>
    <t>令和5年度補正デジタル田園都市国家構想交付金(デジタル実装タイプTYPE1)29204窓口証明書発行業務におけるコンビニ交付サービス活用事業</t>
  </si>
  <si>
    <t>令和4年度補正デジタル田園都市国家構想交付金(デジタル実装タイプTYPE1)12220キャッシュレス決済導入事業</t>
  </si>
  <si>
    <t>令和4年度補正デジタル田園都市国家構想交付金(デジタル実装タイプTYPE1)12220道路施設維持管理システム構築業務委託</t>
  </si>
  <si>
    <t>令和4年度補正デジタル田園都市国家構想交付金(デジタル実装タイプTYPE1)12222スマート申請推進事業（あびスマッ！～あなたもわたしもスマートに～）</t>
  </si>
  <si>
    <t>令和4年度補正デジタル田園都市国家構想交付金(デジタル実装タイプTYPE1)12223「書かない窓口」（異動受付・申請書作成支援システム）事業</t>
  </si>
  <si>
    <t>令和4年度補正デジタル田園都市国家構想交付金(デジタル実装タイプTYPE1)12225情報発信施設等維持管理事業</t>
  </si>
  <si>
    <t>令和4年度補正デジタル田園都市国家構想交付金(デジタル実装タイプTYPE1)12225行かなくていい市役所</t>
  </si>
  <si>
    <t>令和4年度補正デジタル田園都市国家構想交付金(デジタル実装タイプTYPE1)12228キャッシュレス決済導入事業</t>
  </si>
  <si>
    <t>令和4年度補正デジタル田園都市国家構想交付金(デジタル実装タイプTYPE1)12229電子申請の拡充と来庁しなくてよい窓口の開設</t>
  </si>
  <si>
    <t>令和4年度補正デジタル田園都市国家構想交付金(デジタル実装タイプTYPE1)12230議会会議録検索システム事業</t>
  </si>
  <si>
    <t>令和4年度補正デジタル田園都市国家構想交付金(デジタル実装タイプTYPE1)12232バスロケーションシステム導入・運用事業</t>
  </si>
  <si>
    <t>令和4年度補正デジタル田園都市国家構想交付金(デジタル実装タイプTYPE1)12232建築行政地図情報システム</t>
  </si>
  <si>
    <t>令和4年度補正デジタル田園都市国家構想交付金(デジタル実装タイプTYPE1)12236がん検診Web予約システム導入事業</t>
  </si>
  <si>
    <t>令和4年度補正デジタル田園都市国家構想交付金(デジタル実装タイプTYPE1)12329戸別送受信機貸与事業</t>
  </si>
  <si>
    <t>令和4年度補正デジタル田園都市国家構想交付金(デジタル実装タイプTYPE1)12347デジタルサイネージ整理券発券システム導入事業</t>
  </si>
  <si>
    <t>令和4年度補正デジタル田園都市国家構想交付金(デジタル実装タイプTYPE1)13000認知機能検査用タブレット端末の導入</t>
  </si>
  <si>
    <t>令和4年度補正デジタル田園都市国家構想交付金(デジタル実装タイプTYPE1)13000公共施設等Wi-Fi認証プラットフォーム事業</t>
  </si>
  <si>
    <t>令和4年度補正デジタル田園都市国家構想交付金(デジタル実装タイプTYPE1)13000バーチャル・ラーニング・プラットフォーム</t>
  </si>
  <si>
    <t>令和4年度補正デジタル田園都市国家構想交付金(デジタル実装タイプTYPE1)13102窓口ソリューションシステムの導入</t>
  </si>
  <si>
    <t>令和6年度補正新しい地方経済・生活環境創生交付金(デジタル実装型TYPE1)03321郵送請求キャッシュレスサービス導入事業</t>
  </si>
  <si>
    <t>令和4年度補正デジタル田園都市国家構想交付金(デジタル実装タイプTYPE1)13102粗大ごみ申告受付システムの導入</t>
  </si>
  <si>
    <t>令和4年度補正デジタル田園都市国家構想交付金(デジタル実装タイプTYPE1)13105オンライン手続きの拡充による住民サービスの向上</t>
  </si>
  <si>
    <t>令和4年度補正デジタル田園都市国家構想交付金(デジタル実装タイプTYPE1)13110ＩＣＴ（デジタルドリル）を活用した教育活動の推進</t>
  </si>
  <si>
    <t>令和6年度補正新しい地方経済・生活環境創生交付金(デジタル実装型TYPE1)35211スマートロック整備事業</t>
  </si>
  <si>
    <t>令和4年度補正デジタル田園都市国家構想交付金(デジタル実装タイプTYPE1)13110駐輪施設入出庫対応におけるシステム整備事業</t>
  </si>
  <si>
    <t>令和4年度補正デジタル田園都市国家構想交付金(デジタル実装タイプTYPE1)13114地方自治体の窓口ＤＸによる住民サービスの向上</t>
  </si>
  <si>
    <t>令和4年度補正デジタル田園都市国家構想交付金(デジタル実装タイプTYPE1)13115区役所窓口におけるキャッシュレス決済導入事業</t>
  </si>
  <si>
    <t>令和4年度補正デジタル田園都市国家構想交付金(デジタル実装タイプTYPE1)13115区立保育園・子供園向けＩＣＴシステム導入事業</t>
  </si>
  <si>
    <t>令和5年度補正デジタル田園都市国家構想交付金(デジタル実装タイプTYPE1)23203ウェブ口座振替受付サービス導入事業</t>
  </si>
  <si>
    <t>令和4年度補正デジタル田園都市国家構想交付金(デジタル実装タイプTYPE1)13117WEBQUの実施</t>
  </si>
  <si>
    <t>令和4年度補正デジタル田園都市国家構想交付金(デジタル実装タイプTYPE1)13117戸籍証明書のコンビニ交付サービス</t>
  </si>
  <si>
    <t>令和4年度補正デジタル田園都市国家構想交付金(デジタル実装タイプTYPE1)13117キャッシュレス決済等導入事業</t>
  </si>
  <si>
    <t>令和4年度補正デジタル田園都市国家構想交付金(デジタル実装タイプTYPE1)13117保育所等利用調整AI導入事業</t>
  </si>
  <si>
    <t>令和4年度補正デジタル田園都市国家構想交付金(デジタル実装タイプTYPE1)13119建築関連証明書発行事務等のデジタル化事業</t>
  </si>
  <si>
    <t>令和4年度補正デジタル田園都市国家構想交付金(デジタル実装タイプTYPE1)13119施設使用料のキャッシュレス決済導入事業</t>
  </si>
  <si>
    <t>令和4年度補正デジタル田園都市国家構想交付金(デジタル実装タイプTYPE1)13119AI-OCRを活用した窓口業務サービスの向上</t>
  </si>
  <si>
    <t>令和4年度補正デジタル田園都市国家構想交付金(デジタル実装タイプTYPE1)13119ＬＩＮＥを活用した情報窓口の整備</t>
  </si>
  <si>
    <t>令和4年度補正デジタル田園都市国家構想交付金(デジタル実装タイプTYPE1)13121「書かない・待たない窓口」の実現に向けた窓口ＤＸ</t>
  </si>
  <si>
    <t>令和4年度補正デジタル田園都市国家構想交付金(デジタル実装タイプTYPE1)13123おくやみコーナーの設置</t>
  </si>
  <si>
    <t>令和6年度補正新しい地方経済・生活環境創生交付金(デジタル実装型TYPE1)35212窓口キャッシュレス決済導入事業</t>
  </si>
  <si>
    <t>令和4年度補正デジタル田園都市国家構想交付金(デジタル実装タイプTYPE1)13123ひきこもり相談支援事業</t>
  </si>
  <si>
    <t>令和4年度補正デジタル田園都市国家構想交付金(デジタル実装タイプTYPE1)13209オンライン行政手続拡充事業</t>
  </si>
  <si>
    <t>令和4年度補正デジタル田園都市国家構想交付金(デジタル実装タイプTYPE1)13209地域のデジタル化支援事業</t>
  </si>
  <si>
    <t>令和4年度補正デジタル田園都市国家構想交付金(デジタル実装タイプTYPE1)13212健診会場支援システム等導入事業</t>
  </si>
  <si>
    <t>令和4年度補正デジタル田園都市国家構想交付金(デジタル実装タイプTYPE1)13220海外の外国人講師による中学校オンライン英会話レッスンの導入事業</t>
  </si>
  <si>
    <t>令和4年度補正デジタル田園都市国家構想交付金(デジタル実装タイプTYPE1)13220食品ロスの削減のためのフードシェアリングサービスの導入事業</t>
  </si>
  <si>
    <t>令和4年度補正デジタル田園都市国家構想交付金(デジタル実装タイプTYPE1)13228主体的・対話的学習の推進</t>
  </si>
  <si>
    <t>令和4年度補正デジタル田園都市国家構想交付金(デジタル実装タイプTYPE1)14000オープンデータ推進事業</t>
  </si>
  <si>
    <t>令和4年度補正デジタル田園都市国家構想交付金(デジタル実装タイプTYPE1)14100横浜市資源集団回収管理システム構築</t>
  </si>
  <si>
    <t>令和4年度補正デジタル田園都市国家構想交付金(デジタル実装タイプTYPE1)14201粗大ごみ収集のオンライン申請</t>
  </si>
  <si>
    <t>令和5年度補正デジタル田園都市国家構想交付金(デジタル実装タイプTYPE1)26366行政手続オンライン化推進事業</t>
  </si>
  <si>
    <t>令和4年度補正デジタル田園都市国家構想交付金(デジタル実装タイプTYPE1)14203ごみ収集車両運行管理システムを活用したごみ収集業務のデジタル化</t>
  </si>
  <si>
    <t>令和6年度補正新しい地方経済・生活環境創生交付金(デジタル実装型TYPE1)10202産後ケア利用推進デジタル化事業</t>
  </si>
  <si>
    <t>令和4年度補正デジタル田園都市国家構想交付金(デジタル実装タイプTYPE1)14205傷病者情報管理システムの活用により救急業務の効率化を図る事業</t>
  </si>
  <si>
    <t>消防・救急業務のデジタル化</t>
  </si>
  <si>
    <t>令和4年度補正デジタル田園都市国家構想交付金(デジタル実装タイプTYPE1)14205道路窓口業務システム整備事業</t>
  </si>
  <si>
    <t>令和5年度補正デジタル田園都市国家構想交付金(デジタル実装タイプTYPE1)42208各種証明書手数料の窓口支払いのキャッシュレス化事業</t>
  </si>
  <si>
    <t>令和4年度補正デジタル田園都市国家構想交付金(デジタル実装タイプTYPE1)14205ごみ収集システムを活用したごみ及び資源収集の効率化</t>
  </si>
  <si>
    <t>令和6年度補正新しい地方経済・生活環境創生交付金(デジタル実装型TYPE1)41341避難行動要支援者管理システム等整備事業</t>
  </si>
  <si>
    <t>令和4年度補正デジタル田園都市国家構想交付金(デジタル実装タイプTYPE1)14205藤沢市コンタクトセンター事業</t>
  </si>
  <si>
    <t>令和4年度補正デジタル田園都市国家構想交付金(デジタル実装タイプTYPE1)14207子どもたちの個別最適な学びの実現に向けた教育情報基盤の整備</t>
  </si>
  <si>
    <t>令和5年度補正デジタル田園都市国家構想交付金(デジタル実装タイプTYPE1)11241公立保育所ICT活用事業</t>
  </si>
  <si>
    <t>令和4年度補正デジタル田園都市国家構想交付金(デジタル実装タイプTYPE1)14207公金収納のキャッシュレス化</t>
  </si>
  <si>
    <t>令和4年度補正デジタル田園都市国家構想交付金(デジタル実装タイプTYPE1)14207書かない窓口の導入とコンビニ交付等の促進</t>
  </si>
  <si>
    <t>令和4年度補正デジタル田園都市国家構想交付金(デジタル実装タイプTYPE1)14208公開型ＧＩＳ導入事業</t>
  </si>
  <si>
    <t>令和4年度補正デジタル田園都市国家構想交付金(デジタル実装タイプTYPE1)14211建築関連窓口のＤＸ化</t>
  </si>
  <si>
    <t>令和4年度補正デジタル田園都市国家構想交付金(デジタル実装タイプTYPE1)14211秦野市総合防災情報システムの機能拡充</t>
  </si>
  <si>
    <t>令和4年度補正デジタル田園都市国家構想交付金(デジタル実装タイプTYPE1)14211教育ＤＸの推進</t>
  </si>
  <si>
    <t>令和4年度補正デジタル田園都市国家構想交付金(デジタル実装タイプTYPE1)14212ＩＣＴ技術を活用した市役所窓口における市民サービスの向上</t>
  </si>
  <si>
    <t>令和4年度補正デジタル田園都市国家構想交付金(デジタル実装タイプTYPE1)14213証明書の交付請求及び発行の自動化</t>
  </si>
  <si>
    <t>令和4年度補正デジタル田園都市国家構想交付金(デジタル実装タイプTYPE1)14214ベースレジストリ整備及び公開型GISの拡充による市民サービス向上</t>
  </si>
  <si>
    <t>令和4年度補正デジタル田園都市国家構想交付金(デジタル実装タイプTYPE1)14215LINE公式アカウントを利用したスマホ市役所事業</t>
  </si>
  <si>
    <t>令和4年度補正デジタル田園都市国家構想交付金(デジタル実装タイプTYPE1)14215福祉部門におけるスマート窓口及びスマート申請の導入</t>
  </si>
  <si>
    <t>令和4年度補正デジタル田園都市国家構想交付金(デジタル実装タイプTYPE1)14215介護認定審査会におけるWeb会議システム導入</t>
  </si>
  <si>
    <t>令和4年度補正デジタル田園都市国家構想交付金(デジタル実装タイプTYPE1)14216キャッシュレス導入</t>
  </si>
  <si>
    <t>令和4年度補正デジタル田園都市国家構想交付金(デジタル実装タイプTYPE1)14218綾瀬市ＤＸ推進事業（市民サービスのデジタル化）</t>
  </si>
  <si>
    <t>令和4年度補正デジタル田園都市国家構想交付金(デジタル実装タイプTYPE1)14321デジタル技術とマイナンバーを活用した窓口サービス等の利便性向上</t>
  </si>
  <si>
    <t>令和4年度補正デジタル田園都市国家構想交付金(デジタル実装タイプTYPE1)14321浸水多発地域への水位等情報システム構築事業</t>
  </si>
  <si>
    <t>令和4年度補正デジタル田園都市国家構想交付金(デジタル実装タイプTYPE1)14384地図を活用した情報提供及び通報の可視化</t>
  </si>
  <si>
    <t>令和5年度補正デジタル田園都市国家構想交付金(デジタル実装タイプTYPE1)34309坂町スマート窓口推進事業</t>
  </si>
  <si>
    <t>令和4年度補正デジタル田園都市国家構想交付金(デジタル実装タイプTYPE1)14384ＩＣＴ技術を活用した地方自治体の窓口業務における住民サービスの向上</t>
  </si>
  <si>
    <t>令和4年度補正デジタル田園都市国家構想交付金(デジタル実装タイプTYPE1)15202すべての市民のための「行かない」「書かない」「スムーズな」行政サービス推進事業</t>
  </si>
  <si>
    <t>令和4年度補正デジタル田園都市国家構想交付金(デジタル実装タイプTYPE1)15202オンライン診療普及事業</t>
  </si>
  <si>
    <t>令和4年度補正デジタル田園都市国家構想交付金(デジタル実装タイプTYPE1)15202除雪稼働管理システム構築事業</t>
  </si>
  <si>
    <t>令和4年度補正デジタル田園都市国家構想交付金(デジタル実装タイプTYPE1)15204行政手続のオンライン化による住民サービスの向上事業</t>
  </si>
  <si>
    <t>令和4年度補正デジタル田園都市国家構想交付金(デジタル実装タイプTYPE1)15205AIオンデマンド交通運行事業</t>
  </si>
  <si>
    <t>令和4年度補正デジタル田園都市国家構想交付金(デジタル実装タイプTYPE1)15206行政手続のオンライン化による住民サービスの向上事業</t>
  </si>
  <si>
    <t>令和4年度補正デジタル田園都市国家構想交付金(デジタル実装タイプTYPE1)15208電子入札システム運用事業</t>
  </si>
  <si>
    <t>令和4年度補正デジタル田園都市国家構想交付金(デジタル実装タイプTYPE1)15209除雪集計システム導入業務</t>
  </si>
  <si>
    <t>令和4年度補正デジタル田園都市国家構想交付金(デジタル実装タイプTYPE1)15209校務支援システム</t>
  </si>
  <si>
    <t>令和4年度補正デジタル田園都市国家構想交付金(デジタル実装タイプTYPE1)15211「伝える」広報から「つながる」広報へ。情報発信ツールDX化事業</t>
  </si>
  <si>
    <t>令和4年度補正デジタル田園都市国家構想交付金(デジタル実装タイプTYPE1)15212行政手続のオンライン化による住民サービスの向上事業</t>
  </si>
  <si>
    <t>令和4年度補正デジタル田園都市国家構想交付金(デジタル実装タイプTYPE1)15217次世代型農業確立支援事業</t>
  </si>
  <si>
    <t>令和4年度補正デジタル田園都市国家構想交付金(デジタル実装タイプTYPE1)15222健康DX</t>
  </si>
  <si>
    <t>令和4年度補正デジタル田園都市国家構想交付金(デジタル実装タイプTYPE1)15222イベントアプリを通じた消費拡大、データ集積</t>
  </si>
  <si>
    <t>令和5年度補正デジタル田園都市国家構想交付金(デジタル実装タイプTYPE1)12221ICTを活用した道路情報プラットフォーム整備事業</t>
  </si>
  <si>
    <t>令和5年度補正デジタル田園都市国家構想交付金(デジタル実装タイプTYPE1)20000犯罪被害防止対策推進事業</t>
  </si>
  <si>
    <t>令和4年度補正デジタル田園都市国家構想交付金(デジタル実装タイプTYPE1)15222公共施設予約に関する利便性の向上</t>
  </si>
  <si>
    <t>令和4年度補正デジタル田園都市国家構想交付金(デジタル実装タイプTYPE1)15222保育園ICT導入事業</t>
  </si>
  <si>
    <t>令和4年度補正デジタル田園都市国家構想交付金(デジタル実装タイプTYPE1)15222行政手続のオンライン化による住民サービスの向上事業</t>
  </si>
  <si>
    <t>令和4年度補正デジタル田園都市国家構想交付金(デジタル実装タイプTYPE1)15223施設予約システム導入事業</t>
  </si>
  <si>
    <t>令和5年度補正デジタル田園都市国家構想交付金(デジタル実装タイプTYPE1)22211デジタル探究教材を活用した教育の充実化推進事業</t>
  </si>
  <si>
    <t>令和4年度補正デジタル田園都市国家構想交付金(デジタル実装タイプTYPE1)15223学校校務デジタル化推進事業</t>
  </si>
  <si>
    <t>令和4年度補正デジタル田園都市国家構想交付金(デジタル実装タイプTYPE1)15223行政手続のオンライン化による住民サービスの向上事業</t>
  </si>
  <si>
    <t>令和4年度補正デジタル田園都市国家構想交付金(デジタル実装タイプTYPE1)15224新庁舎窓口サクサク大作戦事業 STEP1～まずは異動で書かせない窓口</t>
  </si>
  <si>
    <t>令和4年度補正デジタル田園都市国家構想交付金(デジタル実装タイプTYPE1)15224行政手続のオンライン化による住民サービスの向上事業</t>
  </si>
  <si>
    <t>令和4年度補正デジタル田園都市国家構想交付金(デジタル実装タイプTYPE1)15225行政手続のオンライン化による住民サービスの向上事業</t>
  </si>
  <si>
    <t>令和5年度補正デジタル田園都市国家構想交付金(デジタル実装タイプTYPE1)35202保育所入所関連業務サービス向上事業</t>
  </si>
  <si>
    <t>令和4年度補正デジタル田園都市国家構想交付金(デジタル実装タイプTYPE1)15342除雪車位置管理システム</t>
  </si>
  <si>
    <t>令和4年度補正デジタル田園都市国家構想交付金(デジタル実装タイプTYPE1)15385ドローンを活用した新スマート物流実装事業</t>
  </si>
  <si>
    <t>ドローン／ロボットを活用した物流配送</t>
  </si>
  <si>
    <t>令和4年度補正デジタル田園都市国家構想交付金(デジタル実装タイプTYPE1)15385観光拠点におけるデジタル遊具実装事業</t>
  </si>
  <si>
    <t>令和4年度補正デジタル田園都市国家構想交付金(デジタル実装タイプTYPE1)15385行政手続のオンライン化による住民サービスの向上事業</t>
  </si>
  <si>
    <t>令和4年度補正デジタル田園都市国家構想交付金(デジタル実装タイプTYPE1)15482GISを活用した避難行動要支援者支援事業</t>
  </si>
  <si>
    <t>令和4年度補正デジタル田園都市国家構想交付金(デジタル実装タイプTYPE1)16000とやま移住魅力発信・強化事業</t>
  </si>
  <si>
    <t>令和4年度補正デジタル田園都市国家構想交付金(デジタル実装タイプTYPE1)16000富山空港サポーターズクラブデジタル化推進事業</t>
  </si>
  <si>
    <t>令和4年度補正デジタル田園都市国家構想交付金(デジタル実装タイプTYPE1)16000ウェルビーイングを実現する地域モビリティサービス構築事業</t>
  </si>
  <si>
    <t>令和4年度補正デジタル田園都市国家構想交付金(デジタル実装タイプTYPE1)16201Web口座振替受付サービス導入事業</t>
  </si>
  <si>
    <t>令和4年度補正デジタル田園都市国家構想交付金(デジタル実装タイプTYPE1)16202MaaSの実装によるデマンド型地域交通システム最適化事業</t>
  </si>
  <si>
    <t>令和4年度補正デジタル田園都市国家構想交付金(デジタル実装タイプTYPE1)16202浸水対応迅速化に向けた水位・流速センサー導入事業</t>
  </si>
  <si>
    <t>令和4年度補正デジタル田園都市国家構想交付金(デジタル実装タイプTYPE1)16202遠隔漏水監視システム導入による水道管路管理の効率化</t>
  </si>
  <si>
    <t>令和5年度補正デジタル田園都市国家構想交付金(デジタル実装タイプTYPE1)24324公開型地理情報システムを用いた行政情報公開事業</t>
  </si>
  <si>
    <t>令和4年度補正デジタル田園都市国家構想交付金(デジタル実装タイプTYPE1)16202ICTを利用した外国人世帯の就学支援</t>
  </si>
  <si>
    <t>令和4年度補正デジタル田園都市国家構想交付金(デジタル実装タイプTYPE1)16204センサーを活用した通学路安全確保サービス</t>
  </si>
  <si>
    <t>令和4年度補正デジタル田園都市国家構想交付金(デジタル実装タイプTYPE1)16204統合型GIS導入による地図情報公開事業</t>
  </si>
  <si>
    <t>令和4年度補正デジタル田園都市国家構想交付金(デジタル実装タイプTYPE1)16205保育所等ICT化推進事業</t>
  </si>
  <si>
    <t>令和4年度補正デジタル田園都市国家構想交付金(デジタル実装タイプTYPE1)16206LINEを活用した市民サービスデジタル化事業</t>
  </si>
  <si>
    <t>令和4年度補正デジタル田園都市国家構想交付金(デジタル実装タイプTYPE1)16206ICT技術を活用した地図情報公開サービス事業</t>
  </si>
  <si>
    <t>令和4年度補正デジタル田園都市国家構想交付金(デジタル実装タイプTYPE1)16208砺波市行政サイトＡＩチャットボット導入業務委託</t>
  </si>
  <si>
    <t>令和4年度補正デジタル田園都市国家構想交付金(デジタル実装タイプTYPE1)16209「いつでも・どこでも・かんたん」手続スマート市役所推進事業</t>
  </si>
  <si>
    <t>令和4年度補正デジタル田園都市国家構想交付金(デジタル実装タイプTYPE1)16210市立図書館と学校図書館の共通システム化及び資料のＩＣ化</t>
  </si>
  <si>
    <t>令和4年度補正デジタル田園都市国家構想交付金(デジタル実装タイプTYPE1)16211デジタル技術を活用した窓口手続の効率化</t>
  </si>
  <si>
    <t>令和4年度補正デジタル田園都市国家構想交付金(デジタル実装タイプTYPE1)16211コミュニティバス転換型AIオンデマンドバス運行事業</t>
  </si>
  <si>
    <t>令和4年度補正デジタル田園都市国家構想交付金(デジタル実装タイプTYPE1)16323キャッシュレス決済導入事業</t>
  </si>
  <si>
    <t>令和4年度補正デジタル田園都市国家構想交付金(デジタル実装タイプTYPE1)16342窓口相談支援事業～利用者にやさしい行政窓口の整備～</t>
  </si>
  <si>
    <t>令和4年度補正デジタル田園都市国家構想交付金(デジタル実装タイプTYPE1)16342LINEスマートシティ推進事業</t>
  </si>
  <si>
    <t>令和4年度補正デジタル田園都市国家構想交付金(デジタル実装タイプTYPE1)16904中新川郡地域資源らくらく検索マップの作成</t>
  </si>
  <si>
    <t>令和4年度補正デジタル田園都市国家構想交付金(デジタル実装タイプTYPE1)17000ｅスポーツ普及・促進事業</t>
  </si>
  <si>
    <t>令和4年度補正デジタル田園都市国家構想交付金(デジタル実装タイプTYPE1)17000金沢城デジタルコンテンツ制作事業</t>
  </si>
  <si>
    <t>令和4年度補正デジタル田園都市国家構想交付金(デジタル実装タイプTYPE1)17000移動データ活用基盤構築事業</t>
  </si>
  <si>
    <t>令和4年度補正デジタル田園都市国家構想交付金(デジタル実装タイプTYPE1)17000迅速・公平な被災者支援実現事業</t>
  </si>
  <si>
    <t>令和4年度補正デジタル田園都市国家構想交付金(デジタル実装タイプTYPE1)17201金沢市デジタルミュージアム構築事業</t>
  </si>
  <si>
    <t>令和4年度補正デジタル田園都市国家構想交付金(デジタル実装タイプTYPE1)17201スマホ・コンビニ収納の推進及びコンビニ交付の拡充事業</t>
  </si>
  <si>
    <t>令和4年度補正デジタル田園都市国家構想交付金(デジタル実装タイプTYPE1)17201金沢スマートサービス基盤構築事業</t>
  </si>
  <si>
    <t>令和6年度補正新しい地方経済・生活環境創生交付金(デジタル実装型TYPE1)01564ペーパーレス会議システムの活用による介護認定審査会運営事業</t>
  </si>
  <si>
    <t>令和4年度補正デジタル田園都市国家構想交付金(デジタル実装タイプTYPE1)17201AI相談支援システムの導入</t>
  </si>
  <si>
    <t>令和4年度補正デジタル田園都市国家構想交付金(デジタル実装タイプTYPE1)17202デジタル技術を活用した「書かなくて済む」窓口</t>
  </si>
  <si>
    <t>令和4年度補正デジタル田園都市国家構想交付金(デジタル実装タイプTYPE1)17203小松市における２大交通拠点をつなぐ自動運転バスの導入事業</t>
  </si>
  <si>
    <t>令和4年度補正デジタル田園都市国家構想交付金(デジタル実装タイプTYPE1)40349電子契約システム</t>
  </si>
  <si>
    <t>令和4年度補正デジタル田園都市国家構想交付金(デジタル実装タイプTYPE1)17204LINEを活用した手続き等オンライン化事業</t>
  </si>
  <si>
    <t>令和6年度補正新しい地方経済・生活環境創生交付金(デジタル実装型TYPE1)13122かつしかシティプロモーションサイト構築</t>
  </si>
  <si>
    <t>令和4年度補正デジタル田園都市国家構想交付金(デジタル実装タイプTYPE1)17204母子健康手帳アプリのデジタル予診票を活用した小児予防接種DX</t>
  </si>
  <si>
    <t>令和4年度補正デジタル田園都市国家構想交付金(デジタル実装タイプTYPE1)17205積雪深自動モニタリングシステムを活用した除雪業務の効率化</t>
  </si>
  <si>
    <t>令和4年度補正デジタル田園都市国家構想交付金(デジタル実装タイプTYPE1)17206デジタル教育環境推進事業</t>
  </si>
  <si>
    <t>令和4年度補正デジタル田園都市国家構想交付金(デジタル実装タイプTYPE1)17206マップデジタイズによる情報収集容易化事業</t>
  </si>
  <si>
    <t>令和4年度補正デジタル田園都市国家構想交付金(デジタル実装タイプTYPE1)17207GISを活用した住民サービス向上事業</t>
  </si>
  <si>
    <t>令和4年度補正デジタル田園都市国家構想交付金(デジタル実装タイプTYPE1)17207AIドリルと電子新聞を活用したデジタル教育－HAKUISMの推進－</t>
  </si>
  <si>
    <t>令和4年度補正デジタル田園都市国家構想交付金(デジタル実装タイプTYPE1)17209防災情報プラットフォーム構築事業</t>
  </si>
  <si>
    <t>令和6年度補正新しい地方経済・生活環境創生交付金(デジタル実装型TYPE1)37203Web口座振替受付事業</t>
  </si>
  <si>
    <t>令和4年度補正デジタル田園都市国家構想交付金(デジタル実装タイプTYPE1)17210（仮）白山市立鉄道ビジターセンターデジタルチケット導入事業</t>
  </si>
  <si>
    <t>令和4年度補正デジタル田園都市国家構想交付金(デジタル実装タイプTYPE1)27223「チーム学校」支援体制構築事業（SNS関連）</t>
  </si>
  <si>
    <t>令和4年度補正デジタル田園都市国家構想交付金(デジタル実装タイプTYPE1)17324電子黒板導入事業</t>
  </si>
  <si>
    <t>令和4年度補正デジタル田園都市国家構想交付金(デジタル実装タイプTYPE1)17361保育園入所選考ワンストップサービス導入事業</t>
  </si>
  <si>
    <t>事業の提供</t>
    <rPh sb="0" eb="2">
      <t>ジギョウ</t>
    </rPh>
    <rPh sb="3" eb="5">
      <t>テイキョウ</t>
    </rPh>
    <phoneticPr fontId="2"/>
  </si>
  <si>
    <t>令和4年度補正デジタル田園都市国家構想交付金(デジタル実装タイプTYPE1)17407ICT技術を活用した地図情報公開サービス</t>
  </si>
  <si>
    <t>令和4年度補正デジタル田園都市国家構想交付金(デジタル実装タイプTYPE1)17407保育教育施設の安全管理・保護者連携サービス</t>
  </si>
  <si>
    <t>令和4年度補正デジタル田園都市国家構想交付金(デジタル実装タイプTYPE1)17407ICT技術を活用した地域情報発信サービス強化事業</t>
  </si>
  <si>
    <t>令和4年度補正デジタル田園都市国家構想交付金(デジタル実装タイプTYPE1)17463申請書作成支援システム導入事業</t>
  </si>
  <si>
    <t>令和4年度補正デジタル田園都市国家構想交付金(デジタル実装タイプTYPE1)18000「デジタル地域通貨」導入事業</t>
  </si>
  <si>
    <t>令和4年度補正デジタル田園都市国家構想交付金(デジタル実装タイプTYPE1)18000チャットアプリ活用による外部とのコミュニケーション円滑化</t>
  </si>
  <si>
    <t>令和4年度補正デジタル田園都市国家構想交付金(デジタル実装タイプTYPE1)18000恐竜エリア拡大プロジェクト</t>
  </si>
  <si>
    <t>令和4年度補正デジタル田園都市国家構想交付金(デジタル実装タイプTYPE1)18000福井県警アプリの開発と運用</t>
  </si>
  <si>
    <t>令和4年度補正デジタル田園都市国家構想交付金(デジタル実装タイプTYPE1)18201福井市ホームページ再構築事業</t>
  </si>
  <si>
    <t>令和4年度補正デジタル田園都市国家構想交付金(デジタル実装タイプTYPE1)18204コンビニ交付サービス導入事業</t>
  </si>
  <si>
    <t>令和4年度補正デジタル田園都市国家構想交付金(デジタル実装タイプTYPE1)18205デジタルを活用した公共施設の予約事業</t>
  </si>
  <si>
    <t>令和4年度補正デジタル田園都市国家構想交付金(デジタル実装タイプTYPE1)18205デジタルの活用による教育環境充実事業</t>
  </si>
  <si>
    <t>令和4年度補正デジタル田園都市国家構想交付金(デジタル実装タイプTYPE1)18208窓口等キャッシュレス決済推進事業</t>
  </si>
  <si>
    <t>令和4年度補正デジタル田園都市国家構想交付金(デジタル実装タイプTYPE1)18208公式LINE導入によるスマホ市役所</t>
  </si>
  <si>
    <t>令和4年度補正デジタル田園都市国家構想交付金(デジタル実装タイプTYPE1)18208災害情報配信一元化システム</t>
  </si>
  <si>
    <t>令和6年度補正新しい地方経済・生活環境創生交付金(デジタル実装型TYPE1)25211住民サービス向上のための窓口業務のDX推進事業</t>
  </si>
  <si>
    <t>令和4年度補正デジタル田園都市国家構想交付金(デジタル実装タイプTYPE1)18209越前市発オリジナルＶtuberによる情報発信力強化事業</t>
  </si>
  <si>
    <t>令和4年度補正デジタル田園都市国家構想交付金(デジタル実装タイプTYPE1)18322窓口申請書作成支援システム事業</t>
  </si>
  <si>
    <t>令和4年度補正デジタル田園都市国家構想交付金(デジタル実装タイプTYPE1)18322積雪モニタリングシステム事業</t>
  </si>
  <si>
    <t>令和4年度補正デジタル田園都市国家構想交付金(デジタル実装タイプTYPE1)18501情報発信ツール導入事業</t>
  </si>
  <si>
    <t>令和4年度補正デジタル田園都市国家構想交付金(デジタル実装タイプTYPE1)19201マイナポータルを活用した健康づくり支援事業</t>
  </si>
  <si>
    <t>令和4年度補正デジタル田園都市国家構想交付金(デジタル実装タイプTYPE1)19204課題解決学術都市の実現</t>
  </si>
  <si>
    <t>令和4年度補正デジタル田園都市国家構想交付金(デジタル実装タイプTYPE1)19205モビリティを活用したオンライン診療サービス</t>
  </si>
  <si>
    <t>令和4年度補正デジタル田園都市国家構想交付金(デジタル実装タイプTYPE1)19207公共施設予約のデジタル実装事業</t>
  </si>
  <si>
    <t>令和4年度補正デジタル田園都市国家構想交付金(デジタル実装タイプTYPE1)19210甲斐市公開型GISシステムにおけるドローン活用事業および甲斐市ドローン操縦人材育成事業</t>
  </si>
  <si>
    <t>令和4年度補正デジタル田園都市国家構想交付金(デジタル実装タイプTYPE1)19213窓口支援システム整備事業</t>
  </si>
  <si>
    <t>令和4年度補正デジタル田園都市国家構想交付金(デジタル実装タイプTYPE1)20000交番ネットワークカメラ設置事業</t>
  </si>
  <si>
    <t>令和4年度補正デジタル田園都市国家構想交付金(デジタル実装タイプTYPE1)20000障がい特性に応じたICT・ATリソース活用促進事業</t>
  </si>
  <si>
    <t>令和5年度補正デジタル田園都市国家構想交付金(デジタル実装タイプTYPE1)07308図書管理システム構築事業</t>
  </si>
  <si>
    <t>令和4年度補正デジタル田園都市国家構想交付金(デジタル実装タイプTYPE1)20000多様な観光情報に対応した情報発信最適化事業</t>
  </si>
  <si>
    <t>令和4年度補正デジタル田園都市国家構想交付金(デジタル実装タイプTYPE1)20000県立長野図書館所蔵資料デジタル化事業</t>
  </si>
  <si>
    <t>令和4年度補正デジタル田園都市国家構想交付金(デジタル実装タイプTYPE1)20201公共施設DX事業</t>
  </si>
  <si>
    <t>令和4年度補正デジタル田園都市国家構想交付金(デジタル実装タイプTYPE1)20201親子成長DX事業</t>
  </si>
  <si>
    <t>令和4年度補正デジタル田園都市国家構想交付金(デジタル実装タイプTYPE1)20201文化・観光DX事業</t>
  </si>
  <si>
    <t>令和4年度補正デジタル田園都市国家構想交付金(デジタル実装タイプTYPE1)20202Web会議システムの新たな活用事業</t>
  </si>
  <si>
    <t>令和4年度補正デジタル田園都市国家構想交付金(デジタル実装タイプTYPE1)20202学校開放施設予約システム構築事業</t>
  </si>
  <si>
    <t>令和4年度補正デジタル田園都市国家構想交付金(デジタル実装タイプTYPE1)20202窓口キャッシュレス拡大事業</t>
  </si>
  <si>
    <t>令和4年度補正デジタル田園都市国家構想交付金(デジタル実装タイプTYPE1)20202松本地域交通決済キャッシュレス化推進事業</t>
  </si>
  <si>
    <t>令和4年度補正デジタル田園都市国家構想交付金(デジタル実装タイプTYPE1)20203消防団災害活動支援事業</t>
  </si>
  <si>
    <t>令和4年度補正デジタル田園都市国家構想交付金(デジタル実装タイプTYPE1)20206保育園ICTシステム導入事業</t>
  </si>
  <si>
    <t>令和4年度補正デジタル田園都市国家構想交付金(デジタル実装タイプTYPE1)20211書かない窓口の導入によるマイナンバーカード利活用好循環創出事業</t>
  </si>
  <si>
    <t>令和4年度補正デジタル田園都市国家構想交付金(デジタル実装タイプTYPE1)20212窓口におけるキャッシュレス決済導入事業</t>
  </si>
  <si>
    <t>令和4年度補正デジタル田園都市国家構想交付金(デジタル実装タイプTYPE1)20212GPS、GISの技術連携と除雪管理システム構築事業（今、どこ？～除雪、終わりました！システム構築事業）</t>
  </si>
  <si>
    <t>令和4年度補正デジタル田園都市国家構想交付金(デジタル実装タイプTYPE1)20215窓口キャッシュレス決済拡大事業</t>
  </si>
  <si>
    <t>令和4年度補正デジタル田園都市国家構想交付金(デジタル実装タイプTYPE1)20215配信機器等の活用による特色ある教育活動の展開</t>
  </si>
  <si>
    <t>令和4年度補正デジタル田園都市国家構想交付金(デジタル実装タイプTYPE1)20215自動運転サービス構築事業</t>
  </si>
  <si>
    <t>令和4年度補正デジタル田園都市国家構想交付金(デジタル実装タイプTYPE1)20217胃内視鏡クラウドシステム導入事業</t>
  </si>
  <si>
    <t>令和4年度補正デジタル田園都市国家構想交付金(デジタル実装タイプTYPE1)20218母子健康手帳アプリのデジタル予診票を活用した小児予防接種DX</t>
  </si>
  <si>
    <t>令和4年度補正デジタル田園都市国家構想交付金(デジタル実装タイプTYPE1)20218公立保育園ICT化推進事業</t>
  </si>
  <si>
    <t>令和4年度補正デジタル田園都市国家構想交付金(デジタル実装タイプTYPE1)20219東御市デジタル行政サービス提供推進事業</t>
  </si>
  <si>
    <t>令和4年度補正デジタル田園都市国家構想交付金(デジタル実装タイプTYPE1)20220母子健康手帳アプリのデジタル予診票を活用した小児予防接種DX</t>
  </si>
  <si>
    <t>令和4年度補正デジタル田園都市国家構想交付金(デジタル実装タイプTYPE1)20220安曇野市地域公共交通DX推進事業</t>
  </si>
  <si>
    <t>令和4年度補正デジタル田園都市国家構想交付金(デジタル実装タイプTYPE1)28206ICTを活用した貸館施設の効率的管理の導入</t>
  </si>
  <si>
    <t>令和4年度補正デジタル田園都市国家構想交付金(デジタル実装タイプTYPE1)20324AIチャットボット導入事業</t>
  </si>
  <si>
    <t>令和6年度補正新しい地方経済・生活環境創生交付金(デジタル実装型TYPE1)12239証明書等のキャッシュレ決済導入事業</t>
  </si>
  <si>
    <t>令和4年度補正デジタル田園都市国家構想交付金(デジタル実装タイプTYPE1)20324書かせない窓口システム構築事業</t>
  </si>
  <si>
    <t>令和4年度補正デジタル田園都市国家構想交付金(デジタル実装タイプTYPE1)20350誰ひとり取り残させない書かないデジタル窓口事業</t>
  </si>
  <si>
    <t>令和4年度補正デジタル田園都市国家構想交付金(デジタル実装タイプTYPE1)20350長和町情報配信サービスプラットフォーム構築事業</t>
  </si>
  <si>
    <t>令和4年度補正デジタル田園都市国家構想交付金(デジタル実装タイプTYPE1)20361窓口キャッシュレス決済導入事業</t>
  </si>
  <si>
    <t>令和4年度補正デジタル田園都市国家構想交付金(デジタル実装タイプTYPE1)20362LINEを利用した情報配信ツールの改修事業</t>
  </si>
  <si>
    <t>令和4年度補正デジタル田園都市国家構想交付金(デジタル実装タイプTYPE1)20388宮田村GIGAスクール構想推進事業</t>
  </si>
  <si>
    <t>令和4年度補正デジタル田園都市国家構想交付金(デジタル実装タイプTYPE1)20402オンラインで結ぶ地域と学校の繋がり （GIGAスクール構想実現に向けて）</t>
  </si>
  <si>
    <t>令和4年度補正デジタル田園都市国家構想交付金(デジタル実装タイプTYPE1)20404阿南町DX推進事業</t>
  </si>
  <si>
    <t>令和4年度補正デジタル田園都市国家構想交付金(デジタル実装タイプTYPE1)20404コンビニ決済システム導入住民サービス向上事業</t>
  </si>
  <si>
    <t>令和4年度補正デジタル田園都市国家構想交付金(デジタル実装タイプTYPE1)20415喬木村保育システム導入事業</t>
  </si>
  <si>
    <t>令和4年度補正デジタル田園都市国家構想交付金(デジタル実装タイプTYPE1)20430大桑村統合型GIS構築事業</t>
  </si>
  <si>
    <t>令和4年度補正デジタル田園都市国家構想交付金(デジタル実装タイプTYPE1)20430村ホームページ更新事業</t>
  </si>
  <si>
    <t>令和5年度補正デジタル田園都市国家構想交付金(デジタル実装タイプTYPE1)10211介護認定のDX化による誰一人取り残さない福祉の実現</t>
  </si>
  <si>
    <t>令和4年度補正デジタル田園都市国家構想交付金(デジタル実装タイプTYPE1)20446コンビニ交付サービス導入事業</t>
  </si>
  <si>
    <t>令和4年度補正デジタル田園都市国家構想交付金(デジタル実装タイプTYPE1)20448申請簡単デジタル窓口簡素化事業</t>
  </si>
  <si>
    <t>令和5年度補正デジタル田園都市国家構想交付金(デジタル実装タイプTYPE1)29000奈良県観光リコメンドサービス構築事業</t>
  </si>
  <si>
    <t>令和4年度補正デジタル田園都市国家構想交付金(デジタル実装タイプTYPE1)20450公共施設利用の利便性向上</t>
  </si>
  <si>
    <t>令和5年度補正デジタル田園都市国家構想交付金(デジタル実装タイプTYPE1)40342公共施設予約オンライン化推進事業</t>
  </si>
  <si>
    <t>令和4年度補正デジタル田園都市国家構想交付金(デジタル実装タイプTYPE1)20451松本地域交通決済キャッシュレス化推進事業</t>
  </si>
  <si>
    <t>令和4年度補正デジタル田園都市国家構想交付金(デジタル実装タイプTYPE1)20486公共サービス予約デジタル化事業（施設予約・スマートロックシステム）</t>
  </si>
  <si>
    <t>令和6年度補正新しい地方経済・生活環境創生交付金(デジタル実装型TYPE1)40000ふくおか未来文化財DX推進事業</t>
  </si>
  <si>
    <t>令和4年度補正デジタル田園都市国家構想交付金(デジタル実装タイプTYPE1)20486デジタルサイネージによる観光情報発信高度化事業</t>
  </si>
  <si>
    <t>令和4年度補正デジタル田園都市国家構想交付金(デジタル実装タイプTYPE1)20590飯綱町デジタル教育プログラム</t>
  </si>
  <si>
    <t>令和4年度補正デジタル田園都市国家構想交付金(デジタル実装タイプTYPE1)21000市民向け行政サービスをまとめてDX</t>
  </si>
  <si>
    <t>令和5年度補正デジタル田園都市国家構想交付金(デジタル実装タイプTYPE1)47348行政手続き申込みに係るシステム導入による町民サービスの向上</t>
  </si>
  <si>
    <t>令和4年度補正デジタル田園都市国家構想交付金(デジタル実装タイプTYPE1)21000有線テレビケーブルを活用した農業用水利施設の遠隔監視と水門の遠隔操作</t>
  </si>
  <si>
    <t>令和4年度補正デジタル田園都市国家構想交付金(デジタル実装タイプTYPE1)21202証明書自動交付サービス普及促進事業</t>
  </si>
  <si>
    <t>令和4年度補正デジタル田園都市国家構想交付金(デジタル実装タイプTYPE1)21203飛騨高山の旧城下町をデジタルマップで巡る旅</t>
  </si>
  <si>
    <t>令和4年度補正デジタル田園都市国家構想交付金(デジタル実装タイプTYPE1)21203飛騨高山における各種手続きオンライン化の加速</t>
  </si>
  <si>
    <t>令和4年度補正デジタル田園都市国家構想交付金(デジタル実装タイプTYPE1)21208証明書等コンビニ交付サービス導入事業</t>
  </si>
  <si>
    <t>令和4年度補正デジタル田園都市国家構想交付金(デジタル実装タイプTYPE1)21209仮想空間を活用した適応指導教室の整備</t>
  </si>
  <si>
    <t>令和4年度補正デジタル田園都市国家構想交付金(デジタル実装タイプTYPE1)21209電子図書館を活用した児童生徒読書活動の推進</t>
  </si>
  <si>
    <t>令和4年度補正デジタル田園都市国家構想交付金(デジタル実装タイプTYPE1)21213GIS活用による道路台帳データ公開事業</t>
  </si>
  <si>
    <t>令和4年度補正デジタル田園都市国家構想交付金(デジタル実装タイプTYPE1)21214公共施設へのスマートキー導入事業</t>
  </si>
  <si>
    <t>令和4年度補正デジタル田園都市国家構想交付金(デジタル実装タイプTYPE1)21214窓口業務支援システム整備事業</t>
  </si>
  <si>
    <t>令和4年度補正デジタル田園都市国家構想交付金(デジタル実装タイプTYPE1)33000道路維持管理DX</t>
  </si>
  <si>
    <t>令和4年度補正デジタル田園都市国家構想交付金(デジタル実装タイプTYPE1)21218もっとすっと楽々手続き</t>
  </si>
  <si>
    <t>令和4年度補正デジタル田園都市国家構想交付金(デジタル実装タイプTYPE1)21218ＩＣＴ技術を活用した地方自治体の窓口業務における住民サービスの向上</t>
  </si>
  <si>
    <t>令和4年度補正デジタル田園都市国家構想交付金(デジタル実装タイプTYPE1)21381神戸町デジタル地域通貨事業</t>
  </si>
  <si>
    <t>令和4年度補正デジタル田園都市国家構想交付金(デジタル実装タイプTYPE1)21401マイナンバーカードを活用した各種証明書のコンビニ交付導入事業</t>
  </si>
  <si>
    <t>令和4年度補正デジタル田園都市国家構想交付金(デジタル実装タイプTYPE1)21521オンライン申請システム導入事業</t>
  </si>
  <si>
    <t>令和4年度補正デジタル田園都市国家構想交付金(デジタル実装タイプTYPE1)22000漁獲情報等の集積・活用による生産性向上促進事業</t>
  </si>
  <si>
    <t>令和4年度補正デジタル田園都市国家構想交付金(デジタル実装タイプTYPE1)40605メタバースを活用したデジタルツインのまちづくり事業</t>
  </si>
  <si>
    <t>令和4年度補正デジタル田園都市国家構想交付金(デジタル実装タイプTYPE1)22000衛星画像のＡＩ解析による農地活用事業</t>
  </si>
  <si>
    <t>令和4年度補正デジタル田園都市国家構想交付金(デジタル実装タイプTYPE1)22000森林情報をすべての人に～森林クラウド公開システム等の構築～</t>
  </si>
  <si>
    <t>令和4年度補正デジタル田園都市国家構想交付金(デジタル実装タイプTYPE1)22100メタバースを活用した移住促進事業</t>
  </si>
  <si>
    <t>令和4年度補正デジタル田園都市国家構想交付金(デジタル実装タイプTYPE1)22100児童相談業務DX推進事業</t>
  </si>
  <si>
    <t>令和4年度補正デジタル田園都市国家構想交付金(デジタル実装タイプTYPE1)22100電子図書館整備事業</t>
  </si>
  <si>
    <t>令和4年度補正デジタル田園都市国家構想交付金(デジタル実装タイプTYPE1)22100施設使用料のキャッシュレス決済導入事業</t>
  </si>
  <si>
    <t>令和4年度補正デジタル田園都市国家構想交付金(デジタル実装タイプTYPE1)22203住民異動手続きに係るスマート窓口事業</t>
  </si>
  <si>
    <t>令和4年度補正デジタル田園都市国家構想交付金(デジタル実装タイプTYPE1)22207庁内及び公開型地理情報システム導入事業</t>
  </si>
  <si>
    <t>令和4年度補正デジタル田園都市国家構想交付金(デジタル実装タイプTYPE1)22207機能拡充による行政手続オンライン化推進事業</t>
  </si>
  <si>
    <t>令和4年度補正デジタル田園都市国家構想交付金(デジタル実装タイプTYPE1)22210ＭａａＳ推進に係るAIオンデマンド交通導入・運用事業</t>
  </si>
  <si>
    <t>令和5年度補正デジタル田園都市国家構想交付金(デジタル実装タイプTYPE1)24443美村パスポート普及促進事業</t>
  </si>
  <si>
    <t>令和4年度補正デジタル田園都市国家構想交付金(デジタル実装タイプTYPE1)22211体育施設及び交流センターのDXの推進事業</t>
  </si>
  <si>
    <t>令和4年度補正デジタル田園都市国家構想交付金(デジタル実装タイプTYPE1)22211デジタルを活用した教育の充実化推進事業</t>
  </si>
  <si>
    <t>令和4年度補正デジタル田園都市国家構想交付金(デジタル実装タイプTYPE1)22211オープンデータを活用した公民連携のまちづくり事業</t>
  </si>
  <si>
    <t>令和4年度補正デジタル田園都市国家構想交付金(デジタル実装タイプTYPE1)22213住民公開用資料のデジタル化による住民サービスの充実</t>
  </si>
  <si>
    <t>令和4年度補正デジタル田園都市国家構想交付金(デジタル実装タイプTYPE1)22214LINEを活用した情報発信DX・市民サービス向上事業</t>
  </si>
  <si>
    <t>令和4年度補正デジタル田園都市国家構想交付金(デジタル実装タイプTYPE1)22216ICT活用による保育の見える化・保育の質向上事業</t>
  </si>
  <si>
    <t>令和4年度補正デジタル田園都市国家構想交付金(デジタル実装タイプTYPE1)22222窓口サービス改善事業</t>
  </si>
  <si>
    <t>令和4年度補正デジタル田園都市国家構想交付金(デジタル実装タイプTYPE1)22225スマホ市役所 ～書かない・待たない・行かない市役所の実現～</t>
  </si>
  <si>
    <t>令和4年度補正デジタル田園都市国家構想交付金(デジタル実装タイプTYPE1)22301ノッカルひがしいず</t>
  </si>
  <si>
    <t>令和4年度補正デジタル田園都市国家構想交付金(デジタル実装タイプTYPE1)22325Web口座振替受付サービス事業</t>
  </si>
  <si>
    <t>令和6年度補正新しい地方経済・生活環境創生交付金(デジタル実装型TYPE1)11240住民向け情報一斉配信事業</t>
  </si>
  <si>
    <t>令和4年度補正デジタル田園都市国家構想交付金(デジタル実装タイプTYPE1)22341公開型ＧＩＳによる住民サービス向上事業</t>
  </si>
  <si>
    <t>令和4年度補正デジタル田園都市国家構想交付金(デジタル実装タイプTYPE1)22429マイナンバーカードを活用した住民窓口における申請書作成支援システムの導入</t>
  </si>
  <si>
    <t>令和5年度補正デジタル田園都市国家構想交付金(デジタル実装タイプTYPE1)01224子育てアプリ導入事業</t>
  </si>
  <si>
    <t>令和4年度補正デジタル田園都市国家構想交付金(デジタル実装タイプTYPE1)22824斎場予約システム導入事業</t>
  </si>
  <si>
    <t>令和4年度補正デジタル田園都市国家構想交付金(デジタル実装タイプTYPE1)23000愛知県電子契約推進事業</t>
  </si>
  <si>
    <t>令和6年度補正新しい地方経済・生活環境創生交付金(デジタル実装型TYPE1)25201公共施設予約システム構築事業</t>
  </si>
  <si>
    <t>令和4年度補正デジタル田園都市国家構想交付金(デジタル実装タイプTYPE1)23000公の施設のキャッシュレス決済導入事業</t>
  </si>
  <si>
    <t>令和4年度補正デジタル田園都市国家構想交付金(デジタル実装タイプTYPE1)23000工事情報連携システム開発事業</t>
  </si>
  <si>
    <t>令和4年度補正デジタル田園都市国家構想交付金(デジタル実装タイプTYPE1)23100科学館発券システムの再構築</t>
  </si>
  <si>
    <t>令和4年度補正デジタル田園都市国家構想交付金(デジタル実装タイプTYPE1)23100スポーツ・レクリエーション情報システムオンライン・キャッシュレス決済導入</t>
  </si>
  <si>
    <t>令和4年度補正デジタル田園都市国家構想交付金(デジタル実装タイプTYPE1)23202地域活動コミュニケーションサービス実装事業</t>
  </si>
  <si>
    <t>令和4年度補正デジタル田園都市国家構想交付金(デジタル実装タイプTYPE1)23203庁内コンビニ交付端末による証明書発行サービス拡充事業</t>
  </si>
  <si>
    <t>令和4年度補正デジタル田園都市国家構想交付金(デジタル実装タイプTYPE1)23205徴収事務改善事業</t>
  </si>
  <si>
    <t>令和4年度補正デジタル田園都市国家構想交付金(デジタル実装タイプTYPE1)23210コンビニ収納・スマホ決済導入事業</t>
  </si>
  <si>
    <t>令和4年度補正デジタル田園都市国家構想交付金(デジタル実装タイプTYPE1)23210公式LINE機能拡充事業</t>
  </si>
  <si>
    <t>令和5年度補正デジタル田園都市国家構想交付金(デジタル実装タイプTYPE1)22213口座振替のＷＥＢ登録</t>
  </si>
  <si>
    <t>令和4年度補正デジタル田園都市国家構想交付金(デジタル実装タイプTYPE1)23211インフラDX推進事業</t>
  </si>
  <si>
    <t>令和4年度補正デジタル田園都市国家構想交付金(デジタル実装タイプTYPE1)23211水道DX</t>
  </si>
  <si>
    <t>令和4年度補正デジタル田園都市国家構想交付金(デジタル実装タイプTYPE1)23211市民サービス向上DX</t>
  </si>
  <si>
    <t>令和4年度補正デジタル田園都市国家構想交付金(デジタル実装タイプTYPE1)23213社会資源の見える化事業といげたネット（電子＠連絡帳）の連携によるデータベース一元化事業</t>
  </si>
  <si>
    <t>令和6年度補正新しい地方経済・生活環境創生交付金(デジタル実装型TYPE1)12208カンタンマップ導入事業</t>
  </si>
  <si>
    <t>令和4年度補正デジタル田園都市国家構想交付金(デジタル実装タイプTYPE1)23213河川防災情報システム導入事業</t>
  </si>
  <si>
    <t>令和4年度補正デジタル田園都市国家構想交付金(デジタル実装タイプTYPE1)23214ポイントプラットフォーム導入による市民活動促進事業</t>
  </si>
  <si>
    <t>令和4年度補正デジタル田園都市国家構想交付金(デジタル実装タイプTYPE1)23214データを活用したスマートまちづくり</t>
  </si>
  <si>
    <t>令和4年度補正デジタル田園都市国家構想交付金(デジタル実装タイプTYPE1)23214行政手続オンライン化の推進による住民サービスの向上</t>
  </si>
  <si>
    <t>令和4年度補正デジタル田園都市国家構想交付金(デジタル実装タイプTYPE1)23215図書館ICT化事業</t>
  </si>
  <si>
    <t>令和4年度補正デジタル田園都市国家構想交付金(デジタル実装タイプTYPE1)23219認定調査業務のデジタル化</t>
  </si>
  <si>
    <t>令和4年度補正デジタル田園都市国家構想交付金(デジタル実装タイプTYPE1)23220行政手続きにおけるオンライン化推進事業</t>
  </si>
  <si>
    <t>令和5年度補正デジタル田園都市国家構想交付金(デジタル実装タイプTYPE1)40421LINEを活用した情報発信デジタル化事業</t>
  </si>
  <si>
    <t>令和4年度補正デジタル田園都市国家構想交付金(デジタル実装タイプTYPE1)23222子ども・子育てＩＣＴ推進事業</t>
  </si>
  <si>
    <t>令和4年度補正デジタル田園都市国家構想交付金(デジタル実装タイプTYPE1)23223ドローン導入事業</t>
  </si>
  <si>
    <t>令和4年度補正デジタル田園都市国家構想交付金(デジタル実装タイプTYPE1)23223バイオリンの里 デジタルミュージアム</t>
  </si>
  <si>
    <t>令和4年度補正デジタル田園都市国家構想交付金(デジタル実装タイプTYPE1)23226市ホームページリニューアル後のLINEセグメント配信事業</t>
  </si>
  <si>
    <t>令和4年度補正デジタル田園都市国家構想交付金(デジタル実装タイプTYPE1)23230小中学校におけるデジタル教材導入事業～世代を超え、繋がる学び～</t>
  </si>
  <si>
    <t>令和4年度補正デジタル田園都市国家構想交付金(デジタル実装タイプTYPE1)23231保育園・児童クラブ等ＩＣＴシステム導入業務</t>
  </si>
  <si>
    <t>令和4年度補正デジタル田園都市国家構想交付金(デジタル実装タイプTYPE1)23235コンビニ交付事業</t>
  </si>
  <si>
    <t>令和4年度補正デジタル田園都市国家構想交付金(デジタル実装タイプTYPE1)23235特殊車両通行許可システム登録業務</t>
  </si>
  <si>
    <t>令和4年度補正デジタル田園都市国家構想交付金(デジタル実装タイプTYPE1)23237コンビニ交付サービス導入事業</t>
  </si>
  <si>
    <t>令和4年度補正デジタル田園都市国家構想交付金(デジタル実装タイプTYPE1)23238GIGAスクール構想環境整備事業</t>
  </si>
  <si>
    <t>令和4年度補正デジタル田園都市国家構想交付金(デジタル実装タイプTYPE1)23238オンライン手続きの拡充による住民サービスの向上</t>
  </si>
  <si>
    <t>令和4年度補正デジタル田園都市国家構想交付金(デジタル実装タイプTYPE1)23238避難行動要支援者管理システム等整備事業</t>
  </si>
  <si>
    <t>令和4年度補正デジタル田園都市国家構想交付金(デジタル実装タイプTYPE1)23302保育業務支援システムの導入による保育サービス向上</t>
  </si>
  <si>
    <t>令和4年度補正デジタル田園都市国家構想交付金(デジタル実装タイプTYPE1)23342行政手続のオンライン化による行政サービス向上とRPAによる業務効率化</t>
  </si>
  <si>
    <t>令和4年度補正デジタル田園都市国家構想交付金(デジタル実装タイプTYPE1)24203伊勢市LINE公式アカウントを活用したデジタル市役所の構築</t>
  </si>
  <si>
    <t>令和4年度補正デジタル田園都市国家構想交付金(デジタル実装タイプTYPE1)24203LINEを活用した誰もが相談しやすい窓口の設置</t>
  </si>
  <si>
    <t>令和4年度補正デジタル田園都市国家構想交付金(デジタル実装タイプTYPE1)24205要介護認定調査業務のデジタル化事業</t>
  </si>
  <si>
    <t>令和4年度補正デジタル田園都市国家構想交付金(デジタル実装タイプTYPE1)24205書かないワンストップ窓口推進事業</t>
  </si>
  <si>
    <t>令和4年度補正デジタル田園都市国家構想交付金(デジタル実装タイプTYPE1)30392ドローンを活用した新スマート物流実装事業</t>
  </si>
  <si>
    <t>令和4年度補正デジタル田園都市国家構想交付金(デジタル実装タイプTYPE1)24207会議録の公開迅速化</t>
  </si>
  <si>
    <t>令和5年度補正デジタル田園都市国家構想交付金(デジタル実装タイプTYPE1)01230放課後児童クラブ業務支援システム導入事業</t>
  </si>
  <si>
    <t>令和4年度補正デジタル田園都市国家構想交付金(デジタル実装タイプTYPE1)24207AI及びOCR技術を活用した市民サービスの向上</t>
  </si>
  <si>
    <t>令和4年度補正デジタル田園都市国家構想交付金(デジタル実装タイプTYPE1)24208会議録公開迅速化事業</t>
  </si>
  <si>
    <t>令和4年度補正デジタル田園都市国家構想交付金(デジタル実装タイプTYPE1)24208電子カルテリモート診療システムの導入事業</t>
  </si>
  <si>
    <t>令和4年度補正デジタル田園都市国家構想交付金(デジタル実装タイプTYPE1)24208特定健診・薬歴参照サービス</t>
  </si>
  <si>
    <t>令和4年度補正デジタル田園都市国家構想交付金(デジタル実装タイプTYPE1)24214母子健康手帳アプリの活用による小児予防接種・乳幼児健診デジタル化事業</t>
  </si>
  <si>
    <t>令和4年度補正デジタル田園都市国家構想交付金(デジタル実装タイプTYPE1)24214高齢者デジタルライフ・ITポータル</t>
  </si>
  <si>
    <t>令和4年度補正デジタル田園都市国家構想交付金(デジタル実装タイプTYPE1)24214高齢者デジタルライフ・AI共同送迎</t>
  </si>
  <si>
    <t>令和4年度補正デジタル田園都市国家構想交付金(デジタル実装タイプTYPE1)24214高齢者デジタルライフ・モバイルクリニック</t>
  </si>
  <si>
    <t>令和4年度補正デジタル田園都市国家構想交付金(デジタル実装タイプTYPE1)24215オンライン手続きの拡充による住民サービスの向上</t>
  </si>
  <si>
    <t>令和4年度補正デジタル田園都市国家構想交付金(デジタル実装タイプTYPE1)24324クラウド型被災者支援システムを活用した地域の安全性向上</t>
  </si>
  <si>
    <t>令和4年度補正デジタル田園都市国家構想交付金(デジタル実装タイプTYPE1)24341デジタル図書館事業</t>
  </si>
  <si>
    <t>令和4年度補正デジタル田園都市国家構想交付金(デジタル実装タイプTYPE1)24561認定こども園ICT化による保育環境・子育て環境向上事業</t>
  </si>
  <si>
    <t>令和4年度補正デジタル田園都市国家構想交付金(デジタル実装タイプTYPE1)24561御浜町行政手続デジタル化事業</t>
  </si>
  <si>
    <t>令和4年度補正デジタル田園都市国家構想交付金(デジタル実装タイプTYPE1)25000県立スポーツ施設のオンライン予約システム導入事業</t>
  </si>
  <si>
    <t>令和4年度補正デジタル田園都市国家構想交付金(デジタル実装タイプTYPE1)25000デジタルミュージアム推進事業</t>
  </si>
  <si>
    <t>令和4年度補正デジタル田園都市国家構想交付金(デジタル実装タイプTYPE1)25000観光情報発信DX事業</t>
  </si>
  <si>
    <t>令和4年度補正デジタル田園都市国家構想交付金(デジタル実装タイプTYPE1)25000データ駆動型農業実装支援事業</t>
  </si>
  <si>
    <t>令和4年度補正デジタル田園都市国家構想交付金(デジタル実装タイプTYPE1)25000滋賀県平和祈念館ＤＸ推進事業</t>
  </si>
  <si>
    <t>令和5年度補正デジタル田園都市国家構想交付金(デジタル実装タイプTYPE1)41401有田町立小中学校AIドリル導入事業</t>
  </si>
  <si>
    <t>令和4年度補正デジタル田園都市国家構想交付金(デジタル実装タイプTYPE1)25202公共施設予約システム導入事業</t>
  </si>
  <si>
    <t>令和4年度補正デジタル田園都市国家構想交付金(デジタル実装タイプTYPE1)25203観光MaaSシステム構築事業</t>
  </si>
  <si>
    <t>令和4年度補正デジタル田園都市国家構想交付金(デジタル実装タイプTYPE1)25204書かない窓口、コンビニ住民票記載事項証明機能追加</t>
  </si>
  <si>
    <t>令和4年度補正デジタル田園都市国家構想交付金(デジタル実装タイプTYPE1)25204よりよい介護サービス提供のための要介護認定事務DX化事業</t>
  </si>
  <si>
    <t>令和4年度補正デジタル田園都市国家構想交付金(デジタル実装タイプTYPE1)25206情報発信力強化事業</t>
  </si>
  <si>
    <t>令和6年度補正新しい地方経済・生活環境創生交付金(デジタル実装型TYPE1)09000CBT学力定着プログラム事業</t>
  </si>
  <si>
    <t>令和4年度補正デジタル田園都市国家構想交付金(デジタル実装タイプTYPE1)25206よりよい介護サービス提供のための要介護認定事務DX化事業</t>
  </si>
  <si>
    <t>令和4年度補正デジタル田園都市国家構想交付金(デジタル実装タイプTYPE1)25207市役所庁舎の窓口での各種手続きにおけるデジタル化およびセミセルフレジの導入</t>
  </si>
  <si>
    <t>令和5年度補正デジタル田園都市国家構想交付金(デジタル実装タイプTYPE1)17201健康ポイントアプリ</t>
  </si>
  <si>
    <t>令和4年度補正デジタル田園都市国家構想交付金(デジタル実装タイプTYPE1)25207保育所入所申込に係るシステム導入による住民サービスの向上</t>
  </si>
  <si>
    <t>令和4年度補正デジタル田園都市国家構想交付金(デジタル実装タイプTYPE1)25207よりよい介護サービス提供のための要介護認定事務DX化事業</t>
  </si>
  <si>
    <t>令和4年度補正デジタル田園都市国家構想交付金(デジタル実装タイプTYPE1)25208よりよい介護サービス提供のための要介護認定事務DX化事業</t>
  </si>
  <si>
    <t>令和4年度補正デジタル田園都市国家構想交付金(デジタル実装タイプTYPE1)25209介護認定調査・審査事業</t>
  </si>
  <si>
    <t>令和4年度補正デジタル田園都市国家構想交付金(デジタル実装タイプTYPE1)25209デジタルツールを活用したこうか版ネウボラの実施</t>
  </si>
  <si>
    <t>令和5年度補正デジタル田園都市国家構想交付金(デジタル実装タイプTYPE1)02381安心・安全で快適なまちを実現するデジタル道路情報提供サービス</t>
  </si>
  <si>
    <t>令和4年度補正デジタル田園都市国家構想交付金(デジタル実装タイプTYPE1)25209オンライン合意形成プラットフォーム構築事業</t>
  </si>
  <si>
    <t>令和4年度補正デジタル田園都市国家構想交付金(デジタル実装タイプTYPE1)25210公共施設予約システム導入事業</t>
  </si>
  <si>
    <t>令和4年度補正デジタル田園都市国家構想交付金(デジタル実装タイプTYPE1)25210行政情報のデジタル化・オープン化による住民サービス向上</t>
  </si>
  <si>
    <t>令和4年度補正デジタル田園都市国家構想交付金(デジタル実装タイプTYPE1)25210保育所等業務効率化（ICT化）推進事業</t>
  </si>
  <si>
    <t>令和5年度補正デジタル田園都市国家構想交付金(デジタル実装タイプTYPE1)08443キャッシュレス決済導入事業</t>
  </si>
  <si>
    <t>令和6年度補正新しい地方経済・生活環境創生交付金(デジタル実装型TYPE1)42202ＡＩ搭載型ドリル導入事業</t>
  </si>
  <si>
    <t>令和4年度補正デジタル田園都市国家構想交付金(デジタル実装タイプTYPE1)25210よりよい介護サービス提供のための要介護認定事務DX化事業</t>
  </si>
  <si>
    <t>令和4年度補正デジタル田園都市国家構想交付金(デジタル実装タイプTYPE1)25213オンラインによる行政手続と市民向け通知サービスの提供</t>
  </si>
  <si>
    <t>令和4年度補正デジタル田園都市国家構想交付金(デジタル実装タイプTYPE1)25214コンビニ交付サービス積極活用事業</t>
  </si>
  <si>
    <t>令和4年度補正デジタル田園都市国家構想交付金(デジタル実装タイプTYPE1)25214保育所等入園選考業務に係るAI・システム導入事業</t>
  </si>
  <si>
    <t>令和4年度補正デジタル田園都市国家構想交付金(デジタル実装タイプTYPE1)25214職員採用試験のデジタル化</t>
  </si>
  <si>
    <t>令和4年度補正デジタル田園都市国家構想交付金(デジタル実装タイプTYPE1)25384健康促進事業（仮）</t>
  </si>
  <si>
    <t>令和4年度補正デジタル田園都市国家構想交付金(デジタル実装タイプTYPE1)25425愛荘町版デジタル町役場構築事業</t>
  </si>
  <si>
    <t>令和4年度補正デジタル田園都市国家構想交付金(デジタル実装タイプTYPE1)26100市民向け道路情報システムの公開事業</t>
  </si>
  <si>
    <t>令和4年度補正デジタル田園都市国家構想交付金(デジタル実装タイプTYPE1)26100大型ごみインターネット受付システム及び持込ごみ事前予約システム等の導入</t>
  </si>
  <si>
    <t>令和4年度補正デジタル田園都市国家構想交付金(デジタル実装タイプTYPE1)26100オンライン予約サービス及び混雑状況配信の導入</t>
  </si>
  <si>
    <t>令和4年度補正デジタル田園都市国家構想交付金(デジタル実装タイプTYPE1)26201行政手続きオンライン化事業</t>
  </si>
  <si>
    <t>令和4年度補正デジタル田園都市国家構想交付金(デジタル実装タイプTYPE1)26202舞鶴市公式防災アプリケーション導入事業</t>
  </si>
  <si>
    <t>令和4年度補正デジタル田園都市国家構想交付金(デジタル実装タイプTYPE1)26203綾部市情報配信サービスプラットフォーム構築事業</t>
  </si>
  <si>
    <t>令和6年度補正新しい地方経済・生活環境創生交付金(デジタル実装型TYPE1)11223母子健康手帳アプリを活用した伴走型相談支援サービス</t>
  </si>
  <si>
    <t>令和4年度補正デジタル田園都市国家構想交付金(デジタル実装タイプTYPE1)26204宇治市小中学校遠隔交流事業</t>
  </si>
  <si>
    <t>令和4年度補正デジタル田園都市国家構想交付金(デジタル実装タイプTYPE1)26207電子契約</t>
  </si>
  <si>
    <t>令和4年度補正デジタル田園都市国家構想交付金(デジタル実装タイプTYPE1)26212証明書コンビニ交付サービス事業</t>
  </si>
  <si>
    <t>令和4年度補正デジタル田園都市国家構想交付金(デジタル実装タイプTYPE1)26212マイナンバーカード対応施設予約システム導入事業</t>
  </si>
  <si>
    <t>令和4年度補正デジタル田園都市国家構想交付金(デジタル実装タイプTYPE1)26303ＬＩＮＥによる情報共有・オンライン申請対応事業</t>
  </si>
  <si>
    <t>令和4年度補正デジタル田園都市国家構想交付金(デジタル実装タイプTYPE1)26366庁内デジタル化推進による住民サービスの向上</t>
  </si>
  <si>
    <t>令和4年度補正デジタル田園都市国家構想交付金(デジタル実装タイプTYPE1)26465マイナンバーカードを活用した行政手続きのオンライン化事業</t>
  </si>
  <si>
    <t>令和4年度補正デジタル田園都市国家構想交付金(デジタル実装タイプTYPE1)27000療育手帳申請管理システム構築事業</t>
  </si>
  <si>
    <t>令和4年度補正デジタル田園都市国家構想交付金(デジタル実装タイプTYPE1)27000府立学校入学者選抜等デジタル化推進事業</t>
  </si>
  <si>
    <t>令和4年度補正デジタル田園都市国家構想交付金(デジタル実装タイプTYPE1)27000施設園芸データ駆動型スマート農業推進事業</t>
  </si>
  <si>
    <t>令和4年度補正デジタル田園都市国家構想交付金(デジタル実装タイプTYPE1)27100民間事業者と連携した空家活用促進事業</t>
  </si>
  <si>
    <t>令和4年度補正デジタル田園都市国家構想交付金(デジタル実装タイプTYPE1)27140堺エコライフポイント事業の推進</t>
  </si>
  <si>
    <t>令和4年度補正デジタル田園都市国家構想交付金(デジタル実装タイプTYPE1)27203デジタル版マイ・タイムライン作成支援サービスによる避難誘導の充実</t>
  </si>
  <si>
    <t>令和4年度補正デジタル田園都市国家構想交付金(デジタル実装タイプTYPE1)27203豊中図書サービスポイント設置</t>
  </si>
  <si>
    <t>令和4年度補正デジタル田園都市国家構想交付金(デジタル実装タイプTYPE1)27203千里ニュータウン地区デジタルまちづくり事業</t>
  </si>
  <si>
    <t>令和4年度補正デジタル田園都市国家構想交付金(デジタル実装タイプTYPE1)27203文化芸術振興・魅力発信のメタバース拠点の創設</t>
  </si>
  <si>
    <t>令和4年度補正デジタル田園都市国家構想交付金(デジタル実装タイプTYPE1)27204電子図書館システム導入事業</t>
  </si>
  <si>
    <t>令和5年度補正デジタル田園都市国家構想交付金(デジタル実装タイプTYPE1)26100駐車場精算機におけるキャッシュレス機能の導入</t>
  </si>
  <si>
    <t>令和4年度補正デジタル田園都市国家構想交付金(デジタル実装タイプTYPE1)27205公共施設利用におけるキャッシュレス決済の導入</t>
  </si>
  <si>
    <t>令和6年度補正新しい地方経済・生活環境創生交付金(デジタル実装型TYPE1)08205電子契約システム導入事業</t>
  </si>
  <si>
    <t>令和4年度補正デジタル田園都市国家構想交付金(デジタル実装タイプTYPE1)27208フレイル予防サービス</t>
  </si>
  <si>
    <t>令和4年度補正デジタル田園都市国家構想交付金(デジタル実装タイプTYPE1)27209学校の欠席情報を基盤とした市域データ利活用事業</t>
  </si>
  <si>
    <t>令和4年度補正デジタル田園都市国家構想交付金(デジタル実装タイプTYPE1)27211保護者向け学校給食献立確認アプリの実装</t>
  </si>
  <si>
    <t>令和4年度補正デジタル田園都市国家構想交付金(デジタル実装タイプTYPE1)27211新学校園ホームページによる情報発信</t>
  </si>
  <si>
    <t>令和4年度補正デジタル田園都市国家構想交付金(デジタル実装タイプTYPE1)27214デジタル技術を活用した「行かない」「待たない」新しい庁舎のあり方構築事業～新庁舎整備に伴う庁舎分散体制での行政サービスの向上に向けて～</t>
  </si>
  <si>
    <t>令和4年度補正デジタル田園都市国家構想交付金(デジタル実装タイプTYPE1)27214円滑な介護サービス利用のためのデジタル認定調査事業</t>
  </si>
  <si>
    <t>令和4年度補正デジタル田園都市国家構想交付金(デジタル実装タイプTYPE1)27214高齢者の保健事業と介護予防事業の支援情報一体化事業</t>
  </si>
  <si>
    <t>令和5年度補正デジタル田園都市国家構想交付金(デジタル実装タイプTYPE1)09301書かない窓口システム導入事業</t>
  </si>
  <si>
    <t>令和6年度補正新しい地方経済・生活環境創生交付金(デジタル実装型TYPE1)28446ICT技術を活用した防災行政無線（同報系）システムアプリ連携事業</t>
  </si>
  <si>
    <t>令和4年度補正デジタル田園都市国家構想交付金(デジタル実装タイプTYPE1)27216ICT技術を活用した上下水道情報配信による市民サービス向上事業</t>
  </si>
  <si>
    <t>令和4年度補正デジタル田園都市国家構想交付金(デジタル実装タイプTYPE1)27219地形図更新及び3D都市モデル整備に伴う公開型GIS構築業務</t>
  </si>
  <si>
    <t>令和4年度補正デジタル田園都市国家構想交付金(デジタル実装タイプTYPE1)27220"スマート市役所”の実現に向けた環境整備</t>
  </si>
  <si>
    <t>令和4年度補正デジタル田園都市国家構想交付金(デジタル実装タイプTYPE1)27220スマートな公共施設予約サービスの導入</t>
  </si>
  <si>
    <t>令和4年度補正デジタル田園都市国家構想交付金(デジタル実装タイプTYPE1)27221ICT技術を活用した行政情報配信による住民サービス向上</t>
  </si>
  <si>
    <t>令和4年度補正デジタル田園都市国家構想交付金(デジタル実装タイプTYPE1)27221ICT技術を活用した街路灯管理による市民サービス向上</t>
  </si>
  <si>
    <t>令和4年度補正デジタル田園都市国家構想交付金(デジタル実装タイプTYPE1)27222GISを活用したインフラ情報等の公開・通報受付</t>
  </si>
  <si>
    <t>令和4年度補正デジタル田園都市国家構想交付金(デジタル実装タイプTYPE1)27223門真市ホームぺージリニューアル事業</t>
  </si>
  <si>
    <t>令和4年度補正デジタル田園都市国家構想交付金(デジタル実装タイプTYPE1)27228行政手続のスマート化事業</t>
  </si>
  <si>
    <t>令和4年度補正デジタル田園都市国家構想交付金(デジタル実装タイプTYPE1)27229なわておもてなしセンターの構築（仮称）</t>
  </si>
  <si>
    <t>令和4年度補正デジタル田園都市国家構想交付金(デジタル実装タイプTYPE1)27229マイナンバーカードを利活用した証明書のコンビニ交付</t>
  </si>
  <si>
    <t>令和6年度補正新しい地方経済・生活環境創生交付金(デジタル実装型TYPE1)14204ペーパーレス会議システムを利用した介護認定審査会運営事業</t>
  </si>
  <si>
    <t>令和4年度補正デジタル田園都市国家構想交付金(デジタル実装タイプTYPE1)27229子育てDX</t>
  </si>
  <si>
    <t>令和4年度補正デジタル田園都市国家構想交付金(デジタル実装タイプTYPE1)27231学校園一貫ICTサービス展開事業</t>
  </si>
  <si>
    <t>令和5年度補正デジタル田園都市国家構想交付金(デジタル実装タイプTYPE1)15586介護認定審査会のペーパーレス会議システム導入事業</t>
  </si>
  <si>
    <t>令和4年度補正デジタル田園都市国家構想交付金(デジタル実装タイプTYPE1)27232市立教育・保育施設保育環境向上事業</t>
  </si>
  <si>
    <t>令和4年度補正デジタル田園都市国家構想交付金(デジタル実装タイプTYPE1)27301人権文化センター貸室予約システム構築</t>
  </si>
  <si>
    <t>令和4年度補正デジタル田園都市国家構想交付金(デジタル実装タイプTYPE1)27341コンビニ交付・窓口オンライン申請サービス事業</t>
  </si>
  <si>
    <t>令和6年度補正新しい地方経済・生活環境創生交付金(デジタル実装型TYPE1)13104区HPにおける行政手続の案内ポータルの導入</t>
  </si>
  <si>
    <t>令和6年度補正新しい地方経済・生活環境創生交付金(デジタル実装型TYPE1)38204施設利用予約システム</t>
  </si>
  <si>
    <t>令和4年度補正デジタル田園都市国家構想交付金(デジタル実装タイプTYPE1)27361役場窓口での音声文字化事業</t>
  </si>
  <si>
    <t>令和4年度補正デジタル田園都市国家構想交付金(デジタル実装タイプTYPE1)27361子育て支援アプリを活用した子育て支援デジタル化事業</t>
  </si>
  <si>
    <t>令和4年度補正デジタル田園都市国家構想交付金(デジタル実装タイプTYPE1)27366コンビニ等交付サービス事業</t>
  </si>
  <si>
    <t>令和4年度補正デジタル田園都市国家構想交付金(デジタル実装タイプTYPE1)27366GIS活用によるインフラ情報のデジタル化事業</t>
  </si>
  <si>
    <t>令和4年度補正デジタル田園都市国家構想交付金(デジタル実装タイプTYPE1)27382行政手続きの簡素化（書かない・迷わない窓口）</t>
  </si>
  <si>
    <t>令和4年度補正デジタル田園都市国家構想交付金(デジタル実装タイプTYPE1)28201ひめじスマート窓口事業</t>
  </si>
  <si>
    <t>令和4年度補正デジタル田園都市国家構想交付金(デジタル実装タイプTYPE1)28202STEAM教育モデル事業</t>
  </si>
  <si>
    <t>令和4年度補正デジタル田園都市国家構想交付金(デジタル実装タイプTYPE1)28203行政手続オンライン化事業</t>
  </si>
  <si>
    <t>令和4年度補正デジタル田園都市国家構想交付金(デジタル実装タイプTYPE1)28204公立保育所ICT化事業</t>
  </si>
  <si>
    <t>令和4年度補正デジタル田園都市国家構想交付金(デジタル実装タイプTYPE1)28213税証明コンビニ交付サービス導入事業</t>
  </si>
  <si>
    <t>令和4年度補正デジタル田園都市国家構想交付金(デジタル実装タイプTYPE1)28214書かない窓口の実現</t>
  </si>
  <si>
    <t>令和4年度補正デジタル田園都市国家構想交付金(デジタル実装タイプTYPE1)28216高砂市中小事業者キャッシュレス・DX化支援事業</t>
  </si>
  <si>
    <t>令和5年度補正デジタル田園都市国家構想交付金(デジタル実装タイプTYPE1)08221戸籍・附票証明書のコンビニ交付推進事業</t>
  </si>
  <si>
    <t>令和4年度補正デジタル田園都市国家構想交付金(デジタル実装タイプTYPE1)28216公共施設予約システム更新事業</t>
  </si>
  <si>
    <t>令和4年度補正デジタル田園都市国家構想交付金(デジタル実装タイプTYPE1)28217ICタグを活用した図書館サービスの向上</t>
  </si>
  <si>
    <t>令和4年度補正デジタル田園都市国家構想交付金(デジタル実装タイプTYPE1)28218持ち運べる市役所の構築</t>
  </si>
  <si>
    <t>令和4年度補正デジタル田園都市国家構想交付金(デジタル実装タイプTYPE1)32207三市三町統一システムによる校務情報のクラウド化</t>
  </si>
  <si>
    <t>令和4年度補正デジタル田園都市国家構想交付金(デジタル実装タイプTYPE1)28219ICT活用事例の横展開による地域課題解決型スマートシティ推進事業</t>
  </si>
  <si>
    <t>令和4年度補正デジタル田園都市国家構想交付金(デジタル実装タイプTYPE1)28220地域活性化アプリのマイレージ機能を活用したデジタルマーケティング事業</t>
  </si>
  <si>
    <t>令和4年度補正デジタル田園都市国家構想交付金(デジタル実装タイプTYPE1)28220DAO/NFTを活用した“みんなで作る”人の駅</t>
  </si>
  <si>
    <t>令和4年度補正デジタル田園都市国家構想交付金(デジタル実装タイプTYPE1)28221申請窓口電子化事業</t>
  </si>
  <si>
    <t>令和4年度補正デジタル田園都市国家構想交付金(デジタル実装タイプTYPE1)28225AIドリルの導入</t>
  </si>
  <si>
    <t>令和4年度補正デジタル田園都市国家構想交付金(デジタル実装タイプTYPE1)28225ビッグデータを活用した生活道路等の交通安全対策検討支援</t>
  </si>
  <si>
    <t>令和4年度補正デジタル田園都市国家構想交付金(デジタル実装タイプTYPE1)43428高森町書かない窓口推進プロジェクト</t>
  </si>
  <si>
    <t>令和5年度補正デジタル田園都市国家構想交付金(デジタル実装タイプTYPE1)23210母子手帳アプリ『はぴかり』機能拡充事業</t>
  </si>
  <si>
    <t>令和4年度補正デジタル田園都市国家構想交付金(デジタル実装タイプTYPE1)28225DXを用いた下水道管路情報のスマート管理化事業</t>
  </si>
  <si>
    <t>令和4年度補正デジタル田園都市国家構想交付金(デジタル実装タイプTYPE1)28228異動受付支援システム構築業務</t>
  </si>
  <si>
    <t>令和4年度補正デジタル田園都市国家構想交付金(デジタル実装タイプTYPE1)28229市民にやさしい「書かない」デジタル行政窓口推進事業</t>
  </si>
  <si>
    <t>令和4年度補正デジタル田園都市国家構想交付金(デジタル実装タイプTYPE1)28301ベース・レジストリの整備及び情報共有の高度化による住民サービス向上</t>
  </si>
  <si>
    <t>令和4年度補正デジタル田園都市国家構想交付金(デジタル実装タイプTYPE1)28443公立認定こども園ICT化推進事業</t>
  </si>
  <si>
    <t>令和4年度補正デジタル田園都市国家構想交付金(デジタル実装タイプTYPE1)28446急性期医療ICT連携ネットワークサービス</t>
  </si>
  <si>
    <t>令和4年度補正デジタル田園都市国家構想交付金(デジタル実装タイプTYPE1)30000収納窓口におけるキャッシュレス決済導入事業</t>
  </si>
  <si>
    <t>令和4年度補正デジタル田園都市国家構想交付金(デジタル実装タイプTYPE1)29000準公共分野（教育）のデジタル化</t>
  </si>
  <si>
    <t>令和4年度補正デジタル田園都市国家構想交付金(デジタル実装タイプTYPE1)29000スタートアップ支援プラットフォームによる地域経済の持続的発展</t>
  </si>
  <si>
    <t>令和4年度補正デジタル田園都市国家構想交付金(デジタル実装タイプTYPE1)29000中小事業者支援デジタルパッケージの実装</t>
  </si>
  <si>
    <t>令和4年度補正デジタル田園都市国家構想交付金(デジタル実装タイプTYPE1)29000デジタルを活用した奈良県観光の新たな価値の創造</t>
  </si>
  <si>
    <t>令和4年度補正デジタル田園都市国家構想交付金(デジタル実装タイプTYPE1)29000ローカルデジタルメディアの創出</t>
  </si>
  <si>
    <t>令和4年度補正デジタル田園都市国家構想交付金(デジタル実装タイプTYPE1)29201観光誘客促進に向けたCRMアプリの導入</t>
  </si>
  <si>
    <t>令和4年度補正デジタル田園都市国家構想交付金(デジタル実装タイプTYPE1)29201非接触型観光案内事業</t>
  </si>
  <si>
    <t>令和4年度補正デジタル田園都市国家構想交付金(デジタル実装タイプTYPE1)29206観光アプリ等マルチチャンネルによる誘客・周遊促進事業</t>
  </si>
  <si>
    <t>令和4年度補正デジタル田園都市国家構想交付金(デジタル実装タイプTYPE1)29208行政サービスオンライン化推進事業</t>
  </si>
  <si>
    <t>令和4年度補正デジタル田園都市国家構想交付金(デジタル実装タイプTYPE1)29209LINEのさらなる利活用事業</t>
  </si>
  <si>
    <t>令和4年度補正デジタル田園都市国家構想交付金(デジタル実装タイプTYPE1)29209住居表示の電算化</t>
  </si>
  <si>
    <t>令和4年度補正デジタル田園都市国家構想交付金(デジタル実装タイプTYPE1)29362デジタル技術を活用した情報発信力向上事業</t>
  </si>
  <si>
    <t>令和4年度補正デジタル田園都市国家構想交付金(デジタル実装タイプTYPE1)29363窓口閲覧システム導入事業</t>
  </si>
  <si>
    <t>令和4年度補正デジタル田園都市国家構想交付金(デジタル実装タイプTYPE1)29424上牧町都市計画図修正ほか業務</t>
  </si>
  <si>
    <t>令和6年度補正新しい地方経済・生活環境創生交付金(デジタル実装型TYPE1)43364オンライン手続きの拡充による住民サービスの向上</t>
  </si>
  <si>
    <t>令和4年度補正デジタル田園都市国家構想交付金(デジタル実装タイプTYPE1)29441吉野町シティプロモーション事業</t>
  </si>
  <si>
    <t>令和4年度補正デジタル田園都市国家構想交付金(デジタル実装タイプTYPE1)30000ドローンを活用した県民の生活と命を守る体制構築</t>
  </si>
  <si>
    <t>令和4年度補正デジタル田園都市国家構想交付金(デジタル実装タイプTYPE1)30000和歌山県地理情報データ化事業</t>
  </si>
  <si>
    <t>令和4年度補正デジタル田園都市国家構想交付金(デジタル実装タイプTYPE1)30201オンライン手続の拡充による住民サービスの向上</t>
  </si>
  <si>
    <t>令和4年度補正デジタル田園都市国家構想交付金(デジタル実装タイプTYPE1)30201デジタル技術による議会の見える化・伝わる化事業</t>
  </si>
  <si>
    <t>令和5年度補正デジタル田園都市国家構想交付金(デジタル実装タイプTYPE1)45382デジタルの活用による住民サービス改革事業</t>
  </si>
  <si>
    <t>令和4年度補正デジタル田園都市国家構想交付金(デジタル実装タイプTYPE1)30201和歌山市民図書館のスマート化</t>
  </si>
  <si>
    <t>令和4年度補正デジタル田園都市国家構想交付金(デジタル実装タイプTYPE1)30203教育分野におけるICT活用</t>
  </si>
  <si>
    <t>令和4年度補正デジタル田園都市国家構想交付金(デジタル実装タイプTYPE1)30203申請手続きのオンライン化</t>
  </si>
  <si>
    <t>令和4年度補正デジタル田園都市国家構想交付金(デジタル実装タイプTYPE1)30203窓口業務のデジタル化</t>
  </si>
  <si>
    <t>令和4年度補正デジタル田園都市国家構想交付金(デジタル実装タイプTYPE1)30204有田市市民ポータル構築事業</t>
  </si>
  <si>
    <t>令和4年度補正デジタル田園都市国家構想交付金(デジタル実装タイプTYPE1)30207コンビニ交付事業</t>
  </si>
  <si>
    <t>令和4年度補正デジタル田園都市国家構想交付金(デジタル実装タイプTYPE1)30207オンライン手続きの拡充による住民サービスの向上</t>
  </si>
  <si>
    <t>令和4年度補正デジタル田園都市国家構想交付金(デジタル実装タイプTYPE1)30208保育支援システム導入事業</t>
  </si>
  <si>
    <t>令和5年度補正デジタル田園都市国家構想交付金(デジタル実装タイプTYPE1)07000建設DX推進事業</t>
  </si>
  <si>
    <t>令和4年度補正デジタル田園都市国家構想交付金(デジタル実装タイプTYPE1)30208書かない窓口事業</t>
  </si>
  <si>
    <t>令和4年度補正デジタル田園都市国家構想交付金(デジタル実装タイプTYPE1)30208本庁舎における証明書自動交付サービス提供事業</t>
  </si>
  <si>
    <t>令和4年度補正デジタル田園都市国家構想交付金(デジタル実装タイプTYPE1)30208フレイル予防アプリ導入事業</t>
  </si>
  <si>
    <t>令和4年度補正デジタル田園都市国家構想交付金(デジタル実装タイプTYPE1)31201IoTセンサーを利用した中心市街地の駐車場混雑状況見える化</t>
  </si>
  <si>
    <t>令和4年度補正デジタル田園都市国家構想交付金(デジタル実装タイプTYPE1)31201大型ごみ収集オンライン受付事業</t>
  </si>
  <si>
    <t>令和4年度補正デジタル田園都市国家構想交付金(デジタル実装タイプTYPE1)31201スマート檻罠・鳥獣害捕獲確認システム等を利用した鳥獣害対策の効率化</t>
  </si>
  <si>
    <t>令和4年度補正デジタル田園都市国家構想交付金(デジタル実装タイプTYPE1)31203デジタル訪問調査システム導入事業</t>
  </si>
  <si>
    <t>令和4年度補正デジタル田園都市国家構想交付金(デジタル実装タイプTYPE1)31302LINE公式アカウント機能拡張事業</t>
  </si>
  <si>
    <t>令和4年度補正デジタル田園都市国家構想交付金(デジタル実装タイプTYPE1)46208母子健康手帳アプリのデジタル予診票を活用した小児予防接種DX</t>
  </si>
  <si>
    <t>令和4年度補正デジタル田園都市国家構想交付金(デジタル実装タイプTYPE1)31302公共施設予約システム導入事業</t>
  </si>
  <si>
    <t>令和4年度補正デジタル田園都市国家構想交付金(デジタル実装タイプTYPE1)31302デマンド交通サービス支援システム</t>
  </si>
  <si>
    <t>令和4年度補正デジタル田園都市国家構想交付金(デジタル実装タイプTYPE1)31329八頭町・未来の田舎プロジェクト Stage２（コミュニティ部門）</t>
  </si>
  <si>
    <t>令和4年度補正デジタル田園都市国家構想交付金(デジタル実装タイプTYPE1)31329八頭町・未来の田舎プロジェクト Stage２（高齢者対策部門）</t>
  </si>
  <si>
    <t>令和4年度補正デジタル田園都市国家構想交付金(デジタル実装タイプTYPE1)31371母子健康管理システム</t>
  </si>
  <si>
    <t>令和4年度補正デジタル田園都市国家構想交付金(デジタル実装タイプTYPE1)31386窓口DXSaaS 導入</t>
  </si>
  <si>
    <t>令和4年度補正デジタル田園都市国家構想交付金(デジタル実装タイプTYPE1)31389デジタル技術を活用した総合的な学力向上推進事業</t>
  </si>
  <si>
    <t>令和4年度補正デジタル田園都市国家構想交付金(デジタル実装タイプTYPE1)31389LINE機能高度化による町民の利便性向上事業</t>
  </si>
  <si>
    <t>令和4年度補正デジタル田園都市国家構想交付金(デジタル実装タイプTYPE1)31402“誰ひとり取り残さない”地域包括ケアDX</t>
  </si>
  <si>
    <t>令和6年度補正新しい地方経済・生活環境創生交付金(デジタル実装型TYPE1)27203書かない窓口の進展による市民満足度向上事業</t>
  </si>
  <si>
    <t>令和4年度補正デジタル田園都市国家構想交付金(デジタル実装タイプTYPE1)31402“誰ひとり取り残さない”高齢者の健康管理ＤＸ</t>
  </si>
  <si>
    <t>令和4年度補正デジタル田園都市国家構想交付金(デジタル実装タイプTYPE1)32202三市三町統一システムによる校務情報のクラウド化</t>
  </si>
  <si>
    <t>令和4年度補正デジタル田園都市国家構想交付金(デジタル実装タイプTYPE1)32204書かない 行かない まわらない みんなに優しい窓口改革事業</t>
  </si>
  <si>
    <t>令和4年度補正デジタル田園都市国家構想交付金(デジタル実装タイプTYPE1)32205三市三町統一システムによる校務情報のクラウド化</t>
  </si>
  <si>
    <t>令和4年度補正デジタル田園都市国家構想交付金(デジタル実装タイプTYPE1)32206だれひとり取り残さない窓口構築事業</t>
  </si>
  <si>
    <t>令和4年度補正デジタル田園都市国家構想交付金(デジタル実装タイプTYPE1)32448美郷町地区防災計画作成支援事業</t>
  </si>
  <si>
    <t>令和4年度補正デジタル田園都市国家構想交付金(デジタル実装タイプTYPE1)32448三市三町統一システムによる校務情報のクラウド化</t>
  </si>
  <si>
    <t>令和4年度補正デジタル田園都市国家構想交付金(デジタル実装タイプTYPE1)32449学校・保護者・地域をつなぐ</t>
  </si>
  <si>
    <t>令和4年度補正デジタル田園都市国家構想交付金(デジタル実装タイプTYPE1)32449防災情報の一元化</t>
  </si>
  <si>
    <t>令和5年度補正デジタル田園都市国家構想交付金(デジタル実装タイプTYPE1)13114AIチャットボット導入事業</t>
  </si>
  <si>
    <t>令和4年度補正デジタル田園都市国家構想交付金(デジタル実装タイプTYPE1)32528遠隔教育システムの構築による学習機会の充実</t>
  </si>
  <si>
    <t>令和4年度補正デジタル田園都市国家構想交付金(デジタル実装タイプTYPE1)33000地方税共通納税システムの対象税目拡大に伴う県の税務システム改修事業</t>
  </si>
  <si>
    <t>令和4年度補正デジタル田園都市国家構想交付金(デジタル実装タイプTYPE1)33000航空レーザ計測成果による森林資源解析</t>
  </si>
  <si>
    <t>令和4年度補正デジタル田園都市国家構想交付金(デジタル実装タイプTYPE1)33000開発地巡視管理システム整備事業</t>
  </si>
  <si>
    <t>令和4年度補正デジタル田園都市国家構想交付金(デジタル実装タイプTYPE1)33000県立高校・中学校インターネット出願事業</t>
  </si>
  <si>
    <t>令和5年度補正デジタル田園都市国家構想交付金(デジタル実装タイプTYPE1)04202校務支援システムによる児童生徒情報連携事業</t>
  </si>
  <si>
    <t>令和4年度補正デジタル田園都市国家構想交付金(デジタル実装タイプTYPE1)33100クラウドサービス等の導入支援事業</t>
  </si>
  <si>
    <t>令和4年度補正デジタル田園都市国家構想交付金(デジタル実装タイプTYPE1)33202デジタル観光パスポート導入</t>
  </si>
  <si>
    <t>令和4年度補正デジタル田園都市国家構想交付金(デジタル実装タイプTYPE1)33210スマート農業推進事業</t>
  </si>
  <si>
    <t>令和4年度補正デジタル田園都市国家構想交付金(デジタル実装タイプTYPE1)33212瀬戸内市基盤地図データ整備とGISによるデータ活用事業</t>
  </si>
  <si>
    <t>令和4年度補正デジタル田園都市国家構想交付金(デジタル実装タイプTYPE1)33216「行かない市役所」実現に向けた情報インフラ整備事業</t>
  </si>
  <si>
    <t>令和4年度補正デジタル田園都市国家構想交付金(デジタル実装タイプTYPE1)33622キャッシュレス導入による公共サービスデジタル化推進事業</t>
  </si>
  <si>
    <t>令和4年度補正デジタル田園都市国家構想交付金(デジタル実装タイプTYPE1)34100運営費補助金交付手続きデジタル化事業</t>
  </si>
  <si>
    <t>令和4年度補正デジタル田園都市国家構想交付金(デジタル実装タイプTYPE1)34203デジタル窓口/総合申請システム導入事業</t>
  </si>
  <si>
    <t>令和4年度補正デジタル田園都市国家構想交付金(デジタル実装タイプTYPE1)34204AIカメラを活用したまちの活性化・安全推進事業</t>
  </si>
  <si>
    <t>令和4年度補正デジタル田園都市国家構想交付金(デジタル実装タイプTYPE1)34204SMSによる市民通知デジタル化事業</t>
  </si>
  <si>
    <t>令和4年度補正デジタル田園都市国家構想交付金(デジタル実装タイプTYPE1)34205スポーツ広場芝管理最適化事業</t>
  </si>
  <si>
    <t>令和4年度補正デジタル田園都市国家構想交付金(デジタル実装タイプTYPE1)34205総合事務システムと連携したスマート市役所実現事業</t>
  </si>
  <si>
    <t>令和4年度補正デジタル田園都市国家構想交付金(デジタル実装タイプTYPE1)34208町内会活動支援アプリ導入事業</t>
  </si>
  <si>
    <t>令和4年度補正デジタル田園都市国家構想交付金(デジタル実装タイプTYPE1)34208文書管理システム導入事業（庁外配信用システム情報公開対応）</t>
  </si>
  <si>
    <t>令和4年度補正デジタル田園都市国家構想交付金(デジタル実装タイプTYPE1)34209マイナンバーカード利活用推進事業（コンビニ交付）</t>
  </si>
  <si>
    <t>令和4年度補正デジタル田園都市国家構想交付金(デジタル実装タイプTYPE1)34212避難所遠隔開設システム構築事業</t>
  </si>
  <si>
    <t>令和4年度補正デジタル田園都市国家構想交付金(デジタル実装タイプTYPE1)34212デジタル教育推進事業</t>
  </si>
  <si>
    <t>令和4年度補正デジタル田園都市国家構想交付金(デジタル実装タイプTYPE1)34213スマート市役所推進事業</t>
  </si>
  <si>
    <t>令和4年度補正デジタル田園都市国家構想交付金(デジタル実装タイプTYPE1)34368教育DX推進事業</t>
  </si>
  <si>
    <t>令和4年度補正デジタル田園都市国家構想交付金(デジタル実装タイプTYPE1)3436924時間365日止まらない行政サービス構築事業</t>
  </si>
  <si>
    <t>令和4年度補正デジタル田園都市国家構想交付金(デジタル実装タイプTYPE1)34431書かない窓口システム導入による行政窓口受付業務電子化事業</t>
  </si>
  <si>
    <t>令和5年度補正デジタル田園都市国家構想交付金(デジタル実装タイプTYPE1)47329西原町窓口DX事業</t>
  </si>
  <si>
    <t>令和4年度補正デジタル田園都市国家構想交付金(デジタル実装タイプTYPE1)35000日本語教育支援体制整備事業</t>
  </si>
  <si>
    <t>令和4年度補正デジタル田園都市国家構想交付金(デジタル実装タイプTYPE1)35201スマート農業実践加速化事業</t>
  </si>
  <si>
    <t>令和4年度補正デジタル田園都市国家構想交付金(デジタル実装タイプTYPE1)35201下関市窓口ＤＸ推進事業</t>
  </si>
  <si>
    <t>令和5年度補正デジタル田園都市国家構想交付金(デジタル実装タイプTYPE1)22210オープンデータ利活用促進事業</t>
  </si>
  <si>
    <t>令和4年度補正デジタル田園都市国家構想交付金(デジタル実装タイプTYPE1)35201観光デジタルナビ多言語強化事業</t>
  </si>
  <si>
    <t>令和4年度補正デジタル田園都市国家構想交付金(デジタル実装タイプTYPE1)35202企業情報直接提供サービス事業</t>
  </si>
  <si>
    <t>令和4年度補正デジタル田園都市国家構想交付金(デジタル実装タイプTYPE1)35203マイナンバーカード活用による住民サービスの向上</t>
  </si>
  <si>
    <t>令和4年度補正デジタル田園都市国家構想交付金(デジタル実装タイプTYPE1)35204萩市移住定住促進デジタル化事業</t>
  </si>
  <si>
    <t>令和4年度補正デジタル田園都市国家構想交付金(デジタル実装タイプTYPE1)35206行政手続オンライン申請推進事業</t>
  </si>
  <si>
    <t>令和4年度補正デジタル田園都市国家構想交付金(デジタル実装タイプTYPE1)35206公開型GIS整備事業</t>
  </si>
  <si>
    <t>令和4年度補正デジタル田園都市国家構想交付金(デジタル実装タイプTYPE1)35206窓口コミュニケーション支援事業</t>
  </si>
  <si>
    <t>令和4年度補正デジタル田園都市国家構想交付金(デジタル実装タイプTYPE1)46482証明書コンビニ交付サービス導入事業</t>
  </si>
  <si>
    <t>令和5年度補正デジタル田園都市国家構想交付金(デジタル実装タイプTYPE1)31403でかける役場</t>
  </si>
  <si>
    <t>令和4年度補正デジタル田園都市国家構想交付金(デジタル実装タイプTYPE1)35207オンライン手続の拡充による住民サービスの向上</t>
  </si>
  <si>
    <t>令和4年度補正デジタル田園都市国家構想交付金(デジタル実装タイプTYPE1)35208キャッシュレス決済導入事業</t>
  </si>
  <si>
    <t>令和4年度補正デジタル田園都市国家構想交付金(デジタル実装タイプTYPE1)35210キャッシュレス決済対応事業</t>
  </si>
  <si>
    <t>令和4年度補正デジタル田園都市国家構想交付金(デジタル実装タイプTYPE1)35215地理空間情報のオープンデータ化事業</t>
  </si>
  <si>
    <t>令和4年度補正デジタル田園都市国家構想交付金(デジタル実装タイプTYPE1)35216地域交流センター利用促進事業</t>
  </si>
  <si>
    <t>令和4年度補正デジタル田園都市国家構想交付金(デジタル実装タイプTYPE1)35216子どもたちが、見て、聴いて、感じて、ふるさとに興味を持つデジタル社会科副読本をつくる</t>
  </si>
  <si>
    <t>令和4年度補正デジタル田園都市国家構想交付金(デジタル実装タイプTYPE1)35305LINE申請支援業務</t>
  </si>
  <si>
    <t>令和4年度補正デジタル田園都市国家構想交付金(デジタル実装タイプTYPE1)35305AIイベント情報集約サービス</t>
  </si>
  <si>
    <t>令和4年度補正デジタル田園都市国家構想交付金(デジタル実装タイプTYPE1)35343田布施町学校図書館デジタル化事業</t>
  </si>
  <si>
    <t>令和4年度補正デジタル田園都市国家構想交付金(デジタル実装タイプTYPE1)35343オンライン申請導入及びオンライン通知導入事業</t>
  </si>
  <si>
    <t>令和4年度補正デジタル田園都市国家構想交付金(デジタル実装タイプTYPE1)35344LINEを活用した情報発信および電子申請システム導入事業</t>
  </si>
  <si>
    <t>令和5年度補正デジタル田園都市国家構想交付金(デジタル実装タイプTYPE1)20219市公式LINE機能強化事業</t>
  </si>
  <si>
    <t>令和4年度補正デジタル田園都市国家構想交付金(デジタル実装タイプTYPE1)36000こどもの現在(いま)と未来を守る～児相ＤＸプロジェクト～</t>
  </si>
  <si>
    <t>令和5年度補正デジタル田園都市国家構想交付金(デジタル実装タイプTYPE1)36207境界確定協議書デジタル化事業</t>
  </si>
  <si>
    <t>令和4年度補正デジタル田園都市国家構想交付金(デジタル実装タイプTYPE1)36000道路占用申請等デジタルガバメント実装事業</t>
  </si>
  <si>
    <t>令和4年度補正デジタル田園都市国家構想交付金(デジタル実装タイプTYPE1)36000GIGAスクールNEXTステージ事業</t>
  </si>
  <si>
    <t>令和4年度補正デジタル田園都市国家構想交付金(デジタル実装タイプTYPE1)36201LINEによる行政サービス拡張事業</t>
  </si>
  <si>
    <t>令和4年度補正デジタル田園都市国家構想交付金(デジタル実装タイプTYPE1)36202新庁舎におけるデジタル技術による住民サービス向上事業</t>
  </si>
  <si>
    <t>令和4年度補正デジタル田園都市国家構想交付金(デジタル実装タイプTYPE1)36202デジタルツールを活用した情報提供等拡充事業</t>
  </si>
  <si>
    <t>令和4年度補正デジタル田園都市国家構想交付金(デジタル実装タイプTYPE1)36203AIドリル導入事業</t>
  </si>
  <si>
    <t>令和4年度補正デジタル田園都市国家構想交付金(デジタル実装タイプTYPE1)36203（仮称）来させない窓口サービス提供事業</t>
  </si>
  <si>
    <t>令和4年度補正デジタル田園都市国家構想交付金(デジタル実装タイプTYPE1)36203粗大ごみ受付管理システム導入事業</t>
  </si>
  <si>
    <t>令和4年度補正デジタル田園都市国家構想交付金(デジタル実装タイプTYPE1)36204税務証明等手数料キャッシュレス決済導入事業</t>
  </si>
  <si>
    <t>令和5年度補正デジタル田園都市国家構想交付金(デジタル実装タイプTYPE1)08217母子健康手帳アプリ導入事業</t>
  </si>
  <si>
    <t>令和4年度補正デジタル田園都市国家構想交付金(デジタル実装タイプTYPE1)36206ＬＩＮＥ電子申請システム導入事業</t>
  </si>
  <si>
    <t>令和4年度補正デジタル田園都市国家構想交付金(デジタル実装タイプTYPE1)36206阿波市公共施設予約システム導入事業</t>
  </si>
  <si>
    <t>令和4年度補正デジタル田園都市国家構想交付金(デジタル実装タイプTYPE1)36207スマート申請・窓口システム公的個人認証事業</t>
  </si>
  <si>
    <t>令和4年度補正デジタル田園都市国家構想交付金(デジタル実装タイプTYPE1)36208申請支援サービス導入事業</t>
  </si>
  <si>
    <t>令和4年度補正デジタル田園都市国家構想交付金(デジタル実装タイプTYPE1)36341地域振興プラットフォーム（デジタル地域通貨）構築事業</t>
  </si>
  <si>
    <t>令和4年度補正デジタル田園都市国家構想交付金(デジタル実装タイプTYPE1)36342書かない窓口構築プロジェクト</t>
  </si>
  <si>
    <t>令和4年度補正デジタル田園都市国家構想交付金(デジタル実装タイプTYPE1)37000県民の安全・安心を守る警察スマート化事業</t>
  </si>
  <si>
    <t>令和4年度補正デジタル田園都市国家構想交付金(デジタル実装タイプTYPE1)37203自動芝刈りステーションを活用した都市公園の利便性向上</t>
  </si>
  <si>
    <t>令和4年度補正デジタル田園都市国家構想交付金(デジタル実装タイプTYPE1)37205統合型地理情報システム（ＧＩＳ）導入事業</t>
  </si>
  <si>
    <t>令和4年度補正デジタル田園都市国家構想交付金(デジタル実装タイプTYPE1)37386Ｊ－ＬＩＳコンビニ交付システム構築</t>
  </si>
  <si>
    <t>令和5年度補正デジタル田園都市国家構想交付金(デジタル実装タイプTYPE1)31302公立保育所ＩＣＴ化推進事業</t>
  </si>
  <si>
    <t>令和6年度補正新しい地方経済・生活環境創生交付金(デジタル実装型TYPE1)41201衛星データ・AI等を活用した管路劣化診断業務及び漏水調査業務</t>
  </si>
  <si>
    <t>令和4年度補正デジタル田園都市国家構想交付金(デジタル実装タイプTYPE1)38000県民スポーツ推進事業</t>
  </si>
  <si>
    <t>令和4年度補正デジタル田園都市国家構想交付金(デジタル実装タイプTYPE1)38201リモート道路台帳システム構築事業</t>
  </si>
  <si>
    <t>令和4年度補正デジタル田園都市国家構想交付金(デジタル実装タイプTYPE1)38201都市計画証明発行事業</t>
  </si>
  <si>
    <t>令和5年度補正デジタル田園都市国家構想交付金(デジタル実装タイプTYPE1)15100学校給食費等DX事業</t>
  </si>
  <si>
    <t>令和4年度補正デジタル田園都市国家構想交付金(デジタル実装タイプTYPE1)38202デジタル窓口システム導入事業</t>
  </si>
  <si>
    <t>令和4年度補正デジタル田園都市国家構想交付金(デジタル実装タイプTYPE1)38202クラウド型監視装置を活用した水管理体系構築</t>
  </si>
  <si>
    <t>令和4年度補正デジタル田園都市国家構想交付金(デジタル実装タイプTYPE1)38203罹災証明書発行迅速化事業</t>
  </si>
  <si>
    <t>令和4年度補正デジタル田園都市国家構想交付金(デジタル実装タイプTYPE1)38204コンビニ交付サービス導入事業</t>
  </si>
  <si>
    <t>令和4年度補正デジタル田園都市国家構想交付金(デジタル実装タイプTYPE1)38206行政手続スマート化推進事業</t>
  </si>
  <si>
    <t>令和4年度補正デジタル田園都市国家構想交付金(デジタル実装タイプTYPE1)38213申請書自動作成システム導入事業</t>
  </si>
  <si>
    <t>令和4年度補正デジタル田園都市国家構想交付金(デジタル実装タイプTYPE1)38356コンビニ交付サービス事業</t>
  </si>
  <si>
    <t>令和4年度補正デジタル田園都市国家構想交付金(デジタル実装タイプTYPE1)38402行政手続き等スマート化推進事業</t>
  </si>
  <si>
    <t>令和4年度補正デジタル田園都市国家構想交付金(デジタル実装タイプTYPE1)38506介護認定調査システムの導入</t>
  </si>
  <si>
    <t>令和4年度補正デジタル田園都市国家構想交付金(デジタル実装タイプTYPE1)39000高知県版MaaS推進事業</t>
  </si>
  <si>
    <t>令和4年度補正デジタル田園都市国家構想交付金(デジタル実装タイプTYPE1)39000デジタルツインによる新たな行政サービスの実施</t>
  </si>
  <si>
    <t>令和4年度補正デジタル田園都市国家構想交付金(デジタル実装タイプTYPE1)39000デジタル×健康づくり・医療提供体制の強化</t>
  </si>
  <si>
    <t>令和4年度補正デジタル田園都市国家構想交付金(デジタル実装タイプTYPE1)39203窓口閲覧システム等導入事業</t>
  </si>
  <si>
    <t>令和4年度補正デジタル田園都市国家構想交付金(デジタル実装タイプTYPE1)39203広報あきデジタルアーカイブ化事業</t>
  </si>
  <si>
    <t>令和4年度補正デジタル田園都市国家構想交付金(デジタル実装タイプTYPE1)39205証明書コンビニ交付事業</t>
  </si>
  <si>
    <t>令和4年度補正デジタル田園都市国家構想交付金(デジタル実装タイプTYPE1)39205校務系・学習系ネットワークの統合、ICT教材の活用</t>
  </si>
  <si>
    <t>令和4年度補正デジタル田園都市国家構想交付金(デジタル実装タイプTYPE1)39209EHRによる高度医療機器共同利用の効率化と推進事業</t>
  </si>
  <si>
    <t>令和4年度補正デジタル田園都市国家構想交付金(デジタル実装タイプTYPE1)39210市公式ホームページLINE連携機能導入</t>
  </si>
  <si>
    <t>令和4年度補正デジタル田園都市国家構想交付金(デジタル実装タイプTYPE1)39210クラウド型被災者支援システム導入事業</t>
  </si>
  <si>
    <t>令和4年度補正デジタル田園都市国家構想交付金(デジタル実装タイプTYPE1)39364スマート窓口及びコンビニ交付サービス事業</t>
  </si>
  <si>
    <t>令和4年度補正デジタル田園都市国家構想交付金(デジタル実装タイプTYPE1)39386スマート窓口システム構築</t>
  </si>
  <si>
    <t>令和4年度補正デジタル田園都市国家構想交付金(デジタル実装タイプTYPE1)39410映像対応情報端末導入事業</t>
  </si>
  <si>
    <t>令和4年度補正デジタル田園都市国家構想交付金(デジタル実装タイプTYPE1)39412四万十町 コンビニ交付・被災者支援システム事業</t>
  </si>
  <si>
    <t>令和4年度補正デジタル田園都市国家構想交付金(デジタル実装タイプTYPE1)39424次世代通信設備導入事業</t>
  </si>
  <si>
    <t>令和4年度補正デジタル田園都市国家構想交付金(デジタル実装タイプTYPE1)39428Kuroshio Digitaland構想（第1期：スマート自治体の構築）</t>
  </si>
  <si>
    <t>令和4年度補正デジタル田園都市国家構想交付金(デジタル実装タイプTYPE1)40000産業廃棄物監視指導強化事業</t>
  </si>
  <si>
    <t>令和4年度補正デジタル田園都市国家構想交付金(デジタル実装タイプTYPE1)40000ふくおかスマート水産業加速化事業</t>
  </si>
  <si>
    <t>令和5年度補正デジタル田園都市国家構想交付金(デジタル実装タイプTYPE1)04581水道スマートメーター導入事業</t>
  </si>
  <si>
    <t>令和6年度補正新しい地方経済・生活環境創生交付金(デジタル実装型TYPE1)32207江津市公開型GISクラウドサービス推進事業</t>
  </si>
  <si>
    <t>令和4年度補正デジタル田園都市国家構想交付金(デジタル実装タイプTYPE1)40000次代の人材育成に向けた高校教育DX推進事業</t>
  </si>
  <si>
    <t>令和4年度補正デジタル田園都市国家構想交付金(デジタル実装タイプTYPE1)40000ICTを活用した被災者支援の強化</t>
  </si>
  <si>
    <t>令和4年度補正デジタル田園都市国家構想交付金(デジタル実装タイプTYPE1)40000メタバースでの若年長期無業者の就労支援</t>
  </si>
  <si>
    <t>令和4年度補正デジタル田園都市国家構想交付金(デジタル実装タイプTYPE1)44210衛星画像活用水道管漏水調査支援事業</t>
  </si>
  <si>
    <t>令和4年度補正デジタル田園都市国家構想交付金(デジタル実装タイプTYPE1)40100北九州市自転車駐車場DX推進事業</t>
  </si>
  <si>
    <t>令和4年度補正デジタル田園都市国家構想交付金(デジタル実装タイプTYPE1)40100「書かない・待たない・行かなくていい区役所」実現事業</t>
  </si>
  <si>
    <t>令和4年度補正デジタル田園都市国家構想交付金(デジタル実装タイプTYPE1)40130デジタル技術を活用した福岡市公共施設案内・予約システムの利用環境向上事業</t>
  </si>
  <si>
    <t>令和4年度補正デジタル田園都市国家構想交付金(デジタル実装タイプTYPE1)40130コンビニエンスストアにおける税務証明交付事業</t>
  </si>
  <si>
    <t>令和4年度補正デジタル田園都市国家構想交付金(デジタル実装タイプTYPE1)40202農地集約等の円滑化に資するシステムの導入</t>
  </si>
  <si>
    <t>令和4年度補正デジタル田園都市国家構想交付金(デジタル実装タイプTYPE1)40203久留米広域圏電子図書館導入事業</t>
  </si>
  <si>
    <t>令和4年度補正デジタル田園都市国家構想交付金(デジタル実装タイプTYPE1)40203子どもたちへの質の高い教育と保護者・地域との連携を実現する学校ICT環境の最適化</t>
  </si>
  <si>
    <t>令和6年度補正新しい地方経済・生活環境創生交付金(デジタル実装型TYPE1)47213教育・保育施設等給付業務管理システム導入事業</t>
  </si>
  <si>
    <t>令和4年度補正デジタル田園都市国家構想交付金(デジタル実装タイプTYPE1)40203行政窓口キャッシュレス決済導入事業</t>
  </si>
  <si>
    <t>令和4年度補正デジタル田園都市国家構想交付金(デジタル実装タイプTYPE1)40206市民一人ひとりがデジタル化の恩恵を感じられる窓口サービス</t>
  </si>
  <si>
    <t>令和5年度補正デジタル田園都市国家構想交付金(デジタル実装タイプTYPE1)07211介護認定審査会ペーパーレス会議システム導入事業</t>
  </si>
  <si>
    <t>令和4年度補正デジタル田園都市国家構想交付金(デジタル実装タイプTYPE1)40206ばずっ“たがわ” デジタル発信＜広報DX＞事業</t>
  </si>
  <si>
    <t>令和4年度補正デジタル田園都市国家構想交付金(デジタル実装タイプTYPE1)40210集団健診等Web予約システム導入事業</t>
  </si>
  <si>
    <t>令和4年度補正デジタル田園都市国家構想交付金(デジタル実装タイプTYPE1)40210災害時情報共有システムによる災害対応力・情報発信力の強化</t>
  </si>
  <si>
    <t>令和4年度補正デジタル田園都市国家構想交付金(デジタル実装タイプTYPE1)40213自治体DX推進のためのプラットフォーム活用事業</t>
  </si>
  <si>
    <t>令和4年度補正デジタル田園都市国家構想交付金(デジタル実装タイプTYPE1)40213学校連絡アプリ導入事業</t>
  </si>
  <si>
    <t>令和4年度補正デジタル田園都市国家構想交付金(デジタル実装タイプTYPE1)40216異動受付支援事業</t>
  </si>
  <si>
    <t>令和4年度補正デジタル田園都市国家構想交付金(デジタル実装タイプTYPE1)40219子どもの見守りシステム整備事業</t>
  </si>
  <si>
    <t>令和4年度補正デジタル田園都市国家構想交付金(デジタル実装タイプTYPE1)40221太宰府市の文化財三次元コンテンツを活かした地域活性化事業（仮）</t>
  </si>
  <si>
    <t>令和5年度補正デジタル田園都市国家構想交付金(デジタル実装タイプTYPE1)42201学力向上に資する教育データ利活用に関するモデル事業</t>
  </si>
  <si>
    <t>令和4年度補正デジタル田園都市国家構想交付金(デジタル実装タイプTYPE1)40223コンビニ交付システム利用支援サービス事業</t>
  </si>
  <si>
    <t>令和4年度補正デジタル田園都市国家構想交付金(デジタル実装タイプTYPE1)40226データ共通地図情報基盤更新事業</t>
  </si>
  <si>
    <t>令和4年度補正デジタル田園都市国家構想交付金(デジタル実装タイプTYPE1)40227電子申請システム構築事業</t>
  </si>
  <si>
    <t>令和4年度補正デジタル田園都市国家構想交付金(デジタル実装タイプTYPE1)40228コンビニ交付サービス</t>
  </si>
  <si>
    <t>令和4年度補正デジタル田園都市国家構想交付金(デジタル実装タイプTYPE1)40229メタバースを活用したみやま市の魅力発信</t>
  </si>
  <si>
    <t>令和6年度補正新しい地方経済・生活環境創生交付金(デジタル実装型TYPE1)30206電子請求プラットフォーム導入事業</t>
  </si>
  <si>
    <t>令和4年度補正デジタル田園都市国家構想交付金(デジタル実装タイプTYPE1)40230糸島市教育情報システム整備事業</t>
  </si>
  <si>
    <t>令和4年度補正デジタル田園都市国家構想交付金(デジタル実装タイプTYPE1)40343キャッシュレス決済サービス導入事業</t>
  </si>
  <si>
    <t>令和4年度補正デジタル田園都市国家構想交付金(デジタル実装タイプTYPE1)40343授業支援ソフトウェア導入事業</t>
  </si>
  <si>
    <t>令和4年度補正デジタル田園都市国家構想交付金(デジタル実装タイプTYPE1)40348公共施設予約システム導入事業</t>
  </si>
  <si>
    <t>令和4年度補正デジタル田園都市国家構想交付金(デジタル実装タイプTYPE1)40348久山町議会動画配信事業</t>
  </si>
  <si>
    <t>令和4年度補正デジタル田園都市国家構想交付金(デジタル実装タイプTYPE1)40349デジタルサイネージインフォメーションサービス事業</t>
  </si>
  <si>
    <t>令和4年度補正デジタル田園都市国家構想交付金(デジタル実装タイプTYPE1)40381入札手続等デジタル化事業</t>
  </si>
  <si>
    <t>令和4年度補正デジタル田園都市国家構想交付金(デジタル実装タイプTYPE1)40448地域通貨を用いた地域経済DX事業</t>
  </si>
  <si>
    <t>令和6年度補正新しい地方経済・生活環境創生交付金(デジタル実装型TYPE1)41341デジタル技術活用による議会視聴環境整備事業</t>
  </si>
  <si>
    <t>令和4年度補正デジタル田園都市国家構想交付金(デジタル実装タイプTYPE1)40448AI活用型オンデマンド交通の導入を起点とした地域交通のデジタル化推進</t>
  </si>
  <si>
    <t>令和4年度補正デジタル田園都市国家構想交付金(デジタル実装タイプTYPE1)40602LINEを活用した住民等向けポータルサービス</t>
  </si>
  <si>
    <t>令和4年度補正デジタル田園都市国家構想交付金(デジタル実装タイプTYPE1)40604AIオンデマンド導入乗合事業</t>
  </si>
  <si>
    <t>令和4年度補正デジタル田園都市国家構想交付金(デジタル実装タイプTYPE1)40625「書かない窓口」実現事業(申請書作成支援)</t>
  </si>
  <si>
    <t>令和4年度補正デジタル田園都市国家構想交付金(デジタル実装タイプTYPE1)40642LINEの活用によるオンライン窓口整備事業</t>
  </si>
  <si>
    <t>令和4年度補正デジタル田園都市国家構想交付金(デジタル実装タイプTYPE1)41000サガンスギの森林100年構想事業</t>
  </si>
  <si>
    <t>令和4年度補正デジタル田園都市国家構想交付金(デジタル実装タイプTYPE1)41000SSPスポーツ科学大学連携設備整備費補助</t>
  </si>
  <si>
    <t>令和4年度補正デジタル田園都市国家構想交付金(デジタル実装タイプTYPE1)41000施設園芸DX推進プロジェクト</t>
  </si>
  <si>
    <t>令和4年度補正デジタル田園都市国家構想交付金(デジタル実装タイプTYPE1)41000電子申請等推進事業</t>
  </si>
  <si>
    <t>令和4年度補正デジタル田園都市国家構想交付金(デジタル実装タイプTYPE1)41202唐津市地図情報WEB化事業</t>
  </si>
  <si>
    <t>令和4年度補正デジタル田園都市国家構想交付金(デジタル実装タイプTYPE1)41202公共施設予約システム導入事業</t>
  </si>
  <si>
    <t>令和4年度補正デジタル田園都市国家構想交付金(デジタル実装タイプTYPE1)41203鳥栖市市民ポータルによるプッシュ型やGIS等による情報発信</t>
  </si>
  <si>
    <t>令和6年度補正新しい地方経済・生活環境創生交付金(デジタル実装型TYPE1)21209英会話AI学習アプリ導入事業</t>
  </si>
  <si>
    <t>令和4年度補正デジタル田園都市国家構想交付金(デジタル実装タイプTYPE1)41205書かないワンストップ窓口導入事業</t>
  </si>
  <si>
    <t>令和4年度補正デジタル田園都市国家構想交付金(デジタル実装タイプTYPE1)41205子育てDX導入事業</t>
  </si>
  <si>
    <t>令和4年度補正デジタル田園都市国家構想交付金(デジタル実装タイプTYPE1)41205公立保育園ＩＣＴ化事業</t>
  </si>
  <si>
    <t>令和4年度補正デジタル田園都市国家構想交付金(デジタル実装タイプTYPE1)41206武雄いつ電どこ電申請事業</t>
  </si>
  <si>
    <t>令和4年度補正デジタル田園都市国家構想交付金(デジタル実装タイプTYPE1)41341入札契約システム導入事業</t>
  </si>
  <si>
    <t>令和4年度補正デジタル田園都市国家構想交付金(デジタル実装タイプTYPE1)41387SNS等による戦略的広報事業</t>
  </si>
  <si>
    <t>令和6年度補正新しい地方経済・生活環境創生交付金(デジタル実装型TYPE1)43204WEB口座振替受付サービス導入事業</t>
  </si>
  <si>
    <t>令和4年度補正デジタル田園都市国家構想交付金(デジタル実装タイプTYPE1)41387住民票等のコンビニ交付サービス導入</t>
  </si>
  <si>
    <t>令和4年度補正デジタル田園都市国家構想交付金(デジタル実装タイプTYPE1)41441住民票等のコンビニ交付サービス導入</t>
  </si>
  <si>
    <t>令和4年度補正デジタル田園都市国家構想交付金(デジタル実装タイプTYPE1)42000公共土木施設占用許可システム</t>
  </si>
  <si>
    <t>令和5年度補正デジタル田園都市国家構想交付金(デジタル実装タイプTYPE1)21208書かない窓口導入事業</t>
  </si>
  <si>
    <t>令和4年度補正デジタル田園都市国家構想交付金(デジタル実装タイプTYPE1)42000遠隔授業配信センター開設事業</t>
  </si>
  <si>
    <t>令和4年度補正デジタル田園都市国家構想交付金(デジタル実装タイプTYPE1)42201納付書のキャッシュレス化化等推進事業</t>
  </si>
  <si>
    <t>令和4年度補正デジタル田園都市国家構想交付金(デジタル実装タイプTYPE1)42202住民の安心安全のさらなる革新に向けた道路冠水・はん濫懸念箇所状況モニタリング</t>
  </si>
  <si>
    <t>令和6年度補正新しい地方経済・生活環境創生交付金(デジタル実装型TYPE1)26366精華町バリアフリーマップ整備事業</t>
  </si>
  <si>
    <t>令和4年度補正デジタル田園都市国家構想交付金(デジタル実装タイプTYPE1)42204市民と行政“双方良し”の窓口改善</t>
  </si>
  <si>
    <t>令和4年度補正デジタル田園都市国家構想交付金(デジタル実装タイプTYPE1)42204公共施設案内・予約システム導入による市民利便性の向上</t>
  </si>
  <si>
    <t>令和4年度補正デジタル田園都市国家構想交付金(デジタル実装タイプTYPE1)42205公開型GISを活用した行政情報発信による住民サービス向上</t>
  </si>
  <si>
    <t>令和4年度補正デジタル田園都市国家構想交付金(デジタル実装タイプTYPE1)42205広報活動事業</t>
  </si>
  <si>
    <t>令和4年度補正デジタル田園都市国家構想交付金(デジタル実装タイプTYPE1)42205窓口受付支援システム構築事業</t>
  </si>
  <si>
    <t>令和4年度補正デジタル田園都市国家構想交付金(デジタル実装タイプTYPE1)42205教育・保育給付事業</t>
  </si>
  <si>
    <t>令和4年度補正デジタル田園都市国家構想交付金(デジタル実装タイプTYPE1)42207電子申請システム導入事業</t>
  </si>
  <si>
    <t>令和4年度補正デジタル田園都市国家構想交付金(デジタル実装タイプTYPE1)42211支所・本庁間遠隔相談窓口設置事業</t>
  </si>
  <si>
    <t>令和4年度補正デジタル田園都市国家構想交付金(デジタル実装タイプTYPE1)42214「書かない窓口」支援システムの構築事業</t>
  </si>
  <si>
    <t>令和4年度補正デジタル田園都市国家構想交付金(デジタル実装タイプTYPE1)42214「キャッシュレス決済」システムの構築事業</t>
  </si>
  <si>
    <t>令和4年度補正デジタル田園都市国家構想交付金(デジタル実装タイプTYPE1)42214電子地図システム構築事業</t>
  </si>
  <si>
    <t>令和6年度補正新しい地方経済・生活環境創生交付金(デジタル実装型TYPE1)18201衛星×防災デジタル・ブリッジ事業</t>
  </si>
  <si>
    <t>令和4年度補正デジタル田園都市国家構想交付金(デジタル実装タイプTYPE1)42307LINEを活用した行政手続等のオンライン申請環境整備事業</t>
  </si>
  <si>
    <t>令和4年度補正デジタル田園都市国家構想交付金(デジタル実装タイプTYPE1)42308LINEを活用したオンライン受付サービス</t>
  </si>
  <si>
    <t>令和4年度補正デジタル田園都市国家構想交付金(デジタル実装タイプTYPE1)42322罹災証明・固定資産のお悩み相談サービス事業</t>
  </si>
  <si>
    <t>令和4年度補正デジタル田園都市国家構想交付金(デジタル実装タイプTYPE1)42323コンビニ交付サービス導入</t>
  </si>
  <si>
    <t>令和4年度補正デジタル田園都市国家構想交付金(デジタル実装タイプTYPE1)42383行政手続きのデジタル化推進事業</t>
  </si>
  <si>
    <t>令和4年度補正デジタル田園都市国家構想交付金(デジタル実装タイプTYPE1)42383「書かない窓口」実現事業</t>
  </si>
  <si>
    <t>令和6年度補正新しい地方経済・生活環境創生交付金(デジタル実装型TYPE1)40343オンライン申請システム導入事業</t>
  </si>
  <si>
    <t>令和4年度補正デジタル田園都市国家構想交付金(デジタル実装タイプTYPE1)43000公共土木施設占用許可等システム構築</t>
  </si>
  <si>
    <t>令和4年度補正デジタル田園都市国家構想交付金(デジタル実装タイプTYPE1)43000公共土木施設等のデータベースを活用した情報共有化事業</t>
  </si>
  <si>
    <t>令和5年度補正デジタル田園都市国家構想交付金(デジタル実装タイプTYPE1)09201地域内デジタル化事業～会計事務～</t>
  </si>
  <si>
    <t>令和4年度補正デジタル田園都市国家構想交付金(デジタル実装タイプTYPE1)43000クラウド型GISを活用した山地災害情報共有化事業</t>
  </si>
  <si>
    <t>令和5年度補正デジタル田園都市国家構想交付金(デジタル実装タイプTYPE1)12227被災者生活再建支援システム</t>
  </si>
  <si>
    <t>令和4年度補正デジタル田園都市国家構想交付金(デジタル実装タイプTYPE1)43100映像通報システム（Live119）導入事業</t>
  </si>
  <si>
    <t>令和4年度補正デジタル田園都市国家構想交付金(デジタル実装タイプTYPE1)43202スマート避難所システム構築事業</t>
  </si>
  <si>
    <t>令和4年度補正デジタル田園都市国家構想交付金(デジタル実装タイプTYPE1)43202市役所窓口における手数料等のキャッシュレス化推進事業</t>
  </si>
  <si>
    <t>令和4年度補正デジタル田園都市国家構想交付金(デジタル実装タイプTYPE1)43202観光プロモーション充実・強化及びデータマーケティング利活用事業</t>
  </si>
  <si>
    <t>令和6年度補正新しい地方経済・生活環境創生交付金(デジタル実装型TYPE1)19384キャッシュレス決済導入事業</t>
  </si>
  <si>
    <t>令和4年度補正デジタル田園都市国家構想交付金(デジタル実装タイプTYPE1)43203マイナンバーカード利用促進事業</t>
  </si>
  <si>
    <t>令和4年度補正デジタル田園都市国家構想交付金(デジタル実装タイプTYPE1)44206入札関連手続電子化事業</t>
  </si>
  <si>
    <t>令和4年度補正デジタル田園都市国家構想交付金(デジタル実装タイプTYPE1)43208地域コミュニケーションアプリ「やまがメイト」の改修</t>
  </si>
  <si>
    <t>令和4年度補正デジタル田園都市国家構想交付金(デジタル実装タイプTYPE1)43210鳥獣捕獲DX導入事業</t>
  </si>
  <si>
    <t>令和6年度補正新しい地方経済・生活環境創生交付金(デジタル実装型TYPE1)34211給付費等申請システム導入事業</t>
  </si>
  <si>
    <t>令和4年度補正デジタル田園都市国家構想交付金(デジタル実装タイプTYPE1)43210図書館システムDX化事業</t>
  </si>
  <si>
    <t>令和4年度補正デジタル田園都市国家構想交付金(デジタル実装タイプTYPE1)43210GIS活用による要支援者支援デジタル化事業</t>
  </si>
  <si>
    <t>令和4年度補正デジタル田園都市国家構想交付金(デジタル実装タイプTYPE1)43211地図情報の整備・公開による市民サービス向上事業</t>
  </si>
  <si>
    <t>令和4年度補正デジタル田園都市国家構想交付金(デジタル実装タイプTYPE1)43211キャッシュレス・セミセルフレジの導入</t>
  </si>
  <si>
    <t>令和4年度補正デジタル田園都市国家構想交付金(デジタル実装タイプTYPE1)43212上天草市統合版アプリの開発</t>
  </si>
  <si>
    <t>令和4年度補正デジタル田園都市国家構想交付金(デジタル実装タイプTYPE1)43212オンライン塾開設事業</t>
  </si>
  <si>
    <t>令和4年度補正デジタル田園都市国家構想交付金(デジタル実装タイプTYPE1)43213LINEが市役所の窓口に</t>
  </si>
  <si>
    <t>令和4年度補正デジタル田園都市国家構想交付金(デジタル実装タイプTYPE1)43215保健事業DX化推進事業</t>
  </si>
  <si>
    <t>令和5年度補正デジタル田園都市国家構想交付金(デジタル実装タイプTYPE1)13104一時保育システムの導入</t>
  </si>
  <si>
    <t>令和4年度補正デジタル田園都市国家構想交付金(デジタル実装タイプTYPE1)43348美里町eスポーツでいい里づくり事業</t>
  </si>
  <si>
    <t>令和4年度補正デジタル田園都市国家構想交付金(デジタル実装タイプTYPE1)43368もっと便利に もっとやさしく スマートな行政サービスの実現</t>
  </si>
  <si>
    <t>令和4年度補正デジタル田園都市国家構想交付金(デジタル実装タイプTYPE1)43369マイナンバーカードを利用した証明書等のコンビニ交付サービス導入事業</t>
  </si>
  <si>
    <t>令和4年度補正デジタル田園都市国家構想交付金(デジタル実装タイプTYPE1)43403スマートロックを活用した行政施設予約システム</t>
  </si>
  <si>
    <t>令和4年度補正デジタル田園都市国家構想交付金(デジタル実装タイプTYPE1)43404粗大ごみ予約システム構築事業</t>
  </si>
  <si>
    <t>令和4年度補正デジタル田園都市国家構想交付金(デジタル実装タイプTYPE1)43433コンビニ・キャッシュレス支払い対応</t>
  </si>
  <si>
    <t>令和4年度補正デジタル田園都市国家構想交付金(デジタル実装タイプTYPE1)43441コンビニ等を活用した収納及び証明書等発行事業</t>
  </si>
  <si>
    <t>令和4年度補正デジタル田園都市国家構想交付金(デジタル実装タイプTYPE1)43441学校給食徴収管理システム導入</t>
  </si>
  <si>
    <t>令和4年度補正デジタル田園都市国家構想交付金(デジタル実装タイプTYPE1)43441御船町防災行政無線音声配信システム改修事業</t>
  </si>
  <si>
    <t>令和5年度補正デジタル田園都市国家構想交付金(デジタル実装タイプTYPE1)27000都市情報デジタル推進事業</t>
  </si>
  <si>
    <t>令和4年度補正デジタル田園都市国家構想交付金(デジタル実装タイプTYPE1)43441御船町観光デジタル化事業</t>
  </si>
  <si>
    <t>令和4年度補正デジタル田園都市国家構想交付金(デジタル実装タイプTYPE1)43501球磨郡介護保険総合ネットワーク整備事業</t>
  </si>
  <si>
    <t>令和4年度補正デジタル田園都市国家構想交付金(デジタル実装タイプTYPE1)43505球磨郡介護保険総合ネットワーク整備事業</t>
  </si>
  <si>
    <t>令和4年度補正デジタル田園都市国家構想交付金(デジタル実装タイプTYPE1)43506球磨郡介護保険総合ネットワーク整備事業</t>
  </si>
  <si>
    <t>令和4年度補正デジタル田園都市国家構想交付金(デジタル実装タイプTYPE1)43511球磨郡介護保険総合ネットワーク整備事業</t>
  </si>
  <si>
    <t>令和4年度補正デジタル田園都市国家構想交付金(デジタル実装タイプTYPE1)43512球磨郡介護保険総合ネットワーク整備事業</t>
  </si>
  <si>
    <t>令和5年度補正デジタル田園都市国家構想交付金(デジタル実装タイプTYPE1)28210デジタルサイネージを活用したバスロケーション等情報発信事業</t>
  </si>
  <si>
    <t>令和4年度補正デジタル田園都市国家構想交付金(デジタル実装タイプTYPE1)43513球磨郡介護保険総合ネットワーク整備事業</t>
  </si>
  <si>
    <t>令和4年度補正デジタル田園都市国家構想交付金(デジタル実装タイプTYPE1)43514球磨郡介護保険総合ネットワーク整備事業</t>
  </si>
  <si>
    <t>令和4年度補正デジタル田園都市国家構想交付金(デジタル実装タイプTYPE1)43531マイナンバーカードを活用した申請窓口のスマート化による住民サービス向上事業</t>
  </si>
  <si>
    <t>令和4年度補正デジタル田園都市国家構想交付金(デジタル実装タイプTYPE1)44000デジタル化による教育環境向上事業</t>
  </si>
  <si>
    <t>令和4年度補正デジタル田園都市国家構想交付金(デジタル実装タイプTYPE1)44000デジタル化による社会教育施設魅力向上事業</t>
  </si>
  <si>
    <t>令和4年度補正デジタル田園都市国家構想交付金(デジタル実装タイプTYPE1)44000オンライン診療推進事業</t>
  </si>
  <si>
    <t>令和4年度補正デジタル田園都市国家構想交付金(デジタル実装タイプTYPE1)44000入札関連手続電子化事業</t>
  </si>
  <si>
    <t>令和5年度補正デジタル田園都市国家構想交付金(デジタル実装タイプTYPE1)17461災害時等における情報伝達強化事業</t>
  </si>
  <si>
    <t>令和5年度補正デジタル田園都市国家構想交付金(デジタル実装タイプTYPE1)39363学校図書館への貸出・蔵書管理システムの導入</t>
  </si>
  <si>
    <t>令和4年度補正デジタル田園都市国家構想交付金(デジタル実装タイプTYPE1)44000衛星画像活用水道管漏水調査支援事業</t>
  </si>
  <si>
    <t>令和4年度補正デジタル田園都市国家構想交付金(デジタル実装タイプTYPE1)44201介護認定業務システム導入事業</t>
  </si>
  <si>
    <t>令和4年度補正デジタル田園都市国家構想交付金(デジタル実装タイプTYPE1)44201先端技術（３D撮影）による地域文化資源の保存活用促進事業</t>
  </si>
  <si>
    <t>令和4年度補正デジタル田園都市国家構想交付金(デジタル実装タイプTYPE1)44201クラウド型GISによる道路・河川行政のデータ活用基盤構築事業</t>
  </si>
  <si>
    <t>令和4年度補正デジタル田園都市国家構想交付金(デジタル実装タイプTYPE1)44201入札関連手続電子化事業</t>
  </si>
  <si>
    <t>令和4年度補正デジタル田園都市国家構想交付金(デジタル実装タイプTYPE1)44202市民のためのデジタルファースト「いかなくていい市役所」、「またなくていい市役所」構築事業</t>
  </si>
  <si>
    <t>令和4年度補正デジタル田園都市国家構想交付金(デジタル実装タイプTYPE1)44202新湯治・ウェルネスツーリズム事業</t>
  </si>
  <si>
    <t>令和4年度補正デジタル田園都市国家構想交付金(デジタル実装タイプTYPE1)44202衛星画像活用水道管漏水調査支援事業</t>
  </si>
  <si>
    <t>令和4年度補正デジタル田園都市国家構想交付金(デジタル実装タイプTYPE1)44203AI型ドリル実装による学びのDX推進事業</t>
  </si>
  <si>
    <t>令和4年度補正デジタル田園都市国家構想交付金(デジタル実装タイプTYPE1)44203入札関連手続電子化事業</t>
  </si>
  <si>
    <t>令和4年度補正デジタル田園都市国家構想交付金(デジタル実装タイプTYPE1)44203衛星画像活用水道管漏水調査支援事業</t>
  </si>
  <si>
    <t>令和4年度補正デジタル田園都市国家構想交付金(デジタル実装タイプTYPE1)44204住家被害認定調査システム構築事業</t>
  </si>
  <si>
    <t>令和4年度補正デジタル田園都市国家構想交付金(デジタル実装タイプTYPE1)44204入札関連手続電子化事業</t>
  </si>
  <si>
    <t>令和4年度補正デジタル田園都市国家構想交付金(デジタル実装タイプTYPE1)44205衛星画像活用水道管漏水調査支援事業</t>
  </si>
  <si>
    <t>令和4年度補正デジタル田園都市国家構想交付金(デジタル実装タイプTYPE1)44206データ連携基盤によるシームレスな交通サービス網の実現</t>
  </si>
  <si>
    <t>令和5年度補正デジタル田園都市国家構想交付金(デジタル実装タイプTYPE1)39410映像情報等を活用した住民への安全安心強化事業</t>
  </si>
  <si>
    <t>令和4年度補正デジタル田園都市国家構想交付金(デジタル実装タイプTYPE1)44206衛星画像活用水道管漏水調査支援事業</t>
  </si>
  <si>
    <t>令和4年度補正デジタル田園都市国家構想交付金(デジタル実装タイプTYPE1)44208入札関連手続電子化事業</t>
  </si>
  <si>
    <t>令和4年度補正デジタル田園都市国家構想交付金(デジタル実装タイプTYPE1)44208衛星画像活用水道管漏水調査支援事業</t>
  </si>
  <si>
    <t>令和4年度補正デジタル田園都市国家構想交付金(デジタル実装タイプTYPE1)44209入札関連手続電子化事業</t>
  </si>
  <si>
    <t>令和4年度補正デジタル田園都市国家構想交付金(デジタル実装タイプTYPE1)44209衛星画像活用水道管漏水調査支援事業</t>
  </si>
  <si>
    <t>令和4年度補正デジタル田園都市国家構想交付金(デジタル実装タイプTYPE1)44210入札関連手続電子化事業</t>
  </si>
  <si>
    <t>令和5年度補正デジタル田園都市国家構想交付金(デジタル実装タイプTYPE1)29426クラウド型電子契約サービスの導入・運用事業</t>
  </si>
  <si>
    <t>令和6年度補正新しい地方経済・生活環境創生交付金(デジタル実装型TYPE1)08228　介護認定審査会デジタル化事業</t>
  </si>
  <si>
    <t>令和4年度補正デジタル田園都市国家構想交付金(デジタル実装タイプTYPE1)44211入札関連手続電子化事業</t>
  </si>
  <si>
    <t>令和4年度補正デジタル田園都市国家構想交付金(デジタル実装タイプTYPE1)44211衛星画像活用水道管漏水調査支援事業</t>
  </si>
  <si>
    <t>令和4年度補正デジタル田園都市国家構想交付金(デジタル実装タイプTYPE1)44212入札関連手続電子化事業</t>
  </si>
  <si>
    <t>令和4年度補正デジタル田園都市国家構想交付金(デジタル実装タイプTYPE1)44212衛星画像活用水道管漏水調査支援事業</t>
  </si>
  <si>
    <t>令和4年度補正デジタル田園都市国家構想交付金(デジタル実装タイプTYPE1)44213高度ＡＩ分析による交通渋滞緩和対策事業</t>
  </si>
  <si>
    <t>令和6年度補正新しい地方経済・生活環境創生交付金(デジタル実装型TYPE1)04213個別避難計画システム</t>
  </si>
  <si>
    <t>令和4年度補正デジタル田園都市国家構想交付金(デジタル実装タイプTYPE1)44214入札関連手続電子化事業</t>
  </si>
  <si>
    <t>令和4年度補正デジタル田園都市国家構想交付金(デジタル実装タイプTYPE1)44322衛星画像活用水道管漏水調査支援事業</t>
  </si>
  <si>
    <t>令和5年度補正デジタル田園都市国家構想交付金(デジタル実装タイプTYPE1)08546河岸の街さかい復興プロジェクト～地域活性化に資するデジタル教育等推進事業～</t>
  </si>
  <si>
    <t>令和4年度補正デジタル田園都市国家構想交付金(デジタル実装タイプTYPE1)44341日出町窓口手続きデジタル化事業</t>
  </si>
  <si>
    <t>令和4年度補正デジタル田園都市国家構想交付金(デジタル実装タイプTYPE1)44341衛星画像活用水道管漏水調査支援事業</t>
  </si>
  <si>
    <t>令和4年度補正デジタル田園都市国家構想交付金(デジタル実装タイプTYPE1)44461衛星画像活用水道管漏水調査支援事業</t>
  </si>
  <si>
    <t>令和4年度補正デジタル田園都市国家構想交付金(デジタル実装タイプTYPE1)44462入札関連手続電子化事業</t>
  </si>
  <si>
    <t>令和4年度補正デジタル田園都市国家構想交付金(デジタル実装タイプTYPE1)44462衛星画像活用水道管漏水調査支援事業</t>
  </si>
  <si>
    <t>令和6年度補正新しい地方経済・生活環境創生交付金(デジタル実装型TYPE1)09384スマホdeしおや健活ポイント事業</t>
  </si>
  <si>
    <t>令和4年度補正デジタル田園都市国家構想交付金(デジタル実装タイプTYPE1)45201スマート窓口サービス推進事業</t>
  </si>
  <si>
    <t>令和4年度補正デジタル田園都市国家構想交付金(デジタル実装タイプTYPE1)45201宮崎の自然魅力発信事業</t>
  </si>
  <si>
    <t>令和4年度補正デジタル田園都市国家構想交付金(デジタル実装タイプTYPE1)45202リモート窓口構築事業</t>
  </si>
  <si>
    <t>令和4年度補正デジタル田園都市国家構想交付金(デジタル実装タイプTYPE1)45202公共施設等スマートロック予約システム構築事業</t>
  </si>
  <si>
    <t>令和4年度補正デジタル田園都市国家構想交付金(デジタル実装タイプTYPE1)45204公共施設予約システム導入事業</t>
  </si>
  <si>
    <t>令和4年度補正デジタル田園都市国家構想交付金(デジタル実装タイプTYPE1)45204保育所ICT化推進事業</t>
  </si>
  <si>
    <t>令和4年度補正デジタル田園都市国家構想交付金(デジタル実装タイプTYPE1)45206ドローンとクラウドを利用した災害対策のデジタル化</t>
  </si>
  <si>
    <t>令和4年度補正デジタル田園都市国家構想交付金(デジタル実装タイプTYPE1)45206公共施設利用手続きのデジタル化</t>
  </si>
  <si>
    <t>令和4年度補正デジタル田園都市国家構想交付金(デジタル実装タイプTYPE1)45206会話内容テキスト表示サービスの拡充</t>
  </si>
  <si>
    <t>令和4年度補正デジタル田園都市国家構想交付金(デジタル実装タイプTYPE1)45206電子申請システムの拡充による行政サービスの向上</t>
  </si>
  <si>
    <t>令和4年度補正デジタル田園都市国家構想交付金(デジタル実装タイプTYPE1)45206LINE活用による情報配信</t>
  </si>
  <si>
    <t>令和4年度補正デジタル田園都市国家構想交付金(デジタル実装タイプTYPE1)45341三股町デジタル窓口整備事業</t>
  </si>
  <si>
    <t>令和4年度補正デジタル田園都市国家構想交付金(デジタル実装タイプTYPE1)46000行政キャッシュレス化推進事業</t>
  </si>
  <si>
    <t>令和4年度補正デジタル田園都市国家構想交付金(デジタル実装タイプTYPE1)46201鹿児島市交通局運賃クレジットカードタッチ決済導入事業</t>
  </si>
  <si>
    <t>令和5年度補正デジタル田園都市国家構想交付金(デジタル実装タイプTYPE1)17361電子黒板導入事業</t>
  </si>
  <si>
    <t>令和4年度補正デジタル田園都市国家構想交付金(デジタル実装タイプTYPE1)46201住民異動手続きにおける「書かない窓口」事業</t>
  </si>
  <si>
    <t>令和4年度補正デジタル田園都市国家構想交付金(デジタル実装タイプTYPE1)46201ＩＣＴで住みよいまち推進事業</t>
  </si>
  <si>
    <t>令和4年度補正デジタル田園都市国家構想交付金(デジタル実装タイプTYPE1)46208ＡＩコンシェルジュ等を活用した観光サイト構築事業</t>
  </si>
  <si>
    <t>令和5年度補正デジタル田園都市国家構想交付金(デジタル実装タイプTYPE1)42202世界遺産モニタリングシステム構築事業</t>
  </si>
  <si>
    <t>令和4年度補正デジタル田園都市国家構想交付金(デジタル実装タイプTYPE1)46210地籍図等のデジタル化構築事業</t>
  </si>
  <si>
    <t>令和4年度補正デジタル田園都市国家構想交付金(デジタル実装タイプTYPE1)46215浸水検知センサを用いた浸水状況共有システム</t>
  </si>
  <si>
    <t>令和6年度補正新しい地方経済・生活環境創生交付金(デジタル実装型TYPE1)47209公共施設予約システム導入事業</t>
  </si>
  <si>
    <t>令和4年度補正デジタル田園都市国家構想交付金(デジタル実装タイプTYPE1)46216デジタル窓口支援システム事業</t>
  </si>
  <si>
    <t>令和4年度補正デジタル田園都市国家構想交付金(デジタル実装タイプTYPE1)46218窓口受付支援システム事業</t>
  </si>
  <si>
    <t>令和4年度補正デジタル田園都市国家構想交付金(デジタル実装タイプTYPE1)46220SNS活用広報広聴事業</t>
  </si>
  <si>
    <t>令和4年度補正デジタル田園都市国家構想交付金(デジタル実装タイプTYPE1)46221SBS推進事業（AIの利用促進）</t>
  </si>
  <si>
    <t>令和4年度補正デジタル田園都市国家構想交付金(デジタル実装タイプTYPE1)46221SBS推進事業（電子図書館）</t>
  </si>
  <si>
    <t>令和4年度補正デジタル田園都市国家構想交付金(デジタル実装タイプTYPE1)46221SBS推進事業（行政手続の簡素化）</t>
  </si>
  <si>
    <t>令和4年度補正デジタル田園都市国家構想交付金(デジタル実装タイプTYPE1)46222奄美大島エコトラック受入環境整備実証事業</t>
  </si>
  <si>
    <t>令和4年度補正デジタル田園都市国家構想交付金(デジタル実装タイプTYPE1)46222公共施設オンライン予約システム導入事業</t>
  </si>
  <si>
    <t>令和4年度補正デジタル田園都市国家構想交付金(デジタル実装タイプTYPE1)46222デジタル窓口サービスによる窓口業務DX推進事業</t>
  </si>
  <si>
    <t>令和6年度補正新しい地方経済・生活環境創生交付金(デジタル実装型TYPE1)38214介護認定審査業務におけるデジタル化事業</t>
  </si>
  <si>
    <t>令和4年度補正デジタル田園都市国家構想交付金(デジタル実装タイプTYPE1)46392SDGsアプリによる住民のICT接触機会の創出事業</t>
  </si>
  <si>
    <t>令和4年度補正デジタル田園都市国家構想交付金(デジタル実装タイプTYPE1)46392浸水センサ通知・即行動事業</t>
  </si>
  <si>
    <t>令和6年度補正新しい地方経済・生活環境創生交付金(デジタル実装型TYPE1)33666衛星画像による広域的漏水調査推進事業</t>
  </si>
  <si>
    <t>令和4年度補正デジタル田園都市国家構想交付金(デジタル実装タイプTYPE1)46404窓口DX_コンビニ交付サービス事業</t>
  </si>
  <si>
    <t>令和6年度補正新しい地方経済・生活環境創生交付金(デジタル実装型TYPE1)20363採点業務デジタル化推進事業</t>
  </si>
  <si>
    <t>令和4年度補正デジタル田園都市国家構想交付金(デジタル実装タイプTYPE1)46404STEAM教育プロジェクト</t>
  </si>
  <si>
    <t>令和4年度補正デジタル田園都市国家構想交付金(デジタル実装タイプTYPE1)46531天城町コンビニ交付</t>
  </si>
  <si>
    <t>令和4年度補正デジタル田園都市国家構想交付金(デジタル実装タイプTYPE1)47201親子健康手帳アプリの活用による子育て支援事業</t>
  </si>
  <si>
    <t>令和4年度補正デジタル田園都市国家構想交付金(デジタル実装タイプTYPE1)47208母子モ＿子育てDX浸透・定着事業</t>
  </si>
  <si>
    <t>令和4年度補正デジタル田園都市国家構想交付金(デジタル実装タイプTYPE1)47208浦添市LINE公式アカウント拡張事業</t>
  </si>
  <si>
    <t>令和4年度補正デジタル田園都市国家構想交付金(デジタル実装タイプTYPE1)47211スマート農業推進事業</t>
  </si>
  <si>
    <t>令和4年度補正デジタル田園都市国家構想交付金(デジタル実装タイプTYPE1)47211要介護認定事務のデジタル化による安心の介護サービス提供事業</t>
  </si>
  <si>
    <t>令和4年度補正デジタル田園都市国家構想交付金(デジタル実装タイプTYPE1)47211観光ポータルサイト「コザウェブ」を起点とした地域回遊促進＆旅ナカ可視化事業</t>
  </si>
  <si>
    <t>令和5年度補正デジタル田園都市国家構想交付金(デジタル実装タイプTYPE1)23445南知多町LINE公式アカウント活用事業</t>
  </si>
  <si>
    <t>令和4年度補正デジタル田園都市国家構想交付金(デジタル実装タイプTYPE1)47213母子モ＿子育てDX浸透・定着事業</t>
  </si>
  <si>
    <t>令和4年度補正デジタル田園都市国家構想交付金(デジタル実装タイプTYPE1)47215公共施設予約・スマートロック管理システム及びスマートロック導入事業</t>
  </si>
  <si>
    <t>令和4年度補正デジタル田園都市国家構想交付金(デジタル実装タイプTYPE1)47326保育所入所選考システム</t>
  </si>
  <si>
    <t>令和4年度補正デジタル田園都市国家構想交付金(デジタル実装タイプTYPE1)47348オンライン手続きの拡充による住民サービスの向上</t>
  </si>
  <si>
    <t>令和4年度補正デジタル田園都市国家構想交付金(デジタル実装タイプTYPE1)47360伊是名村立保育園登退園管理システム導入・連絡帳の電子化業務</t>
  </si>
  <si>
    <t>令和4年度補正デジタル田園都市国家構想交付金(デジタル実装タイプTYPE1)47381オンライン窓口サービス環境構築事業</t>
  </si>
  <si>
    <t>令和5年度補正デジタル田園都市国家構想交付金(デジタル実装タイプTYPE1)01203公開型GIS導入事業</t>
  </si>
  <si>
    <t>令和5年度補正デジタル田園都市国家構想交付金(デジタル実装タイプTYPE1)01204デジタル技術実装による地域コミュニティ担い手確保事業</t>
  </si>
  <si>
    <t>令和6年度補正新しい地方経済・生活環境創生交付金(デジタル実装型TYPE1)01434公共施設デジタルサイネージ設置事業</t>
  </si>
  <si>
    <t>令和5年度補正デジタル田園都市国家構想交付金(デジタル実装タイプTYPE1)01204旭川市史デジタルアーカイブ推進事業</t>
  </si>
  <si>
    <t>令和5年度補正デジタル田園都市国家構想交付金(デジタル実装タイプTYPE1)01205入札・契約一括電子化事業</t>
  </si>
  <si>
    <t>令和5年度補正デジタル田園都市国家構想交付金(デジタル実装タイプTYPE1)01207窓口サービススマート化事業</t>
  </si>
  <si>
    <t>令和5年度補正デジタル田園都市国家構想交付金(デジタル実装タイプTYPE1)01211電子調達システム導入事業</t>
  </si>
  <si>
    <t>令和5年度補正デジタル田園都市国家構想交付金(デジタル実装タイプTYPE1)01211情報発信構築事業</t>
  </si>
  <si>
    <t>令和5年度補正デジタル田園都市国家構想交付金(デジタル実装タイプTYPE1)01211積雪深自動モニタリングシステム設置業務事業</t>
  </si>
  <si>
    <t>令和5年度補正デジタル田園都市国家構想交付金(デジタル実装タイプTYPE1)01212空き家活用プラットフォーム構築事業</t>
  </si>
  <si>
    <t>令和5年度補正デジタル田園都市国家構想交付金(デジタル実装タイプTYPE1)01212水道ポータルサイト等導入事業</t>
  </si>
  <si>
    <t>令和5年度補正デジタル田園都市国家構想交付金(デジタル実装タイプTYPE1)01214情報発信DX・市民サービス向上事業</t>
  </si>
  <si>
    <t>令和5年度補正デジタル田園都市国家構想交付金(デジタル実装タイプTYPE1)01214教育DX推進事業</t>
  </si>
  <si>
    <t>令和5年度補正デジタル田園都市国家構想交付金(デジタル実装タイプTYPE1)04214人にやさしい市民窓口サービス構築事業</t>
  </si>
  <si>
    <t>令和5年度補正デジタル田園都市国家構想交付金(デジタル実装タイプTYPE1)01215学力向上プロジェクト推進事業（AIドリル実装）</t>
  </si>
  <si>
    <t>令和5年度補正デジタル田園都市国家構想交付金(デジタル実装タイプTYPE1)01216公共施設予約管理システム導入事業</t>
  </si>
  <si>
    <t>令和5年度補正デジタル田園都市国家構想交付金(デジタル実装タイプTYPE1)01217学校教育DX推進事業</t>
  </si>
  <si>
    <t>令和5年度補正デジタル田園都市国家構想交付金(デジタル実装タイプTYPE1)01217介護保険認定業務システム導入事業</t>
  </si>
  <si>
    <t>令和5年度補正デジタル田園都市国家構想交付金(デジタル実装タイプTYPE1)01217救急業務デジタル化事業</t>
  </si>
  <si>
    <t>令和5年度補正デジタル田園都市国家構想交付金(デジタル実装タイプTYPE1)01219LINEを活用した行政手続のオンライン化</t>
  </si>
  <si>
    <t>令和5年度補正デジタル田園都市国家構想交付金(デジタル実装タイプTYPE1)01221地理情報のデジタル化及びGIS導入によるデジタル情報の運用基盤構築</t>
  </si>
  <si>
    <t>令和5年度補正デジタル田園都市国家構想交付金(デジタル実装タイプTYPE1)01222ハウス環境適正管理支援事業</t>
  </si>
  <si>
    <t>令和5年度補正デジタル田園都市国家構想交付金(デジタル実装タイプTYPE1)01224窓口ＤＸ推進事業</t>
  </si>
  <si>
    <t>令和5年度補正デジタル田園都市国家構想交付金(デジタル実装タイプTYPE1)01224胃内視鏡検診クラウドシステム導入事業</t>
  </si>
  <si>
    <t>令和5年度補正デジタル田園都市国家構想交付金(デジタル実装タイプTYPE1)25206コミュニティバスのキャッシュレス・デジタル化事業</t>
  </si>
  <si>
    <t>令和5年度補正デジタル田園都市国家構想交付金(デジタル実装タイプTYPE1)01225道路情報公開システムの構築</t>
  </si>
  <si>
    <t>令和5年度補正デジタル田園都市国家構想交付金(デジタル実装タイプTYPE1)01225ＡＩドリル導入事業</t>
  </si>
  <si>
    <t>令和5年度補正デジタル田園都市国家構想交付金(デジタル実装タイプTYPE1)01225保育所業務のDX推進事業</t>
  </si>
  <si>
    <t>令和5年度補正デジタル田園都市国家構想交付金(デジタル実装タイプTYPE1)01226マイナンバーカード図書館利用事業</t>
  </si>
  <si>
    <t>令和5年度補正デジタル田園都市国家構想交付金(デジタル実装タイプTYPE1)01230学校体育施設開放スマートロック化事業</t>
  </si>
  <si>
    <t>令和5年度補正デジタル田園都市国家構想交付金(デジタル実装タイプTYPE1)01230除雪管理システム導入事業</t>
  </si>
  <si>
    <t>令和5年度補正デジタル田園都市国家構想交付金(デジタル実装タイプTYPE1)01231デジタル教材導入事業</t>
  </si>
  <si>
    <t>令和5年度補正デジタル田園都市国家構想交付金(デジタル実装タイプTYPE1)10382行政手続きのオンライン化推進事業</t>
  </si>
  <si>
    <t>令和5年度補正デジタル田園都市国家構想交付金(デジタル実装タイプTYPE1)01231GIS活用による防災情報のデジタル化事業</t>
  </si>
  <si>
    <t>令和5年度補正デジタル田園都市国家構想交付金(デジタル実装タイプTYPE1)01234RPAを用いた窓口サービス改善事業</t>
  </si>
  <si>
    <t>令和5年度補正デジタル田園都市国家構想交付金(デジタル実装タイプTYPE1)01234空家流通促進デジタルプラットフォーム構築事業</t>
  </si>
  <si>
    <t>令和5年度補正デジタル田園都市国家構想交付金(デジタル実装タイプTYPE1)01234給付費等申請クラウドシステム導入事業</t>
  </si>
  <si>
    <t>令和6年度補正新しい地方経済・生活環境創生交付金(デジタル実装型TYPE1)47210管路台帳システム整備事業</t>
  </si>
  <si>
    <t>令和5年度補正デジタル田園都市国家構想交付金(デジタル実装タイプTYPE1)01234除雪車両GPSシステム構築事業</t>
  </si>
  <si>
    <t>令和5年度補正デジタル田園都市国家構想交付金(デジタル実装タイプTYPE1)01235地域情報発信アプリ導入事業</t>
  </si>
  <si>
    <t>令和5年度補正デジタル田園都市国家構想交付金(デジタル実装タイプTYPE1)02208むつ市議会映像配信システム整備事業</t>
  </si>
  <si>
    <t>令和5年度補正デジタル田園都市国家構想交付金(デジタル実装タイプTYPE1)01235保育所等運営支援システム導入事業</t>
  </si>
  <si>
    <t>令和5年度補正デジタル田園都市国家構想交付金(デジタル実装タイプTYPE1)01235学校開放スマートロック導入事業</t>
  </si>
  <si>
    <t>令和5年度補正デジタル田園都市国家構想交付金(デジタル実装タイプTYPE1)01345ICT活用教育推進事業</t>
  </si>
  <si>
    <t>令和5年度補正デジタル田園都市国家構想交付金(デジタル実装タイプTYPE1)01346キャッシュレス決済導入事業</t>
  </si>
  <si>
    <t>令和5年度補正デジタル田園都市国家構想交付金(デジタル実装タイプTYPE1)01370LINEを用いた情報配信／コミュニケーション事業</t>
  </si>
  <si>
    <t>令和5年度補正デジタル田園都市国家構想交付金(デジタル実装タイプTYPE1)01370クラウドを用いた一斉架電システム構築事業</t>
  </si>
  <si>
    <t>令和5年度補正デジタル田園都市国家構想交付金(デジタル実装タイプTYPE1)01391デジタルドリル導入事業</t>
  </si>
  <si>
    <t>令和6年度補正新しい地方経済・生活環境創生交付金(デジタル実装型TYPE1)43441WEB口座振替受付システム導入事業</t>
  </si>
  <si>
    <t>令和5年度補正デジタル田園都市国家構想交付金(デジタル実装タイプTYPE1)01393オンライン総合窓口システム導入事業</t>
  </si>
  <si>
    <t>令和5年度補正デジタル田園都市国家構想交付金(デジタル実装タイプTYPE1)01396窓口支援システム（書かない窓口）導入事業</t>
  </si>
  <si>
    <t>令和5年度補正デジタル田園都市国家構想交付金(デジタル実装タイプTYPE1)01399地域独自プラットフォーム</t>
  </si>
  <si>
    <t>令和5年度補正デジタル田園都市国家構想交付金(デジタル実装タイプTYPE1)01400マイナンバーカードを活用したデジタルリゾートレジデンス事業</t>
  </si>
  <si>
    <t>令和5年度補正デジタル田園都市国家構想交付金(デジタル実装タイプTYPE1)40204学校デジタル教科書導⼊事業</t>
  </si>
  <si>
    <t>令和5年度補正デジタル田園都市国家構想交付金(デジタル実装タイプTYPE1)01401バス・タクシー利用助成券電子化事業</t>
  </si>
  <si>
    <t>令和5年度補正デジタル田園都市国家構想交付金(デジタル実装タイプTYPE1)01401水道スマートメーター導入事業</t>
  </si>
  <si>
    <t>令和5年度補正デジタル田園都市国家構想交付金(デジタル実装タイプTYPE1)01402ICT教育推進事業</t>
  </si>
  <si>
    <t>令和5年度補正デジタル田園都市国家構想交付金(デジタル実装タイプTYPE1)01402ＡＩチャットボットサービス導入整備事業</t>
  </si>
  <si>
    <t>令和5年度補正デジタル田園都市国家構想交付金(デジタル実装タイプTYPE1)01405地域情報連携システム導入事業</t>
  </si>
  <si>
    <t>令和5年度補正デジタル田園都市国家構想交付金(デジタル実装タイプTYPE1)01424子ども通園センターＩＣＴ導入事業</t>
  </si>
  <si>
    <t>令和5年度補正デジタル田園都市国家構想交付金(デジタル実装タイプTYPE1)01425ICTの活用による学力向上事業</t>
  </si>
  <si>
    <t>令和5年度補正デジタル田園都市国家構想交付金(デジタル実装タイプTYPE1)01425子ども通園センターＩＣＴ導入事業</t>
  </si>
  <si>
    <t>令和5年度補正デジタル田園都市国家構想交付金(デジタル実装タイプTYPE1)28209スマートロックを活用した公共施設予約システム導入事業</t>
  </si>
  <si>
    <t>令和5年度補正デジタル田園都市国家構想交付金(デジタル実装タイプTYPE1)01430LINE電子申請等環境整備事業</t>
  </si>
  <si>
    <t>令和5年度補正デジタル田園都市国家構想交付金(デジタル実装タイプTYPE1)01431電子黒板導入によるICT活用推進事業</t>
  </si>
  <si>
    <t>令和5年度補正デジタル田園都市国家構想交付金(デジタル実装タイプTYPE1)01431子ども通園センターＩＣＴ導入事業</t>
  </si>
  <si>
    <t>令和5年度補正デジタル田園都市国家構想交付金(デジタル実装タイプTYPE1)01432証明書交付窓口デジタル化事業</t>
  </si>
  <si>
    <t>令和5年度補正デジタル田園都市国家構想交付金(デジタル実装タイプTYPE1)01452公共施設予約システム導入事業</t>
  </si>
  <si>
    <t>令和5年度補正デジタル田園都市国家構想交付金(デジタル実装タイプTYPE1)01454証明書コンビニ交付システム導入事業</t>
  </si>
  <si>
    <t>令和5年度補正デジタル田園都市国家構想交付金(デジタル実装タイプTYPE1)28227衛星画像による広域漏水調査支援事業</t>
  </si>
  <si>
    <t>令和5年度補正デジタル田園都市国家構想交付金(デジタル実装タイプTYPE1)01455コンビニ交付システム導入事業</t>
  </si>
  <si>
    <t>令和5年度補正デジタル田園都市国家構想交付金(デジタル実装タイプTYPE1)01456　証明書コンビニ交付サービス事業</t>
  </si>
  <si>
    <t>令和5年度補正デジタル田園都市国家構想交付金(デジタル実装タイプTYPE1)01456データ放送・スマホアプリ導入事業</t>
  </si>
  <si>
    <t>令和5年度補正デジタル田園都市国家構想交付金(デジタル実装タイプTYPE1)01457上川町くらしのアプリ導入事業</t>
  </si>
  <si>
    <t>令和5年度補正デジタル田園都市国家構想交付金(デジタル実装タイプTYPE1)01457コンビニ交付サービス</t>
  </si>
  <si>
    <t>令和5年度補正デジタル田園都市国家構想交付金(デジタル実装タイプTYPE1)01458デジタルの活⽤による教育環境等充実事業</t>
  </si>
  <si>
    <t>令和5年度補正デジタル田園都市国家構想交付金(デジタル実装タイプTYPE1)01459コンビニ交付サービス事業</t>
  </si>
  <si>
    <t>令和5年度補正デジタル田園都市国家構想交付金(デジタル実装タイプTYPE1)01461中富良野町教育の歴史のデジタル化事業</t>
  </si>
  <si>
    <t>令和5年度補正デジタル田園都市国家構想交付金(デジタル実装タイプTYPE1)01461中富良野町立義務教育学校図書館システム導入及び町図書館連携事業</t>
  </si>
  <si>
    <t>令和5年度補正デジタル田園都市国家構想交付金(デジタル実装タイプTYPE1)01461LINEを用いた情報配信システム導入事業</t>
  </si>
  <si>
    <t>令和5年度補正デジタル田園都市国家構想交付金(デジタル実装タイプTYPE1)41202唐津市AIチャットボット導入事業</t>
  </si>
  <si>
    <t>令和5年度補正デジタル田園都市国家構想交付金(デジタル実装タイプTYPE1)01465水道スマートメーター導入による検針業務合理化と利活用</t>
  </si>
  <si>
    <t>令和5年度補正デジタル田園都市国家構想交付金(デジタル実装タイプTYPE1)01468除雪車両運行管理システム構築事業</t>
  </si>
  <si>
    <t>令和5年度補正デジタル田園都市国家構想交付金(デジタル実装タイプTYPE1)01484羽幌町GIGAスクール運営事業</t>
  </si>
  <si>
    <t>令和5年度補正デジタル田園都市国家構想交付金(デジタル実装タイプTYPE1)01485水道スマートメーター導入事業</t>
  </si>
  <si>
    <t>令和5年度補正デジタル田園都市国家構想交付金(デジタル実装タイプTYPE1)01512浜頓別町LINEを活用したデジタル総合窓口の導入</t>
  </si>
  <si>
    <t>令和5年度補正デジタル田園都市国家構想交付金(デジタル実装タイプTYPE1)01512認定こども園ICT化による保育環境・子育て環境向上事業</t>
  </si>
  <si>
    <t>令和5年度補正デジタル田園都市国家構想交付金(デジタル実装タイプTYPE1)01544クラウド型デジタルサイネージによる地域情報発信力の強化</t>
  </si>
  <si>
    <t>令和5年度補正デジタル田園都市国家構想交付金(デジタル実装タイプTYPE1)01545斜里町鳥獣遠隔監視事業</t>
  </si>
  <si>
    <t>令和5年度補正デジタル田園都市国家構想交付金(デジタル実装タイプTYPE1)01547AIを活用したいつでも窓口構築事業</t>
  </si>
  <si>
    <t>令和6年度補正新しい地方経済・生活環境創生交付金(デジタル実装型TYPE1)40229介護認定審査会ペーパーレス会議システム導入事業</t>
  </si>
  <si>
    <t>令和5年度補正デジタル田園都市国家構想交付金(デジタル実装タイプTYPE1)01547町アプリによる次世代フレイル対策</t>
  </si>
  <si>
    <t>令和5年度補正デジタル田園都市国家構想交付金(デジタル実装タイプTYPE1)01550公式LINEアカウント構築事業</t>
  </si>
  <si>
    <t>令和5年度補正デジタル田園都市国家構想交付金(デジタル実装タイプTYPE1)01559マイナンバーカード利活用推進整備事業</t>
  </si>
  <si>
    <t>令和5年度補正デジタル田園都市国家構想交付金(デジタル実装タイプTYPE1)01559窓口支援システム導入事業</t>
  </si>
  <si>
    <t>令和5年度補正デジタル田園都市国家構想交付金(デジタル実装タイプTYPE1)01559防災GISハザードマップ整備事業</t>
  </si>
  <si>
    <t>令和5年度補正デジタル田園都市国家構想交付金(デジタル実装タイプTYPE1)01559行政手続きのオンライン化推進事業</t>
  </si>
  <si>
    <t>令和5年度補正デジタル田園都市国家構想交付金(デジタル実装タイプTYPE1)01560災害対応用ドローン整備事業</t>
  </si>
  <si>
    <t>令和5年度補正デジタル田園都市国家構想交付金(デジタル実装タイプTYPE1)01560公共施設予約電子化事業</t>
  </si>
  <si>
    <t>令和5年度補正デジタル田園都市国家構想交付金(デジタル実装タイプTYPE1)01578「書かない・行かない・キャッシュレス」デジタル窓口推進事業</t>
  </si>
  <si>
    <t>令和5年度補正デジタル田園都市国家構想交付金(デジタル実装タイプTYPE1)01578白老町防災情報システム導入事業</t>
  </si>
  <si>
    <t>令和5年度補正デジタル田園都市国家構想交付金(デジタル実装タイプTYPE1)40349図書館DX化事業</t>
  </si>
  <si>
    <t>令和5年度補正デジタル田園都市国家構想交付金(デジタル実装タイプTYPE1)01601LINEを活用した行政情報配信システム構築事業</t>
  </si>
  <si>
    <t>令和5年度補正デジタル田園都市国家構想交付金(デジタル実装タイプTYPE1)01607スマート町役場実現事業</t>
  </si>
  <si>
    <t>令和5年度補正デジタル田園都市国家構想交付金(デジタル実装タイプTYPE1)01610新ひだか町DXによる住民窓口改革事業</t>
  </si>
  <si>
    <t>令和5年度補正デジタル田園都市国家構想交付金(デジタル実装タイプTYPE1)01631電子契約事業</t>
  </si>
  <si>
    <t>令和5年度補正デジタル田園都市国家構想交付金(デジタル実装タイプTYPE1)01632移動期日前投票所（車）に係る選挙システム導入事業</t>
  </si>
  <si>
    <t>令和5年度補正デジタル田園都市国家構想交付金(デジタル実装タイプTYPE1)01633上士幌町スポーツセンターデジタル化事業</t>
  </si>
  <si>
    <t>令和5年度補正デジタル田園都市国家構想交付金(デジタル実装タイプTYPE1)01634情報発信の質の向上とスマホを活用した住民サービスの実現</t>
  </si>
  <si>
    <t>令和5年度補正デジタル田園都市国家構想交付金(デジタル実装タイプTYPE1)11233保育支援システム事業</t>
  </si>
  <si>
    <t>令和5年度補正デジタル田園都市国家構想交付金(デジタル実装タイプTYPE1)25207汎用的電子申請システム導入による住民サービスの向上</t>
  </si>
  <si>
    <t>令和5年度補正デジタル田園都市国家構想交付金(デジタル実装タイプTYPE1)01636LINEを活用した情報発信デジタル化事業</t>
  </si>
  <si>
    <t>令和5年度補正デジタル田園都市国家構想交付金(デジタル実装タイプTYPE1)01637書かない窓口、オンライン手続きの拡充による住民にやさしい手続き環境の構築事業</t>
  </si>
  <si>
    <t>令和5年度補正デジタル田園都市国家構想交付金(デジタル実装タイプTYPE1)01637町有牧場におけるドローン活用による預託牛の生産性向上事業</t>
  </si>
  <si>
    <t>令和5年度補正デジタル田園都市国家構想交付金(デジタル実装タイプTYPE1)01637教育DX推進事業</t>
  </si>
  <si>
    <t>令和5年度補正デジタル田園都市国家構想交付金(デジタル実装タイプTYPE1)01639更別リサイクル・プラットフォームサービス事業</t>
  </si>
  <si>
    <t>令和5年度補正デジタル田園都市国家構想交付金(デジタル実装タイプTYPE1)01643デジタル活用による住民にやさしい窓口整備事業</t>
  </si>
  <si>
    <t>令和6年度補正新しい地方経済・生活環境創生交付金(デジタル実装型TYPE1)28204キャッシュレス決済対応セミセルフレジ導入事業</t>
  </si>
  <si>
    <t>令和5年度補正デジタル田園都市国家構想交付金(デジタル実装タイプTYPE1)01643ＧＰＳ除雪情報等公開システム整備事業</t>
  </si>
  <si>
    <t>令和5年度補正デジタル田園都市国家構想交付金(デジタル実装タイプTYPE1)01645豊頃町書かない窓口導入事業</t>
  </si>
  <si>
    <t>令和5年度補正デジタル田園都市国家構想交付金(デジタル実装タイプTYPE1)01646GISを活用したWEBハザードマップ構築</t>
  </si>
  <si>
    <t>令和5年度補正デジタル田園都市国家構想交付金(デジタル実装タイプTYPE1)01646人感センサー等を利用した高齢者等緊急通報システム見守り事業</t>
  </si>
  <si>
    <t>令和5年度補正デジタル田園都市国家構想交付金(デジタル実装タイプTYPE1)01646個別最適化学習のためのAI型学習ドリルの導入</t>
  </si>
  <si>
    <t>令和5年度補正デジタル田園都市国家構想交付金(デジタル実装タイプTYPE1)01668白糠海域海洋観測事業</t>
  </si>
  <si>
    <t>令和5年度補正デジタル田園都市国家構想交付金(デジタル実装タイプTYPE1)01692「書かない窓口」システム構築事業</t>
  </si>
  <si>
    <t>令和5年度補正デジタル田園都市国家構想交付金(デジタル実装タイプTYPE1)01694ヒグマに係る　出没早期警戒システム 及び ドローン活用追い払い・捕殺補助システム 導入事業</t>
  </si>
  <si>
    <t>令和6年度補正新しい地方経済・生活環境創生交付金(デジタル実装型TYPE1)07210教育・保育施設等給付金等管理システム導入事業</t>
  </si>
  <si>
    <t>令和5年度補正デジタル田園都市国家構想交付金(デジタル実装タイプTYPE1)01694コンビニ交付システム導入事業</t>
  </si>
  <si>
    <t>令和5年度補正デジタル田園都市国家構想交付金(デジタル実装タイプTYPE1)02857遠隔医療支援事業</t>
  </si>
  <si>
    <t>令和5年度補正デジタル田園都市国家構想交付金(デジタル実装タイプTYPE1)01694LINEを活用した情報発信・収集デジタル化事業</t>
  </si>
  <si>
    <t>令和5年度補正デジタル田園都市国家構想交付金(デジタル実装タイプTYPE1)02201イベントの一元管理及び宿泊情報提供事業</t>
  </si>
  <si>
    <t>令和5年度補正デジタル田園都市国家構想交付金(デジタル実装タイプTYPE1)02201書かない窓口</t>
  </si>
  <si>
    <t>令和5年度補正デジタル田園都市国家構想交付金(デジタル実装タイプTYPE1)02202キャッシュレス決済導入事業</t>
  </si>
  <si>
    <t>令和5年度補正デジタル田園都市国家構想交付金(デジタル実装タイプTYPE1)02203IoT避難所キーボックス自動解錠システム導入事業</t>
  </si>
  <si>
    <t>令和5年度補正デジタル田園都市国家構想交付金(デジタル実装タイプTYPE1)02204都市計画情報照会システム導入事業</t>
  </si>
  <si>
    <t>令和6年度補正新しい地方経済・生活環境創生交付金(デジタル実装型TYPE1)03209証明書窓口受付システム構築事業</t>
  </si>
  <si>
    <t>令和6年度補正新しい地方経済・生活環境創生交付金(デジタル実装型TYPE1)24562放課後児童クラブICTシステム導入業務</t>
  </si>
  <si>
    <t>令和5年度補正デジタル田園都市国家構想交付金(デジタル実装タイプTYPE1)02204庁舎窓口ＤＸ化事業</t>
  </si>
  <si>
    <t>令和5年度補正デジタル田園都市国家構想交付金(デジタル実装タイプTYPE1)02204LINEを活⽤した情報提供・市⺠サービス向上事業</t>
  </si>
  <si>
    <t>令和5年度補正デジタル田園都市国家構想交付金(デジタル実装タイプTYPE1)02204GPS除雪管理システム導入事業</t>
  </si>
  <si>
    <t>令和5年度補正デジタル田園都市国家構想交付金(デジタル実装タイプTYPE1)28207衛星画像による広域漏水調査支援事業</t>
  </si>
  <si>
    <t>令和5年度補正デジタル田園都市国家構想交付金(デジタル実装タイプTYPE1)02206書かない窓口導入事業</t>
  </si>
  <si>
    <t>令和5年度補正デジタル田園都市国家構想交付金(デジタル実装タイプTYPE1)20000　ARで実現する防災意識改革事業</t>
  </si>
  <si>
    <t>令和5年度補正デジタル田園都市国家構想交付金(デジタル実装タイプTYPE1)02208キャッシュレス決済導入事業</t>
  </si>
  <si>
    <t>令和5年度補正デジタル田園都市国家構想交付金(デジタル実装タイプTYPE1)02208防災行政無線音声配信システム導入事業</t>
  </si>
  <si>
    <t>令和5年度補正デジタル田園都市国家構想交付金(デジタル実装タイプTYPE1)02209郵送請求キャッシュレス対応事業</t>
  </si>
  <si>
    <t>令和5年度補正デジタル田園都市国家構想交付金(デジタル実装タイプTYPE1)02210AIデマンド配車システムを活用した市街地デマンド交通導入事業</t>
  </si>
  <si>
    <t>令和5年度補正デジタル田園都市国家構想交付金(デジタル実装タイプTYPE1)02303証明書コンビニ交付導入事業</t>
  </si>
  <si>
    <t>令和5年度補正デジタル田園都市国家構想交付金(デジタル実装タイプTYPE1)02307LINE公式アカウントサービス拡充事業</t>
  </si>
  <si>
    <t>令和5年度補正デジタル田園都市国家構想交付金(デジタル実装タイプTYPE1)23206メタバースを活用したオンライン教育支援センター構築事業</t>
  </si>
  <si>
    <t>令和5年度補正デジタル田園都市国家構想交付金(デジタル実装タイプTYPE1)02381板柳町学校教育DX推進事業</t>
  </si>
  <si>
    <t>令和5年度補正デジタル田園都市国家構想交付金(デジタル実装タイプTYPE1)02402「スマホ市役所」サービス導入事業</t>
  </si>
  <si>
    <t>令和5年度補正デジタル田園都市国家構想交付金(デジタル実装タイプTYPE1)14100証明書コンビニ交付普及促進事業</t>
  </si>
  <si>
    <t>令和5年度補正デジタル田園都市国家構想交付金(デジタル実装タイプTYPE1)02408東北町スマート農業関連支援事業</t>
  </si>
  <si>
    <t>令和5年度補正デジタル田園都市国家構想交付金(デジタル実装タイプTYPE1)02408積雪深自動モニタリングシステムを活用した除雪業務の効率化</t>
  </si>
  <si>
    <t>令和5年度補正デジタル田園都市国家構想交付金(デジタル実装タイプTYPE1)02411「書かない窓口」システム導入事業</t>
  </si>
  <si>
    <t>令和5年度補正デジタル田園都市国家構想交付金(デジタル実装タイプTYPE1)02412マイナンバーカードを活用した郵送DX事業</t>
  </si>
  <si>
    <t>令和5年度補正デジタル田園都市国家構想交付金(デジタル実装タイプTYPE1)02423母子健康手帳アプリの活用による子育て支援事業</t>
  </si>
  <si>
    <t>令和5年度補正デジタル田園都市国家構想交付金(デジタル実装タイプTYPE1)02441書かない窓口</t>
  </si>
  <si>
    <t>令和5年度補正デジタル田園都市国家構想交付金(デジタル実装タイプTYPE1)02442ワンストップ総合窓口創設事業</t>
  </si>
  <si>
    <t>令和5年度補正デジタル田園都市国家構想交付金(デジタル実装タイプTYPE1)02442校務支援システム導入事業</t>
  </si>
  <si>
    <t>令和6年度補正新しい地方経済・生活環境創生交付金(デジタル実装型TYPE1)43482行政キオスク端末導入による住民サービス向上事業</t>
  </si>
  <si>
    <t>令和5年度補正デジタル田園都市国家構想交付金(デジタル実装タイプTYPE1)02443町公式LINEによる行政情報デジタル配信システムの構築</t>
  </si>
  <si>
    <t>令和5年度補正デジタル田園都市国家構想交付金(デジタル実装タイプTYPE1)02445窓口DX推進事業</t>
  </si>
  <si>
    <t>令和5年度補正デジタル田園都市国家構想交付金(デジタル実装タイプTYPE1)02446学校教育環境DX促進事業</t>
  </si>
  <si>
    <t>令和5年度補正デジタル田園都市国家構想交付金(デジタル実装タイプTYPE1)20361埋蔵文化財写真デジタル化事業</t>
  </si>
  <si>
    <t>令和5年度補正デジタル田園都市国家構想交付金(デジタル実装タイプTYPE1)02450行政手続きのオンライン化事業</t>
  </si>
  <si>
    <t>令和5年度補正デジタル田園都市国家構想交付金(デジタル実装タイプTYPE1)03000　いわての歴史トピックスデジタルアーカイブ構築事業</t>
  </si>
  <si>
    <t>令和5年度補正デジタル田園都市国家構想交付金(デジタル実装タイプTYPE1)03201デジタル技術を活用した学校教育の情報化</t>
  </si>
  <si>
    <t>令和5年度補正デジタル田園都市国家構想交付金(デジタル実装タイプTYPE1)03202宮古市国民健康保険診療所等の会計窓口キャッシュレス決済導入事業</t>
  </si>
  <si>
    <t>令和5年度補正デジタル田園都市国家構想交付金(デジタル実装タイプTYPE1)03202新聞活用支援ツール（＋日報）を活用した探求学習プログラム事業</t>
  </si>
  <si>
    <t>令和5年度補正デジタル田園都市国家構想交付金(デジタル実装タイプTYPE1)03205子育て相談記録システム導入事業</t>
  </si>
  <si>
    <t>令和5年度補正デジタル田園都市国家構想交付金(デジタル実装タイプTYPE1)03205行政手続オンライン申請システム導入事業</t>
  </si>
  <si>
    <t>令和5年度補正デジタル田園都市国家構想交付金(デジタル実装タイプTYPE1)03205デジタル技術を活用した学校教育の情報化</t>
  </si>
  <si>
    <t>令和5年度補正デジタル田園都市国家構想交付金(デジタル実装タイプTYPE1)03206公金収納キャッシュレス決済導入事業</t>
  </si>
  <si>
    <t>令和5年度補正デジタル田園都市国家構想交付金(デジタル実装タイプTYPE1)03206家屋評価モバイル機器導入事業</t>
  </si>
  <si>
    <t>令和5年度補正デジタル田園都市国家構想交付金(デジタル実装タイプTYPE1)03206学校施設開放予約システム及びスマートロック導入事業</t>
  </si>
  <si>
    <t>令和5年度補正デジタル田園都市国家構想交付金(デジタル実装タイプTYPE1)03207学習用クラウド基盤導入事業</t>
  </si>
  <si>
    <t>令和5年度補正デジタル田園都市国家構想交付金(デジタル実装タイプTYPE1)13208市民サービス向上と業務効率化の両立のための電話の自動音声案内・国保税試算システム・申請書自動作成・「国保のてびき」の音声読み上げ及び多言語翻訳機能の導入</t>
  </si>
  <si>
    <t>令和5年度補正デジタル田園都市国家構想交付金(デジタル実装タイプTYPE1)03207WEB口座振替受付サービス導入事業</t>
  </si>
  <si>
    <t>令和5年度補正デジタル田園都市国家構想交付金(デジタル実装タイプTYPE1)03208窓口サービス利便性向上事業</t>
  </si>
  <si>
    <t>令和5年度補正デジタル田園都市国家構想交付金(デジタル実装タイプTYPE1)03209AIを活用した相談支援サービス</t>
  </si>
  <si>
    <t>令和5年度補正デジタル田園都市国家構想交付金(デジタル実装タイプTYPE1)03210    電子黒板を活用した効果的・効率的な授業展開</t>
  </si>
  <si>
    <t>令和5年度補正デジタル田園都市国家構想交付金(デジタル実装タイプTYPE1)03211デジタル技術を活用した学校教育の情報化</t>
  </si>
  <si>
    <t>令和5年度補正デジタル田園都市国家構想交付金(デジタル実装タイプTYPE1)03213コンビニ交付サービス導入事業</t>
  </si>
  <si>
    <t>令和5年度補正デジタル田園都市国家構想交付金(デジタル実装タイプTYPE1)03214デジタル技術を活用した学校教育の情報化</t>
  </si>
  <si>
    <t>令和5年度補正デジタル田園都市国家構想交付金(デジタル実装タイプTYPE1)03215観光DX推進事業</t>
  </si>
  <si>
    <t>令和5年度補正デジタル田園都市国家構想交付金(デジタル実装タイプTYPE1)03303岩手町議会情報化推進事業</t>
  </si>
  <si>
    <t>令和5年度補正デジタル田園都市国家構想交付金(デジタル実装タイプTYPE1)03321書かない窓口事業</t>
  </si>
  <si>
    <t>令和5年度補正デジタル田園都市国家構想交付金(デジタル実装タイプTYPE1)03321デジタル技術を活用した学校教育の情報化</t>
  </si>
  <si>
    <t>令和5年度補正デジタル田園都市国家構想交付金(デジタル実装タイプTYPE1)03322大型提示装置を用いた共同学習の実施事業</t>
  </si>
  <si>
    <t>令和5年度補正デジタル田園都市国家構想交付金(デジタル実装タイプTYPE1)03381ICTによる教育推進事業</t>
  </si>
  <si>
    <t>令和5年度補正デジタル田園都市国家構想交付金(デジタル実装タイプTYPE1)03381キャッシュレス決済サービス事業</t>
  </si>
  <si>
    <t>令和5年度補正デジタル田園都市国家構想交付金(デジタル実装タイプTYPE1)03402デジタル技術を活用した学校教育の情報化</t>
  </si>
  <si>
    <t>令和5年度補正デジタル田園都市国家構想交付金(デジタル実装タイプTYPE1)03441行政サービスの包括的なデジタル化による住民満足度向上事業</t>
  </si>
  <si>
    <t>令和5年度補正デジタル田園都市国家構想交付金(デジタル実装タイプTYPE1)03441デジタル技術を活用した学校教育の情報化</t>
  </si>
  <si>
    <t>令和5年度補正デジタル田園都市国家構想交付金(デジタル実装タイプTYPE1)03461デジタル技術を活用した学校教育の情報化</t>
  </si>
  <si>
    <t>令和5年度補正デジタル田園都市国家構想交付金(デジタル実装タイプTYPE1)03503デジタル技術を活用した学校教育の情報化</t>
  </si>
  <si>
    <t>令和6年度補正新しい地方経済・生活環境創生交付金(デジタル実装型TYPE1)11369書かない窓口サービス</t>
  </si>
  <si>
    <t>令和5年度補正デジタル田園都市国家構想交付金(デジタル実装タイプTYPE1)03507デジタル技術を活用した学校教育の情報化</t>
  </si>
  <si>
    <t>令和5年度補正デジタル田園都市国家構想交付金(デジタル実装タイプTYPE1)04000デジタル身分証アプリを活用したサービスの提供</t>
  </si>
  <si>
    <t>令和5年度補正デジタル田園都市国家構想交付金(デジタル実装タイプTYPE1)04100認定調査システム導入による認定業務デジタル化推進事業</t>
  </si>
  <si>
    <t>令和5年度補正デジタル田園都市国家構想交付金(デジタル実装タイプTYPE1)04100障害支援区分判定審査会のペーパーレス化</t>
  </si>
  <si>
    <t>令和5年度補正デジタル田園都市国家構想交付金(デジタル実装タイプTYPE1)04203公式LINEの機能拡張によるスマホ市役所の構築</t>
  </si>
  <si>
    <t>令和5年度補正デジタル田園都市国家構想交付金(デジタル実装タイプTYPE1)08205公立保育所におけるICT化推進事業</t>
  </si>
  <si>
    <t>令和5年度補正デジタル田園都市国家構想交付金(デジタル実装タイプTYPE1)04203住⺠の安⼼安全のさらなる革新に向けた道路冠⽔状況モニタリング事業</t>
  </si>
  <si>
    <t>令和5年度補正デジタル田園都市国家構想交付金(デジタル実装タイプTYPE1)04205衛星を活用した漏水調査事業</t>
  </si>
  <si>
    <t>令和5年度補正デジタル田園都市国家構想交付金(デジタル実装タイプTYPE1)04206個別最適化学習事業</t>
  </si>
  <si>
    <t>令和5年度補正デジタル田園都市国家構想交付金(デジタル実装タイプTYPE1)04206衛星を活用した漏水調査事業</t>
  </si>
  <si>
    <t>令和5年度補正デジタル田園都市国家構想交付金(デジタル実装タイプTYPE1)04207スマート水道メーター導入事業</t>
  </si>
  <si>
    <t>令和5年度補正デジタル田園都市国家構想交付金(デジタル実装タイプTYPE1)04208衛星を活用した漏水調査事業</t>
  </si>
  <si>
    <t>令和6年度補正新しい地方経済・生活環境創生交付金(デジタル実装型TYPE1)11218こども館の入退館管理システム及びデジタル遊具の導入</t>
  </si>
  <si>
    <t>令和5年度補正デジタル田園都市国家構想交付金(デジタル実装タイプTYPE1)04209住民サービス向上のための公開型GIS構築事業</t>
  </si>
  <si>
    <t>令和5年度補正デジタル田園都市国家構想交付金(デジタル実装タイプTYPE1)04212入札参加資格審査申請システム及び契約管理システム導入事業</t>
  </si>
  <si>
    <t>令和6年度補正新しい地方経済・生活環境創生交付金(デジタル実装型TYPE1)22424公立保育園ICT事業</t>
  </si>
  <si>
    <t>令和5年度補正デジタル田園都市国家構想交付金(デジタル実装タイプTYPE1)04212書かない窓口導入事業</t>
  </si>
  <si>
    <t>令和5年度補正デジタル田園都市国家構想交付金(デジタル実装タイプTYPE1)04213市役所窓口キャッシュレス化事業</t>
  </si>
  <si>
    <t>令和5年度補正デジタル田園都市国家構想交付金(デジタル実装タイプTYPE1)04215次世代型校務支援システム導入事業</t>
  </si>
  <si>
    <t>令和5年度補正デジタル田園都市国家構想交付金(デジタル実装タイプTYPE1)04216陥没予防マップによる市民の防災力向上事業</t>
  </si>
  <si>
    <t>令和5年度補正デジタル田園都市国家構想交付金(デジタル実装タイプTYPE1)05348施設予約システム構築事業</t>
  </si>
  <si>
    <t>令和5年度補正デジタル田園都市国家構想交付金(デジタル実装タイプTYPE1)04302書かない窓口導入事業</t>
  </si>
  <si>
    <t>令和5年度補正デジタル田園都市国家構想交付金(デジタル実装タイプTYPE1)04321窓口キャッシュレス決済導入事業</t>
  </si>
  <si>
    <t>令和5年度補正デジタル田園都市国家構想交付金(デジタル実装タイプTYPE1)04322衛星を活用した漏水調査事業</t>
  </si>
  <si>
    <t>令和5年度補正デジタル田園都市国家構想交付金(デジタル実装タイプTYPE1)04323スマート農業機械実装拡大支援事業</t>
  </si>
  <si>
    <t>令和6年度補正新しい地方経済・生活環境創生交付金(デジタル実装型TYPE1)01399協働学習アプリ導入事業</t>
  </si>
  <si>
    <t>令和5年度補正デジタル田園都市国家構想交付金(デジタル実装タイプTYPE1)04341行政情報個別配信システム等構築事業</t>
  </si>
  <si>
    <t>令和5年度補正デジタル田園都市国家構想交付金(デジタル実装タイプTYPE1)04362LINEを活用した行政手続きデジタル化事業</t>
  </si>
  <si>
    <t>令和5年度補正デジタル田園都市国家構想交付金(デジタル実装タイプTYPE1)04404個別避難計画デジタル化事業</t>
  </si>
  <si>
    <t>令和5年度補正デジタル田園都市国家構想交付金(デジタル実装タイプTYPE1)21382岐阜県公共施設予約システム共同調達事業</t>
  </si>
  <si>
    <t>令和5年度補正デジタル田園都市国家構想交付金(デジタル実装タイプTYPE1)04404AIチャットボットを用いた町民サービスの向上事業</t>
  </si>
  <si>
    <t>令和5年度補正デジタル田園都市国家構想交付金(デジタル実装タイプTYPE1)04406AI音声認識システムを活用した窓口支援サービス事業</t>
  </si>
  <si>
    <t>令和5年度補正デジタル田園都市国家構想交付金(デジタル実装タイプTYPE1)04406町民への迅速な情報提供及び災害対策業務ＤＸ事業</t>
  </si>
  <si>
    <t>令和5年度補正デジタル田園都市国家構想交付金(デジタル実装タイプTYPE1)04422衛星を活用した漏水調査事業</t>
  </si>
  <si>
    <t>令和5年度補正デジタル田園都市国家構想交付金(デジタル実装タイプTYPE1)04445書かない窓口導入事業</t>
  </si>
  <si>
    <t>令和6年度補正新しい地方経済・生活環境創生交付金(デジタル実装型TYPE1)08234公共施設予約システム導入事業</t>
  </si>
  <si>
    <t>令和5年度補正デジタル田園都市国家構想交付金(デジタル実装タイプTYPE1)04501衛星を活用した漏水調査事業</t>
  </si>
  <si>
    <t>令和5年度補正デジタル田園都市国家構想交付金(デジタル実装タイプTYPE1)04581保育所ICT化による保育環境向上事業</t>
  </si>
  <si>
    <t>令和5年度補正デジタル田園都市国家構想交付金(デジタル実装タイプTYPE1)05000窓口キャッシュレス決済推進事業</t>
  </si>
  <si>
    <t>令和5年度補正デジタル田園都市国家構想交付金(デジタル実装タイプTYPE1)05000動画ライブラリ構築事業</t>
  </si>
  <si>
    <t>令和5年度補正デジタル田園都市国家構想交付金(デジタル実装タイプTYPE1)05000果樹発芽・開花予想システム構築事業</t>
  </si>
  <si>
    <t>令和5年度補正デジタル田園都市国家構想交付金(デジタル実装タイプTYPE1)05202事業承継支援事業</t>
  </si>
  <si>
    <t>令和5年度補正デジタル田園都市国家構想交付金(デジタル実装タイプTYPE1)05202ＬＩＮＥ拡張サービス導入事業</t>
  </si>
  <si>
    <t>令和5年度補正デジタル田園都市国家構想交付金(デジタル実装タイプTYPE1)23217スマート窓口推進事業</t>
  </si>
  <si>
    <t>令和5年度補正デジタル田園都市国家構想交付金(デジタル実装タイプTYPE1)05202ＡＩドリル導入事業</t>
  </si>
  <si>
    <t>令和5年度補正デジタル田園都市国家構想交付金(デジタル実装タイプTYPE1)05202収蔵資料公開データベース整備事業</t>
  </si>
  <si>
    <t>令和5年度補正デジタル田園都市国家構想交付金(デジタル実装タイプTYPE1)05202郵送請求キャッシュレスサービス事業</t>
  </si>
  <si>
    <t>令和5年度補正デジタル田園都市国家構想交付金(デジタル実装タイプTYPE1)21208岐阜県公共施設予約システム共同調達事業</t>
  </si>
  <si>
    <t>令和5年度補正デジタル田園都市国家構想交付金(デジタル実装タイプTYPE1)05204電子契約導入推進事業</t>
  </si>
  <si>
    <t>令和5年度補正デジタル田園都市国家構想交付金(デジタル実装タイプTYPE1)45204窓口申請支援システム導入事業</t>
  </si>
  <si>
    <t>令和5年度補正デジタル田園都市国家構想交付金(デジタル実装タイプTYPE1)05204　ＡＩオンデマンド型相乗エアポートタクシー事業</t>
  </si>
  <si>
    <t>令和5年度補正デジタル田園都市国家構想交付金(デジタル実装タイプTYPE1)42383世界遺産モニタリングシステム構築事業</t>
  </si>
  <si>
    <t>令和5年度補正デジタル田園都市国家構想交付金(デジタル実装タイプTYPE1)05206コンビニ交付サービス導入事業</t>
  </si>
  <si>
    <t>令和5年度補正デジタル田園都市国家構想交付金(デジタル実装タイプTYPE1)05207書かない窓口整備事業</t>
  </si>
  <si>
    <t>令和5年度補正デジタル田園都市国家構想交付金(デジタル実装タイプTYPE1)05209介護認定審査会のペーパーレス化</t>
  </si>
  <si>
    <t>令和5年度補正デジタル田園都市国家構想交付金(デジタル実装タイプTYPE1)05210収納業務デジタル改革事業</t>
  </si>
  <si>
    <t>令和5年度補正デジタル田園都市国家構想交付金(デジタル実装タイプTYPE1)05210位置情報を活用した公共施設利便性向上事業</t>
  </si>
  <si>
    <t>令和5年度補正デジタル田園都市国家構想交付金(デジタル実装タイプTYPE1)05210AIチャットボット導入事業</t>
  </si>
  <si>
    <t>令和5年度補正デジタル田園都市国家構想交付金(デジタル実装タイプTYPE1)05210遠隔相談システム拡大事業</t>
  </si>
  <si>
    <t>令和5年度補正デジタル田園都市国家構想交付金(デジタル実装タイプTYPE1)05212だいせんやさしい窓口プロジェクト</t>
  </si>
  <si>
    <t>令和6年度補正新しい地方経済・生活環境創生交付金(デジタル実装型TYPE1)26214コンビニ交付対応キオスク端末の設置事業</t>
  </si>
  <si>
    <t>令和5年度補正デジタル田園都市国家構想交付金(デジタル実装タイプTYPE1)05212大仙市公式ＬＩＮＥアカウント機能拡充事業</t>
  </si>
  <si>
    <t>令和5年度補正デジタル田園都市国家構想交付金(デジタル実装タイプTYPE1)05213LINEを活用した子ども・子育て等行政情報配信事業</t>
  </si>
  <si>
    <t>令和5年度補正デジタル田園都市国家構想交付金(デジタル実装タイプTYPE1)05214にかほ市デジタルアーカイブ事業</t>
  </si>
  <si>
    <t>令和5年度補正デジタル田園都市国家構想交付金(デジタル実装タイプTYPE1)05214秋田県電子入札システム共同利用事業</t>
  </si>
  <si>
    <t>令和5年度補正デジタル田園都市国家構想交付金(デジタル実装タイプTYPE1)05214公式LINEを活用した行政サービスオンライン化</t>
  </si>
  <si>
    <t>令和5年度補正デジタル田園都市国家構想交付金(デジタル実装タイプTYPE1)05303デジタル実装による住民サービスの向上と変革に向けた気運醸成事業</t>
  </si>
  <si>
    <t>令和6年度補正新しい地方経済・生活環境創生交付金(デジタル実装型TYPE1)41000「防災ネットあんあん」ウェブサイトの多言語化</t>
  </si>
  <si>
    <t>令和5年度補正デジタル田園都市国家構想交付金(デジタル実装タイプTYPE1)05348窓口キャッシュレス化事業</t>
  </si>
  <si>
    <t>令和5年度補正デジタル田園都市国家構想交付金(デジタル実装タイプTYPE1)05434行政手続きのオンライン化推進事業</t>
  </si>
  <si>
    <t>令和5年度補正デジタル田園都市国家構想交付金(デジタル実装タイプTYPE1)33210証明書等自動発行機導入事業</t>
  </si>
  <si>
    <t>令和5年度補正デジタル田園都市国家構想交付金(デジタル実装タイプTYPE1)05434ICT活用教育推進事業</t>
  </si>
  <si>
    <t>令和5年度補正デジタル田園都市国家構想交付金(デジタル実装タイプTYPE1)26202施設予約システム更新事業</t>
  </si>
  <si>
    <t>令和5年度補正デジタル田園都市国家構想交付金(デジタル実装タイプTYPE1)05464フロントヤードDX化事業</t>
  </si>
  <si>
    <t>令和5年度補正デジタル田園都市国家構想交付金(デジタル実装タイプTYPE1)06000公金収納方法多様化推進事業</t>
  </si>
  <si>
    <t>令和5年度補正デジタル田園都市国家構想交付金(デジタル実装タイプTYPE1)06000電子書籍サービス提供事業</t>
  </si>
  <si>
    <t>令和5年度補正デジタル田園都市国家構想交付金(デジタル実装タイプTYPE1)06201救急医療情報共有システム導入事業</t>
  </si>
  <si>
    <t>令和5年度補正デジタル田園都市国家構想交付金(デジタル実装タイプTYPE1)09386電子入札システム導入事業</t>
  </si>
  <si>
    <t>令和5年度補正デジタル田園都市国家構想交付金(デジタル実装タイプTYPE1)06203介護認定調査のデジタル化事業</t>
  </si>
  <si>
    <t>令和5年度補正デジタル田園都市国家構想交付金(デジタル実装タイプTYPE1)06204地域包括 × 医療・介護連携  DX事業</t>
  </si>
  <si>
    <t>令和5年度補正デジタル田園都市国家構想交付金(デジタル実装タイプTYPE1)46225姶良市入札契約関連事務システム導入事業</t>
  </si>
  <si>
    <t>令和5年度補正デジタル田園都市国家構想交付金(デジタル実装タイプTYPE1)06206書かない窓口（申請書作成支援サービス）事業</t>
  </si>
  <si>
    <t>令和5年度補正デジタル田園都市国家構想交付金(デジタル実装タイプTYPE1)06207待たない、行かない、書かない窓口整備事業</t>
  </si>
  <si>
    <t>令和6年度補正新しい地方経済・生活環境創生交付金(デジタル実装型TYPE1)33100スマートフォン用アプリケーション導入による水道窓口業務のデジタル化事業</t>
  </si>
  <si>
    <t>令和5年度補正デジタル田園都市国家構想交付金(デジタル実装タイプTYPE1)06207給付費等申請クラウドシステム導入事業</t>
  </si>
  <si>
    <t>令和5年度補正デジタル田園都市国家構想交付金(デジタル実装タイプTYPE1)06208各種証明書コンビニ交付事業</t>
  </si>
  <si>
    <t>令和5年度補正デジタル田園都市国家構想交付金(デジタル実装タイプTYPE1)06209統合型GIS(公開型GIS・公図デジタル化)整備事業</t>
  </si>
  <si>
    <t>令和5年度補正デジタル田園都市国家構想交付金(デジタル実装タイプTYPE1)06209児童センターICT化事業</t>
  </si>
  <si>
    <t>令和5年度補正デジタル田園都市国家構想交付金(デジタル実装タイプTYPE1)06209訪問看護ステーションにおけるデジタル化(電子カルテ導入等)推進事業</t>
  </si>
  <si>
    <t>令和5年度補正デジタル田園都市国家構想交付金(デジタル実装タイプTYPE1)06211行政地図情報の整備及び公開型GISを利用した情報配信事業</t>
  </si>
  <si>
    <t>令和5年度補正デジタル田園都市国家構想交付金(デジタル実装タイプTYPE1)06302中山町LINE公式アカウント導入事業</t>
  </si>
  <si>
    <t>令和5年度補正デジタル田園都市国家構想交付金(デジタル実装タイプTYPE1)06323朝日町議会中継デジタル化事業</t>
  </si>
  <si>
    <t>令和6年度補正新しい地方経済・生活環境創生交付金(デジタル実装型TYPE1)43213衛星画像解析活用漏水調査事業</t>
  </si>
  <si>
    <t>令和5年度補正デジタル田園都市国家構想交付金(デジタル実装タイプTYPE1)06324地籍図デジタル化構築事業</t>
  </si>
  <si>
    <t>令和5年度補正デジタル田園都市国家構想交付金(デジタル実装タイプTYPE1)06324窓口キャッシュレス決済事業</t>
  </si>
  <si>
    <t>令和5年度補正デジタル田園都市国家構想交付金(デジタル実装タイプTYPE1)06324LINEを活用したDX・住民サービス向上事業</t>
  </si>
  <si>
    <t>令和5年度補正デジタル田園都市国家構想交付金(デジタル実装タイプTYPE1)06361　積雪深モニタリング導入事業</t>
  </si>
  <si>
    <t>令和5年度補正デジタル田園都市国家構想交付金(デジタル実装タイプTYPE1)06363キャッシュレス決済システム導入事業</t>
  </si>
  <si>
    <t>令和5年度補正デジタル田園都市国家構想交付金(デジタル実装タイプTYPE1)06363道路台帳管理システム導入事業</t>
  </si>
  <si>
    <t>令和6年度補正新しい地方経済・生活環境創生交付金(デジタル実装型TYPE1)13110口座振替依頼手続オンライン化の拡大</t>
  </si>
  <si>
    <t>令和5年度補正デジタル田園都市国家構想交付金(デジタル実装タイプTYPE1)06381自治体基盤クラウドシステムコンビニ交付連携構築事業</t>
  </si>
  <si>
    <t>令和5年度補正デジタル田園都市国家構想交付金(デジタル実装タイプTYPE1)06382　証明書等のコンビニ交付事業</t>
  </si>
  <si>
    <t>令和5年度補正デジタル田園都市国家構想交付金(デジタル実装タイプTYPE1)06401有害鳥獣被害対策事業</t>
  </si>
  <si>
    <t>令和5年度補正デジタル田園都市国家構想交付金(デジタル実装タイプTYPE1)06403飯豊町デジタル推進事業</t>
  </si>
  <si>
    <t>令和5年度補正デジタル田園都市国家構想交付金(デジタル実装タイプTYPE1)06403　行政情報個別配信システム等構築事業</t>
  </si>
  <si>
    <t>令和5年度補正デジタル田園都市国家構想交付金(デジタル実装タイプTYPE1)06403　ICTを活用した鳥獣害対策による地域の安全創出事業</t>
  </si>
  <si>
    <t>令和5年度補正デジタル田園都市国家構想交付金(デジタル実装タイプTYPE1)06426証明書の交付請求及び発行の自動化システム整備</t>
  </si>
  <si>
    <t>令和5年度補正デジタル田園都市国家構想交付金(デジタル実装タイプTYPE1)06426申請書作成支援システム整備</t>
  </si>
  <si>
    <t>令和5年度補正デジタル田園都市国家構想交付金(デジタル実装タイプTYPE1)06428デジタルハザードマップ導入事業</t>
  </si>
  <si>
    <t>令和5年度補正デジタル田園都市国家構想交付金(デジタル実装タイプTYPE1)07000そなえるふくしま防災事業 （防災DX推進事業）</t>
  </si>
  <si>
    <t>令和5年度補正デジタル田園都市国家構想交付金(デジタル実装タイプTYPE1)07201マイナンバーカードを活用したタクシー運賃割引補助システム構築・運用事業</t>
  </si>
  <si>
    <t>令和5年度補正デジタル田園都市国家構想交付金(デジタル実装タイプTYPE1)07201避難行動要支援者支援事業</t>
  </si>
  <si>
    <t>令和5年度補正デジタル田園都市国家構想交付金(デジタル実装タイプTYPE1)07203ＧPＳを活用した除雪管理</t>
  </si>
  <si>
    <t>令和5年度補正デジタル田園都市国家構想交付金(デジタル実装タイプTYPE1)07203ＧＩＳを活用した地理的情報のデジタル化</t>
  </si>
  <si>
    <t>令和5年度補正デジタル田園都市国家構想交付金(デジタル実装タイプTYPE1)07204LINE市役所推進事業</t>
  </si>
  <si>
    <t>令和5年度補正デジタル田園都市国家構想交付金(デジタル実装タイプTYPE1)07204公立保育所情報化推進事業</t>
  </si>
  <si>
    <t>令和5年度補正デジタル田園都市国家構想交付金(デジタル実装タイプTYPE1)07205健康診査等予約デジタル化事業</t>
  </si>
  <si>
    <t>自治体検診予約のデジタル化</t>
  </si>
  <si>
    <t>令和5年度補正デジタル田園都市国家構想交付金(デジタル実装タイプTYPE1)07205子育て支援ICTシステム導入事業（幼稚園・児童クラブ）</t>
  </si>
  <si>
    <t>令和5年度補正デジタル田園都市国家構想交付金(デジタル実装タイプTYPE1)07205地域交流会議室DX事業</t>
  </si>
  <si>
    <t>令和5年度補正デジタル田園都市国家構想交付金(デジタル実装タイプTYPE1)07205しらかわデジタルミュージアム公開推進事業</t>
  </si>
  <si>
    <t>令和5年度補正デジタル田園都市国家構想交付金(デジタル実装タイプTYPE1)07209介護認定調査のデジタル化</t>
  </si>
  <si>
    <t>令和5年度補正デジタル田園都市国家構想交付金(デジタル実装タイプTYPE1)07210コンビニ交付サービス拡充及びらくらく窓口証明書交付サービス導入事業</t>
  </si>
  <si>
    <t>令和5年度補正デジタル田園都市国家構想交付金(デジタル実装タイプTYPE1)07210証明書発行窓口におけるキャッシュレス決済導入事業</t>
  </si>
  <si>
    <t>令和5年度補正デジタル田園都市国家構想交付金(デジタル実装タイプTYPE1)07210母子健康手帳アプリを活用したオンライン予約サービス事業</t>
  </si>
  <si>
    <t>令和5年度補正デジタル田園都市国家構想交付金(デジタル実装タイプTYPE1)07211防災情報システム導入事業</t>
  </si>
  <si>
    <t>令和5年度補正デジタル田園都市国家構想交付金(デジタル実装タイプTYPE1)07211公共施設予約システム導入事業</t>
  </si>
  <si>
    <t>令和5年度補正デジタル田園都市国家構想交付金(デジタル実装タイプTYPE1)07212Web口座振替受付サービス導入事業</t>
  </si>
  <si>
    <t>令和5年度補正デジタル田園都市国家構想交付金(デジタル実装タイプTYPE1)07213市民健（検）診事業</t>
  </si>
  <si>
    <t>令和5年度補正デジタル田園都市国家構想交付金(デジタル実装タイプTYPE1)07214デジタル技術を活用した迅速・公平な被災者支援実現事業</t>
  </si>
  <si>
    <t>令和5年度補正デジタル田園都市国家構想交付金(デジタル実装タイプTYPE1)46468申請書記入サポートシステム導入事業</t>
  </si>
  <si>
    <t>令和5年度補正デジタル田園都市国家構想交付金(デジタル実装タイプTYPE1)07214保育所ＩＣＴシステム導入事業</t>
  </si>
  <si>
    <t>令和6年度補正新しい地方経済・生活環境創生交付金(デジタル実装型TYPE1)26000京都府・市町村施設予約システムサービス共同調達事業</t>
  </si>
  <si>
    <t>令和5年度補正デジタル田園都市国家構想交付金(デジタル実装タイプTYPE1)07303水道スマートメーター導入事業</t>
  </si>
  <si>
    <t>令和5年度補正デジタル田園都市国家構想交付金(デジタル実装タイプTYPE1)07303水道施設遠方監視システム整備事業</t>
  </si>
  <si>
    <t>令和5年度補正デジタル田園都市国家構想交付金(デジタル実装タイプTYPE1)07308デジタル窓口（デジ窓）構築事業</t>
  </si>
  <si>
    <t>令和5年度補正デジタル田園都市国家構想交付金(デジタル実装タイプTYPE1)07308罹災証明発行迅速化ソリューション導入事業</t>
  </si>
  <si>
    <t>令和5年度補正デジタル田園都市国家構想交付金(デジタル実装タイプTYPE1)07322デマンド交通AIシステム導入事業</t>
  </si>
  <si>
    <t>令和5年度補正デジタル田園都市国家構想交付金(デジタル実装タイプTYPE1)07342公共施設予約システムサービス事業</t>
  </si>
  <si>
    <t>令和5年度補正デジタル田園都市国家構想交付金(デジタル実装タイプTYPE1)07344書かない窓口事業</t>
  </si>
  <si>
    <t>令和5年度補正デジタル田園都市国家構想交付金(デジタル実装タイプTYPE1)07402「書かない窓口」導入事業</t>
  </si>
  <si>
    <t>令和5年度補正デジタル田園都市国家構想交付金(デジタル実装タイプTYPE1)28501衛星画像による広域漏水調査支援事業</t>
  </si>
  <si>
    <t>令和5年度補正デジタル田園都市国家構想交付金(デジタル実装タイプTYPE1)07408行政情報デジタル化・活用推進基盤構築業務</t>
  </si>
  <si>
    <t>令和5年度補正デジタル田園都市国家構想交付金(デジタル実装タイプTYPE1)07422LINEを活用した情報インフラ整備事業</t>
  </si>
  <si>
    <t xml:space="preserve">令和5年度補正デジタル田園都市国家構想交付金(デジタル実装タイプTYPE1)07422放課後児童クラブICT化によるサービス環境向上事業
</t>
  </si>
  <si>
    <t>令和5年度補正デジタル田園都市国家構想交付金(デジタル実装タイプTYPE1)07422母子健康手帳アプリを活用した母子保健事業</t>
  </si>
  <si>
    <t>令和5年度補正デジタル田園都市国家構想交付金(デジタル実装タイプTYPE1)07446子育て・暮らしサポート事業</t>
  </si>
  <si>
    <t>令和5年度補正デジタル田園都市国家構想交付金(デジタル実装タイプTYPE1)07447公開型・統合型GIS構築事業</t>
  </si>
  <si>
    <t>令和5年度補正デジタル田園都市国家構想交付金(デジタル実装タイプTYPE1)07447入札契約管理システム導入事業</t>
  </si>
  <si>
    <t>令和5年度補正デジタル田園都市国家構想交付金(デジタル実装タイプTYPE1)07464統合型・公開型GIS整備事業</t>
  </si>
  <si>
    <t>令和5年度補正デジタル田園都市国家構想交付金(デジタル実装タイプTYPE1)07465書かない窓口（申請書作成ソリューション）導入事業</t>
  </si>
  <si>
    <t>令和5年度補正デジタル田園都市国家構想交付金(デジタル実装タイプTYPE1)07466AI活用型オンデマンドバス事業</t>
  </si>
  <si>
    <t>令和5年度補正デジタル田園都市国家構想交付金(デジタル実装タイプTYPE1)07481暮らしやすい安心・安全なまちを実現する公開型GIS導入事業</t>
  </si>
  <si>
    <t>令和5年度補正デジタル田園都市国家構想交付金(デジタル実装タイプTYPE1)20204岡谷市民病院医療DX推進事業</t>
  </si>
  <si>
    <t>令和5年度補正デジタル田園都市国家構想交付金(デジタル実装タイプTYPE1)07481窓口DX事業</t>
  </si>
  <si>
    <t>令和5年度補正デジタル田園都市国家構想交付金(デジタル実装タイプTYPE1)07484プチ移住で子育て支援！第２のふるさとさめがわ体験事業</t>
  </si>
  <si>
    <t>令和5年度補正デジタル田園都市国家構想交付金(デジタル実装タイプTYPE1)07503書かない窓口（申請書作成ソリューション）導入事業</t>
  </si>
  <si>
    <t>令和5年度補正デジタル田園都市国家構想交付金(デジタル実装タイプTYPE1)07521キャッシュレスサービス導入事業</t>
  </si>
  <si>
    <t>令和5年度補正デジタル田園都市国家構想交付金(デジタル実装タイプTYPE1)07545入札参加資格申請受付システム導入事業</t>
  </si>
  <si>
    <t>令和5年度補正デジタル田園都市国家構想交付金(デジタル実装タイプTYPE1)07547コンビニ交付サービス事業</t>
  </si>
  <si>
    <t>令和5年度補正デジタル田園都市国家構想交付金(デジタル実装タイプTYPE1)07547スマート窓口事業</t>
  </si>
  <si>
    <t>令和5年度補正デジタル田園都市国家構想交付金(デジタル実装タイプTYPE1)07870衛星を活用した漏水調査事業</t>
  </si>
  <si>
    <t>令和5年度補正デジタル田園都市国家構想交付金(デジタル実装タイプTYPE1)08201教育ダッシュボードを活用した児童生徒一人一人に応じた教育の実現</t>
  </si>
  <si>
    <t>令和5年度補正デジタル田園都市国家構想交付金(デジタル実装タイプTYPE1)08201市民センター施設予約管理システム導入事業</t>
  </si>
  <si>
    <t>令和5年度補正デジタル田園都市国家構想交付金(デジタル実装タイプTYPE1)08201WEB口座振替受付サービス事業</t>
  </si>
  <si>
    <t>令和5年度補正デジタル田園都市国家構想交付金(デジタル実装タイプTYPE1)13117マイナンバーカード等を利用した書かない窓口の利用促進</t>
  </si>
  <si>
    <t>令和5年度補正デジタル田園都市国家構想交付金(デジタル実装タイプTYPE1)08202人工衛星を用いた漏水調査事業</t>
  </si>
  <si>
    <t>令和5年度補正デジタル田園都市国家構想交付金(デジタル実装タイプTYPE1)08204窓口DX推進事業（行政手続きオンライン化、窓口発券機及びキャッシュレス決済導入）</t>
  </si>
  <si>
    <t>令和5年度補正デジタル田園都市国家構想交付金(デジタル実装タイプTYPE1)26209給付費等申請事務事業</t>
  </si>
  <si>
    <t>令和5年度補正デジタル田園都市国家構想交付金(デジタル実装タイプTYPE1)08205地籍調査成果品等のデジタル化事業</t>
  </si>
  <si>
    <t>令和5年度補正デジタル田園都市国家構想交付金(デジタル実装タイプTYPE1)08208「健康」×「子育て」多世代交流推進事業</t>
  </si>
  <si>
    <t>令和5年度補正デジタル田園都市国家構想交付金(デジタル実装タイプTYPE1)08210戸籍証明書コンビニ交付サービス導入事業</t>
  </si>
  <si>
    <t>令和5年度補正デジタル田園都市国家構想交付金(デジタル実装タイプTYPE1)08211茨城県入札参加資格電子申請システム導入事業</t>
  </si>
  <si>
    <t>令和5年度補正デジタル田園都市国家構想交付金(デジタル実装タイプTYPE1)15225公共施設予約システム導入事業</t>
  </si>
  <si>
    <t>令和5年度補正デジタル田園都市国家構想交付金(デジタル実装タイプTYPE1)43364くまもと農地GISを活用した情報共有化事業</t>
  </si>
  <si>
    <t>令和5年度補正デジタル田園都市国家構想交付金(デジタル実装タイプTYPE1)08211教育・保育施設等給付業務管理システム導入事業</t>
  </si>
  <si>
    <t>令和5年度補正デジタル田園都市国家構想交付金(デジタル実装タイプTYPE1)08211議会を分かりやすく伝える化事業</t>
  </si>
  <si>
    <t>令和5年度補正デジタル田園都市国家構想交付金(デジタル実装タイプTYPE1)08215北茨城市公式LINE構築・運用事業</t>
  </si>
  <si>
    <t>令和5年度補正デジタル田園都市国家構想交付金(デジタル実装タイプTYPE1)08215介護認定審査会ペーパーレスシステム導入事業</t>
  </si>
  <si>
    <t>令和5年度補正デジタル田園都市国家構想交付金(デジタル実装タイプTYPE1)08229公共施設DX実装事業</t>
  </si>
  <si>
    <t>令和5年度補正デジタル田園都市国家構想交付金(デジタル実装タイプTYPE1)08216動くヘルスケアサービス実装事業</t>
  </si>
  <si>
    <t>令和5年度補正デジタル田園都市国家構想交付金(デジタル実装タイプTYPE1)08217保育施設入所手続き等オンライン申請事業</t>
  </si>
  <si>
    <t>令和5年度補正デジタル田園都市国家構想交付金(デジタル実装タイプTYPE1)08219下水道台帳ホームページ閲覧サービス導入事業</t>
  </si>
  <si>
    <t>令和5年度補正デジタル田園都市国家構想交付金(デジタル実装タイプTYPE1)08219電子入札システム導入事業</t>
  </si>
  <si>
    <t>令和5年度補正デジタル田園都市国家構想交付金(デジタル実装タイプTYPE1)08219教育・保育給付費等管理システム導入事業</t>
  </si>
  <si>
    <t>令和5年度補正デジタル田園都市国家構想交付金(デジタル実装タイプTYPE1)08220議場オンライン議会対応のためのディスプレイ設置事業</t>
  </si>
  <si>
    <t>令和5年度補正デジタル田園都市国家構想交付金(デジタル実装タイプTYPE1)08221障害者支援アプリ導入事業</t>
  </si>
  <si>
    <t>令和6年度補正新しい地方経済・生活環境創生交付金(デジタル実装型TYPE1)13112ICTの活用による児童虐待対応の質及びスピードの向上（電話対応支援システムの導入）</t>
  </si>
  <si>
    <t>令和5年度補正デジタル田園都市国家構想交付金(デジタル実装タイプTYPE1)08223AI電話による24時間体制での電話対応窓口実装事業</t>
  </si>
  <si>
    <t>令和5年度補正デジタル田園都市国家構想交付金(デジタル実装タイプTYPE1)08223都市計画情報のオープンデータ化実装事業</t>
  </si>
  <si>
    <t>令和5年度補正デジタル田園都市国家構想交付金(デジタル実装タイプTYPE1)08224実態把握に基づいた個別最適な支援を実現するICTサービスの導入事業</t>
  </si>
  <si>
    <t>令和5年度補正デジタル田園都市国家構想交付金(デジタル実装タイプTYPE1)08226電子調達システム導入事業</t>
  </si>
  <si>
    <t>令和5年度補正デジタル田園都市国家構想交付金(デジタル実装タイプTYPE1)08228公共施設予約システムの導入事業</t>
  </si>
  <si>
    <t>令和5年度補正デジタル田園都市国家構想交付金(デジタル実装タイプTYPE1)08230教育・保育施設等給付金業務管理システム導入事業</t>
  </si>
  <si>
    <t>令和5年度補正デジタル田園都市国家構想交付金(デジタル実装タイプTYPE1)26208「ぴったりサービス」を利用した行政手続きデジタル化事業</t>
  </si>
  <si>
    <t>令和5年度補正デジタル田園都市国家構想交付金(デジタル実装タイプTYPE1)08230市民等の移動機会削減及び聞こえの課題解決事業</t>
  </si>
  <si>
    <t>令和6年度補正新しい地方経済・生活環境創生交付金(デジタル実装型TYPE1)28215図書館システムデジタル化推進事業</t>
  </si>
  <si>
    <t>令和5年度補正デジタル田園都市国家構想交付金(デジタル実装タイプTYPE1)08231デジタル技術を活用した行政手続きの利便性向上事業</t>
  </si>
  <si>
    <t>令和5年度補正デジタル田園都市国家構想交付金(デジタル実装タイプTYPE1)08231桜川市デジタルミュージアム推進事業</t>
  </si>
  <si>
    <t>令和5年度補正デジタル田園都市国家構想交付金(デジタル実装タイプTYPE1)08232窓口DX推進事業</t>
  </si>
  <si>
    <t>令和5年度補正デジタル田園都市国家構想交付金(デジタル実装タイプTYPE1)08233移動市役所事業</t>
  </si>
  <si>
    <t>令和5年度補正デジタル田園都市国家構想交付金(デジタル実装タイプTYPE1)08233書かない窓口推進事業</t>
  </si>
  <si>
    <t>令和6年度補正新しい地方経済・生活環境創生交付金(デジタル実装型TYPE1)11100書かない窓口（新規）導入事業</t>
  </si>
  <si>
    <t>令和5年度補正デジタル田園都市国家構想交付金(デジタル実装タイプTYPE1)08341スマートサービス推進事業</t>
  </si>
  <si>
    <t>令和5年度補正デジタル田園都市国家構想交付金(デジタル実装タイプTYPE1)08542フロントヤード改革事業</t>
  </si>
  <si>
    <t>令和5年度補正デジタル田園都市国家構想交付金(デジタル実装タイプTYPE1)08542屋外施設混雑状況把握対策事業</t>
  </si>
  <si>
    <t>令和5年度補正デジタル田園都市国家構想交付金(デジタル実装タイプTYPE1)09000避難意識高揚事業</t>
  </si>
  <si>
    <t>令和5年度補正デジタル田園都市国家構想交付金(デジタル実装タイプTYPE1)09201スマート窓口実現事業（第２弾）～デジタルサービスの拡大と浸透・定着～</t>
  </si>
  <si>
    <t>令和5年度補正デジタル田園都市国家構想交付金(デジタル実装タイプTYPE1)09201障がい者支援アプリの導入</t>
  </si>
  <si>
    <t>令和5年度補正デジタル田園都市国家構想交付金(デジタル実装タイプTYPE1)09201施設型給付業務クラウドシステム導入事業</t>
  </si>
  <si>
    <t>令和5年度補正デジタル田園都市国家構想交付金(デジタル実装タイプTYPE1)09201市営駐輪場等へのキャッシュレス決済の導入</t>
  </si>
  <si>
    <t>令和5年度補正デジタル田園都市国家構想交付金(デジタル実装タイプTYPE1)09202教育・保育給付管理システム導入事業</t>
  </si>
  <si>
    <t>令和5年度補正デジタル田園都市国家構想交付金(デジタル実装タイプTYPE1)09202水道DX推進事業</t>
  </si>
  <si>
    <t>令和5年度補正デジタル田園都市国家構想交付金(デジタル実装タイプTYPE1)09202デジタル予診票事業</t>
  </si>
  <si>
    <t>令和5年度補正デジタル田園都市国家構想交付金(デジタル実装タイプTYPE1)09203公式LINE及びキャッシュレス対応セルフレジ導入による行政サービス向上事業</t>
  </si>
  <si>
    <t>令和5年度補正デジタル田園都市国家構想交付金(デジタル実装タイプTYPE1)09203衛星画像活用水道管漏水調査支援事業</t>
  </si>
  <si>
    <t>令和5年度補正デジタル田園都市国家構想交付金(デジタル実装タイプTYPE1)09204介護認定デジタル化推進事業</t>
  </si>
  <si>
    <t>令和5年度補正デジタル田園都市国家構想交付金(デジタル実装タイプTYPE1)09204デジタル技術を活用したスマート行政サービスセンター設置事業</t>
  </si>
  <si>
    <t>令和5年度補正デジタル田園都市国家構想交付金(デジタル実装タイプTYPE1)09204予診票のデジタル化事業</t>
  </si>
  <si>
    <t>令和5年度補正デジタル田園都市国家構想交付金(デジタル実装タイプTYPE1)09205スマート農業加速化推進事業</t>
  </si>
  <si>
    <t>令和5年度補正デジタル田園都市国家構想交付金(デジタル実装タイプTYPE1)09205民間事業者デジタル推進事業</t>
  </si>
  <si>
    <t>令和5年度補正デジタル田園都市国家構想交付金(デジタル実装タイプTYPE1)09209自動操舵システム導入によるスマート農業推進事業</t>
  </si>
  <si>
    <t>令和5年度補正デジタル田園都市国家構想交付金(デジタル実装タイプTYPE1)09209デジタル窓口構築に向けたキャッシュレスレジ導入事業</t>
  </si>
  <si>
    <t>令和5年度補正デジタル田園都市国家構想交付金(デジタル実装タイプTYPE1)09210公開型GISの構築による情報提供サービス事業</t>
  </si>
  <si>
    <t>令和5年度補正デジタル田園都市国家構想交付金(デジタル実装タイプTYPE1)09210窓口や公共施設へのキャッシュレス決済導入事業</t>
  </si>
  <si>
    <t>令和5年度補正デジタル田園都市国家構想交付金(デジタル実装タイプTYPE1)09210統合型校務支援システム導入事業</t>
  </si>
  <si>
    <t>令和5年度補正デジタル田園都市国家構想交付金(デジタル実装タイプTYPE1)09210保育所業務支援システム導入事業</t>
  </si>
  <si>
    <t>令和5年度補正デジタル田園都市国家構想交付金(デジタル実装タイプTYPE1)09213市役所窓口キャッシュレスサービスの拡充</t>
  </si>
  <si>
    <t>令和5年度補正デジタル田園都市国家構想交付金(デジタル実装タイプTYPE1)09213介護認定ペーパーレス審査会事業</t>
  </si>
  <si>
    <t>令和5年度補正デジタル田園都市国家構想交付金(デジタル実装タイプTYPE1)09213健康ポイントアプリ</t>
  </si>
  <si>
    <t>令和5年度補正デジタル田園都市国家構想交付金(デジタル実装タイプTYPE1)09214オンデマンド交通システム導入事業</t>
  </si>
  <si>
    <t>令和5年度補正デジタル田園都市国家構想交付金(デジタル実装タイプTYPE1)09214デジタルを活用したスマート水道推進事業</t>
  </si>
  <si>
    <t>令和5年度補正デジタル田園都市国家構想交付金(デジタル実装タイプTYPE1)09215デジタル復元による城下町魅力発信事業</t>
  </si>
  <si>
    <t>令和5年度補正デジタル田園都市国家構想交付金(デジタル実装タイプTYPE1)09301オンライン手続きの拡充による住民サービスの向上</t>
  </si>
  <si>
    <t>令和5年度補正デジタル田園都市国家構想交付金(デジタル実装タイプTYPE1)09342益子町移住促進ワンストップサイトDX事業</t>
  </si>
  <si>
    <t>令和5年度補正デジタル田園都市国家構想交付金(デジタル実装タイプTYPE1)09361デジタル技術を活用した行政のデジタル化による住民サービスの向上</t>
  </si>
  <si>
    <t>令和6年度補正新しい地方経済・生活環境創生交付金(デジタル実装型TYPE1)46201教育・保育関係手続きオンライン化促進事業</t>
  </si>
  <si>
    <t>令和5年度補正デジタル田園都市国家構想交付金(デジタル実装タイプTYPE1)09364来ても来なくても書かせない窓口</t>
  </si>
  <si>
    <t>令和5年度補正デジタル田園都市国家構想交付金(デジタル実装タイプTYPE1)09384しおや暮らしプラットフォーム構築事業</t>
  </si>
  <si>
    <t>令和5年度補正デジタル田園都市国家構想交付金(デジタル実装タイプTYPE1)09386個別最適な学びの実現のための教育情報連携と学校ICT環境の最適化</t>
  </si>
  <si>
    <t>令和5年度補正デジタル田園都市国家構想交付金(デジタル実装タイプTYPE1)09411書かない窓口導入事業</t>
  </si>
  <si>
    <t>令和6年度補正新しい地方経済・生活環境創生交付金(デジタル実装型TYPE1)06201電子書籍サービス導入事業</t>
  </si>
  <si>
    <t>令和5年度補正デジタル田園都市国家構想交付金(デジタル実装タイプTYPE1)09411電子入札システム導入事業</t>
  </si>
  <si>
    <t>令和5年度補正デジタル田園都市国家構想交付金(デジタル実装タイプTYPE1)24201電子入札システム導入事業</t>
  </si>
  <si>
    <t>令和5年度補正デジタル田園都市国家構想交付金(デジタル実装タイプTYPE1)10201粗大ごみ戸別収集予約受付システム導入事業</t>
  </si>
  <si>
    <t>令和5年度補正デジタル田園都市国家構想交付金(デジタル実装タイプTYPE1)10201前橋市保育施設給付費等申請システム導入事業</t>
  </si>
  <si>
    <t>令和5年度補正デジタル田園都市国家構想交付金(デジタル実装タイプTYPE1)10202公共施設におけるデジタル技術を活用した利便性向上事業</t>
  </si>
  <si>
    <t>令和5年度補正デジタル田園都市国家構想交付金(デジタル実装タイプTYPE1)10203おくやみワンストップ窓口事業</t>
  </si>
  <si>
    <t>令和5年度補正デジタル田園都市国家構想交付金(デジタル実装タイプTYPE1)10204公共施設予約システム</t>
  </si>
  <si>
    <t>令和5年度補正デジタル田園都市国家構想交付金(デジタル実装タイプTYPE1)10204口座振替Ｗｅｂ申込サービス導入事業</t>
  </si>
  <si>
    <t>令和5年度補正デジタル田園都市国家構想交付金(デジタル実装タイプTYPE1)10204行政DX推進事業</t>
  </si>
  <si>
    <t>令和5年度補正デジタル田園都市国家構想交付金(デジタル実装タイプTYPE1)10204マイナンバーカードを活用したタクシー活用事業</t>
  </si>
  <si>
    <t>令和5年度補正デジタル田園都市国家構想交付金(デジタル実装タイプTYPE1)10205デジタル技術による対面窓口の混雑緩和拡張事業</t>
  </si>
  <si>
    <t>令和5年度補正デジタル田園都市国家構想交付金(デジタル実装タイプTYPE1)10207スマート窓口推進事業</t>
  </si>
  <si>
    <t>令和5年度補正デジタル田園都市国家構想交付金(デジタル実装タイプTYPE1)10208建築行政デジタル推進事業</t>
  </si>
  <si>
    <t>令和5年度補正デジタル田園都市国家構想交付金(デジタル実装タイプTYPE1)10210書かない窓口システム導入事業</t>
  </si>
  <si>
    <t>令和6年度補正新しい地方経済・生活環境創生交付金(デジタル実装型TYPE1)05349LINEを活⽤した情報提供・市⺠サービス向上事業</t>
  </si>
  <si>
    <t>令和5年度補正デジタル田園都市国家構想交付金(デジタル実装タイプTYPE1)10211電子申請システム拡充事業</t>
  </si>
  <si>
    <t>令和5年度補正デジタル田園都市国家構想交付金(デジタル実装タイプTYPE1)10211キャッシュレス決済導入による患者の利便性向上事業</t>
  </si>
  <si>
    <t>令和5年度補正デジタル田園都市国家構想交付金(デジタル実装タイプTYPE1)10212介護認定調査・認定審査会DX事業</t>
  </si>
  <si>
    <t>令和5年度補正デジタル田園都市国家構想交付金(デジタル実装タイプTYPE1)10344榛東村公式LINE事業</t>
  </si>
  <si>
    <t>令和6年度補正新しい地方経済・生活環境創生交付金(デジタル実装型TYPE1)41205スマート窓口（旧書かないワンストップ窓口）帳票追加事業</t>
  </si>
  <si>
    <t>令和5年度補正デジタル田園都市国家構想交付金(デジタル実装タイプTYPE1)10344榛東村汎用電子申請システム導入事業</t>
  </si>
  <si>
    <t>令和5年度補正デジタル田園都市国家構想交付金(デジタル実装タイプTYPE1)10344議事録公開促進事業</t>
  </si>
  <si>
    <t>令和5年度補正デジタル田園都市国家構想交付金(デジタル実装タイプTYPE1)12208オンライン診療事業</t>
  </si>
  <si>
    <t>令和5年度補正デジタル田園都市国家構想交付金(デジタル実装タイプTYPE1)10382放課後子ども教室支援体制充実化事業</t>
  </si>
  <si>
    <t>令和5年度補正デジタル田園都市国家構想交付金(デジタル実装タイプTYPE1)10384マイナンバーカードを活用した証明書等コンビニ交付事業</t>
  </si>
  <si>
    <t>令和5年度補正デジタル田園都市国家構想交付金(デジタル実装タイプTYPE1)10384行政手続きオンライン化事業</t>
  </si>
  <si>
    <t>令和5年度補正デジタル田園都市国家構想交付金(デジタル実装タイプTYPE1)10384校務支援システム及びクラウド環境構築事業</t>
  </si>
  <si>
    <t>令和5年度補正デジタル田園都市国家構想交付金(デジタル実装タイプTYPE1)10424長野原町プラットフォームの利用推進事業(環境分野への機能拡充)</t>
  </si>
  <si>
    <t>令和5年度補正デジタル田園都市国家構想交付金(デジタル実装タイプTYPE1)10443来庁者向けスマート手続き推進事業</t>
  </si>
  <si>
    <t>令和5年度補正デジタル田園都市国家構想交付金(デジタル実装タイプTYPE1)10444デジタルを活用したスマート行政実現事業</t>
  </si>
  <si>
    <t>令和5年度補正デジタル田園都市国家構想交付金(デジタル実装タイプTYPE1)10449書かない窓口システム導入事業</t>
  </si>
  <si>
    <t>令和5年度補正デジタル田園都市国家構想交付金(デジタル実装タイプTYPE1)10449避難行動要支援者等管理システム整備事業</t>
  </si>
  <si>
    <t>令和5年度補正デジタル田園都市国家構想交付金(デジタル実装タイプTYPE1)10464ＡＩを活用した町内全域デマンド乗合タクシー運行事業</t>
  </si>
  <si>
    <t>令和5年度補正デジタル田園都市国家構想交付金(デジタル実装タイプTYPE1)10521板倉町DX推進事業</t>
  </si>
  <si>
    <t>令和5年度補正デジタル田園都市国家構想交付金(デジタル実装タイプTYPE1)10523地域BWAを活用した千代田町安全安心防犯カメラ設置事業</t>
  </si>
  <si>
    <t>令和5年度補正デジタル田園都市国家構想交付金(デジタル実装タイプTYPE1)10523LINEを活用した住民サービスデジタル化事業</t>
  </si>
  <si>
    <t>令和5年度補正デジタル田園都市国家構想交付金(デジタル実装タイプTYPE1)10525介護サービスの迅速な提供のための認定調査DX事業</t>
  </si>
  <si>
    <t>令和5年度補正デジタル田園都市国家構想交付金(デジタル実装タイプTYPE1)11000全庁共通メタバース空間整備事業</t>
  </si>
  <si>
    <t>令和5年度補正デジタル田園都市国家構想交付金(デジタル実装タイプTYPE1)11100自治会電子回覧板事業</t>
  </si>
  <si>
    <t>令和5年度補正デジタル田園都市国家構想交付金(デジタル実装タイプTYPE1)11100窓口におけるキャッシュレス決済導入事業</t>
  </si>
  <si>
    <t>令和5年度補正デジタル田園都市国家構想交付金(デジタル実装タイプTYPE1)11201道路台帳平面図等の窓口閲覧・交付システム整備事業</t>
  </si>
  <si>
    <t>令和5年度補正デジタル田園都市国家構想交付金(デジタル実装タイプTYPE1)11201教育・保育給付費等業務管理システム構築事業</t>
  </si>
  <si>
    <t>令和5年度補正デジタル田園都市国家構想交付金(デジタル実装タイプTYPE1)11203キャッシュレス決済導入事業</t>
  </si>
  <si>
    <t>令和5年度補正デジタル田園都市国家構想交付金(デジタル実装タイプTYPE1)11206電子契約システム導入事業</t>
  </si>
  <si>
    <t>令和6年度補正新しい地方経済・生活環境創生交付金(デジタル実装型TYPE1)24562【地域医療と防災のモバイルクリニック事業】</t>
  </si>
  <si>
    <t>令和5年度補正デジタル田園都市国家構想交付金(デジタル実装タイプTYPE1)11209GIS公開による来庁機会等の負担軽減事業</t>
  </si>
  <si>
    <t>令和5年度補正デジタル田園都市国家構想交付金(デジタル実装タイプTYPE1)11209福祉総合相談ＡＩ活用事業</t>
  </si>
  <si>
    <t>令和5年度補正デジタル田園都市国家構想交付金(デジタル実装タイプTYPE1)11209便利でやさしい窓口の実現</t>
  </si>
  <si>
    <t>令和5年度補正デジタル田園都市国家構想交付金(デジタル実装タイプTYPE1)11210図書館におけるマイナンバーカードの利用</t>
  </si>
  <si>
    <t>令和5年度補正デジタル田園都市国家構想交付金(デジタル実装タイプTYPE1)11212地域全体で子供を見守る環境づくりのための校務環境デジタル化事業</t>
  </si>
  <si>
    <t>令和5年度補正デジタル田園都市国家構想交付金(デジタル実装タイプTYPE1)11215スマート窓口～行かない・書かない～推進事業</t>
  </si>
  <si>
    <t>令和5年度補正デジタル田園都市国家構想交付金(デジタル実装タイプTYPE1)11217公共施設予約システム構築委託業務</t>
  </si>
  <si>
    <t>令和5年度補正デジタル田園都市国家構想交付金(デジタル実装タイプTYPE1)11219上尾市ポイントサービス事業</t>
  </si>
  <si>
    <t>令和5年度補正デジタル田園都市国家構想交付金(デジタル実装タイプTYPE1)11219介護認定電子審査会システム事業</t>
  </si>
  <si>
    <t>令和5年度補正デジタル田園都市国家構想交付金(デジタル実装タイプTYPE1)11219被災者生活再建支援迅速化事業</t>
  </si>
  <si>
    <t>令和5年度補正デジタル田園都市国家構想交付金(デジタル実装タイプTYPE1)11224母子健康手帳アプリを活用した伴走型相談支援サービス</t>
  </si>
  <si>
    <t>令和5年度補正デジタル田園都市国家構想交付金(デジタル実装タイプTYPE1)11225介護保険認定審査及び調査業務DX化事業（デジタルTYPE１）</t>
  </si>
  <si>
    <t>令和5年度補正デジタル田園都市国家構想交付金(デジタル実装タイプTYPE1)11227おくやみ窓口設置運営事業</t>
  </si>
  <si>
    <t>令和5年度補正デジタル田園都市国家構想交付金(デジタル実装タイプTYPE1)11230電子黒板及び授業支援システム導入事業</t>
  </si>
  <si>
    <t>令和5年度補正デジタル田園都市国家構想交付金(デジタル実装タイプTYPE1)11232手続きナビ導入・LINEによる情報発信事業</t>
  </si>
  <si>
    <t>令和5年度補正デジタル田園都市国家構想交付金(デジタル実装タイプTYPE1)11232統合型校務支援システムとビッグデータを連携した児童生徒の成長充実事業</t>
  </si>
  <si>
    <t>令和5年度補正デジタル田園都市国家構想交付金(デジタル実装タイプTYPE1)11234行政手続きのオンライン化推進事業</t>
  </si>
  <si>
    <t>令和5年度補正デジタル田園都市国家構想交付金(デジタル実装タイプTYPE1)11234AI-OCR/RPAを活用した窓口サービスの向上</t>
  </si>
  <si>
    <t>令和5年度補正デジタル田園都市国家構想交付金(デジタル実装タイプTYPE1)11235口座振替手続きのデジタル化事業（Web口座振替）</t>
  </si>
  <si>
    <t>令和5年度補正デジタル田園都市国家構想交付金(デジタル実装タイプTYPE1)11235保育所入所に係るAIマッチングシステム導入事業</t>
  </si>
  <si>
    <t>令和5年度補正デジタル田園都市国家構想交付金(デジタル実装タイプTYPE1)11235給付管理システム導入事業</t>
  </si>
  <si>
    <t>令和5年度補正デジタル田園都市国家構想交付金(デジタル実装タイプTYPE1)11235公共施設予約システム更新事業</t>
  </si>
  <si>
    <t>令和5年度補正デジタル田園都市国家構想交付金(デジタル実装タイプTYPE1)11238マイナンバーカードを活用した申請書記入支援</t>
  </si>
  <si>
    <t>令和5年度補正デジタル田園都市国家構想交付金(デジタル実装タイプTYPE1)11239まちづくり整備等に係る地理情報システム整備事業</t>
  </si>
  <si>
    <t>令和5年度補正デジタル田園都市国家構想交付金(デジタル実装タイプTYPE1)11240市役所窓口キャッシュレス化</t>
  </si>
  <si>
    <t>令和5年度補正デジタル田園都市国家構想交付金(デジタル実装タイプTYPE1)11241セミセルフレジ・キャッシュレス決済導入事業</t>
  </si>
  <si>
    <t>令和5年度補正デジタル田園都市国家構想交付金(デジタル実装タイプTYPE1)11241行政サービスデジタル化推進事業</t>
  </si>
  <si>
    <t>令和5年度補正デジタル田園都市国家構想交付金(デジタル実装タイプTYPE1)18201デジタル技術導入による要介護認定までの期間短縮</t>
  </si>
  <si>
    <t>令和5年度補正デジタル田園都市国家構想交付金(デジタル実装タイプTYPE1)11243書かない窓口推進事業</t>
  </si>
  <si>
    <t>令和5年度補正デジタル田園都市国家構想交付金(デジタル実装タイプTYPE1)47205要介護認定調査DX事業</t>
  </si>
  <si>
    <t>令和5年度補正デジタル田園都市国家構想交付金(デジタル実装タイプTYPE1)11246保育所等入所選考業務AIシステム導入事業</t>
  </si>
  <si>
    <t>令和5年度補正デジタル田園都市国家構想交付金(デジタル実装タイプTYPE1)11324マイナンバーカードを活用した郵送DX事業</t>
  </si>
  <si>
    <t>令和5年度補正デジタル田園都市国家構想交付金(デジタル実装タイプTYPE1)11324ICTを活用した地図情報プラットフォーム整備事業</t>
  </si>
  <si>
    <t>令和5年度補正デジタル田園都市国家構想交付金(デジタル実装タイプTYPE1)11324オンライン申請サービスと連携した情報基盤整備事業</t>
  </si>
  <si>
    <t>令和5年度補正デジタル田園都市国家構想交付金(デジタル実装タイプTYPE1)11324要介護認定業務（認定審査会）のデジタル化事業</t>
  </si>
  <si>
    <t>令和6年度補正新しい地方経済・生活環境創生交付金(デジタル実装型TYPE1)01484羽幌町GIGAスクール運営事業（電子黒板）</t>
  </si>
  <si>
    <t>令和5年度補正デジタル田園都市国家構想交付金(デジタル実装タイプTYPE1)11324透明インターフェイスを活用した双方向コミュニケーション支援事業</t>
  </si>
  <si>
    <t>令和5年度補正デジタル田園都市国家構想交付金(デジタル実装タイプTYPE1)11327デジタルドリル導入</t>
  </si>
  <si>
    <t>令和5年度補正デジタル田園都市国家構想交付金(デジタル実装タイプTYPE1)11343行政手続きオンライン化事業</t>
  </si>
  <si>
    <t>令和5年度補正デジタル田園都市国家構想交付金(デジタル実装タイプTYPE1)11346オンライン手続きによる住民サービスの向上事業</t>
  </si>
  <si>
    <t>令和5年度補正デジタル田園都市国家構想交付金(デジタル実装タイプTYPE1)11348文化サービス向上システム整備事業</t>
  </si>
  <si>
    <t>令和5年度補正デジタル田園都市国家構想交付金(デジタル実装タイプTYPE1)11348住民サービス向上システム（行かない窓口）整備事業</t>
  </si>
  <si>
    <t>令和5年度補正デジタル田園都市国家構想交付金(デジタル実装タイプTYPE1)11349オンライン手続き及びオンライン相談窓口による住民サービスの向上</t>
  </si>
  <si>
    <t>令和5年度補正デジタル田園都市国家構想交付金(デジタル実装タイプTYPE1)11363来庁者向けスマート手続き推進事業</t>
  </si>
  <si>
    <t>令和5年度補正デジタル田園都市国家構想交付金(デジタル実装タイプTYPE1)34213道路台帳のデジタル化事業</t>
  </si>
  <si>
    <t>令和5年度補正デジタル田園都市国家構想交付金(デジタル実装タイプTYPE1)11381LINEを活用した  「行かなくていい町役場」構築事業</t>
  </si>
  <si>
    <t>令和5年度補正デジタル田園都市国家構想交付金(デジタル実装タイプTYPE1)11381公開型GIS及び統合型GIS構築事業</t>
  </si>
  <si>
    <t>令和5年度補正デジタル田園都市国家構想交付金(デジタル実装タイプTYPE1)11408書かない窓口導入事業</t>
  </si>
  <si>
    <t>令和5年度補正デジタル田園都市国家構想交付金(デジタル実装タイプTYPE1)11442コンビニ交付サービス戸籍証明書発行事業</t>
  </si>
  <si>
    <t>令和6年度補正新しい地方経済・生活環境創生交付金(デジタル実装型TYPE1)08219市議会会議録検索システム導入事業</t>
  </si>
  <si>
    <t>令和5年度補正デジタル田園都市国家構想交付金(デジタル実装タイプTYPE1)11442介護認定審査会DX化事業</t>
  </si>
  <si>
    <t>令和5年度補正デジタル田園都市国家構想交付金(デジタル実装タイプTYPE1)11464役場庁舎内におけるコンビニ交付サービス活用事業</t>
  </si>
  <si>
    <t>令和5年度補正デジタル田園都市国家構想交付金(デジタル実装タイプTYPE1)12000千葉県オーラルヒストリー動画制作事業　</t>
  </si>
  <si>
    <t>令和5年度補正デジタル田園都市国家構想交付金(デジタル実装タイプTYPE1)12000県立学校の入試手続のオンライン・キャッシュレス化　</t>
  </si>
  <si>
    <t>令和5年度補正デジタル田園都市国家構想交付金(デジタル実装タイプTYPE1)12100証明書オンライン申請の拡充</t>
  </si>
  <si>
    <t>令和5年度補正デジタル田園都市国家構想交付金(デジタル実装タイプTYPE1)12100高齢者eスポーツ普及事業</t>
  </si>
  <si>
    <t>令和5年度補正デジタル田園都市国家構想交付金(デジタル実装タイプTYPE1)12202がん検診等WEB予約システム</t>
  </si>
  <si>
    <t>令和5年度補正デジタル田園都市国家構想交付金(デジタル実装タイプTYPE1)12202申請書自動作成システム導入事業</t>
  </si>
  <si>
    <t>令和5年度補正デジタル田園都市国家構想交付金(デジタル実装タイプTYPE1)12203Ｗｅｂ口座振替サービス事業</t>
  </si>
  <si>
    <t>令和5年度補正デジタル田園都市国家構想交付金(デジタル実装タイプTYPE1)12204デジタル技術を活用した児童虐待等への対応</t>
  </si>
  <si>
    <t>令和5年度補正デジタル田園都市国家構想交付金(デジタル実装タイプTYPE1)12207松戸市自転車駐車場DX推進事業</t>
  </si>
  <si>
    <t>令和5年度補正デジタル田園都市国家構想交付金(デジタル実装タイプTYPE1)12208保育業務支援システム導入事業</t>
  </si>
  <si>
    <t>令和5年度補正デジタル田園都市国家構想交付金(デジタル実装タイプTYPE1)12211中学校教育情報化推進事業</t>
  </si>
  <si>
    <t>令和5年度補正デジタル田園都市国家構想交付金(デジタル実装タイプTYPE1)12212AIチャットボット導入によるホームページ改善事業</t>
  </si>
  <si>
    <t>令和5年度補正デジタル田園都市国家構想交付金(デジタル実装タイプTYPE1)12215ペーパーレス会議システム・タブレット端末を利用した介護認定審査会運営事業</t>
  </si>
  <si>
    <t>令和5年度補正デジタル田園都市国家構想交付金(デジタル実装タイプTYPE1)12216要介護認定業務デジタル化事業</t>
  </si>
  <si>
    <t>令和5年度補正デジタル田園都市国家構想交付金(デジタル実装タイプTYPE1)12216デジタル採点システム整備事業</t>
  </si>
  <si>
    <t>令和5年度補正デジタル田園都市国家構想交付金(デジタル実装タイプTYPE1)12216入学者選抜手続等デジタル化事業</t>
  </si>
  <si>
    <t>令和5年度補正デジタル田園都市国家構想交付金(デジタル実装タイプTYPE1)12216火災予防における届出業務DX化事業</t>
  </si>
  <si>
    <t>令和5年度補正デジタル田園都市国家構想交付金(デジタル実装タイプTYPE1)12217新築届オンライン化を実現する住居表示台帳システム化事業</t>
  </si>
  <si>
    <t>令和5年度補正デジタル田園都市国家構想交付金(デジタル実装タイプTYPE1)12217健康アプリ事業</t>
  </si>
  <si>
    <t>令和6年度補正新しい地方経済・生活環境創生交付金(デジタル実装型TYPE1)15227新潟県災害時の避難者支援システム導入事業</t>
  </si>
  <si>
    <t>令和5年度補正デジタル田園都市国家構想交付金(デジタル実装タイプTYPE1)12218ＬＩＮＥを活用した情報総合窓口の整備事業</t>
  </si>
  <si>
    <t>令和5年度補正デジタル田園都市国家構想交付金(デジタル実装タイプTYPE1)12220公園維持管理システム導入業務委託</t>
  </si>
  <si>
    <t>令和5年度補正デジタル田園都市国家構想交付金(デジタル実装タイプTYPE1)12220常設展示プロジェクションマッピング模型作成事業</t>
  </si>
  <si>
    <t>令和5年度補正デジタル田園都市国家構想交付金(デジタル実装タイプTYPE1)12221行政情報個別配信システム構築事業</t>
  </si>
  <si>
    <t>令和5年度補正デジタル田園都市国家構想交付金(デジタル実装タイプTYPE1)12224市民協働投稿サービス</t>
  </si>
  <si>
    <t>令和5年度補正デジタル田園都市国家構想交付金(デジタル実装タイプTYPE1)12224キャッシュレス決済導入事業</t>
  </si>
  <si>
    <t>令和5年度補正デジタル田園都市国家構想交付金(デジタル実装タイプTYPE1)12224下水道台帳インタ－ネット閲覧</t>
  </si>
  <si>
    <t>令和5年度補正デジタル田園都市国家構想交付金(デジタル実装タイプTYPE1)12225手続きナビゲーションサービス</t>
  </si>
  <si>
    <t>令和5年度補正デジタル田園都市国家構想交付金(デジタル実装タイプTYPE1)12227防災アプリ及び一斉情報配信システム導入事業</t>
  </si>
  <si>
    <t>令和5年度補正デジタル田園都市国家構想交付金(デジタル実装タイプTYPE1)12227多言語ユニバーサル情報配信ツールの導入</t>
  </si>
  <si>
    <t>令和5年度補正デジタル田園都市国家構想交付金(デジタル実装タイプTYPE1)12228番号発券システム等整備事業</t>
  </si>
  <si>
    <t>令和5年度補正デジタル田園都市国家構想交付金(デジタル実装タイプTYPE1)12231子育てヘルプサービスデジタル化事業</t>
  </si>
  <si>
    <t>令和5年度補正デジタル田園都市国家構想交付金(デジタル実装タイプTYPE1)12231給付費等申請システム導入事業</t>
  </si>
  <si>
    <t>令和5年度補正デジタル田園都市国家構想交付金(デジタル実装タイプTYPE1)12232申請書自動作成システム導入事業</t>
  </si>
  <si>
    <t>令和5年度補正デジタル田園都市国家構想交付金(デジタル実装タイプTYPE1)12232市公式LINEのサービス拡張</t>
  </si>
  <si>
    <t>令和5年度補正デジタル田園都市国家構想交付金(デジタル実装タイプTYPE1)12233デマンド交通Web予約システム導入推進事業</t>
  </si>
  <si>
    <t>令和5年度補正デジタル田園都市国家構想交付金(デジタル実装タイプTYPE1)12233ごみ分別アプリ事業</t>
  </si>
  <si>
    <t>令和5年度補正デジタル田園都市国家構想交付金(デジタル実装タイプTYPE1)12233税務証明書コンビニ交付事業</t>
  </si>
  <si>
    <t>令和5年度補正デジタル田園都市国家構想交付金(デジタル実装タイプTYPE1)12237スマート窓口（書かない窓口）構築事業</t>
  </si>
  <si>
    <t>令和5年度補正デジタル田園都市国家構想交付金(デジタル実装タイプTYPE1)12237【介護認定(訪問調査)業務のデジタル化】　</t>
  </si>
  <si>
    <t>令和5年度補正デジタル田園都市国家構想交付金(デジタル実装タイプTYPE1)12237WEB版ハザードマップ構築事業</t>
  </si>
  <si>
    <t>令和5年度補正デジタル田園都市国家構想交付金(デジタル実装タイプTYPE1)12238窓口事務等におけるキャッシュレス化の推進</t>
  </si>
  <si>
    <t>令和6年度補正新しい地方経済・生活環境創生交付金(デジタル実装型TYPE1)12217AI-OCR・RPAを活用した行政サービス向上事業</t>
  </si>
  <si>
    <t>令和5年度補正デジタル田園都市国家構想交付金(デジタル実装タイプTYPE1)12239マイナンバーカードを活用した、コンビニ交付サービスの導入事業</t>
  </si>
  <si>
    <t>令和5年度補正デジタル田園都市国家構想交付金(デジタル実装タイプTYPE1)12342多言語対応ごみ分別促進アプリサービス</t>
  </si>
  <si>
    <t>令和5年度補正デジタル田園都市国家構想交付金(デジタル実装タイプTYPE1)12342観光情報デジタル化推進事業</t>
  </si>
  <si>
    <t>令和5年度補正デジタル田園都市国家構想交付金(デジタル実装タイプTYPE1)12342電子黒板の活用によるICTの効果的活用とデジタル化の促進事業</t>
  </si>
  <si>
    <t>令和5年度補正デジタル田園都市国家構想交付金(デジタル実装タイプTYPE1)28365ICタグを活用した図書館サービスの向上</t>
  </si>
  <si>
    <t>令和5年度補正デジタル田園都市国家構想交付金(デジタル実装タイプTYPE1)12347窓口キャッシュレス決済サービス導入事業</t>
  </si>
  <si>
    <t>令和5年度補正デジタル田園都市国家構想交付金(デジタル実装タイプTYPE1)12347AIを活用した相談窓口業務事業</t>
  </si>
  <si>
    <t>令和5年度補正デジタル田園都市国家構想交付金(デジタル実装タイプTYPE1)12349公開型GISの構築と公開による町民サービスの向上</t>
  </si>
  <si>
    <t>令和5年度補正デジタル田園都市国家構想交付金(デジタル実装タイプTYPE1)12403ＬＩＮＥを活用したデジタル町役場構築事業</t>
  </si>
  <si>
    <t>令和5年度補正デジタル田園都市国家構想交付金(デジタル実装タイプTYPE1)12410オンライン申請事業</t>
  </si>
  <si>
    <t>令和5年度補正デジタル田園都市国家構想交付金(デジタル実装タイプTYPE1)13000都立学校における生成AIの活用</t>
  </si>
  <si>
    <t>令和5年度補正デジタル田園都市国家構想交付金(デジタル実装タイプTYPE1)13107Wｅｂ口座振替受付サービス導入事業</t>
  </si>
  <si>
    <t>令和5年度補正デジタル田園都市国家構想交付金(デジタル実装タイプTYPE1)13000「待たない、書かない、キャッシュレス」の窓口実現</t>
  </si>
  <si>
    <t>令和6年度補正新しい地方経済・生活環境創生交付金(デジタル実装型TYPE1)27206泉大津市インフラ情報基盤コンテンツ追加事業</t>
  </si>
  <si>
    <t>令和5年度補正デジタル田園都市国家構想交付金(デジタル実装タイプTYPE1)13101校務支援クラウドサービスの導入</t>
  </si>
  <si>
    <t>令和5年度補正デジタル田園都市国家構想交付金(デジタル実装タイプTYPE1)13102保育園ICTシステムの導入及び運用保守委託</t>
  </si>
  <si>
    <t>令和6年度補正新しい地方経済・生活環境創生交付金(デジタル実装型TYPE1)02387中泊町公式LINE導入事業</t>
  </si>
  <si>
    <t>令和5年度補正デジタル田園都市国家構想交付金(デジタル実装タイプTYPE1)13103AI児童虐待・児童相談対応支援システムの導入</t>
  </si>
  <si>
    <t>令和5年度補正デジタル田園都市国家構想交付金(デジタル実装タイプTYPE1)13103学童クラブ児童見守りシステムの拡充</t>
  </si>
  <si>
    <t>令和5年度補正デジタル田園都市国家構想交付金(デジタル実装タイプTYPE1)13104地域センターにおける施設予約受付システムの導入</t>
  </si>
  <si>
    <t>令和5年度補正デジタル田園都市国家構想交付金(デジタル実装タイプTYPE1)13104電子書籍貸出サービス</t>
  </si>
  <si>
    <t>令和5年度補正デジタル田園都市国家構想交付金(デジタル実装タイプTYPE1)13105オンライン手続きの拡充による住民サービスの向上</t>
  </si>
  <si>
    <t>令和5年度補正デジタル田園都市国家構想交付金(デジタル実装タイプTYPE1)13107新しい時代に適した公共施設予約システムの導入</t>
  </si>
  <si>
    <t>令和5年度補正デジタル田園都市国家構想交付金(デジタル実装タイプTYPE1)13108災害情報システム再構築事業</t>
  </si>
  <si>
    <t>令和6年度補正新しい地方経済・生活環境創生交付金(デジタル実装型TYPE1)21303介護認定審査会ペーパーレス化事業</t>
  </si>
  <si>
    <t>令和5年度補正デジタル田園都市国家構想交付金(デジタル実装タイプTYPE1)13108公開型GISの導入及び窓口システム再構築</t>
  </si>
  <si>
    <t>令和5年度補正デジタル田園都市国家構想交付金(デジタル実装タイプTYPE1)13108災害情報通信設備維持管理事業</t>
  </si>
  <si>
    <t>令和5年度補正デジタル田園都市国家構想交付金(デジタル実装タイプTYPE1)13109電子請求システム導入事業</t>
  </si>
  <si>
    <t>令和5年度補正デジタル田園都市国家構想交付金(デジタル実装タイプTYPE1)13110めぐろ歴史資料館バーチャルミュージアムの構築事業</t>
  </si>
  <si>
    <t>令和5年度補正デジタル田園都市国家構想交付金(デジタル実装タイプTYPE1)13110キャッシュレス決済の拡張</t>
  </si>
  <si>
    <t>令和5年度補正デジタル田園都市国家構想交付金(デジタル実装タイプTYPE1)13112道路維持管理業務のデジタル化</t>
  </si>
  <si>
    <t>令和5年度補正デジタル田園都市国家構想交付金(デジタル実装タイプTYPE1)13112書かない窓口</t>
  </si>
  <si>
    <t>令和5年度補正デジタル田園都市国家構想交付金(デジタル実装タイプTYPE1)20414保育所デジタル環境整備事業</t>
  </si>
  <si>
    <t>令和5年度補正デジタル田園都市国家構想交付金(デジタル実装タイプTYPE1)13112保育業務システム構築事業</t>
  </si>
  <si>
    <t>令和5年度補正デジタル田園都市国家構想交付金(デジタル実装タイプTYPE1)13113避難者受付・名簿管理システム構築事業</t>
  </si>
  <si>
    <t>令和5年度補正デジタル田園都市国家構想交付金(デジタル実装タイプTYPE1)13113未来の学校の「新たな学び」を支えるEdtechコンテンツ導入事業</t>
  </si>
  <si>
    <t>令和5年度補正デジタル田園都市国家構想交付金(デジタル実装タイプTYPE1)13113学校図書館システム</t>
  </si>
  <si>
    <t>令和5年度補正デジタル田園都市国家構想交付金(デジタル実装タイプTYPE1)13114児童相談所の機能強化による児童や家庭への支援の充実</t>
  </si>
  <si>
    <t>令和5年度補正デジタル田園都市国家構想交付金(デジタル実装タイプTYPE1)13114書かない窓口（申請書作成支援システム）の導入</t>
  </si>
  <si>
    <t>令和5年度補正デジタル田園都市国家構想交付金(デジタル実装タイプTYPE1)13114システムを活用した介護認定審査会及び介護認定進捗照会事業</t>
  </si>
  <si>
    <t>令和5年度補正デジタル田園都市国家構想交付金(デジタル実装タイプTYPE1)13115区立保育園・子供園向けＩＣＴシステム導入事業</t>
  </si>
  <si>
    <t>令和6年度補正新しい地方経済・生活環境創生交付金(デジタル実装型TYPE1)45442申請書作成支援システム導入事業</t>
  </si>
  <si>
    <t>令和5年度補正デジタル田園都市国家構想交付金(デジタル実装タイプTYPE1)13115放課後等居場所事業への居場所安全確認アプリケーション導入事業</t>
  </si>
  <si>
    <t>令和5年度補正デジタル田園都市国家構想交付金(デジタル実装タイプTYPE1)13117ネット口座振替受付サービス事業</t>
  </si>
  <si>
    <t>令和5年度補正デジタル田園都市国家構想交付金(デジタル実装タイプTYPE1)13118デジタルスタンプラリー事業</t>
  </si>
  <si>
    <t>令和5年度補正デジタル田園都市国家構想交付金(デジタル実装タイプTYPE1)33215美作市公立保育園デジタル化事業</t>
  </si>
  <si>
    <t>令和5年度補正デジタル田園都市国家構想交付金(デジタル実装タイプTYPE1)13118健康アプリによる健康づくり支援事業</t>
  </si>
  <si>
    <t>令和6年度補正新しい地方経済・生活環境創生交付金(デジタル実装型TYPE1)43996入札参加資格審査申請システム導入事業</t>
  </si>
  <si>
    <t>令和5年度補正デジタル田園都市国家構想交付金(デジタル実装タイプTYPE1)13118保育園管理システム事業</t>
  </si>
  <si>
    <t>令和5年度補正デジタル田園都市国家構想交付金(デジタル実装タイプTYPE1)13119ＳＤＧｓプラットフォーム及び特設サイトを利用した地域活性化事業</t>
  </si>
  <si>
    <t>令和5年度補正デジタル田園都市国家構想交付金(デジタル実装タイプTYPE1)13119防災ポータル・アプリによる防災対策事業</t>
  </si>
  <si>
    <t>令和5年度補正デジタル田園都市国家構想交付金(デジタル実装タイプTYPE1)13120法人等による証明書の郵送請求キャッシュレス化</t>
  </si>
  <si>
    <t>令和5年度補正デジタル田園都市国家構想交付金(デジタル実装タイプTYPE1)13122区民と事業者の健康活動促進事業</t>
  </si>
  <si>
    <t>令和5年度補正デジタル田園都市国家構想交付金(デジタル実装タイプTYPE1)31203戸籍証明書のコンビニ交付サービス導入事業</t>
  </si>
  <si>
    <t>令和5年度補正デジタル田園都市国家構想交付金(デジタル実装タイプTYPE1)13122窓口支援システム導入事業</t>
  </si>
  <si>
    <t>令和5年度補正デジタル田園都市国家構想交付金(デジタル実装タイプTYPE1)13123各種証明書の郵送請求における電子申請の導入事業</t>
  </si>
  <si>
    <t>令和5年度補正デジタル田園都市国家構想交付金(デジタル実装タイプTYPE1)13123「障害者・高齢者が迷わないスマート窓口事業」</t>
  </si>
  <si>
    <t>令和6年度補正新しい地方経済・生活環境創生交付金(デジタル実装型TYPE1)36000特別支援学校スクールバス運行支援システムの導入事業</t>
  </si>
  <si>
    <t>令和5年度補正デジタル田園都市国家構想交付金(デジタル実装タイプTYPE1)13204書かない窓口サービスの実現</t>
  </si>
  <si>
    <t>令和5年度補正デジタル田園都市国家構想交付金(デジタル実装タイプTYPE1)13205AIを利用した電話応答自動化事業</t>
  </si>
  <si>
    <t>令和5年度補正デジタル田園都市国家構想交付金(デジタル実装タイプTYPE1)13205マイナンバーカードを利活用したデマンド相乗りタクシー運賃補助システム</t>
  </si>
  <si>
    <t>令和5年度補正デジタル田園都市国家構想交付金(デジタル実装タイプTYPE1)13207窓口支援システム導入事業</t>
  </si>
  <si>
    <t>令和5年度補正デジタル田園都市国家構想交付金(デジタル実装タイプTYPE1)13208図書館ＩＣタグシステム導入事業</t>
  </si>
  <si>
    <t>令和5年度補正デジタル田園都市国家構想交付金(デジタル実装タイプTYPE1)13209デジタル技術を活用した簡単・便利な図書館構築事業</t>
  </si>
  <si>
    <t>令和5年度補正デジタル田園都市国家構想交付金(デジタル実装タイプTYPE1)13209AIを活用したイベント広報事業</t>
  </si>
  <si>
    <t>令和5年度補正デジタル田園都市国家構想交付金(デジタル実装タイプTYPE1)13209行政手続デジタル化推進事業</t>
  </si>
  <si>
    <t>令和5年度補正デジタル田園都市国家構想交付金(デジタル実装タイプTYPE1)13212窓口手続きスマート化推進事業</t>
  </si>
  <si>
    <t>令和6年度補正新しい地方経済・生活環境創生交付金(デジタル実装型TYPE1)08302デジタル技術を活用した議会の「見える・伝わる」化事業</t>
  </si>
  <si>
    <t>令和6年度補正新しい地方経済・生活環境創生交付金(デジタル実装型TYPE1)46201学校給食費等徴収管理DX事業</t>
  </si>
  <si>
    <t>令和5年度補正デジタル田園都市国家構想交付金(デジタル実装タイプTYPE1)13213施設予約・リモートロックサービス事業</t>
  </si>
  <si>
    <t>令和5年度補正デジタル田園都市国家構想交付金(デジタル実装タイプTYPE1)13215統合型・公開型GIS整備事業</t>
  </si>
  <si>
    <t>令和5年度補正デジタル田園都市国家構想交付金(デジタル実装タイプTYPE1)13218AIを活用した相談窓口事業</t>
  </si>
  <si>
    <t>令和5年度補正デジタル田園都市国家構想交付金(デジタル実装タイプTYPE1)13220自治体窓口DXSaaSを活用した書かない窓口導入事業</t>
  </si>
  <si>
    <t>令和5年度補正デジタル田園都市国家構想交付金(デジタル実装タイプTYPE1)13220議会会議録検索システム事業</t>
  </si>
  <si>
    <t>令和5年度補正デジタル田園都市国家構想交付金(デジタル実装タイプTYPE1)13220粗大ごみインターネット受付システム等の導入事業</t>
  </si>
  <si>
    <t>令和5年度補正デジタル田園都市国家構想交付金(デジタル実装タイプTYPE1)13221スマートロック機能等に対応した統合型施設予約システム導入事業</t>
  </si>
  <si>
    <t>令和6年度補正新しい地方経済・生活環境創生交付金(デジタル実装型TYPE1)22203市公式LINEアカウントの機能拡充事業</t>
  </si>
  <si>
    <t>令和5年度補正デジタル田園都市国家構想交付金(デジタル実装タイプTYPE1)13222LINEを活用したオンライン市役所導入事業</t>
  </si>
  <si>
    <t>令和5年度補正デジタル田園都市国家構想交付金(デジタル実装タイプTYPE1)44208デジタル教育環境向上事業</t>
  </si>
  <si>
    <t>令和5年度補正デジタル田園都市国家構想交付金(デジタル実装タイプTYPE1)13222避難行動要支援者避難支援事業</t>
  </si>
  <si>
    <t>令和5年度補正デジタル田園都市国家構想交付金(デジタル実装タイプTYPE1)13223児童・生徒を軸とした地域連携により学び合う教育コミュニティの構築</t>
  </si>
  <si>
    <t>令和5年度補正デジタル田園都市国家構想交付金(デジタル実装タイプTYPE1)13224電子契約サービス導入事業</t>
  </si>
  <si>
    <t>令和5年度補正デジタル田園都市国家構想交付金(デジタル実装タイプTYPE1)13224介護認定審査業務のデジタル化事業</t>
  </si>
  <si>
    <t>令和5年度補正デジタル田園都市国家構想交付金(デジタル実装タイプTYPE1)13227家庭・地域・学校が一体となった地域協働による子供の育成のための教育DXの導入</t>
  </si>
  <si>
    <t>令和5年度補正デジタル田園都市国家構想交付金(デジタル実装タイプTYPE1)14000「ひきこもり×メタバース」社会参加支援事業</t>
  </si>
  <si>
    <t>令和6年度補正新しい地方経済・生活環境創生交付金(デジタル実装型TYPE1)40642高齢者等見守り機器整備事業</t>
  </si>
  <si>
    <t>令和5年度補正デジタル田園都市国家構想交付金(デジタル実装タイプTYPE1)14000安心安全アプリ導入事業</t>
  </si>
  <si>
    <t>令和5年度補正デジタル田園都市国家構想交付金(デジタル実装タイプTYPE1)14100子育て応援サイト・アプリ事業</t>
  </si>
  <si>
    <t>令和5年度補正デジタル田園都市国家構想交付金(デジタル実装タイプTYPE1)14100電子請求システム導入事業</t>
  </si>
  <si>
    <t>令和5年度補正デジタル田園都市国家構想交付金(デジタル実装タイプTYPE1)14100学習支援システム及び家庭と学校の連絡システム稼働・運用事業</t>
  </si>
  <si>
    <t>令和6年度補正新しい地方経済・生活環境創生交付金(デジタル実装型TYPE1)26100まちづくり関連情報のデジタル化推進事業</t>
  </si>
  <si>
    <t>令和5年度補正デジタル田園都市国家構想交付金(デジタル実装タイプTYPE1)14100介護保険業務に係る一部申請手続きのオンライン化</t>
  </si>
  <si>
    <t>令和5年度補正デジタル田園都市国家構想交付金(デジタル実装タイプTYPE1)14130ＩＣＴを活用した新たな学校施設開放事業</t>
  </si>
  <si>
    <t>令和5年度補正デジタル田園都市国家構想交付金(デジタル実装タイプTYPE1)14150LINEを活用した障害福祉制度案内サービス</t>
  </si>
  <si>
    <t>令和5年度補正デジタル田園都市国家構想交付金(デジタル実装タイプTYPE1)14201電子黒板の導入</t>
  </si>
  <si>
    <t>令和5年度補正デジタル田園都市国家構想交付金(デジタル実装タイプTYPE1)14201電子図書館導入事業</t>
  </si>
  <si>
    <t>令和5年度補正デジタル田園都市国家構想交付金(デジタル実装タイプTYPE1)14201電子商取引サービスの導入・活用推進</t>
  </si>
  <si>
    <t>令和5年度補正デジタル田園都市国家構想交付金(デジタル実装タイプTYPE1)14203書かない窓口システムの導入事業</t>
  </si>
  <si>
    <t>令和6年度補正新しい地方経済・生活環境創生交付金(デジタル実装型TYPE1)13119WEB口座振替受付サービス事業</t>
  </si>
  <si>
    <t>令和5年度補正デジタル田園都市国家構想交付金(デジタル実装タイプTYPE1)14203証明書等の自動発行システム導入事業</t>
  </si>
  <si>
    <t>令和5年度補正デジタル田園都市国家構想交付金(デジタル実装タイプTYPE1)14204ウェブ口座振替受付サービス導入等事業</t>
  </si>
  <si>
    <t>令和5年度補正デジタル田園都市国家構想交付金(デジタル実装タイプTYPE1)14205デジタルプラットフォーム構築事業</t>
  </si>
  <si>
    <t>令和5年度補正デジタル田園都市国家構想交付金(デジタル実装タイプTYPE1)14205ホームページリニューアル事業</t>
  </si>
  <si>
    <t>令和5年度補正デジタル田園都市国家構想交付金(デジタル実装タイプTYPE1)14206学校給食事業</t>
  </si>
  <si>
    <t>令和5年度補正デジタル田園都市国家構想交付金(デジタル実装タイプTYPE1)14208道路情報デジタル化と公開型GISによる情報提供の効率化</t>
  </si>
  <si>
    <t>令和5年度補正デジタル田園都市国家構想交付金(デジタル実装タイプTYPE1)14211ICTを活用した救急活動の効率化</t>
  </si>
  <si>
    <t>令和5年度補正デジタル田園都市国家構想交付金(デジタル実装タイプTYPE1)14211学校開放施設への電子錠システム導入</t>
  </si>
  <si>
    <t>令和5年度補正デジタル田園都市国家構想交付金(デジタル実装タイプTYPE1)14212AIを活用した災害情報収集</t>
  </si>
  <si>
    <t>令和5年度補正デジタル田園都市国家構想交付金(デジタル実装タイプTYPE1)14213公開型GISへの開発許可マップの搭載</t>
  </si>
  <si>
    <t>令和6年度補正新しい地方経済・生活環境創生交付金(デジタル実装型TYPE1)14218公共施設予約一元化事業</t>
  </si>
  <si>
    <t>令和5年度補正デジタル田園都市国家構想交付金(デジタル実装タイプTYPE1)14213住居表示管理システムによる市民サービスの向上</t>
  </si>
  <si>
    <t>令和5年度補正デジタル田園都市国家構想交付金(デジタル実装タイプTYPE1)14213保育業務支援システム導入事業</t>
  </si>
  <si>
    <t>令和5年度補正デジタル田園都市国家構想交付金(デジタル実装タイプTYPE1)14213小中学校保護者向けデジタル連絡ツール導入事業</t>
  </si>
  <si>
    <t>令和5年度補正デジタル田園都市国家構想交付金(デジタル実装タイプTYPE1)14216保育業務支援システム導入事業</t>
  </si>
  <si>
    <t>令和5年度補正デジタル田園都市国家構想交付金(デジタル実装タイプTYPE1)35204「書かない窓口」事業</t>
  </si>
  <si>
    <t>令和5年度補正デジタル田園都市国家構想交付金(デジタル実装タイプTYPE1)14217地域交流アプリ「いちのいち」導入事業</t>
  </si>
  <si>
    <t>令和5年度補正デジタル田園都市国家構想交付金(デジタル実装タイプTYPE1)14217南足柄市下水道台帳デジタル化事業</t>
  </si>
  <si>
    <t>令和5年度補正デジタル田園都市国家構想交付金(デジタル実装タイプTYPE1)14217南足柄市防犯・交通安全対策用防犯カメラ整備事業</t>
  </si>
  <si>
    <t>令和5年度補正デジタル田園都市国家構想交付金(デジタル実装タイプTYPE1)14218綾瀬市介護認定審査会等DX推進事業</t>
  </si>
  <si>
    <t>令和5年度補正デジタル田園都市国家構想交付金(デジタル実装タイプTYPE1)14301書かない窓口化事業</t>
  </si>
  <si>
    <t>令和6年度補正新しい地方経済・生活環境創生交付金(デジタル実装型TYPE1)22214家屋評価システム導入による市民サービス向上事業</t>
  </si>
  <si>
    <t>令和5年度補正デジタル田園都市国家構想交付金(デジタル実装タイプTYPE1)14301ICTを活用した学びの改革推進事業</t>
  </si>
  <si>
    <t>令和5年度補正デジタル田園都市国家構想交付金(デジタル実装タイプTYPE1)14301介護認定審査会のオンライン化</t>
  </si>
  <si>
    <t>令和5年度補正デジタル田園都市国家構想交付金(デジタル実装タイプTYPE1)14342LINEを利用した誰でも利用しやすいデジタル窓口の開設事業</t>
  </si>
  <si>
    <t>令和5年度補正デジタル田園都市国家構想交付金(デジタル実装タイプTYPE1)14342庁舎戸籍・税窓口キャッシュレス化事業</t>
  </si>
  <si>
    <t>令和5年度補正デジタル田園都市国家構想交付金(デジタル実装タイプTYPE1)14361幼保連携型認定こども園ICT導入事業</t>
  </si>
  <si>
    <t>令和5年度補正デジタル田園都市国家構想交付金(デジタル実装タイプTYPE1)14363デジタルを活用した健康の見える化・データヘルス推進事業</t>
  </si>
  <si>
    <t>令和5年度補正デジタル田園都市国家構想交付金(デジタル実装タイプTYPE1)14364キャッシュレスレジ導入事業</t>
  </si>
  <si>
    <t>令和5年度補正デジタル田園都市国家構想交付金(デジタル実装タイプTYPE1)14364公共施設予約管理システム</t>
  </si>
  <si>
    <t>令和5年度補正デジタル田園都市国家構想交付金(デジタル実装タイプTYPE1)14382統合型GISのWeb公開整備及び地番図データ作成事業</t>
  </si>
  <si>
    <t>令和5年度補正デジタル田園都市国家構想交付金(デジタル実装タイプTYPE1)14382使用料等のコンビニ収納・キャッシュレス化推進事業</t>
  </si>
  <si>
    <t>令和5年度補正デジタル田園都市国家構想交付金(デジタル実装タイプTYPE1)14383庁舎戸籍・税窓口キャッシュレス化事業</t>
  </si>
  <si>
    <t>令和5年度補正デジタル田園都市国家構想交付金(デジタル実装タイプTYPE1)14384公共施設利便性向上事業</t>
  </si>
  <si>
    <t>令和5年度補正デジタル田園都市国家構想交付金(デジタル実装タイプTYPE1)14384保育業務支援システム導入事業</t>
  </si>
  <si>
    <t>令和5年度補正デジタル田園都市国家構想交付金(デジタル実装タイプTYPE1)15000クマ等鳥獣被害対策DX事業</t>
  </si>
  <si>
    <t>令和5年度補正デジタル田園都市国家構想交付金(デジタル実装タイプTYPE1)15100救急業務ICT化推進事業</t>
  </si>
  <si>
    <t>令和6年度補正新しい地方経済・生活環境創生交付金(デジタル実装型TYPE1)27202公開型指定道路管理システム構築事業</t>
  </si>
  <si>
    <t>令和5年度補正デジタル田園都市国家構想交付金(デジタル実装タイプTYPE1)15202公立保育園・公立幼稚園キャッシュレス決済サービス導入事業</t>
  </si>
  <si>
    <t>令和5年度補正デジタル田園都市国家構想交付金(デジタル実装タイプTYPE1)15202新潟県共同利用　被災者生活再建支援システムの導入</t>
  </si>
  <si>
    <t>令和5年度補正デジタル田園都市国家構想交付金(デジタル実装タイプTYPE1)15205Web口座振替受付サービス導入事業</t>
  </si>
  <si>
    <t>令和5年度補正デジタル田園都市国家構想交付金(デジタル実装タイプTYPE1)15205公立保育園ICT化推進事業</t>
  </si>
  <si>
    <t>令和5年度補正デジタル田園都市国家構想交付金(デジタル実装タイプTYPE1)15206AIチャットボット導入事業</t>
  </si>
  <si>
    <t>令和5年度補正デジタル田園都市国家構想交付金(デジタル実装タイプTYPE1)15208書かない窓口サービス事業</t>
  </si>
  <si>
    <t>令和5年度補正デジタル田園都市国家構想交付金(デジタル実装タイプTYPE1)15212除雪管理システム導入事業</t>
  </si>
  <si>
    <t>令和5年度補正デジタル田園都市国家構想交付金(デジタル実装タイプTYPE1)15212保育園業務のデジタル化推進事業</t>
  </si>
  <si>
    <t>令和5年度補正デジタル田園都市国家構想交付金(デジタル実装タイプTYPE1)15213GPSを活用したスマート除雪導入事業</t>
  </si>
  <si>
    <t>令和5年度補正デジタル田園都市国家構想交付金(デジタル実装タイプTYPE1)15218公式LINE機能拡張事業</t>
  </si>
  <si>
    <t>令和5年度補正デジタル田園都市国家構想交付金(デジタル実装タイプTYPE1)15222求人･求職トータルサポート事業</t>
  </si>
  <si>
    <t>令和5年度補正デジタル田園都市国家構想交付金(デジタル実装タイプTYPE1)15222市役所庁舎内におけるコンビニ交付サービス活用事業</t>
  </si>
  <si>
    <t>令和5年度補正デジタル田園都市国家構想交付金(デジタル実装タイプTYPE1)15222ＡＩチャットボットによる自動応答サービス事業</t>
  </si>
  <si>
    <t>令和5年度補正デジタル田園都市国家構想交付金(デジタル実装タイプTYPE1)40229遠隔相談窓口システム導入事業</t>
  </si>
  <si>
    <t>令和6年度補正新しい地方経済・生活環境創生交付金(デジタル実装型TYPE1)22130衛星画像とAIを用いた盛土監視</t>
  </si>
  <si>
    <t>令和5年度補正デジタル田園都市国家構想交付金(デジタル実装タイプTYPE1)15223電子請求システム導入事業</t>
  </si>
  <si>
    <t>令和5年度補正デジタル田園都市国家構想交付金(デジタル実装タイプTYPE1)15224AIドリル導入事業</t>
  </si>
  <si>
    <t>令和6年度補正新しい地方経済・生活環境創生交付金(デジタル実装型TYPE1)43206入札契約関連事務システム導入事業</t>
  </si>
  <si>
    <t>令和5年度補正デジタル田園都市国家構想交付金(デジタル実装タイプTYPE1)15226子育てDX事業</t>
  </si>
  <si>
    <t>令和5年度補正デジタル田園都市国家構想交付金(デジタル実装タイプTYPE1)15226「安心安全なまち」を実現する住民総合ポータル導入事業</t>
  </si>
  <si>
    <t>令和5年度補正デジタル田園都市国家構想交付金(デジタル実装タイプTYPE1)15227胎内市書かない窓口構築事業</t>
  </si>
  <si>
    <t>令和5年度補正デジタル田園都市国家構想交付金(デジタル実装タイプTYPE1)15227コンビニ交付事業</t>
  </si>
  <si>
    <t>令和5年度補正デジタル田園都市国家構想交付金(デジタル実装タイプTYPE1)15342自動運転バス運行事業</t>
  </si>
  <si>
    <t>令和5年度補正デジタル田園都市国家構想交付金(デジタル実装タイプTYPE1)15385町営診療所におけるオンライン服薬指導環境整備事業</t>
  </si>
  <si>
    <t>令和5年度補正デジタル田園都市国家構想交付金(デジタル実装タイプTYPE1)27229議会情報提供事業（委員会のライブ・録画及び文字付配信業務等）</t>
  </si>
  <si>
    <t>令和5年度補正デジタル田園都市国家構想交付金(デジタル実装タイプTYPE1)16000安全安心アプリ導入事業</t>
  </si>
  <si>
    <t>令和5年度補正デジタル田園都市国家構想交付金(デジタル実装タイプTYPE1)16000農業DX推進事業</t>
  </si>
  <si>
    <t>令和5年度補正デジタル田園都市国家構想交付金(デジタル実装タイプTYPE1)16000文化・スポーツ施設予約システム共同導入事業(施設予約システム共同調達)</t>
  </si>
  <si>
    <t>令和5年度補正デジタル田園都市国家構想交付金(デジタル実装タイプTYPE1)16201医療関係者間情報共有アプリ導入事業</t>
  </si>
  <si>
    <t>令和5年度補正デジタル田園都市国家構想交付金(デジタル実装タイプTYPE1)16201文化・スポーツ施設予約システム共同導入事業(施設予約システム共同調達)</t>
  </si>
  <si>
    <t>令和6年度補正新しい地方経済・生活環境創生交付金(デジタル実装型TYPE1)08220介護認定審査会ペーパーレス会議システム導入事業</t>
  </si>
  <si>
    <t>令和5年度補正デジタル田園都市国家構想交付金(デジタル実装タイプTYPE1)16204公立保育園ICT化事業</t>
  </si>
  <si>
    <t>令和5年度補正デジタル田園都市国家構想交付金(デジタル実装タイプTYPE1)16204介護認定審査会ペーパーレス会議システム導⼊事業</t>
  </si>
  <si>
    <t>令和5年度補正デジタル田園都市国家構想交付金(デジタル実装タイプTYPE1)16204コンビニ交付機導入事業</t>
  </si>
  <si>
    <t>令和5年度補正デジタル田園都市国家構想交付金(デジタル実装タイプTYPE1)16205クマＡＩカメラ整備事業</t>
  </si>
  <si>
    <t>令和5年度補正デジタル田園都市国家構想交付金(デジタル実装タイプTYPE1)16206Web口座振替受付サービス事業</t>
  </si>
  <si>
    <t>令和5年度補正デジタル田園都市国家構想交付金(デジタル実装タイプTYPE1)35344申請書作成支援拡充・マイナカード活用向上事業</t>
  </si>
  <si>
    <t>令和5年度補正デジタル田園都市国家構想交付金(デジタル実装タイプTYPE1)16206公開型GISの拡充による市民サービス向上事業</t>
  </si>
  <si>
    <t>令和5年度補正デジタル田園都市国家構想交付金(デジタル実装タイプTYPE1)16206積雪深自動モニタリング事業</t>
  </si>
  <si>
    <t>令和5年度補正デジタル田園都市国家構想交付金(デジタル実装タイプTYPE1)16207空家・空地情報バンクWeb登録システム整備事業</t>
  </si>
  <si>
    <t>令和5年度補正デジタル田園都市国家構想交付金(デジタル実装タイプTYPE1)16207GPS除雪機械運行管理システム</t>
  </si>
  <si>
    <t>令和5年度補正デジタル田園都市国家構想交付金(デジタル実装タイプTYPE1)16208スマート窓口システム機能拡張</t>
  </si>
  <si>
    <t>令和5年度補正デジタル田園都市国家構想交付金(デジタル実装タイプTYPE1)16208チューリップ四季彩館多言語音声ガイダンス導入業務</t>
  </si>
  <si>
    <t xml:space="preserve">令和5年度補正デジタル田園都市国家構想交付金(デジタル実装タイプTYPE1)16209上下水道料金のスマホ決済・コンビニ収納対応事業 </t>
  </si>
  <si>
    <t>令和6年度補正新しい地方経済・生活環境創生交付金(デジタル実装型TYPE1)13122葛飾区総合防災情報システム構築</t>
  </si>
  <si>
    <t xml:space="preserve">令和5年度補正デジタル田園都市国家構想交付金(デジタル実装タイプTYPE1)16209契約関連事務システム導入事業 </t>
  </si>
  <si>
    <t>令和6年度補正新しい地方経済・生活環境創生交付金(デジタル実装型TYPE1)13102中央区総合防災情報システム構築事業</t>
  </si>
  <si>
    <t xml:space="preserve">令和5年度補正デジタル田園都市国家構想交付金(デジタル実装タイプTYPE1)16209防災拠点等へのスマートロック導入事業 </t>
  </si>
  <si>
    <t>令和5年度補正デジタル田園都市国家構想交付金(デジタル実装タイプTYPE1)16210Web市役所</t>
  </si>
  <si>
    <t>令和5年度補正デジタル田園都市国家構想交付金(デジタル実装タイプTYPE1)16211　介護サービスの迅速な提供のためのデジタル認定審査事業</t>
  </si>
  <si>
    <t>令和5年度補正デジタル田園都市国家構想交付金(デジタル実装タイプTYPE1)16322地域と暮らしへのデジタル実装事業</t>
  </si>
  <si>
    <t>令和5年度補正デジタル田園都市国家構想交付金(デジタル実装タイプTYPE1)16342申請書記入サポートシステム導入事業</t>
  </si>
  <si>
    <t>令和5年度補正デジタル田園都市国家構想交付金(デジタル実装タイプTYPE1)16343文化・スポーツ施設予約システム共同導入事業(施設予約システム共同調達)</t>
  </si>
  <si>
    <t>令和5年度補正デジタル田園都市国家構想交付金(デジタル実装タイプTYPE1)17000いしかわ総合スポーツセンターDX推進事業費</t>
  </si>
  <si>
    <t>令和5年度補正デジタル田園都市国家構想交付金(デジタル実装タイプTYPE1)17201書かない窓口導入事業・おくやみ手続サービス充実事業</t>
  </si>
  <si>
    <t>令和5年度補正デジタル田園都市国家構想交付金(デジタル実装タイプTYPE1)17201金沢市特別支援教育推進事業</t>
  </si>
  <si>
    <t>令和5年度補正デジタル田園都市国家構想交付金(デジタル実装タイプTYPE1)17206AIを活用した水道管路劣化予測事業</t>
  </si>
  <si>
    <t>令和5年度補正デジタル田園都市国家構想交付金(デジタル実装タイプTYPE1)17207書かない窓口申請書作成支援システム導入事業</t>
  </si>
  <si>
    <t>令和5年度補正デジタル田園都市国家構想交付金(デジタル実装タイプTYPE1)17207窓口閲覧システム導入事業</t>
  </si>
  <si>
    <t>令和5年度補正デジタル田園都市国家構想交付金(デジタル実装タイプTYPE1)17207羽咋市デジタル資料館構築事業</t>
  </si>
  <si>
    <t>令和5年度補正デジタル田園都市国家構想交付金(デジタル実装タイプTYPE1)17209積雪深自動モニタリングシステム導入事業</t>
  </si>
  <si>
    <t>令和5年度補正デジタル田園都市国家構想交付金(デジタル実装タイプTYPE1)17209議事録公開促進事業</t>
  </si>
  <si>
    <t>令和5年度補正デジタル田園都市国家構想交付金(デジタル実装タイプTYPE1)17209庁舎内コンビニ交付端末による利用者支援サービス事業</t>
  </si>
  <si>
    <t>令和5年度補正デジタル田園都市国家構想交付金(デジタル実装タイプTYPE1)17211粗大ごみ受付管理システム導入事業</t>
  </si>
  <si>
    <t>令和5年度補正デジタル田園都市国家構想交付金(デジタル実装タイプTYPE1)17211デジタルハザードマップ構築事業</t>
  </si>
  <si>
    <t>令和5年度補正デジタル田園都市国家構想交付金(デジタル実装タイプTYPE1)17211能美根上駅駐車場精算機におけるキャッシュレス化</t>
  </si>
  <si>
    <t>令和5年度補正デジタル田園都市国家構想交付金(デジタル実装タイプTYPE1)17211小中学校コンピューター学習活用推進事業</t>
  </si>
  <si>
    <t>令和5年度補正デジタル田園都市国家構想交付金(デジタル実装タイプTYPE1)17324LINEを活用した行政手続きオンライン化推進事業</t>
  </si>
  <si>
    <t>令和5年度補正デジタル田園都市国家構想交付金(デジタル実装タイプTYPE1)17324学校図書館デジタル化事業</t>
  </si>
  <si>
    <t>令和5年度補正デジタル田園都市国家構想交付金(デジタル実装タイプTYPE1)17361町一体となった読書推進サービス</t>
  </si>
  <si>
    <t>令和5年度補正デジタル田園都市国家構想交付金(デジタル実装タイプTYPE1)17361津幡町 道の駅「倶利伽羅源平の郷」のデジタル活用事業</t>
  </si>
  <si>
    <t>令和5年度補正デジタル田園都市国家構想交付金(デジタル実装タイプTYPE1)17365防災情報一斉配信等サービス導入事業</t>
  </si>
  <si>
    <t>令和5年度補正デジタル田園都市国家構想交付金(デジタル実装タイプTYPE1)17365書かない窓口サービス導入事業</t>
  </si>
  <si>
    <t>令和5年度補正デジタル田園都市国家構想交付金(デジタル実装タイプTYPE1)17365水道料金コンビニ・スマホ収納サービス導入事業</t>
  </si>
  <si>
    <t>令和5年度補正デジタル田園都市国家構想交付金(デジタル実装タイプTYPE1)19201道路等占用申請オンライン化事業</t>
  </si>
  <si>
    <t>令和5年度補正デジタル田園都市国家構想交付金(デジタル実装タイプTYPE1)17386行政手続におけるオンライン化推進事業</t>
  </si>
  <si>
    <t>令和5年度補正デジタル田園都市国家構想交付金(デジタル実装タイプTYPE1)17386ICT技術を活用した住民サービス向上事業</t>
  </si>
  <si>
    <t>令和5年度補正デジタル田園都市国家構想交付金(デジタル実装タイプTYPE1)17461学校ICT利活用促進事業</t>
  </si>
  <si>
    <t>令和5年度補正デジタル田園都市国家構想交付金(デジタル実装タイプTYPE1)18000電子契約運用事業</t>
  </si>
  <si>
    <t>令和5年度補正デジタル田園都市国家構想交付金(デジタル実装タイプTYPE1)18000手続きナビゲーションシステム事業</t>
  </si>
  <si>
    <t>令和5年度補正デジタル田園都市国家構想交付金(デジタル実装タイプTYPE1)18201災害対策本部機能向上事業</t>
  </si>
  <si>
    <t>令和5年度補正デジタル田園都市国家構想交付金(デジタル実装タイプTYPE1)18207デジタルサイネージを活用した周遊観光事業</t>
  </si>
  <si>
    <t>令和5年度補正デジタル田園都市国家構想交付金(デジタル実装タイプTYPE1)18208デジタル地域通貨を活用した地域経済活性化事業</t>
  </si>
  <si>
    <t>令和5年度補正デジタル田園都市国家構想交付金(デジタル実装タイプTYPE1)18208市営駐車場キャッシュレス決済拡大事業</t>
  </si>
  <si>
    <t>令和5年度補正デジタル田園都市国家構想交付金(デジタル実装タイプTYPE1)18423LINEを活用した情報共有システム活用事業</t>
  </si>
  <si>
    <t>令和5年度補正デジタル田園都市国家構想交付金(デジタル実装タイプTYPE1)19201道路台帳デジタル化及びオンライン閲覧交付事業</t>
  </si>
  <si>
    <t>令和5年度補正デジタル田園都市国家構想交付金(デジタル実装タイプTYPE1)19202スマート総合窓口構築事業</t>
  </si>
  <si>
    <t>令和5年度補正デジタル田園都市国家構想交付金(デジタル実装タイプTYPE1)19202最新技術を活用したホームページのユーザビリティ向上事業</t>
  </si>
  <si>
    <t>令和5年度補正デジタル田園都市国家構想交付金(デジタル実装タイプTYPE1)19208【図書館DXによる「いつでも」「どこでも」「だれでも」読書を楽しむことができる環境整備事業】　</t>
  </si>
  <si>
    <t>令和5年度補正デジタル田園都市国家構想交付金(デジタル実装タイプTYPE1)19208キャッシュレス決済導入事業</t>
  </si>
  <si>
    <t>令和5年度補正デジタル田園都市国家構想交付金(デジタル実装タイプTYPE1)19209書かないスマート窓口推進事業</t>
  </si>
  <si>
    <t>令和5年度補正デジタル田園都市国家構想交付金(デジタル実装タイプTYPE1)19210ごみ分別アプリ配信事業</t>
  </si>
  <si>
    <t>令和5年度補正デジタル田園都市国家構想交付金(デジタル実装タイプTYPE1)19211窓口DX推進事業</t>
  </si>
  <si>
    <t>令和6年度補正新しい地方経済・生活環境創生交付金(デジタル実装型TYPE1)11227キャッシュレス決済導入事業</t>
  </si>
  <si>
    <t>令和5年度補正デジタル田園都市国家構想交付金(デジタル実装タイプTYPE1)19212書かない窓口推進事業</t>
  </si>
  <si>
    <t>令和5年度補正デジタル田園都市国家構想交付金(デジタル実装タイプTYPE1)19213甲州市学校図書館デジタル化推進事業</t>
  </si>
  <si>
    <t>令和5年度補正デジタル田園都市国家構想交付金(デジタル実装タイプTYPE1)19346GISクラウドサービス導入事業</t>
  </si>
  <si>
    <t>令和5年度補正デジタル田園都市国家構想交付金(デジタル実装タイプTYPE1)19384地域支援プラットフォームを活用した安全・安心なコミュニティづくり事業</t>
  </si>
  <si>
    <t>令和5年度補正デジタル田園都市国家構想交付金(デジタル実装タイプTYPE1)19384書かない窓口サービス事業</t>
  </si>
  <si>
    <t>令和5年度補正デジタル田園都市国家構想交付金(デジタル実装タイプTYPE1)19422かんたん窓口事業</t>
  </si>
  <si>
    <t>令和5年度補正デジタル田園都市国家構想交付金(デジタル実装タイプTYPE1)19423町立保育所ICT化による保育環境・子育て環境向上事業</t>
  </si>
  <si>
    <t>令和5年度補正デジタル田園都市国家構想交付金(デジタル実装タイプTYPE1)20000LINE公式アカウントによる情報発信</t>
  </si>
  <si>
    <t>令和5年度補正デジタル田園都市国家構想交付金(デジタル実装タイプTYPE1)20201マイナンバーカードなどを活用した「書かない窓口」導入事業</t>
  </si>
  <si>
    <t>令和5年度補正デジタル田園都市国家構想交付金(デジタル実装タイプTYPE1)20201ローカル５Ｇを活用したスマートアリーナ推進事業</t>
  </si>
  <si>
    <t>令和5年度補正デジタル田園都市国家構想交付金(デジタル実装タイプTYPE1)21202保護者連絡システムと学校校務支援システムとの連携事業</t>
  </si>
  <si>
    <t>令和5年度補正デジタル田園都市国家構想交付金(デジタル実装タイプTYPE1)20203デジタル化推進事業</t>
  </si>
  <si>
    <t>令和5年度補正デジタル田園都市国家構想交付金(デジタル実装タイプTYPE1)35305VR体験コンテンツ導入事業</t>
  </si>
  <si>
    <t>令和5年度補正デジタル田園都市国家構想交付金(デジタル実装タイプTYPE1)20203空き家管理システムの導入</t>
  </si>
  <si>
    <t>令和5年度補正デジタル田園都市国家構想交付金(デジタル実装タイプTYPE1)20208税証明書コンビニ交付事業</t>
  </si>
  <si>
    <t>令和5年度補正デジタル田園都市国家構想交付金(デジタル実装タイプTYPE1)43441くまもと農地GISを活用した情報共有化事業</t>
  </si>
  <si>
    <t>令和5年度補正デジタル田園都市国家構想交付金(デジタル実装タイプTYPE1)20211デジタルコンテンツ活用推進事業</t>
  </si>
  <si>
    <t>令和5年度補正デジタル田園都市国家構想交付金(デジタル実装タイプTYPE1)20211全市民DXふれあい事業</t>
  </si>
  <si>
    <t>令和5年度補正デジタル田園都市国家構想交付金(デジタル実装タイプTYPE1)20212市民の利便性向上事業</t>
  </si>
  <si>
    <t>令和5年度補正デジタル田園都市国家構想交付金(デジタル実装タイプTYPE1)20214都市計画関係図オンライン公開事業</t>
  </si>
  <si>
    <t>令和5年度補正デジタル田園都市国家構想交付金(デジタル実装タイプTYPE1)20217庁内窓口における会計キャッシュレス化事業</t>
  </si>
  <si>
    <t>令和6年度補正新しい地方経済・生活環境創生交付金(デジタル実装型TYPE1)20000交番ネットワークカメラ設置事業</t>
  </si>
  <si>
    <t>令和5年度補正デジタル田園都市国家構想交付金(デジタル実装タイプTYPE1)20217保育所等AI入所選考システム導入事業</t>
  </si>
  <si>
    <t>令和5年度補正デジタル田園都市国家構想交付金(デジタル実装タイプTYPE1)20218千曲市立図書館システムマイナンバーカード導入事業</t>
  </si>
  <si>
    <t>令和5年度補正デジタル田園都市国家構想交付金(デジタル実装タイプTYPE1)20219フロントヤード改革事業</t>
  </si>
  <si>
    <t>令和6年度補正新しい地方経済・生活環境創生交付金(デジタル実装型TYPE1)27211コミュニティセンタースマートロック整備事業</t>
  </si>
  <si>
    <t>令和5年度補正デジタル田園都市国家構想交付金(デジタル実装タイプTYPE1)20220書かない窓口導入事業</t>
  </si>
  <si>
    <t>令和5年度補正デジタル田園都市国家構想交付金(デジタル実装タイプTYPE1)20305みなみまきむら地図情報公開サービス</t>
  </si>
  <si>
    <t>令和5年度補正デジタル田園都市国家構想交付金(デジタル実装タイプTYPE1)20324檻わな遠隔監視操作・自動捕獲システム導入事業</t>
  </si>
  <si>
    <t>令和5年度補正デジタル田園都市国家構想交付金(デジタル実装タイプTYPE1)20350保育園ＩＣＴシステム導入事業</t>
  </si>
  <si>
    <t>令和5年度補正デジタル田園都市国家構想交付金(デジタル実装タイプTYPE1)20361下諏訪町デジタル教育推進事業</t>
  </si>
  <si>
    <t>令和5年度補正デジタル田園都市国家構想交付金(デジタル実装タイプTYPE1)20362LINEを利用した情報配信ツールの改修事業</t>
  </si>
  <si>
    <t>令和5年度補正デジタル田園都市国家構想交付金(デジタル実装タイプTYPE1)20363電子入札導入事業</t>
  </si>
  <si>
    <t>令和5年度補正デジタル田園都市国家構想交付金(デジタル実装タイプTYPE1)37207災害に係る住家の被害認定調査支援システム構築事業</t>
  </si>
  <si>
    <t>令和5年度補正デジタル田園都市国家構想交付金(デジタル実装タイプTYPE1)20382窓口キャッシュレス化事業</t>
  </si>
  <si>
    <t>令和5年度補正デジタル田園都市国家構想交付金(デジタル実装タイプTYPE1)20382本会議オンライン配信サービス事業</t>
  </si>
  <si>
    <t>令和5年度補正デジタル田園都市国家構想交付金(デジタル実装タイプTYPE1)20385電子@連絡帳活用による医療・介護情報ネットワーク構築事業</t>
  </si>
  <si>
    <t>令和5年度補正デジタル田園都市国家構想交付金(デジタル実装タイプTYPE1)20386AIチャットボット導入事業</t>
  </si>
  <si>
    <t>令和5年度補正デジタル田園都市国家構想交付金(デジタル実装タイプTYPE1)20407求人求職マッチングシステム構築事業</t>
  </si>
  <si>
    <t>令和5年度補正デジタル田園都市国家構想交付金(デジタル実装タイプTYPE1)20411地域情報ポータルサイト構築事業</t>
  </si>
  <si>
    <t>令和5年度補正デジタル田園都市国家構想交付金(デジタル実装タイプTYPE1)20412売木村スマートメーター導入事業</t>
  </si>
  <si>
    <t>令和5年度補正デジタル田園都市国家構想交付金(デジタル実装タイプTYPE1)20432認定こども園・小中学校保護者連絡一括デジタル化事業</t>
  </si>
  <si>
    <t>令和5年度補正デジタル田園都市国家構想交付金(デジタル実装タイプTYPE1)20482住民公開型及び統合型GIS導入による行政サービスの向上</t>
  </si>
  <si>
    <t>令和5年度補正デジタル田園都市国家構想交付金(デジタル実装タイプTYPE1)20485白馬村スマートビレッジ推進事業</t>
  </si>
  <si>
    <t>令和5年度補正デジタル田園都市国家構想交付金(デジタル実装タイプTYPE1)20521　公共施設予約システム導入事業</t>
  </si>
  <si>
    <t>令和5年度補正デジタル田園都市国家構想交付金(デジタル実装タイプTYPE1)20541デジタルサイネージ導入による情報発信</t>
  </si>
  <si>
    <t>令和6年度補正新しい地方経済・生活環境創生交付金(デジタル実装型TYPE1)05213ICT学習環境整備事業</t>
  </si>
  <si>
    <t>令和5年度補正デジタル田園都市国家構想交付金(デジタル実装タイプTYPE1)20563Web口座振替申請サービス</t>
  </si>
  <si>
    <t>令和5年度補正デジタル田園都市国家構想交付金(デジタル実装タイプTYPE1)20583マイナンバーカード利活用事業</t>
  </si>
  <si>
    <t>令和5年度補正デジタル田園都市国家構想交付金(デジタル実装タイプTYPE1)20821　葛尾組合葬祭施設WEB予約システム</t>
  </si>
  <si>
    <t>令和5年度補正デジタル田園都市国家構想交付金(デジタル実装タイプTYPE1)21000災害時ドローン整備事業</t>
  </si>
  <si>
    <t>令和5年度補正デジタル田園都市国家構想交付金(デジタル実装タイプTYPE1)21000岐阜県公共施設予約システム共同調達事業</t>
  </si>
  <si>
    <t>令和5年度補正デジタル田園都市国家構想交付金(デジタル実装タイプTYPE1)21201一斉授業から子どもたちが主体となる授業へ『授業のOS転換』事業</t>
  </si>
  <si>
    <t>令和5年度補正デジタル田園都市国家構想交付金(デジタル実装タイプTYPE1)21202混雑情報案内サービス及び事前WEB予約サービスの導入</t>
  </si>
  <si>
    <t>令和5年度補正デジタル田園都市国家構想交付金(デジタル実装タイプTYPE1)21203「行かなくてもよい」「書かなくてもよい」「待たなくてもよい」窓口の実現に向けた窓口DX</t>
  </si>
  <si>
    <t>令和6年度補正新しい地方経済・生活環境創生交付金(デジタル実装型TYPE1)36403被災者生活再建支援システム導入事業</t>
  </si>
  <si>
    <t>令和5年度補正デジタル田園都市国家構想交付金(デジタル実装タイプTYPE1)21204多治見市窓口ちょっとでも便利にDX事業　①コンビニ交付</t>
  </si>
  <si>
    <t>令和5年度補正デジタル田園都市国家構想交付金(デジタル実装タイプTYPE1)21204多治見市窓口ちょっとでも便利にDX事業　②セミセルフレジ</t>
  </si>
  <si>
    <t>令和5年度補正デジタル田園都市国家構想交付金(デジタル実装タイプTYPE1)39427ペーパーレス会議システムを利用した介護認定審査会デジタル化事業</t>
  </si>
  <si>
    <t>令和5年度補正デジタル田園都市国家構想交付金(デジタル実装タイプTYPE1)21204多治見市窓口ちょっとでも便利にDX事業　③書かない窓口</t>
  </si>
  <si>
    <t>令和5年度補正デジタル田園都市国家構想交付金(デジタル実装タイプTYPE1)21206岐阜県公共施設予約システム共同調達事業</t>
  </si>
  <si>
    <t>令和5年度補正デジタル田園都市国家構想交付金(デジタル実装タイプTYPE1)21206デジタルサイネージによる観光推進事業</t>
  </si>
  <si>
    <t>令和5年度補正デジタル田園都市国家構想交付金(デジタル実装タイプTYPE1)21209岐阜県公共施設予約システム共同調達事業</t>
  </si>
  <si>
    <t>令和5年度補正デジタル田園都市国家構想交付金(デジタル実装タイプTYPE1)21209AIによる衛星画像解析技術を用いた漏水リスク調査</t>
  </si>
  <si>
    <t>令和5年度補正デジタル田園都市国家構想交付金(デジタル実装タイプTYPE1)21210証明書等コンビニ交付サービス導入事業</t>
  </si>
  <si>
    <t>令和5年度補正デジタル田園都市国家構想交付金(デジタル実装タイプTYPE1)21210AIドリルアプリ導入事業</t>
  </si>
  <si>
    <t>令和5年度補正デジタル田園都市国家構想交付金(デジタル実装タイプTYPE1)21211保育所等AI入所調整システム導入事業</t>
  </si>
  <si>
    <t>令和5年度補正デジタル田園都市国家構想交付金(デジタル実装タイプTYPE1)21211岐阜県公共施設予約システム共同調達事業</t>
  </si>
  <si>
    <t>令和5年度補正デジタル田園都市国家構想交付金(デジタル実装タイプTYPE1)21213介護認定審査会デジタル化事業</t>
  </si>
  <si>
    <t>令和5年度補正デジタル田園都市国家構想交付金(デジタル実装タイプTYPE1)21213自治会活動デジタル化推進事業</t>
  </si>
  <si>
    <t>令和5年度補正デジタル田園都市国家構想交付金(デジタル実装タイプTYPE1)21213特別支援学校児童生徒のためのＩＣＴ化事業</t>
  </si>
  <si>
    <t>令和5年度補正デジタル田園都市国家構想交付金(デジタル実装タイプTYPE1)21213市民と市役所をつなぐ双方向デジタルコミュニケーション基盤構築事業</t>
  </si>
  <si>
    <t>令和5年度補正デジタル田園都市国家構想交付金(デジタル実装タイプTYPE1)21215スマート図書館整備事業</t>
  </si>
  <si>
    <t>令和5年度補正デジタル田園都市国家構想交付金(デジタル実装タイプTYPE1)21216子育て家族のための保育所ＩＣＴ化事業</t>
  </si>
  <si>
    <t>令和5年度補正デジタル田園都市国家構想交付金(デジタル実装タイプTYPE1)21217障害者支援アプリによる障害者支援事業</t>
  </si>
  <si>
    <t>令和5年度補正デジタル田園都市国家構想交付金(デジタル実装タイプTYPE1)21217書かない窓口サービスの導入</t>
  </si>
  <si>
    <t>令和5年度補正デジタル田園都市国家構想交付金(デジタル実装タイプTYPE1)21219デジタルドリル導入事業</t>
  </si>
  <si>
    <t>令和5年度補正デジタル田園都市国家構想交付金(デジタル実装タイプTYPE1)21219電子契約サービス導入事業</t>
  </si>
  <si>
    <t>令和5年度補正デジタル田園都市国家構想交付金(デジタル実装タイプTYPE1)21220防災情報伝達アプリ導入事業</t>
  </si>
  <si>
    <t>令和5年度補正デジタル田園都市国家構想交付金(デジタル実装タイプTYPE1)21221公共施設予約システム導入事業</t>
  </si>
  <si>
    <t>令和5年度補正デジタル田園都市国家構想交付金(デジタル実装タイプTYPE1)21302岐阜県公共施設予約システム共同調達事業</t>
  </si>
  <si>
    <t>令和5年度補正デジタル田園都市国家構想交付金(デジタル実装タイプTYPE1)21303コンビニ交付システムの導入及びキオスク端末の設置事業</t>
  </si>
  <si>
    <t>令和5年度補正デジタル田園都市国家構想交付金(デジタル実装タイプTYPE1)21361岐阜県公共施設予約システム共同調達事業</t>
  </si>
  <si>
    <t>令和5年度補正デジタル田園都市国家構想交付金(デジタル実装タイプTYPE1)21362コンビニ交付サービス事業</t>
  </si>
  <si>
    <t>令和5年度補正デジタル田園都市国家構想交付金(デジタル実装タイプTYPE1)21383岐阜県公共施設予約システム共同調達事業</t>
  </si>
  <si>
    <t>令和5年度補正デジタル田園都市国家構想交付金(デジタル実装タイプTYPE1)21504申請書自動作成システム導入事業</t>
  </si>
  <si>
    <t>令和5年度補正デジタル田園都市国家構想交付金(デジタル実装タイプTYPE1)21505デジタルドリル導入事業</t>
  </si>
  <si>
    <t>令和5年度補正デジタル田園都市国家構想交付金(デジタル実装タイプTYPE1)22220災害対策システムデジタル化推進事業</t>
  </si>
  <si>
    <t>令和5年度補正デジタル田園都市国家構想交付金(デジタル実装タイプTYPE1)21521地域情報発信サービス強化事業</t>
  </si>
  <si>
    <t>令和5年度補正デジタル田園都市国家構想交付金(デジタル実装タイプTYPE1)21521デジタルを活用した関係人口創出事業</t>
  </si>
  <si>
    <t>令和5年度補正デジタル田園都市国家構想交付金(デジタル実装タイプTYPE1)21521セミセルフレジ導入事業</t>
  </si>
  <si>
    <t>令和5年度補正デジタル田園都市国家構想交付金(デジタル実装タイプTYPE1)21604書かない窓口サービスの導入</t>
  </si>
  <si>
    <t>令和5年度補正デジタル田園都市国家構想交付金(デジタル実装タイプTYPE1)22000ＡＩを活用したHP検索機能の強化</t>
  </si>
  <si>
    <t>令和5年度補正デジタル田園都市国家構想交付金(デジタル実装タイプTYPE1)22000AI・衛星画像を活用した不法投棄されやすい場所の先回り監視</t>
  </si>
  <si>
    <t>令和5年度補正デジタル田園都市国家構想交付金(デジタル実装タイプTYPE1)22000ふじのくに文化財３次元データ整備事業</t>
  </si>
  <si>
    <t>令和5年度補正デジタル田園都市国家構想交付金(デジタル実装タイプTYPE1)22000漁獲情報の即時共有による産地市場活性化事業</t>
  </si>
  <si>
    <t>令和5年度補正デジタル田園都市国家構想交付金(デジタル実装タイプTYPE1)22000災害情報リアルタイム配信事業</t>
  </si>
  <si>
    <t>令和5年度補正デジタル田園都市国家構想交付金(デジタル実装タイプTYPE1)22000暗号資産追跡サービス事業</t>
  </si>
  <si>
    <t>令和5年度補正デジタル田園都市国家構想交付金(デジタル実装タイプTYPE1)23202市立保育園・こども園ICT化推進事業</t>
  </si>
  <si>
    <t>令和5年度補正デジタル田園都市国家構想交付金(デジタル実装タイプTYPE1)22100静岡型災害時総合情報サイト構築事業</t>
  </si>
  <si>
    <t>令和6年度補正新しい地方経済・生活環境創生交付金(デジタル実装型TYPE1)30207デジタルギフトサービス事業</t>
  </si>
  <si>
    <t>令和5年度補正デジタル田園都市国家構想交付金(デジタル実装タイプTYPE1)22100給付業務デジタル化事業</t>
  </si>
  <si>
    <t>令和6年度補正新しい地方経済・生活環境創生交付金(デジタル実装型TYPE1)14366足柄上地区介護認定審査会のペーパーレス化事業</t>
  </si>
  <si>
    <t>令和5年度補正デジタル田園都市国家構想交付金(デジタル実装タイプTYPE1)22100ウェアラブル端末を活用した健康管理事業</t>
  </si>
  <si>
    <t>令和5年度補正デジタル田園都市国家構想交付金(デジタル実装タイプTYPE1)22130デジタル活用による盛土情報収集及び可視化</t>
  </si>
  <si>
    <t>令和5年度補正デジタル田園都市国家構想交付金(デジタル実装タイプTYPE1)22130ビッグデータを活用した誘客・周遊促進</t>
  </si>
  <si>
    <t>令和5年度補正デジタル田園都市国家構想交付金(デジタル実装タイプTYPE1)22203行政手続のオンライン化拡張事業</t>
  </si>
  <si>
    <t>令和5年度補正デジタル田園都市国家構想交付金(デジタル実装タイプTYPE1)22203シームレスな移動を可能にする交通データプラットフォーム連携事業</t>
  </si>
  <si>
    <t>令和6年度補正新しい地方経済・生活環境創生交付金(デジタル実装型TYPE1)05000地域団体による関係人口に向けた情報発信促進事業</t>
  </si>
  <si>
    <t>令和5年度補正デジタル田園都市国家構想交付金(デジタル実装タイプTYPE1)22207公共施設予約システム導入事業</t>
  </si>
  <si>
    <t>令和5年度補正デジタル田園都市国家構想交付金(デジタル実装タイプTYPE1)22207映像通報システム導入・運用事業</t>
  </si>
  <si>
    <t>令和5年度補正デジタル田園都市国家構想交付金(デジタル実装タイプTYPE1)22208がん検診Web予約システム導入事業</t>
  </si>
  <si>
    <t>令和5年度補正デジタル田園都市国家構想交付金(デジタル実装タイプTYPE1)28206衛星画像による広域漏水調査支援事業</t>
  </si>
  <si>
    <t>令和5年度補正デジタル田園都市国家構想交付金(デジタル実装タイプTYPE1)22213目指せ！人生最期まで２足歩行</t>
  </si>
  <si>
    <t>令和5年度補正デジタル田園都市国家構想交付金(デジタル実装タイプTYPE1)22213気象センサーを活用した茶の生産効率化事業</t>
  </si>
  <si>
    <t>令和5年度補正デジタル田園都市国家構想交付金(デジタル実装タイプTYPE1)22214介護認定DX推進事業</t>
  </si>
  <si>
    <t>令和5年度補正デジタル田園都市国家構想交付金(デジタル実装タイプTYPE1)22214ふじえだデジタルミュージアム構築事業</t>
  </si>
  <si>
    <t>令和5年度補正デジタル田園都市国家構想交付金(デジタル実装タイプTYPE1)22214水害避難行動啓発推進事業</t>
  </si>
  <si>
    <t>令和5年度補正デジタル田園都市国家構想交付金(デジタル実装タイプTYPE1)22215公共施設利用手続きのデジタル化事業</t>
  </si>
  <si>
    <t>令和6年度補正新しい地方経済・生活環境創生交付金(デジタル実装型TYPE1)27210公立保育所等におけるDX推進事業</t>
  </si>
  <si>
    <t>令和5年度補正デジタル田園都市国家構想交付金(デジタル実装タイプTYPE1)22215市公式LINEアカウント機能拡充ツール導入事業</t>
  </si>
  <si>
    <t>令和5年度補正デジタル田園都市国家構想交付金(デジタル実装タイプTYPE1)22216まちじゅう図書館推進事業</t>
  </si>
  <si>
    <t>令和6年度補正新しい地方経済・生活環境創生交付金(デジタル実装型TYPE1)14207建築主の利便性向上に向けた電子審査システム等の整備</t>
  </si>
  <si>
    <t>令和5年度補正デジタル田園都市国家構想交付金(デジタル実装タイプTYPE1)22219デジタル技術を活用した住民サービスの利便性向上事業</t>
  </si>
  <si>
    <t>令和5年度補正デジタル田園都市国家構想交付金(デジタル実装タイプTYPE1)22220デジタルを活用した次世代人材養成事業</t>
  </si>
  <si>
    <t>令和5年度補正デジタル田園都市国家構想交付金(デジタル実装タイプTYPE1)22223公開型地理情報システム導入事業</t>
  </si>
  <si>
    <t>令和5年度補正デジタル田園都市国家構想交付金(デジタル実装タイプTYPE1)22224電子図書館整備事業</t>
  </si>
  <si>
    <t>令和5年度補正デジタル田園都市国家構想交付金(デジタル実装タイプTYPE1)25211教育・保育施設等給付業務管理システム事業</t>
  </si>
  <si>
    <t>令和5年度補正デジタル田園都市国家構想交付金(デジタル実装タイプTYPE1)22226デジタルサイネージによる歴史・文化資源の活用と観光周遊促進事業</t>
  </si>
  <si>
    <t>令和5年度補正デジタル田園都市国家構想交付金(デジタル実装タイプTYPE1)22302デジタル技術を活用した公共施設利便性向上事業</t>
  </si>
  <si>
    <t>令和5年度補正デジタル田園都市国家構想交付金(デジタル実装タイプTYPE1)22304デジタル技術活用による住民に寄り添った行政サービスの推進事業</t>
  </si>
  <si>
    <t>令和5年度補正デジタル田園都市国家構想交付金(デジタル実装タイプTYPE1)22304デジタル活用による保育環境・子育て環境向上事業</t>
  </si>
  <si>
    <t>令和5年度補正デジタル田園都市国家構想交付金(デジタル実装タイプTYPE1)44202多様な資料を発見できる地域のポータルサイト構築事業</t>
  </si>
  <si>
    <t>令和5年度補正デジタル田園都市国家構想交付金(デジタル実装タイプTYPE1)22305窓口収納キャッシュレス決済導入事業</t>
  </si>
  <si>
    <t>令和5年度補正デジタル田園都市国家構想交付金(デジタル実装タイプTYPE1)22306デジタル技術を活用した公共施設利便性向上事業</t>
  </si>
  <si>
    <t>令和6年度補正新しい地方経済・生活環境創生交付金(デジタル実装型TYPE1)43432デジタルサイネージシステム導入事業</t>
  </si>
  <si>
    <t>令和5年度補正デジタル田園都市国家構想交付金(デジタル実装タイプTYPE1)22342長泉町民図書館電子図書館導入・運用事業</t>
  </si>
  <si>
    <t>令和5年度補正デジタル田園都市国家構想交付金(デジタル実装タイプTYPE1)22344地域と学ぶ協働型学習サービス構築事業</t>
  </si>
  <si>
    <t>令和5年度補正デジタル田園都市国家構想交付金(デジタル実装タイプTYPE1)22429新スマート物流実装事業</t>
  </si>
  <si>
    <t>令和5年度補正デジタル田園都市国家構想交付金(デジタル実装タイプTYPE1)23000所蔵品データベース公開事業</t>
  </si>
  <si>
    <t>令和5年度補正デジタル田園都市国家構想交付金(デジタル実装タイプTYPE1)23000自動運転社会実装プロジェクト推進事業</t>
  </si>
  <si>
    <t>令和6年度補正新しい地方経済・生活環境創生交付金(デジタル実装型TYPE1)02343防災情報等一斉配信システム導入事業</t>
  </si>
  <si>
    <t>令和5年度補正デジタル田園都市国家構想交付金(デジタル実装タイプTYPE1)23100ひきこもり支援におけるメタバースの活用</t>
  </si>
  <si>
    <t>令和5年度補正デジタル田園都市国家構想交付金(デジタル実装タイプTYPE1)23100VR起震車による防災啓発事業</t>
  </si>
  <si>
    <t>令和5年度補正デジタル田園都市国家構想交付金(デジタル実装タイプTYPE1)23201民間事業者と連携した空家の相談窓口事業</t>
  </si>
  <si>
    <t>令和6年度補正新しい地方経済・生活環境創生交付金(デジタル実装型TYPE1)14150中山間地域の交通モード再編（AIオンデマンド交通導入）</t>
  </si>
  <si>
    <t>令和5年度補正デジタル田園都市国家構想交付金(デジタル実装タイプTYPE1)23202個別最適な学びを実現する教育DXの中核としての電子黒板の整備</t>
  </si>
  <si>
    <t>令和5年度補正デジタル田園都市国家構想交付金(デジタル実装タイプTYPE1)23203モバイル診察券アプリ事業</t>
  </si>
  <si>
    <t>令和5年度補正デジタル田園都市国家構想交付金(デジタル実装タイプTYPE1)23205小中学校AIドリル教材ソフト導入事業</t>
  </si>
  <si>
    <t>令和5年度補正デジタル田園都市国家構想交付金(デジタル実装タイプTYPE1)23207スマート窓口推進事業</t>
  </si>
  <si>
    <t>令和5年度補正デジタル田園都市国家構想交付金(デジタル実装タイプTYPE1)23208書かない窓口推進事業</t>
  </si>
  <si>
    <t>令和5年度補正デジタル田園都市国家構想交付金(デジタル実装タイプTYPE1)23208税務証明コンビニ交付サービス事業</t>
  </si>
  <si>
    <t>令和5年度補正デジタル田園都市国家構想交付金(デジタル実装タイプTYPE1)23211kintoneによる手続きDX</t>
  </si>
  <si>
    <t>令和5年度補正デジタル田園都市国家構想交付金(デジタル実装タイプTYPE1)23211窓口キャッシュレス決済拡充事業</t>
  </si>
  <si>
    <t>令和5年度補正デジタル田園都市国家構想交付金(デジタル実装タイプTYPE1)23211豊田市メタバース</t>
  </si>
  <si>
    <t>令和5年度補正デジタル田園都市国家構想交付金(デジタル実装タイプTYPE1)23211給排水工事オンライン申請システム共同調達事業</t>
  </si>
  <si>
    <t>令和5年度補正デジタル田園都市国家構想交付金(デジタル実装タイプTYPE1)23212キャッシュレス決済導入事業</t>
  </si>
  <si>
    <t>令和6年度補正新しい地方経済・生活環境創生交付金(デジタル実装型TYPE1)09204エコ・アクション・ポイント事業</t>
  </si>
  <si>
    <t>令和5年度補正デジタル田園都市国家構想交付金(デジタル実装タイプTYPE1)23213LINEを活用したオンライン予約事業</t>
  </si>
  <si>
    <t>令和5年度補正デジタル田園都市国家構想交付金(デジタル実装タイプTYPE1)23213相乗りタクシー運行事業</t>
  </si>
  <si>
    <t>令和5年度補正デジタル田園都市国家構想交付金(デジタル実装タイプTYPE1)23213学校体育施設スポーツ開放事業の省人化</t>
  </si>
  <si>
    <t>令和5年度補正デジタル田園都市国家構想交付金(デジタル実装タイプTYPE1)23213生涯学習講座情報サイト構築事業</t>
  </si>
  <si>
    <t>令和5年度補正デジタル田園都市国家構想交付金(デジタル実装タイプTYPE1)23214次世代へのスマート牡蠣養殖による蒲郡市水産業発展事業</t>
  </si>
  <si>
    <t>令和5年度補正デジタル田園都市国家構想交付金(デジタル実装タイプTYPE1)23221施設予約システム導入事業</t>
  </si>
  <si>
    <t>令和5年度補正デジタル田園都市国家構想交付金(デジタル実装タイプTYPE1)23221こども園ICTシステム導入事業</t>
  </si>
  <si>
    <t>令和5年度補正デジタル田園都市国家構想交付金(デジタル実装タイプTYPE1)23223窓口改善事業</t>
  </si>
  <si>
    <t>令和5年度補正デジタル田園都市国家構想交付金(デジタル実装タイプTYPE1)23223おぶちゃん連絡帳（電子＠連絡帳）のデータ連携による救急・災害時の情報連携強化事業</t>
  </si>
  <si>
    <t>令和5年度補正デジタル田園都市国家構想交付金(デジタル実装タイプTYPE1)23223学校教育費口座振替システム更新事業</t>
  </si>
  <si>
    <t>令和5年度補正デジタル田園都市国家構想交付金(デジタル実装タイプTYPE1)23224LINEを活用した行政サービスオンライン化推進事業</t>
  </si>
  <si>
    <t>令和5年度補正デジタル田園都市国家構想交付金(デジタル実装タイプTYPE1)23225給排水工事オンライン申請システム共同調達事業</t>
  </si>
  <si>
    <t>令和5年度補正デジタル田園都市国家構想交付金(デジタル実装タイプTYPE1)47211BIツール活用による行政保有データの可視化とダッシュボードの公開事業</t>
  </si>
  <si>
    <t>令和5年度補正デジタル田園都市国家構想交付金(デジタル実装タイプTYPE1)23226バスロケーションシステム導入事業</t>
  </si>
  <si>
    <t>令和5年度補正デジタル田園都市国家構想交付金(デジタル実装タイプTYPE1)23228行政スマート化推進事業</t>
  </si>
  <si>
    <t>令和5年度補正デジタル田園都市国家構想交付金(デジタル実装タイプTYPE1)23228行政区デジタル化支援事業</t>
  </si>
  <si>
    <t>令和5年度補正デジタル田園都市国家構想交付金(デジタル実装タイプTYPE1)23230いじめ・不登校対策事業～ デジタルに”あたたかみ“を加え「誰もが安心・自分を表現・認めあえる」学級経営をサポート～</t>
  </si>
  <si>
    <t>令和5年度補正デジタル田園都市国家構想交付金(デジタル実装タイプTYPE1)23230介護認定審査会DX化事業</t>
  </si>
  <si>
    <t>令和5年度補正デジタル田園都市国家構想交付金(デジタル実装タイプTYPE1)23231公共図書館と学校図書館のシステム連携～DXによる読書振興とふるさと教育の推進～</t>
  </si>
  <si>
    <t>令和5年度補正デジタル田園都市国家構想交付金(デジタル実装タイプTYPE1)25212公開型GIS構築による多彩な地図情報の提供事業</t>
  </si>
  <si>
    <t>令和5年度補正デジタル田園都市国家構想交付金(デジタル実装タイプTYPE1)23233施設予約システム導入事業</t>
  </si>
  <si>
    <t>令和5年度補正デジタル田園都市国家構想交付金(デジタル実装タイプTYPE1)23235SMSを活用した通知配信サービス事業</t>
  </si>
  <si>
    <t>令和5年度補正デジタル田園都市国家構想交付金(デジタル実装タイプTYPE1)23235下水道情報システム構築事業</t>
  </si>
  <si>
    <t>令和5年度補正デジタル田園都市国家構想交付金(デジタル実装タイプTYPE1)23235保育所給食管理システム導入事業</t>
  </si>
  <si>
    <t>令和5年度補正デジタル田園都市国家構想交付金(デジタル実装タイプTYPE1)46215SDGsポイント事業</t>
  </si>
  <si>
    <t>令和5年度補正デジタル田園都市国家構想交付金(デジタル実装タイプTYPE1)23236メタバース空間を利用した引きこもり支援、市の魅力発信事業</t>
  </si>
  <si>
    <t>令和5年度補正デジタル田園都市国家構想交付金(デジタル実装タイプTYPE1)23236保育所ＡＩマッチング入所選考導入事業</t>
  </si>
  <si>
    <t>令和5年度補正デジタル田園都市国家構想交付金(デジタル実装タイプTYPE1)23237保育ICTシステム導入事業</t>
  </si>
  <si>
    <t>令和5年度補正デジタル田園都市国家構想交付金(デジタル実装タイプTYPE1)23237子育て支援アプリ導入事業</t>
  </si>
  <si>
    <t>令和5年度補正デジタル田園都市国家構想交付金(デジタル実装タイプTYPE1)23342窓口でのキャッシュレス決済事業</t>
  </si>
  <si>
    <t>令和5年度補正デジタル田園都市国家構想交付金(デジタル実装タイプTYPE1)28586要介護認定調査におけるDX化事業</t>
  </si>
  <si>
    <t>令和5年度補正デジタル田園都市国家構想交付金(デジタル実装タイプTYPE1)23342デジタル採点システム導入事業</t>
  </si>
  <si>
    <t>令和5年度補正デジタル田園都市国家構想交付金(デジタル実装タイプTYPE1)23424LINEを活用した情報発信力強化・利便性向上事業</t>
  </si>
  <si>
    <t>令和6年度補正新しい地方経済・生活環境創生交付金(デジタル実装型TYPE1)01202介護認定業務のデジタル化事業</t>
  </si>
  <si>
    <t>令和5年度補正デジタル田園都市国家構想交付金(デジタル実装タイプTYPE1)23445公開型GIS閲覧システム構築事業</t>
  </si>
  <si>
    <t>令和5年度補正デジタル田園都市国家構想交付金(デジタル実装タイプTYPE1)23446広報DX事業</t>
  </si>
  <si>
    <t>令和5年度補正デジタル田園都市国家構想交付金(デジタル実装タイプTYPE1)23447武豊町利便性向上公共交通ネットワーク形成事業</t>
  </si>
  <si>
    <t>令和5年度補正デジタル田園都市国家構想交付金(デジタル実装タイプTYPE1)43212くまもと農地GISを活用した情報共有化事業</t>
  </si>
  <si>
    <t>令和5年度補正デジタル田園都市国家構想交付金(デジタル実装タイプTYPE1)23501図書館利用デジタル化事業</t>
  </si>
  <si>
    <t>令和5年度補正デジタル田園都市国家構想交付金(デジタル実装タイプTYPE1)23501アンダーパス自動閉鎖及び情報配信システム整備事業</t>
  </si>
  <si>
    <t>令和5年度補正デジタル田園都市国家構想交付金(デジタル実装タイプTYPE1)24000避難支援のための防災アプリ構築及び普及促進事業</t>
  </si>
  <si>
    <t>令和5年度補正デジタル田園都市国家構想交付金(デジタル実装タイプTYPE1)24202ＬＩＮＥ公式アカウント・プッシュ型配信事業</t>
  </si>
  <si>
    <t>令和6年度補正新しい地方経済・生活環境創生交付金(デジタル実装型TYPE1)21203ペーパーレス会議システムを利用した障がい支援区分認定審査会運営事業</t>
  </si>
  <si>
    <t>令和5年度補正デジタル田園都市国家構想交付金(デジタル実装タイプTYPE1)24202ICタグを活用した図書館サービスの向上</t>
  </si>
  <si>
    <t>令和6年度補正新しい地方経済・生活環境創生交付金(デジタル実装型TYPE1)43369学校・保護者等間連絡システム導入事業</t>
  </si>
  <si>
    <t>令和5年度補正デジタル田園都市国家構想交付金(デジタル実装タイプTYPE1)24203公共施設予約システム更新業務</t>
  </si>
  <si>
    <t>令和5年度補正デジタル田園都市国家構想交付金(デジタル実装タイプTYPE1)24203書かない窓口導入事業</t>
  </si>
  <si>
    <t>令和5年度補正デジタル田園都市国家構想交付金(デジタル実装タイプTYPE1)24208名張市電子入札システム導入事業</t>
  </si>
  <si>
    <t>令和5年度補正デジタル田園都市国家構想交付金(デジタル実装タイプTYPE1)24210多言語による行政情報の配信サービス</t>
  </si>
  <si>
    <t>令和5年度補正デジタル田園都市国家構想交付金(デジタル実装タイプTYPE1)24210申請書自動作成システム導入事業</t>
  </si>
  <si>
    <t>令和5年度補正デジタル田園都市国家構想交付金(デジタル実装タイプTYPE1)24215窓口キャッシュレスサービス導入事業</t>
  </si>
  <si>
    <t>令和5年度補正デジタル田園都市国家構想交付金(デジタル実装タイプTYPE1)24215スポーツウェルネスDX推進事業</t>
  </si>
  <si>
    <t xml:space="preserve">令和5年度補正デジタル田園都市国家構想交付金(デジタル実装タイプTYPE1)24216データ活用基盤を用いたオープンデータ公開サービス
</t>
  </si>
  <si>
    <t>令和5年度補正デジタル田園都市国家構想交付金(デジタル実装タイプTYPE1)24324LINEを活⽤したプッシュ型情報提供・町民サービス向上事業</t>
  </si>
  <si>
    <t>令和5年度補正デジタル田園都市国家構想交付金(デジタル実装タイプTYPE1)24341救急情報伝送システム事業</t>
  </si>
  <si>
    <t>令和5年度補正デジタル田園都市国家構想交付金(デジタル実装タイプTYPE1)24341菰野町議会デジタル映像配信事業</t>
  </si>
  <si>
    <t>令和5年度補正デジタル田園都市国家構想交付金(デジタル実装タイプTYPE1)36402入札関連事務システム導入事業</t>
  </si>
  <si>
    <t>令和5年度補正デジタル田園都市国家構想交付金(デジタル実装タイプTYPE1)24343会議録公開迅速化事業</t>
  </si>
  <si>
    <t>令和5年度補正デジタル田園都市国家構想交付金(デジタル実装タイプTYPE1)24343土地家屋登記情報連携システム事業</t>
  </si>
  <si>
    <t>令和5年度補正デジタル田園都市国家構想交付金(デジタル実装タイプTYPE1)24470美村パスポート普及促進事業</t>
  </si>
  <si>
    <t>令和5年度補正デジタル田園都市国家構想交付金(デジタル実装タイプTYPE1)24471住民向けデジタルサイネージ導入事業</t>
  </si>
  <si>
    <t>令和5年度補正デジタル田園都市国家構想交付金(デジタル実装タイプTYPE1)24543美村パスポート普及促進事業</t>
  </si>
  <si>
    <t>令和5年度補正デジタル田園都市国家構想交付金(デジタル実装タイプTYPE1)24561申請書自動作成システム導入事業</t>
  </si>
  <si>
    <t>令和5年度補正デジタル田園都市国家構想交付金(デジタル実装タイプTYPE1)24562電子黒板導入によるICT活用</t>
  </si>
  <si>
    <t>令和5年度補正デジタル田園都市国家構想交付金(デジタル実装タイプTYPE1)25000対人支援管理システム事業</t>
  </si>
  <si>
    <t>令和5年度補正デジタル田園都市国家構想交付金(デジタル実装タイプTYPE1)25000交通安全施設デジタル管理システム</t>
  </si>
  <si>
    <t>令和6年度補正新しい地方経済・生活環境創生交付金(デジタル実装型TYPE1)12409申請書作成支援システム導入事業</t>
  </si>
  <si>
    <t>令和5年度補正デジタル田園都市国家構想交付金(デジタル実装タイプTYPE1)25201市と自治会をつなぐプラットフォームの構築</t>
  </si>
  <si>
    <t>令和5年度補正デジタル田園都市国家構想交付金(デジタル実装タイプTYPE1)25203保育所等入所申込・選考に係るAI・システム導入事業</t>
  </si>
  <si>
    <t>令和5年度補正デジタル田園都市国家構想交付金(デジタル実装タイプTYPE1)25203農地情報デジタル化構築・管理・活用事業</t>
  </si>
  <si>
    <t>令和5年度補正デジタル田園都市国家構想交付金(デジタル実装タイプTYPE1)25206よりよい介護サービス提供のための介護認定審査会DX化事業</t>
  </si>
  <si>
    <t>令和5年度補正デジタル田園都市国家構想交付金(デジタル実装タイプTYPE1)25207公共施設予約システムへのキャッシュレス決済機能の追加による住民サービスの向上</t>
  </si>
  <si>
    <t>令和5年度補正デジタル田園都市国家構想交付金(デジタル実装タイプTYPE1)25207コミュニティバスのキャッシュレス・デジタル化事業</t>
  </si>
  <si>
    <t>令和5年度補正デジタル田園都市国家構想交付金(デジタル実装タイプTYPE1)25208LINEを活用した広報事業</t>
  </si>
  <si>
    <t>令和5年度補正デジタル田園都市国家構想交付金(デジタル実装タイプTYPE1)25208授業支援システムの導入によるICT活用学習の充実事業</t>
  </si>
  <si>
    <t>令和5年度補正デジタル田園都市国家構想交付金(デジタル実装タイプTYPE1)25208コミュニティバスのキャッシュレス・デジタル化事業</t>
  </si>
  <si>
    <t>令和5年度補正デジタル田園都市国家構想交付金(デジタル実装タイプTYPE1)25209「教育DX」に基づく甲賀市版GIGAスクール推進事業</t>
  </si>
  <si>
    <t>令和6年度補正新しい地方経済・生活環境創生交付金(デジタル実装型TYPE1)01391水道スマートメーター導入事業</t>
  </si>
  <si>
    <t>令和5年度補正デジタル田園都市国家構想交付金(デジタル実装タイプTYPE1)25210マルチコピー機導入による市民サービス向上事業</t>
  </si>
  <si>
    <t>令和6年度補正新しい地方経済・生活環境創生交付金(デジタル実装型TYPE1)40229電子入札システム導入事業</t>
  </si>
  <si>
    <t>令和5年度補正デジタル田園都市国家構想交付金(デジタル実装タイプTYPE1)25211コンビニ交付本籍地交付サービス共同導入事業</t>
  </si>
  <si>
    <t>令和6年度補正新しい地方経済・生活環境創生交付金(デジタル実装型TYPE1)19000山梨県立考古博物館デジタル・アーカイブシステム導入事業</t>
  </si>
  <si>
    <t>令和5年度補正デジタル田園都市国家構想交付金(デジタル実装タイプTYPE1)25212公立園保育ＩＣＴシステム導入事業</t>
  </si>
  <si>
    <t>令和5年度補正デジタル田園都市国家構想交付金(デジタル実装タイプTYPE1)25212要介護認定調査事務DX化事業</t>
  </si>
  <si>
    <t>令和5年度補正デジタル田園都市国家構想交付金(デジタル実装タイプTYPE1)32343奥出雲町LINE拡張ツール導入事業</t>
  </si>
  <si>
    <t>令和5年度補正デジタル田園都市国家構想交付金(デジタル実装タイプTYPE1)25212公共施設利用予約システム導入事業</t>
  </si>
  <si>
    <t>令和5年度補正デジタル田園都市国家構想交付金(デジタル実装タイプTYPE1)25213マイナンバーカードの印鑑登録証利用</t>
  </si>
  <si>
    <t>令和5年度補正デジタル田園都市国家構想交付金(デジタル実装タイプTYPE1)25383町内周遊・魅力再発見等のための古地図等のオープンデータ化</t>
  </si>
  <si>
    <t>令和5年度補正デジタル田園都市国家構想交付金(デジタル実装タイプTYPE1)25425個別最適な学び推進事業</t>
  </si>
  <si>
    <t>令和5年度補正デジタル田園都市国家構想交付金(デジタル実装タイプTYPE1)26100行政キオスク端末の設置及び区役所庁舎案内のデジタル化</t>
  </si>
  <si>
    <t>令和5年度補正デジタル田園都市国家構想交付金(デジタル実装タイプTYPE1)26203ARを活用した防災訓練事業</t>
  </si>
  <si>
    <t>令和5年度補正デジタル田園都市国家構想交付金(デジタル実装タイプTYPE1)26203保護者連絡ツール導入事業</t>
  </si>
  <si>
    <t>令和5年度補正デジタル田園都市国家構想交付金(デジタル実装タイプTYPE1)26206デジタル技術を活用した議会の「見える・伝わる」化事業</t>
  </si>
  <si>
    <t>令和5年度補正デジタル田園都市国家構想交付金(デジタル実装タイプTYPE1)26208向日市どこでも図書館事業</t>
  </si>
  <si>
    <t>令和5年度補正デジタル田園都市国家構想交付金(デジタル実装タイプTYPE1)26211一時的保育事業サービスのオンライン化</t>
  </si>
  <si>
    <t>令和5年度補正デジタル田園都市国家構想交付金(デジタル実装タイプTYPE1)26211区・自治会のデジタル化による地域活性化</t>
  </si>
  <si>
    <t>令和6年度補正新しい地方経済・生活環境創生交付金(デジタル実装型TYPE1)23214衛星データのAI解析を用いた農地活用事業</t>
  </si>
  <si>
    <t>令和5年度補正デジタル田園都市国家構想交付金(デジタル実装タイプTYPE1)26212京丹後デジタルポイント事業</t>
  </si>
  <si>
    <t>令和5年度補正デジタル田園都市国家構想交付金(デジタル実装タイプTYPE1)26214保育ICT推進事業</t>
  </si>
  <si>
    <t>令和5年度補正デジタル田園都市国家構想交付金(デジタル実装タイプTYPE1)35202公開型GIS・統合型GIS整備事業</t>
  </si>
  <si>
    <t>令和5年度補正デジタル田園都市国家構想交付金(デジタル実装タイプTYPE1)26214窓口における字幕表示システムの導入事業</t>
  </si>
  <si>
    <t>令和5年度補正デジタル田園都市国家構想交付金(デジタル実装タイプTYPE1)26303オンライン決済導入事業</t>
  </si>
  <si>
    <t>令和5年度補正デジタル田園都市国家構想交付金(デジタル実装タイプTYPE1)26407行かない・書かない行政サービス推進事業</t>
  </si>
  <si>
    <t>令和5年度補正デジタル田園都市国家構想交付金(デジタル実装タイプTYPE1)26407窓口におけるキャッシュレス決済サービス導入事業</t>
  </si>
  <si>
    <t>令和5年度補正デジタル田園都市国家構想交付金(デジタル実装タイプTYPE1)26407電話自動音声案内システム導入事業</t>
  </si>
  <si>
    <t>令和5年度補正デジタル田園都市国家構想交付金(デジタル実装タイプTYPE1)26465タブレット端末・ペーパーレス会議システムを活用した介護認定審査会運営事業</t>
  </si>
  <si>
    <t>令和5年度補正デジタル田園都市国家構想交付金(デジタル実装タイプTYPE1)26465行政手続におけるオンライン化推進事業</t>
  </si>
  <si>
    <t>令和5年度補正デジタル田園都市国家構想交付金(デジタル実装タイプTYPE1)27100住民情報窓口待合への行政キオスク端末導入による利便性向上事業</t>
  </si>
  <si>
    <t>令和5年度補正デジタル田園都市国家構想交付金(デジタル実装タイプTYPE1)27100マイナンバーカードを活用した書かない窓口の実現事業</t>
  </si>
  <si>
    <t>令和5年度補正デジタル田園都市国家構想交付金(デジタル実装タイプTYPE1)27202学校・家庭相互連携システム導入事業</t>
  </si>
  <si>
    <t>令和5年度補正デジタル田園都市国家構想交付金(デジタル実装タイプTYPE1)27202介護保険認定審査会ペーパーレス化事業</t>
  </si>
  <si>
    <t>令和5年度補正デジタル田園都市国家構想交付金(デジタル実装タイプTYPE1)27203児童相談所システム構築事業</t>
  </si>
  <si>
    <t>令和5年度補正デジタル田園都市国家構想交付金(デジタル実装タイプTYPE1)27203給付費等管理システム導入によるデジタル化事業</t>
  </si>
  <si>
    <t>令和5年度補正デジタル田園都市国家構想交付金(デジタル実装タイプTYPE1)27203防災DX支援体制の構築</t>
  </si>
  <si>
    <t>令和5年度補正デジタル田園都市国家構想交付金(デジタル実装タイプTYPE1)27203教育データ統合による学力向上・こころのケア推進事業</t>
  </si>
  <si>
    <t>令和5年度補正デジタル田園都市国家構想交付金(デジタル実装タイプTYPE1)27204介護認定審査会におけるペーパーレス会議システム導入事業</t>
  </si>
  <si>
    <t>令和5年度補正デジタル田園都市国家構想交付金(デジタル実装タイプTYPE1)27204IoTを活用した子ども安全見守り事業</t>
  </si>
  <si>
    <t>令和5年度補正デジタル田園都市国家構想交付金(デジタル実装タイプTYPE1)27205受電自動応答システム導入</t>
  </si>
  <si>
    <t>令和5年度補正デジタル田園都市国家構想交付金(デジタル実装タイプTYPE1)27205一時預かり等利用予約システム導入事業</t>
  </si>
  <si>
    <t>令和5年度補正デジタル田園都市国家構想交付金(デジタル実装タイプTYPE1)27205公開型GISへの地図コンテンツ追加による市民等サービスの更なる向上</t>
  </si>
  <si>
    <t>令和5年度補正デジタル田園都市国家構想交付金(デジタル実装タイプTYPE1)27207市営バスのデジタル化推進事業</t>
  </si>
  <si>
    <t>令和5年度補正デジタル田園都市国家構想交付金(デジタル実装タイプTYPE1)27207次世代デジタルサイネージによる市施策PR事業</t>
  </si>
  <si>
    <t>令和5年度補正デジタル田園都市国家構想交付金(デジタル実装タイプTYPE1)27208介護認定審査業務のデジタル化事業</t>
  </si>
  <si>
    <t>令和5年度補正デジタル田園都市国家構想交付金(デジタル実装タイプTYPE1)27209公開型GIS構築事業</t>
  </si>
  <si>
    <t>令和5年度補正デジタル田園都市国家構想交付金(デジタル実装タイプTYPE1)27210枚方市立中央図書館・市駅前図書館へのＩＣタグシステム等導入事業</t>
  </si>
  <si>
    <t>令和5年度補正デジタル田園都市国家構想交付金(デジタル実装タイプTYPE1)27210新たな総合窓口におけるマイナンバーカードを活用した証明発行自動交付機の導入事業</t>
  </si>
  <si>
    <t>令和5年度補正デジタル田園都市国家構想交付金(デジタル実装タイプTYPE1)27211施設予約システムの取消・還付申請機能の拡充</t>
  </si>
  <si>
    <t>令和5年度補正デジタル田園都市国家構想交付金(デジタル実装タイプTYPE1)27211クラウド読影による胃内視鏡検診導入事業</t>
  </si>
  <si>
    <t>令和5年度補正デジタル田園都市国家構想交付金(デジタル実装タイプTYPE1)27211デジタル採点システム導入事業</t>
  </si>
  <si>
    <t>令和5年度補正デジタル田園都市国家構想交付金(デジタル実装タイプTYPE1)27211学校用大型提示装置更新</t>
  </si>
  <si>
    <t>令和5年度補正デジタル田園都市国家構想交付金(デジタル実装タイプTYPE1)27213異動受付支援システム拡張事業</t>
  </si>
  <si>
    <t>令和5年度補正デジタル田園都市国家構想交付金(デジタル実装タイプTYPE1)27214デジタル採点システム整備事業</t>
  </si>
  <si>
    <t>令和5年度補正デジタル田園都市国家構想交付金(デジタル実装タイプTYPE1)27214まちの魅力が向上する周遊デジタル化推進事業</t>
  </si>
  <si>
    <t>令和5年度補正デジタル田園都市国家構想交付金(デジタル実装タイプTYPE1)27214図書館と利用者をつなぎ、利用者の読書のプライバイシーを守るためのデジタル（ICT）化事業</t>
  </si>
  <si>
    <t>令和5年度補正デジタル田園都市国家構想交付金(デジタル実装タイプTYPE1)27215河川監視カメラ防災情報整備事業</t>
  </si>
  <si>
    <t>令和5年度補正デジタル田園都市国家構想交付金(デジタル実装タイプTYPE1)27217オンライン手続きの拡充による住民サービスの向上</t>
  </si>
  <si>
    <t>令和5年度補正デジタル田園都市国家構想交付金(デジタル実装タイプTYPE1)27217新・介護予防支援きらり活動事業</t>
  </si>
  <si>
    <t>令和5年度補正デジタル田園都市国家構想交付金(デジタル実装タイプTYPE1)27218利用者の利便性向上に資する公共施設予約システム構築事業</t>
  </si>
  <si>
    <t>令和5年度補正デジタル田園都市国家構想交付金(デジタル実装タイプTYPE1)27218LINE連携を活用した図書館システム構築事業</t>
  </si>
  <si>
    <t>令和5年度補正デジタル田園都市国家構想交付金(デジタル実装タイプTYPE1)27218教育委員会会議DX推進（動画配信・議事録作成）事業</t>
  </si>
  <si>
    <t>令和5年度補正デジタル田園都市国家構想交付金(デジタル実装タイプTYPE1)27218下水道施設に関する維持管理情報の集約化事業</t>
  </si>
  <si>
    <t>令和6年度補正新しい地方経済・生活環境創生交付金(デジタル実装型TYPE1)20362保育所業務支援システム導入事業</t>
  </si>
  <si>
    <t>令和5年度補正デジタル田園都市国家構想交付金(デジタル実装タイプTYPE1)27219書かない窓口システム導入事業</t>
  </si>
  <si>
    <t>令和5年度補正デジタル田園都市国家構想交付金(デジタル実装タイプTYPE1)27220保育業務のICT化による保育の質向上事業</t>
  </si>
  <si>
    <t>令和5年度補正デジタル田園都市国家構想交付金(デジタル実装タイプTYPE1)27220VRコンテンツによる魅力発信事業</t>
  </si>
  <si>
    <t>令和5年度補正デジタル田園都市国家構想交付金(デジタル実装タイプTYPE1)27223スマート窓口推進事業</t>
  </si>
  <si>
    <t>令和5年度補正デジタル田園都市国家構想交付金(デジタル実装タイプTYPE1)27223門真市スマートヘルス整備事業</t>
  </si>
  <si>
    <t>令和5年度補正デジタル田園都市国家構想交付金(デジタル実装タイプTYPE1)27229電子入札システム導入事業</t>
  </si>
  <si>
    <t>令和5年度補正デジタル田園都市国家構想交付金(デジタル実装タイプTYPE1)27229公開型GISによる住民サービス向上事業</t>
  </si>
  <si>
    <t>令和5年度補正デジタル田園都市国家構想交付金(デジタル実装タイプTYPE1)27230ICT技術を活用した災害情報等の情報発信力の強化</t>
  </si>
  <si>
    <t>令和5年度補正デジタル田園都市国家構想交付金(デジタル実装タイプTYPE1)27231オンライン授業推進及び個別最適化の学習支援事業</t>
  </si>
  <si>
    <t>令和5年度補正デジタル田園都市国家構想交付金(デジタル実装タイプTYPE1)27232GIGAスクール推進事業</t>
  </si>
  <si>
    <t>令和5年度補正デジタル田園都市国家構想交付金(デジタル実装タイプTYPE1)27301統合型・公開型ＧＩＳ導入事業</t>
  </si>
  <si>
    <t>令和5年度補正デジタル田園都市国家構想交付金(デジタル実装タイプTYPE1)27366統合型校務支援システム構築事業</t>
  </si>
  <si>
    <t>令和5年度補正デジタル田園都市国家構想交付金(デジタル実装タイプTYPE1)41209郵送請求キャッシュレスサービス事業</t>
  </si>
  <si>
    <t>令和5年度補正デジタル田園都市国家構想交付金(デジタル実装タイプTYPE1)27382地図情報公開による町民・事業者向けサービス向上事業</t>
  </si>
  <si>
    <t>令和5年度補正デジタル田園都市国家構想交付金(デジタル実装タイプTYPE1)27382スマート窓口の実現に向けた環境整備事業</t>
  </si>
  <si>
    <t>令和5年度補正デジタル田園都市国家構想交付金(デジタル実装タイプTYPE1)28000英語学習アプリを活用した英語力向上事業</t>
  </si>
  <si>
    <t>令和5年度補正デジタル田園都市国家構想交付金(デジタル実装タイプTYPE1)28000公立高等学校等インターネット出願システムの導入</t>
  </si>
  <si>
    <t>令和5年度補正デジタル田園都市国家構想交付金(デジタル実装タイプTYPE1)28000衛星画像による広域漏水調査支援事業</t>
  </si>
  <si>
    <t>令和5年度補正デジタル田園都市国家構想交付金(デジタル実装タイプTYPE1)28100コンタクトセンター等構築運用</t>
  </si>
  <si>
    <t>令和5年度補正デジタル田園都市国家構想交付金(デジタル実装タイプTYPE1)28201衛星画像による広域漏水調査支援事業</t>
  </si>
  <si>
    <t>令和5年度補正デジタル田園都市国家構想交付金(デジタル実装タイプTYPE1)28202児童ホーム入退室管理等システム導入事業</t>
  </si>
  <si>
    <t>令和6年度補正新しい地方経済・生活環境創生交付金(デジタル実装型TYPE1)43202衛星画像解析活用漏水調査事業</t>
  </si>
  <si>
    <t>令和5年度補正デジタル田園都市国家構想交付金(デジタル実装タイプTYPE1)28202衛星画像による広域漏水調査支援事業</t>
  </si>
  <si>
    <t>令和5年度補正デジタル田園都市国家構想交付金(デジタル実装タイプTYPE1)28203証明発行窓口のキャッシュレス決済の導入</t>
  </si>
  <si>
    <t>令和5年度補正デジタル田園都市国家構想交付金(デジタル実装タイプTYPE1)28203番号発券システム等整備事業</t>
  </si>
  <si>
    <t>令和5年度補正デジタル田園都市国家構想交付金(デジタル実装タイプTYPE1)28204衛星画像による広域漏水調査支援事業</t>
  </si>
  <si>
    <t>令和5年度補正デジタル田園都市国家構想交付金(デジタル実装タイプTYPE1)28207電子図書館システム導入事業</t>
  </si>
  <si>
    <t>令和5年度補正デジタル田園都市国家構想交付金(デジタル実装タイプTYPE1)28209衛星画像による広域漏水調査支援事業</t>
  </si>
  <si>
    <t>令和5年度補正デジタル田園都市国家構想交付金(デジタル実装タイプTYPE1)28213統合型・公開型GIS事業</t>
  </si>
  <si>
    <t>令和5年度補正デジタル田園都市国家構想交付金(デジタル実装タイプTYPE1)28213学校外教育バウチャー・デジタルクーポン事業</t>
  </si>
  <si>
    <t>令和5年度補正デジタル田園都市国家構想交付金(デジタル実装タイプTYPE1)28214次世代型校務支援システム導入事業</t>
  </si>
  <si>
    <t>令和5年度補正デジタル田園都市国家構想交付金(デジタル実装タイプTYPE1)28214衛星画像による広域漏水調査支援事業</t>
  </si>
  <si>
    <t>令和5年度補正デジタル田園都市国家構想交付金(デジタル実装タイプTYPE1)28215電子申請サービスで行かなくてe市役所構築事業</t>
  </si>
  <si>
    <t>令和5年度補正デジタル田園都市国家構想交付金(デジタル実装タイプTYPE1)28217公民館図書室を含めたICタグ活用サービスの拡充</t>
  </si>
  <si>
    <t>令和5年度補正デジタル田園都市国家構想交付金(デジタル実装タイプTYPE1)28217公開型GISを活用した位置情報の提供</t>
  </si>
  <si>
    <t>令和5年度補正デジタル田園都市国家構想交付金(デジタル実装タイプTYPE1)28218小野市公開型GIS等整備事業</t>
  </si>
  <si>
    <t>令和5年度補正デジタル田園都市国家構想交付金(デジタル実装タイプTYPE1)28218衛星画像による広域漏水調査支援事業</t>
  </si>
  <si>
    <t>令和5年度補正デジタル田園都市国家構想交付金(デジタル実装タイプTYPE1)28219ICT技術を活用した上下水道インフラ情報サービス向上事業</t>
  </si>
  <si>
    <t>令和5年度補正デジタル田園都市国家構想交付金(デジタル実装タイプTYPE1)282193Dデータ等を活用した道路整備事業</t>
  </si>
  <si>
    <t>令和5年度補正デジタル田園都市国家構想交付金(デジタル実装タイプTYPE1)28219（仮称）三田市立認定こども園ありまふじ幼稚園保育ICTサービス導入事業</t>
  </si>
  <si>
    <t>令和5年度補正デジタル田園都市国家構想交付金(デジタル実装タイプTYPE1)28220衛星画像による広域漏水調査支援事業</t>
  </si>
  <si>
    <t>令和5年度補正デジタル田園都市国家構想交付金(デジタル実装タイプTYPE1)28221入札契約関連事務システム導入事業</t>
  </si>
  <si>
    <t>令和5年度補正デジタル田園都市国家構想交付金(デジタル実装タイプTYPE1)28221AIを活用したデマンド型乗合交通導入事業</t>
  </si>
  <si>
    <t>令和5年度補正デジタル田園都市国家構想交付金(デジタル実装タイプTYPE1)28221衛星画像による広域漏水調査支援事業</t>
  </si>
  <si>
    <t>令和5年度補正デジタル田園都市国家構想交付金(デジタル実装タイプTYPE1)28223オンライン学習環境の整備</t>
  </si>
  <si>
    <t>令和5年度補正デジタル田園都市国家構想交付金(デジタル実装タイプTYPE1)28224オンライン申請システム整備事業</t>
  </si>
  <si>
    <t>令和5年度補正デジタル田園都市国家構想交付金(デジタル実装タイプTYPE1)28225AIを活用したデマンド型乗合交通システム導入事業</t>
  </si>
  <si>
    <t>令和5年度補正デジタル田園都市国家構想交付金(デジタル実装タイプTYPE1)28225窓口DX推進事業</t>
  </si>
  <si>
    <t>令和5年度補正デジタル田園都市国家構想交付金(デジタル実装タイプTYPE1)28226淡路市 商工会と連携した地域DX事業</t>
  </si>
  <si>
    <t>令和5年度補正デジタル田園都市国家構想交付金(デジタル実装タイプTYPE1)28227教育・保育DX推進事業</t>
  </si>
  <si>
    <t>令和5年度補正デジタル田園都市国家構想交付金(デジタル実装タイプTYPE1)28227ＶＲ動画等制作事業</t>
  </si>
  <si>
    <t>令和5年度補正デジタル田園都市国家構想交付金(デジタル実装タイプTYPE1)28228音声認識AIを活用した耳に不自由な方への支援</t>
  </si>
  <si>
    <t>令和5年度補正デジタル田園都市国家構想交付金(デジタル実装タイプTYPE1)28228施設型給付費・補助金等申請支援システム導入事業</t>
  </si>
  <si>
    <t>令和5年度補正デジタル田園都市国家構想交付金(デジタル実装タイプTYPE1)28229衛星画像による広域漏水調査支援事業</t>
  </si>
  <si>
    <t>令和5年度補正デジタル田園都市国家構想交付金(デジタル実装タイプTYPE1)28365公共施設案内・予約システム更新事業</t>
  </si>
  <si>
    <t>令和5年度補正デジタル田園都市国家構想交付金(デジタル実装タイプTYPE1)28365Web口座振替受付サービス事業</t>
  </si>
  <si>
    <t>令和5年度補正デジタル田園都市国家構想交付金(デジタル実装タイプTYPE1)28381地域ＢＷＡを活用した安全・安心見守りサービス整備事業</t>
  </si>
  <si>
    <t>令和5年度補正デジタル田園都市国家構想交付金(デジタル実装タイプTYPE1)28382見守りカメラ設置事業</t>
  </si>
  <si>
    <t>令和5年度補正デジタル田園都市国家構想交付金(デジタル実装タイプTYPE1)28442衛星画像による広域漏水調査支援事業</t>
  </si>
  <si>
    <t>令和5年度補正デジタル田園都市国家構想交付金(デジタル実装タイプTYPE1)28464衛星画像による広域漏水調査支援事業</t>
  </si>
  <si>
    <t>令和5年度補正デジタル田園都市国家構想交付金(デジタル実装タイプTYPE1)28586衛星画像による広域漏水調査支援事業</t>
  </si>
  <si>
    <t>令和5年度補正デジタル田園都市国家構想交付金(デジタル実装タイプTYPE1)28908衛星画像による広域漏水調査支援事業</t>
  </si>
  <si>
    <t>令和5年度補正デジタル田園都市国家構想交付金(デジタル実装タイプTYPE1)29000データ連携基盤（奈良スーパーアプリ）の拡充</t>
  </si>
  <si>
    <t>令和5年度補正デジタル田園都市国家構想交付金(デジタル実装タイプTYPE1)29000統合型ＧＩＳシステム導入事業</t>
  </si>
  <si>
    <t>令和5年度補正デジタル田園都市国家構想交付金(デジタル実装タイプTYPE1)29201教育・保育施設等給付業務管理システム導入事業</t>
  </si>
  <si>
    <t>令和5年度補正デジタル田園都市国家構想交付金(デジタル実装タイプTYPE1)29202クラウド型電子契約サービスの導入・運用事業</t>
  </si>
  <si>
    <t>令和5年度補正デジタル田園都市国家構想交付金(デジタル実装タイプTYPE1)29203介護認定業務システム導入事業</t>
  </si>
  <si>
    <t>令和5年度補正デジタル田園都市国家構想交付金(デジタル実装タイプTYPE1)29204ごみ持込事前予約システム導入事業</t>
  </si>
  <si>
    <t>令和5年度補正デジタル田園都市国家構想交付金(デジタル実装タイプTYPE1)29205デジタルライブラリーを活用した子ども読書活動推進事業</t>
  </si>
  <si>
    <t>令和5年度補正デジタル田園都市国家構想交付金(デジタル実装タイプTYPE1)29205窓口閲覧用システムを活用した窓口サービス向上事業</t>
  </si>
  <si>
    <t>令和5年度補正デジタル田園都市国家構想交付金(デジタル実装タイプTYPE1)43100電子契約</t>
  </si>
  <si>
    <t>令和5年度補正デジタル田園都市国家構想交付金(デジタル実装タイプTYPE1)29209認可保育所等支援事業（教育・保育給付費等業務管理システム導入事業）</t>
  </si>
  <si>
    <t>令和5年度補正デジタル田園都市国家構想交付金(デジタル実装タイプTYPE1)29210書かない窓口事業</t>
  </si>
  <si>
    <t>令和5年度補正デジタル田園都市国家構想交付金(デジタル実装タイプTYPE1)29210幼保DX業務推進事業</t>
  </si>
  <si>
    <t>令和5年度補正デジタル田園都市国家構想交付金(デジタル実装タイプTYPE1)29210クラウド型電子契約サービスの導入・運用事業</t>
  </si>
  <si>
    <t>令和5年度補正デジタル田園都市国家構想交付金(デジタル実装タイプTYPE1)29211クラウド型電子契約サービスの導入・運用事業</t>
  </si>
  <si>
    <t>令和5年度補正デジタル田園都市国家構想交付金(デジタル実装タイプTYPE1)29212宇陀市サービス連携プラットフォーム事業</t>
  </si>
  <si>
    <t>令和5年度補正デジタル田園都市国家構想交付金(デジタル実装タイプTYPE1)29212窓口DXによる住民利便性の向上</t>
  </si>
  <si>
    <t>令和5年度補正デジタル田園都市国家構想交付金(デジタル実装タイプTYPE1)29322地籍情報管理システムを活用した公開型ＧＩＳ構築事業</t>
  </si>
  <si>
    <t>令和5年度補正デジタル田園都市国家構想交付金(デジタル実装タイプTYPE1)29344クラウド型電子契約サービスの導入・運用事業</t>
  </si>
  <si>
    <t>令和5年度補正デジタル田園都市国家構想交付金(デジタル実装タイプTYPE1)29361川西町地図情報オープン化事業</t>
  </si>
  <si>
    <t>令和5年度補正デジタル田園都市国家構想交付金(デジタル実装タイプTYPE1)29361クラウド型電子契約サービスの導入・運用事業</t>
  </si>
  <si>
    <t>令和5年度補正デジタル田園都市国家構想交付金(デジタル実装タイプTYPE1)29362コンビニ交付サービス</t>
  </si>
  <si>
    <t>令和5年度補正デジタル田園都市国家構想交付金(デジタル実装タイプTYPE1)40341デジタルの活用による教育環境充実事業</t>
  </si>
  <si>
    <t>令和5年度補正デジタル田園都市国家構想交付金(デジタル実装タイプTYPE1)29385コンビニ交付サービス事業</t>
  </si>
  <si>
    <t>令和5年度補正デジタル田園都市国家構想交付金(デジタル実装タイプTYPE1)29401LINEを活用した住民サービスデジタル化事業</t>
  </si>
  <si>
    <t>令和5年度補正デジタル田園都市国家構想交付金(デジタル実装タイプTYPE1)29424ＢＬＥタグを活用した見守り事業</t>
  </si>
  <si>
    <t>令和5年度補正デジタル田園都市国家構想交付金(デジタル実装タイプTYPE1)29425LINEで一問一答式住民サービス双方向オンライン手続き事業</t>
  </si>
  <si>
    <t>令和5年度補正デジタル田園都市国家構想交付金(デジタル実装タイプTYPE1)29426ＢＬＥタグを活用した見守り事業</t>
  </si>
  <si>
    <t>令和5年度補正デジタル田園都市国家構想交付金(デジタル実装タイプTYPE1)30000建築行政のシステム基盤整備</t>
  </si>
  <si>
    <t>令和5年度補正デジタル田園都市国家構想交付金(デジタル実装タイプTYPE1)30201防災学習センターデジタル化整備事業</t>
  </si>
  <si>
    <t>令和5年度補正デジタル田園都市国家構想交付金(デジタル実装タイプTYPE1)30203教育DXの推進事業</t>
  </si>
  <si>
    <t>令和5年度補正デジタル田園都市国家構想交付金(デジタル実装タイプTYPE1)30205庁内地図情報デジタル化及び公開型GIS導入事業</t>
  </si>
  <si>
    <t>令和5年度補正デジタル田園都市国家構想交付金(デジタル実装タイプTYPE1)30206田辺市公開型GIS構築事業</t>
  </si>
  <si>
    <t>令和5年度補正デジタル田園都市国家構想交付金(デジタル実装タイプTYPE1)30206介護認定審査会デジタル化事業</t>
  </si>
  <si>
    <t>令和5年度補正デジタル田園都市国家構想交付金(デジタル実装タイプTYPE1)30209小児予防接種デジタル化事業</t>
  </si>
  <si>
    <t>令和5年度補正デジタル田園都市国家構想交付金(デジタル実装タイプTYPE1)39201中小企業リスキリング支援事業</t>
  </si>
  <si>
    <t>令和5年度補正デジタル田園都市国家構想交付金(デジタル実装タイプTYPE1)30341申請手続きのオンライン化事業</t>
  </si>
  <si>
    <t>令和6年度補正新しい地方経済・生活環境創生交付金(デジタル実装型TYPE1)01452学校教育DX推進事業</t>
  </si>
  <si>
    <t>令和5年度補正デジタル田園都市国家構想交付金(デジタル実装タイプTYPE1)30344急性期医療ICT連携ネットワーク構築事業</t>
  </si>
  <si>
    <t>令和5年度補正デジタル田園都市国家構想交付金(デジタル実装タイプTYPE1)30362デジタル通知サービスを活用した郵送DX事業</t>
  </si>
  <si>
    <t>令和5年度補正デジタル田園都市国家構想交付金(デジタル実装タイプTYPE1)30362公共施設予約オンライン化推進事業</t>
  </si>
  <si>
    <t>令和5年度補正デジタル田園都市国家構想交付金(デジタル実装タイプTYPE1)30362広川町の魅力発信と移住定住促進のためのデジタルWEB雑誌制作</t>
  </si>
  <si>
    <t>令和5年度補正デジタル田園都市国家構想交付金(デジタル実装タイプTYPE1)30381都市計画街路図作成（公開型用データ作成）事業</t>
  </si>
  <si>
    <t>令和5年度補正デジタル田園都市国家構想交付金(デジタル実装タイプTYPE1)30391こども園等ICT化事業</t>
  </si>
  <si>
    <t>令和5年度補正デジタル田園都市国家構想交付金(デジタル実装タイプTYPE1)30401公立保育園デジタル化による保育環境向上事業</t>
  </si>
  <si>
    <t>令和5年度補正デジタル田園都市国家構想交付金(デジタル実装タイプTYPE1)30401より安全で快適な海水浴場の環境確保事業</t>
  </si>
  <si>
    <t>令和5年度補正デジタル田園都市国家構想交付金(デジタル実装タイプTYPE1)30406行政MaaS事業</t>
  </si>
  <si>
    <t>令和5年度補正デジタル田園都市国家構想交付金(デジタル実装タイプTYPE1)30428コンビニ交付事業</t>
  </si>
  <si>
    <t>令和5年度補正デジタル田園都市国家構想交付金(デジタル実装タイプTYPE1)31000デジタル県議会推進事業</t>
  </si>
  <si>
    <t>令和5年度補正デジタル田園都市国家構想交付金(デジタル実装タイプTYPE1)31000野生鳥獣等情報データ連携事業</t>
  </si>
  <si>
    <t>令和5年度補正デジタル田園都市国家構想交付金(デジタル実装タイプTYPE1)31000災害時のドローンユニットによる物資輸送体制の構築</t>
  </si>
  <si>
    <t>令和5年度補正デジタル田園都市国家構想交付金(デジタル実装タイプTYPE1)31201AIオンデマンド乗合交通運行事業</t>
  </si>
  <si>
    <t>令和5年度補正デジタル田園都市国家構想交付金(デジタル実装タイプTYPE1)31201ふるさと納税ワンストップ特例申請のオンライン化事業</t>
  </si>
  <si>
    <t>令和5年度補正デジタル田園都市国家構想交付金(デジタル実装タイプTYPE1)31201公民館施設利用におけるオンライン管理事業</t>
  </si>
  <si>
    <t>令和5年度補正デジタル田園都市国家構想交付金(デジタル実装タイプTYPE1)31202子育てクラウドシステム事業</t>
  </si>
  <si>
    <t>令和5年度補正デジタル田園都市国家構想交付金(デジタル実装タイプTYPE1)31202介護保険要介護認定システム導入事業</t>
  </si>
  <si>
    <t>令和5年度補正デジタル田園都市国家構想交付金(デジタル実装タイプTYPE1)31202空き家・空き地管理システムの導入</t>
  </si>
  <si>
    <t>令和5年度補正デジタル田園都市国家構想交付金(デジタル実装タイプTYPE1)31203データ基盤・越境ECシステム構築事業</t>
  </si>
  <si>
    <t>令和5年度補正デジタル田園都市国家構想交付金(デジタル実装タイプTYPE1)31204窓口改革推進事業</t>
  </si>
  <si>
    <t>令和5年度補正デジタル田園都市国家構想交付金(デジタル実装タイプTYPE1)31325IP告知端末を活用した買い物安心支援事業</t>
  </si>
  <si>
    <t>令和5年度補正デジタル田園都市国家構想交付金(デジタル実装タイプTYPE1)31328保育所ICT導入事業</t>
  </si>
  <si>
    <t>令和5年度補正デジタル田園都市国家構想交付金(デジタル実装タイプTYPE1)31329デジタルとアナログを融合させた若桜鉄道の新たな魅力発信事業</t>
  </si>
  <si>
    <t>令和5年度補正デジタル田園都市国家構想交付金(デジタル実装タイプTYPE1)31371窓口DXSaaS導入事業</t>
  </si>
  <si>
    <t>令和5年度補正デジタル田園都市国家構想交付金(デジタル実装タイプTYPE1)31371行財政・地理情報住民共有プラットフォーム構築事業</t>
  </si>
  <si>
    <t>令和5年度補正デジタル田園都市国家構想交付金(デジタル実装タイプTYPE1)40204母子健康手帳アプリ及びデジタル予診票を活用した小児予防接種DX</t>
  </si>
  <si>
    <t>令和5年度補正デジタル田園都市国家構想交付金(デジタル実装タイプTYPE1)31389保育業務支援システム導入事業</t>
  </si>
  <si>
    <t>令和5年度補正デジタル田園都市国家構想交付金(デジタル実装タイプTYPE1)31389電子契約サービス事業</t>
  </si>
  <si>
    <t>令和5年度補正デジタル田園都市国家構想交付金(デジタル実装タイプTYPE1)32000デジタル採点システム導入</t>
  </si>
  <si>
    <t>令和5年度補正デジタル田園都市国家構想交付金(デジタル実装タイプTYPE1)32201行政キオスク端末導入事業</t>
  </si>
  <si>
    <t>令和5年度補正デジタル田園都市国家構想交付金(デジタル実装タイプTYPE1)32201デジタルToデジタルのコミュニケーションモデル構築</t>
  </si>
  <si>
    <t>令和5年度補正デジタル田園都市国家構想交付金(デジタル実装タイプTYPE1)32203行政手続きデジタル化推進事業事業</t>
  </si>
  <si>
    <t>令和5年度補正デジタル田園都市国家構想交付金(デジタル実装タイプTYPE1)32204【LINE公式アカウントの機能拡張による市民サービスの向上】</t>
  </si>
  <si>
    <t>令和5年度補正デジタル田園都市国家構想交付金(デジタル実装タイプTYPE1)32205要介護認定調査におけるDX化事業</t>
  </si>
  <si>
    <t>令和5年度補正デジタル田園都市国家構想交付金(デジタル実装タイプTYPE1)32207江津市統合GIS及び公開型GISクラウドサービス導入事業</t>
  </si>
  <si>
    <t>令和5年度補正デジタル田園都市国家構想交付金(デジタル実装タイプTYPE1)32209庁舎施設窓口等におけるキャッシュレス事業</t>
  </si>
  <si>
    <t>令和5年度補正デジタル田園都市国家構想交付金(デジタル実装タイプTYPE1)32209電子化手続き事業</t>
  </si>
  <si>
    <t>令和5年度補正デジタル田園都市国家構想交付金(デジタル実装タイプTYPE1)32448美郷町地区防災計画作成支援事業</t>
  </si>
  <si>
    <t>令和5年度補正デジタル田園都市国家構想交付金(デジタル実装タイプTYPE1)32505LINEを活用した情報発信デジタル化事業</t>
  </si>
  <si>
    <t>令和5年度補正デジタル田園都市国家構想交付金(デジタル実装タイプTYPE1)33100給付管理システム導入事業</t>
  </si>
  <si>
    <t>令和5年度補正デジタル田園都市国家構想交付金(デジタル実装タイプTYPE1)33100スマート窓口事業</t>
  </si>
  <si>
    <t>令和5年度補正デジタル田園都市国家構想交付金(デジタル実装タイプTYPE1)33202倉敷市デジタル市政情報発信強化事業</t>
  </si>
  <si>
    <t>令和5年度補正デジタル田園都市国家構想交付金(デジタル実装タイプTYPE1)33202SDGs課題解決デジタルプラットフォーム構築事業</t>
  </si>
  <si>
    <t>令和5年度補正デジタル田園都市国家構想交付金(デジタル実装タイプTYPE1)33202くらしき健康ポイントアプリ導入事業</t>
  </si>
  <si>
    <t>令和5年度補正デジタル田園都市国家構想交付金(デジタル実装タイプTYPE1)33204霊園管理システム構築事業</t>
  </si>
  <si>
    <t>令和5年度補正デジタル田園都市国家構想交付金(デジタル実装タイプTYPE1)33209母子健康アプリ（乳幼児健診・予防接種）</t>
  </si>
  <si>
    <t>令和5年度補正デジタル田園都市国家構想交付金(デジタル実装タイプTYPE1)33209ドローン導入事業</t>
  </si>
  <si>
    <t>令和5年度補正デジタル田園都市国家構想交付金(デジタル実装タイプTYPE1)33210保護者連絡ツール環境構築委託事業</t>
  </si>
  <si>
    <t>令和5年度補正デジタル田園都市国家構想交付金(デジタル実装タイプTYPE1)33211人と人をつなげるハブとしての電子黒板導入</t>
  </si>
  <si>
    <t>令和5年度補正デジタル田園都市国家構想交付金(デジタル実装タイプTYPE1)33211スマートメーターを活用した水道検針業務の自動化と見守り事業</t>
  </si>
  <si>
    <t>令和5年度補正デジタル田園都市国家構想交付金(デジタル実装タイプTYPE1)33213LINEを活用した市民サービス向上事業</t>
  </si>
  <si>
    <t>令和5年度補正デジタル田園都市国家構想交付金(デジタル実装タイプTYPE1)33214窓口dx　誰にも「やさしく」「わかりやすく」「安心できる」窓口づくり事業</t>
  </si>
  <si>
    <t>令和5年度補正デジタル田園都市国家構想交付金(デジタル実装タイプTYPE1)33214母子健康手帳アプリのデジタル予診票を活用した小児予防接種DX</t>
  </si>
  <si>
    <t>令和5年度補正デジタル田園都市国家構想交付金(デジタル実装タイプTYPE1)33215美作市学校図書館デジタル化事業</t>
  </si>
  <si>
    <t>令和6年度補正新しい地方経済・生活環境創生交付金(デジタル実装型TYPE1)15223新潟県災害時の避難者支援システム導入事業</t>
  </si>
  <si>
    <t>令和5年度補正デジタル田園都市国家構想交付金(デジタル実装タイプTYPE1)33445母子健康手帳アプリのデジタル受診票を活用した乳幼児健診DX事業</t>
  </si>
  <si>
    <t>令和5年度補正デジタル田園都市国家構想交付金(デジタル実装タイプTYPE1)33445電子黒板を用いたオンライン学習環境整備事業</t>
  </si>
  <si>
    <t>令和6年度補正新しい地方経済・生活環境創生交付金(デジタル実装型TYPE1)21212個別避難計画及び避難行動要支援者管理システム導入事業</t>
  </si>
  <si>
    <t>令和5年度補正デジタル田園都市国家構想交付金(デジタル実装タイプTYPE1)33461矢掛町健康ポイント事業</t>
  </si>
  <si>
    <t>令和5年度補正デジタル田園都市国家構想交付金(デジタル実装タイプTYPE1)33461定額タクシー事業</t>
  </si>
  <si>
    <t>令和5年度補正デジタル田園都市国家構想交付金(デジタル実装タイプTYPE1)36368コンビニ交付サービス導入事業</t>
  </si>
  <si>
    <t>令和5年度補正デジタル田園都市国家構想交付金(デジタル実装タイプTYPE1)33666窓口サービス改革事業</t>
  </si>
  <si>
    <t>令和5年度補正デジタル田園都市国家構想交付金(デジタル実装タイプTYPE1)34000県立学校入学者選抜等デジタル化推進事業</t>
  </si>
  <si>
    <t>令和5年度補正デジタル田園都市国家構想交付金(デジタル実装タイプTYPE1)34000放送事業者と連携した防災情報の提供</t>
  </si>
  <si>
    <t>令和5年度補正デジタル田園都市国家構想交付金(デジタル実装タイプTYPE1)40215統合型校務支援システム導入に伴うICT整備事業</t>
  </si>
  <si>
    <t>令和5年度補正デジタル田園都市国家構想交付金(デジタル実装タイプTYPE1)34202教育DXの推進</t>
  </si>
  <si>
    <t>令和5年度補正デジタル田園都市国家構想交付金(デジタル実装タイプTYPE1)34202人工衛星画像とAIによる水道管路漏水調査事業</t>
  </si>
  <si>
    <t>令和5年度補正デジタル田園都市国家構想交付金(デジタル実装タイプTYPE1)34203インフラ情報のオープンデータ整備事業</t>
  </si>
  <si>
    <t>令和5年度補正デジタル田園都市国家構想交付金(デジタル実装タイプTYPE1)34204保育所・幼稚園業務ICT活用事業</t>
  </si>
  <si>
    <t>令和5年度補正デジタル田園都市国家構想交付金(デジタル実装タイプTYPE1)34204道路維持管理デジタル活用事業</t>
  </si>
  <si>
    <t>令和5年度補正デジタル田園都市国家構想交付金(デジタル実装タイプTYPE1)34204マニュアル共有による市民サービス向上事業</t>
  </si>
  <si>
    <t>令和5年度補正デジタル田園都市国家構想交付金(デジタル実装タイプTYPE1)34205保育施設給付費等申請システム導入事業</t>
  </si>
  <si>
    <t>令和5年度補正デジタル田園都市国家構想交付金(デジタル実装タイプTYPE1)34205スマート窓口拡大事業</t>
  </si>
  <si>
    <t>令和5年度補正デジタル田園都市国家構想交付金(デジタル実装タイプTYPE1)34207福山市公園施設デジタル化事業</t>
  </si>
  <si>
    <t>令和5年度補正デジタル田園都市国家構想交付金(デジタル実装タイプTYPE1)34207個別最適な学びの実現と保護者へのきめ細かな対応を実現するデジタル化推進事業</t>
  </si>
  <si>
    <t>令和5年度補正デジタル田園都市国家構想交付金(デジタル実装タイプTYPE1)34208市オリジナルVtuberによるシティプロモーション事業</t>
  </si>
  <si>
    <t>令和6年度補正新しい地方経済・生活環境創生交付金(デジタル実装型TYPE1)07208健康診査等予約システム事業</t>
  </si>
  <si>
    <t>令和5年度補正デジタル田園都市国家構想交付金(デジタル実装タイプTYPE1)34212多言語コミュニケーション</t>
  </si>
  <si>
    <t>令和5年度補正デジタル田園都市国家構想交付金(デジタル実装タイプTYPE1)34213スマート窓口推進事業</t>
  </si>
  <si>
    <t>令和5年度補正デジタル田園都市国家構想交付金(デジタル実装タイプTYPE1)34213ペーパーレス会議システムを利用した介護認定審査会運営事業</t>
  </si>
  <si>
    <t>令和6年度補正新しい地方経済・生活環境創生交付金(デジタル実装型TYPE1)32205大田市公式LINEアカウント機能拡張事業</t>
  </si>
  <si>
    <t>令和5年度補正デジタル田園都市国家構想交付金(デジタル実装タイプTYPE1)34215遊休農地確認及び集約システム等構築事業</t>
  </si>
  <si>
    <t>令和5年度補正デジタル田園都市国家構想交付金(デジタル実装タイプTYPE1)34304海田町人流データのオープンデータ化・利活用事業</t>
  </si>
  <si>
    <t>令和5年度補正デジタル田園都市国家構想交付金(デジタル実装タイプTYPE1)34431大崎上島町教育DX推進事業</t>
  </si>
  <si>
    <t>令和5年度補正デジタル田園都市国家構想交付金(デジタル実装タイプTYPE1)34462LINE機能拡充事業</t>
  </si>
  <si>
    <t>令和5年度補正デジタル田園都市国家構想交付金(デジタル実装タイプTYPE1)34462デジタル技術による議会の伝わる化事業</t>
  </si>
  <si>
    <t>令和5年度補正デジタル田園都市国家構想交付金(デジタル実装タイプTYPE1)35000AIを活用したＳＮＳ上の事故・災害情報抽出システム事業</t>
  </si>
  <si>
    <t>令和5年度補正デジタル田園都市国家構想交付金(デジタル実装タイプTYPE1)35000デジタルによる安心インフラやまぐちの実現</t>
  </si>
  <si>
    <t>令和6年度補正新しい地方経済・生活環境創生交付金(デジタル実装型TYPE1)28203オンライン決済対応の施設予約システム導入</t>
  </si>
  <si>
    <t>令和5年度補正デジタル田園都市国家構想交付金(デジタル実装タイプTYPE1)35000山口県道路情報「道路見えるナビ」改修事業</t>
  </si>
  <si>
    <t>令和5年度補正デジタル田園都市国家構想交付金(デジタル実装タイプTYPE1)35202ICTの活用による教育環境向上事業</t>
  </si>
  <si>
    <t>令和5年度補正デジタル田園都市国家構想交付金(デジタル実装タイプTYPE1)35204情報発信ＤＸ化事業</t>
  </si>
  <si>
    <t>令和5年度補正デジタル田園都市国家構想交付金(デジタル実装タイプTYPE1)35204窓口キャッシュレス決済導入事業</t>
  </si>
  <si>
    <t>令和5年度補正デジタル田園都市国家構想交付金(デジタル実装タイプTYPE1)35206データ放送サービス事業</t>
  </si>
  <si>
    <t>令和5年度補正デジタル田園都市国家構想交付金(デジタル実装タイプTYPE1)35206一次救急オンライン事業</t>
  </si>
  <si>
    <t>令和5年度補正デジタル田園都市国家構想交付金(デジタル実装タイプTYPE1)35207　公共施設予約・施設使用料決済オンライン化推進事業</t>
  </si>
  <si>
    <t>令和5年度補正デジタル田園都市国家構想交付金(デジタル実装タイプTYPE1)35208「行かなくてもいい、迷わない、書かなくてもいい」窓口サービスの提供</t>
  </si>
  <si>
    <t>令和5年度補正デジタル田園都市国家構想交付金(デジタル実装タイプTYPE1)35210公開型GIS事業</t>
  </si>
  <si>
    <t>令和5年度補正デジタル田園都市国家構想交付金(デジタル実装タイプTYPE1)35211書かない・待たないスマート窓口の構築事業</t>
  </si>
  <si>
    <t>令和5年度補正デジタル田園都市国家構想交付金(デジタル実装タイプTYPE1)35212窓口字幕表示システム導入事業</t>
  </si>
  <si>
    <t>令和5年度補正デジタル田園都市国家構想交付金(デジタル実装タイプTYPE1)35213公共施設オンライン予約サービス導入事業</t>
  </si>
  <si>
    <t>令和5年度補正デジタル田園都市国家構想交付金(デジタル実装タイプTYPE1)35215市民公開型GISなどによる地図情報公開事業</t>
  </si>
  <si>
    <t>令和5年度補正デジタル田園都市国家構想交付金(デジタル実装タイプTYPE1)35305学校欠席連絡デジタル化事業</t>
  </si>
  <si>
    <t>令和5年度補正デジタル田園都市国家構想交付金(デジタル実装タイプTYPE1)35305行政サービスの未来へ！各種サービスにおけるローコードツール導入事業</t>
  </si>
  <si>
    <t>令和5年度補正デジタル田園都市国家構想交付金(デジタル実装タイプTYPE1)35343田布施町学校図書館デジタル化事業</t>
  </si>
  <si>
    <t>令和5年度補正デジタル田園都市国家構想交付金(デジタル実装タイプTYPE1)35344キャッシュレス決済対応セミセルフレジ導入事業</t>
  </si>
  <si>
    <t>令和5年度補正デジタル田園都市国家構想交付金(デジタル実装タイプTYPE1)35344手続ポータルサイト構築事業</t>
  </si>
  <si>
    <t>令和5年度補正デジタル田園都市国家構想交付金(デジタル実装タイプTYPE1)36000徳島医療コンソーシアム救急画像連携ネットワークサービス事業</t>
  </si>
  <si>
    <t>令和5年度補正デジタル田園都市国家構想交付金(デジタル実装タイプTYPE1)36000文書館システム構築事業</t>
  </si>
  <si>
    <t>令和5年度補正デジタル田園都市国家構想交付金(デジタル実装タイプTYPE1)36000施設管理デジタルガバメント実装事業</t>
  </si>
  <si>
    <t>令和5年度補正デジタル田園都市国家構想交付金(デジタル実装タイプTYPE1)36000県立病院医療費後払いサービス導入事業</t>
  </si>
  <si>
    <t>令和5年度補正デジタル田園都市国家構想交付金(デジタル実装タイプTYPE1)36201「書かない窓口」申請書作成サービス</t>
  </si>
  <si>
    <t>令和5年度補正デジタル田園都市国家構想交付金(デジタル実装タイプTYPE1)36202バーチャル鳴門市構築事業</t>
  </si>
  <si>
    <t>令和5年度補正デジタル田園都市国家構想交付金(デジタル実装タイプTYPE1)36203防災行政無線放送アプリ導入事業</t>
  </si>
  <si>
    <t>令和5年度補正デジタル田園都市国家構想交付金(デジタル実装タイプTYPE1)36203図書館サービスICT化事業</t>
  </si>
  <si>
    <t>令和5年度補正デジタル田園都市国家構想交付金(デジタル実装タイプTYPE1)36204被災者生活再建支援システム導入事業</t>
  </si>
  <si>
    <t>令和5年度補正デジタル田園都市国家構想交付金(デジタル実装タイプTYPE1)36207デジタル地域通貨と連携した健康ポイント導入事業</t>
  </si>
  <si>
    <t>令和5年度補正デジタル田園都市国家構想交付金(デジタル実装タイプTYPE1)36207認定こども園ICT化推進事業</t>
  </si>
  <si>
    <t>令和5年度補正デジタル田園都市国家構想交付金(デジタル実装タイプTYPE1)36208被災者生活再建支援システム導入事業</t>
  </si>
  <si>
    <t>令和5年度補正デジタル田園都市国家構想交付金(デジタル実装タイプTYPE1)36341書かない窓口推進事業</t>
  </si>
  <si>
    <t>令和5年度補正デジタル田園都市国家構想交付金(デジタル実装タイプTYPE1)36341コンビニ交付サービス導入事業</t>
  </si>
  <si>
    <t>令和5年度補正デジタル田園都市国家構想交付金(デジタル実装タイプTYPE1)36368住民と行政がつながるデジタルプラットフォーム構築事業</t>
  </si>
  <si>
    <t>令和5年度補正デジタル田園都市国家構想交付金(デジタル実装タイプTYPE1)36387コンビニ交付サービス事業</t>
  </si>
  <si>
    <t>令和5年度補正デジタル田園都市国家構想交付金(デジタル実装タイプTYPE1)36388災害時も活用できる地域アプリ（マイナカード利活用機能付き）</t>
  </si>
  <si>
    <t>令和6年度補正新しい地方経済・生活環境創生交付金(デジタル実装型TYPE1)01546除雪集計システム導入事業</t>
  </si>
  <si>
    <t>令和5年度補正デジタル田園都市国家構想交付金(デジタル実装タイプTYPE1)36402統合型及び公開型GIS整備事業</t>
  </si>
  <si>
    <t>令和5年度補正デジタル田園都市国家構想交付金(デジタル実装タイプTYPE1)36489窓口DX推進事業</t>
  </si>
  <si>
    <t>令和5年度補正デジタル田園都市国家構想交付金(デジタル実装タイプTYPE1)37000メタバース活用による情報発信・交流拡大事業</t>
  </si>
  <si>
    <t>令和5年度補正デジタル田園都市国家構想交付金(デジタル実装タイプTYPE1)37203地域公共交通ＤＸ化事業</t>
  </si>
  <si>
    <t>令和5年度補正デジタル田園都市国家構想交付金(デジタル実装タイプTYPE1)37204善通寺市デジタル地域通貨事業</t>
  </si>
  <si>
    <t>令和5年度補正デジタル田園都市国家構想交付金(デジタル実装タイプTYPE1)37204WEBQUを活用した学級生活満足度向上事業</t>
  </si>
  <si>
    <t>令和5年度補正デジタル田園都市国家構想交付金(デジタル実装タイプTYPE1)37207窓口レジのキャッシュレス決済対応事業</t>
  </si>
  <si>
    <t>令和5年度補正デジタル田園都市国家構想交付金(デジタル実装タイプTYPE1)37207東かがわ市公式アプリ導入事業</t>
  </si>
  <si>
    <t>令和5年度補正デジタル田園都市国家構想交付金(デジタル実装タイプTYPE1)37324汎用的電子申請システム導入</t>
  </si>
  <si>
    <t>令和5年度補正デジタル田園都市国家構想交付金(デジタル実装タイプTYPE1)37341コンビニ交付対応窓口電子化事業</t>
  </si>
  <si>
    <t>令和6年度補正新しい地方経済・生活環境創生交付金(デジタル実装型TYPE1)14382町公式LINE機能強化事業</t>
  </si>
  <si>
    <t>令和5年度補正デジタル田園都市国家構想交付金(デジタル実装タイプTYPE1)37386申請書記載補助システム導入事業</t>
  </si>
  <si>
    <t>令和5年度補正デジタル田園都市国家構想交付金(デジタル実装タイプTYPE1)37386ＡＩチャットボットサービス実装事業</t>
  </si>
  <si>
    <t>令和5年度補正デジタル田園都市国家構想交付金(デジタル実装タイプTYPE1)37386宇多津町情報発信強化事業</t>
  </si>
  <si>
    <t>令和5年度補正デジタル田園都市国家構想交付金(デジタル実装タイプTYPE1)37404学校図書館蔵書管理システム構築事業</t>
  </si>
  <si>
    <t>令和5年度補正デジタル田園都市国家構想交付金(デジタル実装タイプTYPE1)37404がん集団検診等WEB予約システム事業</t>
  </si>
  <si>
    <t>令和5年度補正デジタル田園都市国家構想交付金(デジタル実装タイプTYPE1)38000家畜疾病総合情報デジタル化推進事業</t>
  </si>
  <si>
    <t>令和6年度補正新しい地方経済・生活環境創生交付金(デジタル実装型TYPE1)05434町公式ホームページを活用した情報発信強化事業</t>
  </si>
  <si>
    <t>令和5年度補正デジタル田園都市国家構想交付金(デジタル実装タイプTYPE1)38201道路パトロール支援システム導入事業</t>
  </si>
  <si>
    <t>令和5年度補正デジタル田園都市国家構想交付金(デジタル実装タイプTYPE1)38201映像通報システム（Live119）導入事業</t>
  </si>
  <si>
    <t>令和5年度補正デジタル田園都市国家構想交付金(デジタル実装タイプTYPE1)38202今治市都市計画情報システム更新及び、公開型GISシステム構築事業</t>
  </si>
  <si>
    <t>令和5年度補正デジタル田園都市国家構想交付金(デジタル実装タイプTYPE1)38203スマート窓口整備事業</t>
  </si>
  <si>
    <t>令和5年度補正デジタル田園都市国家構想交付金(デジタル実装タイプTYPE1)38203避難行動支援サービス導入事業</t>
  </si>
  <si>
    <t>令和5年度補正デジタル田園都市国家構想交付金(デジタル実装タイプTYPE1)38203オンライン授業による不登校生徒への支援強化事業</t>
  </si>
  <si>
    <t>令和5年度補正デジタル田園都市国家構想交付金(デジタル実装タイプTYPE1)38204窓口受付システム導入事業</t>
  </si>
  <si>
    <t>令和5年度補正デジタル田園都市国家構想交付金(デジタル実装タイプTYPE1)38207施設利用予約システム</t>
  </si>
  <si>
    <t>令和5年度補正デジタル田園都市国家構想交付金(デジタル実装タイプTYPE1)38210施設利用予約システム導入事業</t>
  </si>
  <si>
    <t>令和5年度補正デジタル田園都市国家構想交付金(デジタル実装タイプTYPE1)38213【LINEを活用したデジタル防災サービス事業】　</t>
  </si>
  <si>
    <t>令和6年度補正新しい地方経済・生活環境創生交付金(デジタル実装型TYPE1)10384書かない窓口推進事業</t>
  </si>
  <si>
    <t>令和5年度補正デジタル田園都市国家構想交付金(デジタル実装タイプTYPE1)38215デジタル技術を活用したコンビニ収納による住民サービスの向上</t>
  </si>
  <si>
    <t>令和5年度補正デジタル田園都市国家構想交付金(デジタル実装タイプTYPE1)38215とうおんスマートヘルスケア創出事業</t>
  </si>
  <si>
    <t>令和5年度補正デジタル田園都市国家構想交付金(デジタル実装タイプTYPE1)38215要介護認定訪問調査及び介護・障害支援区分認定審査会システムの導入</t>
  </si>
  <si>
    <t>令和5年度補正デジタル田園都市国家構想交付金(デジタル実装タイプTYPE1)38386LINEを活用した町政情報配信事業</t>
  </si>
  <si>
    <t>令和5年度補正デジタル田園都市国家構想交付金(デジタル実装タイプTYPE1)38402保育業務支援システム導入事業</t>
  </si>
  <si>
    <t>令和5年度補正デジタル田園都市国家構想交付金(デジタル実装タイプTYPE1)38402キャッシュレス決済拡充事業</t>
  </si>
  <si>
    <t>令和5年度補正デジタル田園都市国家構想交付金(デジタル実装タイプTYPE1)38422書かない窓口支援事業</t>
  </si>
  <si>
    <t>令和5年度補正デジタル田園都市国家構想交付金(デジタル実装タイプTYPE1)38422LINEを活用した町政情報配信事業</t>
  </si>
  <si>
    <t>令和5年度補正デジタル田園都市国家構想交付金(デジタル実装タイプTYPE1)38488申請書記入サポートシステム導入事業</t>
  </si>
  <si>
    <t>令和5年度補正デジタル田園都市国家構想交付金(デジタル実装タイプTYPE1)38488コンビニ交付サービス事務</t>
  </si>
  <si>
    <t>令和5年度補正デジタル田園都市国家構想交付金(デジタル実装タイプTYPE1)38506申請書自動作成システム導入事業</t>
  </si>
  <si>
    <t>令和5年度補正デジタル田園都市国家構想交付金(デジタル実装タイプTYPE1)38506コンビニ交付サービス導入事業</t>
  </si>
  <si>
    <t>令和5年度補正デジタル田園都市国家構想交付金(デジタル実装タイプTYPE1)39000砂防堰堤の３次元点群測量事業（地震時緊急点検等への活用）</t>
  </si>
  <si>
    <t>令和5年度補正デジタル田園都市国家構想交付金(デジタル実装タイプTYPE1)39205介護認定業務デジタル化事業</t>
  </si>
  <si>
    <t>令和5年度補正デジタル田園都市国家構想交付金(デジタル実装タイプTYPE1)39206市役所庁舎内における自動証明書発行サービス活用事業</t>
  </si>
  <si>
    <t>令和5年度補正デジタル田園都市国家構想交付金(デジタル実装タイプTYPE1)39210介護認定調査のデジタル推進事業</t>
  </si>
  <si>
    <t>令和5年度補正デジタル田園都市国家構想交付金(デジタル実装タイプTYPE1)39212議場システム更新委託業務</t>
  </si>
  <si>
    <t>令和6年度補正新しい地方経済・生活環境創生交付金(デジタル実装型TYPE1)08230　かすみがうら市Ｗｅｂ版ハザードマップ構築事業</t>
  </si>
  <si>
    <t>令和5年度補正デジタル田園都市国家構想交付金(デジタル実装タイプTYPE1)39307コンビニ交付サービス事業</t>
  </si>
  <si>
    <t>令和5年度補正デジタル田園都市国家構想交付金(デジタル実装タイプTYPE1)39364地域防災情報システム整備事業</t>
  </si>
  <si>
    <t>令和5年度補正デジタル田園都市国家構想交付金(デジタル実装タイプTYPE1)39387避難行動要支援者管理システム導入事業</t>
  </si>
  <si>
    <t>令和5年度補正デジタル田園都市国家構想交付金(デジタル実装タイプTYPE1)39401社会体育施設スマートキー導入事業</t>
  </si>
  <si>
    <t>令和6年度補正新しい地方経済・生活環境創生交付金(デジタル実装型TYPE1)13229指導者用デジタル教科書の整備</t>
  </si>
  <si>
    <t>令和5年度補正デジタル田園都市国家構想交付金(デジタル実装タイプTYPE1)39402佐川町情報DXによる「学び合い」のまちづくり事業</t>
  </si>
  <si>
    <t>令和5年度補正デジタル田園都市国家構想交付金(デジタル実装タイプTYPE1)39402窓口業務デジタル化事業</t>
  </si>
  <si>
    <t>令和5年度補正デジタル田園都市国家構想交付金(デジタル実装タイプTYPE1)39402佐川町議会デジタル配信事業</t>
  </si>
  <si>
    <t>令和5年度補正デジタル田園都市国家構想交付金(デジタル実装タイプTYPE1)39424ペーパーレス会議システムを利用した介護認定審査会デジタル化事業</t>
  </si>
  <si>
    <t>令和5年度補正デジタル田園都市国家構想交付金(デジタル実装タイプTYPE1)39428電子請求サービス導入事業</t>
  </si>
  <si>
    <t>令和5年度補正デジタル田園都市国家構想交付金(デジタル実装タイプTYPE1)40000生涯現役チャレンジセンター機能強化事業</t>
  </si>
  <si>
    <t>令和5年度補正デジタル田園都市国家構想交付金(デジタル実装タイプTYPE1)40000AI技術を活用した大気汚染予測情報の配信事業</t>
  </si>
  <si>
    <t>令和5年度補正デジタル田園都市国家構想交付金(デジタル実装タイプTYPE1)40000騒音・振動規制区域図のデジタル化事業</t>
  </si>
  <si>
    <t>令和5年度補正デジタル田園都市国家構想交付金(デジタル実装タイプTYPE1)40000警察安全相談業務の高度化事業（電話応対支援システム導入）</t>
  </si>
  <si>
    <t>令和5年度補正デジタル田園都市国家構想交付金(デジタル実装タイプTYPE1)40100救急搬送スピードアップ事業</t>
  </si>
  <si>
    <t>令和5年度補正デジタル田園都市国家構想交付金(デジタル実装タイプTYPE1)40100スマらく区役所サービス事業</t>
  </si>
  <si>
    <t>令和5年度補正デジタル田園都市国家構想交付金(デジタル実装タイプTYPE1)40100介護認定審査会ペーパーレス化事業</t>
  </si>
  <si>
    <t>令和5年度補正デジタル田園都市国家構想交付金(デジタル実装タイプTYPE1)45382衛星画像活用水道管漏水調査支援事業</t>
  </si>
  <si>
    <t>令和5年度補正デジタル田園都市国家構想交付金(デジタル実装タイプTYPE1)40203公開型GISサービス導入事業</t>
  </si>
  <si>
    <t>令和5年度補正デジタル田園都市国家構想交付金(デジタル実装タイプTYPE1)40204人流データの活用によるまちの魅力向上事業</t>
  </si>
  <si>
    <t>令和5年度補正デジタル田園都市国家構想交付金(デジタル実装タイプTYPE1)40205プログラミング教育推進事業</t>
  </si>
  <si>
    <t>令和5年度補正デジタル田園都市国家構想交付金(デジタル実装タイプTYPE1)40206田川市フロントヤードDX事業</t>
  </si>
  <si>
    <t>令和5年度補正デジタル田園都市国家構想交付金(デジタル実装タイプTYPE1)40207柳川市公開型及び統合型GISクラウドサービス導入事業</t>
  </si>
  <si>
    <t>令和5年度補正デジタル田園都市国家構想交付金(デジタル実装タイプTYPE1)40210八女市公開型GIS整備事業</t>
  </si>
  <si>
    <t>令和5年度補正デジタル田園都市国家構想交付金(デジタル実装タイプTYPE1)40211らくらく窓口証明書交付サービス導入事業</t>
  </si>
  <si>
    <t>令和5年度補正デジタル田園都市国家構想交付金(デジタル実装タイプTYPE1)40211AIチャットボット等による市公式ホームページDX事業</t>
  </si>
  <si>
    <t>令和5年度補正デジタル田園都市国家構想交付金(デジタル実装タイプTYPE1)40212大川市公共施設予約システム導入事業</t>
  </si>
  <si>
    <t>令和5年度補正デジタル田園都市国家構想交付金(デジタル実装タイプTYPE1)40213行橋市地理空間情報公開サービス構築事業</t>
  </si>
  <si>
    <t>令和5年度補正デジタル田園都市国家構想交付金(デジタル実装タイプTYPE1)40213AIｰOCR・RPA技術を活用した市民サービスの向上</t>
  </si>
  <si>
    <t>令和5年度補正デジタル田園都市国家構想交付金(デジタル実装タイプTYPE1)40216LINE活用で実現する「行かない・書かない市役所」</t>
  </si>
  <si>
    <t>令和5年度補正デジタル田園都市国家構想交付金(デジタル実装タイプTYPE1)40218コンビニ納付・キャッシュレス決済サービス導入事業</t>
  </si>
  <si>
    <t>令和5年度補正デジタル田園都市国家構想交付金(デジタル実装タイプTYPE1)40218統合型校務支援システム導入に伴うICT整備事業</t>
  </si>
  <si>
    <t>令和5年度補正デジタル田園都市国家構想交付金(デジタル実装タイプTYPE1)40220書かない窓口事業</t>
  </si>
  <si>
    <t>令和5年度補正デジタル田園都市国家構想交付金(デジタル実装タイプTYPE1)40220地域ポイント＆市民ポータルアプリ事業</t>
  </si>
  <si>
    <t>令和5年度補正デジタル田園都市国家構想交付金(デジタル実装タイプTYPE1)40221キャシュレス決済機能付きセミセルフレジ導入</t>
  </si>
  <si>
    <t>令和5年度補正デジタル田園都市国家構想交付金(デジタル実装タイプTYPE1)40221統合型校務支援システム導入に伴うICT整備事業</t>
  </si>
  <si>
    <t>令和5年度補正デジタル田園都市国家構想交付金(デジタル実装タイプTYPE1)40226AIコンシェルジュサービス導入事業</t>
  </si>
  <si>
    <t>令和5年度補正デジタル田園都市国家構想交付金(デジタル実装タイプTYPE1)40227統合型校務支援システム導入に伴うICT整備事業</t>
  </si>
  <si>
    <t>令和5年度補正デジタル田園都市国家構想交付金(デジタル実装タイプTYPE1)40227AIデジタルドリル実装による個別最適化学習事業</t>
  </si>
  <si>
    <t>令和6年度補正新しい地方経済・生活環境創生交付金(デジタル実装型TYPE1)09211電子入札システム導入事業</t>
  </si>
  <si>
    <t>令和5年度補正デジタル田園都市国家構想交付金(デジタル実装タイプTYPE1)40228つながる子育てアプリあさくらっこ</t>
  </si>
  <si>
    <t>令和5年度補正デジタル田園都市国家構想交付金(デジタル実装タイプTYPE1)40231統合型校務支援システム導入に伴うICT整備事業</t>
  </si>
  <si>
    <t>令和5年度補正デジタル田園都市国家構想交付金(デジタル実装タイプTYPE1)40342母子健康手帳アプリのデジタル受診票を活用した乳幼児健診・予約サービスDX</t>
  </si>
  <si>
    <t>令和5年度補正デジタル田園都市国家構想交付金(デジタル実装タイプTYPE1)40345LINEを活用した情報提供・住民サービス向上事業</t>
  </si>
  <si>
    <t>令和5年度補正デジタル田園都市国家構想交付金(デジタル実装タイプTYPE1)40383キャッシュレス決済対応レジ導入事業</t>
  </si>
  <si>
    <t>令和5年度補正デジタル田園都市国家構想交付金(デジタル実装タイプTYPE1)40383スマート農業を活用した地域資源維持管理支援事業</t>
  </si>
  <si>
    <t>令和5年度補正デジタル田園都市国家構想交付金(デジタル実装タイプTYPE1)40384デジタル技術の活用による議会傍聴環境バリアフリー化事業</t>
  </si>
  <si>
    <t>令和6年度補正新しい地方経済・生活環境創生交付金(デジタル実装型TYPE1)07205下水道台帳デジタル化事業</t>
  </si>
  <si>
    <t>令和5年度補正デジタル田園都市国家構想交付金(デジタル実装タイプTYPE1)40384入札手続等デジタル化事業</t>
  </si>
  <si>
    <t>令和5年度補正デジタル田園都市国家構想交付金(デジタル実装タイプTYPE1)40402AI活用型オンデマンド交通運行事業</t>
  </si>
  <si>
    <t>令和5年度補正デジタル田園都市国家構想交付金(デジタル実装タイプTYPE1)40447集団健診WEB予約システム再構築事業</t>
  </si>
  <si>
    <t>令和5年度補正デジタル田園都市国家構想交付金(デジタル実装タイプTYPE1)40503デジタル教科書導入事業</t>
  </si>
  <si>
    <t>令和5年度補正デジタル田園都市国家構想交付金(デジタル実装タイプTYPE1)40522コンビニ交付サービス</t>
  </si>
  <si>
    <t>令和5年度補正デジタル田園都市国家構想交付金(デジタル実装タイプTYPE1)40602町公式ホームページを活用した情報発信強化事業</t>
  </si>
  <si>
    <t>令和5年度補正デジタル田園都市国家構想交付金(デジタル実装タイプTYPE1)40602健診WEB予約システム導入事業</t>
  </si>
  <si>
    <t>令和6年度補正新しい地方経済・生活環境創生交付金(デジタル実装型TYPE1)26364防災情報等発信サービス提供事業</t>
  </si>
  <si>
    <t>令和5年度補正デジタル田園都市国家構想交付金(デジタル実装タイプTYPE1)40604申請書作成支援システム導入事業</t>
  </si>
  <si>
    <t>令和5年度補正デジタル田園都市国家構想交付金(デジタル実装タイプTYPE1)40605デジタルデバイドに対応した「行かない窓口」整備事業</t>
  </si>
  <si>
    <t>令和5年度補正デジタル田園都市国家構想交付金(デジタル実装タイプTYPE1)40610議会議場配信事業</t>
  </si>
  <si>
    <t>令和5年度補正デジタル田園都市国家構想交付金(デジタル実装タイプTYPE1)40610ペーパレス会議システム導入事業</t>
  </si>
  <si>
    <t>令和5年度補正デジタル田園都市国家構想交付金(デジタル実装タイプTYPE1)40621デジタル技術を活用した教育推進事業</t>
  </si>
  <si>
    <t>令和5年度補正デジタル田園都市国家構想交付金(デジタル実装タイプTYPE1)40625GISデータの整備・公開によるサービス向上事業</t>
  </si>
  <si>
    <t>令和5年度補正デジタル田園都市国家構想交付金(デジタル実装タイプTYPE1)40625統合型校務支援システム導入に伴うICT整備事業</t>
  </si>
  <si>
    <t>令和6年度補正新しい地方経済・生活環境創生交付金(デジタル実装型TYPE1)46216データ共通基盤情報整備事業</t>
  </si>
  <si>
    <t>令和5年度補正デジタル田園都市国家構想交付金(デジタル実装タイプTYPE1)40625収納窓口サービス向上事業</t>
  </si>
  <si>
    <t>令和5年度補正デジタル田園都市国家構想交付金(デジタル実装タイプTYPE1)40646行政手続きオンライン申請サービス導⼊事業</t>
  </si>
  <si>
    <t>令和5年度補正デジタル田園都市国家構想交付金(デジタル実装タイプTYPE1)40647行政手続き等のオンライン化推進事業</t>
  </si>
  <si>
    <t>令和5年度補正デジタル田園都市国家構想交付金(デジタル実装タイプTYPE1)41000アバンセ施設予約システム導入事業</t>
  </si>
  <si>
    <t>令和5年度補正デジタル田園都市国家構想交付金(デジタル実装タイプTYPE1)41000スカイパトロール監視事業</t>
  </si>
  <si>
    <t>令和5年度補正デジタル田園都市国家構想交付金(デジタル実装タイプTYPE1)41000建設DX加速化事業費補助事業</t>
  </si>
  <si>
    <t>令和5年度補正デジタル田園都市国家構想交付金(デジタル実装タイプTYPE1)41201佐賀市スマート農業推進事業</t>
  </si>
  <si>
    <t>令和5年度補正デジタル田園都市国家構想交付金(デジタル実装タイプTYPE1)41201包括支援プログラム導入事業</t>
  </si>
  <si>
    <t>令和5年度補正デジタル田園都市国家構想交付金(デジタル実装タイプTYPE1)41201進化版窓口サービスによる顧客体験の向上</t>
  </si>
  <si>
    <t>令和5年度補正デジタル田園都市国家構想交付金(デジタル実装タイプTYPE1)41204住民窓口サービス充実事業</t>
  </si>
  <si>
    <t>令和5年度補正デジタル田園都市国家構想交付金(デジタル実装タイプTYPE1)41205公共施設予約システム導入事業</t>
  </si>
  <si>
    <t>令和5年度補正デジタル田園都市国家構想交付金(デジタル実装タイプTYPE1)41205庁舎内証明書等交付サービス事業</t>
  </si>
  <si>
    <t>令和5年度補正デジタル田園都市国家構想交付金(デジタル実装タイプTYPE1)41205特別支援教育支援ソフト導入事業</t>
  </si>
  <si>
    <t>令和6年度補正新しい地方経済・生活環境創生交付金(デジタル実装型TYPE1)39428水道施設監視システム整備事業</t>
  </si>
  <si>
    <t>令和5年度補正デジタル田園都市国家構想交付金(デジタル実装タイプTYPE1)41206地域通貨ポイントアプリ導入事業</t>
  </si>
  <si>
    <t>令和5年度補正デジタル田園都市国家構想交付金(デジタル実装タイプTYPE1)41207住民向け行政サービスDX事業（「行かない・書かない・待たない」人に優しい役所づくり）</t>
  </si>
  <si>
    <t>令和5年度補正デジタル田園都市国家構想交付金(デジタル実装タイプTYPE1)41207事業者向け行政サービスDX事業（入札契約システム導入）</t>
  </si>
  <si>
    <t>令和5年度補正デジタル田園都市国家構想交付金(デジタル実装タイプTYPE1)41208LINEを活用した情報発信等住民ポータル事業</t>
  </si>
  <si>
    <t>令和5年度補正デジタル田園都市国家構想交付金(デジタル実装タイプTYPE1)41327スマート窓口による住民サービスの向上</t>
  </si>
  <si>
    <t>令和6年度補正新しい地方経済・生活環境創生交付金(デジタル実装型TYPE1)13107介護保険認定調査のDX化事業</t>
  </si>
  <si>
    <t>令和5年度補正デジタル田園都市国家構想交付金(デジタル実装タイプTYPE1)41327吉野ヶ里町税証明コンビニ交付サービス導入事業</t>
  </si>
  <si>
    <t>令和5年度補正デジタル田園都市国家構想交付金(デジタル実装タイプTYPE1)41341きやまデジタルプラットフォーム事業</t>
  </si>
  <si>
    <t>令和5年度補正デジタル田園都市国家構想交付金(デジタル実装タイプTYPE1)41441行政手続におけるオンライン化推進事業</t>
  </si>
  <si>
    <t>令和5年度補正デジタル田園都市国家構想交付金(デジタル実装タイプTYPE1)42000学校ＤＸ推進事業</t>
  </si>
  <si>
    <t>令和5年度補正デジタル田園都市国家構想交付金(デジタル実装タイプTYPE1)42000児童相談所等システム導入事業</t>
  </si>
  <si>
    <t>令和5年度補正デジタル田園都市国家構想交付金(デジタル実装タイプTYPE1)42000世界遺産モニタリングシステム構築事業</t>
  </si>
  <si>
    <t>令和5年度補正デジタル田園都市国家構想交付金(デジタル実装タイプTYPE1)42201自治会デジタル化支援事業</t>
  </si>
  <si>
    <t>令和5年度補正デジタル田園都市国家構想交付金(デジタル実装タイプTYPE1)42201世界遺産モニタリングシステム構築事業</t>
  </si>
  <si>
    <t>令和5年度補正デジタル田園都市国家構想交付金(デジタル実装タイプTYPE1)42202赤潮監視対策事業</t>
  </si>
  <si>
    <t>令和5年度補正デジタル田園都市国家構想交付金(デジタル実装タイプTYPE1)42207道路台帳デジタル化による公開型GIS導入事業</t>
  </si>
  <si>
    <t>令和5年度補正デジタル田園都市国家構想交付金(デジタル実装タイプTYPE1)42207コンビニ交付事業</t>
  </si>
  <si>
    <t>令和5年度補正デジタル田園都市国家構想交付金(デジタル実装タイプTYPE1)42209LINEを活⽤した情報提供・市⺠サービス向上事業</t>
  </si>
  <si>
    <t>令和5年度補正デジタル田園都市国家構想交付金(デジタル実装タイプTYPE1)42211多言語デジタル観光ガイドブック作製</t>
  </si>
  <si>
    <t>令和5年度補正デジタル田園都市国家構想交付金(デジタル実装タイプTYPE1)42213オンライン補助金申請管理導入事業</t>
  </si>
  <si>
    <t>令和5年度補正デジタル田園都市国家構想交付金(デジタル実装タイプTYPE1)42213福祉総合相談管理のデジタル化</t>
  </si>
  <si>
    <t>令和5年度補正デジタル田園都市国家構想交付金(デジタル実装タイプTYPE1)42214公共施設予約システム導入事業</t>
  </si>
  <si>
    <t>令和5年度補正デジタル田園都市国家構想交付金(デジタル実装タイプTYPE1)42214電子地図システム拡充事業</t>
  </si>
  <si>
    <t>令和5年度補正デジタル田園都市国家構想交付金(デジタル実装タイプTYPE1)42308住宅地図システムを活用した災害対策事業</t>
  </si>
  <si>
    <t>令和5年度補正デジタル田園都市国家構想交付金(デジタル実装タイプTYPE1)42308施設予約・チケット販売システム導入</t>
  </si>
  <si>
    <t>令和5年度補正デジタル田園都市国家構想交付金(デジタル実装タイプTYPE1)42322申請書作成システム導入事業</t>
  </si>
  <si>
    <t>令和5年度補正デジタル田園都市国家構想交付金(デジタル実装タイプTYPE1)42411LINEを活用したオンライン手続き拡充事業</t>
  </si>
  <si>
    <t>令和5年度補正デジタル田園都市国家構想交付金(デジタル実装タイプTYPE1)42411世界遺産モニタリングシステム構築事業</t>
  </si>
  <si>
    <t>令和5年度補正デジタル田園都市国家構想交付金(デジタル実装タイプTYPE1)43000世界遺産モニタリングシステム構築事業</t>
  </si>
  <si>
    <t>令和5年度補正デジタル田園都市国家構想交付金(デジタル実装タイプTYPE1)43000くまもと農地GISを活用した情報共有化事業</t>
  </si>
  <si>
    <t>令和5年度補正デジタル田園都市国家構想交付金(デジタル実装タイプTYPE1)43100地域包括ケア情報共有サービスの導入</t>
  </si>
  <si>
    <t>令和5年度補正デジタル田園都市国家構想交付金(デジタル実装タイプTYPE1)43100くまもと農地GISを活用した情報共有化事業</t>
  </si>
  <si>
    <t>令和5年度補正デジタル田園都市国家構想交付金(デジタル実装タイプTYPE1)43202くまもと農地GISを活用した情報共有化事業</t>
  </si>
  <si>
    <t>令和5年度補正デジタル田園都市国家構想交付金(デジタル実装タイプTYPE1)43202マイナンバーカードを活用した「やつしろポータルアプリ」構築事業</t>
  </si>
  <si>
    <t>令和5年度補正デジタル田園都市国家構想交付金(デジタル実装タイプTYPE1)43204くまもと農地GISを活用した情報共有化事業</t>
  </si>
  <si>
    <t>令和5年度補正デジタル田園都市国家構想交付金(デジタル実装タイプTYPE1)43205オンライン手続の導入による自治体と住民との接点の多様化・充実化</t>
  </si>
  <si>
    <t>令和5年度補正デジタル田園都市国家構想交付金(デジタル実装タイプTYPE1)43206保育所関連業務改善支援システム導入事業</t>
  </si>
  <si>
    <t>令和5年度補正デジタル田園都市国家構想交付金(デジタル実装タイプTYPE1)43206道路情報等のICT化による快適なまちづくり事業</t>
  </si>
  <si>
    <t>令和5年度補正デジタル田園都市国家構想交付金(デジタル実装タイプTYPE1)43206ＩＣＴの効果的活用と授業のデジタル化推進事業</t>
  </si>
  <si>
    <t>令和5年度補正デジタル田園都市国家構想交付金(デジタル実装タイプTYPE1)43208AIチャットボット導入事業</t>
  </si>
  <si>
    <t>令和5年度補正デジタル田園都市国家構想交付金(デジタル実装タイプTYPE1)43208保育園ＩＣＴ推進事業</t>
  </si>
  <si>
    <t>令和5年度補正デジタル田園都市国家構想交付金(デジタル実装タイプTYPE1)43208くまもと農地GISを活用した情報共有化事業</t>
  </si>
  <si>
    <t>令和5年度補正デジタル田園都市国家構想交付金(デジタル実装タイプTYPE1)43210マイナンバーカードを活用した申請書作成・多言語対応事業</t>
  </si>
  <si>
    <t>令和5年度補正デジタル田園都市国家構想交付金(デジタル実装タイプTYPE1)43211宇土市入札契約関連事務システム導入事業</t>
  </si>
  <si>
    <t>令和5年度補正デジタル田園都市国家構想交付金(デジタル実装タイプTYPE1)43211固定資産GIS統合事業</t>
  </si>
  <si>
    <t>令和5年度補正デジタル田園都市国家構想交付金(デジタル実装タイプTYPE1)43211くまもと農地GISを活用した情報共有化事業</t>
  </si>
  <si>
    <t>令和5年度補正デジタル田園都市国家構想交付金(デジタル実装タイプTYPE1)43212上天草市重度心身障害者医療費助成に係る現物給付・償還払事業</t>
  </si>
  <si>
    <t>令和5年度補正デジタル田園都市国家構想交付金(デジタル実装タイプTYPE1)43213入札契約関連事務システム導入業務</t>
  </si>
  <si>
    <t>令和6年度補正新しい地方経済・生活環境創生交付金(デジタル実装型TYPE1)09206ＩＣＴ活用推進事業</t>
  </si>
  <si>
    <t>令和5年度補正デジタル田園都市国家構想交付金(デジタル実装タイプTYPE1)43213くまもと農地GISを活用した情報共有化事業</t>
  </si>
  <si>
    <t>令和5年度補正デジタル田園都市国家構想交付金(デジタル実装タイプTYPE1)43214図書館システム機能強化事業</t>
  </si>
  <si>
    <t>令和5年度補正デジタル田園都市国家構想交付金(デジタル実装タイプTYPE1)43215天草市健康ポイントデジタル化事業</t>
  </si>
  <si>
    <t>令和5年度補正デジタル田園都市国家構想交付金(デジタル実装タイプTYPE1)43215入札参加資格審査オンライン申請システム導入事業</t>
  </si>
  <si>
    <t>令和5年度補正デジタル田園都市国家構想交付金(デジタル実装タイプTYPE1)43215オンライン申請システム導入事業</t>
  </si>
  <si>
    <t>令和5年度補正デジタル田園都市国家構想交付金(デジタル実装タイプTYPE1)43215世界遺産モニタリングシステム構築事業</t>
  </si>
  <si>
    <t>令和5年度補正デジタル田園都市国家構想交付金(デジタル実装タイプTYPE1)43216行政手続きオンライン化事業</t>
  </si>
  <si>
    <t>令和5年度補正デジタル田園都市国家構想交付金(デジタル実装タイプTYPE1)43216電子図書システム導入事業</t>
  </si>
  <si>
    <t>令和5年度補正デジタル田園都市国家構想交付金(デジタル実装タイプTYPE1)43348くまもと農地GISを活用した情報共有化事業</t>
  </si>
  <si>
    <t>令和5年度補正デジタル田園都市国家構想交付金(デジタル実装タイプTYPE1)43364かんたん窓口システム導入事業</t>
  </si>
  <si>
    <t>令和5年度補正デジタル田園都市国家構想交付金(デジタル実装タイプTYPE1)43364統合型校務支援システム導入事業</t>
  </si>
  <si>
    <t>令和5年度補正デジタル田園都市国家構想交付金(デジタル実装タイプTYPE1)43367くまもと農地GISを活用した情報共有化事業</t>
  </si>
  <si>
    <t>令和5年度補正デジタル田園都市国家構想交付金(デジタル実装タイプTYPE1)43368DX推進事業</t>
  </si>
  <si>
    <t>令和5年度補正デジタル田園都市国家構想交付金(デジタル実装タイプTYPE1)43368統合型校務支援システム等導入業務</t>
  </si>
  <si>
    <t>令和6年度補正新しい地方経済・生活環境創生交付金(デジタル実装型TYPE1)46000県立高等学校授業料徴収システム開発事業</t>
  </si>
  <si>
    <t>令和5年度補正デジタル田園都市国家構想交付金(デジタル実装タイプTYPE1)43369書かない窓口導入事業</t>
  </si>
  <si>
    <t>令和5年度補正デジタル田園都市国家構想交付金(デジタル実装タイプTYPE1)43369くまもと農地GISを活用した情報共有化事業</t>
  </si>
  <si>
    <t>令和5年度補正デジタル田園都市国家構想交付金(デジタル実装タイプTYPE1)43403河川監視カメラHP掲載事業</t>
  </si>
  <si>
    <t>令和5年度補正デジタル田園都市国家構想交付金(デジタル実装タイプTYPE1)43403多言語機能付券売機導入</t>
  </si>
  <si>
    <t>令和5年度補正デジタル田園都市国家構想交付金(デジタル実装タイプTYPE1)43403スマートロックを活用した行政施設予約システム</t>
  </si>
  <si>
    <t>令和5年度補正デジタル田園都市国家構想交付金(デジタル実装タイプTYPE1)43403くまもと農地GISを活用した情報共有化事業</t>
  </si>
  <si>
    <t>令和5年度補正デジタル田園都市国家構想交付金(デジタル実装タイプTYPE1)43404窓口キャッシュレス化推進事業</t>
  </si>
  <si>
    <t>令和5年度補正デジタル田園都市国家構想交付金(デジタル実装タイプTYPE1)43423公立保育所ICT導入事業</t>
  </si>
  <si>
    <t>令和5年度補正デジタル田園都市国家構想交付金(デジタル実装タイプTYPE1)43428T（たかもり）ポイントカード制度事業</t>
  </si>
  <si>
    <t>令和5年度補正デジタル田園都市国家構想交付金(デジタル実装タイプTYPE1)43428たかもりっこアプリ（母子健康手帳アプリ『母子モ』）DX化</t>
  </si>
  <si>
    <t>令和5年度補正デジタル田園都市国家構想交付金(デジタル実装タイプTYPE1)43428くまもと農地GISを活用した情報共有化事業</t>
  </si>
  <si>
    <t>令和5年度補正デジタル田園都市国家構想交付金(デジタル実装タイプTYPE1)43432キャッシュレス決済導入事業</t>
  </si>
  <si>
    <t>令和5年度補正デジタル田園都市国家構想交付金(デジタル実装タイプTYPE1)43432くまもと農地GISを活用した情報共有化事業</t>
  </si>
  <si>
    <t>令和6年度補正新しい地方経済・生活環境創生交付金(デジタル実装型TYPE1)40207AIチャットボット導入事業</t>
  </si>
  <si>
    <t>令和5年度補正デジタル田園都市国家構想交付金(デジタル実装タイプTYPE1)43433オンライン口座振替受付の促進</t>
  </si>
  <si>
    <t>令和5年度補正デジタル田園都市国家構想交付金(デジタル実装タイプTYPE1)43433公共施設等予約システム及びスマートロックの導入</t>
  </si>
  <si>
    <t>令和5年度補正デジタル田園都市国家構想交付金(デジタル実装タイプTYPE1)43433DXによるスマートな窓口の実現</t>
  </si>
  <si>
    <t>令和5年度補正デジタル田園都市国家構想交付金(デジタル実装タイプTYPE1)43433DXによる迷わない窓口の実現</t>
  </si>
  <si>
    <t>令和5年度補正デジタル田園都市国家構想交付金(デジタル実装タイプTYPE1)43441電子申請システム（LoGo）フォーム導入事業</t>
  </si>
  <si>
    <t>令和5年度補正デジタル田園都市国家構想交付金(デジタル実装タイプTYPE1)43442電子申請システム（LoGo）フォーム導入事業</t>
  </si>
  <si>
    <t>令和5年度補正デジタル田園都市国家構想交付金(デジタル実装タイプTYPE1)43442くまもと農地GISを活用した情報共有化事業</t>
  </si>
  <si>
    <t>令和5年度補正デジタル田園都市国家構想交付金(デジタル実装タイプTYPE1)43443町民参加型合意形成プラットフォーム構築事業</t>
  </si>
  <si>
    <t>令和5年度補正デジタル田園都市国家構想交付金(デジタル実装タイプTYPE1)43443益城町入札参加資格審査申請システム導入事業</t>
  </si>
  <si>
    <t>令和5年度補正デジタル田園都市国家構想交付金(デジタル実装タイプTYPE1)43443GISクラウドサービス機能拡張に伴う道路基盤情報デジタル化事業</t>
  </si>
  <si>
    <t>令和5年度補正デジタル田園都市国家構想交付金(デジタル実装タイプTYPE1)43444防災情報整備事業</t>
  </si>
  <si>
    <t>令和6年度補正新しい地方経済・生活環境創生交付金(デジタル実装型TYPE1)01219公共施設予約システム導入事業</t>
  </si>
  <si>
    <t>令和5年度補正デジタル田園都市国家構想交付金(デジタル実装タイプTYPE1)43444オンライン手続きの拡充による住民サービスの向上事業</t>
  </si>
  <si>
    <t>令和5年度補正デジタル田園都市国家構想交付金(デジタル実装タイプTYPE1)43444校務支援システム導入事業</t>
  </si>
  <si>
    <t>令和5年度補正デジタル田園都市国家構想交付金(デジタル実装タイプTYPE1)43444くまもと農地GISを活用した情報共有化事業</t>
  </si>
  <si>
    <t>令和5年度補正デジタル田園都市国家構想交付金(デジタル実装タイプTYPE1)43447山都町入札契約関連事務システム導入事業</t>
  </si>
  <si>
    <t>令和5年度補正デジタル田園都市国家構想交付金(デジタル実装タイプTYPE1)43447観光DX事業</t>
  </si>
  <si>
    <t>令和5年度補正デジタル田園都市国家構想交付金(デジタル実装タイプTYPE1)43484くまもと農地GISを活用した情報共有化事業</t>
  </si>
  <si>
    <t>令和5年度補正デジタル田園都市国家構想交付金(デジタル実装タイプTYPE1)43501くまもと農地GISを活用した情報共有化事業</t>
  </si>
  <si>
    <t>令和5年度補正デジタル田園都市国家構想交付金(デジタル実装タイプTYPE1)43505くまもと農地GISを活用した情報共有化事業</t>
  </si>
  <si>
    <t>令和5年度補正デジタル田園都市国家構想交付金(デジタル実装タイプTYPE1)43506くまもと農地GISを活用した情報共有化事業</t>
  </si>
  <si>
    <t>令和5年度補正デジタル田園都市国家構想交付金(デジタル実装タイプTYPE1)43507くまもと農地GISを活用した情報共有化事業</t>
  </si>
  <si>
    <t>令和6年度補正新しい地方経済・生活環境創生交付金(デジタル実装型TYPE1)07207介護認定審査会ペーパーレス化システム導入事業</t>
  </si>
  <si>
    <t>令和5年度補正デジタル田園都市国家構想交付金(デジタル実装タイプTYPE1)43513くまもと農地GISを活用した情報共有化事業</t>
  </si>
  <si>
    <t>令和5年度補正デジタル田園都市国家構想交付金(デジタル実装タイプTYPE1)43514健康づくり活動促進事業</t>
  </si>
  <si>
    <t>令和6年度補正新しい地方経済・生活環境創生交付金(デジタル実装型TYPE1)41000さがすたいるデジタル教材制作及び利活用事業</t>
  </si>
  <si>
    <t>令和5年度補正デジタル田園都市国家構想交付金(デジタル実装タイプTYPE1)43514体育施設予約管理システム導入事業</t>
  </si>
  <si>
    <t>令和5年度補正デジタル田園都市国家構想交付金(デジタル実装タイプTYPE1)44000健康アプリを活用した「みんなで進める健康づくり」事業</t>
  </si>
  <si>
    <t>令和5年度補正デジタル田園都市国家構想交付金(デジタル実装タイプTYPE1)44201地域文化資源の高精細画像公開活用事業</t>
  </si>
  <si>
    <t>令和5年度補正デジタル田園都市国家構想交付金(デジタル実装タイプTYPE1)44203キャッシュレス決済導入事業</t>
  </si>
  <si>
    <t>令和5年度補正デジタル田園都市国家構想交付金(デジタル実装タイプTYPE1)44204保育所等における業務効率化推進事業</t>
  </si>
  <si>
    <t>令和5年度補正デジタル田園都市国家構想交付金(デジタル実装タイプTYPE1)44204施設予約システム構築事業</t>
  </si>
  <si>
    <t>令和5年度補正デジタル田園都市国家構想交付金(デジタル実装タイプTYPE1)44205窓口キャッシュレス化事業</t>
  </si>
  <si>
    <t>令和5年度補正デジタル田園都市国家構想交付金(デジタル実装タイプTYPE1)44206子育てしたくなる教育環境のあるまちづくり事業</t>
  </si>
  <si>
    <t>令和5年度補正デジタル田園都市国家構想交付金(デジタル実装タイプTYPE1)44208ニーズに合わせた情報発信によるインタラクティブ構築事業</t>
  </si>
  <si>
    <t>令和5年度補正デジタル田園都市国家構想交付金(デジタル実装タイプTYPE1)44208介護認定業務システム導入事業</t>
  </si>
  <si>
    <t>令和5年度補正デジタル田園都市国家構想交付金(デジタル実装タイプTYPE1)44208竹田市スマート窓口導入事業</t>
  </si>
  <si>
    <t>令和5年度補正デジタル田園都市国家構想交付金(デジタル実装タイプTYPE1)44213デジタルデバイス及びAI活用による渋滞緩和対策事業</t>
  </si>
  <si>
    <t>令和5年度補正デジタル田園都市国家構想交付金(デジタル実装タイプTYPE1)45000フードビジネス相談窓口強化事業</t>
  </si>
  <si>
    <t>令和5年度補正デジタル田園都市国家構想交付金(デジタル実装タイプTYPE1)45000浄化槽適正管理システム整備事業</t>
  </si>
  <si>
    <t>令和5年度補正デジタル田園都市国家構想交付金(デジタル実装タイプTYPE1)45000電子図書館サービス拡充事業</t>
  </si>
  <si>
    <t>令和5年度補正デジタル田園都市国家構想交付金(デジタル実装タイプTYPE1)45000みやはくデジタルミュージアム化推進事業</t>
  </si>
  <si>
    <t>令和5年度補正デジタル田園都市国家構想交付金(デジタル実装タイプTYPE1)45201介護認定審査会進捗確認システム導入事業</t>
  </si>
  <si>
    <t>令和5年度補正デジタル田園都市国家構想交付金(デジタル実装タイプTYPE1)45201キャッシュレス決済対応セミセルフレジ導入事業</t>
  </si>
  <si>
    <t>令和5年度補正デジタル田園都市国家構想交付金(デジタル実装タイプTYPE1)45202入札契約関連システム導入事業</t>
  </si>
  <si>
    <t>令和5年度補正デジタル田園都市国家構想交付金(デジタル実装タイプTYPE1)45202VRを活用した消防訓練事業</t>
  </si>
  <si>
    <t>令和5年度補正デジタル田園都市国家構想交付金(デジタル実装タイプTYPE1)45203社会教育センター・カルチャー施設利用受付システム構築委託事業</t>
  </si>
  <si>
    <t>令和5年度補正デジタル田園都市国家構想交付金(デジタル実装タイプTYPE1)45204GIGAスクール推進事業（AIドリル）</t>
  </si>
  <si>
    <t>令和5年度補正デジタル田園都市国家構想交付金(デジタル実装タイプTYPE1)45206セミセルフレジ導入による窓口収納サービスの向上</t>
  </si>
  <si>
    <t>令和5年度補正デジタル田園都市国家構想交付金(デジタル実装タイプTYPE1)45208スマート申請システム導入事業</t>
  </si>
  <si>
    <t>令和6年度補正新しい地方経済・生活環境創生交付金(デジタル実装型TYPE1)13110キャッシュレス決済の拡張</t>
  </si>
  <si>
    <t>令和5年度補正デジタル田園都市国家構想交付金(デジタル実装タイプTYPE1)45361公共施設予約システム導入事業</t>
  </si>
  <si>
    <t>令和5年度補正デジタル田園都市国家構想交付金(デジタル実装タイプTYPE1)45382各種証明書のコンビニ交付サービス事業</t>
  </si>
  <si>
    <t>令和5年度補正デジタル田園都市国家構想交付金(デジタル実装タイプTYPE1)45382デジタルサイネージインフォメーションサービス事業</t>
  </si>
  <si>
    <t>令和5年度補正デジタル田園都市国家構想交付金(デジタル実装タイプTYPE1)45383Web検診予約システム導入事業</t>
  </si>
  <si>
    <t>令和5年度補正デジタル田園都市国家構想交付金(デジタル実装タイプTYPE1)45402新富町統合型・公開型GIS導入事業</t>
  </si>
  <si>
    <t>令和5年度補正デジタル田園都市国家構想交付金(デジタル実装タイプTYPE1)45406公立保育所ICT化による保育環境・子育て環境向上事業</t>
  </si>
  <si>
    <t>令和5年度補正デジタル田園都市国家構想交付金(デジタル実装タイプTYPE1)45406　コンビニ交付導入事業</t>
  </si>
  <si>
    <t>令和5年度補正デジタル田園都市国家構想交付金(デジタル実装タイプTYPE1)45421Web健診予約システム導入事業</t>
  </si>
  <si>
    <t>令和5年度補正デジタル田園都市国家構想交付金(デジタル実装タイプTYPE1)45442日之影町情報配信サービスプラットフォーム構築事業</t>
  </si>
  <si>
    <t>令和5年度補正デジタル田園都市国家構想交付金(デジタル実装タイプTYPE1)46000デジタル技術を活用した道路施設の維持管理の効率化・高度化事業</t>
  </si>
  <si>
    <t>令和5年度補正デジタル田園都市国家構想交付金(デジタル実装タイプTYPE1)46201ＩＣＴで住みよいまち推進事業</t>
  </si>
  <si>
    <t>令和5年度補正デジタル田園都市国家構想交付金(デジタル実装タイプTYPE1)46201給付費等申請クラウドシステム導入事業</t>
  </si>
  <si>
    <t>令和5年度補正デジタル田園都市国家構想交付金(デジタル実装タイプTYPE1)46201教育DX関連事業</t>
  </si>
  <si>
    <t>令和5年度補正デジタル田園都市国家構想交付金(デジタル実装タイプTYPE1)462013次元情報等を活用した道路相談スマート化事業</t>
  </si>
  <si>
    <t>令和5年度補正デジタル田園都市国家構想交付金(デジタル実装タイプTYPE1)46206公共施設予約システムの導入</t>
  </si>
  <si>
    <t>令和5年度補正デジタル田園都市国家構想交付金(デジタル実装タイプTYPE1)46208出水市ＡＩオンデマンド交通運行事業</t>
  </si>
  <si>
    <t>令和5年度補正デジタル田園都市国家構想交付金(デジタル実装タイプTYPE1)46208保育運営費申請クラウドシステム導入事業</t>
  </si>
  <si>
    <t>令和5年度補正デジタル田園都市国家構想交付金(デジタル実装タイプTYPE1)46210窓口デジタル化事業</t>
  </si>
  <si>
    <t>令和5年度補正デジタル田園都市国家構想交付金(デジタル実装タイプTYPE1)46210土地・家屋台帳閲覧効率化推進事業</t>
  </si>
  <si>
    <t>令和5年度補正デジタル田園都市国家構想交付金(デジタル実装タイプTYPE1)46216デジタル化による迅速な要介護認定運営事業</t>
  </si>
  <si>
    <t>令和5年度補正デジタル田園都市国家構想交付金(デジタル実装タイプTYPE1)46217LINEを活用した手続き等オンライン化事業</t>
  </si>
  <si>
    <t>令和5年度補正デジタル田園都市国家構想交付金(デジタル実装タイプTYPE1)46218給付費等申請クラウドシステム導入事業</t>
  </si>
  <si>
    <t>令和5年度補正デジタル田園都市国家構想交付金(デジタル実装タイプTYPE1)46218消防同意等の申請業務支援システム導入事業</t>
  </si>
  <si>
    <t>令和5年度補正デジタル田園都市国家構想交付金(デジタル実装タイプTYPE1)46219市役所窓口改善事業</t>
  </si>
  <si>
    <t>令和6年度補正新しい地方経済・生活環境創生交付金(デジタル実装型TYPE1)19423地域支援プラットフォームを活用した安全・安心なコミュニティづくり事業</t>
  </si>
  <si>
    <t>令和5年度補正デジタル田園都市国家構想交付金(デジタル実装タイプTYPE1)46220健康ポイント事業</t>
  </si>
  <si>
    <t>令和5年度補正デジタル田園都市国家構想交付金(デジタル実装タイプTYPE1)46221ＳＢＳ推進事業（安心子育て環境構築）</t>
  </si>
  <si>
    <t>令和5年度補正デジタル田園都市国家構想交付金(デジタル実装タイプTYPE1)46221SBS推進事業（公共施設予約オンライン化）</t>
  </si>
  <si>
    <t>令和5年度補正デジタル田園都市国家構想交付金(デジタル実装タイプTYPE1)46222書かない窓口導入事業</t>
  </si>
  <si>
    <t>令和5年度補正デジタル田園都市国家構想交付金(デジタル実装タイプTYPE1)46223武家屋敷体験型コンテンツ導入事業</t>
  </si>
  <si>
    <t>令和5年度補正デジタル田園都市国家構想交付金(デジタル実装タイプTYPE1)46223マイナンバーカードを使った割引利用事業</t>
  </si>
  <si>
    <t>令和5年度補正デジタル田園都市国家構想交付金(デジタル実装タイプTYPE1)46225窓口DXSaaSによる行政窓口のデジタル化推進事業</t>
  </si>
  <si>
    <t>令和5年度補正デジタル田園都市国家構想交付金(デジタル実装タイプTYPE1)46225コンビニ交付事業税証明追加事業</t>
  </si>
  <si>
    <t>令和5年度補正デジタル田園都市国家構想交付金(デジタル実装タイプTYPE1)46304オンライン相談窓口システム</t>
  </si>
  <si>
    <t>令和6年度補正新しい地方経済・生活環境創生交付金(デジタル実装型TYPE1)04216証明書郵送請求キャッシュレス事業</t>
  </si>
  <si>
    <t>令和5年度補正デジタル田園都市国家構想交付金(デジタル実装タイプTYPE1)46468公共施設予約オンライン化事業</t>
  </si>
  <si>
    <t>令和5年度補正デジタル田園都市国家構想交付金(デジタル実装タイプTYPE1)46491コンビニ交付対応行政キオスク端末導入事業</t>
  </si>
  <si>
    <t>令和6年度補正新しい地方経済・生活環境創生交付金(デジタル実装型TYPE1)12463被災者支援システム運用事業</t>
  </si>
  <si>
    <t>令和5年度補正デジタル田園都市国家構想交付金(デジタル実装タイプTYPE1)46491電子申請システム導入事業</t>
  </si>
  <si>
    <t>令和5年度補正デジタル田園都市国家構想交付金(デジタル実装タイプTYPE1)46491一斉情報配信システムを活用した災害発生時の迅速かつ正確な情報伝達</t>
  </si>
  <si>
    <t>令和5年度補正デジタル田園都市国家構想交付金(デジタル実装タイプTYPE1)46492スマートキーサービス</t>
  </si>
  <si>
    <t>令和5年度補正デジタル田園都市国家構想交付金(デジタル実装タイプTYPE1)46524防災及び地域情報一斉配信サービス事業</t>
  </si>
  <si>
    <t>令和5年度補正デジタル田園都市国家構想交付金(デジタル実装タイプTYPE1)46525瀬戸内町AI議事録作成事業</t>
  </si>
  <si>
    <t>令和5年度補正デジタル田園都市国家構想交付金(デジタル実装タイプTYPE1)46527地図情報デジタル化・提供促進による行政サービス向上事業</t>
  </si>
  <si>
    <t>令和6年度補正新しい地方経済・生活環境創生交付金(デジタル実装型TYPE1)12000被災者支援システム運用事業</t>
  </si>
  <si>
    <t>令和5年度補正デジタル田園都市国家構想交付金(デジタル実装タイプTYPE1)46530観光アプリ実装＆道の駅観光拠点化事業</t>
  </si>
  <si>
    <t>令和5年度補正デジタル田園都市国家構想交付金(デジタル実装タイプTYPE1)46531公式LINE町政情報配信サービス事業</t>
  </si>
  <si>
    <t>令和5年度補正デジタル田園都市国家構想交付金(デジタル実装タイプTYPE1)46531町民にやさしい書かない窓口</t>
  </si>
  <si>
    <t>令和5年度補正デジタル田園都市国家構想交付金(デジタル実装タイプTYPE1)46531町営宿泊施設予約デジタル化事業</t>
  </si>
  <si>
    <t>令和5年度補正デジタル田園都市国家構想交付金(デジタル実装タイプTYPE1)46533和泊町電子申請推進事業</t>
  </si>
  <si>
    <t>令和5年度補正デジタル田園都市国家構想交付金(デジタル実装タイプTYPE1)46534行かない・待たない・書かない窓口推進事業</t>
  </si>
  <si>
    <t>令和5年度補正デジタル田園都市国家構想交付金(デジタル実装タイプTYPE1)47205オンライン予約・申請システム整備事業</t>
  </si>
  <si>
    <t>令和5年度補正デジタル田園都市国家構想交付金(デジタル実装タイプTYPE1)47207道路基盤情報整備及びWEB情報公開事業</t>
  </si>
  <si>
    <t>令和5年度補正デジタル田園都市国家構想交付金(デジタル実装タイプTYPE1)47207電子申請システム導入事業</t>
  </si>
  <si>
    <t>令和5年度補正デジタル田園都市国家構想交付金(デジタル実装タイプTYPE1)47208キャッシュレス決済機導入事業</t>
  </si>
  <si>
    <t>令和5年度補正デジタル田園都市国家構想交付金(デジタル実装タイプTYPE1)47208保育所入所受付等窓口改善事業</t>
  </si>
  <si>
    <t>令和5年度補正デジタル田園都市国家構想交付金(デジタル実装タイプTYPE1)47208オンライン手続きの拡充による住民サービスの向上</t>
  </si>
  <si>
    <t>令和5年度補正デジタル田園都市国家構想交付金(デジタル実装タイプTYPE1)47210母子健康手帳アプリのデジタル予診票を活用した小児予防接種DX</t>
  </si>
  <si>
    <t>令和5年度補正デジタル田園都市国家構想交付金(デジタル実装タイプTYPE1)47211行政手続きオンライン化推進事業</t>
  </si>
  <si>
    <t>令和5年度補正デジタル田園都市国家構想交付金(デジタル実装タイプTYPE1)47211給付費等申請クラウドシステム導入事業</t>
  </si>
  <si>
    <t>令和5年度補正デジタル田園都市国家構想交付金(デジタル実装タイプTYPE1)47214オンライン予約・申請システム整備事業</t>
  </si>
  <si>
    <t>令和5年度補正デジタル田園都市国家構想交付金(デジタル実装タイプTYPE1)47214母子健康手帳アプリを活用した子育て支援事業</t>
  </si>
  <si>
    <t>令和5年度補正デジタル田園都市国家構想交付金(デジタル実装タイプTYPE1)47308母子手帳アプリ導入による子育てDX事業</t>
  </si>
  <si>
    <t>令和5年度補正デジタル田園都市国家構想交付金(デジタル実装タイプTYPE1)47324申請書作成支援システム導入事業</t>
  </si>
  <si>
    <t>令和5年度補正デジタル田園都市国家構想交付金(デジタル実装タイプTYPE1)47325行政情報発信システム整備事業</t>
  </si>
  <si>
    <t>令和5年度補正デジタル田園都市国家構想交付金(デジタル実装タイプTYPE1)47326北谷町WEB防災マップ作成業務</t>
  </si>
  <si>
    <t>令和5年度補正デジタル田園都市国家構想交付金(デジタル実装タイプTYPE1)47381竹富島伝統的建造物群保存地区デジタル一元化事業</t>
  </si>
  <si>
    <t>令和5年度補正デジタル田園都市国家構想交付金(デジタル実装タイプTYPE1)47381防災情報一斉配信と自治会向け情報共有アプリの導入</t>
  </si>
  <si>
    <t>令和5年度補正デジタル田園都市国家構想交付金(デジタル実装タイプTYPE1)47381役場窓口における手数料等のキャッシュレス化推進事業</t>
  </si>
  <si>
    <t>令和6年度補正新しい地方経済・生活環境創生交付金(デジタル実装型TYPE1)01202はこだて健康アプリ～Ｈａｋｏｂｉｔ～リニューアル事業</t>
  </si>
  <si>
    <t>令和6年度補正新しい地方経済・生活環境創生交付金(デジタル実装型TYPE1)01202除雪管理システム導入事業</t>
  </si>
  <si>
    <t>令和6年度補正新しい地方経済・生活環境創生交付金(デジタル実装型TYPE1)01203市役所庁舎内行政キオスク端末設置及びコンビニ交付利便性向上事業</t>
  </si>
  <si>
    <t>令和6年度補正新しい地方経済・生活環境創生交付金(デジタル実装型TYPE1)01204住民サービス向上・地域活性化に向けた公開型・統合型GIS導入事業</t>
  </si>
  <si>
    <t>令和6年度補正新しい地方経済・生活環境創生交付金(デジタル実装型TYPE1)01204学校施設スポーツ開放事業～自主管理方式移行に伴うDX及びセンター化の推進事業～</t>
  </si>
  <si>
    <t>スマートロックの導入</t>
  </si>
  <si>
    <t>令和6年度補正新しい地方経済・生活環境創生交付金(デジタル実装型TYPE1)01208電子調達システム導入事業</t>
  </si>
  <si>
    <t>令和6年度補正新しい地方経済・生活環境創生交付金(デジタル実装型TYPE1)01211路上ごみ分布調査システムタカノメ導入事業</t>
  </si>
  <si>
    <t>令和6年度補正新しい地方経済・生活環境創生交付金(デジタル実装型TYPE1)01211デジタルハザードマップ作成事業</t>
  </si>
  <si>
    <t>令和6年度補正新しい地方経済・生活環境創生交付金(デジタル実装型TYPE1)01213給付費等請求管理システム導入事業</t>
  </si>
  <si>
    <t>令和6年度補正新しい地方経済・生活環境創生交付金(デジタル実装型TYPE1)01214キャッシュレス決済導入事業</t>
  </si>
  <si>
    <t>令和6年度補正新しい地方経済・生活環境創生交付金(デジタル実装型TYPE1)01216事業承継支援事業</t>
  </si>
  <si>
    <t>令和6年度補正新しい地方経済・生活環境創生交付金(デジタル実装型TYPE1)01217認定審査会システム導入事業</t>
  </si>
  <si>
    <t>令和6年度補正新しい地方経済・生活環境創生交付金(デジタル実装型TYPE1)46221SBS推進事業（教育ＤＸ推進事業）</t>
  </si>
  <si>
    <t>令和6年度補正新しい地方経済・生活環境創生交付金(デジタル実装型TYPE1)01217協働学習ツールの導入による協働的な学びの充実事業</t>
  </si>
  <si>
    <t>令和6年度補正新しい地方経済・生活環境創生交付金(デジタル実装型TYPE1)01219文化財デジタルマップ構築事業</t>
  </si>
  <si>
    <t>令和6年度補正新しい地方経済・生活環境創生交付金(デジタル実装型TYPE1)01219博物館デジタルアーカイブ事業</t>
  </si>
  <si>
    <t>令和6年度補正新しい地方経済・生活環境創生交付金(デジタル実装型TYPE1)01465窓口支援システム（書かない窓口）導入事業</t>
  </si>
  <si>
    <t>令和6年度補正新しい地方経済・生活環境創生交付金(デジタル実装型TYPE1)01221市民サービスオンライン化事業</t>
  </si>
  <si>
    <t>令和6年度補正新しい地方経済・生活環境創生交付金(デジタル実装型TYPE1)01223公共施設予約のオンライン化による市民サービス向上事業</t>
  </si>
  <si>
    <t>令和6年度補正新しい地方経済・生活環境創生交付金(デジタル実装型TYPE1)01224歩行姿勢測定システムを活用した健康増進事業</t>
  </si>
  <si>
    <t>令和6年度補正新しい地方経済・生活環境創生交付金(デジタル実装型TYPE1)01224クラウド型被災者支援システムの活用による地域防災力向上事業</t>
  </si>
  <si>
    <t>令和6年度補正新しい地方経済・生活環境創生交付金(デジタル実装型TYPE1)01225スマホ市役所導入事業</t>
  </si>
  <si>
    <t>令和6年度補正新しい地方経済・生活環境創生交付金(デジタル実装型TYPE1)01226すながわ健康ポイント事業</t>
  </si>
  <si>
    <t>令和6年度補正新しい地方経済・生活環境創生交付金(デジタル実装型TYPE1)01226高齢者見守り事業</t>
  </si>
  <si>
    <t>令和6年度補正新しい地方経済・生活環境創生交付金(デジタル実装型TYPE1)01227行政手続きオンライン化推進事業</t>
  </si>
  <si>
    <t>令和6年度補正新しい地方経済・生活環境創生交付金(デジタル実装型TYPE1)01229粗大ごみ受付システム導入事業</t>
  </si>
  <si>
    <t>令和6年度補正新しい地方経済・生活環境創生交付金(デジタル実装型TYPE1)01231窓口手数料等のキャッシュレス化事業</t>
  </si>
  <si>
    <t>令和6年度補正新しい地方経済・生活環境創生交付金(デジタル実装型TYPE1)01231電子契約導入事業</t>
  </si>
  <si>
    <t>令和6年度補正新しい地方経済・生活環境創生交付金(デジタル実装型TYPE1)01231地域公共交通案内情報デジタル化推進事業</t>
  </si>
  <si>
    <t>令和6年度補正新しい地方経済・生活環境創生交付金(デジタル実装型TYPE1)01233電子請求・電子契約システム導入事業</t>
  </si>
  <si>
    <t>令和6年度補正新しい地方経済・生活環境創生交付金(デジタル実装型TYPE1)01235生物多様性発信事業</t>
  </si>
  <si>
    <t>令和6年度補正新しい地方経済・生活環境創生交付金(デジタル実装型TYPE1)01235学校図書館機能強化事業</t>
  </si>
  <si>
    <t>令和6年度補正新しい地方経済・生活環境創生交付金(デジタル実装型TYPE1)01332AI型ドリル実装による学びのDX事業</t>
  </si>
  <si>
    <t>令和6年度補正新しい地方経済・生活環境創生交付金(デジタル実装型TYPE1)01337七飯町図書室システム更新事業</t>
  </si>
  <si>
    <t>令和6年度補正新しい地方経済・生活環境創生交付金(デジタル実装型TYPE1)01345観光情報デジタル化推進事業</t>
  </si>
  <si>
    <t>令和6年度補正新しい地方経済・生活環境創生交付金(デジタル実装型TYPE1)01346デジタル防災サービスLINE型導入事業</t>
  </si>
  <si>
    <t>令和6年度補正新しい地方経済・生活環境創生交付金(デジタル実装型TYPE1)01395ニセコ町ホームページAIチャットボット導入事業</t>
  </si>
  <si>
    <t>令和6年度補正新しい地方経済・生活環境創生交付金(デジタル実装型TYPE1)01400社会教育施設デジタル化によるサービス向上事業</t>
  </si>
  <si>
    <t>令和6年度補正新しい地方経済・生活環境創生交付金(デジタル実装型TYPE1)01401Web口座振替申請サービス</t>
  </si>
  <si>
    <t>令和6年度補正新しい地方経済・生活環境創生交付金(デジタル実装型TYPE1)11219電子契約システム運用事業</t>
  </si>
  <si>
    <t>令和6年度補正新しい地方経済・生活環境創生交付金(デジタル実装型TYPE1)01401ドローンを活用した鳥獣害対策事業</t>
  </si>
  <si>
    <t>令和6年度補正新しい地方経済・生活環境創生交付金(デジタル実装型TYPE1)01402校務支援サービス導入整備事業</t>
  </si>
  <si>
    <t>令和6年度補正新しい地方経済・生活環境創生交付金(デジタル実装型TYPE1)01407住民向けポータル（情報共有・行政窓口のオンライン化）</t>
  </si>
  <si>
    <t>令和6年度補正新しい地方経済・生活環境創生交付金(デジタル実装型TYPE1)01408キャッシュレス決済導入事業</t>
  </si>
  <si>
    <t>令和6年度補正新しい地方経済・生活環境創生交付金(デジタル実装型TYPE1)01427キャッシュレス決済対応レジ導入事業</t>
  </si>
  <si>
    <t>令和6年度補正新しい地方経済・生活環境創生交付金(デジタル実装型TYPE1)01429給付費等申請クラウドシステム導入事業</t>
  </si>
  <si>
    <t>令和6年度補正新しい地方経済・生活環境創生交付金(デジタル実装型TYPE1)01454会議システム導入事業</t>
  </si>
  <si>
    <t>令和6年度補正新しい地方経済・生活環境創生交付金(デジタル実装型TYPE1)01455安心して暮らすことができる高齢者等緊急通報システム見守り事業</t>
  </si>
  <si>
    <t>令和6年度補正新しい地方経済・生活環境創生交付金(デジタル実装型TYPE1)01461校務支援システム導入事業</t>
  </si>
  <si>
    <t>令和6年度補正新しい地方経済・生活環境創生交付金(デジタル実装型TYPE1)01464保育所ICT導入事業</t>
  </si>
  <si>
    <t>令和6年度補正新しい地方経済・生活環境創生交付金(デジタル実装型TYPE1)01470行かない窓口プロジェクト</t>
  </si>
  <si>
    <t>令和6年度補正新しい地方経済・生活環境創生交付金(デジタル実装型TYPE1)01485スマート農業推進事業</t>
  </si>
  <si>
    <t>令和6年度補正新しい地方経済・生活環境創生交付金(デジタル実装型TYPE1)01543スマートホスピタル推進事業</t>
  </si>
  <si>
    <t>令和6年度補正新しい地方経済・生活環境創生交付金(デジタル実装型TYPE1)01544水道スマートメーター導入事業</t>
  </si>
  <si>
    <t>令和6年度補正新しい地方経済・生活環境創生交付金(デジタル実装型TYPE1)01544放課後児童クラブICT化推進事業</t>
  </si>
  <si>
    <t>令和6年度補正新しい地方経済・生活環境創生交付金(デジタル実装型TYPE1)01545LINE機能の拡張による「デジタル役場」整備事業</t>
  </si>
  <si>
    <t>令和6年度補正新しい地方経済・生活環境創生交付金(デジタル実装型TYPE1)01549マニュアルによる町民サービス向上事業</t>
  </si>
  <si>
    <t>令和6年度補正新しい地方経済・生活環境創生交付金(デジタル実装型TYPE1)01549キャッシュレス納付窓口事業</t>
  </si>
  <si>
    <t>令和6年度補正新しい地方経済・生活環境創生交付金(デジタル実装型TYPE1)01555町公式LINE新規コンテンツ導入事業</t>
  </si>
  <si>
    <t>令和6年度補正新しい地方経済・生活環境創生交付金(デジタル実装型TYPE1)01555窓口手続きスマート化事業</t>
  </si>
  <si>
    <t>令和6年度補正新しい地方経済・生活環境創生交付金(デジタル実装型TYPE1)01560除雪車両GPS管理システム導入事業</t>
  </si>
  <si>
    <t>令和6年度補正新しい地方経済・生活環境創生交付金(デジタル実装型TYPE1)01563水道スマートメーター（水道自動検針）導入事業</t>
  </si>
  <si>
    <t>令和6年度補正新しい地方経済・生活環境創生交付金(デジタル実装型TYPE1)01564大空町Webアプリ事業</t>
  </si>
  <si>
    <t>令和6年度補正新しい地方経済・生活環境創生交付金(デジタル実装型TYPE1)01578介護認定業務デジタル化推進事業</t>
  </si>
  <si>
    <t>令和6年度補正新しい地方経済・生活環境創生交付金(デジタル実装型TYPE1)01581窓口業務デジタル化事業</t>
  </si>
  <si>
    <t>令和6年度補正新しい地方経済・生活環境創生交付金(デジタル実装型TYPE1)01584行政手続オンライン化の推進による住民サービスの向上</t>
  </si>
  <si>
    <t>令和6年度補正新しい地方経済・生活環境創生交付金(デジタル実装型TYPE1)01601クラウド型デジタルサイネージによる施設利用者への多様な情報提供事業</t>
  </si>
  <si>
    <t>令和6年度補正新しい地方経済・生活環境創生交付金(デジタル実装型TYPE1)01601スマートメーター導入事業</t>
  </si>
  <si>
    <t>令和6年度補正新しい地方経済・生活環境創生交付金(デジタル実装型TYPE1)01601教師用デジタル教材（中学校）導入事業</t>
  </si>
  <si>
    <t>令和6年度補正新しい地方経済・生活環境創生交付金(デジタル実装型TYPE1)01602LINEを用いた情報配信/コミュニュケーション事業</t>
  </si>
  <si>
    <t>令和6年度補正新しい地方経済・生活環境創生交付金(デジタル実装型TYPE1)01631コンビニ交付サービス拡充事業</t>
  </si>
  <si>
    <t>令和6年度補正新しい地方経済・生活環境創生交付金(デジタル実装型TYPE1)01632マイナンバーカードを活用した郵送DX事業</t>
  </si>
  <si>
    <t>令和6年度補正新しい地方経済・生活環境創生交付金(デジタル実装型TYPE1)01634鹿追町図書管理システム導入事業</t>
  </si>
  <si>
    <t>令和6年度補正新しい地方経済・生活環境創生交付金(デジタル実装型TYPE1)01634電子契約システム導入事業</t>
  </si>
  <si>
    <t>令和6年度補正新しい地方経済・生活環境創生交付金(デジタル実装型TYPE1)01636町営育成牧場におけるドローン活用による預託牛の生産性向上事業</t>
  </si>
  <si>
    <t>令和6年度補正新しい地方経済・生活環境創生交付金(デジタル実装型TYPE1)01637メムロスキー場自動改札機導入事業</t>
  </si>
  <si>
    <t>令和6年度補正新しい地方経済・生活環境創生交付金(デジタル実装型TYPE1)01637公立芽室病院ナースコールシステムデジタル化事業</t>
  </si>
  <si>
    <t>令和6年度補正新しい地方経済・生活環境創生交付金(デジタル実装型TYPE1)01641水道スマートメーター導入事業</t>
  </si>
  <si>
    <t>令和6年度補正新しい地方経済・生活環境創生交付金(デジタル実装型TYPE1)01643水道・下水道台帳ホームページ閲覧サービス導入事業</t>
  </si>
  <si>
    <t>令和6年度補正新しい地方経済・生活環境創生交付金(デジタル実装型TYPE1)01645デジタルポイントサービス整備事業</t>
  </si>
  <si>
    <t>令和6年度補正新しい地方経済・生活環境創生交付金(デジタル実装型TYPE1)01647行政サービスデジタル化推進事業</t>
  </si>
  <si>
    <t>令和6年度補正新しい地方経済・生活環境創生交付金(デジタル実装型TYPE1)01663コンビニ交付システム導入事業</t>
  </si>
  <si>
    <t>令和6年度補正新しい地方経済・生活環境創生交付金(デジタル実装型TYPE1)01667LINEを活用した情報発信強化事業</t>
  </si>
  <si>
    <t>令和6年度補正新しい地方経済・生活環境創生交付金(デジタル実装型TYPE1)27208校務支援システム整備事業</t>
  </si>
  <si>
    <t>令和6年度補正新しい地方経済・生活環境創生交付金(デジタル実装型TYPE1)01691議事録作成に係るAI文字起こし・要約支援ツール導入事業</t>
  </si>
  <si>
    <t>令和6年度補正新しい地方経済・生活環境創生交付金(デジタル実装型TYPE1)01692窓口DX推進事業</t>
  </si>
  <si>
    <t>令和6年度補正新しい地方経済・生活環境創生交付金(デジタル実装型TYPE1)24215Well-beingな学校づくりを推進する教育ＤＸ事業</t>
  </si>
  <si>
    <t>令和6年度補正新しい地方経済・生活環境創生交付金(デジタル実装型TYPE1)01694デジタルを活用した観光周遊による地域活性化事業</t>
  </si>
  <si>
    <t>高等学校入学者選抜手続き</t>
  </si>
  <si>
    <t>令和6年度補正新しい地方経済・生活環境創生交付金(デジタル実装型TYPE1)02000教育データ連携基盤整備事業</t>
  </si>
  <si>
    <t>令和6年度補正新しい地方経済・生活環境創生交付金(デジタル実装型TYPE1)02000小児科オンライン診療利用環境整備事業</t>
  </si>
  <si>
    <t>オンライン診療</t>
  </si>
  <si>
    <t>令和6年度補正新しい地方経済・生活環境創生交付金(デジタル実装型TYPE1)02000モビリティデータ整備・活用事業</t>
  </si>
  <si>
    <t>令和6年度補正新しい地方経済・生活環境創生交付金(デジタル実装型TYPE1)02201統合型・公開型GIS整備事業</t>
  </si>
  <si>
    <t>令和6年度補正新しい地方経済・生活環境創生交付金(デジタル実装型TYPE1)02201Web口座振替受付サービス導入事業</t>
  </si>
  <si>
    <t>令和6年度補正新しい地方経済・生活環境創生交付金(デジタル実装型TYPE1)02202書かない窓口事業</t>
  </si>
  <si>
    <t>令和6年度補正新しい地方経済・生活環境創生交付金(デジタル実装型TYPE1)02202GPS除雪管理システム拡充事業</t>
  </si>
  <si>
    <t>令和6年度補正新しい地方経済・生活環境創生交付金(デジタル実装型TYPE1)02203学校施設開放予約システム・スマートキーボックス導入事業</t>
  </si>
  <si>
    <t>令和6年度補正新しい地方経済・生活環境創生交付金(デジタル実装型TYPE1)02205キャッシュレス決済導入事業</t>
  </si>
  <si>
    <t>令和6年度補正新しい地方経済・生活環境創生交付金(デジタル実装型TYPE1)02206情報発信強化事業</t>
  </si>
  <si>
    <t>令和6年度補正新しい地方経済・生活環境創生交付金(デジタル実装型TYPE1)02208むつ市メタバース教育支援センター開設事業</t>
  </si>
  <si>
    <t>令和6年度補正新しい地方経済・生活環境創生交付金(デジタル実装型TYPE1)02210電子契約導入推進事業</t>
  </si>
  <si>
    <t>令和6年度補正新しい地方経済・生活環境創生交付金(デジタル実装型TYPE1)02387一斉情報配信システム導入事業</t>
  </si>
  <si>
    <t>令和6年度補正新しい地方経済・生活環境創生交付金(デジタル実装型TYPE1)02387メタバース英会話導入事業</t>
  </si>
  <si>
    <t>令和6年度補正新しい地方経済・生活環境創生交付金(デジタル実装型TYPE1)02402防災情報一斉配信システム整備事業</t>
  </si>
  <si>
    <t>令和6年度補正新しい地方経済・生活環境創生交付金(デジタル実装型TYPE1)02423災害時等における情報伝達強化事業</t>
  </si>
  <si>
    <t>令和6年度補正新しい地方経済・生活環境創生交付金(デジタル実装型TYPE1)02446マイナンバーカードを活用した郵送DX事業</t>
  </si>
  <si>
    <t>令和6年度補正新しい地方経済・生活環境創生交付金(デジタル実装型TYPE1)02879つがる総合病院医療DX推進事業</t>
  </si>
  <si>
    <t>令和6年度補正新しい地方経済・生活環境創生交付金(デジタル実装型TYPE1)03201相談業務効率化環境構築事業</t>
  </si>
  <si>
    <t>令和6年度補正新しい地方経済・生活環境創生交付金(デジタル実装型TYPE1)03201「行かない、待たない、書かない」窓口実現事業</t>
  </si>
  <si>
    <t>令和6年度補正新しい地方経済・生活環境創生交付金(デジタル実装型TYPE1)42204障害支援区分認定審査業務のDX化事業</t>
  </si>
  <si>
    <t>令和6年度補正新しい地方経済・生活環境創生交付金(デジタル実装型TYPE1)03205要介護認定調査・介護認定審査会デジタル化</t>
  </si>
  <si>
    <t>令和6年度補正新しい地方経済・生活環境創生交付金(デジタル実装型TYPE1)03205公共施設予約システム構築事業</t>
  </si>
  <si>
    <t>令和6年度補正新しい地方経済・生活環境創生交付金(デジタル実装型TYPE1)03209市政情報一括発信システム構築事業</t>
  </si>
  <si>
    <t>令和6年度補正新しい地方経済・生活環境創生交付金(デジタル実装型TYPE1)03210陸前高田市AIオンデマンド導入事業</t>
  </si>
  <si>
    <t>オンデマンド交通システム</t>
  </si>
  <si>
    <t>令和6年度補正新しい地方経済・生活環境創生交付金(デジタル実装型TYPE1)03215生成AIチャットボット導入事業</t>
  </si>
  <si>
    <t>令和6年度補正新しい地方経済・生活環境創生交付金(デジタル実装型TYPE1)03301雫石町史デジタルアーカイブ推進事業</t>
  </si>
  <si>
    <t>令和6年度補正新しい地方経済・生活環境創生交付金(デジタル実装型TYPE1)03321介護認定審査会DX化事業</t>
  </si>
  <si>
    <t>令和6年度補正新しい地方経済・生活環境創生交付金(デジタル実装型TYPE1)03381金ケ崎町下水道台帳デジタル化事業</t>
  </si>
  <si>
    <t>令和6年度補正新しい地方経済・生活環境創生交付金(デジタル実装型TYPE1)03461大槌町航空レーザ測量・森林資源解析及び森林境界明確化事業</t>
  </si>
  <si>
    <t>令和6年度補正新しい地方経済・生活環境創生交付金(デジタル実装型TYPE1)04000デジタル身分証アプリを活用したサービスの提供</t>
  </si>
  <si>
    <t>令和6年度補正新しい地方経済・生活環境創生交付金(デジタル実装型TYPE1)04100救急情報システム構築事業</t>
  </si>
  <si>
    <t>令和6年度補正新しい地方経済・生活環境創生交付金(デジタル実装型TYPE1)04100市バスデータ利活用推進事業</t>
  </si>
  <si>
    <t>令和6年度補正新しい地方経済・生活環境創生交付金(デジタル実装型TYPE1)04100データ利活用基盤導入事業</t>
  </si>
  <si>
    <t>令和6年度補正新しい地方経済・生活環境創生交付金(デジタル実装型TYPE1)04100生活習慣病予防PHRサービス実装事業</t>
  </si>
  <si>
    <t>令和6年度補正新しい地方経済・生活環境創生交付金(デジタル実装型TYPE1)04205教育施設予約システム及びスマートロック導入事業</t>
  </si>
  <si>
    <t>令和6年度補正新しい地方経済・生活環境創生交付金(デジタル実装型TYPE1)40210入札手続き等デジタル化事業</t>
  </si>
  <si>
    <t>令和6年度補正新しい地方経済・生活環境創生交付金(デジタル実装型TYPE1)04205オンライン英会話</t>
  </si>
  <si>
    <t>令和6年度補正新しい地方経済・生活環境創生交付金(デジタル実装型TYPE1)04208契約・支払のデジタル化事業</t>
  </si>
  <si>
    <t>令和6年度補正新しい地方経済・生活環境創生交付金(デジタル実装型TYPE1)04208学力向上推進事業（AIドリル導入）</t>
  </si>
  <si>
    <t>令和6年度補正新しい地方経済・生活環境創生交付金(デジタル実装型TYPE1)04213映像通報システム及びNET１１９緊急通報システム導入事業</t>
  </si>
  <si>
    <t>令和6年度補正新しい地方経済・生活環境創生交付金(デジタル実装型TYPE1)04213マイナンバー活用によるタクシー利用券の電子化事業</t>
  </si>
  <si>
    <t>令和6年度補正新しい地方経済・生活環境創生交付金(デジタル実装型TYPE1)45201宮崎市立図書館デジタルサービス推進事業</t>
  </si>
  <si>
    <t>令和6年度補正新しい地方経済・生活環境創生交付金(デジタル実装型TYPE1)04213図書館情報システムとのマイナンバーカード連携事業</t>
  </si>
  <si>
    <t>令和6年度補正新しい地方経済・生活環境創生交付金(デジタル実装型TYPE1)04216バスロケーションシステム導入事業</t>
  </si>
  <si>
    <t>令和6年度補正新しい地方経済・生活環境創生交付金(デジタル実装型TYPE1)04216スマート図書館構築事業</t>
  </si>
  <si>
    <t>令和6年度補正新しい地方経済・生活環境創生交付金(デジタル実装型TYPE1)04301「書かない窓口」システム導入事業</t>
  </si>
  <si>
    <t>令和6年度補正新しい地方経済・生活環境創生交付金(デジタル実装型TYPE1)04301蔵王町次世代型校務支援導入事業</t>
  </si>
  <si>
    <t>令和6年度補正新しい地方経済・生活環境創生交付金(デジタル実装型TYPE1)04302電子黒板導入による教育環境整備事業</t>
  </si>
  <si>
    <t>令和6年度補正新しい地方経済・生活環境創生交付金(デジタル実装型TYPE1)04323図書館DX事業</t>
  </si>
  <si>
    <t>令和6年度補正新しい地方経済・生活環境創生交付金(デジタル実装型TYPE1)04323スマート農業機械利用拡大支援事業</t>
  </si>
  <si>
    <t>令和6年度補正新しい地方経済・生活環境創生交付金(デジタル実装型TYPE1)04341窓口申請書等作成支援システム導入事業</t>
  </si>
  <si>
    <t>令和6年度補正新しい地方経済・生活環境創生交付金(デジタル実装型TYPE1)04404スマート窓口導入事業</t>
  </si>
  <si>
    <t>令和6年度補正新しい地方経済・生活環境創生交付金(デジタル実装型TYPE1)04444コンビニ交付システム導入事業</t>
  </si>
  <si>
    <t>令和6年度補正新しい地方経済・生活環境創生交付金(デジタル実装型TYPE1)05000秋田県園地流動化システム構築事業</t>
  </si>
  <si>
    <t>令和6年度補正新しい地方経済・生活環境創生交付金(デジタル実装型TYPE1)05204介護認定審査会ペーパーレス化推進事業</t>
  </si>
  <si>
    <t>令和6年度補正新しい地方経済・生活環境創生交付金(デジタル実装型TYPE1)05206健康アプリ導入及び運用事業</t>
  </si>
  <si>
    <t>令和6年度補正新しい地方経済・生活環境創生交付金(デジタル実装型TYPE1)05209鹿角市史デジタルアーカイブ推進事業</t>
  </si>
  <si>
    <t>令和6年度補正新しい地方経済・生活環境創生交付金(デジタル実装型TYPE1)05212図書館からはじめようデジタルデバイド解消事業</t>
  </si>
  <si>
    <t>令和6年度補正新しい地方経済・生活環境創生交付金(デジタル実装型TYPE1)05349観光デジタルパンフレットを活用した誘客向上事業</t>
  </si>
  <si>
    <t>令和6年度補正新しい地方経済・生活環境創生交付金(デジタル実装型TYPE1)05366秋田県電子入札システム共同利用導入事業</t>
  </si>
  <si>
    <t>令和6年度補正新しい地方経済・生活環境創生交付金(デジタル実装型TYPE1)05434公共施設予約システム更新事業（拡充）</t>
  </si>
  <si>
    <t>令和6年度補正新しい地方経済・生活環境創生交付金(デジタル実装型TYPE1)06000デジタルを活用した空港利用観光周遊促進事業</t>
  </si>
  <si>
    <t>令和6年度補正新しい地方経済・生活環境創生交付金(デジタル実装型TYPE1)06000県民と事業者の利便性向上を目指す会計事務デジタル化事業</t>
  </si>
  <si>
    <t>令和6年度補正新しい地方経済・生活環境創生交付金(デジタル実装型TYPE1)06000山形県ふるさと塾アーカイブス推進事業</t>
  </si>
  <si>
    <t>令和6年度補正新しい地方経済・生活環境創生交付金(デジタル実装型TYPE1)06000ＩＣＴを活用した不登校支援事業</t>
  </si>
  <si>
    <t>令和6年度補正新しい地方経済・生活環境創生交付金(デジタル実装型TYPE1)47308窓口DX推進事業</t>
  </si>
  <si>
    <t>令和6年度補正新しい地方経済・生活環境創生交付金(デジタル実装型TYPE1)06201粗大ごみ収集オンライン受付システム事業</t>
  </si>
  <si>
    <t>令和6年度補正新しい地方経済・生活環境創生交付金(デジタル実装型TYPE1)06202農用地利用計画（一筆台帳）のデジタル化事業</t>
  </si>
  <si>
    <t>令和6年度補正新しい地方経済・生活環境創生交付金(デジタル実装型TYPE1)06202病院予約システム導入事業</t>
  </si>
  <si>
    <t>令和6年度補正新しい地方経済・生活環境創生交付金(デジタル実装型TYPE1)06202積雪深センサー導入事業</t>
  </si>
  <si>
    <t>令和6年度補正新しい地方経済・生活環境創生交付金(デジタル実装型TYPE1)06203窓口閲覧システム導入事業</t>
  </si>
  <si>
    <t>令和6年度補正新しい地方経済・生活環境創生交付金(デジタル実装型TYPE1)06204児童相談システム構築事業</t>
  </si>
  <si>
    <t>令和6年度補正新しい地方経済・生活環境創生交付金(デジタル実装型TYPE1)06205小中義務教育学校ICT教育環境整備事業</t>
  </si>
  <si>
    <t>令和6年度補正新しい地方経済・生活環境創生交付金(デジタル実装型TYPE1)06205書かない窓口サービス構築事業</t>
  </si>
  <si>
    <t>令和6年度補正新しい地方経済・生活環境創生交付金(デジタル実装型TYPE1)06205Webブラウザ型動態管理システムを活用した災害対応体制整備事業</t>
  </si>
  <si>
    <t>令和6年度補正新しい地方経済・生活環境創生交付金(デジタル実装型TYPE1)06207救急医療情報共有システム導入事業</t>
  </si>
  <si>
    <t>令和6年度補正新しい地方経済・生活環境創生交付金(デジタル実装型TYPE1)06210水道スマートメーター導入事業</t>
  </si>
  <si>
    <t>令和6年度補正新しい地方経済・生活環境創生交付金(デジタル実装型TYPE1)06211救急医療情報共有システム導入事業</t>
  </si>
  <si>
    <t>令和6年度補正新しい地方経済・生活環境創生交付金(デジタル実装型TYPE1)06212救急医療情報共有システム導入事業</t>
  </si>
  <si>
    <t>令和6年度補正新しい地方経済・生活環境創生交付金(デジタル実装型TYPE1)06301学校教育DX推進事業</t>
  </si>
  <si>
    <t>令和6年度補正新しい地方経済・生活環境創生交付金(デジタル実装型TYPE1)06302ICTを活用した字幕表示システム導入事業</t>
  </si>
  <si>
    <t>令和6年度補正新しい地方経済・生活環境創生交付金(デジタル実装型TYPE1)06323窓口キャッシュレス決済事業</t>
  </si>
  <si>
    <t>令和6年度補正新しい地方経済・生活環境創生交付金(デジタル実装型TYPE1)06324「書かない窓口」システム導入事業</t>
  </si>
  <si>
    <t>令和6年度補正新しい地方経済・生活環境創生交付金(デジタル実装型TYPE1)06341安全で住みよいまちを実現する道路情報窓口照会サービス構築事業</t>
  </si>
  <si>
    <t>令和6年度補正新しい地方経済・生活環境創生交付金(デジタル実装型TYPE1)06361オンライン申請システム導入事業</t>
  </si>
  <si>
    <t>令和6年度補正新しい地方経済・生活環境創生交付金(デジタル実装型TYPE1)06361GIGAスクール構想実現に向けたデジタル教材導入事業</t>
  </si>
  <si>
    <t>令和6年度補正新しい地方経済・生活環境創生交付金(デジタル実装型TYPE1)06361町立診療所における電子カルテ導入事業</t>
  </si>
  <si>
    <t>令和6年度補正新しい地方経済・生活環境創生交付金(デジタル実装型TYPE1)06364スマート窓口導入事業</t>
  </si>
  <si>
    <t>令和6年度補正新しい地方経済・生活環境創生交付金(デジタル実装型TYPE1)06364電子カルテと連動した患者の利便性向上事業</t>
  </si>
  <si>
    <t>令和6年度補正新しい地方経済・生活環境創生交付金(デジタル実装型TYPE1)06367行政手続きオンライン化事業</t>
  </si>
  <si>
    <t>令和6年度補正新しい地方経済・生活環境創生交付金(デジタル実装型TYPE1)06367窓口業務デジタル化推進事業</t>
  </si>
  <si>
    <t>令和6年度補正新しい地方経済・生活環境創生交付金(デジタル実装型TYPE1)06367保育園ICT化推進事業</t>
  </si>
  <si>
    <t>令和6年度補正新しい地方経済・生活環境創生交付金(デジタル実装型TYPE1)06381介護認定業務デジタル化推進事業</t>
  </si>
  <si>
    <t>令和6年度補正新しい地方経済・生活環境創生交付金(デジタル実装型TYPE1)06402スマートロック対応型公共施設予約システム導入事業</t>
  </si>
  <si>
    <t>令和6年度補正新しい地方経済・生活環境創生交付金(デジタル実装型TYPE1)06402LINE及びマイナンバー連携型図書館システム構築事業</t>
  </si>
  <si>
    <t>令和6年度補正新しい地方経済・生活環境創生交付金(デジタル実装型TYPE1)06428介護認定審査会ペーパーレス化事業</t>
  </si>
  <si>
    <t>令和6年度補正新しい地方経済・生活環境創生交付金(デジタル実装型TYPE1)06428スマート機器導入事業</t>
  </si>
  <si>
    <t>令和6年度補正新しい地方経済・生活環境創生交付金(デジタル実装型TYPE1)06953救急医療情報共有システム導入事業</t>
  </si>
  <si>
    <t>令和6年度補正新しい地方経済・生活環境創生交付金(デジタル実装型TYPE1)07000県立学校入学者選抜WEB出願事業</t>
  </si>
  <si>
    <t>令和6年度補正新しい地方経済・生活環境創生交付金(デジタル実装型TYPE1)07000デジタル問題（キビタンシート）を活用した個別最適な学び推進事業</t>
  </si>
  <si>
    <t>令和6年度補正新しい地方経済・生活環境創生交付金(デジタル実装型TYPE1)07000建設ＤＸ加速化促進事業</t>
  </si>
  <si>
    <t>令和6年度補正新しい地方経済・生活環境創生交付金(デジタル実装型TYPE1)07201母子保健スマート窓口推進事業</t>
  </si>
  <si>
    <t>令和6年度補正新しい地方経済・生活環境創生交付金(デジタル実装型TYPE1)07204住民へのデジタル通知サービス事業</t>
  </si>
  <si>
    <t>令和6年度補正新しい地方経済・生活環境創生交付金(デジタル実装型TYPE1)07204建築関連窓口DX推進事業</t>
  </si>
  <si>
    <t>令和6年度補正新しい地方経済・生活環境創生交付金(デジタル実装型TYPE1)07204要介護認定業務のDX化事業</t>
  </si>
  <si>
    <t>令和6年度補正新しい地方経済・生活環境創生交付金(デジタル実装型TYPE1)07207子育て支援ICTシステム導入事業（保育所等）</t>
  </si>
  <si>
    <t>令和6年度補正新しい地方経済・生活環境創生交付金(デジタル実装型TYPE1)23229電子黒板を活用したGIGAスクール構想環境整備推進事業</t>
  </si>
  <si>
    <t>令和6年度補正新しい地方経済・生活環境創生交付金(デジタル実装型TYPE1)07207障害者介護給付費等審査会ペーパーレス化システム導入事業</t>
  </si>
  <si>
    <t>令和6年度補正新しい地方経済・生活環境創生交付金(デジタル実装型TYPE1)07210電子入札の導入事業</t>
  </si>
  <si>
    <t>令和6年度補正新しい地方経済・生活環境創生交付金(デジタル実装型TYPE1)07210母子健康手帳アプリのデジタル予診票を活用した小児予防接種DX</t>
  </si>
  <si>
    <t>令和6年度補正新しい地方経済・生活環境創生交付金(デジタル実装型TYPE1)07212健康ポイントシステム事業</t>
  </si>
  <si>
    <t>令和6年度補正新しい地方経済・生活環境創生交付金(デジタル実装型TYPE1)07214図書館サービス向上ＤＸ化事業</t>
  </si>
  <si>
    <t>令和6年度補正新しい地方経済・生活環境創生交付金(デジタル実装型TYPE1)07214給付費等管理システム導入事業</t>
  </si>
  <si>
    <t>令和6年度補正新しい地方経済・生活環境創生交付金(デジタル実装型TYPE1)07308税公金収納フルセルフ化事業</t>
  </si>
  <si>
    <t>令和6年度補正新しい地方経済・生活環境創生交付金(デジタル実装型TYPE1)07342「書かない窓口」サービス</t>
  </si>
  <si>
    <t>令和6年度補正新しい地方経済・生活環境創生交付金(デジタル実装型TYPE1)07344ＧPＳを活用した除雪管理</t>
  </si>
  <si>
    <t>令和6年度補正新しい地方経済・生活環境創生交付金(デジタル実装型TYPE1)07461地籍調査成果品のデジタル化事業</t>
  </si>
  <si>
    <t>令和6年度補正新しい地方経済・生活環境創生交付金(デジタル実装型TYPE1)07465セミセルフレジ導入事業</t>
  </si>
  <si>
    <t>令和6年度補正新しい地方経済・生活環境創生交付金(デジタル実装型TYPE1)07504窓口サービスのデジタル化推進事業</t>
  </si>
  <si>
    <t>令和6年度補正新しい地方経済・生活環境創生交付金(デジタル実装型TYPE1)07522書かない窓口導入事業</t>
  </si>
  <si>
    <t>令和6年度補正新しい地方経済・生活環境創生交付金(デジタル実装型TYPE1)07547ワンストップ窓口支援事業</t>
  </si>
  <si>
    <t>令和6年度補正新しい地方経済・生活環境創生交付金(デジタル実装型TYPE1)07876救急支援システム導入・運用事業</t>
  </si>
  <si>
    <t>令和6年度補正新しい地方経済・生活環境創生交付金(デジタル実装型TYPE1)08000AIを活用した児童相談窓口</t>
  </si>
  <si>
    <t>令和6年度補正新しい地方経済・生活環境創生交付金(デジタル実装型TYPE1)08201Web版ハザードマップ構築事業</t>
  </si>
  <si>
    <t>令和6年度補正新しい地方経済・生活環境創生交付金(デジタル実装型TYPE1)08201安全・安心を感じるまちづくりプロジェクト事業</t>
  </si>
  <si>
    <t>令和6年度補正新しい地方経済・生活環境創生交付金(デジタル実装型TYPE1)08201ローコードツールを活用した各種手続のデジタル化による市民利便性等向上事業</t>
  </si>
  <si>
    <t>令和6年度補正新しい地方経済・生活環境創生交付金(デジタル実装型TYPE1)08201教育ダッシュボードを活用した小学生一人一人に応じた教育の実現</t>
  </si>
  <si>
    <t>令和6年度補正新しい地方経済・生活環境創生交付金(デジタル実装型TYPE1)08202AI音声認識を活用した文字表示による窓口サービス向上事業</t>
  </si>
  <si>
    <t>令和6年度補正新しい地方経済・生活環境創生交付金(デジタル実装型TYPE1)08203新公共施設予約システム拡充事業</t>
  </si>
  <si>
    <t>令和6年度補正新しい地方経済・生活環境創生交付金(デジタル実装型TYPE1)08203窓口受付システムWeb機能導入事業</t>
  </si>
  <si>
    <t>令和6年度補正新しい地方経済・生活環境創生交付金(デジタル実装型TYPE1)08203電子機器による図面審査システム導入事業</t>
  </si>
  <si>
    <t>予約管理については概ね利便性が向上したものの、スマートロックの利用に際しては人的な操作が必要不可欠であり、導入当初のため利用者が機器の操作に慣れていないことや、鍵番号を発行する際の通知の記載誤りなどが発生したため。</t>
    <rPh sb="0" eb="2">
      <t>ヨヤク</t>
    </rPh>
    <rPh sb="2" eb="4">
      <t>カンリ</t>
    </rPh>
    <rPh sb="9" eb="10">
      <t>オオム</t>
    </rPh>
    <rPh sb="11" eb="14">
      <t>リベンセイ</t>
    </rPh>
    <rPh sb="15" eb="17">
      <t>コウジョウ</t>
    </rPh>
    <rPh sb="31" eb="33">
      <t>リヨウ</t>
    </rPh>
    <rPh sb="34" eb="35">
      <t>サイ</t>
    </rPh>
    <rPh sb="38" eb="40">
      <t>ジンテキ</t>
    </rPh>
    <rPh sb="41" eb="43">
      <t>ソウサ</t>
    </rPh>
    <rPh sb="44" eb="46">
      <t>ヒツヨウ</t>
    </rPh>
    <rPh sb="46" eb="49">
      <t>フカケツ</t>
    </rPh>
    <rPh sb="53" eb="55">
      <t>ドウニュウ</t>
    </rPh>
    <rPh sb="55" eb="57">
      <t>トウショ</t>
    </rPh>
    <rPh sb="60" eb="63">
      <t>リヨウシャ</t>
    </rPh>
    <rPh sb="64" eb="66">
      <t>キキ</t>
    </rPh>
    <rPh sb="67" eb="69">
      <t>ソウサ</t>
    </rPh>
    <rPh sb="70" eb="71">
      <t>ナ</t>
    </rPh>
    <rPh sb="80" eb="81">
      <t>カギ</t>
    </rPh>
    <rPh sb="81" eb="83">
      <t>バンゴウ</t>
    </rPh>
    <rPh sb="84" eb="86">
      <t>ハッコウ</t>
    </rPh>
    <rPh sb="88" eb="89">
      <t>サイ</t>
    </rPh>
    <rPh sb="90" eb="92">
      <t>ツウチ</t>
    </rPh>
    <rPh sb="93" eb="95">
      <t>キサイ</t>
    </rPh>
    <rPh sb="95" eb="96">
      <t>アヤマ</t>
    </rPh>
    <rPh sb="100" eb="102">
      <t>ハッセイ</t>
    </rPh>
    <phoneticPr fontId="2"/>
  </si>
  <si>
    <t>令和6年度補正新しい地方経済・生活環境創生交付金(デジタル実装型TYPE1)08204介護認定DX推進事業（介護認定審査会ペーパーレスシステム導入事業）</t>
  </si>
  <si>
    <t>令和6年度補正新しい地方経済・生活環境創生交付金(デジタル実装型TYPE1)08204図書館DX推進事業</t>
  </si>
  <si>
    <t>令和6年度補正新しい地方経済・生活環境創生交付金(デジタル実装型TYPE1)08207結城市電子契約推進事業</t>
  </si>
  <si>
    <t>令和6年度補正新しい地方経済・生活環境創生交付金(デジタル実装型TYPE1)08207入札参加資格申請のオンライン化</t>
  </si>
  <si>
    <t>令和6年度補正新しい地方経済・生活環境創生交付金(デジタル実装型TYPE1)08210電子入札システム導入事業</t>
  </si>
  <si>
    <t>令和6年度補正新しい地方経済・生活環境創生交付金(デジタル実装型TYPE1)08210スマートロックを活用した学校施設利用サービス事業</t>
  </si>
  <si>
    <t>令和6年度補正新しい地方経済・生活環境創生交付金(デジタル実装型TYPE1)08214マイナンバーカード利活用に向けたコンビニ交付サービス事業</t>
  </si>
  <si>
    <t>令和6年度補正新しい地方経済・生活環境創生交付金(デジタル実装型TYPE1)08214防災マップデジタル化推進事業</t>
  </si>
  <si>
    <t>令和6年度補正新しい地方経済・生活環境創生交付金(デジタル実装型TYPE1)30203議会DX推進事業</t>
  </si>
  <si>
    <t>令和6年度補正新しい地方経済・生活環境創生交付金(デジタル実装型TYPE1)08215郵送請求キャッシュレスサービス事業</t>
  </si>
  <si>
    <t>令和6年度補正新しい地方経済・生活環境創生交付金(デジタル実装型TYPE1)08215障害支援区分認定審査会ペーパーレスシステム導入事業</t>
  </si>
  <si>
    <t>令和6年度補正新しい地方経済・生活環境創生交付金(デジタル実装型TYPE1)43203学校徴収金管理システム構築事業</t>
  </si>
  <si>
    <t>令和6年度補正新しい地方経済・生活環境創生交付金(デジタル実装型TYPE1)08215GIGAスクール推進教育ICT推進事業</t>
  </si>
  <si>
    <t>令和6年度補正新しい地方経済・生活環境創生交付金(デジタル実装型TYPE1)08219Weｂ口座振替受付サービス導入事業</t>
  </si>
  <si>
    <t>令和6年度補正新しい地方経済・生活環境創生交付金(デジタル実装型TYPE1)08219屋外大型デジタルサイネージ整備事業</t>
  </si>
  <si>
    <t>令和6年度補正新しい地方経済・生活環境創生交付金(デジタル実装型TYPE1)08224STEAM教育推進事業</t>
  </si>
  <si>
    <t>令和6年度補正新しい地方経済・生活環境創生交付金(デジタル実装型TYPE1)08224窓口DX（書かない窓口）推進プロジェクト</t>
  </si>
  <si>
    <t>令和6年度補正新しい地方経済・生活環境創生交付金(デジタル実装型TYPE1)08224樹木管理システムを活用した憩える公園緑地空間管理事業</t>
  </si>
  <si>
    <t>令和6年度補正新しい地方経済・生活環境創生交付金(デジタル実装型TYPE1)08225介護認定審査会ペーパーレス会議システム導入事業</t>
  </si>
  <si>
    <t>令和6年度補正新しい地方経済・生活環境創生交付金(デジタル実装型TYPE1)08227LINEを活用したデジタル窓口開設事業</t>
  </si>
  <si>
    <t>令和6年度補正新しい地方経済・生活環境創生交付金(デジタル実装型TYPE1)08229多言語翻訳・文字表示ディスプレイ導入事業</t>
  </si>
  <si>
    <t>令和6年度補正新しい地方経済・生活環境創生交付金(デジタル実装型TYPE1)08230　デジタルサイネージ導入による広報力アップ事業</t>
  </si>
  <si>
    <t>令和6年度補正新しい地方経済・生活環境創生交付金(デジタル実装型TYPE1)08230　かすみがうら市の魅力発信と観光推進のための電子雑誌制作事業</t>
  </si>
  <si>
    <t>令和6年度補正新しい地方経済・生活環境創生交付金(デジタル実装型TYPE1)08234電子@連絡帳によるほこた在宅ケアネットプロジェクト～いのちとくらしを守るワンチーム～</t>
  </si>
  <si>
    <t>令和6年度補正新しい地方経済・生活環境創生交付金(デジタル実装型TYPE1)08234窓口業務向上事業</t>
  </si>
  <si>
    <t>令和6年度補正新しい地方経済・生活環境創生交付金(デジタル実装型TYPE1)08235大型提示装置併用による効果的な授業展開</t>
  </si>
  <si>
    <t>令和6年度補正新しい地方経済・生活環境創生交付金(デジタル実装型TYPE1)08302町民にやさしい窓口の推進事業</t>
  </si>
  <si>
    <t>令和6年度補正新しい地方経済・生活環境創生交付金(デジタル実装型TYPE1)08302オンライン口座振替受付サービス導入事業</t>
  </si>
  <si>
    <t>令和6年度補正新しい地方経済・生活環境創生交付金(デジタル実装型TYPE1)08302人工衛星を用いた漏水調査事業</t>
  </si>
  <si>
    <t>令和6年度補正新しい地方経済・生活環境創生交付金(デジタル実装型TYPE1)08302ICTを活用した不登校防止対策事業</t>
  </si>
  <si>
    <t>令和6年度補正新しい地方経済・生活環境創生交付金(デジタル実装型TYPE1)08443メタバース版泳げる霞ケ浦構築事業</t>
  </si>
  <si>
    <t>令和6年度補正新しい地方経済・生活環境創生交付金(デジタル実装型TYPE1)08443消防団アプリ事業</t>
  </si>
  <si>
    <t>令和6年度補正新しい地方経済・生活環境創生交付金(デジタル実装型TYPE1)08542クラウドAI型ドリル活用による個別最適な学習支援事業</t>
  </si>
  <si>
    <t>令和6年度補正新しい地方経済・生活環境創生交付金(デジタル実装型TYPE1)09000英語教育強化事業</t>
  </si>
  <si>
    <t>令和6年度補正新しい地方経済・生活環境創生交付金(デジタル実装型TYPE1)09202足利市公開型GIS活用事業</t>
  </si>
  <si>
    <t>令和6年度補正新しい地方経済・生活環境創生交付金(デジタル実装型TYPE1)09202火災予防業務DX推進事業</t>
  </si>
  <si>
    <t>令和6年度補正新しい地方経済・生活環境創生交付金(デジタル実装型TYPE1)09204人流・位置情報のデータ利活用推進事業</t>
  </si>
  <si>
    <t>令和6年度補正新しい地方経済・生活環境創生交付金(デジタル実装型TYPE1)09206上水道ＡＩ情報管理システム事業</t>
  </si>
  <si>
    <t>令和6年度補正新しい地方経済・生活環境創生交付金(デジタル実装型TYPE1)09206公開型GISマップ追加搭載業務委託事業</t>
  </si>
  <si>
    <t>令和6年度補正新しい地方経済・生活環境創生交付金(デジタル実装型TYPE1)09208AIオンデマンド交通システム導入事業</t>
  </si>
  <si>
    <t>令和6年度補正新しい地方経済・生活環境創生交付金(デジタル実装型TYPE1)09209マイナンバーカードを活用した書かない窓口サービス拡充事業</t>
  </si>
  <si>
    <t>令和6年度補正新しい地方経済・生活環境創生交付金(デジタル実装型TYPE1)09209スマートロックシステム事業</t>
  </si>
  <si>
    <t>令和6年度補正新しい地方経済・生活環境創生交付金(デジタル実装型TYPE1)09210オンライン決済に対応した公共施設予約システム導構築事業</t>
  </si>
  <si>
    <t>令和6年度補正新しい地方経済・生活環境創生交付金(デジタル実装型TYPE1)09210上水道AIシステム導入事業</t>
  </si>
  <si>
    <t>令和6年度補正新しい地方経済・生活環境創生交付金(デジタル実装型TYPE1)09211LINEを活用した情報発信等住民ポータル事業</t>
  </si>
  <si>
    <t>令和6年度補正新しい地方経済・生活環境創生交付金(デジタル実装型TYPE1)09211個別最適化学習支援事業</t>
  </si>
  <si>
    <t>令和6年度補正新しい地方経済・生活環境創生交付金(デジタル実装型TYPE1)09213お役立ち！まち情報プラットフォーム構築事業</t>
  </si>
  <si>
    <t>令和6年度補正新しい地方経済・生活環境創生交付金(デジタル実装型TYPE1)09214さくら健康マイル事業</t>
  </si>
  <si>
    <t>令和6年度補正新しい地方経済・生活環境創生交付金(デジタル実装型TYPE1)09215LINEを活用した情報発信・オンライン手続きの実現</t>
  </si>
  <si>
    <t>令和6年度補正新しい地方経済・生活環境創生交付金(デジタル実装型TYPE1)09343オンライン手続きシステム導入事業</t>
  </si>
  <si>
    <t>令和6年度補正新しい地方経済・生活環境創生交付金(デジタル実装型TYPE1)09344かんたん窓口システム導入事業</t>
  </si>
  <si>
    <t>令和6年度補正新しい地方経済・生活環境創生交付金(デジタル実装型TYPE1)09344電子申請システム導入事業</t>
  </si>
  <si>
    <t>令和6年度補正新しい地方経済・生活環境創生交付金(デジタル実装型TYPE1)09384塩谷町森林由来J-クレジット創出事業</t>
  </si>
  <si>
    <t>令和6年度補正新しい地方経済・生活環境創生交付金(デジタル実装型TYPE1)09384キャッシュレス決済導入事業</t>
  </si>
  <si>
    <t>令和6年度補正新しい地方経済・生活環境創生交付金(デジタル実装型TYPE1)09384塩谷町デジタルミュージアム作成業務</t>
  </si>
  <si>
    <t>令和6年度補正新しい地方経済・生活環境創生交付金(デジタル実装型TYPE1)09407那須町デジタル・フロントヤード改革事業</t>
  </si>
  <si>
    <t>令和6年度補正新しい地方経済・生活環境創生交付金(デジタル実装型TYPE1)10201市公式LINEの拡充による住民サービス向上事業</t>
  </si>
  <si>
    <t>令和6年度補正新しい地方経済・生活環境創生交付金(デジタル実装型TYPE1)10201国土調査成果資料閲覧システム構築業務</t>
  </si>
  <si>
    <t>令和6年度補正新しい地方経済・生活環境創生交付金(デジタル実装型TYPE1)10203介護認定調査・認定審査会デジタル化事業</t>
  </si>
  <si>
    <t>令和6年度補正新しい地方経済・生活環境創生交付金(デジタル実装型TYPE1)10203デジタル教育推進事業</t>
  </si>
  <si>
    <t>令和6年度補正新しい地方経済・生活環境創生交付金(デジタル実装型TYPE1)10204開発許可等閲覧サービスシステムの導入事業</t>
  </si>
  <si>
    <t>令和6年度補正新しい地方経済・生活環境創生交付金(デジタル実装型TYPE1)10204おくやみ相談窓口AIチャットボット</t>
  </si>
  <si>
    <t>令和6年度補正新しい地方経済・生活環境創生交付金(デジタル実装型TYPE1)10208窓口字幕表示システム導入事業</t>
  </si>
  <si>
    <t>令和6年度補正新しい地方経済・生活環境創生交付金(デジタル実装型TYPE1)10209図書館ICT化事業</t>
  </si>
  <si>
    <t>令和6年度補正新しい地方経済・生活環境創生交付金(デジタル実装型TYPE1)10210タッチパネル式窓口GISサービス</t>
  </si>
  <si>
    <t>令和6年度補正新しい地方経済・生活環境創生交付金(デジタル実装型TYPE1)10211安中市公共交通DX事業</t>
  </si>
  <si>
    <t>令和6年度補正新しい地方経済・生活環境創生交付金(デジタル実装型TYPE1)10211スマート水道メーター導入事業</t>
  </si>
  <si>
    <t>令和6年度補正新しい地方経済・生活環境創生交付金(デジタル実装型TYPE1)10212デマンドバスのシステムを用いたDX推進事業</t>
  </si>
  <si>
    <t>令和6年度補正新しい地方経済・生活環境創生交付金(デジタル実装型TYPE1)25213母子健康手帳アプリ導入事業</t>
  </si>
  <si>
    <t>令和6年度補正新しい地方経済・生活環境創生交付金(デジタル実装型TYPE1)10212リモート相談窓口導入事業</t>
  </si>
  <si>
    <t>令和6年度補正新しい地方経済・生活環境創生交付金(デジタル実装型TYPE1)10382書かない窓口システム導入事業</t>
  </si>
  <si>
    <t>令和6年度補正新しい地方経済・生活環境創生交付金(デジタル実装型TYPE1)13213児童クラブデジタル連絡帳サービス</t>
  </si>
  <si>
    <t>令和6年度補正新しい地方経済・生活環境創生交付金(デジタル実装型TYPE1)10384かんら子ども・子育て見守り支援事業</t>
  </si>
  <si>
    <t>令和6年度補正新しい地方経済・生活環境創生交付金(デジタル実装型TYPE1)10424人工衛星を用いた漏水リスク評価サービス導入事業</t>
  </si>
  <si>
    <t>令和6年度補正新しい地方経済・生活環境創生交付金(デジタル実装型TYPE1)10425水道DX事業</t>
  </si>
  <si>
    <t>令和6年度補正新しい地方経済・生活環境創生交付金(デジタル実装型TYPE1)10425税務証明書コンビニ交付サービス</t>
  </si>
  <si>
    <t>令和6年度補正新しい地方経済・生活環境創生交付金(デジタル実装型TYPE1)10429東吾妻町公式LINE事業</t>
  </si>
  <si>
    <t>令和6年度補正新しい地方経済・生活環境創生交付金(デジタル実装型TYPE1)10464防災情報発信力強化事業</t>
  </si>
  <si>
    <t>令和6年度補正新しい地方経済・生活環境創生交付金(デジタル実装型TYPE1)10464認定審査会ペーパーレス事業</t>
  </si>
  <si>
    <t>令和6年度補正新しい地方経済・生活環境創生交付金(デジタル実装型TYPE1)10523ﾍﾟｲｼﾞｰ口座振替受付サービス導入による住民の手続き負担軽減事業</t>
  </si>
  <si>
    <t>令和6年度補正新しい地方経済・生活環境創生交付金(デジタル実装型TYPE1)10525保育所等ＩＣＴシステム導入事業</t>
  </si>
  <si>
    <t>令和6年度補正新しい地方経済・生活環境創生交付金(デジタル実装型TYPE1)11000ＬＩＮＥを活用した多言語防災情報の提供</t>
  </si>
  <si>
    <t>令和6年度補正新しい地方経済・生活環境創生交付金(デジタル実装型TYPE1)11100建築総合情報システム構築事業</t>
  </si>
  <si>
    <t>令和6年度補正新しい地方経済・生活環境創生交付金(デジタル実装型TYPE1)11100岩槻駅デジタルサイネージ設置事業</t>
  </si>
  <si>
    <t>令和6年度補正新しい地方経済・生活環境創生交付金(デジタル実装型TYPE1)11201被災者支援業務のDX事業</t>
  </si>
  <si>
    <t>令和6年度補正新しい地方経済・生活環境創生交付金(デジタル実装型TYPE1)11202AIオンデマンド交通導入事業</t>
  </si>
  <si>
    <t>令和6年度補正新しい地方経済・生活環境創生交付金(デジタル実装型TYPE1)11202スポーツ施設AIカメラ設置事業</t>
  </si>
  <si>
    <t>令和6年度補正新しい地方経済・生活環境創生交付金(デジタル実装型TYPE1)11202校務ＤＸ推進事業</t>
  </si>
  <si>
    <t>令和6年度補正新しい地方経済・生活環境創生交付金(デジタル実装型TYPE1)11203電子契約事業</t>
  </si>
  <si>
    <t>令和6年度補正新しい地方経済・生活環境創生交付金(デジタル実装型TYPE1)17203デジタル地域通貨サービスを活用した地域経済活性化</t>
  </si>
  <si>
    <t>令和6年度補正新しい地方経済・生活環境創生交付金(デジタル実装型TYPE1)11203介護認定審査会のＤＸ推進事業</t>
  </si>
  <si>
    <t>令和6年度補正新しい地方経済・生活環境創生交付金(デジタル実装型TYPE1)11203支払通知電子化システム</t>
  </si>
  <si>
    <t>令和6年度補正新しい地方経済・生活環境創生交付金(デジタル実装型TYPE1)11206公開型ＧＩＳ導入事業</t>
  </si>
  <si>
    <t>令和6年度補正新しい地方経済・生活環境創生交付金(デジタル実装型TYPE1)23208デジタルハザードマップ公開サービス事業</t>
  </si>
  <si>
    <t>令和6年度補正新しい地方経済・生活環境創生交付金(デジタル実装型TYPE1)11206電子請求システム導入事業</t>
  </si>
  <si>
    <t>令和6年度補正新しい地方経済・生活環境創生交付金(デジタル実装型TYPE1)11206学校体育施設開放におけるスマートロック導入事業</t>
  </si>
  <si>
    <t>令和6年度補正新しい地方経済・生活環境創生交付金(デジタル実装型TYPE1)11209道路占用GISの導入による行政サービス向上事業</t>
  </si>
  <si>
    <t>令和6年度補正新しい地方経済・生活環境創生交付金(デジタル実装型TYPE1)11209学校体育施設スマートロック化整備事業</t>
  </si>
  <si>
    <t>令和6年度補正新しい地方経済・生活環境創生交付金(デジタル実装型TYPE1)11209飯能市版保育ＤＸの推進事業</t>
  </si>
  <si>
    <t>令和6年度補正新しい地方経済・生活環境創生交付金(デジタル実装型TYPE1)11211自治体窓口DXSaaS 導入事業</t>
  </si>
  <si>
    <t>令和6年度補正新しい地方経済・生活環境創生交付金(デジタル実装型TYPE1)11211保育業務支援システム導入及び運用業務事業</t>
  </si>
  <si>
    <t>令和6年度補正新しい地方経済・生活環境創生交付金(デジタル実装型TYPE1)11215介護認定審査会ペーパレス化事業</t>
  </si>
  <si>
    <t>令和6年度補正新しい地方経済・生活環境創生交付金(デジタル実装型TYPE1)11217市民活動センターへのマルチコピー機導入事業</t>
  </si>
  <si>
    <t>令和6年度補正新しい地方経済・生活環境創生交付金(デジタル実装型TYPE1)11219番号発券システム等整備事業</t>
  </si>
  <si>
    <t>令和6年度補正新しい地方経済・生活環境創生交付金(デジタル実装型TYPE1)11219消防関係図面電子審査システム導入事業</t>
  </si>
  <si>
    <t>令和6年度補正新しい地方経済・生活環境創生交付金(デジタル実装型TYPE1)11221道路維持管理システム業務委託</t>
  </si>
  <si>
    <t>令和6年度補正新しい地方経済・生活環境創生交付金(デジタル実装型TYPE1)11222越谷市新モビリティサービス（越谷市ＭａａＳ）事業</t>
  </si>
  <si>
    <t>令和6年度補正新しい地方経済・生活環境創生交付金(デジタル実装型TYPE1)11223LINEを活用した情報発信体制構築事業</t>
  </si>
  <si>
    <t>令和6年度補正新しい地方経済・生活環境創生交付金(デジタル実装型TYPE1)11224学校開放施設予約システムの導入</t>
  </si>
  <si>
    <t>令和6年度補正新しい地方経済・生活環境創生交付金(デジタル実装型TYPE1)22100法定外公共物管理・公開デジタル化事業</t>
  </si>
  <si>
    <t>令和6年度補正新しい地方経済・生活環境創生交付金(デジタル実装型TYPE1)11228災害時自動架電システムの導入</t>
  </si>
  <si>
    <t>令和6年度補正新しい地方経済・生活環境創生交付金(デジタル実装型TYPE1)11230　クラウド型収蔵品管理等システム導入事業</t>
  </si>
  <si>
    <t>令和6年度補正新しい地方経済・生活環境創生交付金(デジタル実装型TYPE1)11239キャッシュレス決済導入事業</t>
  </si>
  <si>
    <t>令和6年度補正新しい地方経済・生活環境創生交付金(デジタル実装型TYPE1)11239粗大ごみ戸別収集受付管理システム導入事業</t>
  </si>
  <si>
    <t>令和6年度補正新しい地方経済・生活環境創生交付金(デジタル実装型TYPE1)11240証明書交付対応行政キオスク端末導入事業</t>
  </si>
  <si>
    <t>令和6年度補正新しい地方経済・生活環境創生交付金(デジタル実装型TYPE1)11242日高市地図情報公開サービス事業</t>
  </si>
  <si>
    <t>令和6年度補正新しい地方経済・生活環境創生交付金(デジタル実装型TYPE1)11242地域公共交通活性化推進事業</t>
  </si>
  <si>
    <t>令和6年度補正新しい地方経済・生活環境創生交付金(デジタル実装型TYPE1)11301公開型GIS追加データ整備事業</t>
  </si>
  <si>
    <t>令和6年度補正新しい地方経済・生活環境創生交付金(デジタル実装型TYPE1)11324三芳町議会会議映像・資料及び音声認識字幕表示等サービス</t>
  </si>
  <si>
    <t>令和6年度補正新しい地方経済・生活環境創生交付金(デジタル実装型TYPE1)11326AIドリル活用事業</t>
  </si>
  <si>
    <t>令和6年度補正新しい地方経済・生活環境創生交付金(デジタル実装型TYPE1)11349行かない・聞かない窓口事業</t>
  </si>
  <si>
    <t>令和6年度補正新しい地方経済・生活環境創生交付金(デジタル実装型TYPE1)11341LINEを活用した行政手続オンライン申請サービス事業</t>
  </si>
  <si>
    <t>令和6年度補正新しい地方経済・生活環境創生交付金(デジタル実装型TYPE1)11341住民向けデジタルサイネージ導入事業</t>
  </si>
  <si>
    <t>令和6年度補正新しい地方経済・生活環境創生交付金(デジタル実装型TYPE1)11341気象観測事業</t>
  </si>
  <si>
    <t>令和6年度補正新しい地方経済・生活環境創生交付金(デジタル実装型TYPE1)11348河川等監視カメラシステム事業</t>
  </si>
  <si>
    <t>令和6年度補正新しい地方経済・生活環境創生交付金(デジタル実装型TYPE1)11348税務窓口DX推進事業</t>
  </si>
  <si>
    <t>令和6年度補正新しい地方経済・生活環境創生交付金(デジタル実装型TYPE1)11365行政サービスのスマート化推進事業</t>
  </si>
  <si>
    <t>令和6年度補正新しい地方経済・生活環境創生交付金(デジタル実装型TYPE1)11408ごみ分別アプリ導入事業</t>
  </si>
  <si>
    <t>令和6年度補正新しい地方経済・生活環境創生交付金(デジタル実装型TYPE1)11442書かない窓口システム構築事業</t>
  </si>
  <si>
    <t>令和6年度補正新しい地方経済・生活環境創生交付金(デジタル実装型TYPE1)11442Ｗｅｂ口座振替受付サービス事業</t>
  </si>
  <si>
    <t>令和6年度補正新しい地方経済・生活環境創生交付金(デジタル実装型TYPE1)11464税務証明書コンビニ交付導入事業</t>
  </si>
  <si>
    <t>令和6年度補正新しい地方経済・生活環境創生交付金(デジタル実装型TYPE1)11464介護認定審査会DX化事業</t>
  </si>
  <si>
    <t>令和6年度補正新しい地方経済・生活環境創生交付金(デジタル実装型TYPE1)12000スペースパトロール（残土・再生土対策）事業</t>
  </si>
  <si>
    <t>令和6年度補正新しい地方経済・生活環境創生交付金(デジタル実装型TYPE1)12000漁船漁業操業支援スマート化事業</t>
  </si>
  <si>
    <t>令和6年度補正新しい地方経済・生活環境創生交付金(デジタル実装型TYPE1)12100被害認定調査システム事業</t>
  </si>
  <si>
    <t>令和6年度補正新しい地方経済・生活環境創生交付金(デジタル実装型TYPE1)12203遠隔相談窓口サービス事業</t>
  </si>
  <si>
    <t>令和6年度補正新しい地方経済・生活環境創生交付金(デジタル実装型TYPE1)12204窓口における手数料支払いに係るキャッシュレス化事業</t>
  </si>
  <si>
    <t>令和6年度補正新しい地方経済・生活環境創生交付金(デジタル実装型TYPE1)12205窓口キャッシュレス決済サービス導入事業</t>
  </si>
  <si>
    <t>令和6年度補正新しい地方経済・生活環境創生交付金(デジタル実装型TYPE1)12207メタバース市役所構築事業</t>
  </si>
  <si>
    <t>令和6年度補正新しい地方経済・生活環境創生交付金(デジタル実装型TYPE1)12207公共施設インターネット予約管理システムオンライン決済導入事業</t>
  </si>
  <si>
    <t>令和6年度補正新しい地方経済・生活環境創生交付金(デジタル実装型TYPE1)12207庁内手続き案内システム導入事業</t>
  </si>
  <si>
    <t>令和6年度補正新しい地方経済・生活環境創生交付金(デジタル実装型TYPE1)12208有害鳥獣捕獲事業</t>
  </si>
  <si>
    <t>令和6年度補正新しい地方経済・生活環境創生交付金(デジタル実装型TYPE1)12208母子手帳アプリ導入事業</t>
  </si>
  <si>
    <t>令和6年度補正新しい地方経済・生活環境創生交付金(デジタル実装型TYPE1)12210キャッシュレス決済対応POSレジシステム導入事業</t>
  </si>
  <si>
    <t>令和6年度補正新しい地方経済・生活環境創生交付金(デジタル実装型TYPE1)12213らくらく窓口証明書交付サービス導入事業</t>
  </si>
  <si>
    <t>令和6年度補正新しい地方経済・生活環境創生交付金(デジタル実装型TYPE1)12215汎用型電子申請サービスの導入</t>
  </si>
  <si>
    <t>令和6年度補正新しい地方経済・生活環境創生交付金(デジタル実装型TYPE1)12216授業支援システム活用事業</t>
  </si>
  <si>
    <t>令和6年度補正新しい地方経済・生活環境創生交付金(デジタル実装型TYPE1)12216デジタル採点システム整備事業</t>
  </si>
  <si>
    <t>令和6年度補正新しい地方経済・生活環境創生交付金(デジタル実装型TYPE1)12217消防団向け災害出動支援クラウドサービス「コミュたす」事業</t>
  </si>
  <si>
    <t>令和6年度補正新しい地方経済・生活環境創生交付金(デジタル実装型TYPE1)12217柏市デジタル教材スタンダードパッケージ実装事業</t>
  </si>
  <si>
    <t>令和6年度補正新しい地方経済・生活環境創生交付金(デジタル実装型TYPE1)12219書かないワンストップ窓口構築事業</t>
  </si>
  <si>
    <t>令和6年度補正新しい地方経済・生活環境創生交付金(デジタル実装型TYPE1)12219証明書コンビニ交付普及促進事業</t>
  </si>
  <si>
    <t>令和6年度補正新しい地方経済・生活環境創生交付金(デジタル実装型TYPE1)12220介護認定訪問調査システム導入事業</t>
  </si>
  <si>
    <t>令和6年度補正新しい地方経済・生活環境創生交付金(デジタル実装型TYPE1)12222第２次教育ＩＣＴ学習支援事業</t>
  </si>
  <si>
    <t>令和6年度補正新しい地方経済・生活環境創生交付金(デジタル実装型TYPE1)12222教育の質向上のための校務DX推進事業</t>
  </si>
  <si>
    <t>令和6年度補正新しい地方経済・生活環境創生交付金(デジタル実装型TYPE1)12224介護認定審査会のペーパーレス化導入事業</t>
  </si>
  <si>
    <t>令和6年度補正新しい地方経済・生活環境創生交付金(デジタル実装型TYPE1)12224バスロケーションシステムの導入</t>
  </si>
  <si>
    <t>令和6年度補正新しい地方経済・生活環境創生交付金(デジタル実装型TYPE1)12225公共施設予約システム構築業務</t>
  </si>
  <si>
    <t>令和6年度補正新しい地方経済・生活環境創生交付金(デジタル実装型TYPE1)45406防災行政無線情報伝達システム構築事業</t>
  </si>
  <si>
    <t>令和6年度補正新しい地方経済・生活環境創生交付金(デジタル実装型TYPE1)12225公立保育施設キャッシュレス決済サービス導入事業</t>
  </si>
  <si>
    <t>令和6年度補正新しい地方経済・生活環境創生交付金(デジタル実装型TYPE1)12227公共施設予約システム再構築事業</t>
  </si>
  <si>
    <t>令和6年度補正新しい地方経済・生活環境創生交付金(デジタル実装型TYPE1)12228福祉施策推進事業</t>
  </si>
  <si>
    <t>令和6年度補正新しい地方経済・生活環境創生交付金(デジタル実装型TYPE1)12232開発登録簿の写しの交付事務の電子化</t>
  </si>
  <si>
    <t>令和6年度補正新しい地方経済・生活環境創生交付金(デジタル実装型TYPE1)12232デジタルソフトを活用した教育環境充実事業</t>
  </si>
  <si>
    <t xml:space="preserve">令和6年度補正新しい地方経済・生活環境創生交付金(デジタル実装型TYPE1)12234Web口座振替サービス導入事業 </t>
  </si>
  <si>
    <t>令和6年度補正新しい地方経済・生活環境創生交付金(デジタル実装型TYPE1)12234生成AI検索機能導入及び子育て・防災特設サイト設置事業</t>
  </si>
  <si>
    <t>令和6年度補正新しい地方経済・生活環境創生交付金(デジタル実装型TYPE1)12236らくらく窓口証明発行サービス導入事業</t>
  </si>
  <si>
    <t>令和6年度補正新しい地方経済・生活環境創生交付金(デジタル実装型TYPE1)12236公立保育所ICT化事業</t>
  </si>
  <si>
    <t>令和6年度補正新しい地方経済・生活環境創生交付金(デジタル実装型TYPE1)12237「行かない窓口」導入事業</t>
  </si>
  <si>
    <t>令和6年度補正新しい地方経済・生活環境創生交付金(デジタル実装型TYPE1)12237河川監視カメラ映像配信事業</t>
  </si>
  <si>
    <t>令和6年度補正新しい地方経済・生活環境創生交付金(デジタル実装型TYPE1)12329道路台帳デジタル化及び公開型GIS導入事業</t>
  </si>
  <si>
    <t>令和6年度補正新しい地方経済・生活環境創生交付金(デジタル実装型TYPE1)12342窓口キャッシュレスサービス導入事業</t>
  </si>
  <si>
    <t>令和6年度補正新しい地方経済・生活環境創生交付金(デジタル実装型TYPE1)12347上水道AIシステム導入事業</t>
  </si>
  <si>
    <t>令和6年度補正新しい地方経済・生活環境創生交付金(デジタル実装型TYPE1)12403証明書コンビニ交付事業</t>
  </si>
  <si>
    <t>令和6年度補正新しい地方経済・生活環境創生交付金(デジタル実装型TYPE1)12403ペイジー口座振替受付サービス導入による住民の手続き負荷軽減事業</t>
  </si>
  <si>
    <t>令和6年度補正新しい地方経済・生活環境創生交付金(デジタル実装型TYPE1)12410窓口キャッシュレス決済サービス導入事業</t>
  </si>
  <si>
    <t>令和6年度補正新しい地方経済・生活環境創生交付金(デジタル実装型TYPE1)12424公立保育所情報化推進事業</t>
  </si>
  <si>
    <t>令和6年度補正新しい地方経済・生活環境創生交付金(デジタル実装型TYPE1)13000スクールバス乗降管理システム</t>
  </si>
  <si>
    <t>令和6年度補正新しい地方経済・生活環境創生交付金(デジタル実装型TYPE1)13102介護認定業務のデジタル化事業</t>
  </si>
  <si>
    <t>令和6年度補正新しい地方経済・生活環境創生交付金(デジタル実装型TYPE1)13103書かない窓口システム導入事業</t>
  </si>
  <si>
    <t>令和6年度補正新しい地方経済・生活環境創生交付金(デジタル実装型TYPE1)13104建築基準法の道路及びその関連情報インターネット公開事業</t>
  </si>
  <si>
    <t>令和6年度補正新しい地方経済・生活環境創生交付金(デジタル実装型TYPE1)13105Web口座振替受付サービス事業</t>
  </si>
  <si>
    <t>令和6年度補正新しい地方経済・生活環境創生交付金(デジタル実装型TYPE1)13105観光デジタルマップ整備事業</t>
  </si>
  <si>
    <t>令和6年度補正新しい地方経済・生活環境創生交付金(デジタル実装型TYPE1)13105文京区総合的自転車対策DX推進事業</t>
  </si>
  <si>
    <t>令和6年度補正新しい地方経済・生活環境創生交付金(デジタル実装型TYPE1)13106タブレットアプリを活用した訪問相談業務支援サービスの導入</t>
  </si>
  <si>
    <t>令和6年度補正新しい地方経済・生活環境創生交付金(デジタル実装型TYPE1)13106手続きガイドの導入</t>
  </si>
  <si>
    <t>令和6年度補正新しい地方経済・生活環境創生交付金(デジタル実装型TYPE1)13106ICTを活用した健康づくり活動支援事業</t>
  </si>
  <si>
    <t>令和6年度補正新しい地方経済・生活環境創生交付金(デジタル実装型TYPE1)13106電子図書館及び利用者登録オンライン申請等の導入事業</t>
  </si>
  <si>
    <t>令和6年度補正新しい地方経済・生活環境創生交付金(デジタル実装型TYPE1)13114公共施設利用のスマート化</t>
  </si>
  <si>
    <t>令和6年度補正新しい地方経済・生活環境創生交付金(デジタル実装型TYPE1)13107避難行動要支援者情報管理システム構築事業</t>
  </si>
  <si>
    <t xml:space="preserve">令和6年度補正新しい地方経済・生活環境創生交付金(デジタル実装型TYPE1)13108AI及びChatGPTを活用したホームページ内コンテンツの検索最適化事業 </t>
  </si>
  <si>
    <t>令和6年度補正新しい地方経済・生活環境創生交付金(デジタル実装型TYPE1)13108災害情報通信設備維持管理事業</t>
  </si>
  <si>
    <t>令和6年度補正新しい地方経済・生活環境創生交付金(デジタル実装型TYPE1)13111大田区避難者受付・名簿管理システム構築事業</t>
  </si>
  <si>
    <t>避難所運営のデジタル化</t>
  </si>
  <si>
    <t>令和6年度補正新しい地方経済・生活環境創生交付金(デジタル実装型TYPE1)13111図書館DXの推進</t>
  </si>
  <si>
    <t>令和6年度補正新しい地方経済・生活環境創生交付金(デジタル実装型TYPE1)13113乗降管理システム構築事業</t>
  </si>
  <si>
    <t>令和6年度補正新しい地方経済・生活環境創生交付金(デジタル実装型TYPE1)13115体育施設における券売機キャシュレス決済導入事業</t>
  </si>
  <si>
    <t>令和6年度補正新しい地方経済・生活環境創生交付金(デジタル実装型TYPE1)13115杉並区デジタルアーカイブ事業</t>
  </si>
  <si>
    <t>令和6年度補正新しい地方経済・生活環境創生交付金(デジタル実装型TYPE1)13117電子図書館の導入</t>
  </si>
  <si>
    <t>令和6年度補正新しい地方経済・生活環境創生交付金(デジタル実装型TYPE1)13117北区児童相談・家庭支援システムの導入</t>
  </si>
  <si>
    <t>令和6年度補正新しい地方経済・生活環境創生交付金(デジタル実装型TYPE1)13118書かない窓口システム（申請書作成支援システム）の導入事業</t>
  </si>
  <si>
    <t>令和6年度補正新しい地方経済・生活環境創生交付金(デジタル実装型TYPE1)13119戸籍住民課オフィス改革プロジェクト～ナビゲーション型AI導入による電話問合せ対応の自動化～</t>
  </si>
  <si>
    <t>令和6年度補正新しい地方経済・生活環境創生交付金(デジタル実装型TYPE1)13121マイナンバーカードを活用した電子通知サービス導入等事業</t>
  </si>
  <si>
    <t>令和6年度補正新しい地方経済・生活環境創生交付金(デジタル実装型TYPE1)13123避難所受付ＤＸ化（防災アプリ・マイナンバーカードによる避難所受付効率化）事業</t>
  </si>
  <si>
    <t>令和6年度補正新しい地方経済・生活環境創生交付金(デジタル実装型TYPE1)13203統合型ＧＩＳ更改及び公開型ＧＩＳの導入事業</t>
  </si>
  <si>
    <t>令和6年度補正新しい地方経済・生活環境創生交付金(デジタル実装型TYPE1)13206税公金収納サービス向上事業</t>
  </si>
  <si>
    <t>令和6年度補正新しい地方経済・生活環境創生交付金(デジタル実装型TYPE1)13207粗大ごみ収集申込みの電子申請（オンライン予約システム）導入事業</t>
  </si>
  <si>
    <t>令和6年度補正新しい地方経済・生活環境創生交付金(デジタル実装型TYPE1)13208調布駅前広場スマートバス停・総合交通案内板導入事業</t>
  </si>
  <si>
    <t>令和6年度補正新しい地方経済・生活環境創生交付金(デジタル実装型TYPE1)13211小平市立図書館デジタル情報発信事業</t>
  </si>
  <si>
    <t>令和6年度補正新しい地方経済・生活環境創生交付金(デジタル実装型TYPE1)13213ごみ情報サービス事業</t>
  </si>
  <si>
    <t>令和6年度補正新しい地方経済・生活環境創生交付金(デジタル実装型TYPE1)13214公開型GIS及び統合型GIS等導入・運用保守事業</t>
  </si>
  <si>
    <t>令和6年度補正新しい地方経済・生活環境創生交付金(デジタル実装型TYPE1)13220電子請求システム事業</t>
  </si>
  <si>
    <t>令和6年度補正新しい地方経済・生活環境創生交付金(デジタル実装型TYPE1)13222学校教育環境DX推進事業</t>
  </si>
  <si>
    <t>令和6年度補正新しい地方経済・生活環境創生交付金(デジタル実装型TYPE1)13223　書かない窓口システム導入事業</t>
  </si>
  <si>
    <t>令和6年度補正新しい地方経済・生活環境創生交付金(デジタル実装型TYPE1)13224消防団活動支援アプリ導入事業</t>
  </si>
  <si>
    <t>令和6年度補正新しい地方経済・生活環境創生交付金(デジタル実装型TYPE1)14100傷病者情報共有システム整備事業</t>
  </si>
  <si>
    <t>令和6年度補正新しい地方経済・生活環境創生交付金(デジタル実装型TYPE1)14100書かない窓口導入事業</t>
  </si>
  <si>
    <t>令和6年度補正新しい地方経済・生活環境創生交付金(デジタル実装型TYPE1)14130建築関連情報等WEB公開及び窓口システムワンストップ化事業</t>
  </si>
  <si>
    <t>令和6年度補正新しい地方経済・生活環境創生交付金(デジタル実装型TYPE1)14130一時保育事業オンライン予約システムの導入</t>
  </si>
  <si>
    <t>令和6年度補正新しい地方経済・生活環境創生交付金(デジタル実装型TYPE1)14150災害対応力の充実強化事業</t>
  </si>
  <si>
    <t>令和6年度補正新しい地方経済・生活環境創生交付金(デジタル実装型TYPE1)14201メタバース空間での越境×非認知能力向上プロジェクト</t>
  </si>
  <si>
    <t>令和6年度補正新しい地方経済・生活環境創生交付金(デジタル実装型TYPE1)14203公共施設予約システム施設追加事業</t>
  </si>
  <si>
    <t>令和6年度補正新しい地方経済・生活環境創生交付金(デジタル実装型TYPE1)14203集団がん検診の予約システム導入事業</t>
  </si>
  <si>
    <t>令和6年度補正新しい地方経済・生活環境創生交付金(デジタル実装型TYPE1)14203Ｌｉｖｅ１１９映像通報システム導入事業</t>
  </si>
  <si>
    <t>令和6年度補正新しい地方経済・生活環境創生交付金(デジタル実装型TYPE1)14205火葬場予約システム導入事業</t>
  </si>
  <si>
    <t>令和6年度補正新しい地方経済・生活環境創生交付金(デジタル実装型TYPE1)14206新病院の開院に向けた患者の利便性の向上と病院業務のDX推進事業</t>
  </si>
  <si>
    <t>令和6年度補正新しい地方経済・生活環境創生交付金(デジタル実装型TYPE1)14208窓口支援システム（書かない窓口）導入事業</t>
  </si>
  <si>
    <t>令和6年度補正新しい地方経済・生活環境創生交付金(デジタル実装型TYPE1)14211窓口キャッシュレス決済導入事業</t>
  </si>
  <si>
    <t>令和6年度補正新しい地方経済・生活環境創生交付金(デジタル実装型TYPE1)14211はだの歴史博物館デジタルミュージアム整備推進事業</t>
  </si>
  <si>
    <t>令和6年度補正新しい地方経済・生活環境創生交付金(デジタル実装型TYPE1)14211公開型GIS「はだのWEBマップ」への新規地図情報（道路関係）の搭載事業</t>
  </si>
  <si>
    <t>令和6年度補正新しい地方経済・生活環境創生交付金(デジタル実装型TYPE1)43100デジタル採点システム整備事業</t>
  </si>
  <si>
    <t>令和6年度補正新しい地方経済・生活環境創生交付金(デジタル実装型TYPE1)14213公開型GISへの都市機能誘導区域及び居住誘導区域の搭載事業</t>
  </si>
  <si>
    <t>令和6年度補正新しい地方経済・生活環境創生交付金(デジタル実装型TYPE1)14213被災者生活再建支援システム（災害対策本部運営等事業）</t>
  </si>
  <si>
    <t>令和6年度補正新しい地方経済・生活環境創生交付金(デジタル実装型TYPE1)14214公立図書館デジタル化推進事業</t>
  </si>
  <si>
    <t>令和6年度補正新しい地方経済・生活環境創生交付金(デジタル実装型TYPE1)14215学校体育館開放スマートキーボックス導入事業</t>
  </si>
  <si>
    <t>令和6年度補正新しい地方経済・生活環境創生交付金(デジタル実装型TYPE1)14215Web口座振替受付サービス事業</t>
  </si>
  <si>
    <t>令和6年度補正新しい地方経済・生活環境創生交付金(デジタル実装型TYPE1)14215罹災証明迅速化ソリューション導入事業</t>
  </si>
  <si>
    <t>令和6年度補正新しい地方経済・生活環境創生交付金(デジタル実装型TYPE1)14216公共施設予約システム事業</t>
  </si>
  <si>
    <t>令和6年度補正新しい地方経済・生活環境創生交付金(デジタル実装型TYPE1)14216公園台帳デジタル化事業</t>
  </si>
  <si>
    <t>令和6年度補正新しい地方経済・生活環境創生交付金(デジタル実装型TYPE1)14216給付費等管理システム導入事業</t>
  </si>
  <si>
    <t>令和6年度補正新しい地方経済・生活環境創生交付金(デジタル実装型TYPE1)14217上水道台帳デジタル化事業</t>
  </si>
  <si>
    <t>令和6年度補正新しい地方経済・生活環境創生交付金(デジタル実装型TYPE1)14218道路台帳の電子化事業</t>
  </si>
  <si>
    <t>令和6年度補正新しい地方経済・生活環境創生交付金(デジタル実装型TYPE1)14361公共施設予約等システム化事業</t>
  </si>
  <si>
    <t>令和6年度補正新しい地方経済・生活環境創生交付金(デジタル実装型TYPE1)14362行政手続きオンライン化推進事業</t>
  </si>
  <si>
    <t>令和6年度補正新しい地方経済・生活環境創生交付金(デジタル実装型TYPE1)14363窓口キャッシュレス化事業</t>
  </si>
  <si>
    <t>令和6年度補正新しい地方経済・生活環境創生交付金(デジタル実装型TYPE1)15100急患診療センター医療情報デジタル化推進事業</t>
  </si>
  <si>
    <t>令和6年度補正新しい地方経済・生活環境創生交付金(デジタル実装型TYPE1)15202デジタル技術を活用した長岡空襲伝承事業</t>
  </si>
  <si>
    <t>令和6年度補正新しい地方経済・生活環境創生交付金(デジタル実装型TYPE1)15206介護認定調査デジタル化事業</t>
  </si>
  <si>
    <t>令和6年度補正新しい地方経済・生活環境創生交付金(デジタル実装型TYPE1)15206窓口ＤＸＳａａＳ導入事業</t>
  </si>
  <si>
    <t>令和6年度補正新しい地方経済・生活環境創生交付金(デジタル実装型TYPE1)15208キャッシュレス決済導入整備事業</t>
  </si>
  <si>
    <t>令和6年度補正新しい地方経済・生活環境創生交付金(デジタル実装型TYPE1)15210らくらく窓口証明書交付サービス導入事業</t>
  </si>
  <si>
    <t>令和6年度補正新しい地方経済・生活環境創生交付金(デジタル実装型TYPE1)15211公共施設予約システム刷新による市民サービス向上事業</t>
  </si>
  <si>
    <t>令和6年度補正新しい地方経済・生活環境創生交付金(デジタル実装型TYPE1)15211短期就労マッチングシステム構築事業</t>
  </si>
  <si>
    <t>令和6年度補正新しい地方経済・生活環境創生交付金(デジタル実装型TYPE1)15212地番図公開サイト構築事業</t>
  </si>
  <si>
    <t>令和6年度補正新しい地方経済・生活環境創生交付金(デジタル実装型TYPE1)15218ＡＩインフォメーション事業</t>
  </si>
  <si>
    <t>令和6年度補正新しい地方経済・生活環境創生交付金(デジタル実装型TYPE1)15222中学校技術・家庭科プログラミング学習教材の導入</t>
  </si>
  <si>
    <t>令和6年度補正新しい地方経済・生活環境創生交付金(デジタル実装型TYPE1)15224リモートでつなぐ市民窓口サービス事業</t>
  </si>
  <si>
    <t>令和6年度補正新しい地方経済・生活環境創生交付金(デジタル実装型TYPE1)15225情報一斉配信システム等導入事業</t>
  </si>
  <si>
    <t>令和6年度補正新しい地方経済・生活環境創生交付金(デジタル実装型TYPE1)15225要介護認定業務のデジタル化事業</t>
  </si>
  <si>
    <t>令和6年度補正新しい地方経済・生活環境創生交付金(デジタル実装型TYPE1)16000交番ネットワークカメラ等整備事業</t>
  </si>
  <si>
    <t>令和6年度補正新しい地方経済・生活環境創生交付金(デジタル実装型TYPE1)16000見守りネットワークカメラシステム整備事業</t>
  </si>
  <si>
    <t>令和6年度補正新しい地方経済・生活環境創生交付金(デジタル実装型TYPE1)16201火災予防における届出業務DX事業</t>
  </si>
  <si>
    <t>令和6年度補正新しい地方経済・生活環境創生交付金(デジタル実装型TYPE1)16202たかおかこども給食管理システム導入事業</t>
  </si>
  <si>
    <t>令和6年度補正新しい地方経済・生活環境創生交付金(デジタル実装型TYPE1)16202建築確認申請の電子申請化事業（電子機器による図面審査システムの導入）</t>
  </si>
  <si>
    <t>令和6年度補正新しい地方経済・生活環境創生交付金(デジタル実装型TYPE1)16202迷わない・待たない窓口推進事業</t>
  </si>
  <si>
    <t>令和6年度補正新しい地方経済・生活環境創生交付金(デジタル実装型TYPE1)16206統合型校務支援システム導入事業</t>
  </si>
  <si>
    <t>令和6年度補正新しい地方経済・生活環境創生交付金(デジタル実装型TYPE1)16207書かない窓口（申請書作成支援システム）</t>
  </si>
  <si>
    <t>令和6年度補正新しい地方経済・生活環境創生交付金(デジタル実装型TYPE1)16208スマート窓口システム機能拡張</t>
  </si>
  <si>
    <t>令和6年度補正新しい地方経済・生活環境創生交付金(デジタル実装型TYPE1)16208待合室の混雑緩和</t>
  </si>
  <si>
    <t>令和6年度補正新しい地方経済・生活環境創生交付金(デジタル実装型TYPE1)16208小中学生向け電子書籍サービス</t>
  </si>
  <si>
    <t>令和6年度補正新しい地方経済・生活環境創生交付金(デジタル実装型TYPE1)16210～やさしい窓口～書かないワンストップ窓口サービスの実施</t>
  </si>
  <si>
    <t>令和6年度補正新しい地方経済・生活環境創生交付金(デジタル実装型TYPE1)16210kintoneによる各種手続き業務DX</t>
  </si>
  <si>
    <t>令和6年度補正新しい地方経済・生活環境創生交付金(デジタル実装型TYPE1)16211Web口座振替受付サービス導入事業</t>
  </si>
  <si>
    <t>令和6年度補正新しい地方経済・生活環境創生交付金(デジタル実装型TYPE1)16211被災者生活再建支援システム導入事業</t>
  </si>
  <si>
    <t>令和6年度補正新しい地方経済・生活環境創生交付金(デジタル実装型TYPE1)16342電子入札システム導入事業</t>
  </si>
  <si>
    <t>令和6年度補正新しい地方経済・生活環境創生交付金(デジタル実装型TYPE1)17000デジタルアーカイブによる石川の技術継承・発信事業</t>
  </si>
  <si>
    <t>令和6年度補正新しい地方経済・生活環境創生交付金(デジタル実装型TYPE1)17000遠隔授業モデル実施事業</t>
  </si>
  <si>
    <t>令和6年度補正新しい地方経済・生活環境創生交付金(デジタル実装型TYPE1)17201避難誘導体制構築事業</t>
  </si>
  <si>
    <t>令和6年度補正新しい地方経済・生活環境創生交付金(デジタル実装型TYPE1)17201デジタル技術を活用した子育て支援事業</t>
  </si>
  <si>
    <t>令和6年度補正新しい地方経済・生活環境創生交付金(デジタル実装型TYPE1)17201すべての子どもの学びに向けた教育DX推進事業</t>
  </si>
  <si>
    <t>令和6年度補正新しい地方経済・生活環境創生交付金(デジタル実装型TYPE1)17201建築計画概要書Web閲覧システム事業</t>
  </si>
  <si>
    <t>令和6年度補正新しい地方経済・生活環境創生交付金(デジタル実装型TYPE1)17203母子健康手帳アプリのデジタル予診票を活用した小児予防接種DX</t>
  </si>
  <si>
    <t>令和6年度補正新しい地方経済・生活環境創生交付金(デジタル実装型TYPE1)17209かほく市内文化財デジタルアーカイブ事業</t>
  </si>
  <si>
    <t>令和6年度補正新しい地方経済・生活環境創生交付金(デジタル実装型TYPE1)17211小中学校コンピューター学習活用推進事業</t>
  </si>
  <si>
    <t>令和6年度補正新しい地方経済・生活環境創生交付金(デジタル実装型TYPE1)17212バスロケーションシステム導入事業</t>
  </si>
  <si>
    <t>令和6年度補正新しい地方経済・生活環境創生交付金(デジタル実装型TYPE1)17212土地家屋台帳のデジタル化事業</t>
  </si>
  <si>
    <t>令和6年度補正新しい地方経済・生活環境創生交付金(デジタル実装型TYPE1)17212道路等維持管理支援システム導入事業</t>
  </si>
  <si>
    <t>令和6年度補正新しい地方経済・生活環境創生交付金(デジタル実装型TYPE1)15224新潟県災害時の避難者支援システム導入事業</t>
  </si>
  <si>
    <t>令和6年度補正新しい地方経済・生活環境創生交付金(デジタル実装型TYPE1)17324都市計画図オープンデータ化事業</t>
  </si>
  <si>
    <t>令和6年度補正新しい地方経済・生活環境創生交付金(デジタル実装型TYPE1)17361デジタル郵便サービス事業</t>
  </si>
  <si>
    <t>令和6年度補正新しい地方経済・生活環境創生交付金(デジタル実装型TYPE1)17361除附票・改製原附票電子化事業</t>
  </si>
  <si>
    <t>令和6年度補正新しい地方経済・生活環境創生交付金(デジタル実装型TYPE1)17361健康診査等予約デジタル化事業</t>
  </si>
  <si>
    <t>令和6年度補正新しい地方経済・生活環境創生交付金(デジタル実装型TYPE1)17384介護認定審査会デジタル化事業</t>
  </si>
  <si>
    <t>令和6年度補正新しい地方経済・生活環境創生交付金(デジタル実装型TYPE1)20201長野駅バス乗り場等デジタルサイネージ構築事業</t>
  </si>
  <si>
    <t>令和6年度補正新しい地方経済・生活環境創生交付金(デジタル実装型TYPE1)17386電子回覧板導入事業</t>
  </si>
  <si>
    <t>令和6年度補正新しい地方経済・生活環境創生交付金(デジタル実装型TYPE1)17386電子入札システム導入事業</t>
  </si>
  <si>
    <t>令和6年度補正新しい地方経済・生活環境創生交付金(デジタル実装型TYPE1)17461土地家屋台帳履歴管理システム導入事業</t>
  </si>
  <si>
    <t>令和6年度補正新しい地方経済・生活環境創生交付金(デジタル実装型TYPE1)17463キャッシュレス決済サービス事業</t>
  </si>
  <si>
    <t>令和6年度補正新しい地方経済・生活環境創生交付金(デジタル実装型TYPE1)45206電子図書館事業</t>
  </si>
  <si>
    <t>令和6年度補正新しい地方経済・生活環境創生交付金(デジタル実装型TYPE1)17463GPS除雪管理システム</t>
  </si>
  <si>
    <t>令和6年度補正新しい地方経済・生活環境創生交付金(デジタル実装型TYPE1)18000福井県立図書館電子書籍サービス事業</t>
  </si>
  <si>
    <t>令和6年度補正新しい地方経済・生活環境創生交付金(デジタル実装型TYPE1)18000診断書作成システムの導入事業</t>
  </si>
  <si>
    <t>令和6年度補正新しい地方経済・生活環境創生交付金(デジタル実装型TYPE1)18000教職の魅力発信強化事業</t>
  </si>
  <si>
    <t>令和6年度補正新しい地方経済・生活環境創生交付金(デジタル実装型TYPE1)18000漁獲情報共有システム構築事業</t>
  </si>
  <si>
    <t>令和6年度補正新しい地方経済・生活環境創生交付金(デジタル実装型TYPE1)18201地域コミュニティDX推進事業</t>
  </si>
  <si>
    <t>令和6年度補正新しい地方経済・生活環境創生交付金(デジタル実装型TYPE1)18201市休日急患センターにおける医療DX推進事業</t>
  </si>
  <si>
    <t>令和6年度補正新しい地方経済・生活環境創生交付金(デジタル実装型TYPE1)18207デジタル地域通貨を活用した健康づくりと地域経済活性化事業</t>
  </si>
  <si>
    <t>令和6年度補正新しい地方経済・生活環境創生交付金(デジタル実装型TYPE1)18322公共施設等の予約・利用のオンライン化事業</t>
  </si>
  <si>
    <t>令和6年度補正新しい地方経済・生活環境創生交付金(デジタル実装型TYPE1)18322デジタル教材導入事業</t>
  </si>
  <si>
    <t>令和6年度補正新しい地方経済・生活環境創生交付金(デジタル実装型TYPE1)18404窓口申請書作成支援システム事業</t>
  </si>
  <si>
    <t>令和6年度補正新しい地方経済・生活環境創生交付金(デジタル実装型TYPE1)18404管路情報AI劣化診断事業</t>
  </si>
  <si>
    <t>令和6年度補正新しい地方経済・生活環境創生交付金(デジタル実装型TYPE1)18483学校体育施設予約システム導入事業</t>
  </si>
  <si>
    <t>令和6年度補正新しい地方経済・生活環境創生交付金(デジタル実装型TYPE1)38442水道スマートメーター導入事業</t>
  </si>
  <si>
    <t>令和6年度補正新しい地方経済・生活環境創生交付金(デジタル実装型TYPE1)18483住民健診WEB予約システムの導入</t>
  </si>
  <si>
    <t>令和6年度補正新しい地方経済・生活環境創生交付金(デジタル実装型TYPE1)18501避難行動要支援者支援事業</t>
  </si>
  <si>
    <t>令和6年度補正新しい地方経済・生活環境創生交付金(デジタル実装型TYPE1)19000新たな就職支援サイト構築事業</t>
  </si>
  <si>
    <t>令和6年度補正新しい地方経済・生活環境創生交付金(デジタル実装型TYPE1)19202教育・保育施設等給付業務管理システム導入事業</t>
  </si>
  <si>
    <t>令和6年度補正新しい地方経済・生活環境創生交付金(デジタル実装型TYPE1)19202障害支援区分認定審査会オンライン化・ペーパレス化事業</t>
  </si>
  <si>
    <t>令和6年度補正新しい地方経済・生活環境創生交付金(デジタル実装型TYPE1)19205AIデマンド型交通事業</t>
  </si>
  <si>
    <t>令和6年度補正新しい地方経済・生活環境創生交付金(デジタル実装型TYPE1)19205公開型・統合型GIS導入事業事業</t>
  </si>
  <si>
    <t>令和6年度補正新しい地方経済・生活環境創生交付金(デジタル実装型TYPE1)19207オンライン手続きの拡充による住民サービスの向上事業</t>
  </si>
  <si>
    <t>令和6年度補正新しい地方経済・生活環境創生交付金(デジタル実装型TYPE1)19208キャッシュレス決済導入事業</t>
  </si>
  <si>
    <t>令和6年度補正新しい地方経済・生活環境創生交付金(デジタル実装型TYPE1)19209介護認定審査会デジタル化事業</t>
  </si>
  <si>
    <t>令和6年度補正新しい地方経済・生活環境創生交付金(デジタル実装型TYPE1)19210避難所運営システム等市民との接点の多様化によるフロントヤード改革</t>
  </si>
  <si>
    <t>令和6年度補正新しい地方経済・生活環境創生交付金(デジタル実装型TYPE1)19430観光ポータルサイト構築事業</t>
  </si>
  <si>
    <t>令和6年度補正新しい地方経済・生活環境創生交付金(デジタル実装型TYPE1)20202松本市スマート図書館事業</t>
  </si>
  <si>
    <t>令和6年度補正新しい地方経済・生活環境創生交付金(デジタル実装型TYPE1)20203公共施設予約システム導入事業</t>
  </si>
  <si>
    <t>令和6年度補正新しい地方経済・生活環境創生交付金(デジタル実装型TYPE1)20203図書館スマート貸出事業</t>
  </si>
  <si>
    <t>令和6年度補正新しい地方経済・生活環境創生交付金(デジタル実装型TYPE1)20204旧岡谷市役所庁舎バーチャルツアー事業</t>
  </si>
  <si>
    <t>令和6年度補正新しい地方経済・生活環境創生交付金(デジタル実装型TYPE1)20207申請書自動作成システム（書かない窓口）導入事業</t>
  </si>
  <si>
    <t>令和6年度補正新しい地方経済・生活環境創生交付金(デジタル実装型TYPE1)20208公共施設予約システム導入事業</t>
  </si>
  <si>
    <t>令和6年度補正新しい地方経済・生活環境創生交付金(デジタル実装型TYPE1)20209上下水道台帳のオンライン公開事業</t>
  </si>
  <si>
    <t>令和6年度補正新しい地方経済・生活環境創生交付金(デジタル実装型TYPE1)20209住民の状況に合わせいつでも利用できる火葬場申込予約DX化事業</t>
  </si>
  <si>
    <t>令和6年度補正新しい地方経済・生活環境創生交付金(デジタル実装型TYPE1)20209SMS、自動音声を活用した市税等納め忘れ防止事業</t>
  </si>
  <si>
    <t>令和6年度補正新しい地方経済・生活環境創生交付金(デジタル実装型TYPE1)20209住民サービス向上書かない窓口事業</t>
  </si>
  <si>
    <t>令和6年度補正新しい地方経済・生活環境創生交付金(デジタル実装型TYPE1)20210公共施設へのスマートロック導入事業</t>
  </si>
  <si>
    <t>令和6年度補正新しい地方経済・生活環境創生交付金(デジタル実装型TYPE1)20211ＩＣタグシステム導入による図書館サービス向上事業</t>
  </si>
  <si>
    <t>令和6年度補正新しい地方経済・生活環境創生交付金(デジタル実装型TYPE1)20212スマホを利用した図書資料貸出事業</t>
  </si>
  <si>
    <t>令和6年度補正新しい地方経済・生活環境創生交付金(デジタル実装型TYPE1)20214市役所窓口キャッシュレス化事業</t>
  </si>
  <si>
    <t>令和6年度補正新しい地方経済・生活環境創生交付金(デジタル実装型TYPE1)20217建設ＤＸ加速化推進事業</t>
  </si>
  <si>
    <t>令和6年度補正新しい地方経済・生活環境創生交付金(デジタル実装型TYPE1)20219ワイン＆ビアミュージアムプロモーション機能強化事業</t>
  </si>
  <si>
    <t>令和6年度補正新しい地方経済・生活環境創生交付金(デジタル実装型TYPE1)20323登記履歴管理システム導入事業</t>
  </si>
  <si>
    <t>令和6年度補正新しい地方経済・生活環境創生交付金(デジタル実装型TYPE1)20323公共施設予約システム導入事業</t>
  </si>
  <si>
    <t>令和6年度補正新しい地方経済・生活環境創生交付金(デジタル実装型TYPE1)20323電子入札システム導入及び運用事業</t>
  </si>
  <si>
    <t>令和6年度補正新しい地方経済・生活環境創生交付金(デジタル実装型TYPE1)20323行政手続きオンライン化事業</t>
  </si>
  <si>
    <t>令和6年度補正新しい地方経済・生活環境創生交付金(デジタル実装型TYPE1)20324公共施設予約システム導入事業</t>
  </si>
  <si>
    <t>令和6年度補正新しい地方経済・生活環境創生交付金(デジタル実装型TYPE1)20324立科町情報配信サービスプラットフォーム・デマンド型交通予約システム構築事業</t>
  </si>
  <si>
    <t>令和6年度補正新しい地方経済・生活環境創生交付金(デジタル実装型TYPE1)20361公図電子化事業</t>
  </si>
  <si>
    <t>令和6年度補正新しい地方経済・生活環境創生交付金(デジタル実装型TYPE1)20382申請書作成支援システム導入事業</t>
  </si>
  <si>
    <t>令和6年度補正新しい地方経済・生活環境創生交付金(デジタル実装型TYPE1)03202デジタル技術を活用した学校教育の情報化</t>
  </si>
  <si>
    <t>令和6年度補正新しい地方経済・生活環境創生交付金(デジタル実装型TYPE1)20383電子@連絡帳活用による医療・介護情報ネットワーク構築事業</t>
  </si>
  <si>
    <t>令和6年度補正新しい地方経済・生活環境創生交付金(デジタル実装型TYPE1)20384公開型GIS追加導入事業</t>
  </si>
  <si>
    <t>令和6年度補正新しい地方経済・生活環境創生交付金(デジタル実装型TYPE1)20384保育園ICT化推進事業</t>
  </si>
  <si>
    <t>令和6年度補正新しい地方経済・生活環境創生交付金(デジタル実装型TYPE1)20415保小中一貫したグローバル人材育成事業</t>
  </si>
  <si>
    <t>令和6年度補正新しい地方経済・生活環境創生交付金(デジタル実装型TYPE1)20451朝日小学校授業環境整備事業</t>
  </si>
  <si>
    <t>令和6年度補正新しい地方経済・生活環境創生交付金(デジタル実装型TYPE1)20521自治体統合アプリ構築事業</t>
  </si>
  <si>
    <t>令和6年度補正新しい地方経済・生活環境創生交付金(デジタル実装型TYPE1)20521公共施設スマートロック導入事業</t>
  </si>
  <si>
    <t>令和6年度補正新しい地方経済・生活環境創生交付金(デジタル実装型TYPE1)20521道路網図オンライン公開事業</t>
  </si>
  <si>
    <t>令和6年度補正新しい地方経済・生活環境創生交付金(デジタル実装型TYPE1)20541住民向け　一斉情報配信システム導入事業</t>
  </si>
  <si>
    <t>令和6年度補正新しい地方経済・生活環境創生交付金(デジタル実装型TYPE1)20590ペイジー口座振替受付サービス導入による住民の手続き負荷軽減事業</t>
  </si>
  <si>
    <t>令和6年度補正新しい地方経済・生活環境創生交付金(デジタル実装型TYPE1)21000防災データプラットフォームを活用した情報共有化事業</t>
  </si>
  <si>
    <t>令和6年度補正新しい地方経済・生活環境創生交付金(デジタル実装型TYPE1)21000住民向け会話型生成AIチャットボット導入事業</t>
  </si>
  <si>
    <t>令和6年度補正新しい地方経済・生活環境創生交付金(デジタル実装型TYPE1)21201コンビニ交付サービス普及促進事業</t>
  </si>
  <si>
    <t>令和6年度補正新しい地方経済・生活環境創生交付金(デジタル実装型TYPE1)21202水都大垣まちなかデジタル案内板整備事業</t>
  </si>
  <si>
    <t>令和6年度補正新しい地方経済・生活環境創生交付金(デジタル実装型TYPE1)21203マイナンバーカードを活用したデジタル通知サービス促進事業</t>
  </si>
  <si>
    <t>令和6年度補正新しい地方経済・生活環境創生交付金(デジタル実装型TYPE1)21203水門遠隔監視制御設備整備事業</t>
  </si>
  <si>
    <t>令和6年度補正新しい地方経済・生活環境創生交付金(デジタル実装型TYPE1)21204デジタル窓口としてのホームページ再構築事業</t>
  </si>
  <si>
    <t>令和6年度補正新しい地方経済・生活環境創生交付金(デジタル実装型TYPE1)21204デジタル回覧板導入運営事業</t>
  </si>
  <si>
    <t>令和6年度補正新しい地方経済・生活環境創生交付金(デジタル実装型TYPE1)21205Web口座振替受付サービス導入事業</t>
  </si>
  <si>
    <t>令和6年度補正新しい地方経済・生活環境創生交付金(デジタル実装型TYPE1)21205住居表示台帳電子化事業</t>
  </si>
  <si>
    <t>令和6年度補正新しい地方経済・生活環境創生交付金(デジタル実装型TYPE1)22000文化財３D展示機会創出事業</t>
  </si>
  <si>
    <t>令和6年度補正新しい地方経済・生活環境創生交付金(デジタル実装型TYPE1)21206公開型・統合型GIS構築事業</t>
  </si>
  <si>
    <t>令和6年度補正新しい地方経済・生活環境創生交付金(デジタル実装型TYPE1)21206中津川市議場システムデジタル映像配信事業</t>
  </si>
  <si>
    <t>令和6年度補正新しい地方経済・生活環境創生交付金(デジタル実装型TYPE1)21209岐阜県公共施設予約システム共同調達事業</t>
  </si>
  <si>
    <t>令和6年度補正新しい地方経済・生活環境創生交付金(デジタル実装型TYPE1)21211キャッシュレス決済サービス導入事業</t>
  </si>
  <si>
    <t>令和6年度補正新しい地方経済・生活環境創生交付金(デジタル実装型TYPE1)43368住民等行政地図発行システム導入事業</t>
  </si>
  <si>
    <t>令和6年度補正新しい地方経済・生活環境創生交付金(デジタル実装型TYPE1)21213改製原戸籍、除籍となった戸籍附票の電子化事業</t>
  </si>
  <si>
    <t>令和6年度補正新しい地方経済・生活環境創生交付金(デジタル実装型TYPE1)21213預貯金等調査デジタル化事業</t>
  </si>
  <si>
    <t>令和6年度補正新しい地方経済・生活環境創生交付金(デジタル実装型TYPE1)21213母子保健DX化推進事業</t>
  </si>
  <si>
    <t>令和6年度補正新しい地方経済・生活環境創生交付金(デジタル実装型TYPE1)21214デジタル通知サービス導入事業</t>
  </si>
  <si>
    <t>令和6年度補正新しい地方経済・生活環境創生交付金(デジタル実装型TYPE1)21000トレーニングジムまるごとDX事業</t>
  </si>
  <si>
    <t>令和6年度補正新しい地方経済・生活環境創生交付金(デジタル実装型TYPE1)21217地番図HP公開環境構築及び森林地番境界推定事業</t>
  </si>
  <si>
    <t>令和6年度補正新しい地方経済・生活環境創生交付金(デジタル実装型TYPE1)21217SNS等による戦力的広報推進事業</t>
  </si>
  <si>
    <t>令和6年度補正新しい地方経済・生活環境創生交付金(デジタル実装型TYPE1)21218地理情報システム（GIS）の拡充事業</t>
  </si>
  <si>
    <t>令和6年度補正新しい地方経済・生活環境創生交付金(デジタル実装型TYPE1)21401医療ＭａａＳ導入事業</t>
  </si>
  <si>
    <t>医療MaaS</t>
  </si>
  <si>
    <t>令和6年度補正新しい地方経済・生活環境創生交付金(デジタル実装型TYPE1)21504学校図書館蔵書デジタル環境整備事業</t>
  </si>
  <si>
    <t>令和6年度補正新しい地方経済・生活環境創生交付金(デジタル実装型TYPE1)21505字幕表示システム導入による窓口業務向上事業</t>
  </si>
  <si>
    <t>令和6年度補正新しい地方経済・生活環境創生交付金(デジタル実装型TYPE1)21505電子契約サービス導入事業</t>
  </si>
  <si>
    <t>令和6年度補正新しい地方経済・生活環境創生交付金(デジタル実装型TYPE1)21505道路台帳デジタル化及び公開型WebGIS導入事業</t>
  </si>
  <si>
    <t>令和6年度補正新しい地方経済・生活環境創生交付金(デジタル実装型TYPE1)43512山江村手のひら役場事業</t>
  </si>
  <si>
    <t>令和6年度補正新しい地方経済・生活環境創生交付金(デジタル実装型TYPE1)21988介護認定調査業務をデジタル化し、住民の介護サービス利用開始の早期化を図る事業</t>
  </si>
  <si>
    <t>令和6年度補正新しい地方経済・生活環境創生交付金(デジタル実装型TYPE1)22000広報力強化事業</t>
  </si>
  <si>
    <t>令和6年度補正新しい地方経済・生活環境創生交付金(デジタル実装型TYPE1)22100静岡斎場予約システム</t>
  </si>
  <si>
    <t>令和6年度補正新しい地方経済・生活環境創生交付金(デジタル実装型TYPE1)22100静岡市産材サプライチェーン構築事業</t>
  </si>
  <si>
    <t>令和6年度補正新しい地方経済・生活環境創生交付金(デジタル実装型TYPE1)46215給付費等申請クラウドシステム導入事業</t>
  </si>
  <si>
    <t>令和6年度補正新しい地方経済・生活環境創生交付金(デジタル実装型TYPE1)221305歳児健康診査デジタル化事業</t>
  </si>
  <si>
    <t>令和6年度補正新しい地方経済・生活環境創生交付金(デジタル実装型TYPE1)35201学校体育施設予約管理システム導入事業</t>
  </si>
  <si>
    <t>令和6年度補正新しい地方経済・生活環境創生交付金(デジタル実装型TYPE1)22203斎場予約システム導入業務</t>
  </si>
  <si>
    <t>令和6年度補正新しい地方経済・生活環境創生交付金(デジタル実装型TYPE1)22203交通DXアプリを活用した域内利便性向上事業</t>
  </si>
  <si>
    <t>令和6年度補正新しい地方経済・生活環境創生交付金(デジタル実装型TYPE1)22208窓口ＤＸ推進事業</t>
  </si>
  <si>
    <t>令和6年度補正新しい地方経済・生活環境創生交付金(デジタル実装型TYPE1)22209スマートロックを活用した公共施設予約システム導入事業</t>
  </si>
  <si>
    <t>令和6年度補正新しい地方経済・生活環境創生交付金(デジタル実装型TYPE1)22211学校給食費等管理システム導入事業</t>
  </si>
  <si>
    <t>令和6年度補正新しい地方経済・生活環境創生交付金(デジタル実装型TYPE1)22211議会情報化（DX)の推進を踏まえた議場の放送設備デジタル化事業</t>
  </si>
  <si>
    <t>令和6年度補正新しい地方経済・生活環境創生交付金(デジタル実装型TYPE1)22212保育所ＩＣＴシステム導入事業</t>
  </si>
  <si>
    <t>令和6年度補正新しい地方経済・生活環境創生交付金(デジタル実装型TYPE1)22213ＡＩ水道管路劣化診断事業</t>
  </si>
  <si>
    <t>令和6年度補正新しい地方経済・生活環境創生交付金(デジタル実装型TYPE1)22213手続きナビゲーションシステム整備事業</t>
  </si>
  <si>
    <t>令和6年度補正新しい地方経済・生活環境創生交付金(デジタル実装型TYPE1)22215統合型GIS及び公開型GIS整備事業</t>
  </si>
  <si>
    <t>令和6年度補正新しい地方経済・生活環境創生交付金(デジタル実装型TYPE1)22215新図書館システム導入事業等</t>
  </si>
  <si>
    <t>令和6年度補正新しい地方経済・生活環境創生交付金(デジタル実装型TYPE1)22220地形図作成及び公開事業</t>
  </si>
  <si>
    <t>令和6年度補正新しい地方経済・生活環境創生交付金(デジタル実装型TYPE1)22224キャッシュレス導入事業</t>
  </si>
  <si>
    <t>令和6年度補正新しい地方経済・生活環境創生交付金(デジタル実装型TYPE1)22225あなたの思い・状態をみんなで「知ります！」「叶えます！」「支えます！」事業</t>
  </si>
  <si>
    <t>令和6年度補正新しい地方経済・生活環境創生交付金(デジタル実装型TYPE1)22226公共施設予約システム導入事業</t>
  </si>
  <si>
    <t>令和6年度補正新しい地方経済・生活環境創生交付金(デジタル実装型TYPE1)22226教育分野に特化した生成AIサービスの導入事業</t>
  </si>
  <si>
    <t>令和6年度補正新しい地方経済・生活環境創生交付金(デジタル実装型TYPE1)22301AIを活用した水道管理システム導入及び施設維持管理事業</t>
  </si>
  <si>
    <t>令和6年度補正新しい地方経済・生活環境創生交付金(デジタル実装型TYPE1)46221SBS推進事業（多文化共生支援事業）</t>
  </si>
  <si>
    <t>令和6年度補正新しい地方経済・生活環境創生交付金(デジタル実装型TYPE1)22302電子申請・電子決済導入事業</t>
  </si>
  <si>
    <t>令和6年度補正新しい地方経済・生活環境創生交付金(デジタル実装型TYPE1)22342水門遠隔監視・操作制御設備整備事業</t>
  </si>
  <si>
    <t>令和6年度補正新しい地方経済・生活環境創生交付金(デジタル実装型TYPE1)22424書かない窓口サービス導入事業</t>
  </si>
  <si>
    <t>令和6年度補正新しい地方経済・生活環境創生交付金(デジタル実装型TYPE1)22424窓口収納キャッシュレス決済対応実装事業</t>
  </si>
  <si>
    <t>令和6年度補正新しい地方経済・生活環境創生交付金(デジタル実装型TYPE1)22424公共施設オンライン予約システム及びスマートロック導入事業</t>
  </si>
  <si>
    <t>令和6年度補正新しい地方経済・生活環境創生交付金(デジタル実装型TYPE1)22808教育分野に特化した生成AIサービスの導入事業</t>
  </si>
  <si>
    <t>令和6年度補正新しい地方経済・生活環境創生交付金(デジタル実装型TYPE1)23000「明治期地域新聞のデジタル提供サービス」導入事業</t>
  </si>
  <si>
    <t>令和6年度補正新しい地方経済・生活環境創生交付金(デジタル実装型TYPE1)23000ラーニング・マネジメント・システム導入事業</t>
  </si>
  <si>
    <t>令和6年度補正新しい地方経済・生活環境創生交付金(デジタル実装型TYPE1)23100児童相談所における電話応対業務改革事業</t>
  </si>
  <si>
    <t>令和6年度補正新しい地方経済・生活環境創生交付金(デジタル実装型TYPE1)23100道路台帳平面図のデジタルデータ化</t>
  </si>
  <si>
    <t>令和6年度補正新しい地方経済・生活環境創生交付金(デジタル実装型TYPE1)23100名古屋市立中学校の部活動地域展開に係るプラットフォームの構築・運営等</t>
  </si>
  <si>
    <t>令和6年度補正新しい地方経済・生活環境創生交付金(デジタル実装型TYPE1)23201保育ICTシステム導入事業</t>
  </si>
  <si>
    <t>令和6年度補正新しい地方経済・生活環境創生交付金(デジタル実装型TYPE1)23201GIS目標地図データ等構築事業</t>
  </si>
  <si>
    <t>令和6年度補正新しい地方経済・生活環境創生交付金(デジタル実装型TYPE1)23202LINEを⽤いた対話型予約サービス</t>
  </si>
  <si>
    <t>令和6年度補正新しい地方経済・生活環境創生交付金(デジタル実装型TYPE1)23202「わからない」をなくす～統合ナレッジマネジメントシステム導入事業～</t>
  </si>
  <si>
    <t>令和6年度補正新しい地方経済・生活環境創生交付金(デジタル実装型TYPE1)23203防災アプリ導入事業</t>
  </si>
  <si>
    <t>令和6年度補正新しい地方経済・生活環境創生交付金(デジタル実装型TYPE1)23203河川等水位監視システム導入事業</t>
  </si>
  <si>
    <t>令和6年度補正新しい地方経済・生活環境創生交付金(デジタル実装型TYPE1)23203環境部施設キャッシュレス決済導入事業</t>
  </si>
  <si>
    <t>令和6年度補正新しい地方経済・生活環境創生交付金(デジタル実装型TYPE1)23203スマートロック拡充事業</t>
  </si>
  <si>
    <t>令和6年度補正新しい地方経済・生活環境創生交付金(デジタル実装型TYPE1)23205被災住家認定調査支援システム導入事業</t>
  </si>
  <si>
    <t>令和6年度補正新しい地方経済・生活環境創生交付金(デジタル実装型TYPE1)23206消防同意電子化事業</t>
  </si>
  <si>
    <t>令和6年度補正新しい地方経済・生活環境創生交付金(デジタル実装型TYPE1)23207ＡＩ電話を活用した健診予約のデジタル化推進事業</t>
  </si>
  <si>
    <t>令和6年度補正新しい地方経済・生活環境創生交付金(デジタル実装型TYPE1)23209碧南市民病院医療DX推進事業</t>
  </si>
  <si>
    <t>令和6年度補正新しい地方経済・生活環境創生交付金(デジタル実装型TYPE1)23209入院患者のデジタル見守りシステムの導入事業</t>
  </si>
  <si>
    <t>令和6年度補正新しい地方経済・生活環境創生交付金(デジタル実装型TYPE1)23210ペイジー口座振替受付サービス導入事業</t>
  </si>
  <si>
    <t>令和6年度補正新しい地方経済・生活環境創生交付金(デジタル実装型TYPE1)23210放課後児童クラブICTシステム導入事業</t>
  </si>
  <si>
    <t>令和6年度補正新しい地方経済・生活環境創生交付金(デジタル実装型TYPE1)23211大雨災害時の遠隔監視制御システム構築事業</t>
  </si>
  <si>
    <t>令和6年度補正新しい地方経済・生活環境創生交付金(デジタル実装型TYPE1)23211救急DX</t>
  </si>
  <si>
    <t>令和6年度補正新しい地方経済・生活環境創生交付金(デジタル実装型TYPE1)23211医療・健康情報の見える化事業</t>
  </si>
  <si>
    <t>令和6年度補正新しい地方経済・生活環境創生交付金(デジタル実装型TYPE1)23211健康運転＆データ活用事業（エコシステム形成）</t>
  </si>
  <si>
    <t>令和6年度補正新しい地方経済・生活環境創生交付金(デジタル実装型TYPE1)23213待たない窓口サービス事業</t>
  </si>
  <si>
    <t>令和6年度補正新しい地方経済・生活環境創生交付金(デジタル実装型TYPE1)23213キャッシュレス決済拡充事業</t>
  </si>
  <si>
    <t>令和6年度補正新しい地方経済・生活環境創生交付金(デジタル実装型TYPE1)23214みんなで繋ごう未来の農地マップ構築事業</t>
  </si>
  <si>
    <t>令和6年度補正新しい地方経済・生活環境創生交付金(デジタル実装型TYPE1)23219証明書自動交付機活用事業</t>
  </si>
  <si>
    <t>令和6年度補正新しい地方経済・生活環境創生交付金(デジタル実装型TYPE1)23219よりよい介護サービス提供のための介護認定審査会DX化事業</t>
  </si>
  <si>
    <t>令和6年度補正新しい地方経済・生活環境創生交付金(デジタル実装型TYPE1)23220被災者生活再建支援システム導入事業</t>
  </si>
  <si>
    <t>令和6年度補正新しい地方経済・生活環境創生交付金(デジタル実装型TYPE1)23221土地家屋登記情報連携システム事業</t>
  </si>
  <si>
    <t>令和6年度補正新しい地方経済・生活環境創生交付金(デジタル実装型TYPE1)23222被災者生活再建支援システム導入事業</t>
  </si>
  <si>
    <t>令和6年度補正新しい地方経済・生活環境創生交付金(デジタル実装型TYPE1)23222窓口ＤＸ推進事業</t>
  </si>
  <si>
    <t>令和6年度補正新しい地方経済・生活環境創生交付金(デジタル実装型TYPE1)23223被災者生活再建支援システム整備事業</t>
  </si>
  <si>
    <t>令和6年度補正新しい地方経済・生活環境創生交付金(デジタル実装型TYPE1)23226学校開放施設の電子錠導入事業</t>
  </si>
  <si>
    <t>令和6年度補正新しい地方経済・生活環境創生交付金(デジタル実装型TYPE1)23227被災者生活再建支援システム導入事業</t>
  </si>
  <si>
    <t>令和6年度補正新しい地方経済・生活環境創生交付金(デジタル実装型TYPE1)23228学校体育施設開放デジタル化事業</t>
  </si>
  <si>
    <t>令和6年度補正新しい地方経済・生活環境創生交付金(デジタル実装型TYPE1)23229介護認定審査会ペーパーレス化導入事業</t>
  </si>
  <si>
    <t>令和6年度補正新しい地方経済・生活環境創生交付金(デジタル実装型TYPE1)23229窓口予約・キャッシュレス化推進事業</t>
  </si>
  <si>
    <t>令和6年度補正新しい地方経済・生活環境創生交付金(デジタル実装型TYPE1)23230学習ｅポータルとデジタル学習環境の連携事業</t>
  </si>
  <si>
    <t>令和6年度補正新しい地方経済・生活環境創生交付金(デジタル実装型TYPE1)23231農地利用計画マップ（未来の農地マップ）構築事業</t>
  </si>
  <si>
    <t>令和6年度補正新しい地方経済・生活環境創生交付金(デジタル実装型TYPE1)23231スマート農業推進事業</t>
  </si>
  <si>
    <t>令和6年度補正新しい地方経済・生活環境創生交付金(デジタル実装型TYPE1)23233電子請求システム導入事業</t>
  </si>
  <si>
    <t>令和6年度補正新しい地方経済・生活環境創生交付金(デジタル実装型TYPE1)23235窓口でのキャッシュレス決済導入事業</t>
  </si>
  <si>
    <t>令和6年度補正新しい地方経済・生活環境創生交付金(デジタル実装型TYPE1)23237市公式LINE機能拡張事業</t>
  </si>
  <si>
    <t>令和6年度補正新しい地方経済・生活環境創生交付金(デジタル実装型TYPE1)23238統合型GIS及び公開型GISシステム構築事業</t>
  </si>
  <si>
    <t>令和6年度補正新しい地方経済・生活環境創生交付金(デジタル実装型TYPE1)23238電子請求システム導入事業</t>
  </si>
  <si>
    <t>令和6年度補正新しい地方経済・生活環境創生交付金(デジタル実装型TYPE1)23302東郷町避難所運営DXシステム</t>
  </si>
  <si>
    <t>令和6年度補正新しい地方経済・生活環境創生交付金(デジタル実装型TYPE1)23362介護認定審査会のペーパレス化</t>
  </si>
  <si>
    <t>令和6年度補正新しい地方経済・生活環境創生交付金(デジタル実装型TYPE1)23441災害に係る住家の被害認定調査支援システム構築事業</t>
  </si>
  <si>
    <t>令和6年度補正新しい地方経済・生活環境創生交付金(デジタル実装型TYPE1)35208保育園ICTシステム導入事業</t>
  </si>
  <si>
    <t>令和6年度補正新しい地方経済・生活環境創生交付金(デジタル実装型TYPE1)23442コンビニ交付事業</t>
  </si>
  <si>
    <t>令和6年度補正新しい地方経済・生活環境創生交付金(デジタル実装型TYPE1)23442町立小中学校電子黒板整備事業</t>
  </si>
  <si>
    <t>令和6年度補正新しい地方経済・生活環境創生交付金(デジタル実装型TYPE1)23442書かない窓口システム導入事業</t>
  </si>
  <si>
    <t>令和6年度補正新しい地方経済・生活環境創生交付金(デジタル実装型TYPE1)23442被災者生活再建支援システム事業</t>
  </si>
  <si>
    <t>令和6年度補正新しい地方経済・生活環境創生交付金(デジタル実装型TYPE1)23447窓口における使用料支払いのキャッシュレス決済導入事業</t>
  </si>
  <si>
    <t>令和6年度補正新しい地方経済・生活環境創生交付金(デジタル実装型TYPE1)23501災害時被災者生活再建支援及び安否確認に紐づく情報一元化事業</t>
  </si>
  <si>
    <t>令和6年度補正新しい地方経済・生活環境創生交付金(デジタル実装型TYPE1)24000多様な学習コンテンツを提供する遠隔授業システム整備事業</t>
  </si>
  <si>
    <t>令和6年度補正新しい地方経済・生活環境創生交付金(デジタル実装型TYPE1)24000電子図書館サービス導入事業</t>
  </si>
  <si>
    <t>令和6年度補正新しい地方経済・生活環境創生交付金(デジタル実装型TYPE1)24202生成ＡＩを用いたチャットボットサービス</t>
  </si>
  <si>
    <t>令和6年度補正新しい地方経済・生活環境創生交付金(デジタル実装型TYPE1)24202公共施設予約システム更改事業</t>
  </si>
  <si>
    <t>令和6年度補正新しい地方経済・生活環境創生交付金(デジタル実装型TYPE1)24202質の高い学習ときめ細やかな指導のための学校のICT環境の整備事業</t>
  </si>
  <si>
    <t>令和6年度補正新しい地方経済・生活環境創生交付金(デジタル実装型TYPE1)24203AIと環境データによる管路劣化診断事業</t>
  </si>
  <si>
    <t>令和6年度補正新しい地方経済・生活環境創生交付金(デジタル実装型TYPE1)24203公開型・庁内GIS導入事業</t>
  </si>
  <si>
    <t>令和6年度補正新しい地方経済・生活環境創生交付金(デジタル実装型TYPE1)24203（仮称）伊勢市郷土資料館デジタル展示整備事業</t>
  </si>
  <si>
    <t>令和6年度補正新しい地方経済・生活環境創生交付金(デジタル実装型TYPE1)24205学校図書デジタル環境整備事業</t>
  </si>
  <si>
    <t>令和6年度補正新しい地方経済・生活環境創生交付金(デジタル実装型TYPE1)24205リモート窓口推進事業</t>
  </si>
  <si>
    <t>令和6年度補正新しい地方経済・生活環境創生交付金(デジタル実装型TYPE1)24207電子図書館整備事業</t>
  </si>
  <si>
    <t>令和6年度補正新しい地方経済・生活環境創生交付金(デジタル実装型TYPE1)24207オンライン申請等推進事業</t>
  </si>
  <si>
    <t>令和6年度補正新しい地方経済・生活環境創生交付金(デジタル実装型TYPE1)24208業務支援システム活用事業</t>
  </si>
  <si>
    <t>令和6年度補正新しい地方経済・生活環境創生交付金(デジタル実装型TYPE1)24212罹災証明書発行迅速化事業</t>
  </si>
  <si>
    <t>令和6年度補正新しい地方経済・生活環境創生交付金(デジタル実装型TYPE1)24214AIチャットボット導入事業</t>
  </si>
  <si>
    <t>令和6年度補正新しい地方経済・生活環境創生交付金(デジタル実装型TYPE1)24215スポーツ施設等DX推進事業</t>
  </si>
  <si>
    <t>令和6年度補正新しい地方経済・生活環境創生交付金(デジタル実装型TYPE1)24216水道台帳と下水道台帳の統合及び公開による来庁者負担軽減事業</t>
  </si>
  <si>
    <t>令和6年度補正新しい地方経済・生活環境創生交付金(デジタル実装型TYPE1)24341AIを活用した一体的な住民対応窓口導入事業</t>
  </si>
  <si>
    <t>令和6年度補正新しい地方経済・生活環境創生交付金(デジタル実装型TYPE1)24343LINEを活用した情報提供・住民サービス向上事業</t>
  </si>
  <si>
    <t>令和6年度補正新しい地方経済・生活環境創生交付金(デジタル実装型TYPE1)24461【 行かない窓口（オンライン申請）導入による窓口改革事業 】</t>
  </si>
  <si>
    <t>令和6年度補正新しい地方経済・生活環境創生交付金(デジタル実装型TYPE1)24471大紀町　情報発信強化事業</t>
  </si>
  <si>
    <t>令和6年度補正新しい地方経済・生活環境創生交付金(デジタル実装型TYPE1)24562避難行動要支援者対策の推進</t>
  </si>
  <si>
    <t>令和6年度補正新しい地方経済・生活環境創生交付金(デジタル実装型TYPE1)24801電子入札システム導入事業</t>
  </si>
  <si>
    <t>令和6年度補正新しい地方経済・生活環境創生交付金(デジタル実装型TYPE1)25000　安全安心アプリへの交通情報発信機能の追加事業</t>
  </si>
  <si>
    <t>令和6年度補正新しい地方経済・生活環境創生交付金(デジタル実装型TYPE1)25201住民向けポータルアプリ導入事業</t>
  </si>
  <si>
    <t>令和6年度補正新しい地方経済・生活環境創生交付金(デジタル実装型TYPE1)25206公共施設予約システム導入・運用事業</t>
  </si>
  <si>
    <t>令和6年度補正新しい地方経済・生活環境創生交付金(デジタル実装型TYPE1)25207公開型ＧＩＳ（開発申請区域データ追加実装）事業</t>
  </si>
  <si>
    <t>令和6年度補正新しい地方経済・生活環境創生交付金(デジタル実装型TYPE1)25207支払通知DX化事業</t>
  </si>
  <si>
    <t>令和6年度補正新しい地方経済・生活環境創生交付金(デジタル実装型TYPE1)25208保護者宛一斉配信システムの導入</t>
  </si>
  <si>
    <t>令和6年度補正新しい地方経済・生活環境創生交付金(デジタル実装型TYPE1)25208行政窓口キャッシュレス決済導入事業</t>
  </si>
  <si>
    <t>令和6年度補正新しい地方経済・生活環境創生交付金(デジタル実装型TYPE1)25209AIによる管路劣化診断及び漏水調査業務</t>
  </si>
  <si>
    <t>令和6年度補正新しい地方経済・生活環境創生交付金(デジタル実装型TYPE1)25210デジタル技術を活用した教育の推進事業</t>
  </si>
  <si>
    <t>令和6年度補正新しい地方経済・生活環境創生交付金(デジタル実装型TYPE1)25213幼児施設運営支援アプリ導入事業</t>
  </si>
  <si>
    <t>令和6年度補正新しい地方経済・生活環境創生交付金(デジタル実装型TYPE1)40230道路管理業務支援システム導入事業</t>
  </si>
  <si>
    <t>令和6年度補正新しい地方経済・生活環境創生交付金(デジタル実装型TYPE1)25213市役所庁舎内におけるコンビニ交付サービス活用事業</t>
  </si>
  <si>
    <t>令和6年度補正新しい地方経済・生活環境創生交付金(デジタル実装型TYPE1)25214オンライン手続きプラットフォーム事業</t>
  </si>
  <si>
    <t>令和6年度補正新しい地方経済・生活環境創生交付金(デジタル実装型TYPE1)25214移動市役所事業</t>
  </si>
  <si>
    <t>令和6年度補正新しい地方経済・生活環境創生交付金(デジタル実装型TYPE1)25383公文書目録のインターネット公開に向けた文書管理システム導⼊事業</t>
  </si>
  <si>
    <t>令和6年度補正新しい地方経済・生活環境創生交付金(デジタル実装型TYPE1)25383入札契約管理システム導入事業</t>
  </si>
  <si>
    <t>令和6年度補正新しい地方経済・生活環境創生交付金(デジタル実装型TYPE1)25384竜王町型 マイナンバーカードを活用したMAB×ICOCAによる移動支援事業</t>
  </si>
  <si>
    <t>令和6年度補正新しい地方経済・生活環境創生交付金(デジタル実装型TYPE1)25384スマート図書館利用サービス事業</t>
  </si>
  <si>
    <t>令和6年度補正新しい地方経済・生活環境創生交付金(デジタル実装型TYPE1)25425小中学校保護者連絡システム導入事業</t>
  </si>
  <si>
    <t>令和6年度補正新しい地方経済・生活環境創生交付金(デジタル実装型TYPE1)25871映像通報システム（Live119）導入事業</t>
  </si>
  <si>
    <t>令和6年度補正新しい地方経済・生活環境創生交付金(デジタル実装型TYPE1)26100スマート区役所推進事業（自動音声応答システム及び受付発券システムの導入）</t>
  </si>
  <si>
    <t>令和6年度補正新しい地方経済・生活環境創生交付金(デジタル実装型TYPE1)40642Web口座振替受付サービス事業</t>
  </si>
  <si>
    <t>令和6年度補正新しい地方経済・生活環境創生交付金(デジタル実装型TYPE1)26204介護認定デジタル化事業</t>
  </si>
  <si>
    <t>令和6年度補正新しい地方経済・生活環境創生交付金(デジタル実装型TYPE1)26206都市計画情報等の整備及びオンライン公開事業</t>
  </si>
  <si>
    <t>令和6年度補正新しい地方経済・生活環境創生交付金(デジタル実装型TYPE1)26206行政キオスク端末市庁舎設置事業</t>
  </si>
  <si>
    <t>令和6年度補正新しい地方経済・生活環境創生交付金(デジタル実装型TYPE1)26206電子請求サービス導入事業</t>
  </si>
  <si>
    <t>令和6年度補正新しい地方経済・生活環境創生交付金(デジタル実装型TYPE1)26206住民向け 防災情報一斉配信事業</t>
  </si>
  <si>
    <t>令和6年度補正新しい地方経済・生活環境創生交付金(デジタル実装型TYPE1)26207課税資料等閲覧システム導入事業</t>
  </si>
  <si>
    <t>令和6年度補正新しい地方経済・生活環境創生交付金(デジタル実装型TYPE1)26211保育所等入所申込みオンライン化事業</t>
  </si>
  <si>
    <t>令和6年度補正新しい地方経済・生活環境創生交付金(デジタル実装型TYPE1)26212子育て支援のDX化事業～子育てアプリ導入による予防接種のデジタル化・こども児童相談システム導入～</t>
  </si>
  <si>
    <t>令和6年度補正新しい地方経済・生活環境創生交付金(デジタル実装型TYPE1)26213園部城VR製作事業</t>
  </si>
  <si>
    <t>令和6年度補正新しい地方経済・生活環境創生交付金(デジタル実装型TYPE1)26367Logoフォームを活用したオンライン申請事業</t>
  </si>
  <si>
    <t>令和6年度補正新しい地方経済・生活環境創生交付金(デジタル実装型TYPE1)26367会議録公開迅速化事業</t>
  </si>
  <si>
    <t>令和6年度補正新しい地方経済・生活環境創生交付金(デジタル実装型TYPE1)26407保育ICTシステム導入事業</t>
  </si>
  <si>
    <t>令和6年度補正新しい地方経済・生活環境創生交付金(デジタル実装型TYPE1)28219窓口改革推進事業</t>
  </si>
  <si>
    <t xml:space="preserve">令和6年度補正新しい地方経済・生活環境創生交付金(デジタル実装型TYPE1)27100区役所ＤＸ推進事業（デジタルコミュニケーションの推進） </t>
  </si>
  <si>
    <t>令和6年度補正新しい地方経済・生活環境創生交付金(デジタル実装型TYPE1)27100デジタル技術を活用した一時保護所入所児童の生活環境最適化事業</t>
  </si>
  <si>
    <t>令和6年度補正新しい地方経済・生活環境創生交付金(デジタル実装型TYPE1)27202デジタル採点システム導入事業</t>
  </si>
  <si>
    <t>令和6年度補正新しい地方経済・生活環境創生交付金(デジタル実装型TYPE1)27202岸和田市入札契約関連事務システム導入事業</t>
  </si>
  <si>
    <t>令和6年度補正新しい地方経済・生活環境創生交付金(デジタル実装型TYPE1)27202NFTを活用した関係人口創出事業</t>
  </si>
  <si>
    <t>令和6年度補正新しい地方経済・生活環境創生交付金(デジタル実装型TYPE1)27203豊中市乗合タクシーWEB予約システム構築業務</t>
  </si>
  <si>
    <t>令和6年度補正新しい地方経済・生活環境創生交付金(デジタル実装型TYPE1)27203災害にも強い福祉のまちづくりの実現に向けたシステム導入事業</t>
  </si>
  <si>
    <t>令和6年度補正新しい地方経済・生活環境創生交付金(デジタル実装型TYPE1)27204AI管路劣化診断結果に基づく漏水調査事業</t>
  </si>
  <si>
    <t>令和6年度補正新しい地方経済・生活環境創生交付金(デジタル実装型TYPE1)27204電子入札システム導入事業</t>
  </si>
  <si>
    <t>令和6年度補正新しい地方経済・生活環境創生交付金(デジタル実装型TYPE1)27205学校施設予約管理システム導入</t>
  </si>
  <si>
    <t>令和6年度補正新しい地方経済・生活環境創生交付金(デジタル実装型TYPE1)27205児童館への入退館システムの導入</t>
  </si>
  <si>
    <t>令和6年度補正新しい地方経済・生活環境創生交付金(デジタル実装型TYPE1)27206　罹災証明書発行業務DX化事業</t>
  </si>
  <si>
    <t>令和6年度補正新しい地方経済・生活環境創生交付金(デジタル実装型TYPE1)27207災害時要援護者支援システム構築事業</t>
  </si>
  <si>
    <t>令和6年度補正新しい地方経済・生活環境創生交付金(デジタル実装型TYPE1)27208電子図書館導入事業</t>
  </si>
  <si>
    <t>令和6年度補正新しい地方経済・生活環境創生交付金(デジタル実装型TYPE1)27212ICT技術を活用した建築行政サービス向上事業</t>
  </si>
  <si>
    <t>令和6年度補正新しい地方経済・生活環境創生交付金(デジタル実装型TYPE1)27213市公式LINEを活用した市民サービスデジタル化事業</t>
  </si>
  <si>
    <t>令和6年度補正新しい地方経済・生活環境創生交付金(デジタル実装型TYPE1)27214書かない窓口事業</t>
  </si>
  <si>
    <t>令和6年度補正新しい地方経済・生活環境創生交付金(デジタル実装型TYPE1)27214富田林市議会字幕表示システム追加事業</t>
  </si>
  <si>
    <t>令和6年度補正新しい地方経済・生活環境創生交付金(デジタル実装型TYPE1)27214地図情報公開による市民サービス向上事業</t>
  </si>
  <si>
    <t>令和6年度補正新しい地方経済・生活環境創生交付金(デジタル実装型TYPE1)27215寝屋川版母子保健DXの推進事業</t>
  </si>
  <si>
    <t>令和6年度補正新しい地方経済・生活環境創生交付金(デジタル実装型TYPE1)27215電話問合せに対する自動音声案内システムの導入</t>
  </si>
  <si>
    <t>令和6年度補正新しい地方経済・生活環境創生交付金(デジタル実装型TYPE1)27219公開型地理情報システム改修事業</t>
  </si>
  <si>
    <t>令和6年度補正新しい地方経済・生活環境創生交付金(デジタル実装型TYPE1)33666タクシー利用助成制度「黄福タクシー」DX事業</t>
  </si>
  <si>
    <t>令和6年度補正新しい地方経済・生活環境創生交付金(デジタル実装型TYPE1)27219財務会計事務デジタル化事業</t>
  </si>
  <si>
    <t>令和6年度補正新しい地方経済・生活環境創生交付金(デジタル実装型TYPE1)27220介護認定業務のデジタル化事業</t>
  </si>
  <si>
    <t>令和6年度補正新しい地方経済・生活環境創生交付金(デジタル実装型TYPE1)27220避難行動要支援者管理システム構築業務</t>
  </si>
  <si>
    <t>令和6年度補正新しい地方経済・生活環境創生交付金(デジタル実装型TYPE1)27221公共施設等予約システム導入事業</t>
  </si>
  <si>
    <t>令和6年度補正新しい地方経済・生活環境創生交付金(デジタル実装型TYPE1)27223子どものデジタル創作活動支援事業</t>
  </si>
  <si>
    <t>令和6年度補正新しい地方経済・生活環境創生交付金(デジタル実装型TYPE1)27226AIを活用した学校DX事業（タブドリLive！、ロイロノート、tomoLinks）</t>
  </si>
  <si>
    <t>令和6年度補正新しい地方経済・生活環境創生交付金(デジタル実装型TYPE1)27227母子保健・子育てDX（すくすく☆トライ）事業</t>
  </si>
  <si>
    <t>令和6年度補正新しい地方経済・生活環境創生交付金(デジタル実装型TYPE1)27230AI劣化診断を用いた水道管更新計画及び窓口対応自動化システム導入事業</t>
  </si>
  <si>
    <t>令和6年度補正新しい地方経済・生活環境創生交付金(デジタル実装型TYPE1)27383千早赤阪村DX事業</t>
  </si>
  <si>
    <t>令和6年度補正新しい地方経済・生活環境創生交付金(デジタル実装型TYPE1)28201ひめじスマートウォレットサービス</t>
  </si>
  <si>
    <t>令和6年度補正新しい地方経済・生活環境創生交付金(デジタル実装型TYPE1)44202地域活性化をめざしたスポーツDXソリューション事業</t>
  </si>
  <si>
    <t>令和6年度補正新しい地方経済・生活環境創生交付金(デジタル実装型TYPE1)28203証明発行窓口のキャッシュレス決済の拡充</t>
  </si>
  <si>
    <t>令和6年度補正新しい地方経済・生活環境創生交付金(デジタル実装型TYPE1)28203統合型・公開型GIS整備事業</t>
  </si>
  <si>
    <t>令和6年度補正新しい地方経済・生活環境創生交付金(デジタル実装型TYPE1)28204図書館座席予約システム導入事業</t>
  </si>
  <si>
    <t>令和6年度補正新しい地方経済・生活環境創生交付金(デジタル実装型TYPE1)28204プログラミング教育推進事業</t>
  </si>
  <si>
    <t>令和6年度補正新しい地方経済・生活環境創生交付金(デジタル実装型TYPE1)23231衛星画像解析による漏水リスク調査</t>
  </si>
  <si>
    <t>令和6年度補正新しい地方経済・生活環境創生交付金(デジタル実装型TYPE1)28204電子請求サービス導入事業</t>
  </si>
  <si>
    <t>令和6年度補正新しい地方経済・生活環境創生交付金(デジタル実装型TYPE1)28207ＬＩＮＥ機能拡充による情報発信推進事業</t>
  </si>
  <si>
    <t>令和6年度補正新しい地方経済・生活環境創生交付金(デジタル実装型TYPE1)28207特別支援学校の通学体制管理システム導入事業</t>
  </si>
  <si>
    <t>令和6年度補正新しい地方経済・生活環境創生交付金(デジタル実装型TYPE1)28209LINEを活用した情報発信強化事業</t>
  </si>
  <si>
    <t>令和6年度補正新しい地方経済・生活環境創生交付金(デジタル実装型TYPE1)28214ICTを活用した学びの改革推進事業</t>
  </si>
  <si>
    <t>令和6年度補正新しい地方経済・生活環境創生交付金(デジタル実装型TYPE1)28215情報マップを活用した道路台帳網図等のデータ整備</t>
  </si>
  <si>
    <t>令和6年度補正新しい地方経済・生活環境創生交付金(デジタル実装型TYPE1)28216オンライン学習環境の整備事業</t>
  </si>
  <si>
    <t>令和6年度補正新しい地方経済・生活環境創生交付金(デジタル実装型TYPE1)28217生成AIを活用した市HP検索機能の最適化事業</t>
  </si>
  <si>
    <t>令和6年度補正新しい地方経済・生活環境創生交付金(デジタル実装型TYPE1)28217特別支援教育のデジタル化推進事業</t>
  </si>
  <si>
    <t>令和6年度補正新しい地方経済・生活環境創生交付金(デジタル実装型TYPE1)28219スマート施設予約サービス整備事業</t>
  </si>
  <si>
    <t>令和6年度補正新しい地方経済・生活環境創生交付金(デジタル実装型TYPE1)28219ICT技術を活用した都市計画情報・道路情報配信による住民サービス向上事業</t>
  </si>
  <si>
    <t>令和6年度補正新しい地方経済・生活環境創生交付金(デジタル実装型TYPE1)28223授業支援システム導入事業</t>
  </si>
  <si>
    <t>令和6年度補正新しい地方経済・生活環境創生交付金(デジタル実装型TYPE1)28224保育・幼児教育施設ゆとりわーくプロジェクト事業</t>
  </si>
  <si>
    <t>令和6年度補正新しい地方経済・生活環境創生交付金(デジタル実装型TYPE1)28225浸水センサを活用した通学路の安心安全高度化事業</t>
  </si>
  <si>
    <t>令和6年度補正新しい地方経済・生活環境創生交付金(デジタル実装型TYPE1)28225災害情報システム構築事業</t>
  </si>
  <si>
    <t>令和6年度補正新しい地方経済・生活環境創生交付金(デジタル実装型TYPE1)40204フロントヤード改革実現事業</t>
  </si>
  <si>
    <t>令和6年度補正新しい地方経済・生活環境創生交付金(デジタル実装型TYPE1)28225朝来市RTK活用スマート農業推進事業</t>
  </si>
  <si>
    <t>令和6年度補正新しい地方経済・生活環境創生交付金(デジタル実装型TYPE1)28301防災情報配信システム兼自治会電子回覧板システム導入事業</t>
  </si>
  <si>
    <t>令和6年度補正新しい地方経済・生活環境創生交付金(デジタル実装型TYPE1)28301AIドリル導入事業</t>
  </si>
  <si>
    <t>令和6年度補正新しい地方経済・生活環境創生交付金(デジタル実装型TYPE1)28382個別最適化学習の実現に向けたAIドリル導入事業</t>
  </si>
  <si>
    <t>令和6年度補正新しい地方経済・生活環境創生交付金(デジタル実装型TYPE1)28442公式LINE情報発信サービス</t>
  </si>
  <si>
    <t>令和6年度補正新しい地方経済・生活環境創生交付金(デジタル実装型TYPE1)28464ICT技術を活用した情報配信による住民サービス向上事業</t>
  </si>
  <si>
    <t>令和6年度補正新しい地方経済・生活環境創生交付金(デジタル実装型TYPE1)28464公共施設予約管理システム導入事業</t>
  </si>
  <si>
    <t>令和6年度補正新しい地方経済・生活環境創生交付金(デジタル実装型TYPE1)28464書かない・待たない・来させない窓口推進事業</t>
  </si>
  <si>
    <t>令和6年度補正新しい地方経済・生活環境創生交付金(デジタル実装型TYPE1)28464教育DX推進事業</t>
  </si>
  <si>
    <t>令和6年度補正新しい地方経済・生活環境創生交付金(デジタル実装型TYPE1)28501公開型統合GIS導入事業</t>
  </si>
  <si>
    <t>令和6年度補正新しい地方経済・生活環境創生交付金(デジタル実装型TYPE1)29000多言語化対応に向けた字幕表示システム整備事業</t>
  </si>
  <si>
    <t>令和6年度補正新しい地方経済・生活環境創生交付金(デジタル実装型TYPE1)29205藤原宮跡デジタルコンテンツ作成事業</t>
  </si>
  <si>
    <t>令和6年度補正新しい地方経済・生活環境創生交付金(デジタル実装型TYPE1)29206コンビニ交付事業</t>
  </si>
  <si>
    <t>令和6年度補正新しい地方経済・生活環境創生交付金(デジタル実装型TYPE1)29209AI学習ドリル導入事業</t>
  </si>
  <si>
    <t>令和6年度補正新しい地方経済・生活環境創生交付金(デジタル実装型TYPE1)29209介護認定審査会ペーパーレス化事業</t>
  </si>
  <si>
    <t>令和6年度補正新しい地方経済・生活環境創生交付金(デジタル実装型TYPE1)29209デジタルききみみポスト事業（デジタルを活用した市民意見箱）</t>
  </si>
  <si>
    <t>令和6年度補正新しい地方経済・生活環境創生交付金(デジタル実装型TYPE1)29210河川監視カメラ整備事業</t>
  </si>
  <si>
    <t>令和6年度補正新しい地方経済・生活環境創生交付金(デジタル実装型TYPE1)29210公開型GISによる市民サービス向上事業</t>
  </si>
  <si>
    <t>令和6年度補正新しい地方経済・生活環境創生交付金(デジタル実装型TYPE1)29344斑鳩町公開型GIS及び窓口閲覧システム導入事業</t>
  </si>
  <si>
    <t>令和6年度補正新しい地方経済・生活環境創生交付金(デジタル実装型TYPE1)29426保育業務支援システム導入事業</t>
  </si>
  <si>
    <t>令和6年度補正新しい地方経済・生活環境創生交付金(デジタル実装型TYPE1)29802子ども主体の学び推進事業</t>
  </si>
  <si>
    <t>令和6年度補正新しい地方経済・生活環境創生交付金(デジタル実装型TYPE1)45201午睡システム等公立保育所ＩＣＴ化推進事業</t>
  </si>
  <si>
    <t>令和6年度補正新しい地方経済・生活環境創生交付金(デジタル実装型TYPE1)30201粗大ごみ戸別収集申請受付オンライン化事業</t>
  </si>
  <si>
    <t>令和6年度補正新しい地方経済・生活環境創生交付金(デジタル実装型TYPE1)46201税務相談窓口システム導入事業</t>
  </si>
  <si>
    <t>令和6年度補正新しい地方経済・生活環境創生交付金(デジタル実装型TYPE1)30201保護者連絡ツールの導入</t>
  </si>
  <si>
    <t>令和6年度補正新しい地方経済・生活環境創生交付金(デジタル実装型TYPE1)30201避難行動要支援者システム整備事業</t>
  </si>
  <si>
    <t>令和6年度補正新しい地方経済・生活環境創生交付金(デジタル実装型TYPE1)30203ICTを活用したきめ細かな教育支援体制構築事業</t>
  </si>
  <si>
    <t>令和6年度補正新しい地方経済・生活環境創生交付金(デジタル実装型TYPE1)30203申請書作成支援システム導入事業</t>
  </si>
  <si>
    <t>令和6年度補正新しい地方経済・生活環境創生交付金(デジタル実装型TYPE1)30207マイナンバーカード等を活用した書かない窓口サービス導入事業</t>
  </si>
  <si>
    <t>令和6年度補正新しい地方経済・生活環境創生交付金(デジタル実装型TYPE1)30208保育支援システム導入事業</t>
  </si>
  <si>
    <t>令和6年度補正新しい地方経済・生活環境創生交付金(デジタル実装型TYPE1)30209岩出市公式ウェブサイト情報発信強化事業</t>
  </si>
  <si>
    <t>令和6年度補正新しい地方経済・生活環境創生交付金(デジタル実装型TYPE1)30362電子黒板導入事業</t>
  </si>
  <si>
    <t>令和6年度補正新しい地方経済・生活環境創生交付金(デジタル実装型TYPE1)30366公開型GIS導入事業</t>
  </si>
  <si>
    <t>令和6年度補正新しい地方経済・生活環境創生交付金(デジタル実装型TYPE1)30406災害に係る住家の被害認定調査支援システム構築事業</t>
  </si>
  <si>
    <t>令和6年度補正新しい地方経済・生活環境創生交付金(デジタル実装型TYPE1)31201鳥取市スマート・ロードAIシステム導入事業</t>
  </si>
  <si>
    <t>令和6年度補正新しい地方経済・生活環境創生交付金(デジタル実装型TYPE1)31201避難所環境等緊急整備事業</t>
  </si>
  <si>
    <t>令和6年度補正新しい地方経済・生活環境創生交付金(デジタル実装型TYPE1)31202窓口業務受付システム導入事業</t>
  </si>
  <si>
    <t>令和6年度補正新しい地方経済・生活環境創生交付金(デジタル実装型TYPE1)31203議会の「見える化」整備事業</t>
  </si>
  <si>
    <t>令和6年度補正新しい地方経済・生活環境創生交付金(デジタル実装型TYPE1)31203公立保育所等におけるICT化推進等事業</t>
  </si>
  <si>
    <t>令和6年度補正新しい地方経済・生活環境創生交付金(デジタル実装型TYPE1)31325コネクテッドカーを活用した移動診療・行政サービス事業</t>
  </si>
  <si>
    <t>令和6年度補正新しい地方経済・生活環境創生交付金(デジタル実装型TYPE1)31371水道施設（旧専用水道等施設）中央監視導入事業</t>
  </si>
  <si>
    <t>令和6年度補正新しい地方経済・生活環境創生交付金(デジタル実装型TYPE1)31402窓口支援システム（書かない窓口） 導入事業</t>
  </si>
  <si>
    <t>令和6年度補正新しい地方経済・生活環境創生交付金(デジタル実装型TYPE1)32000島根県窓口キャッシュレス決済事業</t>
  </si>
  <si>
    <t>令和6年度補正新しい地方経済・生活環境創生交付金(デジタル実装型TYPE1)32202本庁支所間オンライン窓口事業</t>
  </si>
  <si>
    <t>令和6年度補正新しい地方経済・生活環境創生交付金(デジタル実装型TYPE1)32203図書館デジタル化推進事業</t>
  </si>
  <si>
    <t>令和6年度補正新しい地方経済・生活環境創生交付金(デジタル実装型TYPE1)32207のるイコごうつ（江津市AI乗合交通）</t>
  </si>
  <si>
    <t>令和6年度補正新しい地方経済・生活環境創生交付金(デジタル実装型TYPE1)32441窓口支援システム（書かない窓口）導入事業</t>
  </si>
  <si>
    <t>令和6年度補正新しい地方経済・生活環境創生交付金(デジタル実装型TYPE1)32448書かないワンストップ窓口導入事業</t>
  </si>
  <si>
    <t>令和6年度補正新しい地方経済・生活環境創生交付金(デジタル実装型TYPE1)32448美郷町地区防災計画作成支援事業</t>
  </si>
  <si>
    <t>令和6年度補正新しい地方経済・生活環境創生交付金(デジタル実装型TYPE1)33000児童相談所の機能強化による子どもや家庭への支援の充実</t>
  </si>
  <si>
    <t>令和6年度補正新しい地方経済・生活環境創生交付金(デジタル実装型TYPE1)33100公共図書館のDX推進事業</t>
  </si>
  <si>
    <t>令和6年度補正新しい地方経済・生活環境創生交付金(デジタル実装型TYPE1)33100ＤＸ推進事業（デジタル企業変革）</t>
  </si>
  <si>
    <t>令和6年度補正新しい地方経済・生活環境創生交付金(デジタル実装型TYPE1)33202公共施設オンライン予約・決済システム導入事業</t>
  </si>
  <si>
    <t>令和6年度補正新しい地方経済・生活環境創生交付金(デジタル実装型TYPE1)33202窓口ＤＸ推進事業</t>
  </si>
  <si>
    <t>令和6年度補正新しい地方経済・生活環境創生交付金(デジタル実装型TYPE1)33202入札契約関連事務システム導入事業</t>
  </si>
  <si>
    <t>令和6年度補正新しい地方経済・生活環境創生交付金(デジタル実装型TYPE1)33210介護認定審査会ペーパーレス会議システム導入事業</t>
  </si>
  <si>
    <t>令和6年度補正新しい地方経済・生活環境創生交付金(デジタル実装型TYPE1)33211スマートメーターを活用した水道検針業務の自動化と見守り事業</t>
  </si>
  <si>
    <t>令和6年度補正新しい地方経済・生活環境創生交付金(デジタル実装型TYPE1)33213デジタルを活用してみんなに伝わる広報事業</t>
  </si>
  <si>
    <t>令和6年度補正新しい地方経済・生活環境創生交付金(デジタル実装型TYPE1)33213多言語翻訳推進事業</t>
  </si>
  <si>
    <t>令和6年度補正新しい地方経済・生活環境創生交付金(デジタル実装型TYPE1)33215LINE連携を活用した図書館システム構築事業</t>
  </si>
  <si>
    <t>令和6年度補正新しい地方経済・生活環境創生交付金(デジタル実装型TYPE1)33346母子健康手帳アプリのデジタル受診票を活用した乳幼児健診DX・伴走型相談支援サービス</t>
  </si>
  <si>
    <t>令和6年度補正新しい地方経済・生活環境創生交付金(デジタル実装型TYPE1)33461公開型GISによる住民サービス向上事業</t>
  </si>
  <si>
    <t>令和6年度補正新しい地方経済・生活環境創生交付金(デジタル実装型TYPE1)33586新庄村図書システム導入事業</t>
  </si>
  <si>
    <t>令和6年度補正新しい地方経済・生活環境創生交付金(デジタル実装型TYPE1)33606鏡野町ポータルアプリ整備事業</t>
  </si>
  <si>
    <t>令和6年度補正新しい地方経済・生活環境創生交付金(デジタル実装型TYPE1)33606死亡後の手続きのDX化推進事業</t>
  </si>
  <si>
    <t>令和6年度補正新しい地方経済・生活環境創生交付金(デジタル実装型TYPE1)33663ICT教育環境整備事業</t>
  </si>
  <si>
    <t>令和6年度補正新しい地方経済・生活環境創生交付金(デジタル実装型TYPE1)34000データ連携基盤（DoboX）を核とした新たなサービスの提供</t>
  </si>
  <si>
    <t>令和6年度補正新しい地方経済・生活環境創生交付金(デジタル実装型TYPE1)34202防災情報網整備事業</t>
  </si>
  <si>
    <t>令和6年度補正新しい地方経済・生活環境創生交付金(デジタル実装型TYPE1)34202行政キオスク端末設置・活用事業</t>
  </si>
  <si>
    <t>令和6年度補正新しい地方経済・生活環境創生交付金(デジタル実装型TYPE1)34202大和ミュージアム　リニューアル事業</t>
  </si>
  <si>
    <t>令和6年度補正新しい地方経済・生活環境創生交付金(デジタル実装型TYPE1)34204公共施設予約システム高度化事業</t>
  </si>
  <si>
    <t>令和6年度補正新しい地方経済・生活環境創生交付金(デジタル実装型TYPE1)34204デジタル採点システム導入事業</t>
  </si>
  <si>
    <t>令和6年度補正新しい地方経済・生活環境創生交付金(デジタル実装型TYPE1)34205公金収納のデジタル化推進事業</t>
  </si>
  <si>
    <t>令和6年度補正新しい地方経済・生活環境創生交付金(デジタル実装型TYPE1)34207施設予約サービス及びスマートロックの導入施設の拡大事業</t>
  </si>
  <si>
    <t>令和6年度補正新しい地方経済・生活環境創生交付金(デジタル実装型TYPE1)34207福山市街路樹管理デジタル化事業</t>
  </si>
  <si>
    <t>令和6年度補正新しい地方経済・生活環境創生交付金(デジタル実装型TYPE1)34208公共施設の手続オンライン化事業</t>
  </si>
  <si>
    <t>令和6年度補正新しい地方経済・生活環境創生交付金(デジタル実装型TYPE1)34209AI活用型オンデマンドバス事業</t>
  </si>
  <si>
    <t>令和6年度補正新しい地方経済・生活環境創生交付金(デジタル実装型TYPE1)34211RPAを活用した市民サービス向上事業</t>
  </si>
  <si>
    <t>令和6年度補正新しい地方経済・生活環境創生交付金(デジタル実装型TYPE1)34211市議会本会議等の公開事業（議会中継システム・会議録検索システムの導入）</t>
  </si>
  <si>
    <t>令和6年度補正新しい地方経済・生活環境創生交付金(デジタル実装型TYPE1)34211統合型校務支援システム構築事業</t>
  </si>
  <si>
    <t>令和6年度補正新しい地方経済・生活環境創生交付金(デジタル実装型TYPE1)34212道路維持管理デジタル活用事業</t>
  </si>
  <si>
    <t>令和6年度補正新しい地方経済・生活環境創生交付金(デジタル実装型TYPE1)34212いきいきこどもクラブ入所等管理システム事業</t>
  </si>
  <si>
    <t>令和6年度補正新しい地方経済・生活環境創生交付金(デジタル実装型TYPE1)34302火災予防分野に関する電子申請システム導入事業</t>
  </si>
  <si>
    <t>令和6年度補正新しい地方経済・生活環境創生交付金(デジタル実装型TYPE1)34369公立保育所情報化推進事業</t>
  </si>
  <si>
    <t>令和6年度補正新しい地方経済・生活環境創生交付金(デジタル実装型TYPE1)34431公式LINEを活用したテノヒラ役場</t>
  </si>
  <si>
    <t>令和6年度補正新しい地方経済・生活環境創生交付金(デジタル実装型TYPE1)34462介護認定審査会ペーパーレス会議システム導入事業</t>
  </si>
  <si>
    <t>令和6年度補正新しい地方経済・生活環境創生交付金(デジタル実装型TYPE1)34462世羅町マイタク事業</t>
  </si>
  <si>
    <t>令和6年度補正新しい地方経済・生活環境創生交付金(デジタル実装型TYPE1)35000インフラデータのオープン化による地域活性化事業</t>
  </si>
  <si>
    <t>令和6年度補正新しい地方経済・生活環境創生交付金(デジタル実装型TYPE1)35000県議会AI音声認識システム導入事業</t>
  </si>
  <si>
    <t>令和6年度補正新しい地方経済・生活環境創生交付金(デジタル実装型TYPE1)35000電子申請システムと連携した電子収納拡大事業</t>
  </si>
  <si>
    <t>令和6年度補正新しい地方経済・生活環境創生交付金(デジタル実装型TYPE1)35000県有施設キャッシュレス決済導入事業</t>
  </si>
  <si>
    <t>予約管理システム利用料</t>
  </si>
  <si>
    <t>令和6年度補正新しい地方経済・生活環境創生交付金(デジタル実装型TYPE1)35000公立高校入学者選抜WEB出願システム導入事業</t>
  </si>
  <si>
    <t>令和6年度補正新しい地方経済・生活環境創生交付金(デジタル実装型TYPE1)35206ＬＩＮＥを活用した情報発信事業</t>
  </si>
  <si>
    <t>令和6年度補正新しい地方経済・生活環境創生交付金(デジタル実装型TYPE1)35206防府市入札契約関連事務システム導入事業</t>
  </si>
  <si>
    <t>令和6年度補正新しい地方経済・生活環境創生交付金(デジタル実装型TYPE1)35206すごいぞ！防府の歴史文化財！デジタルコンテンツ事業</t>
  </si>
  <si>
    <t>令和6年度補正新しい地方経済・生活環境創生交付金(デジタル実装型TYPE1)35210「書かない窓口」の導入に向けた窓口業務支援システム構築事業</t>
  </si>
  <si>
    <t>令和6年度補正新しい地方経済・生活環境創生交付金(デジタル実装型TYPE1)35212　柳井市統合型GIS・公開型GIS構築等業務</t>
  </si>
  <si>
    <t>令和6年度補正新しい地方経済・生活環境創生交付金(デジタル実装型TYPE1)35216介護認定審査会ペーパーレス化事業</t>
  </si>
  <si>
    <t>令和6年度補正新しい地方経済・生活環境創生交付金(デジタル実装型TYPE1)35305窓口キャッシュレス決済導入事業</t>
  </si>
  <si>
    <t>令和6年度補正新しい地方経済・生活環境創生交付金(デジタル実装型TYPE1)35344戸籍附票システムによる住民の利便性向上事業</t>
  </si>
  <si>
    <t>令和6年度補正新しい地方経済・生活環境創生交付金(デジタル実装型TYPE1)35502書かない窓口導入事業</t>
  </si>
  <si>
    <t>令和6年度補正新しい地方経済・生活環境創生交付金(デジタル実装型TYPE1)35874救急医療情報システム構築業務</t>
  </si>
  <si>
    <t>令和6年度補正新しい地方経済・生活環境創生交付金(デジタル実装型TYPE1)36000道路関係システム高度化事業</t>
  </si>
  <si>
    <t>令和6年度補正新しい地方経済・生活環境創生交付金(デジタル実装型TYPE1)36000医療MaaS実装事業</t>
  </si>
  <si>
    <t>令和6年度補正新しい地方経済・生活環境創生交付金(デジタル実装型TYPE1)36201保護者・学校・教育委員会間連絡システム構築事業</t>
  </si>
  <si>
    <t>令和6年度補正新しい地方経済・生活環境創生交付金(デジタル実装型TYPE1)36204公民館スマートロック導入事業</t>
  </si>
  <si>
    <t>令和6年度補正新しい地方経済・生活環境創生交付金(デジタル実装型TYPE1)36206学習支援ソフト導入事業</t>
  </si>
  <si>
    <t>令和6年度補正新しい地方経済・生活環境創生交付金(デジタル実装型TYPE1)36207　被災者生活再建支援システム導入事業</t>
  </si>
  <si>
    <t>令和6年度補正新しい地方経済・生活環境創生交付金(デジタル実装型TYPE1)36208水道施設遠隔監視ステム整備事業</t>
  </si>
  <si>
    <t>令和6年度補正新しい地方経済・生活環境創生交付金(デジタル実装型TYPE1)36341AIチャットボット導入事業</t>
  </si>
  <si>
    <t>令和6年度補正新しい地方経済・生活環境創生交付金(デジタル実装型TYPE1)36368那賀町公共施設予約システム導入事業</t>
  </si>
  <si>
    <t>令和6年度補正新しい地方経済・生活環境創生交付金(デジタル実装型TYPE1)36404書かない窓口システム構築事業</t>
  </si>
  <si>
    <t>令和6年度補正新しい地方経済・生活環境創生交付金(デジタル実装型TYPE1)37000スマート林業推進事業</t>
  </si>
  <si>
    <t>令和6年度補正新しい地方経済・生活環境創生交付金(デジタル実装型TYPE1)37000デジタル技術による赤潮監視体制高度化事業</t>
  </si>
  <si>
    <t>令和6年度補正新しい地方経済・生活環境創生交付金(デジタル実装型TYPE1)37000香川県スマートマップ（仮称）構築事業</t>
  </si>
  <si>
    <t>令和6年度補正新しい地方経済・生活環境創生交付金(デジタル実装型TYPE1)37201キャッシュレス決済導入事業</t>
  </si>
  <si>
    <t>令和6年度補正新しい地方経済・生活環境創生交付金(デジタル実装型TYPE1)37202教育・保育施設給付費等管理システム導入事業</t>
  </si>
  <si>
    <t>令和6年度補正新しい地方経済・生活環境創生交付金(デジタル実装型TYPE1)37204善通寺市インフラ施設公開型GIS構築事業</t>
  </si>
  <si>
    <t>令和6年度補正新しい地方経済・生活環境創生交付金(デジタル実装型TYPE1)37205アンダーパス自動閉鎖及び情報配信システム整備事業</t>
  </si>
  <si>
    <t>令和6年度補正新しい地方経済・生活環境創生交付金(デジタル実装型TYPE1)37205電子黒板の活用による学習のデジタル化推進事業</t>
  </si>
  <si>
    <t>令和6年度補正新しい地方経済・生活環境創生交付金(デジタル実装型TYPE1)37206要介護認定調査業務のＤＸ事業</t>
  </si>
  <si>
    <t>令和6年度補正新しい地方経済・生活環境創生交付金(デジタル実装型TYPE1)37341図書館システム整備事業</t>
  </si>
  <si>
    <t>令和6年度補正新しい地方経済・生活環境創生交付金(デジタル実装型TYPE1)37386公共施設予約のオンライン化による住民サービス向上事業</t>
  </si>
  <si>
    <t>令和6年度補正新しい地方経済・生活環境創生交付金(デジタル実装型TYPE1)37403AIカメラ等デジタル技術を活用した観光誘致促進事業</t>
  </si>
  <si>
    <t>令和6年度補正新しい地方経済・生活環境創生交付金(デジタル実装型TYPE1)38201「もっとやさしい窓口へ」実施事業</t>
  </si>
  <si>
    <t>令和6年度補正新しい地方経済・生活環境創生交付金(デジタル実装型TYPE1)38201介護認定審査会資料ペーパーレス事業</t>
  </si>
  <si>
    <t>令和6年度補正新しい地方経済・生活環境創生交付金(デジタル実装型TYPE1)38202介護認定審査会のペーパーレス化事業</t>
  </si>
  <si>
    <t>令和6年度補正新しい地方経済・生活環境創生交付金(デジタル実装型TYPE1)38202今治市デジタル地域通貨事業</t>
  </si>
  <si>
    <t>令和6年度補正新しい地方経済・生活環境創生交付金(デジタル実装型TYPE1)38202スマート窓口事業</t>
  </si>
  <si>
    <t>令和6年度補正新しい地方経済・生活環境創生交付金(デジタル実装型TYPE1)38203介護認定業務デジタル化事業</t>
  </si>
  <si>
    <t>令和6年度補正新しい地方経済・生活環境創生交付金(デジタル実装型TYPE1)38207スマートロック導入</t>
  </si>
  <si>
    <t>令和6年度補正新しい地方経済・生活環境創生交付金(デジタル実装型TYPE1)38213診療所ＤＸ推進事業</t>
  </si>
  <si>
    <t>令和6年度補正新しい地方経済・生活環境創生交付金(デジタル実装型TYPE1)38215窓口DX『書かないワンストップ窓口』推進事業</t>
  </si>
  <si>
    <t>令和6年度補正新しい地方経済・生活環境創生交付金(デジタル実装型TYPE1)38356オンデマンド交通導入事業</t>
  </si>
  <si>
    <t>令和6年度補正新しい地方経済・生活環境創生交付金(デジタル実装型TYPE1)38402母子健康手帳アプリ導入事業</t>
  </si>
  <si>
    <t>令和6年度補正新しい地方経済・生活環境創生交付金(デジタル実装型TYPE1)38484申請書作成支援サービス導入事業</t>
  </si>
  <si>
    <t>令和6年度補正新しい地方経済・生活環境創生交付金(デジタル実装型TYPE1)38484支払通知書電子化事業</t>
  </si>
  <si>
    <t>令和6年度補正新しい地方経済・生活環境創生交付金(デジタル実装型TYPE1)39203電子入札・契約システム導入事業</t>
  </si>
  <si>
    <t>令和6年度補正新しい地方経済・生活環境創生交付金(デジタル実装型TYPE1)39204ICT技術を活用した災害対応力と防災情報発信力の強化</t>
  </si>
  <si>
    <t>令和6年度補正新しい地方経済・生活環境創生交付金(デジタル実装型TYPE1)39204支払通知書電子化事業</t>
  </si>
  <si>
    <t>令和6年度補正新しい地方経済・生活環境創生交付金(デジタル実装型TYPE1)39204高知県電子入札システム共同利用事業</t>
  </si>
  <si>
    <t>令和6年度補正新しい地方経済・生活環境創生交付金(デジタル実装型TYPE1)39205電子入札システム（共同利用）導入事業</t>
  </si>
  <si>
    <t>令和6年度補正新しい地方経済・生活環境創生交付金(デジタル実装型TYPE1)39208高知県電子入札システム共同利用事業</t>
  </si>
  <si>
    <t>令和6年度補正新しい地方経済・生活環境創生交付金(デジタル実装型TYPE1)39210要介護認定審査会のデジタル推進事業</t>
  </si>
  <si>
    <t>令和6年度補正新しい地方経済・生活環境創生交付金(デジタル実装型TYPE1)39210高知県電子入札システム共同利用事業</t>
  </si>
  <si>
    <t>令和6年度補正新しい地方経済・生活環境創生交付金(デジタル実装型TYPE1)39212保育業務ICTシステム導入事業</t>
  </si>
  <si>
    <t>令和6年度補正新しい地方経済・生活環境創生交付金(デジタル実装型TYPE1)39212入札契約事務電子化事業</t>
  </si>
  <si>
    <t>令和6年度補正新しい地方経済・生活環境創生交付金(デジタル実装型TYPE1)39363スマートメーター等導入事業</t>
  </si>
  <si>
    <t>令和6年度補正新しい地方経済・生活環境創生交付金(デジタル実装型TYPE1)39386高知県電子入札システム共同利用事業</t>
  </si>
  <si>
    <t>令和6年度補正新しい地方経済・生活環境創生交付金(デジタル実装型TYPE1)39401高知県電子入札システム共同利用事業</t>
  </si>
  <si>
    <t>令和6年度補正新しい地方経済・生活環境創生交付金(デジタル実装型TYPE1)39403高知県電子入札システム共同利用事業</t>
  </si>
  <si>
    <t>令和6年度補正新しい地方経済・生活環境創生交付金(デジタル実装型TYPE1)39411保育業務支援事業</t>
  </si>
  <si>
    <t>令和6年度補正新しい地方経済・生活環境創生交付金(デジタル実装型TYPE1)39411高知県電子入札システム共同利用事業</t>
  </si>
  <si>
    <t>令和6年度補正新しい地方経済・生活環境創生交付金(デジタル実装型TYPE1)39412高知県電子入札システム共同利用事業</t>
  </si>
  <si>
    <t>令和6年度補正新しい地方経済・生活環境創生交付金(デジタル実装型TYPE1)39424高知県電子入札システム共同利用事業</t>
  </si>
  <si>
    <t>令和6年度補正新しい地方経済・生活環境創生交付金(デジタル実装型TYPE1)40000「ふくおか防災ナビ・まもるくん」機能強化事業</t>
  </si>
  <si>
    <t>令和6年度補正新しい地方経済・生活環境創生交付金(デジタル実装型TYPE1)40000ため池管理防災支援事業</t>
  </si>
  <si>
    <t>令和6年度補正新しい地方経済・生活環境創生交付金(デジタル実装型TYPE1)40100公共施設予約システム導入事業</t>
  </si>
  <si>
    <t>令和6年度補正新しい地方経済・生活環境創生交付金(デジタル実装型TYPE1)40100建築確認情報セルフ検索閲覧システム導入事業</t>
  </si>
  <si>
    <t>令和6年度補正新しい地方経済・生活環境創生交付金(デジタル実装型TYPE1)40100対話型AIを活用した介護事業所の生産性向上事業</t>
  </si>
  <si>
    <t>令和6年度補正新しい地方経済・生活環境創生交付金(デジタル実装型TYPE1)40202集団健診Web予約システム構築事業</t>
  </si>
  <si>
    <t>令和6年度補正新しい地方経済・生活環境創生交付金(デジタル実装型TYPE1)40203都市建設部　許認可関連窓口DX推進事業</t>
  </si>
  <si>
    <t>令和6年度補正新しい地方経済・生活環境創生交付金(デジタル実装型TYPE1)40203くるめチャレンジ・マスターCBTプログラム事業</t>
  </si>
  <si>
    <t>令和6年度補正新しい地方経済・生活環境創生交付金(デジタル実装型TYPE1)40204行政情報個別配信システム等構築事業</t>
  </si>
  <si>
    <t>令和6年度補正新しい地方経済・生活環境創生交付金(デジタル実装型TYPE1)40204中学校デジタル教科書導⼊事業</t>
  </si>
  <si>
    <t>令和6年度補正新しい地方経済・生活環境創生交付金(デジタル実装型TYPE1)40205人流ビッグデータの活用によるまちの魅力向上促進事業</t>
  </si>
  <si>
    <t>令和6年度補正新しい地方経済・生活環境創生交付金(デジタル実装型TYPE1)40205公共施設オンライン予約化及びキャッシュレス決済導入による地域力向上事業</t>
  </si>
  <si>
    <t>令和6年度補正新しい地方経済・生活環境創生交付金(デジタル実装型TYPE1)40205地理情報システム整備事業</t>
  </si>
  <si>
    <t>令和6年度補正新しい地方経済・生活環境創生交付金(デジタル実装型TYPE1)40207公共施設予約システム導入事業</t>
  </si>
  <si>
    <t>令和6年度補正新しい地方経済・生活環境創生交付金(デジタル実装型TYPE1)40212デジタル技術活用による議会視聴環境整備事業</t>
  </si>
  <si>
    <t>令和6年度補正新しい地方経済・生活環境創生交付金(デジタル実装型TYPE1)40216電子入札システム導入及び電子申請システム導入事業</t>
  </si>
  <si>
    <t>令和6年度補正新しい地方経済・生活環境創生交付金(デジタル実装型TYPE1)40218WEB口座振替受付サービス拡充事業</t>
  </si>
  <si>
    <t>令和6年度補正新しい地方経済・生活環境創生交付金(デジタル実装型TYPE1)40218電子決済を活用した公共施設予約システム構築事業</t>
  </si>
  <si>
    <t>令和6年度補正新しい地方経済・生活環境創生交付金(デジタル実装型TYPE1)40221窓口におけるコミュニケーション支援システム事業</t>
  </si>
  <si>
    <t>令和6年度補正新しい地方経済・生活環境創生交付金(デジタル実装型TYPE1)40223マイナンバーカードの図書館利用者カード化によるデジタル活用推進事業</t>
  </si>
  <si>
    <t>令和6年度補正新しい地方経済・生活環境創生交付金(デジタル実装型TYPE1)40224教育DX推進事業</t>
  </si>
  <si>
    <t>令和6年度補正新しい地方経済・生活環境創生交付金(デジタル実装型TYPE1)40228AIドリル導入事業</t>
  </si>
  <si>
    <t>令和6年度補正新しい地方経済・生活環境創生交付金(デジタル実装型TYPE1)40228LINE公式アカウント拡張・運用</t>
  </si>
  <si>
    <t>令和6年度補正新しい地方経済・生活環境創生交付金(デジタル実装型TYPE1)40228スマホを活用した音声配信事業</t>
  </si>
  <si>
    <t>令和6年度補正新しい地方経済・生活環境創生交付金(デジタル実装型TYPE1)40231AIオンデマンド交通システム運行事業</t>
  </si>
  <si>
    <t>令和6年度補正新しい地方経済・生活環境創生交付金(デジタル実装型TYPE1)40341書かない窓口・行かない窓口導入事業</t>
  </si>
  <si>
    <t>令和6年度補正新しい地方経済・生活環境創生交付金(デジタル実装型TYPE1)40343クラウド型学校図書館システム導入</t>
  </si>
  <si>
    <t>令和6年度補正新しい地方経済・生活環境創生交付金(デジタル実装型TYPE1)40343旧志免鉱業所竪坑櫓デジタルミュージアム化事業</t>
  </si>
  <si>
    <t>令和6年度補正新しい地方経済・生活環境創生交付金(デジタル実装型TYPE1)40344須恵町デジタルミュージアム環境構築事業</t>
  </si>
  <si>
    <t>令和6年度補正新しい地方経済・生活環境創生交付金(デジタル実装型TYPE1)40348地図に関する行政情報の公開サービス推進事業</t>
  </si>
  <si>
    <t>令和6年度補正新しい地方経済・生活環境創生交付金(デジタル実装型TYPE1)40348統合型校務支援システム構築事業</t>
  </si>
  <si>
    <t>令和6年度補正新しい地方経済・生活環境創生交付金(デジタル実装型TYPE1)40349粕屋町AIオンデマンドバス運行事業</t>
  </si>
  <si>
    <t>令和6年度補正新しい地方経済・生活環境創生交付金(デジタル実装型TYPE1)40401デジタル学習ツール導入事業</t>
  </si>
  <si>
    <t>令和6年度補正新しい地方経済・生活環境創生交付金(デジタル実装型TYPE1)40401LINEを活用した情報発信デジタル化事業</t>
  </si>
  <si>
    <t>令和6年度補正新しい地方経済・生活環境創生交付金(デジタル実装型TYPE1)40421入札事務デジタル化事業</t>
  </si>
  <si>
    <t>令和6年度補正新しい地方経済・生活環境創生交付金(デジタル実装型TYPE1)40421桂川町公共宿泊施設予約システム導入事業</t>
  </si>
  <si>
    <t>令和6年度補正新しい地方経済・生活環境創生交付金(デジタル実装型TYPE1)404483次元情報等を活用した道路相談スマート化事業</t>
  </si>
  <si>
    <t>令和6年度補正新しい地方経済・生活環境創生交付金(デジタル実装型TYPE1)40448総合健（検）診のデジタル化と受診率向上事業</t>
  </si>
  <si>
    <t>令和6年度補正新しい地方経済・生活環境創生交付金(デジタル実装型TYPE1)40601公式LINEリッチ化実装及び導入支援・操作支援事業</t>
  </si>
  <si>
    <t>令和6年度補正新しい地方経済・生活環境創生交付金(デジタル実装型TYPE1)40610ふくちスマートインフォメーション事業</t>
  </si>
  <si>
    <t>令和6年度補正新しい地方経済・生活環境創生交付金(デジタル実装型TYPE1)40647公共施設予約システム導入事業</t>
  </si>
  <si>
    <t>令和6年度補正新しい地方経済・生活環境創生交付金(デジタル実装型TYPE1)41000SAGA教育DXスタートアップ事業</t>
  </si>
  <si>
    <t>令和6年度補正新しい地方経済・生活環境創生交付金(デジタル実装型TYPE1)41000森林関連情報公開システム構築事業</t>
  </si>
  <si>
    <t>令和6年度補正新しい地方経済・生活環境創生交付金(デジタル実装型TYPE1)41000地盤沈下観測情報リアルタイム提供サービス</t>
  </si>
  <si>
    <t>令和6年度補正新しい地方経済・生活環境創生交付金(デジタル実装型TYPE1)41000個人番号スマート申請推進事業</t>
  </si>
  <si>
    <t>令和6年度補正新しい地方経済・生活環境創生交付金(デジタル実装型TYPE1)41202公共施設へのスマートロック増設事業</t>
  </si>
  <si>
    <t>令和6年度補正新しい地方経済・生活環境創生交付金(デジタル実装型TYPE1)41203学校ICT基盤整備事業</t>
  </si>
  <si>
    <t>令和6年度補正新しい地方経済・生活環境創生交付金(デジタル実装型TYPE1)41203窓口業務改革事業</t>
  </si>
  <si>
    <t>令和6年度補正新しい地方経済・生活環境創生交付金(デジタル実装型TYPE1)41205オンライン相談受付システム導入事業</t>
  </si>
  <si>
    <t>令和6年度補正新しい地方経済・生活環境創生交付金(デジタル実装型TYPE1)41205公金収納デジタル化事業</t>
  </si>
  <si>
    <t>令和6年度補正新しい地方経済・生活環境創生交付金(デジタル実装型TYPE1)41205介護認定審査会オンライン・ペーパーレス化事業</t>
  </si>
  <si>
    <t>令和6年度補正新しい地方経済・生活環境創生交付金(デジタル実装型TYPE1)41205道路台帳平面図閲覧サービス事業</t>
  </si>
  <si>
    <t>令和6年度補正新しい地方経済・生活環境創生交付金(デジタル実装型TYPE1)41206武雄市公式スーパーアプリ機能拡充事業</t>
  </si>
  <si>
    <t>令和6年度補正新しい地方経済・生活環境創生交付金(デジタル実装型TYPE1)41207庁舎内証明書交付サービス事業 　～第２弾「行かない・書かない・待たない」人に優しい役所づくり～</t>
  </si>
  <si>
    <t>令和6年度補正新しい地方経済・生活環境創生交付金(デジタル実装型TYPE1)41207漏水調査業務のDX事業</t>
  </si>
  <si>
    <t>令和6年度補正新しい地方経済・生活環境創生交付金(デジタル実装型TYPE1)41210小中学校特別支援教育サポート事業</t>
  </si>
  <si>
    <t>令和6年度補正新しい地方経済・生活環境創生交付金(デジタル実装型TYPE1)41210電子図書閲覧サービス事業</t>
  </si>
  <si>
    <t>令和6年度補正新しい地方経済・生活環境創生交付金(デジタル実装型TYPE1)41401郵送請求キャッシュレスサービス事業</t>
  </si>
  <si>
    <t>令和6年度補正新しい地方経済・生活環境創生交付金(デジタル実装型TYPE1)41425町公式ＬＩＮＥ機能拡張事業</t>
  </si>
  <si>
    <t>令和6年度補正新しい地方経済・生活環境創生交付金(デジタル実装型TYPE1)42000世界とつながるNAGASAKIグローバル人材育成事業</t>
  </si>
  <si>
    <t>令和6年度補正新しい地方経済・生活環境創生交付金(デジタル実装型TYPE1)42000防除適期情報の発信体制整備事業</t>
  </si>
  <si>
    <t>令和6年度補正新しい地方経済・生活環境創生交付金(デジタル実装型TYPE1)42201工事立会受付WEBシステム導入事業</t>
  </si>
  <si>
    <t>令和6年度補正新しい地方経済・生活環境創生交付金(デジタル実装型TYPE1)42201道路占用管理システム導入業務</t>
  </si>
  <si>
    <t>令和6年度補正新しい地方経済・生活環境創生交付金(デジタル実装型TYPE1)42202AI活用によるWEBサイト情報発信事業</t>
  </si>
  <si>
    <t>令和6年度補正新しい地方経済・生活環境創生交付金(デジタル実装型TYPE1)42204介護認定審査会業務DX化事業</t>
  </si>
  <si>
    <t>令和6年度補正新しい地方経済・生活環境創生交付金(デジタル実装型TYPE1)42205要介護認定のデジタル化</t>
  </si>
  <si>
    <t>令和6年度補正新しい地方経済・生活環境創生交付金(デジタル実装型TYPE1)42209公開型GIS構築による多彩な地図情報の提供事業</t>
  </si>
  <si>
    <t>令和6年度補正新しい地方経済・生活環境創生交付金(デジタル実装型TYPE1)42307公共施設スマートロック推進事業</t>
  </si>
  <si>
    <t>令和6年度補正新しい地方経済・生活環境創生交付金(デジタル実装型TYPE1)42411公開型GIS導入事業</t>
  </si>
  <si>
    <t>令和6年度補正新しい地方経済・生活環境創生交付金(デジタル実装型TYPE1)42411行政手続きオンライン化推進事業</t>
  </si>
  <si>
    <t>令和6年度補正新しい地方経済・生活環境創生交付金(デジタル実装型TYPE1)43100データ活用基盤を活用した統計データの可視化とダッシュボードの公開事業</t>
  </si>
  <si>
    <t>令和6年度補正新しい地方経済・生活環境創生交付金(デジタル実装型TYPE1)43100人とデジタルでつくるやさしい窓口推進事業</t>
  </si>
  <si>
    <t>令和6年度補正新しい地方経済・生活環境創生交付金(デジタル実装型TYPE1)43100熊本市学校部活動指導者マッチングシステム導入事業</t>
  </si>
  <si>
    <t>令和6年度補正新しい地方経済・生活環境創生交付金(デジタル実装型TYPE1)43202市民サービス向上のための公開型GIS構築事業</t>
  </si>
  <si>
    <t>令和6年度補正新しい地方経済・生活環境創生交付金(デジタル実装型TYPE1)43203公開型GIS等構築事業</t>
  </si>
  <si>
    <t>令和6年度補正新しい地方経済・生活環境創生交付金(デジタル実装型TYPE1)43203議会会議録検索システム構築事業</t>
  </si>
  <si>
    <t>令和6年度補正新しい地方経済・生活環境創生交付金(デジタル実装型TYPE1)43204遠隔窓口サービス事業</t>
  </si>
  <si>
    <t>令和6年度補正新しい地方経済・生活環境創生交付金(デジタル実装型TYPE1)43204児童見守り事業</t>
  </si>
  <si>
    <t>令和6年度補正新しい地方経済・生活環境創生交付金(デジタル実装型TYPE1)43205「選ばれる水俣」推進事業（窓口業務のデジタル化推進）</t>
  </si>
  <si>
    <t>令和6年度補正新しい地方経済・生活環境創生交付金(デジタル実装型TYPE1)43206書かない窓口導入事業</t>
  </si>
  <si>
    <t>令和6年度補正新しい地方経済・生活環境創生交付金(デジタル実装型TYPE1)43206ICTの学校間格差の解消と学校教育DX推進事業</t>
  </si>
  <si>
    <t>令和6年度補正新しい地方経済・生活環境創生交付金(デジタル実装型TYPE1)43210キャッシュレス対応レジ及びクレジット端末導入事業</t>
  </si>
  <si>
    <t>令和6年度補正新しい地方経済・生活環境創生交付金(デジタル実装型TYPE1)43211電子入札・電子契約システム導入事業</t>
  </si>
  <si>
    <t>令和6年度補正新しい地方経済・生活環境創生交付金(デジタル実装型TYPE1)43212なんさまeスポーツ事業</t>
  </si>
  <si>
    <t>令和6年度補正新しい地方経済・生活環境創生交付金(デジタル実装型TYPE1)43213子育てDX伴走型支援サービス事業</t>
  </si>
  <si>
    <t>令和6年度補正新しい地方経済・生活環境創生交付金(デジタル実装型TYPE1)43216外国人にもやさしい窓口事業</t>
  </si>
  <si>
    <t>令和6年度補正新しい地方経済・生活環境創生交付金(デジタル実装型TYPE1)43364水道管路AI診断・情報管理システム導入事業</t>
  </si>
  <si>
    <t>令和6年度補正新しい地方経済・生活環境創生交付金(デジタル実装型TYPE1)46218映像通報システム（Live119）導入事業</t>
  </si>
  <si>
    <t>令和6年度補正新しい地方経済・生活環境創生交付金(デジタル実装型TYPE1)43368住民ポータルアプリを活用した子ども医療費助成事業のデジタル化</t>
  </si>
  <si>
    <t>令和6年度補正新しい地方経済・生活環境創生交付金(デジタル実装型TYPE1)43369スマートロックによる公共施設運営管理の効率化と「なごみアプリ」との予約連携</t>
  </si>
  <si>
    <t>令和6年度補正新しい地方経済・生活環境創生交付金(デジタル実装型TYPE1)43404入札参加資格審査申請システム導入事業</t>
  </si>
  <si>
    <t>令和6年度補正新しい地方経済・生活環境創生交付金(デジタル実装型TYPE1)43428DXによるスマートな会計窓口の実現</t>
  </si>
  <si>
    <t>令和6年度補正新しい地方経済・生活環境創生交付金(デジタル実装型TYPE1)43432電子申請システム導入事業</t>
  </si>
  <si>
    <t>令和6年度補正新しい地方経済・生活環境創生交付金(デジタル実装型TYPE1)43441ごみ出しカレンダーアプリ導入事業</t>
  </si>
  <si>
    <t>令和6年度補正新しい地方経済・生活環境創生交付金(デジタル実装型TYPE1)43441デジタル技術を活用した議会情報発信事業</t>
  </si>
  <si>
    <t>令和6年度補正新しい地方経済・生活環境創生交付金(デジタル実装型TYPE1)43441学校徴収金管理システム導入事業</t>
  </si>
  <si>
    <t>令和6年度補正新しい地方経済・生活環境創生交付金(デジタル実装型TYPE1)43444水道情報活用システム整備業務</t>
  </si>
  <si>
    <t>令和6年度補正新しい地方経済・生活環境創生交付金(デジタル実装型TYPE1)43444電子母子手帳導入事業</t>
  </si>
  <si>
    <t>令和6年度補正新しい地方経済・生活環境創生交付金(デジタル実装型TYPE1)43444キャッシュレス決済対応セミセルフレジ導入</t>
  </si>
  <si>
    <t>令和6年度補正新しい地方経済・生活環境創生交付金(デジタル実装型TYPE1)43447本庁支所間リモート窓口推進事業</t>
  </si>
  <si>
    <t>令和6年度補正新しい地方経済・生活環境創生交付金(デジタル実装型TYPE1)43505GIGAスクール推進事業（AIドリル）</t>
  </si>
  <si>
    <t>令和6年度補正新しい地方経済・生活環境創生交付金(デジタル実装型TYPE1)43513LINEを活用した住民サービスのデジタル化事業</t>
  </si>
  <si>
    <t>令和6年度補正新しい地方経済・生活環境創生交付金(デジタル実装型TYPE1)43996映像通報システム整備事業</t>
  </si>
  <si>
    <t>令和6年度補正新しい地方経済・生活環境創生交付金(デジタル実装型TYPE1)44202AIを活用したCitizen Navi、Citizen Connect構築事業</t>
  </si>
  <si>
    <t>令和6年度補正新しい地方経済・生活環境創生交付金(デジタル実装型TYPE1)44202議会本会議場議場システム傍聴席映像改修事業</t>
  </si>
  <si>
    <t>令和6年度補正新しい地方経済・生活環境創生交付金(デジタル実装型TYPE1)44202図書館サービスポイント環境整備事業</t>
  </si>
  <si>
    <t>令和6年度補正新しい地方経済・生活環境創生交付金(デジタル実装型TYPE1)44203介護認定審査業務のデジタル化事業</t>
  </si>
  <si>
    <t>令和6年度補正新しい地方経済・生活環境創生交付金(デジタル実装型TYPE1)44203コンビニ交付利用促進事業</t>
  </si>
  <si>
    <t>令和6年度補正新しい地方経済・生活環境創生交付金(デジタル実装型TYPE1)44203窓口キャッシュレス決済推進事業</t>
  </si>
  <si>
    <t>令和6年度補正新しい地方経済・生活環境創生交付金(デジタル実装型TYPE1)44204上水道AI管路管理システム導入事業</t>
  </si>
  <si>
    <t>令和6年度補正新しい地方経済・生活環境創生交付金(デジタル実装型TYPE1)44206番号発券サービス事業</t>
  </si>
  <si>
    <t>令和6年度補正新しい地方経済・生活環境創生交付金(デジタル実装型TYPE1)44207スマートメーターによる水道行政サービスのデジタル化事業</t>
  </si>
  <si>
    <t>令和6年度補正新しい地方経済・生活環境創生交付金(デジタル実装型TYPE1)44212キャッシュレス決済対応セミセルフレジ導入事業</t>
  </si>
  <si>
    <t>令和6年度補正新しい地方経済・生活環境創生交付金(デジタル実装型TYPE1)44322多言語機能付フェリー乗船切符券売機導入事業</t>
  </si>
  <si>
    <t>令和6年度補正新しい地方経済・生活環境創生交付金(デジタル実装型TYPE1)44322セミセルフキャッシュレスレジ導入事業</t>
  </si>
  <si>
    <t>令和6年度補正新しい地方経済・生活環境創生交付金(デジタル実装型TYPE1)44322申請書作成ソリューション導入事業</t>
  </si>
  <si>
    <t>令和6年度補正新しい地方経済・生活環境創生交付金(デジタル実装型TYPE1)44461スマート農業機械を活用した地域活動維持管理支援事業</t>
  </si>
  <si>
    <t>令和6年度補正新しい地方経済・生活環境創生交付金(デジタル実装型TYPE1)44462オンライン申請システム整備事業</t>
  </si>
  <si>
    <t>令和6年度補正新しい地方経済・生活環境創生交付金(デジタル実装型TYPE1)45201物品調達等電子入札・契約管理システム導入事業</t>
  </si>
  <si>
    <t>令和6年度補正新しい地方経済・生活環境創生交付金(デジタル実装型TYPE1)45201障害支援区分認定審査会ペーパレス化事業</t>
  </si>
  <si>
    <t>令和6年度補正新しい地方経済・生活環境創生交付金(デジタル実装型TYPE1)45202デジタル移住就農相談事業</t>
  </si>
  <si>
    <t>令和6年度補正新しい地方経済・生活環境創生交付金(デジタル実装型TYPE1)45203コワーキングスペースにおけるスマート利用サービス構築委託事業</t>
  </si>
  <si>
    <t>令和6年度補正新しい地方経済・生活環境創生交付金(デジタル実装型TYPE1)45205公共施設等スマートロック予約システム構築事業</t>
  </si>
  <si>
    <t>令和6年度補正新しい地方経済・生活環境創生交付金(デジタル実装型TYPE1)45205キャッシュレス決済対応セミセルフレジ導入事業</t>
  </si>
  <si>
    <t>令和6年度補正新しい地方経済・生活環境創生交付金(デジタル実装型TYPE1)45206書かないワンストップ窓口事業</t>
  </si>
  <si>
    <t>令和6年度補正新しい地方経済・生活環境創生交付金(デジタル実装型TYPE1)45341AmiVoiceによる自動文字起こしシステム導入</t>
  </si>
  <si>
    <t>令和6年度補正新しい地方経済・生活環境創生交付金(デジタル実装型TYPE1)45403住民窓口スマート化事業</t>
  </si>
  <si>
    <t>令和6年度補正新しい地方経済・生活環境創生交付金(デジタル実装型TYPE1)45430住民窓口スマート化事業</t>
  </si>
  <si>
    <t>令和6年度補正新しい地方経済・生活環境創生交付金(デジタル実装型TYPE1)45443公共施設予約管理システム導入事業</t>
  </si>
  <si>
    <t>令和6年度補正新しい地方経済・生活環境創生交付金(デジタル実装型TYPE1)46000県公金納付のキャッシュレス導入</t>
  </si>
  <si>
    <t>令和6年度補正新しい地方経済・生活環境創生交付金(デジタル実装型TYPE1)46000鹿児島県文化芸術情報発信サイト構築事業</t>
  </si>
  <si>
    <t>令和6年度補正新しい地方経済・生活環境創生交付金(デジタル実装型TYPE1)46000電子書籍資料収集整備</t>
  </si>
  <si>
    <t>令和6年度補正新しい地方経済・生活環境創生交付金(デジタル実装型TYPE1)46000地方税納付におけるＱＲコード導入に係る税務総合システム改修事業</t>
  </si>
  <si>
    <t>令和6年度補正新しい地方経済・生活環境創生交付金(デジタル実装型TYPE1)46000自動車税種別割の納税確認システムの導入</t>
  </si>
  <si>
    <t>令和6年度補正新しい地方経済・生活環境創生交付金(デジタル実装型TYPE1)46201行かない市役所促進オンライン申請事業</t>
  </si>
  <si>
    <t>令和6年度補正新しい地方経済・生活環境創生交付金(デジタル実装型TYPE1)46203保育所等入所選考AIシステム導入</t>
  </si>
  <si>
    <t>令和6年度補正新しい地方経済・生活環境創生交付金(デジタル実装型TYPE1)46204行政サービスのデジタル化・オープン化による住民サービス向上</t>
  </si>
  <si>
    <t>令和6年度補正新しい地方経済・生活環境創生交付金(デジタル実装型TYPE1)46215デジタル通知サービス導入事業</t>
  </si>
  <si>
    <t>令和6年度補正新しい地方経済・生活環境創生交付金(デジタル実装型TYPE1)46217電子契約サービス導入事業</t>
  </si>
  <si>
    <t>令和6年度補正新しい地方経済・生活環境創生交付金(デジタル実装型TYPE1)46219公共施設予約システム導入事業</t>
  </si>
  <si>
    <t>令和6年度補正新しい地方経済・生活環境創生交付金(デジタル実装型TYPE1)46219データ共通基盤情報整備事業</t>
  </si>
  <si>
    <t>令和6年度補正新しい地方経済・生活環境創生交付金(デジタル実装型TYPE1)46221SBS推進事業（公金収納デジタル化事業）</t>
  </si>
  <si>
    <t>令和6年度補正新しい地方経済・生活環境創生交付金(デジタル実装型TYPE1)12210被災者支援システム運用事業</t>
  </si>
  <si>
    <t>令和6年度補正新しい地方経済・生活環境創生交付金(デジタル実装型TYPE1)46223ライフイベント関連手続きの書かないワンストップ窓口</t>
  </si>
  <si>
    <t>令和6年度補正新しい地方経済・生活環境創生交付金(デジタル実装型TYPE1)46223AIサーチポップファインド導入事業</t>
  </si>
  <si>
    <t>令和6年度補正新しい地方経済・生活環境創生交付金(デジタル実装型TYPE1)46225　映像通報システムＬｉｖｅ119導入事業</t>
  </si>
  <si>
    <t>令和6年度補正新しい地方経済・生活環境創生交付金(デジタル実装型TYPE1)46392被災者生活再建支援システム導入事業</t>
  </si>
  <si>
    <t>令和6年度補正新しい地方経済・生活環境創生交付金(デジタル実装型TYPE1)46392デジタル技術を活用した議会の「見える・つながる」化推進事業</t>
  </si>
  <si>
    <t>令和6年度補正新しい地方経済・生活環境創生交付金(デジタル実装型TYPE1)46468キャッシュレス機能付きセミセルフレジ導入事業</t>
  </si>
  <si>
    <t>令和6年度補正新しい地方経済・生活環境創生交付金(デジタル実装型TYPE1)46468健康アプリ及びデジタル地域通貨導入事業</t>
  </si>
  <si>
    <t>令和6年度補正新しい地方経済・生活環境創生交付金(デジタル実装型TYPE1)46468電子契約サービス導入事業</t>
  </si>
  <si>
    <t>令和6年度補正新しい地方経済・生活環境創生交付金(デジタル実装型TYPE1)46490介護福祉相談AI活用事業</t>
  </si>
  <si>
    <t>令和6年度補正新しい地方経済・生活環境創生交付金(デジタル実装型TYPE1)46491遠隔窓口システム導入事業</t>
  </si>
  <si>
    <t>令和6年度補正新しい地方経済・生活環境創生交付金(デジタル実装型TYPE1)46502農業情報プラットフォーム活用事業</t>
  </si>
  <si>
    <t>令和6年度補正新しい地方経済・生活環境創生交付金(デジタル実装型TYPE1)46502地域・防災情報送受信DX事業</t>
  </si>
  <si>
    <t>令和6年度補正新しい地方経済・生活環境創生交付金(デジタル実装型TYPE1)46505体育施設予約システム導入委託事業</t>
  </si>
  <si>
    <t>令和6年度補正新しい地方経済・生活環境創生交付金(デジタル実装型TYPE1)46531あまぎ自然と伝統文化のVR体験動画制作事業</t>
  </si>
  <si>
    <t>令和6年度補正新しい地方経済・生活環境創生交付金(デジタル実装型TYPE1)46531教育DX関連事業</t>
  </si>
  <si>
    <t>令和6年度補正新しい地方経済・生活環境創生交付金(デジタル実装型TYPE1)46532公共施設利用ワンストップ化システム構築事業</t>
  </si>
  <si>
    <t>令和6年度補正新しい地方経済・生活環境創生交付金(デジタル実装型TYPE1)47201粗大ごみ等受付処理システム構築事業</t>
  </si>
  <si>
    <t>令和6年度補正新しい地方経済・生活環境創生交付金(デジタル実装型TYPE1)47205電子入札システム導入事業</t>
  </si>
  <si>
    <t>令和6年度補正新しい地方経済・生活環境創生交付金(デジタル実装型TYPE1)47208介護認定事務デジタル化推進事業</t>
  </si>
  <si>
    <t>令和6年度補正新しい地方経済・生活環境創生交付金(デジタル実装型TYPE1)47208浦添市道路網図デジタル化事業</t>
  </si>
  <si>
    <t>令和6年度補正新しい地方経済・生活環境創生交付金(デジタル実装型TYPE1)47213要介護認定調査DX事業</t>
  </si>
  <si>
    <t>令和6年度補正新しい地方経済・生活環境創生交付金(デジタル実装型TYPE1)47213乳幼児健診DX導入（子育てDX推進事業）</t>
  </si>
  <si>
    <t>令和6年度補正新しい地方経済・生活環境創生交付金(デジタル実装型TYPE1)47215コミュニティバス乗降カウントセンサー導入事業</t>
  </si>
  <si>
    <t>令和6年度補正新しい地方経済・生活環境創生交付金(デジタル実装型TYPE1)47325行政手続きオンライン化拡充事業</t>
  </si>
  <si>
    <t>令和6年度補正新しい地方経済・生活環境創生交付金(デジタル実装型TYPE1)47329地図情報公開サービス事業</t>
  </si>
  <si>
    <t>令和6年度補正新しい地方経済・生活環境創生交付金(デジタル実装型TYPE1)47350公共施設予約システム導入事業</t>
  </si>
  <si>
    <t>令和6年度補正新しい地方経済・生活環境創生交付金(デジタル実装型TYPE1)47357南大東村くらしデジタル化事業</t>
  </si>
  <si>
    <t>令和6年度補正新しい地方経済・生活環境創生交付金(デジタル実装型TYPE1)47381保育所等ＩＣＴ導入事業</t>
  </si>
  <si>
    <t>令和6年度補正新しい地方経済・生活環境創生交付金(デジタル実装型TYPE1)47381避難行動要支援者管理システム等整備事業</t>
  </si>
  <si>
    <t>令和6年度補正新しい地方経済・生活環境創生交付金(デジタル実装型TYPE1)47381行政証明発行システム（キオスク端末）導入事業</t>
  </si>
  <si>
    <t>令和6年度補正新しい地方経済・生活環境創生交付金(デジタル実装型TYPE1)04362衛星を活用した漏水調査事業</t>
  </si>
  <si>
    <t>令和6年度補正新しい地方経済・生活環境創生交付金(デジタル実装型TYPE1)04301衛星を活用した漏水調査事業</t>
  </si>
  <si>
    <t>令和6年度補正新しい地方経済・生活環境創生交付金(デジタル実装型TYPE1)04424衛星を活用した漏水調査事業</t>
  </si>
  <si>
    <t>令和6年度補正新しい地方経済・生活環境創生交付金(デジタル実装型TYPE1)07204衛星を活用した漏水調査事業</t>
  </si>
  <si>
    <t>令和6年度補正新しい地方経済・生活環境創生交付金(デジタル実装型TYPE1)07212衛星を活用した漏水調査事業</t>
  </si>
  <si>
    <t>令和6年度補正新しい地方経済・生活環境創生交付金(デジタル実装型TYPE1)07213衛星を活用した漏水調査事業</t>
  </si>
  <si>
    <t>令和6年度補正新しい地方経済・生活環境創生交付金(デジタル実装型TYPE1)01635介護認定審査会DX事業</t>
  </si>
  <si>
    <t>令和6年度補正新しい地方経済・生活環境創生交付金(デジタル実装型TYPE1)01637ペーパレス会議システムの活用による障害支援区分認定審査会運営事業</t>
  </si>
  <si>
    <t>令和6年度補正新しい地方経済・生活環境創生交付金(デジタル実装型TYPE1)01636ペーパレス会議システムの活用による障害支援区分認定審査会運営事業</t>
  </si>
  <si>
    <t>令和6年度補正新しい地方経済・生活環境創生交付金(デジタル実装型TYPE1)12205被災者支援システム運用事業</t>
  </si>
  <si>
    <t>令和6年度補正新しい地方経済・生活環境創生交付金(デジタル実装型TYPE1)12208被災者支援システム運用事業</t>
  </si>
  <si>
    <t>令和6年度補正新しい地方経済・生活環境創生交付金(デジタル実装型TYPE1)12219被災者支援システム運用事業</t>
  </si>
  <si>
    <t>令和6年度補正新しい地方経済・生活環境創生交付金(デジタル実装型TYPE1)12232被災者支援システム運用事業</t>
  </si>
  <si>
    <t>令和6年度補正新しい地方経済・生活環境創生交付金(デジタル実装型TYPE1)12234被災者支援システム運用事業</t>
  </si>
  <si>
    <t>令和6年度補正新しい地方経済・生活環境創生交付金(デジタル実装型TYPE1)12347被災者支援システム運用事業</t>
  </si>
  <si>
    <t>令和6年度補正新しい地方経済・生活環境創生交付金(デジタル実装型TYPE1)12421被災者支援システム運用事業</t>
  </si>
  <si>
    <t>令和6年度補正新しい地方経済・生活環境創生交付金(デジタル実装型TYPE1)12427被災者支援システム運用事業</t>
  </si>
  <si>
    <t>令和6年度補正新しい地方経済・生活環境創生交付金(デジタル実装型TYPE1)14361足柄上地区介護認定審査会のペーパーレス化事業</t>
  </si>
  <si>
    <t>令和6年度補正新しい地方経済・生活環境創生交付金(デジタル実装型TYPE1)14363足柄上地区介護認定審査会のペーパーレス化事業</t>
  </si>
  <si>
    <t>令和6年度補正新しい地方経済・生活環境創生交付金(デジタル実装型TYPE1)15100新潟県災害時の避難者支援システム導入事業</t>
  </si>
  <si>
    <t>令和6年度補正新しい地方経済・生活環境創生交付金(デジタル実装型TYPE1)15202新潟県災害時の避難者支援システム導入事業</t>
  </si>
  <si>
    <t>令和6年度補正新しい地方経済・生活環境創生交付金(デジタル実装型TYPE1)15204新潟県災害時の避難者支援システム導入事業</t>
  </si>
  <si>
    <t>令和6年度補正新しい地方経済・生活環境創生交付金(デジタル実装型TYPE1)15206新潟県災害時の避難者支援システム導入事業</t>
  </si>
  <si>
    <t>令和6年度補正新しい地方経済・生活環境創生交付金(デジタル実装型TYPE1)15208新潟県災害時の避難者支援システム導入事業</t>
  </si>
  <si>
    <t>令和6年度補正新しい地方経済・生活環境創生交付金(デジタル実装型TYPE1)15209新潟県災害時の避難者支援システム導入事業</t>
  </si>
  <si>
    <t>令和6年度補正新しい地方経済・生活環境創生交付金(デジタル実装型TYPE1)15210新潟県災害時の避難者支援システム導入事業</t>
  </si>
  <si>
    <t>令和6年度補正新しい地方経済・生活環境創生交付金(デジタル実装型TYPE1)15217新潟県災害時の避難者支援システム導入事業</t>
  </si>
  <si>
    <t>令和6年度補正新しい地方経済・生活環境創生交付金(デジタル実装型TYPE1)15218新潟県災害時の避難者支援システム導入事業</t>
  </si>
  <si>
    <t>令和6年度補正新しい地方経済・生活環境創生交付金(デジタル実装型TYPE1)15225新潟県災害時の避難者支援システム導入事業</t>
  </si>
  <si>
    <t>令和6年度補正新しい地方経済・生活環境創生交付金(デジタル実装型TYPE1)15307新潟県災害時の避難者支援システム導入事業</t>
  </si>
  <si>
    <t>令和6年度補正新しい地方経済・生活環境創生交付金(デジタル実装型TYPE1)15361新潟県災害時の避難者支援システム導入事業</t>
  </si>
  <si>
    <t>令和6年度補正新しい地方経済・生活環境創生交付金(デジタル実装型TYPE1)15385新潟県災害時の避難者支援システム導入事業</t>
  </si>
  <si>
    <t>令和6年度補正新しい地方経済・生活環境創生交付金(デジタル実装型TYPE1)15461新潟県災害時の避難者支援システム導入事業</t>
  </si>
  <si>
    <t>令和6年度補正新しい地方経済・生活環境創生交付金(デジタル実装型TYPE1)15482新潟県災害時の避難者支援システム導入事業</t>
  </si>
  <si>
    <t>令和6年度補正新しい地方経済・生活環境創生交付金(デジタル実装型TYPE1)15504新潟県災害時の避難者支援システム導入事業</t>
  </si>
  <si>
    <t>令和6年度補正新しい地方経済・生活環境創生交付金(デジタル実装型TYPE1)21209介護認定審査会ペーパーレス化事業</t>
  </si>
  <si>
    <t>令和6年度補正新しい地方経済・生活環境創生交付金(デジタル実装型TYPE1)28976映像通報システム導入・運用事業</t>
  </si>
  <si>
    <t>令和6年度補正新しい地方経済・生活環境創生交付金(デジタル実装型TYPE1)28212映像通報システム導入・運用事業</t>
  </si>
  <si>
    <t>令和6年度補正新しい地方経済・生活環境創生交付金(デジタル実装型TYPE1)33000衛星画像による広域的漏水調査推進事業</t>
  </si>
  <si>
    <t>令和6年度補正新しい地方経済・生活環境創生交付金(デジタル実装型TYPE1)33202衛星画像による広域的漏水調査推進事業</t>
  </si>
  <si>
    <t>令和6年度補正新しい地方経済・生活環境創生交付金(デジタル実装型TYPE1)33205衛星画像による広域的漏水調査推進事業</t>
  </si>
  <si>
    <t>令和6年度補正新しい地方経済・生活環境創生交付金(デジタル実装型TYPE1)33207衛星画像による広域的漏水調査推進事業</t>
  </si>
  <si>
    <t>令和6年度補正新しい地方経済・生活環境創生交付金(デジタル実装型TYPE1)33208衛星画像による広域的漏水調査推進事業</t>
  </si>
  <si>
    <t>令和6年度補正新しい地方経済・生活環境創生交付金(デジタル実装型TYPE1)33606衛星画像による広域的漏水調査推進事業</t>
  </si>
  <si>
    <t>令和6年度補正新しい地方経済・生活環境創生交付金(デジタル実装型TYPE1)33643衛星画像による広域的漏水調査推進事業</t>
  </si>
  <si>
    <t>令和6年度補正新しい地方経済・生活環境創生交付金(デジタル実装型TYPE1)33681衛星画像による広域的漏水調査推進事業</t>
  </si>
  <si>
    <t>令和6年度補正新しい地方経済・生活環境創生交付金(デジタル実装型TYPE1)43000衛星画像解析活用漏水調査事業</t>
  </si>
  <si>
    <t>令和6年度補正新しい地方経済・生活環境創生交付金(デジタル実装型TYPE1)43206衛星画像解析活用漏水調査事業</t>
  </si>
  <si>
    <t>令和6年度補正新しい地方経済・生活環境創生交付金(デジタル実装型TYPE1)43210衛星画像解析活用漏水調査事業</t>
  </si>
  <si>
    <t>令和6年度補正新しい地方経済・生活環境創生交付金(デジタル実装型TYPE1)43211衛星画像解析活用漏水調査事業</t>
  </si>
  <si>
    <t>令和6年度補正新しい地方経済・生活環境創生交付金(デジタル実装型TYPE1)43423衛星画像解析活用漏水調査事業</t>
  </si>
  <si>
    <t>令和6年度補正新しい地方経済・生活環境創生交付金(デジタル実装型TYPE1)03302デジタル技術を活用した学校教育の情報化</t>
  </si>
  <si>
    <t>令和6年度補正新しい地方経済・生活環境創生交付金(デジタル実装型TYPE1)03322デジタル技術を活用した学校教育の情報化</t>
  </si>
  <si>
    <t>令和6年度補正新しい地方経済・生活環境創生交付金(デジタル実装型TYPE1)03366デジタル技術を活用した学校教育の情報化</t>
  </si>
  <si>
    <t>令和6年度補正新しい地方経済・生活環境創生交付金(デジタル実装型TYPE1)03381デジタル技術を活用した学校教育の情報化</t>
  </si>
  <si>
    <t>令和6年度補正新しい地方経済・生活環境創生交付金(デジタル実装型TYPE1)04362介護認定審査会ペーパーレス会議システム導入事業</t>
  </si>
  <si>
    <t>aaaaaaaaaaaaaaaaaaaaaaaaaaaaaaaaaaaaaaaaaaaaaaaaaaaaaaaaaaaaaaaaaaaaaaaaaaaaaaaaaaaaaaaaaaaaaaaaaaaaaaaaaaaaaaaaaaaaaaaaaaaaaaaaaaaaaaaaaaaaaaaaaaaaaaaaaaaaaaaaaaaaaaaaaaaaaaaaaaaaaaaaaaaaaaaaaaaaaaaaaaaaaaaaaaaaaaaaaaaaaaa</t>
  </si>
  <si>
    <t>「いずれも該当しない」とそれ以外の選択肢が同時に選択されるなど、回答内容に不備があるため、ご確認をお願いいたします。</t>
    <rPh sb="5" eb="7">
      <t>ガイトウ</t>
    </rPh>
    <rPh sb="14" eb="16">
      <t>イガイ</t>
    </rPh>
    <rPh sb="17" eb="20">
      <t>センタクシ</t>
    </rPh>
    <rPh sb="21" eb="23">
      <t>ドウジ</t>
    </rPh>
    <rPh sb="24" eb="26">
      <t>センタク</t>
    </rPh>
    <rPh sb="32" eb="36">
      <t>カイトウナイヨウ</t>
    </rPh>
    <rPh sb="37" eb="39">
      <t>フビ</t>
    </rPh>
    <rPh sb="46" eb="48">
      <t>カクニン</t>
    </rPh>
    <rPh sb="50" eb="51">
      <t>ネガ</t>
    </rPh>
    <phoneticPr fontId="2"/>
  </si>
  <si>
    <t>芳田　国弘</t>
    <rPh sb="0" eb="2">
      <t>ヨシダ</t>
    </rPh>
    <rPh sb="3" eb="5">
      <t>クニヒロ</t>
    </rPh>
    <phoneticPr fontId="2"/>
  </si>
  <si>
    <t>0136-22-2288</t>
  </si>
  <si>
    <t>taiikukan@town.kutchan.lg.jp</t>
  </si>
  <si>
    <t>事業計画の立案
報告書作成をはじめとする事業全般の管理・統括業務
補助事業執行</t>
    <rPh sb="0" eb="2">
      <t>ジギョウ</t>
    </rPh>
    <rPh sb="2" eb="4">
      <t>ケイカク</t>
    </rPh>
    <rPh sb="5" eb="7">
      <t>リツアン</t>
    </rPh>
    <rPh sb="8" eb="11">
      <t>ホウコクショ</t>
    </rPh>
    <rPh sb="11" eb="13">
      <t>サクセイ</t>
    </rPh>
    <rPh sb="20" eb="22">
      <t>ジギョウ</t>
    </rPh>
    <rPh sb="22" eb="24">
      <t>ゼンパン</t>
    </rPh>
    <rPh sb="25" eb="27">
      <t>カンリ</t>
    </rPh>
    <rPh sb="28" eb="30">
      <t>トウカツ</t>
    </rPh>
    <rPh sb="30" eb="32">
      <t>ギョウム</t>
    </rPh>
    <rPh sb="33" eb="35">
      <t>ホジョ</t>
    </rPh>
    <rPh sb="35" eb="37">
      <t>ジギョウ</t>
    </rPh>
    <rPh sb="37" eb="39">
      <t>シッコウ</t>
    </rPh>
    <phoneticPr fontId="2"/>
  </si>
  <si>
    <t>サービス提供事業者</t>
    <rPh sb="4" eb="6">
      <t>テイキョウ</t>
    </rPh>
    <rPh sb="6" eb="9">
      <t>ジギョウシャ</t>
    </rPh>
    <phoneticPr fontId="2"/>
  </si>
  <si>
    <t>予約管理システム提供会社</t>
    <rPh sb="0" eb="2">
      <t>ヨヤク</t>
    </rPh>
    <rPh sb="2" eb="4">
      <t>カンリ</t>
    </rPh>
    <rPh sb="8" eb="10">
      <t>テイキョウ</t>
    </rPh>
    <rPh sb="10" eb="12">
      <t>カイシャ</t>
    </rPh>
    <phoneticPr fontId="2"/>
  </si>
  <si>
    <t>システムの提供</t>
    <rPh sb="5" eb="7">
      <t>テイキョウ</t>
    </rPh>
    <phoneticPr fontId="2"/>
  </si>
  <si>
    <t>スマートロックシステム提供会社</t>
    <rPh sb="11" eb="13">
      <t>テイキョウ</t>
    </rPh>
    <rPh sb="13" eb="15">
      <t>カイシャ</t>
    </rPh>
    <phoneticPr fontId="2"/>
  </si>
  <si>
    <t>地域住民</t>
    <rPh sb="0" eb="2">
      <t>チイキ</t>
    </rPh>
    <rPh sb="2" eb="4">
      <t>ジュウミン</t>
    </rPh>
    <phoneticPr fontId="2"/>
  </si>
  <si>
    <t>事業yに対する利便性等の評価</t>
    <rPh sb="0" eb="2">
      <t>ジギョウ</t>
    </rPh>
    <rPh sb="4" eb="5">
      <t>タイ</t>
    </rPh>
    <rPh sb="7" eb="10">
      <t>リベンセイ</t>
    </rPh>
    <rPh sb="10" eb="11">
      <t>トウ</t>
    </rPh>
    <rPh sb="12" eb="14">
      <t>ヒョウカ</t>
    </rPh>
    <phoneticPr fontId="2"/>
  </si>
  <si>
    <t>スマートロック利用料</t>
  </si>
  <si>
    <t>予約管理システム　基礎データ登録</t>
  </si>
  <si>
    <t>スマートロック機器（ゲートウェイ）</t>
  </si>
  <si>
    <t>スマートロック機器（本施錠）</t>
  </si>
  <si>
    <t>スマートロック機器（中継器・ゲートウェイ用BOX）</t>
  </si>
  <si>
    <t>スマートロック機器取付費</t>
  </si>
  <si>
    <t>スマートロック機器調整費</t>
  </si>
  <si>
    <t>スマートロック諸経費</t>
  </si>
  <si>
    <t>現場管理作業基本料</t>
  </si>
  <si>
    <t>現場管理作業費</t>
  </si>
  <si>
    <t>一般会計</t>
  </si>
  <si>
    <t>システム経由の予約件数割合</t>
    <rPh sb="4" eb="6">
      <t>ケイユ</t>
    </rPh>
    <rPh sb="7" eb="9">
      <t>ヨヤク</t>
    </rPh>
    <rPh sb="9" eb="11">
      <t>ケンスウ</t>
    </rPh>
    <rPh sb="11" eb="13">
      <t>ワリアイ</t>
    </rPh>
    <phoneticPr fontId="2"/>
  </si>
  <si>
    <t>％</t>
  </si>
  <si>
    <t>なし</t>
  </si>
  <si>
    <t>導入を予定している新規システムの予約件数をKPIとして設定しており、基準となる数値がないため。</t>
    <rPh sb="0" eb="2">
      <t>ドウニュウ</t>
    </rPh>
    <rPh sb="3" eb="5">
      <t>ヨテイ</t>
    </rPh>
    <rPh sb="9" eb="11">
      <t>シンキ</t>
    </rPh>
    <rPh sb="16" eb="18">
      <t>ヨヤク</t>
    </rPh>
    <rPh sb="18" eb="20">
      <t>ケンスウ</t>
    </rPh>
    <rPh sb="27" eb="29">
      <t>セッテイ</t>
    </rPh>
    <rPh sb="34" eb="36">
      <t>キジュン</t>
    </rPh>
    <rPh sb="39" eb="41">
      <t>スウチ</t>
    </rPh>
    <phoneticPr fontId="2"/>
  </si>
  <si>
    <t>件</t>
    <rPh sb="0" eb="1">
      <t>ケン</t>
    </rPh>
    <phoneticPr fontId="2"/>
  </si>
  <si>
    <t>計画時点では、紙媒体のファイルを併用しつつシステムへの移行を進める予定であったが、職員に人数分の端末を整備し、積極艇なシステム活用を推し進めたことにより、当初の計画を上回る速さで移行を進めることができた。</t>
    <rPh sb="0" eb="2">
      <t>ケイカク</t>
    </rPh>
    <rPh sb="2" eb="4">
      <t>ジテン</t>
    </rPh>
    <rPh sb="7" eb="8">
      <t>カミ</t>
    </rPh>
    <rPh sb="8" eb="10">
      <t>バイタイ</t>
    </rPh>
    <rPh sb="16" eb="18">
      <t>ヘイヨウ</t>
    </rPh>
    <rPh sb="27" eb="29">
      <t>イコウ</t>
    </rPh>
    <rPh sb="30" eb="31">
      <t>スス</t>
    </rPh>
    <rPh sb="33" eb="35">
      <t>ヨテイ</t>
    </rPh>
    <rPh sb="41" eb="43">
      <t>ショクイン</t>
    </rPh>
    <rPh sb="44" eb="47">
      <t>ニンズウブン</t>
    </rPh>
    <rPh sb="48" eb="50">
      <t>タンマツ</t>
    </rPh>
    <rPh sb="51" eb="53">
      <t>セイビ</t>
    </rPh>
    <rPh sb="55" eb="57">
      <t>セッキョク</t>
    </rPh>
    <rPh sb="57" eb="58">
      <t>テイ</t>
    </rPh>
    <rPh sb="63" eb="65">
      <t>カツヨウ</t>
    </rPh>
    <rPh sb="66" eb="67">
      <t>オ</t>
    </rPh>
    <rPh sb="68" eb="69">
      <t>スス</t>
    </rPh>
    <rPh sb="77" eb="79">
      <t>トウショ</t>
    </rPh>
    <rPh sb="80" eb="82">
      <t>ケイカク</t>
    </rPh>
    <rPh sb="83" eb="85">
      <t>ウワマワ</t>
    </rPh>
    <rPh sb="86" eb="87">
      <t>ハヤ</t>
    </rPh>
    <rPh sb="89" eb="91">
      <t>イコウ</t>
    </rPh>
    <rPh sb="92" eb="93">
      <t>スス</t>
    </rPh>
    <phoneticPr fontId="2"/>
  </si>
  <si>
    <t>導入を予定している新規システムの利用登録件数をKPIとして設定しており、基準となる数値がないため。</t>
    <rPh sb="16" eb="18">
      <t>リヨウ</t>
    </rPh>
    <rPh sb="18" eb="20">
      <t>トウロク</t>
    </rPh>
    <phoneticPr fontId="2"/>
  </si>
  <si>
    <t>計画時点では、紙媒体のファイルを併用しつつシステムへの移行を進める予定であったが、職員に人数分の端末を整備し、積極艇なシステム活用を推し進めたことにより、当初の計画を上回る速さで登録を進めることができた。</t>
    <rPh sb="89" eb="91">
      <t>トウロク</t>
    </rPh>
    <phoneticPr fontId="2"/>
  </si>
  <si>
    <t>引き続き、職員による積極的なシステムの活用を進めるとともに、施設利用者に対しての周知として、利用許可の際にシステムを活用した予約申請手続きを促す文書を同封するなど、システム利用率の増加に向けた工夫を行う。</t>
  </si>
  <si>
    <t>スマートロックの整備施設件数</t>
    <rPh sb="8" eb="10">
      <t>セイビ</t>
    </rPh>
    <rPh sb="10" eb="12">
      <t>シセツ</t>
    </rPh>
    <rPh sb="12" eb="14">
      <t>ケンスウ</t>
    </rPh>
    <phoneticPr fontId="2"/>
  </si>
  <si>
    <t>箇所</t>
    <rPh sb="0" eb="2">
      <t>カショ</t>
    </rPh>
    <phoneticPr fontId="2"/>
  </si>
  <si>
    <t>システム導入に伴うアナログ対応時間の短縮効果</t>
    <rPh sb="4" eb="6">
      <t>ドウニュウ</t>
    </rPh>
    <rPh sb="7" eb="8">
      <t>トモナ</t>
    </rPh>
    <rPh sb="13" eb="15">
      <t>タイオウ</t>
    </rPh>
    <rPh sb="15" eb="17">
      <t>ジカン</t>
    </rPh>
    <rPh sb="18" eb="20">
      <t>タンシュク</t>
    </rPh>
    <rPh sb="20" eb="22">
      <t>コウカ</t>
    </rPh>
    <phoneticPr fontId="2"/>
  </si>
  <si>
    <t>分</t>
    <rPh sb="0" eb="1">
      <t>フン</t>
    </rPh>
    <phoneticPr fontId="2"/>
  </si>
  <si>
    <t>計画時点では、紙媒体のファイルを併用しつつシステムへの移行を進める予定であったが、職員に人数分の端末を整備し、積極艇なシステム活用を推し進めたことにより、アナログ対応時間と比較し計画以上の短縮効果が得られた。</t>
    <rPh sb="81" eb="83">
      <t>タイオウ</t>
    </rPh>
    <rPh sb="83" eb="85">
      <t>ジカン</t>
    </rPh>
    <rPh sb="86" eb="88">
      <t>ヒカク</t>
    </rPh>
    <rPh sb="91" eb="93">
      <t>イジョウ</t>
    </rPh>
    <rPh sb="94" eb="96">
      <t>タンシュク</t>
    </rPh>
    <rPh sb="96" eb="98">
      <t>コウカ</t>
    </rPh>
    <rPh sb="99" eb="100">
      <t>エ</t>
    </rPh>
    <phoneticPr fontId="2"/>
  </si>
  <si>
    <t>システム導入に伴い利便性向上を実感した利用者の割合</t>
    <rPh sb="4" eb="6">
      <t>ドウニュウ</t>
    </rPh>
    <rPh sb="7" eb="8">
      <t>トモナ</t>
    </rPh>
    <rPh sb="9" eb="12">
      <t>リベンセイ</t>
    </rPh>
    <rPh sb="12" eb="14">
      <t>コウジョウ</t>
    </rPh>
    <rPh sb="15" eb="17">
      <t>ジッカン</t>
    </rPh>
    <rPh sb="19" eb="22">
      <t>リヨウシャ</t>
    </rPh>
    <rPh sb="23" eb="25">
      <t>ワリアイ</t>
    </rPh>
    <phoneticPr fontId="2"/>
  </si>
  <si>
    <t>導入を予定している新規システムのの導入に伴う利便性の向上を実感した利用者の割合をKPIとして設定しており、基準となる数値がないため。</t>
    <rPh sb="17" eb="19">
      <t>ドウニュウ</t>
    </rPh>
    <rPh sb="20" eb="21">
      <t>トモナ</t>
    </rPh>
    <rPh sb="22" eb="25">
      <t>リベンセイ</t>
    </rPh>
    <rPh sb="26" eb="28">
      <t>コウジョウ</t>
    </rPh>
    <rPh sb="29" eb="31">
      <t>ジッカン</t>
    </rPh>
    <rPh sb="33" eb="36">
      <t>リヨウシャ</t>
    </rPh>
    <rPh sb="37" eb="39">
      <t>ワリアイ</t>
    </rPh>
    <phoneticPr fontId="2"/>
  </si>
  <si>
    <t>本事業は、スマートロックの設置にあたり、各小中学校のＧＩＧＡスクール用ネットワークの活用を前提としており、本町の入札参加者名簿に登載されている業者の中で当該ネットワークへのアクセス権限等を保持する事業者が限定されたため。</t>
    <rPh sb="53" eb="55">
      <t>ホンチョウ</t>
    </rPh>
    <rPh sb="98" eb="101">
      <t>ジギョウシャ</t>
    </rPh>
    <rPh sb="102" eb="104">
      <t>ゲンテイ</t>
    </rPh>
    <phoneticPr fontId="2"/>
  </si>
  <si>
    <t>定期定期に施設の利用実績のある団体等に対し説明・周知を文書等にて行った</t>
    <rPh sb="0" eb="2">
      <t>テイキ</t>
    </rPh>
    <rPh sb="2" eb="4">
      <t>テイキ</t>
    </rPh>
    <rPh sb="5" eb="7">
      <t>シセツ</t>
    </rPh>
    <rPh sb="8" eb="10">
      <t>リヨウ</t>
    </rPh>
    <rPh sb="10" eb="12">
      <t>ジッセキ</t>
    </rPh>
    <rPh sb="15" eb="17">
      <t>ダンタイ</t>
    </rPh>
    <rPh sb="17" eb="18">
      <t>トウ</t>
    </rPh>
    <rPh sb="19" eb="20">
      <t>タイ</t>
    </rPh>
    <rPh sb="21" eb="23">
      <t>セツメイ</t>
    </rPh>
    <rPh sb="24" eb="26">
      <t>シュウチ</t>
    </rPh>
    <rPh sb="27" eb="29">
      <t>ブンショ</t>
    </rPh>
    <rPh sb="29" eb="30">
      <t>トウ</t>
    </rPh>
    <rPh sb="32" eb="33">
      <t>オコナ</t>
    </rPh>
    <phoneticPr fontId="2"/>
  </si>
  <si>
    <t>スマートロックの利用に際しては、人的な作業が必要不可欠であることから、利用者が操作に慣れる時間が必要である。
また、初めての利用者でも円滑に操作ができるようマニュアルの作成を行うとともに、鍵番号通知の作成においては二重三重のチェックを行うなどミスが起きないよう工夫して事務を進める。</t>
    <rPh sb="8" eb="10">
      <t>リヨウ</t>
    </rPh>
    <rPh sb="11" eb="12">
      <t>サイ</t>
    </rPh>
    <rPh sb="16" eb="18">
      <t>ジンテキ</t>
    </rPh>
    <rPh sb="19" eb="21">
      <t>サギョウ</t>
    </rPh>
    <rPh sb="22" eb="24">
      <t>ヒツヨウ</t>
    </rPh>
    <rPh sb="24" eb="27">
      <t>フカケツ</t>
    </rPh>
    <rPh sb="35" eb="38">
      <t>リヨウシャ</t>
    </rPh>
    <rPh sb="39" eb="41">
      <t>ソウサ</t>
    </rPh>
    <rPh sb="42" eb="43">
      <t>ナ</t>
    </rPh>
    <rPh sb="45" eb="47">
      <t>ジカン</t>
    </rPh>
    <rPh sb="48" eb="50">
      <t>ヒツヨウ</t>
    </rPh>
    <rPh sb="58" eb="59">
      <t>ハジ</t>
    </rPh>
    <rPh sb="62" eb="65">
      <t>リヨウシャ</t>
    </rPh>
    <rPh sb="67" eb="69">
      <t>エンカツ</t>
    </rPh>
    <rPh sb="70" eb="72">
      <t>ソウサ</t>
    </rPh>
    <rPh sb="84" eb="86">
      <t>サクセイ</t>
    </rPh>
    <rPh sb="87" eb="88">
      <t>オコナ</t>
    </rPh>
    <rPh sb="94" eb="95">
      <t>カギ</t>
    </rPh>
    <rPh sb="95" eb="97">
      <t>バンゴウ</t>
    </rPh>
    <rPh sb="97" eb="99">
      <t>ツウチ</t>
    </rPh>
    <rPh sb="100" eb="102">
      <t>サクセイ</t>
    </rPh>
    <rPh sb="107" eb="109">
      <t>ニジュウ</t>
    </rPh>
    <rPh sb="109" eb="110">
      <t>サン</t>
    </rPh>
    <rPh sb="110" eb="111">
      <t>ジュウ</t>
    </rPh>
    <rPh sb="117" eb="118">
      <t>オコナ</t>
    </rPh>
    <rPh sb="124" eb="125">
      <t>オ</t>
    </rPh>
    <rPh sb="130" eb="132">
      <t>クフウ</t>
    </rPh>
    <rPh sb="134" eb="136">
      <t>ジム</t>
    </rPh>
    <rPh sb="137" eb="138">
      <t>スス</t>
    </rPh>
    <phoneticPr fontId="2"/>
  </si>
  <si>
    <t>本町は道内でも比較的多くの降雪があり、かつ氷点下15度以下となる気象条件であり、スマートロックの屋外設置にあたっては、その条件下でも正常に動作することが必須であったため、事前に実証実験を行うなど動作検証を行ったほか、運用にあたり職員の操作研修を行い、試験運用期間を設けることで、改善点を抽出し委託先を通じシステム提供会社と協議を行うなど、システムを実情に合った仕様に修正することで、本格運用後の利用率や登録者数等のKPIを達成することができた。</t>
    <rPh sb="0" eb="2">
      <t>ホンチョウ</t>
    </rPh>
    <rPh sb="3" eb="5">
      <t>ドウナイ</t>
    </rPh>
    <rPh sb="7" eb="10">
      <t>ヒカクテキ</t>
    </rPh>
    <rPh sb="10" eb="11">
      <t>オオ</t>
    </rPh>
    <rPh sb="13" eb="15">
      <t>コウセツ</t>
    </rPh>
    <rPh sb="21" eb="24">
      <t>ヒョウテンカ</t>
    </rPh>
    <rPh sb="26" eb="27">
      <t>ド</t>
    </rPh>
    <rPh sb="27" eb="29">
      <t>イカ</t>
    </rPh>
    <rPh sb="32" eb="34">
      <t>キショウ</t>
    </rPh>
    <rPh sb="34" eb="36">
      <t>ジョウケン</t>
    </rPh>
    <rPh sb="48" eb="50">
      <t>オクガイ</t>
    </rPh>
    <rPh sb="50" eb="52">
      <t>セッチ</t>
    </rPh>
    <rPh sb="61" eb="64">
      <t>ジョウケンカ</t>
    </rPh>
    <rPh sb="66" eb="68">
      <t>セイジョウ</t>
    </rPh>
    <rPh sb="69" eb="71">
      <t>ドウサ</t>
    </rPh>
    <rPh sb="76" eb="78">
      <t>ヒッス</t>
    </rPh>
    <rPh sb="85" eb="87">
      <t>ジゼン</t>
    </rPh>
    <rPh sb="88" eb="90">
      <t>ジッショウ</t>
    </rPh>
    <rPh sb="90" eb="92">
      <t>ジッケン</t>
    </rPh>
    <rPh sb="93" eb="94">
      <t>オコナ</t>
    </rPh>
    <rPh sb="97" eb="99">
      <t>ドウサ</t>
    </rPh>
    <rPh sb="99" eb="101">
      <t>ケンショウ</t>
    </rPh>
    <rPh sb="102" eb="103">
      <t>オコナ</t>
    </rPh>
    <rPh sb="108" eb="110">
      <t>ウンヨウ</t>
    </rPh>
    <rPh sb="114" eb="116">
      <t>ショクイン</t>
    </rPh>
    <rPh sb="117" eb="119">
      <t>ソウサ</t>
    </rPh>
    <rPh sb="119" eb="121">
      <t>ケンシュウ</t>
    </rPh>
    <rPh sb="122" eb="123">
      <t>オコナ</t>
    </rPh>
    <rPh sb="125" eb="127">
      <t>シケン</t>
    </rPh>
    <rPh sb="127" eb="129">
      <t>ウンヨウ</t>
    </rPh>
    <rPh sb="129" eb="131">
      <t>キカン</t>
    </rPh>
    <rPh sb="132" eb="133">
      <t>モウ</t>
    </rPh>
    <rPh sb="139" eb="142">
      <t>カイゼンテン</t>
    </rPh>
    <rPh sb="143" eb="145">
      <t>チュウシュツ</t>
    </rPh>
    <rPh sb="146" eb="149">
      <t>イタクサキ</t>
    </rPh>
    <rPh sb="150" eb="151">
      <t>ツウ</t>
    </rPh>
    <rPh sb="156" eb="158">
      <t>テイキョウ</t>
    </rPh>
    <rPh sb="158" eb="160">
      <t>カイシャ</t>
    </rPh>
    <rPh sb="161" eb="163">
      <t>キョウギ</t>
    </rPh>
    <rPh sb="164" eb="165">
      <t>オコナ</t>
    </rPh>
    <rPh sb="174" eb="176">
      <t>ジツジョウ</t>
    </rPh>
    <rPh sb="177" eb="178">
      <t>ア</t>
    </rPh>
    <rPh sb="180" eb="182">
      <t>シヨウ</t>
    </rPh>
    <rPh sb="183" eb="185">
      <t>シュウセイ</t>
    </rPh>
    <rPh sb="191" eb="193">
      <t>ホンカク</t>
    </rPh>
    <rPh sb="193" eb="196">
      <t>ウンヨウゴ</t>
    </rPh>
    <rPh sb="197" eb="200">
      <t>リヨウリツ</t>
    </rPh>
    <rPh sb="201" eb="204">
      <t>トウロクシャ</t>
    </rPh>
    <rPh sb="204" eb="206">
      <t>スウトウ</t>
    </rPh>
    <rPh sb="211" eb="213">
      <t>タッセイ</t>
    </rPh>
    <phoneticPr fontId="2"/>
  </si>
  <si>
    <t xml:space="preserve">本事業については、過去の施設の利用実績等を参考に、利用を想定される団体等を特定することが容易であるため、サービス運用開始以降、システムの利用登録者が増加していることから、今後利用が見込まれる団体等に対して引き続きこれまで同様にきめ細やかな周知を図っていくとともに、特に屋外体育施設の利用者が増加する夏季に向け、掲示物を準備するなど、施設の需要が高まる時期を想定し利用者拡大に向けた取り組みを進める。
</t>
    <rPh sb="44" eb="46">
      <t>ヨウイ</t>
    </rPh>
    <rPh sb="56" eb="58">
      <t>ウンヨウ</t>
    </rPh>
    <rPh sb="58" eb="60">
      <t>カイシ</t>
    </rPh>
    <rPh sb="60" eb="62">
      <t>イコウ</t>
    </rPh>
    <rPh sb="68" eb="70">
      <t>リヨウ</t>
    </rPh>
    <rPh sb="70" eb="73">
      <t>トウロクシャ</t>
    </rPh>
    <rPh sb="74" eb="76">
      <t>ゾウカ</t>
    </rPh>
    <rPh sb="85" eb="87">
      <t>コンゴ</t>
    </rPh>
    <rPh sb="87" eb="89">
      <t>リヨウ</t>
    </rPh>
    <rPh sb="90" eb="92">
      <t>ミコ</t>
    </rPh>
    <rPh sb="95" eb="97">
      <t>ダンタイ</t>
    </rPh>
    <rPh sb="97" eb="98">
      <t>トウ</t>
    </rPh>
    <rPh sb="99" eb="100">
      <t>タイ</t>
    </rPh>
    <rPh sb="102" eb="103">
      <t>ヒ</t>
    </rPh>
    <rPh sb="104" eb="105">
      <t>ツヅ</t>
    </rPh>
    <rPh sb="110" eb="112">
      <t>ドウヨウ</t>
    </rPh>
    <rPh sb="115" eb="116">
      <t>コマ</t>
    </rPh>
    <rPh sb="119" eb="121">
      <t>シュウチ</t>
    </rPh>
    <rPh sb="122" eb="123">
      <t>ハカ</t>
    </rPh>
    <rPh sb="132" eb="133">
      <t>トク</t>
    </rPh>
    <rPh sb="134" eb="135">
      <t>ヤ</t>
    </rPh>
    <rPh sb="135" eb="136">
      <t>ガイ</t>
    </rPh>
    <rPh sb="136" eb="138">
      <t>タイイク</t>
    </rPh>
    <rPh sb="138" eb="140">
      <t>シセツ</t>
    </rPh>
    <rPh sb="141" eb="144">
      <t>リヨウシャ</t>
    </rPh>
    <rPh sb="145" eb="147">
      <t>ゾウカ</t>
    </rPh>
    <rPh sb="149" eb="151">
      <t>カキ</t>
    </rPh>
    <rPh sb="152" eb="153">
      <t>ム</t>
    </rPh>
    <rPh sb="155" eb="158">
      <t>ケイジブツ</t>
    </rPh>
    <rPh sb="159" eb="161">
      <t>ジュンビ</t>
    </rPh>
    <rPh sb="166" eb="168">
      <t>シセツ</t>
    </rPh>
    <rPh sb="169" eb="171">
      <t>ジュヨウ</t>
    </rPh>
    <rPh sb="172" eb="173">
      <t>タカ</t>
    </rPh>
    <rPh sb="175" eb="177">
      <t>ジキ</t>
    </rPh>
    <rPh sb="178" eb="180">
      <t>ソウテイ</t>
    </rPh>
    <rPh sb="181" eb="184">
      <t>リヨウシャ</t>
    </rPh>
    <rPh sb="184" eb="186">
      <t>カクダイ</t>
    </rPh>
    <rPh sb="187" eb="188">
      <t>ム</t>
    </rPh>
    <rPh sb="190" eb="191">
      <t>ト</t>
    </rPh>
    <rPh sb="192" eb="193">
      <t>ク</t>
    </rPh>
    <rPh sb="195" eb="196">
      <t>スス</t>
    </rPh>
    <phoneticPr fontId="2"/>
  </si>
  <si>
    <t>本システムの利用者は社会教育施設の利用者であり、特定が容易であるため、直接ヒヤリングを行うことが可能であり、いただいた評価や要望等を今後の改善策等に反映しやすいため、予算を講じずに対策できる部分については随時、工夫をしつつ取り組んでいる。また、今後は本町のスポーツ振興における諮問機関である「倶知安町スポーツ推進審議会」への報告などにより、フィードバックを行い、利用者の声とあわせて事業の満足度上昇に向けた改善に繋げる。</t>
    <rPh sb="0" eb="1">
      <t>ホン</t>
    </rPh>
    <rPh sb="6" eb="9">
      <t>リヨウシャ</t>
    </rPh>
    <rPh sb="10" eb="12">
      <t>シャカイ</t>
    </rPh>
    <rPh sb="12" eb="14">
      <t>キョウイク</t>
    </rPh>
    <rPh sb="14" eb="16">
      <t>シセツ</t>
    </rPh>
    <rPh sb="17" eb="20">
      <t>リヨウシャ</t>
    </rPh>
    <rPh sb="24" eb="26">
      <t>トクテイ</t>
    </rPh>
    <rPh sb="27" eb="29">
      <t>ヨウイ</t>
    </rPh>
    <rPh sb="35" eb="37">
      <t>チョクセツ</t>
    </rPh>
    <rPh sb="43" eb="44">
      <t>オコナ</t>
    </rPh>
    <rPh sb="48" eb="50">
      <t>カノウ</t>
    </rPh>
    <rPh sb="59" eb="61">
      <t>ヒョウカ</t>
    </rPh>
    <rPh sb="62" eb="64">
      <t>ヨウボウ</t>
    </rPh>
    <rPh sb="64" eb="65">
      <t>トウ</t>
    </rPh>
    <rPh sb="66" eb="68">
      <t>コンゴ</t>
    </rPh>
    <rPh sb="69" eb="72">
      <t>カイゼンサク</t>
    </rPh>
    <rPh sb="72" eb="73">
      <t>トウ</t>
    </rPh>
    <rPh sb="74" eb="76">
      <t>ハンエイ</t>
    </rPh>
    <rPh sb="83" eb="85">
      <t>ヨサン</t>
    </rPh>
    <rPh sb="86" eb="87">
      <t>コウ</t>
    </rPh>
    <rPh sb="90" eb="92">
      <t>タイサク</t>
    </rPh>
    <rPh sb="95" eb="97">
      <t>ブブン</t>
    </rPh>
    <rPh sb="102" eb="104">
      <t>ズイジ</t>
    </rPh>
    <rPh sb="105" eb="107">
      <t>クフウ</t>
    </rPh>
    <rPh sb="111" eb="112">
      <t>ト</t>
    </rPh>
    <rPh sb="113" eb="114">
      <t>ク</t>
    </rPh>
    <rPh sb="122" eb="124">
      <t>コンゴ</t>
    </rPh>
    <rPh sb="125" eb="127">
      <t>ホンチョウ</t>
    </rPh>
    <rPh sb="132" eb="134">
      <t>シンコウ</t>
    </rPh>
    <rPh sb="138" eb="140">
      <t>シモン</t>
    </rPh>
    <rPh sb="140" eb="142">
      <t>キカン</t>
    </rPh>
    <rPh sb="146" eb="150">
      <t>クッチャンチョウ</t>
    </rPh>
    <rPh sb="154" eb="156">
      <t>スイシン</t>
    </rPh>
    <rPh sb="156" eb="159">
      <t>シンギカイ</t>
    </rPh>
    <rPh sb="162" eb="164">
      <t>ホウコク</t>
    </rPh>
    <rPh sb="178" eb="179">
      <t>オコナ</t>
    </rPh>
    <rPh sb="181" eb="184">
      <t>リヨウシャ</t>
    </rPh>
    <rPh sb="185" eb="186">
      <t>コエ</t>
    </rPh>
    <rPh sb="191" eb="193">
      <t>ジギョウ</t>
    </rPh>
    <rPh sb="194" eb="197">
      <t>マンゾクド</t>
    </rPh>
    <rPh sb="197" eb="199">
      <t>ジョウショウ</t>
    </rPh>
    <rPh sb="200" eb="201">
      <t>ム</t>
    </rPh>
    <rPh sb="203" eb="205">
      <t>カイゼン</t>
    </rPh>
    <rPh sb="206" eb="207">
      <t>ツナ</t>
    </rPh>
    <phoneticPr fontId="2"/>
  </si>
  <si>
    <t>引き続き、職員による積極的なシステムの活用を進めるとともに、施設利用者に対しての周知として、利用許可の際にシステムを活用した予約申請手続きを促す文書を同封するなど、システム利用者数の増加に向けた工夫を行う。</t>
    <rPh sb="88" eb="89">
      <t>シャ</t>
    </rPh>
    <rPh sb="89" eb="90">
      <t>スウ</t>
    </rPh>
    <phoneticPr fontId="2"/>
  </si>
  <si>
    <t>今年度は利用団体に向けてヒヤリング等を実施したものの、実装からの期間も短く、利用者のニーズ把握とその対応策について具体的な方向性を示すまでには至らなかったことから、2026年度中に定期利用団体の利用実績報告用の電子フォームを活用するなど、多くの意見を集められるよう工夫し、より具体的な評価や要望を得ることで、改善に向けた方向性を検討し、必要に応じ予算措置を進めるなど、引き続き利用者の満足度を高められるよう努める。</t>
    <rPh sb="0" eb="3">
      <t>コンネンド</t>
    </rPh>
    <rPh sb="4" eb="6">
      <t>リヨウ</t>
    </rPh>
    <rPh sb="6" eb="8">
      <t>ダンタイ</t>
    </rPh>
    <rPh sb="9" eb="10">
      <t>ム</t>
    </rPh>
    <rPh sb="17" eb="18">
      <t>トウ</t>
    </rPh>
    <rPh sb="19" eb="21">
      <t>ジッシ</t>
    </rPh>
    <rPh sb="27" eb="29">
      <t>ジッソウ</t>
    </rPh>
    <rPh sb="32" eb="34">
      <t>キカン</t>
    </rPh>
    <rPh sb="35" eb="36">
      <t>ミジカ</t>
    </rPh>
    <rPh sb="38" eb="41">
      <t>リヨウシャ</t>
    </rPh>
    <rPh sb="45" eb="47">
      <t>ハアク</t>
    </rPh>
    <rPh sb="50" eb="53">
      <t>タイオウサク</t>
    </rPh>
    <rPh sb="57" eb="60">
      <t>グタイテキ</t>
    </rPh>
    <rPh sb="61" eb="64">
      <t>ホウコウセイ</t>
    </rPh>
    <rPh sb="65" eb="66">
      <t>シメ</t>
    </rPh>
    <rPh sb="71" eb="72">
      <t>イタ</t>
    </rPh>
    <rPh sb="86" eb="88">
      <t>ネンド</t>
    </rPh>
    <rPh sb="90" eb="92">
      <t>テイキ</t>
    </rPh>
    <rPh sb="119" eb="120">
      <t>オオ</t>
    </rPh>
    <rPh sb="122" eb="124">
      <t>イケン</t>
    </rPh>
    <rPh sb="138" eb="141">
      <t>グタイテキ</t>
    </rPh>
    <rPh sb="142" eb="144">
      <t>ヒョウカ</t>
    </rPh>
    <rPh sb="145" eb="147">
      <t>ヨウボウ</t>
    </rPh>
    <rPh sb="148" eb="149">
      <t>エ</t>
    </rPh>
    <rPh sb="154" eb="156">
      <t>カイゼン</t>
    </rPh>
    <rPh sb="157" eb="158">
      <t>ム</t>
    </rPh>
    <rPh sb="160" eb="163">
      <t>ホウコウセイ</t>
    </rPh>
    <rPh sb="164" eb="166">
      <t>ケントウ</t>
    </rPh>
    <rPh sb="168" eb="170">
      <t>ヒツヨウ</t>
    </rPh>
    <rPh sb="171" eb="172">
      <t>オウ</t>
    </rPh>
    <rPh sb="173" eb="175">
      <t>ヨサン</t>
    </rPh>
    <rPh sb="175" eb="177">
      <t>ソチ</t>
    </rPh>
    <rPh sb="178" eb="179">
      <t>スス</t>
    </rPh>
    <rPh sb="184" eb="185">
      <t>ヒ</t>
    </rPh>
    <rPh sb="186" eb="187">
      <t>ツヅ</t>
    </rPh>
    <rPh sb="188" eb="191">
      <t>リヨウシャ</t>
    </rPh>
    <rPh sb="192" eb="195">
      <t>マンゾクド</t>
    </rPh>
    <rPh sb="196" eb="197">
      <t>タカ</t>
    </rPh>
    <rPh sb="203" eb="204">
      <t>ツト</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</si>
</sst>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numFmt numFmtId="177" formatCode="yyyy&quot;年&quot;m&quot;月&quot;d&quot;日&quot;;@"/>
  </numFmts>
  <fonts count="49">
    <font>
      <sz val="11"/>
      <color theme="1"/>
      <name val="游ゴシック"/>
      <family val="3"/>
      <scheme val="minor"/>
    </font>
    <font>
      <sz val="11"/>
      <color theme="1"/>
      <name val="游ゴシック"/>
      <family val="3"/>
      <scheme val="minor"/>
    </font>
    <font>
      <sz val="6"/>
      <color auto="1"/>
      <name val="游ゴシック"/>
      <family val="3"/>
    </font>
    <font>
      <sz val="12"/>
      <color theme="1"/>
      <name val="Meiryo UI"/>
      <family val="3"/>
    </font>
    <font>
      <b/>
      <sz val="12"/>
      <color theme="1"/>
      <name val="Meiryo UI"/>
      <family val="3"/>
    </font>
    <font>
      <b/>
      <sz val="12"/>
      <color theme="0"/>
      <name val="Meiryo UI"/>
      <family val="3"/>
    </font>
    <font>
      <sz val="12"/>
      <color auto="1"/>
      <name val="Meiryo UI"/>
      <family val="3"/>
    </font>
    <font>
      <b/>
      <sz val="12"/>
      <color auto="1"/>
      <name val="Meiryo UI"/>
      <family val="3"/>
    </font>
    <font>
      <b/>
      <sz val="18"/>
      <color theme="1"/>
      <name val="Meiryo UI"/>
      <family val="3"/>
    </font>
    <font>
      <b/>
      <sz val="12"/>
      <color rgb="FFFF0000"/>
      <name val="Meiryo UI"/>
      <family val="3"/>
    </font>
    <font>
      <sz val="11"/>
      <color theme="1" tint="0.35"/>
      <name val="Meiryo UI"/>
      <family val="3"/>
    </font>
    <font>
      <sz val="12"/>
      <color theme="1" tint="0.35"/>
      <name val="Meiryo UI"/>
      <family val="3"/>
    </font>
    <font>
      <u/>
      <sz val="11"/>
      <color theme="10"/>
      <name val="游ゴシック"/>
      <family val="2"/>
      <scheme val="minor"/>
    </font>
    <font>
      <u/>
      <sz val="11"/>
      <color theme="10"/>
      <name val="Meiryo UI"/>
      <family val="3"/>
    </font>
    <font>
      <sz val="11"/>
      <color theme="1"/>
      <name val="ＭＳ Ｐゴシック"/>
      <family val="3"/>
    </font>
    <font>
      <sz val="12"/>
      <color theme="1"/>
      <name val="ＭＳ Ｐゴシック"/>
      <family val="3"/>
    </font>
    <font>
      <b/>
      <sz val="18"/>
      <color auto="1"/>
      <name val="Meiryo UI"/>
      <family val="3"/>
    </font>
    <font>
      <sz val="11"/>
      <color auto="1"/>
      <name val="Meiryo UI"/>
      <family val="3"/>
    </font>
    <font>
      <sz val="11"/>
      <color theme="1"/>
      <name val="Meiryo UI"/>
      <family val="3"/>
    </font>
    <font>
      <sz val="10.5"/>
      <color theme="1"/>
      <name val="Meiryo UI"/>
      <family val="3"/>
    </font>
    <font>
      <b/>
      <sz val="11"/>
      <color theme="1"/>
      <name val="Meiryo UI"/>
      <family val="3"/>
    </font>
    <font>
      <b/>
      <sz val="10.5"/>
      <color theme="1"/>
      <name val="Meiryo UI"/>
      <family val="3"/>
    </font>
    <font>
      <sz val="14"/>
      <color theme="1"/>
      <name val="Meiryo UI"/>
      <family val="3"/>
    </font>
    <font>
      <sz val="10"/>
      <color auto="1"/>
      <name val="Meiryo UI"/>
      <family val="3"/>
    </font>
    <font>
      <sz val="11"/>
      <color auto="1"/>
      <name val="Wingdings"/>
    </font>
    <font>
      <sz val="10"/>
      <color auto="1"/>
      <name val="Wingdings"/>
    </font>
    <font>
      <sz val="10"/>
      <color theme="1"/>
      <name val="Meiryo UI"/>
      <family val="3"/>
    </font>
    <font>
      <b/>
      <sz val="11"/>
      <color auto="1"/>
      <name val="Meiryo UI"/>
      <family val="3"/>
    </font>
    <font>
      <sz val="10.5"/>
      <color auto="1"/>
      <name val="Meiryo UI"/>
      <family val="3"/>
    </font>
    <font>
      <sz val="11"/>
      <color theme="0"/>
      <name val="Meiryo UI"/>
      <family val="3"/>
    </font>
    <font>
      <sz val="12"/>
      <color theme="0"/>
      <name val="Meiryo UI"/>
      <family val="3"/>
    </font>
    <font>
      <sz val="9"/>
      <color auto="1"/>
      <name val="Meiryo UI"/>
      <family val="3"/>
    </font>
    <font>
      <b/>
      <sz val="11"/>
      <color theme="0"/>
      <name val="Meiryo UI"/>
      <family val="3"/>
    </font>
    <font>
      <sz val="10.5"/>
      <color theme="0"/>
      <name val="Meiryo UI"/>
      <family val="3"/>
    </font>
    <font>
      <sz val="11"/>
      <color theme="1"/>
      <name val="Segoe UI Symbol"/>
      <family val="2"/>
    </font>
    <font>
      <b/>
      <sz val="11"/>
      <color theme="1"/>
      <name val="游ゴシック"/>
      <family val="3"/>
      <scheme val="minor"/>
    </font>
    <font>
      <sz val="10.5"/>
      <color auto="1"/>
      <name val="游ゴシック"/>
      <family val="3"/>
      <scheme val="minor"/>
    </font>
    <font>
      <sz val="11"/>
      <color auto="1"/>
      <name val="游ゴシック"/>
      <family val="2"/>
      <scheme val="minor"/>
    </font>
    <font>
      <b/>
      <sz val="11"/>
      <color auto="1"/>
      <name val="游ゴシック"/>
      <family val="3"/>
      <scheme val="minor"/>
    </font>
    <font>
      <sz val="10"/>
      <color rgb="FF0070C0"/>
      <name val="Meiryo UI"/>
      <family val="3"/>
    </font>
    <font>
      <b/>
      <sz val="11"/>
      <color rgb="FFFF0000"/>
      <name val="Meiryo UI"/>
      <family val="3"/>
    </font>
    <font>
      <b/>
      <sz val="8"/>
      <color theme="0"/>
      <name val="Meiryo UI"/>
      <family val="3"/>
    </font>
    <font>
      <b/>
      <sz val="8"/>
      <color rgb="FF0070C0"/>
      <name val="Meiryo UI"/>
      <family val="3"/>
    </font>
    <font>
      <sz val="6"/>
      <color auto="1"/>
      <name val="ＭＳ Ｐゴシック"/>
      <family val="3"/>
    </font>
    <font>
      <sz val="11"/>
      <color theme="1"/>
      <name val="游ゴシック"/>
      <family val="3"/>
      <scheme val="minor"/>
    </font>
    <font>
      <sz val="11"/>
      <color theme="1"/>
      <name val="ＭＳ Ｐゴシック"/>
      <family val="3"/>
    </font>
    <font>
      <u/>
      <sz val="11"/>
      <color theme="10"/>
      <name val="游ゴシック"/>
      <family val="2"/>
      <scheme val="minor"/>
    </font>
    <font>
      <sz val="10"/>
      <color theme="1"/>
      <name val="Meiryo UI"/>
      <family val="3"/>
    </font>
    <font>
      <sz val="11"/>
      <color theme="1"/>
      <name val="Meiryo UI"/>
      <family val="3"/>
    </font>
  </fonts>
  <fills count="21">
    <fill>
      <patternFill patternType="none"/>
    </fill>
    <fill>
      <patternFill patternType="gray125"/>
    </fill>
    <fill>
      <patternFill patternType="solid">
        <fgColor theme="2"/>
        <bgColor indexed="64"/>
      </patternFill>
    </fill>
    <fill>
      <patternFill patternType="solid">
        <fgColor rgb="FFFFC000"/>
        <bgColor indexed="64"/>
      </patternFill>
    </fill>
    <fill>
      <patternFill patternType="solid">
        <fgColor rgb="FFFF0000"/>
        <bgColor indexed="64"/>
      </patternFill>
    </fill>
    <fill>
      <patternFill patternType="solid">
        <fgColor theme="0" tint="-0.35"/>
        <bgColor indexed="64"/>
      </patternFill>
    </fill>
    <fill>
      <patternFill patternType="solid">
        <fgColor theme="0"/>
        <bgColor indexed="64"/>
      </patternFill>
    </fill>
    <fill>
      <patternFill patternType="solid">
        <fgColor rgb="FF66CCFF"/>
        <bgColor indexed="64"/>
      </patternFill>
    </fill>
    <fill>
      <patternFill patternType="solid">
        <fgColor rgb="FFCCFF99"/>
        <bgColor indexed="64"/>
      </patternFill>
    </fill>
    <fill>
      <patternFill patternType="solid">
        <fgColor theme="7" tint="0.6"/>
        <bgColor indexed="64"/>
      </patternFill>
    </fill>
    <fill>
      <patternFill patternType="solid">
        <fgColor rgb="FFFFFF99"/>
        <bgColor indexed="64"/>
      </patternFill>
    </fill>
    <fill>
      <patternFill patternType="solid">
        <fgColor theme="5"/>
        <bgColor indexed="64"/>
      </patternFill>
    </fill>
    <fill>
      <patternFill patternType="solid">
        <fgColor rgb="FFFFFFFF"/>
        <bgColor indexed="64"/>
      </patternFill>
    </fill>
    <fill>
      <patternFill patternType="solid">
        <fgColor theme="0" tint="-0.15"/>
        <bgColor indexed="64"/>
      </patternFill>
    </fill>
    <fill>
      <patternFill patternType="solid">
        <fgColor rgb="FFCCECFF"/>
        <bgColor indexed="64"/>
      </patternFill>
    </fill>
    <fill>
      <patternFill patternType="solid">
        <fgColor theme="0" tint="-5.e-002"/>
        <bgColor indexed="64"/>
      </patternFill>
    </fill>
    <fill>
      <patternFill patternType="solid">
        <fgColor rgb="FF99CCFF"/>
        <bgColor indexed="64"/>
      </patternFill>
    </fill>
    <fill>
      <patternFill patternType="solid">
        <fgColor theme="8" tint="0.8"/>
        <bgColor indexed="64"/>
      </patternFill>
    </fill>
    <fill>
      <patternFill patternType="solid">
        <fgColor theme="7" tint="0.8"/>
        <bgColor indexed="64"/>
      </patternFill>
    </fill>
    <fill>
      <patternFill patternType="solid">
        <fgColor theme="4" tint="0.8"/>
        <bgColor indexed="64"/>
      </patternFill>
    </fill>
    <fill>
      <patternFill patternType="solid">
        <fgColor theme="6"/>
        <bgColor indexed="64"/>
      </patternFill>
    </fill>
  </fills>
  <borders count="58">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medium">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bottom style="thin">
        <color indexed="64"/>
      </bottom>
      <diagonal/>
    </border>
    <border>
      <left/>
      <right/>
      <top style="medium">
        <color indexed="64"/>
      </top>
      <bottom style="thin">
        <color indexed="64"/>
      </bottom>
      <diagonal/>
    </border>
    <border>
      <left/>
      <right/>
      <top/>
      <bottom style="medium">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style="thin">
        <color indexed="64"/>
      </bottom>
      <diagonal/>
    </border>
  </borders>
  <cellStyleXfs count="6">
    <xf numFmtId="0" fontId="0"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2" fillId="0" borderId="0" applyNumberFormat="0" applyFill="0" applyBorder="0" applyAlignment="0" applyProtection="0">
      <alignment vertical="center"/>
    </xf>
    <xf numFmtId="9" fontId="1" fillId="0" borderId="0" applyFont="0" applyFill="0" applyBorder="0" applyAlignment="0" applyProtection="0">
      <alignment vertical="center"/>
    </xf>
  </cellStyleXfs>
  <cellXfs count="631">
    <xf numFmtId="0" fontId="0" fillId="0" borderId="0" xfId="0">
      <alignment vertical="center"/>
    </xf>
    <xf numFmtId="0" fontId="0" fillId="0" borderId="1" xfId="0" applyBorder="1">
      <alignment vertical="center"/>
    </xf>
    <xf numFmtId="0" fontId="3" fillId="0" borderId="0" xfId="0" applyFont="1">
      <alignment vertical="center"/>
    </xf>
    <xf numFmtId="0" fontId="4" fillId="0" borderId="0" xfId="0" applyFont="1">
      <alignment vertical="center"/>
    </xf>
    <xf numFmtId="0" fontId="4" fillId="2" borderId="2" xfId="0" applyFont="1" applyFill="1" applyBorder="1" applyAlignment="1">
      <alignment horizontal="center" vertical="center"/>
    </xf>
    <xf numFmtId="0" fontId="3" fillId="0" borderId="2" xfId="0" applyFont="1" applyBorder="1" applyAlignment="1">
      <alignment horizontal="center" vertical="center"/>
    </xf>
    <xf numFmtId="0" fontId="4" fillId="3" borderId="2" xfId="0" applyFont="1" applyFill="1" applyBorder="1" applyAlignment="1">
      <alignment horizontal="center" vertical="center"/>
    </xf>
    <xf numFmtId="0" fontId="5" fillId="4" borderId="2" xfId="0" applyFont="1" applyFill="1" applyBorder="1" applyAlignment="1">
      <alignment horizontal="center" vertical="center"/>
    </xf>
    <xf numFmtId="0" fontId="3" fillId="5" borderId="2" xfId="0" applyFont="1" applyFill="1" applyBorder="1" applyAlignment="1">
      <alignment horizontal="center" vertical="center"/>
    </xf>
    <xf numFmtId="0" fontId="4" fillId="2" borderId="3" xfId="0" applyFont="1" applyFill="1" applyBorder="1" applyAlignment="1">
      <alignment horizontal="center"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2" xfId="0" applyFont="1" applyBorder="1" applyAlignment="1">
      <alignment horizontal="left" vertical="center"/>
    </xf>
    <xf numFmtId="0" fontId="3" fillId="0" borderId="8" xfId="0" applyFont="1" applyBorder="1" applyAlignment="1">
      <alignment horizontal="left" vertical="center"/>
    </xf>
    <xf numFmtId="0" fontId="3" fillId="0" borderId="2" xfId="0" applyFont="1" applyBorder="1" applyAlignment="1">
      <alignment horizontal="left" vertical="center" wrapText="1"/>
    </xf>
    <xf numFmtId="0" fontId="4" fillId="2" borderId="5" xfId="0" applyFont="1" applyFill="1" applyBorder="1" applyAlignment="1">
      <alignment horizontal="center" vertical="center"/>
    </xf>
    <xf numFmtId="0" fontId="3" fillId="0" borderId="2" xfId="0" applyFont="1" applyBorder="1">
      <alignment vertical="center"/>
    </xf>
    <xf numFmtId="0" fontId="3" fillId="0" borderId="9" xfId="0" applyFont="1" applyBorder="1">
      <alignment vertical="center"/>
    </xf>
    <xf numFmtId="0" fontId="3" fillId="0" borderId="1" xfId="0" applyFont="1" applyBorder="1">
      <alignment vertical="center"/>
    </xf>
    <xf numFmtId="0" fontId="3" fillId="0" borderId="10" xfId="0" applyFont="1" applyBorder="1">
      <alignment vertical="center"/>
    </xf>
    <xf numFmtId="0" fontId="3" fillId="0" borderId="11" xfId="0" applyFont="1" applyBorder="1" applyAlignment="1">
      <alignment horizontal="left" vertical="center"/>
    </xf>
    <xf numFmtId="0" fontId="4" fillId="2" borderId="10" xfId="0" applyFont="1" applyFill="1" applyBorder="1" applyAlignment="1">
      <alignment horizontal="center" vertical="center"/>
    </xf>
    <xf numFmtId="0" fontId="3" fillId="0" borderId="10" xfId="0" applyFont="1" applyBorder="1" applyAlignment="1">
      <alignment horizontal="left" vertical="center"/>
    </xf>
    <xf numFmtId="0" fontId="3" fillId="0" borderId="10" xfId="0" quotePrefix="1" applyFont="1" applyBorder="1" applyAlignment="1">
      <alignment horizontal="left" vertical="center"/>
    </xf>
    <xf numFmtId="56" fontId="3" fillId="0" borderId="10" xfId="0" quotePrefix="1" applyNumberFormat="1" applyFont="1" applyBorder="1" applyAlignment="1">
      <alignment horizontal="left" vertical="center"/>
    </xf>
    <xf numFmtId="0" fontId="3" fillId="0" borderId="12" xfId="0" applyFont="1" applyBorder="1">
      <alignment vertical="center"/>
    </xf>
    <xf numFmtId="0" fontId="3" fillId="0" borderId="11" xfId="0" applyFont="1" applyBorder="1" applyAlignment="1">
      <alignment horizontal="center" vertical="center"/>
    </xf>
    <xf numFmtId="0" fontId="4" fillId="0" borderId="2" xfId="0" applyFont="1" applyBorder="1" applyAlignment="1">
      <alignment horizontal="left" vertical="center" wrapText="1"/>
    </xf>
    <xf numFmtId="0" fontId="6" fillId="0" borderId="1" xfId="0" applyFont="1" applyBorder="1" applyProtection="1">
      <alignment vertical="center"/>
      <protection locked="0"/>
    </xf>
    <xf numFmtId="0" fontId="0" fillId="0" borderId="1" xfId="0" applyBorder="1" applyProtection="1">
      <alignment vertical="center"/>
      <protection locked="0"/>
    </xf>
    <xf numFmtId="0" fontId="6" fillId="0" borderId="0" xfId="1" applyFont="1">
      <alignment vertical="center"/>
    </xf>
    <xf numFmtId="0" fontId="3" fillId="0" borderId="0" xfId="1" applyFont="1" applyProtection="1">
      <alignment vertical="center"/>
      <protection locked="0"/>
    </xf>
    <xf numFmtId="0" fontId="3" fillId="6" borderId="0" xfId="1" applyFont="1" applyFill="1">
      <alignment vertical="center"/>
    </xf>
    <xf numFmtId="0" fontId="7" fillId="6" borderId="0" xfId="1" applyFont="1" applyFill="1">
      <alignment vertical="center"/>
    </xf>
    <xf numFmtId="0" fontId="6" fillId="6" borderId="0" xfId="1" applyFont="1" applyFill="1">
      <alignment vertical="center"/>
    </xf>
    <xf numFmtId="0" fontId="7" fillId="6" borderId="0" xfId="1" applyFont="1" applyFill="1" applyAlignment="1">
      <alignment horizontal="right" vertical="center"/>
    </xf>
    <xf numFmtId="0" fontId="7" fillId="6" borderId="13" xfId="1" applyFont="1" applyFill="1" applyBorder="1">
      <alignment vertical="center"/>
    </xf>
    <xf numFmtId="0" fontId="8" fillId="6" borderId="0" xfId="1" applyFont="1" applyFill="1" applyAlignment="1">
      <alignment horizontal="center" vertical="center"/>
    </xf>
    <xf numFmtId="0" fontId="6" fillId="7" borderId="2" xfId="1" applyFont="1" applyFill="1" applyBorder="1" applyAlignment="1">
      <alignment horizontal="center" vertical="center" shrinkToFit="1"/>
    </xf>
    <xf numFmtId="0" fontId="6" fillId="7" borderId="2" xfId="1" applyFont="1" applyFill="1" applyBorder="1" applyAlignment="1">
      <alignment horizontal="center" vertical="center"/>
    </xf>
    <xf numFmtId="0" fontId="6" fillId="7" borderId="8" xfId="1" applyFont="1" applyFill="1" applyBorder="1" applyAlignment="1">
      <alignment horizontal="center" vertical="center"/>
    </xf>
    <xf numFmtId="0" fontId="6" fillId="8" borderId="8" xfId="1" applyFont="1" applyFill="1" applyBorder="1" applyAlignment="1">
      <alignment horizontal="center" vertical="top" wrapText="1"/>
    </xf>
    <xf numFmtId="0" fontId="6" fillId="0" borderId="8" xfId="1" applyFont="1" applyBorder="1" applyAlignment="1" applyProtection="1">
      <alignment vertical="center" wrapText="1"/>
      <protection locked="0"/>
    </xf>
    <xf numFmtId="0" fontId="6" fillId="0" borderId="0" xfId="1" applyFont="1" applyAlignment="1">
      <alignment horizontal="center" vertical="top" wrapText="1"/>
    </xf>
    <xf numFmtId="0" fontId="7" fillId="0" borderId="0" xfId="1" applyFont="1">
      <alignment vertical="center"/>
    </xf>
    <xf numFmtId="0" fontId="6" fillId="9" borderId="8" xfId="1" applyFont="1" applyFill="1" applyBorder="1" applyAlignment="1">
      <alignment horizontal="center" vertical="top" wrapText="1"/>
    </xf>
    <xf numFmtId="0" fontId="6" fillId="0" borderId="8" xfId="1" applyFont="1" applyBorder="1" applyAlignment="1" applyProtection="1">
      <alignment horizontal="left" vertical="center" wrapText="1"/>
      <protection locked="0"/>
    </xf>
    <xf numFmtId="0" fontId="6" fillId="10" borderId="8" xfId="1" applyFont="1" applyFill="1" applyBorder="1" applyAlignment="1">
      <alignment horizontal="center" vertical="top" wrapText="1"/>
    </xf>
    <xf numFmtId="0" fontId="6" fillId="11" borderId="8" xfId="1" applyFont="1" applyFill="1" applyBorder="1" applyAlignment="1">
      <alignment horizontal="center" vertical="top" wrapText="1"/>
    </xf>
    <xf numFmtId="0" fontId="6" fillId="12" borderId="0" xfId="1" applyFont="1" applyFill="1" applyAlignment="1">
      <alignment horizontal="left" vertical="top"/>
    </xf>
    <xf numFmtId="0" fontId="7" fillId="6" borderId="0" xfId="1" applyFont="1" applyFill="1" applyAlignment="1">
      <alignment vertical="center" wrapText="1"/>
    </xf>
    <xf numFmtId="0" fontId="9" fillId="6" borderId="0" xfId="1" applyFont="1" applyFill="1">
      <alignment vertical="center"/>
    </xf>
    <xf numFmtId="0" fontId="10" fillId="13" borderId="2" xfId="1" applyFont="1" applyFill="1" applyBorder="1" applyAlignment="1">
      <alignment horizontal="left" vertical="center" wrapText="1"/>
    </xf>
    <xf numFmtId="0" fontId="6" fillId="14" borderId="14" xfId="1" applyFont="1" applyFill="1" applyBorder="1" applyAlignment="1">
      <alignment horizontal="center" vertical="center"/>
    </xf>
    <xf numFmtId="0" fontId="6" fillId="0" borderId="15" xfId="1" applyFont="1" applyBorder="1" applyAlignment="1" applyProtection="1">
      <alignment horizontal="center" vertical="center" wrapText="1"/>
      <protection locked="0"/>
    </xf>
    <xf numFmtId="0" fontId="6" fillId="0" borderId="16" xfId="1" applyFont="1" applyBorder="1" applyAlignment="1" applyProtection="1">
      <alignment horizontal="center" vertical="center" wrapText="1"/>
      <protection locked="0"/>
    </xf>
    <xf numFmtId="0" fontId="6" fillId="0" borderId="17" xfId="1" applyFont="1" applyBorder="1" applyAlignment="1" applyProtection="1">
      <alignment horizontal="center" vertical="center" wrapText="1"/>
      <protection locked="0"/>
    </xf>
    <xf numFmtId="0" fontId="6" fillId="14" borderId="4" xfId="1" applyFont="1" applyFill="1" applyBorder="1" applyAlignment="1">
      <alignment horizontal="center" vertical="center" wrapText="1"/>
    </xf>
    <xf numFmtId="0" fontId="6" fillId="14" borderId="18" xfId="1" applyFont="1" applyFill="1" applyBorder="1" applyAlignment="1">
      <alignment horizontal="center" vertical="center" wrapText="1"/>
    </xf>
    <xf numFmtId="0" fontId="6" fillId="14" borderId="2" xfId="1" applyFont="1" applyFill="1" applyBorder="1" applyAlignment="1">
      <alignment horizontal="center" vertical="center" wrapText="1"/>
    </xf>
    <xf numFmtId="0" fontId="6" fillId="14" borderId="3" xfId="1" applyFont="1" applyFill="1" applyBorder="1" applyAlignment="1">
      <alignment horizontal="center" vertical="center" wrapText="1"/>
    </xf>
    <xf numFmtId="0" fontId="6" fillId="14" borderId="4" xfId="1" applyFont="1" applyFill="1" applyBorder="1" applyAlignment="1" applyProtection="1">
      <alignment horizontal="center" vertical="center" wrapText="1"/>
      <protection locked="0"/>
    </xf>
    <xf numFmtId="0" fontId="6" fillId="14" borderId="18" xfId="1" applyFont="1" applyFill="1" applyBorder="1" applyAlignment="1" applyProtection="1">
      <alignment horizontal="center" vertical="center" wrapText="1"/>
      <protection locked="0"/>
    </xf>
    <xf numFmtId="0" fontId="6" fillId="7" borderId="11" xfId="1" applyFont="1" applyFill="1" applyBorder="1" applyAlignment="1">
      <alignment horizontal="center" vertical="center"/>
    </xf>
    <xf numFmtId="0" fontId="6" fillId="8" borderId="11" xfId="1" applyFont="1" applyFill="1" applyBorder="1" applyAlignment="1">
      <alignment horizontal="center" vertical="top" wrapText="1"/>
    </xf>
    <xf numFmtId="0" fontId="6" fillId="0" borderId="11" xfId="1" applyFont="1" applyBorder="1" applyAlignment="1" applyProtection="1">
      <alignment vertical="center" wrapText="1"/>
      <protection locked="0"/>
    </xf>
    <xf numFmtId="0" fontId="6" fillId="9" borderId="11" xfId="1" applyFont="1" applyFill="1" applyBorder="1" applyAlignment="1">
      <alignment horizontal="center" vertical="top" wrapText="1"/>
    </xf>
    <xf numFmtId="0" fontId="6" fillId="0" borderId="11" xfId="1" applyFont="1" applyBorder="1" applyAlignment="1" applyProtection="1">
      <alignment horizontal="left" vertical="center" wrapText="1"/>
      <protection locked="0"/>
    </xf>
    <xf numFmtId="0" fontId="6" fillId="10" borderId="11" xfId="1" applyFont="1" applyFill="1" applyBorder="1" applyAlignment="1">
      <alignment horizontal="center" vertical="top" wrapText="1"/>
    </xf>
    <xf numFmtId="0" fontId="6" fillId="11" borderId="11" xfId="1" applyFont="1" applyFill="1" applyBorder="1" applyAlignment="1">
      <alignment horizontal="center" vertical="top" wrapText="1"/>
    </xf>
    <xf numFmtId="0" fontId="6" fillId="12" borderId="0" xfId="1" applyFont="1" applyFill="1" applyAlignment="1">
      <alignment horizontal="center" vertical="center" wrapText="1"/>
    </xf>
    <xf numFmtId="0" fontId="6" fillId="12" borderId="0" xfId="1" applyFont="1" applyFill="1" applyAlignment="1">
      <alignment horizontal="left" vertical="center"/>
    </xf>
    <xf numFmtId="0" fontId="6" fillId="12" borderId="0" xfId="1" applyFont="1" applyFill="1">
      <alignment vertical="center"/>
    </xf>
    <xf numFmtId="0" fontId="7" fillId="12" borderId="0" xfId="1" applyFont="1" applyFill="1" applyAlignment="1">
      <alignment horizontal="left" vertical="top"/>
    </xf>
    <xf numFmtId="0" fontId="6" fillId="0" borderId="0" xfId="1" applyFont="1" applyAlignment="1">
      <alignment horizontal="center" vertical="center" wrapText="1"/>
    </xf>
    <xf numFmtId="0" fontId="6" fillId="14" borderId="19" xfId="1" applyFont="1" applyFill="1" applyBorder="1" applyAlignment="1">
      <alignment horizontal="center" vertical="center"/>
    </xf>
    <xf numFmtId="0" fontId="6" fillId="0" borderId="12" xfId="1" applyFont="1" applyBorder="1" applyAlignment="1" applyProtection="1">
      <alignment horizontal="center" vertical="center" wrapText="1"/>
      <protection locked="0"/>
    </xf>
    <xf numFmtId="0" fontId="6" fillId="0" borderId="0" xfId="1" applyFont="1" applyAlignment="1" applyProtection="1">
      <alignment horizontal="center" vertical="center" wrapText="1"/>
      <protection locked="0"/>
    </xf>
    <xf numFmtId="0" fontId="6" fillId="0" borderId="20" xfId="1" applyFont="1" applyBorder="1" applyAlignment="1" applyProtection="1">
      <alignment horizontal="center" vertical="center" wrapText="1"/>
      <protection locked="0"/>
    </xf>
    <xf numFmtId="0" fontId="6" fillId="14" borderId="21" xfId="1" applyFont="1" applyFill="1" applyBorder="1" applyAlignment="1">
      <alignment horizontal="center" vertical="center" wrapText="1"/>
    </xf>
    <xf numFmtId="0" fontId="6" fillId="14" borderId="0" xfId="1" applyFont="1" applyFill="1" applyAlignment="1">
      <alignment horizontal="center" vertical="center" wrapText="1"/>
    </xf>
    <xf numFmtId="0" fontId="6" fillId="14" borderId="12" xfId="1" applyFont="1" applyFill="1" applyBorder="1" applyAlignment="1">
      <alignment horizontal="center" vertical="center" wrapText="1"/>
    </xf>
    <xf numFmtId="0" fontId="6" fillId="14" borderId="21" xfId="1" applyFont="1" applyFill="1" applyBorder="1" applyAlignment="1" applyProtection="1">
      <alignment horizontal="center" vertical="center" wrapText="1"/>
      <protection locked="0"/>
    </xf>
    <xf numFmtId="0" fontId="6" fillId="14" borderId="0" xfId="1" applyFont="1" applyFill="1" applyAlignment="1" applyProtection="1">
      <alignment horizontal="center" vertical="center" wrapText="1"/>
      <protection locked="0"/>
    </xf>
    <xf numFmtId="0" fontId="6" fillId="14" borderId="9" xfId="1" applyFont="1" applyFill="1" applyBorder="1" applyAlignment="1">
      <alignment horizontal="center" vertical="center" wrapText="1"/>
    </xf>
    <xf numFmtId="0" fontId="6" fillId="14" borderId="1" xfId="1" applyFont="1" applyFill="1" applyBorder="1" applyAlignment="1">
      <alignment horizontal="center" vertical="center" wrapText="1"/>
    </xf>
    <xf numFmtId="0" fontId="6" fillId="14" borderId="22" xfId="1" applyFont="1" applyFill="1" applyBorder="1" applyAlignment="1">
      <alignment horizontal="center" vertical="center" wrapText="1"/>
    </xf>
    <xf numFmtId="0" fontId="6" fillId="7" borderId="10" xfId="1" applyFont="1" applyFill="1" applyBorder="1" applyAlignment="1">
      <alignment horizontal="center" vertical="center"/>
    </xf>
    <xf numFmtId="49" fontId="6" fillId="0" borderId="2" xfId="1" applyNumberFormat="1" applyFont="1" applyBorder="1" applyAlignment="1" applyProtection="1">
      <alignment horizontal="center" vertical="center"/>
      <protection locked="0"/>
    </xf>
    <xf numFmtId="0" fontId="6" fillId="0" borderId="2" xfId="1" applyFont="1" applyBorder="1" applyAlignment="1" applyProtection="1">
      <alignment horizontal="center" vertical="center"/>
      <protection locked="0"/>
    </xf>
    <xf numFmtId="0" fontId="6" fillId="6" borderId="2" xfId="1" applyFont="1" applyFill="1" applyBorder="1" applyAlignment="1" applyProtection="1">
      <alignment horizontal="center" vertical="center"/>
      <protection locked="0"/>
    </xf>
    <xf numFmtId="49" fontId="6" fillId="6" borderId="2" xfId="1" applyNumberFormat="1" applyFont="1" applyFill="1" applyBorder="1" applyAlignment="1" applyProtection="1">
      <alignment horizontal="center" vertical="center"/>
      <protection locked="0"/>
    </xf>
    <xf numFmtId="176" fontId="6" fillId="0" borderId="2" xfId="1" applyNumberFormat="1" applyFont="1" applyBorder="1" applyAlignment="1" applyProtection="1">
      <alignment horizontal="center" vertical="center" shrinkToFit="1"/>
      <protection locked="0"/>
    </xf>
    <xf numFmtId="0" fontId="3" fillId="15" borderId="2" xfId="1" applyFont="1" applyFill="1" applyBorder="1" applyAlignment="1">
      <alignment horizontal="center" vertical="center"/>
    </xf>
    <xf numFmtId="0" fontId="6" fillId="8" borderId="10" xfId="1" applyFont="1" applyFill="1" applyBorder="1" applyAlignment="1">
      <alignment horizontal="center" vertical="top" wrapText="1"/>
    </xf>
    <xf numFmtId="0" fontId="6" fillId="0" borderId="10" xfId="1" applyFont="1" applyBorder="1" applyAlignment="1" applyProtection="1">
      <alignment vertical="center" wrapText="1"/>
      <protection locked="0"/>
    </xf>
    <xf numFmtId="0" fontId="6" fillId="12" borderId="0" xfId="1" applyFont="1" applyFill="1" applyAlignment="1">
      <alignment horizontal="center" vertical="center"/>
    </xf>
    <xf numFmtId="0" fontId="6" fillId="7" borderId="2" xfId="1" applyFont="1" applyFill="1" applyBorder="1" applyAlignment="1">
      <alignment horizontal="center" vertical="center" wrapText="1"/>
    </xf>
    <xf numFmtId="0" fontId="6" fillId="8" borderId="8" xfId="1" applyFont="1" applyFill="1" applyBorder="1" applyAlignment="1">
      <alignment horizontal="center" vertical="top"/>
    </xf>
    <xf numFmtId="0" fontId="6" fillId="8" borderId="11" xfId="1" applyFont="1" applyFill="1" applyBorder="1" applyAlignment="1">
      <alignment horizontal="center" vertical="top"/>
    </xf>
    <xf numFmtId="0" fontId="6" fillId="14" borderId="1" xfId="1" applyFont="1" applyFill="1" applyBorder="1" applyAlignment="1" applyProtection="1">
      <alignment horizontal="center" vertical="center" wrapText="1"/>
      <protection locked="0"/>
    </xf>
    <xf numFmtId="0" fontId="6" fillId="14" borderId="22" xfId="1" applyFont="1" applyFill="1" applyBorder="1" applyAlignment="1" applyProtection="1">
      <alignment horizontal="center" vertical="center" wrapText="1"/>
      <protection locked="0"/>
    </xf>
    <xf numFmtId="0" fontId="6" fillId="12" borderId="0" xfId="1" applyFont="1" applyFill="1" applyAlignment="1">
      <alignment horizontal="center" vertical="top" wrapText="1"/>
    </xf>
    <xf numFmtId="0" fontId="11" fillId="0" borderId="3" xfId="0" applyFont="1" applyBorder="1" applyAlignment="1">
      <alignment horizontal="left" vertical="top" wrapText="1"/>
    </xf>
    <xf numFmtId="0" fontId="11" fillId="0" borderId="4" xfId="0" applyFont="1" applyBorder="1" applyAlignment="1">
      <alignment horizontal="left" vertical="top" wrapText="1"/>
    </xf>
    <xf numFmtId="0" fontId="11" fillId="0" borderId="18" xfId="0" applyFont="1" applyBorder="1" applyAlignment="1">
      <alignment horizontal="left" vertical="top" wrapText="1"/>
    </xf>
    <xf numFmtId="0" fontId="6" fillId="0" borderId="4" xfId="1" applyFont="1" applyBorder="1" applyAlignment="1" applyProtection="1">
      <alignment horizontal="left" vertical="top" wrapText="1"/>
      <protection locked="0"/>
    </xf>
    <xf numFmtId="0" fontId="6" fillId="0" borderId="18" xfId="1" applyFont="1" applyBorder="1" applyAlignment="1" applyProtection="1">
      <alignment horizontal="left" vertical="top" wrapText="1"/>
      <protection locked="0"/>
    </xf>
    <xf numFmtId="0" fontId="3" fillId="0" borderId="2" xfId="0" applyFont="1" applyBorder="1" applyAlignment="1" applyProtection="1">
      <alignment horizontal="left" vertical="top" wrapText="1"/>
      <protection locked="0"/>
    </xf>
    <xf numFmtId="0" fontId="6" fillId="0" borderId="3" xfId="0" applyFont="1" applyBorder="1" applyAlignment="1" applyProtection="1">
      <alignment vertical="center" wrapText="1"/>
      <protection locked="0"/>
    </xf>
    <xf numFmtId="0" fontId="6" fillId="0" borderId="4" xfId="0" applyFont="1" applyBorder="1" applyAlignment="1" applyProtection="1">
      <alignment vertical="center" wrapText="1"/>
      <protection locked="0"/>
    </xf>
    <xf numFmtId="0" fontId="6" fillId="0" borderId="18" xfId="0" applyFont="1" applyBorder="1" applyAlignment="1" applyProtection="1">
      <alignment vertical="center"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center" vertical="center" wrapText="1"/>
      <protection locked="0"/>
    </xf>
    <xf numFmtId="0" fontId="6" fillId="0" borderId="4" xfId="0" applyFont="1" applyBorder="1" applyAlignment="1" applyProtection="1">
      <alignment horizontal="center" vertical="center" wrapText="1"/>
      <protection locked="0"/>
    </xf>
    <xf numFmtId="0" fontId="6" fillId="0" borderId="18" xfId="0" applyFont="1" applyBorder="1" applyAlignment="1" applyProtection="1">
      <alignment horizontal="center" vertical="center" wrapText="1"/>
      <protection locked="0"/>
    </xf>
    <xf numFmtId="0" fontId="6" fillId="0" borderId="3" xfId="0" applyFont="1" applyBorder="1" applyAlignment="1" applyProtection="1">
      <alignment horizontal="left" vertical="top" wrapText="1"/>
      <protection locked="0"/>
    </xf>
    <xf numFmtId="0" fontId="11" fillId="0" borderId="12" xfId="0" applyFont="1" applyBorder="1" applyAlignment="1">
      <alignment horizontal="left" vertical="top" wrapText="1"/>
    </xf>
    <xf numFmtId="0" fontId="11" fillId="0" borderId="0" xfId="0" applyFont="1" applyAlignment="1">
      <alignment horizontal="left" vertical="top" wrapText="1"/>
    </xf>
    <xf numFmtId="0" fontId="11" fillId="0" borderId="21" xfId="0" applyFont="1" applyBorder="1" applyAlignment="1">
      <alignment horizontal="left" vertical="top" wrapText="1"/>
    </xf>
    <xf numFmtId="0" fontId="6" fillId="0" borderId="21" xfId="1" applyFont="1" applyBorder="1" applyAlignment="1" applyProtection="1">
      <alignment horizontal="left" vertical="top" wrapText="1"/>
      <protection locked="0"/>
    </xf>
    <xf numFmtId="0" fontId="6" fillId="0" borderId="0" xfId="1" applyFont="1" applyAlignment="1" applyProtection="1">
      <alignment horizontal="left" vertical="top" wrapText="1"/>
      <protection locked="0"/>
    </xf>
    <xf numFmtId="0" fontId="6" fillId="0" borderId="12" xfId="0" applyFont="1" applyBorder="1" applyAlignment="1" applyProtection="1">
      <alignment vertical="center" wrapText="1"/>
      <protection locked="0"/>
    </xf>
    <xf numFmtId="0" fontId="6" fillId="0" borderId="0" xfId="0" applyFont="1" applyAlignment="1" applyProtection="1">
      <alignment vertical="center" wrapText="1"/>
      <protection locked="0"/>
    </xf>
    <xf numFmtId="0" fontId="6" fillId="0" borderId="21" xfId="0" applyFont="1" applyBorder="1" applyAlignment="1" applyProtection="1">
      <alignment vertical="center" wrapText="1"/>
      <protection locked="0"/>
    </xf>
    <xf numFmtId="0" fontId="6" fillId="0" borderId="21" xfId="0" applyFont="1" applyBorder="1" applyAlignment="1" applyProtection="1">
      <alignment horizontal="center" vertical="center" wrapText="1"/>
      <protection locked="0"/>
    </xf>
    <xf numFmtId="0" fontId="6" fillId="0" borderId="12" xfId="0" applyFont="1" applyBorder="1" applyAlignment="1" applyProtection="1">
      <alignment horizontal="left" vertical="top" wrapText="1"/>
      <protection locked="0"/>
    </xf>
    <xf numFmtId="0" fontId="6" fillId="0" borderId="12" xfId="0" applyFont="1" applyBorder="1" applyAlignment="1">
      <alignment horizontal="left" vertical="center"/>
    </xf>
    <xf numFmtId="0" fontId="6" fillId="0" borderId="0" xfId="0" applyFont="1" applyAlignment="1">
      <alignment horizontal="left" vertical="center"/>
    </xf>
    <xf numFmtId="0" fontId="6" fillId="0" borderId="21" xfId="0" applyFont="1" applyBorder="1" applyAlignment="1">
      <alignment horizontal="left" vertical="center"/>
    </xf>
    <xf numFmtId="0" fontId="6" fillId="0" borderId="12" xfId="0" applyFont="1" applyBorder="1" applyAlignment="1" applyProtection="1">
      <alignment horizontal="left" vertical="center"/>
      <protection locked="0"/>
    </xf>
    <xf numFmtId="0" fontId="6" fillId="0" borderId="0" xfId="0" applyFont="1" applyAlignment="1" applyProtection="1">
      <alignment horizontal="left" vertical="center"/>
      <protection locked="0"/>
    </xf>
    <xf numFmtId="0" fontId="6" fillId="0" borderId="12" xfId="0" applyFont="1" applyBorder="1" applyAlignment="1">
      <alignment horizontal="left" vertical="center" wrapText="1"/>
    </xf>
    <xf numFmtId="0" fontId="6" fillId="0" borderId="0" xfId="0" applyFont="1" applyAlignment="1">
      <alignment horizontal="left" vertical="center" wrapText="1"/>
    </xf>
    <xf numFmtId="0" fontId="6" fillId="0" borderId="21" xfId="0" applyFont="1" applyBorder="1" applyAlignment="1">
      <alignment horizontal="left" vertical="center" wrapText="1"/>
    </xf>
    <xf numFmtId="0" fontId="6" fillId="0" borderId="12" xfId="0" applyFont="1" applyBorder="1" applyAlignment="1" applyProtection="1">
      <alignment horizontal="left" vertical="center" wrapText="1"/>
      <protection locked="0"/>
    </xf>
    <xf numFmtId="0" fontId="6" fillId="0" borderId="0" xfId="0" applyFont="1" applyAlignment="1" applyProtection="1">
      <alignment horizontal="left" vertical="center" wrapText="1"/>
      <protection locked="0"/>
    </xf>
    <xf numFmtId="0" fontId="6" fillId="0" borderId="21" xfId="0" applyFont="1" applyBorder="1" applyAlignment="1" applyProtection="1">
      <alignment horizontal="left" vertical="center" wrapText="1"/>
      <protection locked="0"/>
    </xf>
    <xf numFmtId="0" fontId="6" fillId="15" borderId="8" xfId="0" applyFont="1" applyFill="1" applyBorder="1" applyAlignment="1" applyProtection="1">
      <alignment horizontal="center" vertical="center" shrinkToFit="1"/>
      <protection hidden="1"/>
    </xf>
    <xf numFmtId="0" fontId="6" fillId="15" borderId="11" xfId="0" applyFont="1" applyFill="1" applyBorder="1" applyAlignment="1" applyProtection="1">
      <alignment horizontal="center" vertical="center" shrinkToFit="1"/>
      <protection hidden="1"/>
    </xf>
    <xf numFmtId="0" fontId="6" fillId="8" borderId="10" xfId="1" applyFont="1" applyFill="1" applyBorder="1" applyAlignment="1">
      <alignment horizontal="center" vertical="top"/>
    </xf>
    <xf numFmtId="0" fontId="6" fillId="9" borderId="10" xfId="1" applyFont="1" applyFill="1" applyBorder="1" applyAlignment="1">
      <alignment horizontal="center" vertical="top" wrapText="1"/>
    </xf>
    <xf numFmtId="0" fontId="6" fillId="0" borderId="10" xfId="1" applyFont="1" applyBorder="1" applyAlignment="1" applyProtection="1">
      <alignment horizontal="left" vertical="center" wrapText="1"/>
      <protection locked="0"/>
    </xf>
    <xf numFmtId="0" fontId="6" fillId="10" borderId="10" xfId="1" applyFont="1" applyFill="1" applyBorder="1" applyAlignment="1">
      <alignment horizontal="center" vertical="top" wrapText="1"/>
    </xf>
    <xf numFmtId="0" fontId="6" fillId="11" borderId="10" xfId="1" applyFont="1" applyFill="1" applyBorder="1" applyAlignment="1">
      <alignment horizontal="center" vertical="top" wrapText="1"/>
    </xf>
    <xf numFmtId="0" fontId="6" fillId="9" borderId="2" xfId="1" applyFont="1" applyFill="1" applyBorder="1" applyAlignment="1">
      <alignment horizontal="center" vertical="top" wrapText="1"/>
    </xf>
    <xf numFmtId="38" fontId="6" fillId="6" borderId="7" xfId="3" applyFont="1" applyFill="1" applyBorder="1" applyAlignment="1" applyProtection="1">
      <alignment horizontal="right" vertical="center" wrapText="1"/>
      <protection locked="0"/>
    </xf>
    <xf numFmtId="38" fontId="6" fillId="9" borderId="2" xfId="3" applyFont="1" applyFill="1" applyBorder="1" applyAlignment="1">
      <alignment horizontal="right" vertical="top" wrapText="1"/>
    </xf>
    <xf numFmtId="0" fontId="6" fillId="10" borderId="2" xfId="1" applyFont="1" applyFill="1" applyBorder="1" applyAlignment="1">
      <alignment horizontal="center" vertical="top" wrapText="1"/>
    </xf>
    <xf numFmtId="38" fontId="6" fillId="0" borderId="7" xfId="3" applyFont="1" applyBorder="1" applyAlignment="1" applyProtection="1">
      <alignment horizontal="right" vertical="center" wrapText="1"/>
      <protection locked="0"/>
    </xf>
    <xf numFmtId="38" fontId="6" fillId="10" borderId="2" xfId="3" applyFont="1" applyFill="1" applyBorder="1" applyAlignment="1">
      <alignment horizontal="right" vertical="top" wrapText="1"/>
    </xf>
    <xf numFmtId="38" fontId="6" fillId="11" borderId="2" xfId="3" applyFont="1" applyFill="1" applyBorder="1" applyAlignment="1">
      <alignment horizontal="right" vertical="top" wrapText="1"/>
    </xf>
    <xf numFmtId="0" fontId="6" fillId="6" borderId="8" xfId="1" applyFont="1" applyFill="1" applyBorder="1" applyAlignment="1" applyProtection="1">
      <alignment horizontal="center" vertical="center" shrinkToFit="1"/>
      <protection locked="0"/>
    </xf>
    <xf numFmtId="0" fontId="13" fillId="6" borderId="2" xfId="4" applyFont="1" applyFill="1" applyBorder="1" applyAlignment="1" applyProtection="1">
      <alignment horizontal="center" vertical="center"/>
      <protection locked="0"/>
    </xf>
    <xf numFmtId="0" fontId="6" fillId="6" borderId="11" xfId="1" applyFont="1" applyFill="1" applyBorder="1" applyAlignment="1" applyProtection="1">
      <alignment horizontal="center" vertical="center" shrinkToFit="1"/>
      <protection locked="0"/>
    </xf>
    <xf numFmtId="0" fontId="6" fillId="0" borderId="9" xfId="0" applyFont="1" applyBorder="1" applyAlignment="1">
      <alignment horizontal="left" vertical="center" wrapText="1"/>
    </xf>
    <xf numFmtId="0" fontId="6" fillId="0" borderId="1" xfId="0" applyFont="1" applyBorder="1" applyAlignment="1">
      <alignment horizontal="left" vertical="center" wrapText="1"/>
    </xf>
    <xf numFmtId="0" fontId="6" fillId="0" borderId="22" xfId="0" applyFont="1" applyBorder="1" applyAlignment="1">
      <alignment horizontal="left" vertical="center" wrapText="1"/>
    </xf>
    <xf numFmtId="0" fontId="6" fillId="0" borderId="9" xfId="0" applyFont="1" applyBorder="1" applyAlignment="1" applyProtection="1">
      <alignment horizontal="left" vertical="center" wrapText="1"/>
      <protection locked="0"/>
    </xf>
    <xf numFmtId="0" fontId="6" fillId="0" borderId="1" xfId="0" applyFont="1" applyBorder="1" applyAlignment="1" applyProtection="1">
      <alignment horizontal="left" vertical="center" wrapText="1"/>
      <protection locked="0"/>
    </xf>
    <xf numFmtId="0" fontId="6" fillId="0" borderId="22" xfId="0" applyFont="1" applyBorder="1" applyAlignment="1" applyProtection="1">
      <alignment horizontal="left" vertical="center" wrapText="1"/>
      <protection locked="0"/>
    </xf>
    <xf numFmtId="0" fontId="6" fillId="15" borderId="10" xfId="0" applyFont="1" applyFill="1" applyBorder="1" applyAlignment="1" applyProtection="1">
      <alignment horizontal="center" vertical="center" shrinkToFit="1"/>
      <protection hidden="1"/>
    </xf>
    <xf numFmtId="0" fontId="6" fillId="14" borderId="3" xfId="0" applyFont="1" applyFill="1" applyBorder="1" applyAlignment="1" applyProtection="1">
      <alignment horizontal="center" vertical="center" wrapText="1"/>
      <protection locked="0"/>
    </xf>
    <xf numFmtId="0" fontId="6" fillId="14" borderId="23" xfId="1" applyFont="1" applyFill="1" applyBorder="1" applyAlignment="1">
      <alignment horizontal="center" vertical="center"/>
    </xf>
    <xf numFmtId="0" fontId="6" fillId="0" borderId="9" xfId="1" applyFont="1" applyBorder="1" applyAlignment="1" applyProtection="1">
      <alignment horizontal="center" vertical="center" wrapText="1"/>
      <protection locked="0"/>
    </xf>
    <xf numFmtId="0" fontId="6" fillId="0" borderId="1" xfId="1" applyFont="1" applyBorder="1" applyAlignment="1" applyProtection="1">
      <alignment horizontal="center" vertical="center" wrapText="1"/>
      <protection locked="0"/>
    </xf>
    <xf numFmtId="0" fontId="6" fillId="0" borderId="24" xfId="1" applyFont="1" applyBorder="1" applyAlignment="1" applyProtection="1">
      <alignment horizontal="center" vertical="center" wrapText="1"/>
      <protection locked="0"/>
    </xf>
    <xf numFmtId="0" fontId="6" fillId="14" borderId="12" xfId="0" applyFont="1" applyFill="1" applyBorder="1" applyAlignment="1" applyProtection="1">
      <alignment horizontal="center" vertical="center" wrapText="1"/>
      <protection locked="0"/>
    </xf>
    <xf numFmtId="0" fontId="6" fillId="14" borderId="25" xfId="1" applyFont="1" applyFill="1" applyBorder="1" applyAlignment="1">
      <alignment horizontal="center" vertical="center"/>
    </xf>
    <xf numFmtId="0" fontId="6" fillId="0" borderId="3" xfId="1" applyFont="1" applyBorder="1" applyAlignment="1" applyProtection="1">
      <alignment horizontal="center" vertical="center"/>
      <protection locked="0"/>
    </xf>
    <xf numFmtId="0" fontId="6" fillId="0" borderId="4" xfId="1" applyFont="1" applyBorder="1" applyAlignment="1" applyProtection="1">
      <alignment horizontal="center" vertical="center"/>
      <protection locked="0"/>
    </xf>
    <xf numFmtId="0" fontId="6" fillId="0" borderId="26" xfId="1" applyFont="1" applyBorder="1" applyAlignment="1" applyProtection="1">
      <alignment horizontal="center" vertical="center"/>
      <protection locked="0"/>
    </xf>
    <xf numFmtId="0" fontId="14" fillId="0" borderId="0" xfId="0" applyFont="1">
      <alignment vertical="center"/>
    </xf>
    <xf numFmtId="0" fontId="6" fillId="6" borderId="0" xfId="1" applyFont="1" applyFill="1" applyAlignment="1">
      <alignment horizontal="left" vertical="top" wrapText="1"/>
    </xf>
    <xf numFmtId="0" fontId="6" fillId="6" borderId="0" xfId="1" applyFont="1" applyFill="1" applyAlignment="1">
      <alignment vertical="top" wrapText="1"/>
    </xf>
    <xf numFmtId="0" fontId="15" fillId="0" borderId="0" xfId="0" applyFont="1">
      <alignment vertical="center"/>
    </xf>
    <xf numFmtId="0" fontId="6" fillId="0" borderId="12" xfId="1" applyFont="1" applyBorder="1" applyAlignment="1" applyProtection="1">
      <alignment horizontal="center" vertical="center"/>
      <protection locked="0"/>
    </xf>
    <xf numFmtId="0" fontId="6" fillId="0" borderId="0" xfId="1" applyFont="1" applyAlignment="1" applyProtection="1">
      <alignment horizontal="center" vertical="center"/>
      <protection locked="0"/>
    </xf>
    <xf numFmtId="0" fontId="6" fillId="0" borderId="20" xfId="1" applyFont="1" applyBorder="1" applyAlignment="1" applyProtection="1">
      <alignment horizontal="center" vertical="center"/>
      <protection locked="0"/>
    </xf>
    <xf numFmtId="0" fontId="6" fillId="14" borderId="9" xfId="0" applyFont="1" applyFill="1" applyBorder="1" applyAlignment="1" applyProtection="1">
      <alignment horizontal="center" vertical="center" wrapText="1"/>
      <protection locked="0"/>
    </xf>
    <xf numFmtId="0" fontId="6" fillId="6" borderId="10" xfId="1" applyFont="1" applyFill="1" applyBorder="1" applyAlignment="1" applyProtection="1">
      <alignment horizontal="center" vertical="center" shrinkToFit="1"/>
      <protection locked="0"/>
    </xf>
    <xf numFmtId="0" fontId="16" fillId="6" borderId="0" xfId="1" applyFont="1" applyFill="1">
      <alignment vertical="center"/>
    </xf>
    <xf numFmtId="0" fontId="6" fillId="0" borderId="0" xfId="1" applyFont="1" applyAlignment="1">
      <alignment vertical="top" wrapText="1"/>
    </xf>
    <xf numFmtId="0" fontId="6" fillId="15" borderId="2" xfId="1" applyFont="1" applyFill="1" applyBorder="1" applyAlignment="1" applyProtection="1">
      <alignment horizontal="center" vertical="center" shrinkToFit="1"/>
      <protection hidden="1"/>
    </xf>
    <xf numFmtId="0" fontId="6" fillId="0" borderId="8" xfId="1" applyFont="1" applyBorder="1" applyAlignment="1" applyProtection="1">
      <alignment horizontal="center" vertical="center" wrapText="1"/>
      <protection locked="0"/>
    </xf>
    <xf numFmtId="0" fontId="6" fillId="0" borderId="2" xfId="1" applyFont="1" applyBorder="1" applyAlignment="1" applyProtection="1">
      <alignment horizontal="left" vertical="center" wrapText="1"/>
      <protection locked="0"/>
    </xf>
    <xf numFmtId="0" fontId="6" fillId="11" borderId="2" xfId="1" applyFont="1" applyFill="1" applyBorder="1" applyAlignment="1">
      <alignment horizontal="center" vertical="top" wrapText="1"/>
    </xf>
    <xf numFmtId="0" fontId="6" fillId="14" borderId="27" xfId="1" applyFont="1" applyFill="1" applyBorder="1" applyAlignment="1">
      <alignment horizontal="center" vertical="center"/>
    </xf>
    <xf numFmtId="0" fontId="6" fillId="0" borderId="28" xfId="1" applyFont="1" applyBorder="1" applyAlignment="1" applyProtection="1">
      <alignment horizontal="center" vertical="center"/>
      <protection locked="0"/>
    </xf>
    <xf numFmtId="0" fontId="6" fillId="0" borderId="11" xfId="1" applyFont="1" applyBorder="1" applyAlignment="1" applyProtection="1">
      <alignment horizontal="center" vertical="center" wrapText="1"/>
      <protection locked="0"/>
    </xf>
    <xf numFmtId="0" fontId="6" fillId="14" borderId="29" xfId="1" applyFont="1" applyFill="1" applyBorder="1" applyAlignment="1">
      <alignment horizontal="center" vertical="center"/>
    </xf>
    <xf numFmtId="0" fontId="6" fillId="0" borderId="30" xfId="1" applyFont="1" applyBorder="1" applyAlignment="1" applyProtection="1">
      <alignment horizontal="center" vertical="center"/>
      <protection locked="0"/>
    </xf>
    <xf numFmtId="0" fontId="6" fillId="0" borderId="31" xfId="1" applyFont="1" applyBorder="1" applyAlignment="1" applyProtection="1">
      <alignment horizontal="center" vertical="center"/>
      <protection locked="0"/>
    </xf>
    <xf numFmtId="0" fontId="3" fillId="0" borderId="8" xfId="1" applyFont="1" applyBorder="1" applyAlignment="1" applyProtection="1">
      <alignment horizontal="center" vertical="center"/>
      <protection locked="0"/>
    </xf>
    <xf numFmtId="0" fontId="6" fillId="14" borderId="10" xfId="1" applyFont="1" applyFill="1" applyBorder="1" applyAlignment="1">
      <alignment horizontal="center" vertical="center"/>
    </xf>
    <xf numFmtId="0" fontId="6" fillId="0" borderId="10" xfId="1" applyFont="1" applyBorder="1" applyAlignment="1" applyProtection="1">
      <alignment horizontal="center" vertical="center"/>
      <protection locked="0"/>
    </xf>
    <xf numFmtId="0" fontId="3" fillId="0" borderId="11" xfId="1" applyFont="1" applyBorder="1" applyAlignment="1" applyProtection="1">
      <alignment horizontal="center" vertical="center"/>
      <protection locked="0"/>
    </xf>
    <xf numFmtId="0" fontId="6" fillId="14" borderId="2" xfId="1" applyFont="1" applyFill="1" applyBorder="1" applyAlignment="1">
      <alignment horizontal="center" vertical="center"/>
    </xf>
    <xf numFmtId="10" fontId="6" fillId="6" borderId="0" xfId="1" applyNumberFormat="1" applyFont="1" applyFill="1" applyAlignment="1">
      <alignment horizontal="center" vertical="top" wrapText="1"/>
    </xf>
    <xf numFmtId="0" fontId="6" fillId="0" borderId="10" xfId="1" applyFont="1" applyBorder="1" applyAlignment="1" applyProtection="1">
      <alignment horizontal="center" vertical="center" wrapText="1"/>
      <protection locked="0"/>
    </xf>
    <xf numFmtId="0" fontId="6" fillId="0" borderId="8" xfId="1" applyFont="1" applyBorder="1" applyAlignment="1" applyProtection="1">
      <alignment horizontal="center" vertical="center"/>
      <protection locked="0"/>
    </xf>
    <xf numFmtId="0" fontId="6" fillId="12" borderId="11" xfId="1" applyFont="1" applyFill="1" applyBorder="1" applyAlignment="1">
      <alignment horizontal="center" vertical="top" wrapText="1"/>
    </xf>
    <xf numFmtId="0" fontId="6" fillId="14" borderId="11" xfId="1" applyFont="1" applyFill="1" applyBorder="1" applyAlignment="1">
      <alignment horizontal="center" vertical="center"/>
    </xf>
    <xf numFmtId="0" fontId="6" fillId="0" borderId="32" xfId="1" applyFont="1" applyBorder="1" applyAlignment="1" applyProtection="1">
      <alignment horizontal="center" vertical="center"/>
      <protection locked="0"/>
    </xf>
    <xf numFmtId="0" fontId="6" fillId="0" borderId="33" xfId="1" applyFont="1" applyBorder="1" applyAlignment="1" applyProtection="1">
      <alignment horizontal="center" vertical="center"/>
      <protection locked="0"/>
    </xf>
    <xf numFmtId="0" fontId="6" fillId="14" borderId="34" xfId="1" applyFont="1" applyFill="1" applyBorder="1" applyAlignment="1">
      <alignment horizontal="center" vertical="center"/>
    </xf>
    <xf numFmtId="0" fontId="6" fillId="0" borderId="35" xfId="1" applyFont="1" applyBorder="1" applyAlignment="1" applyProtection="1">
      <alignment horizontal="center" vertical="center"/>
      <protection locked="0"/>
    </xf>
    <xf numFmtId="0" fontId="6" fillId="14" borderId="35" xfId="1" applyFont="1" applyFill="1" applyBorder="1" applyAlignment="1">
      <alignment horizontal="center" vertical="center"/>
    </xf>
    <xf numFmtId="0" fontId="6" fillId="0" borderId="36" xfId="1" applyFont="1" applyBorder="1" applyAlignment="1" applyProtection="1">
      <alignment horizontal="center" vertical="center"/>
      <protection locked="0"/>
    </xf>
    <xf numFmtId="0" fontId="6" fillId="14" borderId="21" xfId="1" applyFont="1" applyFill="1" applyBorder="1" applyAlignment="1">
      <alignment horizontal="center" vertical="center"/>
    </xf>
    <xf numFmtId="0" fontId="6" fillId="0" borderId="11" xfId="1" applyFont="1" applyBorder="1" applyAlignment="1" applyProtection="1">
      <alignment horizontal="center" vertical="center"/>
      <protection locked="0"/>
    </xf>
    <xf numFmtId="0" fontId="3" fillId="0" borderId="10" xfId="1" applyFont="1" applyBorder="1" applyAlignment="1" applyProtection="1">
      <alignment horizontal="center" vertical="center"/>
      <protection locked="0"/>
    </xf>
    <xf numFmtId="0" fontId="3" fillId="0" borderId="0" xfId="1" applyFont="1" applyAlignment="1">
      <alignment horizontal="center" vertical="center"/>
    </xf>
    <xf numFmtId="0" fontId="13" fillId="6" borderId="0" xfId="4" applyFont="1" applyFill="1" applyBorder="1" applyAlignment="1" applyProtection="1">
      <alignment horizontal="center" vertical="center"/>
    </xf>
    <xf numFmtId="0" fontId="6" fillId="0" borderId="37" xfId="1" applyFont="1" applyBorder="1" applyAlignment="1" applyProtection="1">
      <alignment horizontal="center" vertical="center"/>
      <protection locked="0"/>
    </xf>
    <xf numFmtId="0" fontId="6" fillId="14" borderId="38" xfId="1" applyFont="1" applyFill="1" applyBorder="1" applyAlignment="1">
      <alignment horizontal="center" vertical="center"/>
    </xf>
    <xf numFmtId="0" fontId="6" fillId="14" borderId="39" xfId="1" applyFont="1" applyFill="1" applyBorder="1" applyAlignment="1">
      <alignment horizontal="center" vertical="center"/>
    </xf>
    <xf numFmtId="0" fontId="6" fillId="0" borderId="40" xfId="1" applyFont="1" applyBorder="1" applyAlignment="1" applyProtection="1">
      <alignment horizontal="center" vertical="center"/>
      <protection locked="0"/>
    </xf>
    <xf numFmtId="0" fontId="6" fillId="14" borderId="40" xfId="1" applyFont="1" applyFill="1" applyBorder="1" applyAlignment="1">
      <alignment horizontal="center" vertical="center"/>
    </xf>
    <xf numFmtId="0" fontId="6" fillId="0" borderId="41" xfId="1" applyFont="1" applyBorder="1" applyAlignment="1" applyProtection="1">
      <alignment horizontal="center" vertical="center"/>
      <protection locked="0"/>
    </xf>
    <xf numFmtId="38" fontId="6" fillId="0" borderId="8" xfId="3" applyFont="1" applyBorder="1" applyAlignment="1" applyProtection="1">
      <alignment horizontal="right" vertical="center" wrapText="1"/>
      <protection locked="0"/>
    </xf>
    <xf numFmtId="38" fontId="6" fillId="0" borderId="2" xfId="3" applyFont="1" applyBorder="1" applyAlignment="1" applyProtection="1">
      <alignment horizontal="right" vertical="center" wrapText="1"/>
      <protection locked="0"/>
    </xf>
    <xf numFmtId="0" fontId="6" fillId="14" borderId="8" xfId="1" applyFont="1" applyFill="1" applyBorder="1" applyAlignment="1">
      <alignment horizontal="center" vertical="center"/>
    </xf>
    <xf numFmtId="0" fontId="6" fillId="16" borderId="21" xfId="1" applyFont="1" applyFill="1" applyBorder="1" applyAlignment="1">
      <alignment horizontal="center" vertical="center"/>
    </xf>
    <xf numFmtId="0" fontId="6" fillId="16" borderId="11" xfId="1" applyFont="1" applyFill="1" applyBorder="1" applyAlignment="1">
      <alignment horizontal="center" vertical="center"/>
    </xf>
    <xf numFmtId="31" fontId="6" fillId="6" borderId="0" xfId="1" applyNumberFormat="1" applyFont="1" applyFill="1" applyAlignment="1">
      <alignment horizontal="center" vertical="center"/>
    </xf>
    <xf numFmtId="38" fontId="6" fillId="0" borderId="11" xfId="3" applyFont="1" applyBorder="1" applyAlignment="1" applyProtection="1">
      <alignment horizontal="right" vertical="center" wrapText="1"/>
      <protection locked="0"/>
    </xf>
    <xf numFmtId="0" fontId="6" fillId="6" borderId="0" xfId="1" applyFont="1" applyFill="1" applyAlignment="1">
      <alignment horizontal="center" vertical="center"/>
    </xf>
    <xf numFmtId="0" fontId="6" fillId="15" borderId="2" xfId="1" applyFont="1" applyFill="1" applyBorder="1" applyAlignment="1">
      <alignment horizontal="center" vertical="center"/>
    </xf>
    <xf numFmtId="177" fontId="6" fillId="6" borderId="2" xfId="1" applyNumberFormat="1" applyFont="1" applyFill="1" applyBorder="1" applyAlignment="1" applyProtection="1">
      <alignment horizontal="center" vertical="center"/>
      <protection locked="0"/>
    </xf>
    <xf numFmtId="38" fontId="6" fillId="0" borderId="10" xfId="3" applyFont="1" applyBorder="1" applyAlignment="1" applyProtection="1">
      <alignment horizontal="right" vertical="center" wrapText="1"/>
      <protection locked="0"/>
    </xf>
    <xf numFmtId="0" fontId="11" fillId="0" borderId="9" xfId="0" applyFont="1" applyBorder="1" applyAlignment="1">
      <alignment horizontal="left" vertical="top" wrapText="1"/>
    </xf>
    <xf numFmtId="0" fontId="11" fillId="0" borderId="1" xfId="0" applyFont="1" applyBorder="1" applyAlignment="1">
      <alignment horizontal="left" vertical="top" wrapText="1"/>
    </xf>
    <xf numFmtId="0" fontId="11" fillId="0" borderId="22" xfId="0" applyFont="1" applyBorder="1" applyAlignment="1">
      <alignment horizontal="left" vertical="top" wrapText="1"/>
    </xf>
    <xf numFmtId="0" fontId="6" fillId="16" borderId="22" xfId="1" applyFont="1" applyFill="1" applyBorder="1" applyAlignment="1">
      <alignment horizontal="center" vertical="center"/>
    </xf>
    <xf numFmtId="0" fontId="6" fillId="16" borderId="10" xfId="1" applyFont="1" applyFill="1" applyBorder="1" applyAlignment="1">
      <alignment horizontal="center" vertical="center"/>
    </xf>
    <xf numFmtId="0" fontId="6" fillId="0" borderId="9" xfId="1" applyFont="1" applyBorder="1" applyAlignment="1" applyProtection="1">
      <alignment horizontal="left" vertical="top" wrapText="1"/>
      <protection locked="0"/>
    </xf>
    <xf numFmtId="0" fontId="6" fillId="0" borderId="1" xfId="1" applyFont="1" applyBorder="1" applyAlignment="1" applyProtection="1">
      <alignment horizontal="left" vertical="top" wrapText="1"/>
      <protection locked="0"/>
    </xf>
    <xf numFmtId="0" fontId="6" fillId="0" borderId="22" xfId="1" applyFont="1" applyBorder="1" applyAlignment="1" applyProtection="1">
      <alignment horizontal="left" vertical="top" wrapText="1"/>
      <protection locked="0"/>
    </xf>
    <xf numFmtId="0" fontId="6" fillId="0" borderId="9" xfId="0" applyFont="1" applyBorder="1" applyAlignment="1">
      <alignment horizontal="left" vertical="center"/>
    </xf>
    <xf numFmtId="0" fontId="6" fillId="0" borderId="1" xfId="0" applyFont="1" applyBorder="1" applyAlignment="1">
      <alignment horizontal="left" vertical="center"/>
    </xf>
    <xf numFmtId="0" fontId="6" fillId="0" borderId="22" xfId="0" applyFont="1" applyBorder="1" applyAlignment="1">
      <alignment horizontal="left" vertical="center"/>
    </xf>
    <xf numFmtId="0" fontId="6" fillId="0" borderId="9" xfId="0" applyFont="1" applyBorder="1" applyAlignment="1" applyProtection="1">
      <alignment horizontal="left" vertical="center"/>
      <protection locked="0"/>
    </xf>
    <xf numFmtId="0" fontId="6" fillId="0" borderId="1" xfId="0" applyFont="1" applyBorder="1" applyAlignment="1" applyProtection="1">
      <alignment horizontal="left" vertical="center"/>
      <protection locked="0"/>
    </xf>
    <xf numFmtId="0" fontId="6" fillId="0" borderId="22" xfId="0" applyFont="1" applyBorder="1" applyAlignment="1" applyProtection="1">
      <alignment horizontal="center" vertical="center" wrapText="1"/>
      <protection locked="0"/>
    </xf>
    <xf numFmtId="49" fontId="3" fillId="12" borderId="0" xfId="1" applyNumberFormat="1" applyFont="1" applyFill="1" applyAlignment="1">
      <alignment vertical="center" wrapText="1"/>
    </xf>
    <xf numFmtId="0" fontId="3" fillId="12" borderId="0" xfId="1" applyFont="1" applyFill="1">
      <alignment vertical="center"/>
    </xf>
    <xf numFmtId="0" fontId="6" fillId="17" borderId="2" xfId="1" applyFont="1" applyFill="1" applyBorder="1" applyAlignment="1">
      <alignment horizontal="center" vertical="center" shrinkToFit="1"/>
    </xf>
    <xf numFmtId="0" fontId="6" fillId="0" borderId="0" xfId="0" applyFont="1" applyAlignment="1">
      <alignment vertical="top"/>
    </xf>
    <xf numFmtId="0" fontId="6" fillId="0" borderId="4" xfId="0" applyFont="1" applyBorder="1" applyAlignment="1" applyProtection="1">
      <alignment vertical="top"/>
      <protection hidden="1"/>
    </xf>
    <xf numFmtId="0" fontId="6" fillId="0" borderId="0" xfId="1" applyFont="1" applyAlignment="1" applyProtection="1">
      <alignment horizontal="center" vertical="center" shrinkToFit="1"/>
      <protection hidden="1"/>
    </xf>
    <xf numFmtId="0" fontId="6" fillId="0" borderId="0" xfId="0" applyFont="1" applyAlignment="1" applyProtection="1">
      <alignment vertical="top"/>
      <protection hidden="1"/>
    </xf>
    <xf numFmtId="0" fontId="6" fillId="0" borderId="0" xfId="0" applyFont="1" applyProtection="1">
      <alignment vertical="center"/>
      <protection locked="0"/>
    </xf>
    <xf numFmtId="0" fontId="4" fillId="0" borderId="0" xfId="1" applyFont="1" applyProtection="1">
      <alignment vertical="center"/>
      <protection locked="0"/>
    </xf>
    <xf numFmtId="0" fontId="7" fillId="6" borderId="0" xfId="1" applyFont="1" applyFill="1" applyProtection="1">
      <alignment vertical="center"/>
      <protection locked="0"/>
    </xf>
    <xf numFmtId="0" fontId="6" fillId="6" borderId="0" xfId="1" applyFont="1" applyFill="1" applyProtection="1">
      <alignment vertical="center"/>
      <protection locked="0"/>
    </xf>
    <xf numFmtId="9" fontId="7" fillId="6" borderId="0" xfId="5" applyFont="1" applyFill="1" applyProtection="1">
      <alignment vertical="center"/>
      <protection locked="0"/>
    </xf>
    <xf numFmtId="0" fontId="17" fillId="6" borderId="0" xfId="1" applyFont="1" applyFill="1">
      <alignment vertical="center"/>
    </xf>
    <xf numFmtId="9" fontId="7" fillId="6" borderId="0" xfId="5" applyFont="1" applyFill="1">
      <alignment vertical="center"/>
    </xf>
    <xf numFmtId="0" fontId="3" fillId="6" borderId="1" xfId="1" applyFont="1" applyFill="1" applyBorder="1">
      <alignment vertical="center"/>
    </xf>
    <xf numFmtId="0" fontId="7" fillId="6" borderId="1" xfId="1" applyFont="1" applyFill="1" applyBorder="1">
      <alignment vertical="center"/>
    </xf>
    <xf numFmtId="0" fontId="6" fillId="6" borderId="1" xfId="1" applyFont="1" applyFill="1" applyBorder="1">
      <alignment vertical="center"/>
    </xf>
    <xf numFmtId="0" fontId="18" fillId="0" borderId="0" xfId="0" applyFont="1" applyProtection="1">
      <alignment vertical="center"/>
      <protection hidden="1"/>
    </xf>
    <xf numFmtId="0" fontId="6" fillId="0" borderId="1" xfId="0" applyFont="1" applyBorder="1">
      <alignment vertical="center"/>
    </xf>
    <xf numFmtId="0" fontId="18" fillId="0" borderId="0" xfId="0" applyFont="1">
      <alignment vertical="center"/>
    </xf>
    <xf numFmtId="0" fontId="19" fillId="0" borderId="0" xfId="0" applyFont="1">
      <alignment vertical="center"/>
    </xf>
    <xf numFmtId="0" fontId="3" fillId="0" borderId="0" xfId="0" applyFont="1" applyProtection="1">
      <alignment vertical="center"/>
      <protection hidden="1"/>
    </xf>
    <xf numFmtId="0" fontId="18" fillId="2" borderId="0" xfId="0" applyFont="1" applyFill="1">
      <alignment vertical="center"/>
    </xf>
    <xf numFmtId="0" fontId="20" fillId="0" borderId="0" xfId="0" applyFont="1">
      <alignment vertical="center"/>
    </xf>
    <xf numFmtId="0" fontId="21" fillId="0" borderId="0" xfId="0" applyFont="1">
      <alignment vertical="center"/>
    </xf>
    <xf numFmtId="0" fontId="17" fillId="0" borderId="0" xfId="0" applyFont="1" applyAlignment="1">
      <alignment vertical="top" wrapText="1"/>
    </xf>
    <xf numFmtId="0" fontId="17" fillId="0" borderId="0" xfId="0" applyFont="1" applyAlignment="1" applyProtection="1">
      <alignment vertical="top"/>
      <protection hidden="1"/>
    </xf>
    <xf numFmtId="0" fontId="20" fillId="0" borderId="0" xfId="0" applyFont="1" applyProtection="1">
      <alignment vertical="center"/>
      <protection hidden="1"/>
    </xf>
    <xf numFmtId="0" fontId="22" fillId="2" borderId="0" xfId="0" applyFont="1" applyFill="1">
      <alignment vertical="center"/>
    </xf>
    <xf numFmtId="0" fontId="17" fillId="0" borderId="0" xfId="0" applyFont="1">
      <alignment vertical="center"/>
    </xf>
    <xf numFmtId="0" fontId="17" fillId="0" borderId="0" xfId="0" applyFont="1" applyAlignment="1">
      <alignment vertical="center" wrapText="1"/>
    </xf>
    <xf numFmtId="0" fontId="17" fillId="0" borderId="0" xfId="0" applyFont="1" applyProtection="1">
      <alignment vertical="center"/>
      <protection hidden="1"/>
    </xf>
    <xf numFmtId="49" fontId="18" fillId="0" borderId="3" xfId="0" applyNumberFormat="1" applyFont="1" applyBorder="1">
      <alignment vertical="center"/>
    </xf>
    <xf numFmtId="49" fontId="18" fillId="0" borderId="4" xfId="0" applyNumberFormat="1" applyFont="1" applyBorder="1">
      <alignment vertical="center"/>
    </xf>
    <xf numFmtId="49" fontId="18" fillId="0" borderId="18" xfId="0" applyNumberFormat="1" applyFont="1" applyBorder="1">
      <alignment vertical="center"/>
    </xf>
    <xf numFmtId="0" fontId="17" fillId="0" borderId="3" xfId="0" applyFont="1" applyBorder="1" applyAlignment="1">
      <alignment horizontal="center" vertical="center"/>
    </xf>
    <xf numFmtId="0" fontId="17" fillId="0" borderId="4" xfId="0" applyFont="1" applyBorder="1" applyAlignment="1">
      <alignment horizontal="center" vertical="center"/>
    </xf>
    <xf numFmtId="0" fontId="17" fillId="0" borderId="18" xfId="0" applyFont="1" applyBorder="1" applyAlignment="1">
      <alignment horizontal="center" vertical="center"/>
    </xf>
    <xf numFmtId="0" fontId="23" fillId="0" borderId="18" xfId="0" applyFont="1" applyBorder="1">
      <alignment vertical="center"/>
    </xf>
    <xf numFmtId="0" fontId="17" fillId="0" borderId="18" xfId="0" applyFont="1" applyBorder="1" applyAlignment="1" applyProtection="1">
      <alignment horizontal="left" vertical="center" wrapText="1"/>
      <protection locked="0"/>
    </xf>
    <xf numFmtId="0" fontId="17" fillId="0" borderId="0" xfId="0" applyFont="1" applyProtection="1">
      <alignment vertical="center"/>
      <protection locked="0"/>
    </xf>
    <xf numFmtId="0" fontId="24" fillId="0" borderId="3" xfId="0" applyFont="1" applyBorder="1">
      <alignment vertical="center"/>
    </xf>
    <xf numFmtId="0" fontId="24" fillId="0" borderId="4" xfId="0" applyFont="1" applyBorder="1">
      <alignment vertical="center"/>
    </xf>
    <xf numFmtId="0" fontId="18" fillId="0" borderId="18" xfId="0" applyFont="1" applyBorder="1">
      <alignment vertical="center"/>
    </xf>
    <xf numFmtId="0" fontId="23" fillId="0" borderId="12" xfId="0" applyFont="1" applyBorder="1">
      <alignment vertical="center"/>
    </xf>
    <xf numFmtId="0" fontId="18" fillId="0" borderId="3" xfId="0" applyFont="1" applyBorder="1">
      <alignment vertical="center"/>
    </xf>
    <xf numFmtId="0" fontId="18" fillId="0" borderId="4" xfId="0" applyFont="1" applyBorder="1">
      <alignment vertical="center"/>
    </xf>
    <xf numFmtId="0" fontId="3" fillId="0" borderId="18" xfId="0" applyFont="1" applyBorder="1">
      <alignment vertical="center"/>
    </xf>
    <xf numFmtId="0" fontId="25" fillId="0" borderId="3" xfId="0" applyFont="1" applyBorder="1">
      <alignment vertical="center"/>
    </xf>
    <xf numFmtId="0" fontId="25" fillId="0" borderId="4" xfId="0" applyFont="1" applyBorder="1">
      <alignment vertical="center"/>
    </xf>
    <xf numFmtId="0" fontId="26" fillId="0" borderId="4" xfId="0" applyFont="1" applyBorder="1">
      <alignment vertical="center"/>
    </xf>
    <xf numFmtId="0" fontId="10" fillId="0" borderId="0" xfId="0" applyFont="1">
      <alignment vertical="center"/>
    </xf>
    <xf numFmtId="0" fontId="17" fillId="0" borderId="3" xfId="0" applyFont="1" applyBorder="1" applyAlignment="1" applyProtection="1">
      <alignment horizontal="left" vertical="top" wrapText="1"/>
      <protection locked="0"/>
    </xf>
    <xf numFmtId="0" fontId="17" fillId="0" borderId="4" xfId="0" applyFont="1" applyBorder="1" applyAlignment="1" applyProtection="1">
      <alignment horizontal="left" vertical="top" wrapText="1"/>
      <protection locked="0"/>
    </xf>
    <xf numFmtId="0" fontId="17" fillId="0" borderId="18" xfId="0" applyFont="1" applyBorder="1" applyAlignment="1" applyProtection="1">
      <alignment horizontal="left" vertical="top" wrapText="1"/>
      <protection locked="0"/>
    </xf>
    <xf numFmtId="0" fontId="17" fillId="0" borderId="3" xfId="0" applyFont="1" applyBorder="1" applyAlignment="1">
      <alignment horizontal="left" vertical="top"/>
    </xf>
    <xf numFmtId="0" fontId="17" fillId="0" borderId="4" xfId="0" applyFont="1" applyBorder="1" applyAlignment="1">
      <alignment horizontal="left" vertical="top"/>
    </xf>
    <xf numFmtId="0" fontId="17" fillId="0" borderId="8" xfId="0" applyFont="1" applyBorder="1" applyAlignment="1">
      <alignment horizontal="left" vertical="top"/>
    </xf>
    <xf numFmtId="49" fontId="18" fillId="0" borderId="12" xfId="0" applyNumberFormat="1" applyFont="1" applyBorder="1" applyAlignment="1">
      <alignment horizontal="right" vertical="center"/>
    </xf>
    <xf numFmtId="49" fontId="18" fillId="0" borderId="0" xfId="0" applyNumberFormat="1" applyFont="1" applyAlignment="1">
      <alignment horizontal="right" vertical="center"/>
    </xf>
    <xf numFmtId="49" fontId="18" fillId="0" borderId="21" xfId="0" applyNumberFormat="1" applyFont="1" applyBorder="1" applyAlignment="1">
      <alignment horizontal="right" vertical="center"/>
    </xf>
    <xf numFmtId="0" fontId="17" fillId="0" borderId="12" xfId="0" applyFont="1" applyBorder="1">
      <alignment vertical="center"/>
    </xf>
    <xf numFmtId="0" fontId="23" fillId="0" borderId="11" xfId="0" applyFont="1" applyBorder="1">
      <alignment vertical="center"/>
    </xf>
    <xf numFmtId="0" fontId="17" fillId="0" borderId="21" xfId="0" applyFont="1" applyBorder="1" applyAlignment="1" applyProtection="1">
      <alignment horizontal="left" vertical="center" wrapText="1"/>
      <protection locked="0"/>
    </xf>
    <xf numFmtId="0" fontId="23" fillId="0" borderId="0" xfId="0" applyFont="1">
      <alignment vertical="center"/>
    </xf>
    <xf numFmtId="0" fontId="17" fillId="0" borderId="21" xfId="0" applyFont="1" applyBorder="1">
      <alignment vertical="center"/>
    </xf>
    <xf numFmtId="0" fontId="18" fillId="0" borderId="12" xfId="0" applyFont="1" applyBorder="1">
      <alignment vertical="center"/>
    </xf>
    <xf numFmtId="0" fontId="18" fillId="0" borderId="21" xfId="0" applyFont="1" applyBorder="1">
      <alignment vertical="center"/>
    </xf>
    <xf numFmtId="0" fontId="10" fillId="0" borderId="21" xfId="0" applyFont="1" applyBorder="1" applyAlignment="1">
      <alignment horizontal="left" vertical="top" wrapText="1"/>
    </xf>
    <xf numFmtId="0" fontId="10" fillId="0" borderId="0" xfId="0" applyFont="1" applyAlignment="1">
      <alignment horizontal="left" vertical="top" wrapText="1"/>
    </xf>
    <xf numFmtId="0" fontId="17" fillId="0" borderId="12" xfId="0" applyFont="1" applyBorder="1" applyAlignment="1" applyProtection="1">
      <alignment horizontal="left" vertical="top" wrapText="1"/>
      <protection locked="0"/>
    </xf>
    <xf numFmtId="0" fontId="17" fillId="0" borderId="0" xfId="0" applyFont="1" applyAlignment="1" applyProtection="1">
      <alignment horizontal="left" vertical="top" wrapText="1"/>
      <protection locked="0"/>
    </xf>
    <xf numFmtId="0" fontId="17" fillId="0" borderId="21" xfId="0" applyFont="1" applyBorder="1" applyAlignment="1" applyProtection="1">
      <alignment horizontal="left" vertical="top" wrapText="1"/>
      <protection locked="0"/>
    </xf>
    <xf numFmtId="0" fontId="17" fillId="0" borderId="0" xfId="0" applyFont="1" applyAlignment="1" applyProtection="1">
      <alignment horizontal="left" vertical="top"/>
      <protection locked="0"/>
    </xf>
    <xf numFmtId="0" fontId="17" fillId="0" borderId="12" xfId="0" applyFont="1" applyBorder="1" applyAlignment="1">
      <alignment horizontal="left" vertical="top"/>
    </xf>
    <xf numFmtId="0" fontId="17" fillId="0" borderId="0" xfId="0" applyFont="1" applyAlignment="1">
      <alignment horizontal="left" vertical="top"/>
    </xf>
    <xf numFmtId="0" fontId="17" fillId="0" borderId="11" xfId="0" applyFont="1" applyBorder="1" applyAlignment="1">
      <alignment horizontal="left" vertical="top"/>
    </xf>
    <xf numFmtId="49" fontId="18" fillId="0" borderId="12" xfId="0" applyNumberFormat="1" applyFont="1" applyBorder="1">
      <alignment vertical="center"/>
    </xf>
    <xf numFmtId="49" fontId="18" fillId="0" borderId="0" xfId="0" applyNumberFormat="1" applyFont="1">
      <alignment vertical="center"/>
    </xf>
    <xf numFmtId="49" fontId="18" fillId="0" borderId="21" xfId="0" applyNumberFormat="1" applyFont="1" applyBorder="1">
      <alignment vertical="center"/>
    </xf>
    <xf numFmtId="0" fontId="17" fillId="0" borderId="11" xfId="0" applyFont="1" applyBorder="1">
      <alignment vertical="center"/>
    </xf>
    <xf numFmtId="0" fontId="26" fillId="0" borderId="0" xfId="0" applyFont="1">
      <alignment vertical="center"/>
    </xf>
    <xf numFmtId="49" fontId="3" fillId="0" borderId="12" xfId="0" applyNumberFormat="1" applyFont="1" applyBorder="1">
      <alignment vertical="center"/>
    </xf>
    <xf numFmtId="49" fontId="3" fillId="0" borderId="0" xfId="0" applyNumberFormat="1" applyFont="1">
      <alignment vertical="center"/>
    </xf>
    <xf numFmtId="49" fontId="3" fillId="0" borderId="21" xfId="0" applyNumberFormat="1" applyFont="1" applyBorder="1">
      <alignment vertical="center"/>
    </xf>
    <xf numFmtId="0" fontId="3" fillId="0" borderId="21" xfId="0" applyFont="1" applyBorder="1">
      <alignment vertical="center"/>
    </xf>
    <xf numFmtId="0" fontId="20" fillId="2" borderId="0" xfId="0" applyFont="1" applyFill="1">
      <alignment vertical="center"/>
    </xf>
    <xf numFmtId="0" fontId="24" fillId="0" borderId="0" xfId="0" applyFont="1">
      <alignment vertical="center"/>
    </xf>
    <xf numFmtId="0" fontId="24" fillId="0" borderId="21" xfId="0" applyFont="1" applyBorder="1">
      <alignment vertical="center"/>
    </xf>
    <xf numFmtId="0" fontId="25" fillId="0" borderId="0" xfId="0" applyFont="1">
      <alignment vertical="center"/>
    </xf>
    <xf numFmtId="0" fontId="4" fillId="2" borderId="0" xfId="0" applyFont="1" applyFill="1">
      <alignment vertical="center"/>
    </xf>
    <xf numFmtId="0" fontId="24" fillId="0" borderId="12" xfId="0" applyFont="1" applyBorder="1">
      <alignment vertical="center"/>
    </xf>
    <xf numFmtId="0" fontId="25" fillId="0" borderId="12" xfId="0" applyFont="1" applyBorder="1">
      <alignment vertical="center"/>
    </xf>
    <xf numFmtId="0" fontId="17" fillId="0" borderId="12" xfId="0" applyFont="1" applyBorder="1" applyAlignment="1">
      <alignment horizontal="center" vertical="center"/>
    </xf>
    <xf numFmtId="0" fontId="17" fillId="0" borderId="0" xfId="0" applyFont="1" applyAlignment="1">
      <alignment horizontal="center" vertical="center"/>
    </xf>
    <xf numFmtId="0" fontId="23" fillId="0" borderId="21" xfId="0" applyFont="1" applyBorder="1">
      <alignment vertical="center"/>
    </xf>
    <xf numFmtId="0" fontId="26" fillId="0" borderId="12" xfId="0" applyFont="1" applyBorder="1">
      <alignment vertical="center"/>
    </xf>
    <xf numFmtId="0" fontId="18" fillId="0" borderId="21" xfId="0" applyFont="1" applyBorder="1" applyAlignment="1">
      <alignment horizontal="right" vertical="center"/>
    </xf>
    <xf numFmtId="0" fontId="27" fillId="0" borderId="0" xfId="0" applyFont="1">
      <alignment vertical="center"/>
    </xf>
    <xf numFmtId="49" fontId="18" fillId="0" borderId="9" xfId="0" applyNumberFormat="1" applyFont="1" applyBorder="1">
      <alignment vertical="center"/>
    </xf>
    <xf numFmtId="49" fontId="18" fillId="0" borderId="1" xfId="0" applyNumberFormat="1" applyFont="1" applyBorder="1">
      <alignment vertical="center"/>
    </xf>
    <xf numFmtId="49" fontId="18" fillId="0" borderId="22" xfId="0" applyNumberFormat="1" applyFont="1" applyBorder="1">
      <alignment vertical="center"/>
    </xf>
    <xf numFmtId="0" fontId="17" fillId="0" borderId="9" xfId="0" applyFont="1" applyBorder="1">
      <alignment vertical="center"/>
    </xf>
    <xf numFmtId="0" fontId="17" fillId="0" borderId="1" xfId="0" applyFont="1" applyBorder="1">
      <alignment vertical="center"/>
    </xf>
    <xf numFmtId="0" fontId="17" fillId="0" borderId="10" xfId="0" applyFont="1" applyBorder="1">
      <alignment vertical="center"/>
    </xf>
    <xf numFmtId="0" fontId="17" fillId="0" borderId="22" xfId="0" applyFont="1" applyBorder="1" applyAlignment="1" applyProtection="1">
      <alignment horizontal="left" vertical="center" wrapText="1"/>
      <protection locked="0"/>
    </xf>
    <xf numFmtId="0" fontId="18" fillId="0" borderId="1" xfId="0" applyFont="1" applyBorder="1">
      <alignment vertical="center"/>
    </xf>
    <xf numFmtId="0" fontId="17" fillId="0" borderId="22" xfId="0" applyFont="1" applyBorder="1">
      <alignment vertical="center"/>
    </xf>
    <xf numFmtId="0" fontId="18" fillId="0" borderId="9" xfId="0" applyFont="1" applyBorder="1">
      <alignment vertical="center"/>
    </xf>
    <xf numFmtId="0" fontId="18" fillId="0" borderId="22" xfId="0" applyFont="1" applyBorder="1">
      <alignment vertical="center"/>
    </xf>
    <xf numFmtId="0" fontId="23" fillId="0" borderId="9" xfId="0" applyFont="1" applyBorder="1">
      <alignment vertical="center"/>
    </xf>
    <xf numFmtId="0" fontId="23" fillId="0" borderId="1" xfId="0" applyFont="1" applyBorder="1">
      <alignment vertical="center"/>
    </xf>
    <xf numFmtId="0" fontId="17" fillId="0" borderId="9" xfId="0" applyFont="1" applyBorder="1" applyAlignment="1" applyProtection="1">
      <alignment horizontal="left" vertical="top" wrapText="1"/>
      <protection locked="0"/>
    </xf>
    <xf numFmtId="0" fontId="17" fillId="0" borderId="1" xfId="0" applyFont="1" applyBorder="1" applyAlignment="1" applyProtection="1">
      <alignment horizontal="left" vertical="top" wrapText="1"/>
      <protection locked="0"/>
    </xf>
    <xf numFmtId="0" fontId="17" fillId="0" borderId="22" xfId="0" applyFont="1" applyBorder="1" applyAlignment="1" applyProtection="1">
      <alignment horizontal="left" vertical="top" wrapText="1"/>
      <protection locked="0"/>
    </xf>
    <xf numFmtId="0" fontId="17" fillId="0" borderId="9" xfId="0" applyFont="1" applyBorder="1" applyAlignment="1">
      <alignment horizontal="left" vertical="top"/>
    </xf>
    <xf numFmtId="0" fontId="17" fillId="0" borderId="1" xfId="0" applyFont="1" applyBorder="1" applyAlignment="1">
      <alignment horizontal="left" vertical="top"/>
    </xf>
    <xf numFmtId="0" fontId="17" fillId="0" borderId="10" xfId="0" applyFont="1" applyBorder="1" applyAlignment="1">
      <alignment horizontal="left" vertical="top"/>
    </xf>
    <xf numFmtId="0" fontId="28" fillId="0" borderId="0" xfId="0" applyFont="1">
      <alignment vertical="center"/>
    </xf>
    <xf numFmtId="0" fontId="29" fillId="0" borderId="0" xfId="0" applyFont="1">
      <alignment vertical="center"/>
    </xf>
    <xf numFmtId="0" fontId="30" fillId="0" borderId="0" xfId="0" applyFont="1">
      <alignment vertical="center"/>
    </xf>
    <xf numFmtId="0" fontId="10" fillId="0" borderId="0" xfId="0" applyFont="1" applyAlignment="1">
      <alignment vertical="top" wrapText="1"/>
    </xf>
    <xf numFmtId="0" fontId="17" fillId="0" borderId="0" xfId="0" applyFont="1" applyAlignment="1" applyProtection="1">
      <alignment vertical="top"/>
      <protection locked="0"/>
    </xf>
    <xf numFmtId="0" fontId="20" fillId="2" borderId="0" xfId="0" applyFont="1" applyFill="1" applyProtection="1">
      <alignment vertical="center"/>
      <protection hidden="1"/>
    </xf>
    <xf numFmtId="0" fontId="18" fillId="0" borderId="0" xfId="0" applyFont="1" applyAlignment="1" applyProtection="1">
      <alignment horizontal="center" vertical="center"/>
      <protection hidden="1"/>
    </xf>
    <xf numFmtId="0" fontId="19" fillId="0" borderId="0" xfId="0" applyFont="1" applyAlignment="1" applyProtection="1">
      <alignment horizontal="center" vertical="center"/>
      <protection hidden="1"/>
    </xf>
    <xf numFmtId="0" fontId="18" fillId="0" borderId="3" xfId="0" applyFont="1" applyBorder="1" applyAlignment="1" applyProtection="1">
      <alignment horizontal="center" vertical="center" wrapText="1"/>
      <protection hidden="1"/>
    </xf>
    <xf numFmtId="0" fontId="18" fillId="0" borderId="4" xfId="0" applyFont="1" applyBorder="1" applyAlignment="1" applyProtection="1">
      <alignment horizontal="center" vertical="center" wrapText="1"/>
      <protection hidden="1"/>
    </xf>
    <xf numFmtId="0" fontId="18" fillId="0" borderId="18" xfId="0" applyFont="1" applyBorder="1" applyAlignment="1" applyProtection="1">
      <alignment horizontal="center" vertical="center" wrapText="1"/>
      <protection hidden="1"/>
    </xf>
    <xf numFmtId="0" fontId="18" fillId="0" borderId="12" xfId="0" applyFont="1" applyBorder="1" applyProtection="1">
      <alignment vertical="center"/>
      <protection hidden="1"/>
    </xf>
    <xf numFmtId="0" fontId="0" fillId="0" borderId="0" xfId="0" applyProtection="1">
      <alignment vertical="center"/>
      <protection hidden="1"/>
    </xf>
    <xf numFmtId="0" fontId="17" fillId="0" borderId="0" xfId="0" applyFont="1" applyAlignment="1" applyProtection="1">
      <alignment vertical="center" wrapText="1"/>
      <protection hidden="1"/>
    </xf>
    <xf numFmtId="0" fontId="18" fillId="0" borderId="21" xfId="0" applyFont="1" applyBorder="1" applyProtection="1">
      <alignment vertical="center"/>
      <protection hidden="1"/>
    </xf>
    <xf numFmtId="0" fontId="18" fillId="0" borderId="0" xfId="0" applyFont="1" applyAlignment="1" applyProtection="1">
      <alignment horizontal="center" vertical="center" wrapText="1"/>
      <protection hidden="1"/>
    </xf>
    <xf numFmtId="0" fontId="27" fillId="0" borderId="0" xfId="0" applyFont="1" applyProtection="1">
      <alignment vertical="center"/>
      <protection hidden="1"/>
    </xf>
    <xf numFmtId="0" fontId="10" fillId="0" borderId="0" xfId="0" applyFont="1" applyAlignment="1" applyProtection="1">
      <alignment vertical="top" wrapText="1"/>
      <protection hidden="1"/>
    </xf>
    <xf numFmtId="0" fontId="17" fillId="0" borderId="3" xfId="0" applyFont="1" applyBorder="1" applyAlignment="1" applyProtection="1">
      <alignment horizontal="center" vertical="center" wrapText="1"/>
      <protection hidden="1"/>
    </xf>
    <xf numFmtId="0" fontId="17" fillId="0" borderId="4" xfId="0" applyFont="1" applyBorder="1" applyAlignment="1" applyProtection="1">
      <alignment horizontal="center" vertical="center" wrapText="1"/>
      <protection hidden="1"/>
    </xf>
    <xf numFmtId="0" fontId="17" fillId="0" borderId="18" xfId="0" applyFont="1" applyBorder="1" applyAlignment="1" applyProtection="1">
      <alignment horizontal="center" vertical="center" wrapText="1"/>
      <protection hidden="1"/>
    </xf>
    <xf numFmtId="0" fontId="17" fillId="0" borderId="0" xfId="0" applyFont="1" applyAlignment="1" applyProtection="1">
      <alignment horizontal="center" vertical="center"/>
      <protection hidden="1"/>
    </xf>
    <xf numFmtId="0" fontId="10" fillId="0" borderId="21" xfId="0" applyFont="1" applyBorder="1" applyAlignment="1" applyProtection="1">
      <alignment vertical="top" wrapText="1"/>
      <protection hidden="1"/>
    </xf>
    <xf numFmtId="0" fontId="18" fillId="0" borderId="9" xfId="0" applyFont="1" applyBorder="1" applyAlignment="1" applyProtection="1">
      <alignment horizontal="center" vertical="center" wrapText="1"/>
      <protection hidden="1"/>
    </xf>
    <xf numFmtId="0" fontId="18" fillId="0" borderId="1" xfId="0" applyFont="1" applyBorder="1" applyAlignment="1" applyProtection="1">
      <alignment horizontal="center" vertical="center" wrapText="1"/>
      <protection hidden="1"/>
    </xf>
    <xf numFmtId="0" fontId="18" fillId="0" borderId="22" xfId="0" applyFont="1" applyBorder="1" applyAlignment="1" applyProtection="1">
      <alignment horizontal="center" vertical="center" wrapText="1"/>
      <protection hidden="1"/>
    </xf>
    <xf numFmtId="0" fontId="17" fillId="0" borderId="9" xfId="0" applyFont="1" applyBorder="1" applyAlignment="1" applyProtection="1">
      <alignment horizontal="center" vertical="center" wrapText="1"/>
      <protection hidden="1"/>
    </xf>
    <xf numFmtId="0" fontId="17" fillId="0" borderId="1" xfId="0" applyFont="1" applyBorder="1" applyAlignment="1" applyProtection="1">
      <alignment horizontal="center" vertical="center" wrapText="1"/>
      <protection hidden="1"/>
    </xf>
    <xf numFmtId="0" fontId="17" fillId="0" borderId="22" xfId="0" applyFont="1" applyBorder="1" applyAlignment="1" applyProtection="1">
      <alignment horizontal="center" vertical="center" wrapText="1"/>
      <protection hidden="1"/>
    </xf>
    <xf numFmtId="0" fontId="27" fillId="2" borderId="0" xfId="0" applyFont="1" applyFill="1">
      <alignment vertical="center"/>
    </xf>
    <xf numFmtId="0" fontId="29" fillId="0" borderId="0" xfId="0" applyFont="1" applyProtection="1">
      <alignment vertical="center"/>
      <protection hidden="1"/>
    </xf>
    <xf numFmtId="0" fontId="17" fillId="0" borderId="0" xfId="0" applyFont="1" applyAlignment="1" applyProtection="1">
      <alignment horizontal="left" vertical="center"/>
      <protection hidden="1"/>
    </xf>
    <xf numFmtId="0" fontId="7" fillId="2" borderId="0" xfId="0" applyFont="1" applyFill="1">
      <alignment vertical="center"/>
    </xf>
    <xf numFmtId="0" fontId="6" fillId="0" borderId="0" xfId="0" applyFont="1" applyProtection="1">
      <alignment vertical="center"/>
      <protection hidden="1"/>
    </xf>
    <xf numFmtId="0" fontId="3" fillId="0" borderId="0" xfId="0" applyFont="1" applyAlignment="1">
      <alignment vertical="center" wrapText="1"/>
    </xf>
    <xf numFmtId="0" fontId="17" fillId="0" borderId="1" xfId="0" applyFont="1" applyBorder="1" applyProtection="1">
      <alignment vertical="center"/>
      <protection locked="0"/>
    </xf>
    <xf numFmtId="0" fontId="28" fillId="0" borderId="1" xfId="0" applyFont="1" applyBorder="1" applyProtection="1">
      <alignment vertical="center"/>
      <protection locked="0"/>
    </xf>
    <xf numFmtId="0" fontId="3" fillId="0" borderId="1" xfId="0" applyFont="1" applyBorder="1" applyProtection="1">
      <alignment vertical="center"/>
      <protection locked="0" hidden="1"/>
    </xf>
    <xf numFmtId="0" fontId="17" fillId="0" borderId="1" xfId="0" applyFont="1" applyBorder="1" applyProtection="1">
      <alignment vertical="center"/>
      <protection locked="0" hidden="1"/>
    </xf>
    <xf numFmtId="0" fontId="3" fillId="0" borderId="1" xfId="0" applyFont="1" applyBorder="1" applyProtection="1">
      <alignment vertical="center"/>
      <protection locked="0"/>
    </xf>
    <xf numFmtId="0" fontId="17" fillId="0" borderId="0" xfId="0" applyFont="1" applyAlignment="1">
      <alignment vertical="top"/>
    </xf>
    <xf numFmtId="56" fontId="18" fillId="0" borderId="0" xfId="0" quotePrefix="1" applyNumberFormat="1" applyFont="1">
      <alignment vertical="center"/>
    </xf>
    <xf numFmtId="0" fontId="18" fillId="0" borderId="0" xfId="0" quotePrefix="1" applyFont="1">
      <alignment vertical="center"/>
    </xf>
    <xf numFmtId="0" fontId="3" fillId="0" borderId="0" xfId="0" quotePrefix="1" applyFont="1">
      <alignment vertical="center"/>
    </xf>
    <xf numFmtId="0" fontId="26" fillId="0" borderId="3" xfId="0" applyFont="1" applyBorder="1">
      <alignment vertical="center"/>
    </xf>
    <xf numFmtId="0" fontId="26" fillId="0" borderId="18" xfId="0" applyFont="1" applyBorder="1">
      <alignment vertical="center"/>
    </xf>
    <xf numFmtId="0" fontId="17" fillId="0" borderId="3" xfId="0" applyFont="1" applyBorder="1">
      <alignment vertical="center"/>
    </xf>
    <xf numFmtId="0" fontId="17" fillId="0" borderId="4" xfId="0" applyFont="1" applyBorder="1">
      <alignment vertical="center"/>
    </xf>
    <xf numFmtId="0" fontId="17" fillId="0" borderId="18" xfId="0" applyFont="1" applyBorder="1">
      <alignment vertical="center"/>
    </xf>
    <xf numFmtId="0" fontId="23" fillId="0" borderId="4" xfId="0" applyFont="1" applyBorder="1">
      <alignment vertical="center"/>
    </xf>
    <xf numFmtId="0" fontId="17" fillId="0" borderId="8" xfId="0" applyFont="1" applyBorder="1" applyAlignment="1" applyProtection="1">
      <alignment horizontal="left" vertical="center" wrapText="1"/>
      <protection locked="0"/>
    </xf>
    <xf numFmtId="0" fontId="17" fillId="0" borderId="3" xfId="0" applyFont="1" applyBorder="1" applyAlignment="1" applyProtection="1">
      <alignment horizontal="left" vertical="top"/>
      <protection locked="0"/>
    </xf>
    <xf numFmtId="0" fontId="17" fillId="0" borderId="18" xfId="0" applyFont="1" applyBorder="1" applyAlignment="1" applyProtection="1">
      <alignment horizontal="left" vertical="top"/>
      <protection locked="0"/>
    </xf>
    <xf numFmtId="0" fontId="17" fillId="0" borderId="8" xfId="0" applyFont="1" applyBorder="1">
      <alignment vertical="center"/>
    </xf>
    <xf numFmtId="0" fontId="17" fillId="0" borderId="8" xfId="0" applyFont="1" applyBorder="1" applyAlignment="1" applyProtection="1">
      <alignment horizontal="center" vertical="center"/>
      <protection locked="0"/>
    </xf>
    <xf numFmtId="0" fontId="3" fillId="0" borderId="0" xfId="0" applyFont="1" applyAlignment="1">
      <alignment horizontal="right" vertical="center"/>
    </xf>
    <xf numFmtId="0" fontId="26" fillId="0" borderId="21" xfId="0" applyFont="1" applyBorder="1">
      <alignment vertical="center"/>
    </xf>
    <xf numFmtId="0" fontId="17" fillId="0" borderId="11" xfId="0" applyFont="1" applyBorder="1" applyAlignment="1" applyProtection="1">
      <alignment horizontal="left" vertical="center" wrapText="1"/>
      <protection locked="0"/>
    </xf>
    <xf numFmtId="0" fontId="17" fillId="0" borderId="12" xfId="0" applyFont="1" applyBorder="1" applyAlignment="1" applyProtection="1">
      <alignment horizontal="left" vertical="top"/>
      <protection locked="0"/>
    </xf>
    <xf numFmtId="0" fontId="17" fillId="0" borderId="21" xfId="0" applyFont="1" applyBorder="1" applyAlignment="1" applyProtection="1">
      <alignment horizontal="left" vertical="top"/>
      <protection locked="0"/>
    </xf>
    <xf numFmtId="20" fontId="31" fillId="0" borderId="11" xfId="0" applyNumberFormat="1" applyFont="1" applyBorder="1">
      <alignment vertical="center"/>
    </xf>
    <xf numFmtId="0" fontId="17" fillId="0" borderId="10" xfId="0" applyFont="1" applyBorder="1" applyAlignment="1" applyProtection="1">
      <alignment horizontal="center" vertical="center"/>
      <protection locked="0"/>
    </xf>
    <xf numFmtId="0" fontId="18" fillId="0" borderId="8" xfId="0" applyFont="1" applyBorder="1" applyAlignment="1" applyProtection="1">
      <alignment horizontal="center" vertical="center"/>
      <protection locked="0"/>
    </xf>
    <xf numFmtId="0" fontId="31" fillId="0" borderId="11" xfId="0" applyFont="1" applyBorder="1">
      <alignment vertical="center"/>
    </xf>
    <xf numFmtId="0" fontId="18" fillId="0" borderId="10" xfId="0" applyFont="1" applyBorder="1" applyAlignment="1" applyProtection="1">
      <alignment horizontal="center" vertical="center"/>
      <protection locked="0"/>
    </xf>
    <xf numFmtId="0" fontId="26" fillId="0" borderId="9" xfId="0" applyFont="1" applyBorder="1">
      <alignment vertical="center"/>
    </xf>
    <xf numFmtId="0" fontId="26" fillId="0" borderId="1" xfId="0" applyFont="1" applyBorder="1">
      <alignment vertical="center"/>
    </xf>
    <xf numFmtId="0" fontId="26" fillId="0" borderId="22" xfId="0" applyFont="1" applyBorder="1">
      <alignment vertical="center"/>
    </xf>
    <xf numFmtId="0" fontId="17" fillId="0" borderId="10" xfId="0" applyFont="1" applyBorder="1" applyAlignment="1" applyProtection="1">
      <alignment horizontal="left" vertical="center" wrapText="1"/>
      <protection locked="0"/>
    </xf>
    <xf numFmtId="0" fontId="17" fillId="0" borderId="9" xfId="0" applyFont="1" applyBorder="1" applyAlignment="1" applyProtection="1">
      <alignment horizontal="left" vertical="top"/>
      <protection locked="0"/>
    </xf>
    <xf numFmtId="0" fontId="17" fillId="0" borderId="22" xfId="0" applyFont="1" applyBorder="1" applyAlignment="1" applyProtection="1">
      <alignment horizontal="left" vertical="top"/>
      <protection locked="0"/>
    </xf>
    <xf numFmtId="0" fontId="18" fillId="0" borderId="21" xfId="0" applyFont="1" applyBorder="1" applyAlignment="1">
      <alignment horizontal="center" vertical="center"/>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18" xfId="0" applyFont="1" applyBorder="1" applyAlignment="1">
      <alignment horizontal="center" vertical="center" wrapText="1"/>
    </xf>
    <xf numFmtId="0" fontId="18" fillId="0" borderId="3" xfId="0" applyFont="1" applyBorder="1" applyAlignment="1">
      <alignment horizontal="center" vertical="center"/>
    </xf>
    <xf numFmtId="0" fontId="18" fillId="0" borderId="18" xfId="0" applyFont="1" applyBorder="1" applyAlignment="1">
      <alignment horizontal="center" vertical="center"/>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0" fontId="0" fillId="0" borderId="0" xfId="0">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8" xfId="0" applyBorder="1" applyAlignment="1">
      <alignment horizontal="center" vertical="center"/>
    </xf>
    <xf numFmtId="0" fontId="18" fillId="0" borderId="8" xfId="0" applyFont="1" applyBorder="1" applyAlignment="1">
      <alignment horizontal="center" vertical="center" wrapText="1"/>
    </xf>
    <xf numFmtId="0" fontId="17" fillId="0" borderId="18" xfId="0" applyFont="1" applyBorder="1" applyAlignment="1">
      <alignment horizontal="center" vertical="center" wrapText="1"/>
    </xf>
    <xf numFmtId="0" fontId="18" fillId="0" borderId="2" xfId="0" applyFont="1" applyBorder="1" applyAlignment="1">
      <alignment horizontal="center" vertical="center"/>
    </xf>
    <xf numFmtId="0" fontId="18" fillId="0" borderId="9"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2" xfId="0" applyFont="1" applyBorder="1" applyAlignment="1">
      <alignment horizontal="center" vertical="center" wrapText="1"/>
    </xf>
    <xf numFmtId="0" fontId="18" fillId="0" borderId="9" xfId="0" applyFont="1" applyBorder="1" applyAlignment="1">
      <alignment horizontal="center" vertical="center"/>
    </xf>
    <xf numFmtId="0" fontId="18" fillId="0" borderId="22" xfId="0" applyFont="1" applyBorder="1" applyAlignment="1">
      <alignment horizontal="center" vertical="center"/>
    </xf>
    <xf numFmtId="0" fontId="17" fillId="0" borderId="9" xfId="0" applyFont="1" applyBorder="1" applyAlignment="1">
      <alignment horizontal="center" vertical="center" wrapText="1"/>
    </xf>
    <xf numFmtId="0" fontId="17" fillId="0" borderId="1" xfId="0" applyFont="1" applyBorder="1" applyAlignment="1">
      <alignment horizontal="center" vertical="center" wrapText="1"/>
    </xf>
    <xf numFmtId="0" fontId="0" fillId="0" borderId="9" xfId="0" applyBorder="1" applyAlignment="1">
      <alignment horizontal="center" vertical="center"/>
    </xf>
    <xf numFmtId="0" fontId="0" fillId="0" borderId="1" xfId="0" applyBorder="1" applyAlignment="1">
      <alignment horizontal="center" vertical="center"/>
    </xf>
    <xf numFmtId="0" fontId="0" fillId="0" borderId="22" xfId="0" applyBorder="1" applyAlignment="1">
      <alignment horizontal="center" vertical="center"/>
    </xf>
    <xf numFmtId="0" fontId="18" fillId="0" borderId="10" xfId="0" applyFont="1" applyBorder="1" applyAlignment="1">
      <alignment horizontal="center" vertical="center" wrapText="1"/>
    </xf>
    <xf numFmtId="0" fontId="17" fillId="0" borderId="22" xfId="0" applyFont="1" applyBorder="1" applyAlignment="1">
      <alignment horizontal="center" vertical="center" wrapText="1"/>
    </xf>
    <xf numFmtId="0" fontId="32" fillId="2" borderId="0" xfId="0" applyFont="1" applyFill="1">
      <alignment vertical="center"/>
    </xf>
    <xf numFmtId="0" fontId="17" fillId="0" borderId="0" xfId="0" applyFont="1" applyAlignment="1">
      <alignment horizontal="left" vertical="center"/>
    </xf>
    <xf numFmtId="0" fontId="18" fillId="0" borderId="1" xfId="0" applyFont="1" applyBorder="1" applyProtection="1">
      <alignment vertical="center"/>
      <protection locked="0"/>
    </xf>
    <xf numFmtId="0" fontId="33" fillId="0" borderId="0" xfId="0" applyFont="1">
      <alignment vertical="center"/>
    </xf>
    <xf numFmtId="0" fontId="19" fillId="0" borderId="1" xfId="0" applyFont="1" applyBorder="1" applyProtection="1">
      <alignment vertical="center"/>
      <protection locked="0"/>
    </xf>
    <xf numFmtId="0" fontId="17" fillId="0" borderId="18" xfId="0" applyFont="1" applyBorder="1" applyAlignment="1">
      <alignment horizontal="right" vertical="center"/>
    </xf>
    <xf numFmtId="0" fontId="23" fillId="0" borderId="8" xfId="0" applyFont="1" applyBorder="1">
      <alignment vertical="center"/>
    </xf>
    <xf numFmtId="0" fontId="23" fillId="0" borderId="0" xfId="0" applyFont="1" applyProtection="1">
      <alignment vertical="center"/>
      <protection locked="0"/>
    </xf>
    <xf numFmtId="49" fontId="17" fillId="0" borderId="3" xfId="0" applyNumberFormat="1" applyFont="1" applyBorder="1">
      <alignment vertical="center"/>
    </xf>
    <xf numFmtId="49" fontId="17" fillId="0" borderId="4" xfId="0" applyNumberFormat="1" applyFont="1" applyBorder="1">
      <alignment vertical="center"/>
    </xf>
    <xf numFmtId="49" fontId="17" fillId="0" borderId="18" xfId="0" applyNumberFormat="1" applyFont="1" applyBorder="1">
      <alignment vertical="center"/>
    </xf>
    <xf numFmtId="0" fontId="17" fillId="0" borderId="0" xfId="0" applyFont="1" applyAlignment="1">
      <alignment horizontal="left" vertical="top" wrapText="1"/>
    </xf>
    <xf numFmtId="49" fontId="17" fillId="0" borderId="21" xfId="0" applyNumberFormat="1" applyFont="1" applyBorder="1">
      <alignment vertical="center"/>
    </xf>
    <xf numFmtId="49" fontId="17" fillId="0" borderId="12" xfId="0" applyNumberFormat="1" applyFont="1" applyBorder="1">
      <alignment vertical="center"/>
    </xf>
    <xf numFmtId="49" fontId="17" fillId="0" borderId="0" xfId="0" applyNumberFormat="1" applyFont="1">
      <alignment vertical="center"/>
    </xf>
    <xf numFmtId="0" fontId="6" fillId="0" borderId="12" xfId="0" applyFont="1" applyBorder="1">
      <alignment vertical="center"/>
    </xf>
    <xf numFmtId="0" fontId="6" fillId="0" borderId="21" xfId="0" applyFont="1" applyBorder="1">
      <alignment vertical="center"/>
    </xf>
    <xf numFmtId="0" fontId="18" fillId="0" borderId="0" xfId="0" applyFont="1" applyAlignment="1">
      <alignment horizontal="center" vertical="center"/>
    </xf>
    <xf numFmtId="0" fontId="17" fillId="0" borderId="0" xfId="0" applyFont="1" applyAlignment="1" applyProtection="1">
      <alignment vertical="top" wrapText="1"/>
      <protection locked="0"/>
    </xf>
    <xf numFmtId="0" fontId="17" fillId="0" borderId="6" xfId="0" applyFont="1" applyBorder="1" applyAlignment="1">
      <alignment vertical="top" wrapText="1"/>
    </xf>
    <xf numFmtId="0" fontId="10" fillId="0" borderId="0" xfId="0" applyFont="1" applyAlignment="1">
      <alignment vertical="top"/>
    </xf>
    <xf numFmtId="0" fontId="10" fillId="0" borderId="21" xfId="0" applyFont="1" applyBorder="1" applyAlignment="1">
      <alignment vertical="top" wrapText="1"/>
    </xf>
    <xf numFmtId="0" fontId="32" fillId="2" borderId="0" xfId="0" applyFont="1" applyFill="1" applyProtection="1">
      <alignment vertical="center"/>
      <protection hidden="1"/>
    </xf>
    <xf numFmtId="0" fontId="30" fillId="0" borderId="0" xfId="0" applyFont="1" applyProtection="1">
      <alignment vertical="center"/>
      <protection hidden="1"/>
    </xf>
    <xf numFmtId="0" fontId="29" fillId="6" borderId="0" xfId="0" applyFont="1" applyFill="1" applyProtection="1">
      <alignment vertical="center"/>
      <protection hidden="1"/>
    </xf>
    <xf numFmtId="0" fontId="30" fillId="0" borderId="0" xfId="0" applyFont="1" applyAlignment="1">
      <alignment horizontal="center" vertical="center"/>
    </xf>
    <xf numFmtId="0" fontId="6" fillId="0" borderId="0" xfId="0" applyFont="1" applyAlignment="1">
      <alignment horizontal="center" vertical="center"/>
    </xf>
    <xf numFmtId="0" fontId="18" fillId="0" borderId="1" xfId="0" applyFont="1" applyBorder="1" applyAlignment="1">
      <alignment horizontal="center" vertical="center"/>
    </xf>
    <xf numFmtId="0" fontId="3" fillId="0" borderId="0" xfId="0" applyFont="1" applyAlignment="1">
      <alignment horizontal="center" vertical="center"/>
    </xf>
    <xf numFmtId="0" fontId="28" fillId="0" borderId="8" xfId="0" applyFont="1" applyBorder="1">
      <alignment vertical="center"/>
    </xf>
    <xf numFmtId="0" fontId="17" fillId="0" borderId="2" xfId="0" applyFont="1" applyBorder="1" applyAlignment="1">
      <alignment vertical="top" wrapText="1"/>
    </xf>
    <xf numFmtId="0" fontId="17" fillId="0" borderId="8" xfId="0" applyFont="1" applyBorder="1" applyAlignment="1">
      <alignment vertical="top" wrapText="1"/>
    </xf>
    <xf numFmtId="0" fontId="17" fillId="0" borderId="3" xfId="0" applyFont="1" applyBorder="1" applyProtection="1">
      <alignment vertical="center"/>
      <protection hidden="1"/>
    </xf>
    <xf numFmtId="0" fontId="17" fillId="0" borderId="4" xfId="0" applyFont="1" applyBorder="1" applyProtection="1">
      <alignment vertical="center"/>
      <protection hidden="1"/>
    </xf>
    <xf numFmtId="0" fontId="17" fillId="0" borderId="18" xfId="0" applyFont="1" applyBorder="1" applyProtection="1">
      <alignment vertical="center"/>
      <protection hidden="1"/>
    </xf>
    <xf numFmtId="0" fontId="17" fillId="0" borderId="2" xfId="0" applyFont="1" applyBorder="1" applyAlignment="1" applyProtection="1">
      <alignment horizontal="left" vertical="center"/>
      <protection hidden="1"/>
    </xf>
    <xf numFmtId="0" fontId="17" fillId="0" borderId="12" xfId="0" applyFont="1" applyBorder="1" applyAlignment="1">
      <alignment horizontal="right" vertical="center"/>
    </xf>
    <xf numFmtId="0" fontId="17" fillId="0" borderId="0" xfId="0" applyFont="1" applyAlignment="1">
      <alignment horizontal="right" vertical="center"/>
    </xf>
    <xf numFmtId="0" fontId="17" fillId="0" borderId="11" xfId="0" applyFont="1" applyBorder="1" applyAlignment="1">
      <alignment vertical="top" wrapText="1"/>
    </xf>
    <xf numFmtId="0" fontId="17" fillId="0" borderId="12" xfId="0" applyFont="1" applyBorder="1" applyProtection="1">
      <alignment vertical="center"/>
      <protection hidden="1"/>
    </xf>
    <xf numFmtId="0" fontId="17" fillId="0" borderId="21" xfId="0" applyFont="1" applyBorder="1" applyProtection="1">
      <alignment vertical="center"/>
      <protection hidden="1"/>
    </xf>
    <xf numFmtId="0" fontId="10" fillId="0" borderId="21" xfId="0" applyFont="1" applyBorder="1" applyAlignment="1">
      <alignment horizontal="left" vertical="center" wrapText="1"/>
    </xf>
    <xf numFmtId="0" fontId="10" fillId="0" borderId="0" xfId="0" applyFont="1" applyAlignment="1">
      <alignment horizontal="left" vertical="center" wrapText="1"/>
    </xf>
    <xf numFmtId="0" fontId="17" fillId="0" borderId="8" xfId="0" applyFont="1" applyBorder="1" applyAlignment="1" applyProtection="1">
      <alignment horizontal="center" vertical="center"/>
      <protection hidden="1"/>
    </xf>
    <xf numFmtId="0" fontId="17" fillId="0" borderId="11" xfId="0" applyFont="1" applyBorder="1" applyAlignment="1" applyProtection="1">
      <alignment horizontal="center" vertical="center"/>
      <protection hidden="1"/>
    </xf>
    <xf numFmtId="0" fontId="6" fillId="0" borderId="12" xfId="0" applyFont="1" applyBorder="1" applyProtection="1">
      <alignment vertical="center"/>
      <protection hidden="1"/>
    </xf>
    <xf numFmtId="0" fontId="6" fillId="0" borderId="21" xfId="0" applyFont="1" applyBorder="1" applyProtection="1">
      <alignment vertical="center"/>
      <protection hidden="1"/>
    </xf>
    <xf numFmtId="0" fontId="17" fillId="0" borderId="10" xfId="0" applyFont="1" applyBorder="1" applyAlignment="1">
      <alignment vertical="top" wrapText="1"/>
    </xf>
    <xf numFmtId="0" fontId="17" fillId="0" borderId="2" xfId="0" applyFont="1" applyBorder="1" applyAlignment="1">
      <alignment horizontal="center" vertical="center" wrapText="1"/>
    </xf>
    <xf numFmtId="0" fontId="17" fillId="0" borderId="8" xfId="0" applyFont="1" applyBorder="1" applyAlignment="1">
      <alignment horizontal="center" vertical="top" wrapText="1"/>
    </xf>
    <xf numFmtId="0" fontId="17" fillId="0" borderId="10" xfId="0" applyFont="1" applyBorder="1" applyAlignment="1" applyProtection="1">
      <alignment horizontal="center" vertical="center"/>
      <protection hidden="1"/>
    </xf>
    <xf numFmtId="0" fontId="6" fillId="0" borderId="9" xfId="0" applyFont="1" applyBorder="1">
      <alignment vertical="center"/>
    </xf>
    <xf numFmtId="0" fontId="6" fillId="0" borderId="22" xfId="0" applyFont="1" applyBorder="1">
      <alignment vertical="center"/>
    </xf>
    <xf numFmtId="0" fontId="17" fillId="0" borderId="11" xfId="0" applyFont="1" applyBorder="1" applyAlignment="1">
      <alignment horizontal="center" vertical="top" wrapText="1"/>
    </xf>
    <xf numFmtId="0" fontId="17" fillId="0" borderId="10" xfId="0" applyFont="1" applyBorder="1" applyAlignment="1">
      <alignment horizontal="center" vertical="top" wrapText="1"/>
    </xf>
    <xf numFmtId="0" fontId="14" fillId="0" borderId="0" xfId="0" applyFont="1" applyAlignment="1">
      <alignment horizontal="center" vertical="center"/>
    </xf>
    <xf numFmtId="0" fontId="18" fillId="0" borderId="0" xfId="0" applyFont="1" applyAlignment="1">
      <alignment horizontal="right" vertical="center"/>
    </xf>
    <xf numFmtId="0" fontId="17" fillId="0" borderId="21" xfId="0" applyFont="1" applyBorder="1" applyAlignment="1">
      <alignment horizontal="right" vertical="center"/>
    </xf>
    <xf numFmtId="0" fontId="17" fillId="0" borderId="8" xfId="0" applyFont="1" applyBorder="1" applyAlignment="1" applyProtection="1">
      <alignment horizontal="left" vertical="center"/>
      <protection locked="0" hidden="1"/>
    </xf>
    <xf numFmtId="0" fontId="17" fillId="0" borderId="11" xfId="0" applyFont="1" applyBorder="1" applyAlignment="1" applyProtection="1">
      <alignment horizontal="left" vertical="center"/>
      <protection locked="0" hidden="1"/>
    </xf>
    <xf numFmtId="0" fontId="6" fillId="0" borderId="0" xfId="0" applyFont="1" applyAlignment="1">
      <alignment horizontal="right" vertical="center"/>
    </xf>
    <xf numFmtId="0" fontId="17" fillId="0" borderId="9" xfId="0" applyFont="1" applyBorder="1" applyProtection="1">
      <alignment vertical="center"/>
      <protection hidden="1"/>
    </xf>
    <xf numFmtId="0" fontId="17" fillId="0" borderId="1" xfId="0" applyFont="1" applyBorder="1" applyProtection="1">
      <alignment vertical="center"/>
      <protection hidden="1"/>
    </xf>
    <xf numFmtId="0" fontId="17" fillId="0" borderId="22" xfId="0" applyFont="1" applyBorder="1" applyProtection="1">
      <alignment vertical="center"/>
      <protection hidden="1"/>
    </xf>
    <xf numFmtId="0" fontId="17" fillId="0" borderId="10" xfId="0" applyFont="1" applyBorder="1" applyAlignment="1" applyProtection="1">
      <alignment horizontal="left" vertical="center"/>
      <protection locked="0" hidden="1"/>
    </xf>
    <xf numFmtId="0" fontId="17" fillId="0" borderId="2" xfId="0" applyFont="1" applyBorder="1" applyAlignment="1" applyProtection="1">
      <alignment horizontal="center" vertical="center"/>
      <protection hidden="1"/>
    </xf>
    <xf numFmtId="0" fontId="18" fillId="0" borderId="3" xfId="0" applyFont="1" applyBorder="1" applyAlignment="1" applyProtection="1">
      <alignment horizontal="center" vertical="center"/>
      <protection hidden="1"/>
    </xf>
    <xf numFmtId="0" fontId="18" fillId="0" borderId="4" xfId="0" applyFont="1" applyBorder="1" applyAlignment="1" applyProtection="1">
      <alignment horizontal="center" vertical="center"/>
      <protection hidden="1"/>
    </xf>
    <xf numFmtId="0" fontId="18" fillId="0" borderId="18" xfId="0" applyFont="1" applyBorder="1" applyAlignment="1" applyProtection="1">
      <alignment horizontal="center" vertical="center"/>
      <protection hidden="1"/>
    </xf>
    <xf numFmtId="0" fontId="18" fillId="0" borderId="2" xfId="0" applyFont="1" applyBorder="1" applyAlignment="1" applyProtection="1">
      <alignment horizontal="center" vertical="center"/>
      <protection hidden="1"/>
    </xf>
    <xf numFmtId="0" fontId="18" fillId="0" borderId="9" xfId="0" applyFont="1" applyBorder="1" applyAlignment="1" applyProtection="1">
      <alignment horizontal="center" vertical="center"/>
      <protection hidden="1"/>
    </xf>
    <xf numFmtId="0" fontId="18" fillId="0" borderId="1" xfId="0" applyFont="1" applyBorder="1" applyAlignment="1" applyProtection="1">
      <alignment horizontal="center" vertical="center"/>
      <protection hidden="1"/>
    </xf>
    <xf numFmtId="0" fontId="18" fillId="0" borderId="22" xfId="0" applyFont="1" applyBorder="1" applyAlignment="1" applyProtection="1">
      <alignment horizontal="center" vertical="center"/>
      <protection hidden="1"/>
    </xf>
    <xf numFmtId="0" fontId="3" fillId="0" borderId="1" xfId="0" applyFont="1" applyBorder="1" applyAlignment="1">
      <alignment horizontal="center" vertical="center"/>
    </xf>
    <xf numFmtId="0" fontId="20" fillId="0" borderId="3" xfId="0" applyFont="1" applyBorder="1">
      <alignment vertical="center"/>
    </xf>
    <xf numFmtId="0" fontId="18" fillId="13" borderId="42" xfId="0" applyFont="1" applyFill="1" applyBorder="1">
      <alignment vertical="center"/>
    </xf>
    <xf numFmtId="0" fontId="18" fillId="0" borderId="6" xfId="0" applyFont="1" applyBorder="1" applyAlignment="1">
      <alignment horizontal="center" vertical="center"/>
    </xf>
    <xf numFmtId="0" fontId="18" fillId="0" borderId="6" xfId="0" applyFont="1" applyBorder="1">
      <alignment vertical="center"/>
    </xf>
    <xf numFmtId="0" fontId="18" fillId="0" borderId="7" xfId="0" applyFont="1" applyBorder="1">
      <alignment vertical="center"/>
    </xf>
    <xf numFmtId="0" fontId="18" fillId="13" borderId="43" xfId="0" applyFont="1" applyFill="1" applyBorder="1">
      <alignment vertical="center"/>
    </xf>
    <xf numFmtId="0" fontId="18" fillId="13" borderId="44" xfId="0" applyFont="1" applyFill="1" applyBorder="1">
      <alignment vertical="center"/>
    </xf>
    <xf numFmtId="0" fontId="18" fillId="0" borderId="4" xfId="0" applyFont="1" applyBorder="1" applyAlignment="1">
      <alignment horizontal="center" vertical="center"/>
    </xf>
    <xf numFmtId="0" fontId="18" fillId="13" borderId="8" xfId="0" applyFont="1" applyFill="1" applyBorder="1">
      <alignment vertical="center"/>
    </xf>
    <xf numFmtId="0" fontId="18" fillId="0" borderId="3" xfId="0" applyFont="1" applyBorder="1" applyAlignment="1">
      <alignment horizontal="center" vertical="top"/>
    </xf>
    <xf numFmtId="0" fontId="18" fillId="13" borderId="45" xfId="0" applyFont="1" applyFill="1" applyBorder="1">
      <alignment vertical="center"/>
    </xf>
    <xf numFmtId="0" fontId="18" fillId="0" borderId="13" xfId="0" applyFont="1" applyBorder="1" applyAlignment="1">
      <alignment horizontal="center" vertical="center"/>
    </xf>
    <xf numFmtId="0" fontId="18" fillId="13" borderId="11" xfId="0" applyFont="1" applyFill="1" applyBorder="1">
      <alignment vertical="center"/>
    </xf>
    <xf numFmtId="0" fontId="18" fillId="17" borderId="46" xfId="0" applyFont="1" applyFill="1" applyBorder="1" applyAlignment="1" applyProtection="1">
      <alignment horizontal="center" vertical="center"/>
      <protection locked="0"/>
    </xf>
    <xf numFmtId="0" fontId="18" fillId="0" borderId="46" xfId="0" applyFont="1" applyBorder="1" applyAlignment="1">
      <alignment horizontal="center" vertical="center"/>
    </xf>
    <xf numFmtId="0" fontId="18" fillId="17" borderId="46" xfId="0" applyFont="1" applyFill="1" applyBorder="1" applyAlignment="1" applyProtection="1">
      <alignment horizontal="left" vertical="top"/>
      <protection locked="0"/>
    </xf>
    <xf numFmtId="0" fontId="18" fillId="18" borderId="46" xfId="0" applyFont="1" applyFill="1" applyBorder="1" applyAlignment="1" applyProtection="1">
      <alignment horizontal="center" vertical="center"/>
      <protection locked="0"/>
    </xf>
    <xf numFmtId="0" fontId="18" fillId="17" borderId="46" xfId="0" applyFont="1" applyFill="1" applyBorder="1" applyAlignment="1" applyProtection="1">
      <alignment horizontal="left" vertical="top" wrapText="1"/>
      <protection locked="0"/>
    </xf>
    <xf numFmtId="0" fontId="18" fillId="0" borderId="12" xfId="0" applyFont="1" applyBorder="1" applyAlignment="1">
      <alignment vertical="center" wrapText="1"/>
    </xf>
    <xf numFmtId="0" fontId="18" fillId="0" borderId="0" xfId="0" applyFont="1" applyAlignment="1">
      <alignment horizontal="left" vertical="center" wrapText="1"/>
    </xf>
    <xf numFmtId="0" fontId="18" fillId="15" borderId="47" xfId="0" applyFont="1" applyFill="1" applyBorder="1" applyAlignment="1">
      <alignment horizontal="left" vertical="center" wrapText="1"/>
    </xf>
    <xf numFmtId="0" fontId="18" fillId="15" borderId="17" xfId="0" applyFont="1" applyFill="1" applyBorder="1" applyAlignment="1">
      <alignment horizontal="left" vertical="center" wrapText="1"/>
    </xf>
    <xf numFmtId="0" fontId="18" fillId="17" borderId="48" xfId="0" applyFont="1" applyFill="1" applyBorder="1" applyAlignment="1" applyProtection="1">
      <alignment horizontal="center" vertical="center"/>
      <protection locked="0"/>
    </xf>
    <xf numFmtId="0" fontId="18" fillId="0" borderId="48" xfId="0" applyFont="1" applyBorder="1" applyAlignment="1">
      <alignment horizontal="center" vertical="center"/>
    </xf>
    <xf numFmtId="0" fontId="18" fillId="17" borderId="49" xfId="0" applyFont="1" applyFill="1" applyBorder="1" applyAlignment="1" applyProtection="1">
      <alignment horizontal="left" vertical="top"/>
      <protection locked="0"/>
    </xf>
    <xf numFmtId="0" fontId="18" fillId="18" borderId="49" xfId="0" applyFont="1" applyFill="1" applyBorder="1" applyAlignment="1" applyProtection="1">
      <alignment horizontal="center" vertical="center"/>
      <protection locked="0"/>
    </xf>
    <xf numFmtId="0" fontId="18" fillId="17" borderId="49" xfId="0" applyFont="1" applyFill="1" applyBorder="1" applyAlignment="1" applyProtection="1">
      <alignment horizontal="left" vertical="top" wrapText="1"/>
      <protection locked="0"/>
    </xf>
    <xf numFmtId="0" fontId="18" fillId="15" borderId="50" xfId="0" applyFont="1" applyFill="1" applyBorder="1" applyAlignment="1">
      <alignment horizontal="left" vertical="center" wrapText="1"/>
    </xf>
    <xf numFmtId="0" fontId="18" fillId="15" borderId="20" xfId="0" applyFont="1" applyFill="1" applyBorder="1" applyAlignment="1">
      <alignment horizontal="left" vertical="center" wrapText="1"/>
    </xf>
    <xf numFmtId="0" fontId="18" fillId="15" borderId="51" xfId="0" applyFont="1" applyFill="1" applyBorder="1" applyAlignment="1">
      <alignment horizontal="left" vertical="center" wrapText="1"/>
    </xf>
    <xf numFmtId="0" fontId="18" fillId="15" borderId="52" xfId="0" applyFont="1" applyFill="1" applyBorder="1" applyAlignment="1">
      <alignment horizontal="left" vertical="center" wrapText="1"/>
    </xf>
    <xf numFmtId="9" fontId="18" fillId="15" borderId="46" xfId="5" applyFont="1" applyFill="1" applyBorder="1" applyAlignment="1">
      <alignment horizontal="center" vertical="center"/>
    </xf>
    <xf numFmtId="0" fontId="18" fillId="18" borderId="48" xfId="0" applyFont="1" applyFill="1" applyBorder="1" applyAlignment="1" applyProtection="1">
      <alignment horizontal="center" vertical="center"/>
      <protection locked="0"/>
    </xf>
    <xf numFmtId="9" fontId="18" fillId="15" borderId="48" xfId="5" applyFont="1" applyFill="1" applyBorder="1" applyAlignment="1">
      <alignment horizontal="center" vertical="center"/>
    </xf>
    <xf numFmtId="0" fontId="18" fillId="15" borderId="53" xfId="0" applyFont="1" applyFill="1" applyBorder="1" applyAlignment="1">
      <alignment horizontal="center" vertical="center"/>
    </xf>
    <xf numFmtId="0" fontId="18" fillId="15" borderId="54" xfId="0" applyFont="1" applyFill="1" applyBorder="1" applyAlignment="1">
      <alignment horizontal="center" vertical="center"/>
    </xf>
    <xf numFmtId="0" fontId="18" fillId="0" borderId="16" xfId="0" applyFont="1" applyBorder="1" applyAlignment="1">
      <alignment horizontal="center" vertical="center"/>
    </xf>
    <xf numFmtId="0" fontId="18" fillId="0" borderId="55" xfId="0" applyFont="1" applyBorder="1">
      <alignment vertical="center"/>
    </xf>
    <xf numFmtId="0" fontId="18" fillId="15" borderId="55" xfId="0" applyFont="1" applyFill="1" applyBorder="1" applyAlignment="1">
      <alignment horizontal="center" vertical="center"/>
    </xf>
    <xf numFmtId="0" fontId="18" fillId="0" borderId="0" xfId="0" applyFont="1" applyAlignment="1">
      <alignment horizontal="left" vertical="center"/>
    </xf>
    <xf numFmtId="0" fontId="18" fillId="0" borderId="13" xfId="0" applyFont="1" applyBorder="1" applyAlignment="1">
      <alignment horizontal="left" vertical="center" wrapText="1"/>
    </xf>
    <xf numFmtId="0" fontId="18" fillId="0" borderId="55" xfId="0" applyFont="1" applyBorder="1" applyAlignment="1" applyProtection="1">
      <alignment horizontal="center" vertical="center"/>
      <protection locked="0"/>
    </xf>
    <xf numFmtId="0" fontId="18" fillId="17" borderId="48" xfId="0" applyFont="1" applyFill="1" applyBorder="1" applyAlignment="1" applyProtection="1">
      <alignment horizontal="left" vertical="top" wrapText="1"/>
      <protection locked="0"/>
    </xf>
    <xf numFmtId="0" fontId="18" fillId="17" borderId="48" xfId="0" applyFont="1" applyFill="1" applyBorder="1" applyAlignment="1" applyProtection="1">
      <alignment horizontal="left" vertical="top"/>
      <protection locked="0"/>
    </xf>
    <xf numFmtId="0" fontId="18" fillId="0" borderId="8" xfId="0" applyFont="1" applyBorder="1" applyAlignment="1">
      <alignment horizontal="center" vertical="center"/>
    </xf>
    <xf numFmtId="0" fontId="18" fillId="0" borderId="10" xfId="0" applyFont="1" applyBorder="1" applyAlignment="1">
      <alignment horizontal="center" vertical="center"/>
    </xf>
    <xf numFmtId="0" fontId="18" fillId="13" borderId="56" xfId="0" applyFont="1" applyFill="1" applyBorder="1">
      <alignment vertical="center"/>
    </xf>
    <xf numFmtId="0" fontId="18" fillId="13" borderId="57" xfId="0" applyFont="1" applyFill="1" applyBorder="1">
      <alignment vertical="center"/>
    </xf>
    <xf numFmtId="0" fontId="18" fillId="13" borderId="10" xfId="0" applyFont="1" applyFill="1" applyBorder="1">
      <alignment vertical="center"/>
    </xf>
    <xf numFmtId="0" fontId="18" fillId="0" borderId="1" xfId="0" applyFont="1" applyBorder="1" applyAlignment="1">
      <alignment vertical="center" wrapText="1"/>
    </xf>
    <xf numFmtId="9" fontId="18" fillId="0" borderId="1" xfId="0" applyNumberFormat="1" applyFont="1" applyBorder="1" applyProtection="1">
      <alignment vertical="center"/>
      <protection locked="0"/>
    </xf>
    <xf numFmtId="0" fontId="34" fillId="0" borderId="0" xfId="0" applyFont="1">
      <alignment vertical="center"/>
    </xf>
    <xf numFmtId="0" fontId="35" fillId="0" borderId="0" xfId="0" applyFont="1">
      <alignment vertical="center"/>
    </xf>
    <xf numFmtId="0" fontId="0" fillId="0" borderId="0" xfId="0" applyAlignment="1">
      <alignment horizontal="right" vertical="center"/>
    </xf>
    <xf numFmtId="0" fontId="0" fillId="0" borderId="55" xfId="0" applyBorder="1">
      <alignment vertical="center"/>
    </xf>
    <xf numFmtId="0" fontId="36" fillId="0" borderId="0" xfId="0" applyFont="1">
      <alignment vertical="center"/>
    </xf>
    <xf numFmtId="0" fontId="36" fillId="17" borderId="0" xfId="0" applyFont="1" applyFill="1">
      <alignment vertical="center"/>
    </xf>
    <xf numFmtId="0" fontId="37" fillId="19" borderId="0" xfId="0" applyFont="1" applyFill="1" applyAlignment="1">
      <alignment horizontal="left" vertical="center"/>
    </xf>
    <xf numFmtId="0" fontId="38" fillId="19" borderId="0" xfId="0" applyFont="1" applyFill="1" applyAlignment="1">
      <alignment horizontal="left" vertical="center"/>
    </xf>
    <xf numFmtId="0" fontId="0" fillId="17" borderId="0" xfId="0" applyFill="1">
      <alignment vertical="center"/>
    </xf>
    <xf numFmtId="0" fontId="35" fillId="17" borderId="0" xfId="0" applyFont="1" applyFill="1">
      <alignment vertical="center"/>
    </xf>
    <xf numFmtId="0" fontId="39" fillId="0" borderId="0" xfId="0" applyFont="1">
      <alignment vertical="center"/>
    </xf>
    <xf numFmtId="0" fontId="18" fillId="0" borderId="0" xfId="0" applyFont="1" applyAlignment="1">
      <alignment vertical="center" wrapText="1"/>
    </xf>
    <xf numFmtId="0" fontId="18" fillId="15" borderId="3" xfId="0" applyFont="1" applyFill="1" applyBorder="1">
      <alignment vertical="center"/>
    </xf>
    <xf numFmtId="0" fontId="18" fillId="15" borderId="4" xfId="0" applyFont="1" applyFill="1" applyBorder="1">
      <alignment vertical="center"/>
    </xf>
    <xf numFmtId="0" fontId="18" fillId="15" borderId="18" xfId="0" applyFont="1" applyFill="1" applyBorder="1">
      <alignment vertical="center"/>
    </xf>
    <xf numFmtId="0" fontId="18" fillId="15" borderId="7" xfId="0" applyFont="1" applyFill="1" applyBorder="1" applyAlignment="1">
      <alignment vertical="center" wrapText="1"/>
    </xf>
    <xf numFmtId="0" fontId="18" fillId="15" borderId="2" xfId="0" applyFont="1" applyFill="1" applyBorder="1" applyAlignment="1">
      <alignment vertical="center" wrapText="1"/>
    </xf>
    <xf numFmtId="0" fontId="18" fillId="0" borderId="2" xfId="0" applyFont="1" applyBorder="1">
      <alignment vertical="center"/>
    </xf>
    <xf numFmtId="0" fontId="18" fillId="15" borderId="12" xfId="0" applyFont="1" applyFill="1" applyBorder="1">
      <alignment vertical="center"/>
    </xf>
    <xf numFmtId="0" fontId="18" fillId="15" borderId="0" xfId="0" applyFont="1" applyFill="1">
      <alignment vertical="center"/>
    </xf>
    <xf numFmtId="0" fontId="18" fillId="15" borderId="21" xfId="0" applyFont="1" applyFill="1" applyBorder="1">
      <alignment vertical="center"/>
    </xf>
    <xf numFmtId="0" fontId="18" fillId="8" borderId="2" xfId="0" applyFont="1" applyFill="1" applyBorder="1">
      <alignment vertical="center"/>
    </xf>
    <xf numFmtId="0" fontId="18" fillId="15" borderId="9" xfId="0" applyFont="1" applyFill="1" applyBorder="1">
      <alignment vertical="center"/>
    </xf>
    <xf numFmtId="0" fontId="18" fillId="15" borderId="1" xfId="0" applyFont="1" applyFill="1" applyBorder="1">
      <alignment vertical="center"/>
    </xf>
    <xf numFmtId="0" fontId="18" fillId="15" borderId="22" xfId="0" applyFont="1" applyFill="1" applyBorder="1">
      <alignment vertical="center"/>
    </xf>
    <xf numFmtId="0" fontId="18" fillId="15" borderId="11" xfId="0" applyFont="1" applyFill="1" applyBorder="1">
      <alignment vertical="center"/>
    </xf>
    <xf numFmtId="0" fontId="18" fillId="15" borderId="7" xfId="0" applyFont="1" applyFill="1" applyBorder="1">
      <alignment vertical="center"/>
    </xf>
    <xf numFmtId="0" fontId="18" fillId="14" borderId="2" xfId="0" applyFont="1" applyFill="1" applyBorder="1">
      <alignment vertical="center"/>
    </xf>
    <xf numFmtId="0" fontId="18" fillId="15" borderId="10" xfId="0" applyFont="1" applyFill="1" applyBorder="1">
      <alignment vertical="center"/>
    </xf>
    <xf numFmtId="0" fontId="18" fillId="15" borderId="8" xfId="0" applyFont="1" applyFill="1" applyBorder="1">
      <alignment vertical="center"/>
    </xf>
    <xf numFmtId="0" fontId="17" fillId="8" borderId="2" xfId="0" applyFont="1" applyFill="1" applyBorder="1" applyAlignment="1">
      <alignment horizontal="center" vertical="center"/>
    </xf>
    <xf numFmtId="0" fontId="40" fillId="8" borderId="2" xfId="0" applyFont="1" applyFill="1" applyBorder="1" applyAlignment="1">
      <alignment horizontal="center" vertical="center"/>
    </xf>
    <xf numFmtId="41" fontId="18" fillId="15" borderId="2" xfId="0" applyNumberFormat="1" applyFont="1" applyFill="1" applyBorder="1" applyAlignment="1">
      <alignment vertical="center" wrapText="1"/>
    </xf>
    <xf numFmtId="0" fontId="41" fillId="20" borderId="0" xfId="0" applyFont="1" applyFill="1" applyAlignment="1">
      <alignment horizontal="right" vertical="center"/>
    </xf>
    <xf numFmtId="0" fontId="42" fillId="13" borderId="0" xfId="0" applyFont="1" applyFill="1">
      <alignment vertical="center"/>
    </xf>
    <xf numFmtId="0" fontId="17" fillId="15" borderId="7" xfId="0" applyFont="1" applyFill="1" applyBorder="1" applyAlignment="1">
      <alignment vertical="center" wrapText="1"/>
    </xf>
    <xf numFmtId="49" fontId="18" fillId="15" borderId="7" xfId="0" applyNumberFormat="1" applyFont="1" applyFill="1" applyBorder="1" applyAlignment="1">
      <alignment horizontal="right" vertical="center"/>
    </xf>
    <xf numFmtId="0" fontId="18" fillId="15" borderId="7" xfId="0" quotePrefix="1" applyFont="1" applyFill="1" applyBorder="1">
      <alignment vertical="center"/>
    </xf>
    <xf numFmtId="9" fontId="18" fillId="0" borderId="2" xfId="5" applyFont="1" applyBorder="1">
      <alignment vertical="center"/>
    </xf>
    <xf numFmtId="0" fontId="18" fillId="15" borderId="2" xfId="0" applyFont="1" applyFill="1" applyBorder="1">
      <alignment vertical="center"/>
    </xf>
    <xf numFmtId="56" fontId="18" fillId="15" borderId="7" xfId="0" applyNumberFormat="1" applyFont="1" applyFill="1" applyBorder="1">
      <alignment vertical="center"/>
    </xf>
    <xf numFmtId="0" fontId="18" fillId="15" borderId="7" xfId="0" quotePrefix="1" applyFont="1" applyFill="1" applyBorder="1" applyAlignment="1">
      <alignment vertical="center" wrapText="1"/>
    </xf>
  </cellXfs>
  <cellStyles count="6">
    <cellStyle name="標準" xfId="0" builtinId="0"/>
    <cellStyle name="標準 2" xfId="1"/>
    <cellStyle name="標準 5" xfId="2"/>
    <cellStyle name="桁区切り" xfId="3" builtinId="6"/>
    <cellStyle name="ハイパーリンク" xfId="4" builtinId="8"/>
    <cellStyle name="パーセント" xfId="5" builtinId="5"/>
  </cellStyles>
  <dxfs count="280">
    <dxf>
      <fill>
        <patternFill>
          <bgColor theme="9"/>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rgb="FFFFC000"/>
        </patternFill>
      </fill>
    </dxf>
    <dxf>
      <fill>
        <patternFill>
          <bgColor rgb="FFFF0000"/>
        </patternFill>
      </fill>
    </dxf>
    <dxf>
      <fill>
        <patternFill>
          <bgColor rgb="FFFF0000"/>
        </patternFill>
      </fill>
    </dxf>
    <dxf>
      <fill>
        <patternFill>
          <bgColor theme="0" tint="-0.35"/>
        </patternFill>
      </fill>
    </dxf>
    <dxf>
      <fill>
        <patternFill>
          <bgColor rgb="FFFF0000"/>
        </patternFill>
      </fill>
    </dxf>
    <dxf>
      <fill>
        <patternFill>
          <bgColor theme="0"/>
        </patternFill>
      </fill>
    </dxf>
    <dxf>
      <fill>
        <patternFill>
          <bgColor rgb="FFFFC000"/>
        </patternFill>
      </fill>
    </dxf>
    <dxf>
      <fill>
        <patternFill>
          <bgColor rgb="FFFF0000"/>
        </patternFill>
      </fill>
    </dxf>
    <dxf>
      <fill>
        <patternFill>
          <bgColor rgb="FFFF0000"/>
        </patternFill>
      </fill>
    </dxf>
    <dxf>
      <font>
        <color auto="1"/>
      </font>
      <fill>
        <patternFill>
          <bgColor rgb="FFFF0000"/>
        </patternFill>
      </fill>
    </dxf>
    <dxf>
      <fill>
        <patternFill>
          <bgColor theme="0" tint="-0.35"/>
        </patternFill>
      </fill>
    </dxf>
    <dxf>
      <fill>
        <patternFill>
          <bgColor rgb="FFFF0000"/>
        </patternFill>
      </fill>
    </dxf>
    <dxf>
      <fill>
        <patternFill>
          <bgColor rgb="FFFFC000"/>
        </patternFill>
      </fill>
    </dxf>
    <dxf>
      <fill>
        <patternFill>
          <bgColor rgb="FFFF0000"/>
        </patternFill>
      </fill>
    </dxf>
    <dxf>
      <fill>
        <patternFill>
          <bgColor theme="0" tint="-0.35"/>
        </patternFill>
      </fill>
    </dxf>
    <dxf>
      <fill>
        <patternFill>
          <bgColor rgb="FFFFC000"/>
        </patternFill>
      </fill>
    </dxf>
    <dxf>
      <fill>
        <patternFill>
          <bgColor rgb="FFFF0000"/>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rgb="FFFFC000"/>
        </patternFill>
      </fill>
    </dxf>
    <dxf>
      <fill>
        <patternFill>
          <bgColor rgb="FFFF0000"/>
        </patternFill>
      </fill>
    </dxf>
    <dxf>
      <fill>
        <patternFill>
          <bgColor rgb="FFFF0000"/>
        </patternFill>
      </fill>
    </dxf>
    <dxf>
      <fill>
        <patternFill>
          <bgColor theme="0" tint="-0.35"/>
        </patternFill>
      </fill>
    </dxf>
    <dxf>
      <fill>
        <patternFill>
          <bgColor rgb="FFFFC000"/>
        </patternFill>
      </fill>
    </dxf>
    <dxf>
      <fill>
        <patternFill>
          <bgColor rgb="FFFF0000"/>
        </patternFill>
      </fill>
    </dxf>
    <dxf>
      <fill>
        <patternFill>
          <bgColor rgb="FFFF0000"/>
        </patternFill>
      </fill>
    </dxf>
    <dxf>
      <fill>
        <patternFill>
          <bgColor theme="0" tint="-0.35"/>
        </patternFill>
      </fill>
    </dxf>
    <dxf>
      <fill>
        <patternFill>
          <bgColor rgb="FFFF0000"/>
        </patternFill>
      </fill>
    </dxf>
    <dxf>
      <fill>
        <patternFill>
          <bgColor theme="0" tint="-0.35"/>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theme="0" tint="-0.35"/>
        </patternFill>
      </fill>
    </dxf>
    <dxf>
      <fill>
        <patternFill>
          <bgColor theme="0" tint="-0.35"/>
        </patternFill>
      </fill>
    </dxf>
    <dxf>
      <fill>
        <patternFill>
          <bgColor theme="0" tint="-0.35"/>
        </patternFill>
      </fill>
    </dxf>
    <dxf>
      <fill>
        <patternFill>
          <bgColor rgb="FFFFC000"/>
        </patternFill>
      </fill>
    </dxf>
    <dxf>
      <fill>
        <patternFill>
          <bgColor rgb="FFFF0000"/>
        </patternFill>
      </fill>
    </dxf>
    <dxf>
      <fill>
        <patternFill>
          <bgColor rgb="FFFF0000"/>
        </patternFill>
      </fill>
    </dxf>
    <dxf>
      <fill>
        <patternFill>
          <bgColor theme="0" tint="-0.35"/>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theme="0" tint="-0.35"/>
        </patternFill>
      </fill>
    </dxf>
    <dxf>
      <fill>
        <patternFill>
          <bgColor theme="9"/>
        </patternFill>
      </fill>
    </dxf>
    <dxf>
      <fill>
        <patternFill>
          <bgColor rgb="FFFF0000"/>
        </patternFill>
      </fill>
    </dxf>
    <dxf>
      <fill>
        <patternFill>
          <bgColor rgb="FFFFC000"/>
        </patternFill>
      </fill>
    </dxf>
    <dxf>
      <fill>
        <patternFill>
          <bgColor rgb="FFFF0000"/>
        </patternFill>
      </fill>
    </dxf>
    <dxf>
      <fill>
        <patternFill>
          <bgColor theme="0" tint="-0.35"/>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theme="0" tint="-0.35"/>
        </patternFill>
      </fill>
    </dxf>
    <dxf>
      <fill>
        <patternFill>
          <bgColor rgb="FFFF0000"/>
        </patternFill>
      </fill>
    </dxf>
    <dxf>
      <fill>
        <patternFill>
          <bgColor rgb="FFFF0000"/>
        </patternFill>
      </fill>
    </dxf>
    <dxf>
      <fill>
        <patternFill>
          <bgColor theme="0" tint="-0.35"/>
        </patternFill>
      </fill>
    </dxf>
    <dxf>
      <fill>
        <patternFill>
          <bgColor rgb="FFFF0000"/>
        </patternFill>
      </fill>
    </dxf>
    <dxf>
      <fill>
        <patternFill>
          <bgColor rgb="FFFF0000"/>
        </patternFill>
      </fill>
    </dxf>
    <dxf>
      <fill>
        <patternFill>
          <bgColor theme="0" tint="-0.35"/>
        </patternFill>
      </fill>
    </dxf>
    <dxf>
      <fill>
        <patternFill>
          <bgColor theme="0" tint="-0.35"/>
        </patternFill>
      </fill>
    </dxf>
    <dxf>
      <fill>
        <patternFill>
          <bgColor rgb="FFFF0000"/>
        </patternFill>
      </fill>
    </dxf>
    <dxf>
      <fill>
        <patternFill>
          <bgColor rgb="FFFF0000"/>
        </patternFill>
      </fill>
    </dxf>
    <dxf>
      <fill>
        <patternFill>
          <bgColor theme="0" tint="-0.35"/>
        </patternFill>
      </fill>
    </dxf>
    <dxf>
      <fill>
        <patternFill>
          <bgColor rgb="FFFF0000"/>
        </patternFill>
      </fill>
    </dxf>
    <dxf>
      <fill>
        <patternFill>
          <bgColor theme="0" tint="-0.35"/>
        </patternFill>
      </fill>
    </dxf>
    <dxf>
      <fill>
        <patternFill>
          <bgColor rgb="FFFF0000"/>
        </patternFill>
      </fill>
    </dxf>
    <dxf>
      <fill>
        <patternFill>
          <bgColor theme="0" tint="-0.35"/>
        </patternFill>
      </fill>
    </dxf>
    <dxf>
      <fill>
        <patternFill>
          <bgColor rgb="FFFF0000"/>
        </patternFill>
      </fill>
    </dxf>
    <dxf>
      <fill>
        <patternFill>
          <bgColor theme="0" tint="-0.35"/>
        </patternFill>
      </fill>
    </dxf>
    <dxf>
      <fill>
        <patternFill>
          <bgColor rgb="FFFF0000"/>
        </patternFill>
      </fill>
    </dxf>
    <dxf>
      <fill>
        <patternFill>
          <bgColor theme="0" tint="-0.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theme="0" tint="-0.35"/>
        </patternFill>
      </fill>
    </dxf>
    <dxf>
      <fill>
        <patternFill>
          <bgColor rgb="FFFF0000"/>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rgb="FFFF0000"/>
        </patternFill>
      </fill>
    </dxf>
    <dxf>
      <fill>
        <patternFill>
          <bgColor theme="0" tint="-0.35"/>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theme="0" tint="-0.35"/>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9"/>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ont>
        <b/>
        <i val="0"/>
      </font>
      <fill>
        <patternFill>
          <bgColor rgb="FFFFC000"/>
        </patternFill>
      </fill>
    </dxf>
    <dxf>
      <font>
        <b/>
        <i val="0"/>
      </font>
      <fill>
        <patternFill>
          <bgColor rgb="FFFFC000"/>
        </patternFill>
      </fill>
    </dxf>
    <dxf>
      <font>
        <b/>
        <i val="0"/>
        <color theme="0"/>
      </font>
      <fill>
        <patternFill>
          <bgColor rgb="FFFF0000"/>
        </patternFill>
      </fill>
    </dxf>
    <dxf>
      <fill>
        <patternFill>
          <bgColor theme="0" tint="-0.35"/>
        </patternFill>
      </fill>
    </dxf>
    <dxf>
      <fill>
        <patternFill>
          <bgColor theme="0" tint="-0.35"/>
        </patternFill>
      </fill>
    </dxf>
  </dxfs>
  <tableStyles count="0" defaultTableStyle="TableStyleMedium2" defaultPivotStyle="PivotStyleLight16"/>
  <colors>
    <mruColors>
      <color rgb="FFFFFF99"/>
      <color rgb="FFCCFF99"/>
      <color rgb="FFCCECFF"/>
      <color rgb="FF99CCFF"/>
      <color rgb="FFFFCC00"/>
      <color rgb="FFFFCC66"/>
      <color rgb="FF81BC64"/>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sheetMetadata" Target="metadata.xml" /><Relationship Id="rId17" Type="http://schemas.openxmlformats.org/officeDocument/2006/relationships/customXml" Target="../customXml/item1.xml" /><Relationship Id="rId18" Type="http://schemas.openxmlformats.org/officeDocument/2006/relationships/customXml" Target="../customXml/item3.xml" /><Relationship Id="rId19" Type="http://schemas.openxmlformats.org/officeDocument/2006/relationships/customXml" Target="../customXml/item2.xml" /><Relationship Id="rId20" Type="http://schemas.openxmlformats.org/officeDocument/2006/relationships/theme" Target="theme/theme1.xml" /><Relationship Id="rId21" Type="http://schemas.openxmlformats.org/officeDocument/2006/relationships/sharedStrings" Target="sharedStrings.xml" /><Relationship Id="rId22" Type="http://schemas.openxmlformats.org/officeDocument/2006/relationships/styles" Target="styles.xml" /></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Radio" firstButton="1"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Radio" firstButton="1" lockText="1" noThreeD="1"/>
</file>

<file path=xl/ctrlProps/ctrlProp18.xml><?xml version="1.0" encoding="utf-8"?>
<formControlPr xmlns="http://schemas.microsoft.com/office/spreadsheetml/2009/9/main" objectType="Radio" lockText="1" noThreeD="1"/>
</file>

<file path=xl/ctrlProps/ctrlProp19.xml><?xml version="1.0" encoding="utf-8"?>
<formControlPr xmlns="http://schemas.microsoft.com/office/spreadsheetml/2009/9/main" objectType="CheckBox"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Radio" firstButton="1" lockText="1" noThreeD="1"/>
</file>

<file path=xl/ctrlProps/ctrlProp31.xml><?xml version="1.0" encoding="utf-8"?>
<formControlPr xmlns="http://schemas.microsoft.com/office/spreadsheetml/2009/9/main" objectType="Radio"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Radio" firstButton="1" lockText="1" noThreeD="1"/>
</file>

<file path=xl/ctrlProps/ctrlProp44.xml><?xml version="1.0" encoding="utf-8"?>
<formControlPr xmlns="http://schemas.microsoft.com/office/spreadsheetml/2009/9/main" objectType="Radio"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Radio" firstButton="1" lockText="1" noThreeD="1"/>
</file>

<file path=xl/ctrlProps/ctrlProp57.xml><?xml version="1.0" encoding="utf-8"?>
<formControlPr xmlns="http://schemas.microsoft.com/office/spreadsheetml/2009/9/main" objectType="Radio" lockText="1" noThreeD="1"/>
</file>

<file path=xl/ctrlProps/ctrlProp58.xml><?xml version="1.0" encoding="utf-8"?>
<formControlPr xmlns="http://schemas.microsoft.com/office/spreadsheetml/2009/9/main" objectType="CheckBox" checked="Checked"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checked="Checked"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Radio" firstButton="1" lockText="1" noThreeD="1"/>
</file>

<file path=xl/ctrlProps/ctrlProp70.xml><?xml version="1.0" encoding="utf-8"?>
<formControlPr xmlns="http://schemas.microsoft.com/office/spreadsheetml/2009/9/main" objectType="Radio"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Radio" firstButton="1" lockText="1" noThreeD="1"/>
</file>

<file path=xl/ctrlProps/ctrlProp83.xml><?xml version="1.0" encoding="utf-8"?>
<formControlPr xmlns="http://schemas.microsoft.com/office/spreadsheetml/2009/9/main" objectType="Radio"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Radio" firstButton="1" lockText="1" noThreeD="1"/>
</file>

<file path=xl/ctrlProps/ctrlProp96.xml><?xml version="1.0" encoding="utf-8"?>
<formControlPr xmlns="http://schemas.microsoft.com/office/spreadsheetml/2009/9/main" objectType="Radio"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Radio" firstButton="1" lockText="1" noThreeD="1"/>
</file>

<file path=xl/ctrlProps/ctrlProp109.xml><?xml version="1.0" encoding="utf-8"?>
<formControlPr xmlns="http://schemas.microsoft.com/office/spreadsheetml/2009/9/main" objectType="Radio"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Radio" firstButton="1" lockText="1" noThreeD="1"/>
</file>

<file path=xl/ctrlProps/ctrlProp122.xml><?xml version="1.0" encoding="utf-8"?>
<formControlPr xmlns="http://schemas.microsoft.com/office/spreadsheetml/2009/9/main" objectType="Radio"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Radio" firstButton="1" lockText="1" noThreeD="1"/>
</file>

<file path=xl/ctrlProps/ctrlProp135.xml><?xml version="1.0" encoding="utf-8"?>
<formControlPr xmlns="http://schemas.microsoft.com/office/spreadsheetml/2009/9/main" objectType="Radio"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Radio" firstButton="1" lockText="1" noThreeD="1"/>
</file>

<file path=xl/ctrlProps/ctrlProp148.xml><?xml version="1.0" encoding="utf-8"?>
<formControlPr xmlns="http://schemas.microsoft.com/office/spreadsheetml/2009/9/main" objectType="Radio"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Radio" firstButton="1" lockText="1" noThreeD="1"/>
</file>

<file path=xl/ctrlProps/ctrlProp161.xml><?xml version="1.0" encoding="utf-8"?>
<formControlPr xmlns="http://schemas.microsoft.com/office/spreadsheetml/2009/9/main" objectType="Radio"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Radio" firstButton="1" lockText="1" noThreeD="1"/>
</file>

<file path=xl/ctrlProps/ctrlProp174.xml><?xml version="1.0" encoding="utf-8"?>
<formControlPr xmlns="http://schemas.microsoft.com/office/spreadsheetml/2009/9/main" objectType="Radio"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Radio" firstButton="1" lockText="1" noThreeD="1"/>
</file>

<file path=xl/ctrlProps/ctrlProp187.xml><?xml version="1.0" encoding="utf-8"?>
<formControlPr xmlns="http://schemas.microsoft.com/office/spreadsheetml/2009/9/main" objectType="Radio"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GBox" lockText="1" noThreeD="1"/>
</file>

<file path=xl/ctrlProps/ctrlProp200.xml><?xml version="1.0" encoding="utf-8"?>
<formControlPr xmlns="http://schemas.microsoft.com/office/spreadsheetml/2009/9/main" objectType="GBox" lockText="1" noThreeD="1"/>
</file>

<file path=xl/ctrlProps/ctrlProp201.xml><?xml version="1.0" encoding="utf-8"?>
<formControlPr xmlns="http://schemas.microsoft.com/office/spreadsheetml/2009/9/main" objectType="GBox" lockText="1" noThreeD="1"/>
</file>

<file path=xl/ctrlProps/ctrlProp202.xml><?xml version="1.0" encoding="utf-8"?>
<formControlPr xmlns="http://schemas.microsoft.com/office/spreadsheetml/2009/9/main" objectType="GBox" lockText="1" noThreeD="1"/>
</file>

<file path=xl/ctrlProps/ctrlProp203.xml><?xml version="1.0" encoding="utf-8"?>
<formControlPr xmlns="http://schemas.microsoft.com/office/spreadsheetml/2009/9/main" objectType="GBox" lockText="1" noThreeD="1"/>
</file>

<file path=xl/ctrlProps/ctrlProp204.xml><?xml version="1.0" encoding="utf-8"?>
<formControlPr xmlns="http://schemas.microsoft.com/office/spreadsheetml/2009/9/main" objectType="GBox" lockText="1" noThreeD="1"/>
</file>

<file path=xl/ctrlProps/ctrlProp205.xml><?xml version="1.0" encoding="utf-8"?>
<formControlPr xmlns="http://schemas.microsoft.com/office/spreadsheetml/2009/9/main" objectType="GBox" lockText="1" noThreeD="1"/>
</file>

<file path=xl/ctrlProps/ctrlProp206.xml><?xml version="1.0" encoding="utf-8"?>
<formControlPr xmlns="http://schemas.microsoft.com/office/spreadsheetml/2009/9/main" objectType="GBox" lockText="1" noThreeD="1"/>
</file>

<file path=xl/ctrlProps/ctrlProp207.xml><?xml version="1.0" encoding="utf-8"?>
<formControlPr xmlns="http://schemas.microsoft.com/office/spreadsheetml/2009/9/main" objectType="GBox" lockText="1" noThreeD="1"/>
</file>

<file path=xl/ctrlProps/ctrlProp208.xml><?xml version="1.0" encoding="utf-8"?>
<formControlPr xmlns="http://schemas.microsoft.com/office/spreadsheetml/2009/9/main" objectType="GBox" lockText="1" noThreeD="1"/>
</file>

<file path=xl/ctrlProps/ctrlProp209.xml><?xml version="1.0" encoding="utf-8"?>
<formControlPr xmlns="http://schemas.microsoft.com/office/spreadsheetml/2009/9/main" objectType="GBox" lockText="1" noThreeD="1"/>
</file>

<file path=xl/ctrlProps/ctrlProp210.xml><?xml version="1.0" encoding="utf-8"?>
<formControlPr xmlns="http://schemas.microsoft.com/office/spreadsheetml/2009/9/main" objectType="GBox" lockText="1" noThreeD="1"/>
</file>

<file path=xl/ctrlProps/ctrlProp211.xml><?xml version="1.0" encoding="utf-8"?>
<formControlPr xmlns="http://schemas.microsoft.com/office/spreadsheetml/2009/9/main" objectType="GBox" lockText="1" noThreeD="1"/>
</file>

<file path=xl/ctrlProps/ctrlProp212.xml><?xml version="1.0" encoding="utf-8"?>
<formControlPr xmlns="http://schemas.microsoft.com/office/spreadsheetml/2009/9/main" objectType="GBox" lockText="1" noThreeD="1"/>
</file>

<file path=xl/ctrlProps/ctrlProp213.xml><?xml version="1.0" encoding="utf-8"?>
<formControlPr xmlns="http://schemas.microsoft.com/office/spreadsheetml/2009/9/main" objectType="GBox" lockText="1" noThreeD="1"/>
</file>

<file path=xl/ctrlProps/ctrlProp214.xml><?xml version="1.0" encoding="utf-8"?>
<formControlPr xmlns="http://schemas.microsoft.com/office/spreadsheetml/2009/9/main" objectType="Radio" firstButton="1" lockText="1" noThreeD="1"/>
</file>

<file path=xl/ctrlProps/ctrlProp215.xml><?xml version="1.0" encoding="utf-8"?>
<formControlPr xmlns="http://schemas.microsoft.com/office/spreadsheetml/2009/9/main" objectType="Radio" lockText="1" noThreeD="1"/>
</file>

<file path=xl/ctrlProps/ctrlProp216.xml><?xml version="1.0" encoding="utf-8"?>
<formControlPr xmlns="http://schemas.microsoft.com/office/spreadsheetml/2009/9/main" objectType="Radio" checked="Checked" lockText="1" noThreeD="1"/>
</file>

<file path=xl/ctrlProps/ctrlProp217.xml><?xml version="1.0" encoding="utf-8"?>
<formControlPr xmlns="http://schemas.microsoft.com/office/spreadsheetml/2009/9/main" objectType="Radio" lockText="1" noThreeD="1"/>
</file>

<file path=xl/ctrlProps/ctrlProp218.xml><?xml version="1.0" encoding="utf-8"?>
<formControlPr xmlns="http://schemas.microsoft.com/office/spreadsheetml/2009/9/main" objectType="Radio" lockText="1" noThreeD="1"/>
</file>

<file path=xl/ctrlProps/ctrlProp219.xml><?xml version="1.0" encoding="utf-8"?>
<formControlPr xmlns="http://schemas.microsoft.com/office/spreadsheetml/2009/9/main" objectType="GBox" lockText="1" noThreeD="1"/>
</file>

<file path=xl/ctrlProps/ctrlProp220.xml><?xml version="1.0" encoding="utf-8"?>
<formControlPr xmlns="http://schemas.microsoft.com/office/spreadsheetml/2009/9/main" objectType="Radio" firstButton="1" lockText="1" noThreeD="1"/>
</file>

<file path=xl/ctrlProps/ctrlProp221.xml><?xml version="1.0" encoding="utf-8"?>
<formControlPr xmlns="http://schemas.microsoft.com/office/spreadsheetml/2009/9/main" objectType="Radio" lockText="1" noThreeD="1"/>
</file>

<file path=xl/ctrlProps/ctrlProp222.xml><?xml version="1.0" encoding="utf-8"?>
<formControlPr xmlns="http://schemas.microsoft.com/office/spreadsheetml/2009/9/main" objectType="Radio" lockText="1" noThreeD="1"/>
</file>

<file path=xl/ctrlProps/ctrlProp223.xml><?xml version="1.0" encoding="utf-8"?>
<formControlPr xmlns="http://schemas.microsoft.com/office/spreadsheetml/2009/9/main" objectType="Radio" checked="Checked" lockText="1" noThreeD="1"/>
</file>

<file path=xl/ctrlProps/ctrlProp224.xml><?xml version="1.0" encoding="utf-8"?>
<formControlPr xmlns="http://schemas.microsoft.com/office/spreadsheetml/2009/9/main" objectType="Radio" lockText="1" noThreeD="1"/>
</file>

<file path=xl/ctrlProps/ctrlProp225.xml><?xml version="1.0" encoding="utf-8"?>
<formControlPr xmlns="http://schemas.microsoft.com/office/spreadsheetml/2009/9/main" objectType="GBox" lockText="1" noThreeD="1"/>
</file>

<file path=xl/ctrlProps/ctrlProp226.xml><?xml version="1.0" encoding="utf-8"?>
<formControlPr xmlns="http://schemas.microsoft.com/office/spreadsheetml/2009/9/main" objectType="Radio" checked="Checked" firstButton="1" lockText="1" noThreeD="1"/>
</file>

<file path=xl/ctrlProps/ctrlProp227.xml><?xml version="1.0" encoding="utf-8"?>
<formControlPr xmlns="http://schemas.microsoft.com/office/spreadsheetml/2009/9/main" objectType="Radio" lockText="1" noThreeD="1"/>
</file>

<file path=xl/ctrlProps/ctrlProp228.xml><?xml version="1.0" encoding="utf-8"?>
<formControlPr xmlns="http://schemas.microsoft.com/office/spreadsheetml/2009/9/main" objectType="Radio" lockText="1" noThreeD="1"/>
</file>

<file path=xl/ctrlProps/ctrlProp229.xml><?xml version="1.0" encoding="utf-8"?>
<formControlPr xmlns="http://schemas.microsoft.com/office/spreadsheetml/2009/9/main" objectType="Radio" lockText="1" noThreeD="1"/>
</file>

<file path=xl/ctrlProps/ctrlProp230.xml><?xml version="1.0" encoding="utf-8"?>
<formControlPr xmlns="http://schemas.microsoft.com/office/spreadsheetml/2009/9/main" objectType="Radio" lockText="1" noThreeD="1"/>
</file>

<file path=xl/ctrlProps/ctrlProp231.xml><?xml version="1.0" encoding="utf-8"?>
<formControlPr xmlns="http://schemas.microsoft.com/office/spreadsheetml/2009/9/main" objectType="GBox" lockText="1" noThreeD="1"/>
</file>

<file path=xl/ctrlProps/ctrlProp232.xml><?xml version="1.0" encoding="utf-8"?>
<formControlPr xmlns="http://schemas.microsoft.com/office/spreadsheetml/2009/9/main" objectType="CheckBox" checked="Checked" lockText="1" noThreeD="1"/>
</file>

<file path=xl/ctrlProps/ctrlProp233.xml><?xml version="1.0" encoding="utf-8"?>
<formControlPr xmlns="http://schemas.microsoft.com/office/spreadsheetml/2009/9/main" objectType="CheckBox" checked="Checked"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Radio" firstButton="1" lockText="1" noThreeD="1"/>
</file>

<file path=xl/ctrlProps/ctrlProp238.xml><?xml version="1.0" encoding="utf-8"?>
<formControlPr xmlns="http://schemas.microsoft.com/office/spreadsheetml/2009/9/main" objectType="Radio" lockText="1" noThreeD="1"/>
</file>

<file path=xl/ctrlProps/ctrlProp239.xml><?xml version="1.0" encoding="utf-8"?>
<formControlPr xmlns="http://schemas.microsoft.com/office/spreadsheetml/2009/9/main" objectType="Radio" checked="Checked" lockText="1" noThreeD="1"/>
</file>

<file path=xl/ctrlProps/ctrlProp240.xml><?xml version="1.0" encoding="utf-8"?>
<formControlPr xmlns="http://schemas.microsoft.com/office/spreadsheetml/2009/9/main" objectType="Radio" lockText="1" noThreeD="1"/>
</file>

<file path=xl/ctrlProps/ctrlProp241.xml><?xml version="1.0" encoding="utf-8"?>
<formControlPr xmlns="http://schemas.microsoft.com/office/spreadsheetml/2009/9/main" objectType="Radio" lockText="1" noThreeD="1"/>
</file>

<file path=xl/ctrlProps/ctrlProp242.xml><?xml version="1.0" encoding="utf-8"?>
<formControlPr xmlns="http://schemas.microsoft.com/office/spreadsheetml/2009/9/main" objectType="G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checked="Checked" lockText="1" noThreeD="1"/>
</file>

<file path=xl/ctrlProps/ctrlProp245.xml><?xml version="1.0" encoding="utf-8"?>
<formControlPr xmlns="http://schemas.microsoft.com/office/spreadsheetml/2009/9/main" objectType="CheckBox" checked="Checked" lockText="1" noThreeD="1"/>
</file>

<file path=xl/ctrlProps/ctrlProp246.xml><?xml version="1.0" encoding="utf-8"?>
<formControlPr xmlns="http://schemas.microsoft.com/office/spreadsheetml/2009/9/main" objectType="CheckBox" checked="Checked" lockText="1" noThreeD="1"/>
</file>

<file path=xl/ctrlProps/ctrlProp247.xml><?xml version="1.0" encoding="utf-8"?>
<formControlPr xmlns="http://schemas.microsoft.com/office/spreadsheetml/2009/9/main" objectType="CheckBox" checked="Checked"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Radio" firstButton="1" lockText="1" noThreeD="1"/>
</file>

<file path=xl/ctrlProps/ctrlProp251.xml><?xml version="1.0" encoding="utf-8"?>
<formControlPr xmlns="http://schemas.microsoft.com/office/spreadsheetml/2009/9/main" objectType="Radio" lockText="1" noThreeD="1"/>
</file>

<file path=xl/ctrlProps/ctrlProp252.xml><?xml version="1.0" encoding="utf-8"?>
<formControlPr xmlns="http://schemas.microsoft.com/office/spreadsheetml/2009/9/main" objectType="Radio" lockText="1" noThreeD="1"/>
</file>

<file path=xl/ctrlProps/ctrlProp253.xml><?xml version="1.0" encoding="utf-8"?>
<formControlPr xmlns="http://schemas.microsoft.com/office/spreadsheetml/2009/9/main" objectType="Radio" checked="Checked"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checked="Checked"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Radio" lockText="1" noThreeD="1"/>
</file>

<file path=xl/ctrlProps/ctrlProp263.xml><?xml version="1.0" encoding="utf-8"?>
<formControlPr xmlns="http://schemas.microsoft.com/office/spreadsheetml/2009/9/main" objectType="Radio" firstButton="1" lockText="1" noThreeD="1"/>
</file>

<file path=xl/ctrlProps/ctrlProp264.xml><?xml version="1.0" encoding="utf-8"?>
<formControlPr xmlns="http://schemas.microsoft.com/office/spreadsheetml/2009/9/main" objectType="Radio" lockText="1" noThreeD="1"/>
</file>

<file path=xl/ctrlProps/ctrlProp265.xml><?xml version="1.0" encoding="utf-8"?>
<formControlPr xmlns="http://schemas.microsoft.com/office/spreadsheetml/2009/9/main" objectType="Radio" checked="Checked" lockText="1" noThreeD="1"/>
</file>

<file path=xl/ctrlProps/ctrlProp266.xml><?xml version="1.0" encoding="utf-8"?>
<formControlPr xmlns="http://schemas.microsoft.com/office/spreadsheetml/2009/9/main" objectType="Radio" lockText="1" noThreeD="1"/>
</file>

<file path=xl/ctrlProps/ctrlProp267.xml><?xml version="1.0" encoding="utf-8"?>
<formControlPr xmlns="http://schemas.microsoft.com/office/spreadsheetml/2009/9/main" objectType="Radio" lockText="1" noThreeD="1"/>
</file>

<file path=xl/ctrlProps/ctrlProp268.xml><?xml version="1.0" encoding="utf-8"?>
<formControlPr xmlns="http://schemas.microsoft.com/office/spreadsheetml/2009/9/main" objectType="GBox" lockText="1" noThreeD="1"/>
</file>

<file path=xl/ctrlProps/ctrlProp269.xml><?xml version="1.0" encoding="utf-8"?>
<formControlPr xmlns="http://schemas.microsoft.com/office/spreadsheetml/2009/9/main" objectType="GBox" lockText="1" noThreeD="1"/>
</file>

<file path=xl/ctrlProps/ctrlProp270.xml><?xml version="1.0" encoding="utf-8"?>
<formControlPr xmlns="http://schemas.microsoft.com/office/spreadsheetml/2009/9/main" objectType="Radio" lockText="1" noThreeD="1"/>
</file>

<file path=xl/ctrlProps/ctrlProp271.xml><?xml version="1.0" encoding="utf-8"?>
<formControlPr xmlns="http://schemas.microsoft.com/office/spreadsheetml/2009/9/main" objectType="CheckBox" checked="Checked" lockText="1" noThreeD="1"/>
</file>

<file path=xl/ctrlProps/ctrlProp272.xml><?xml version="1.0" encoding="utf-8"?>
<formControlPr xmlns="http://schemas.microsoft.com/office/spreadsheetml/2009/9/main" objectType="CheckBox" checked="Checked"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checked="Checked"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checked="Checked" lockText="1" noThreeD="1"/>
</file>

<file path=xl/ctrlProps/ctrlProp278.xml><?xml version="1.0" encoding="utf-8"?>
<formControlPr xmlns="http://schemas.microsoft.com/office/spreadsheetml/2009/9/main" objectType="CheckBox" checked="Checked"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checked="Checked"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Radio" firstButton="1" lockText="1" noThreeD="1"/>
</file>

<file path=xl/ctrlProps/ctrlProp292.xml><?xml version="1.0" encoding="utf-8"?>
<formControlPr xmlns="http://schemas.microsoft.com/office/spreadsheetml/2009/9/main" objectType="Radio" lockText="1" noThreeD="1"/>
</file>

<file path=xl/ctrlProps/ctrlProp293.xml><?xml version="1.0" encoding="utf-8"?>
<formControlPr xmlns="http://schemas.microsoft.com/office/spreadsheetml/2009/9/main" objectType="Radio" checked="Checked" lockText="1" noThreeD="1"/>
</file>

<file path=xl/ctrlProps/ctrlProp294.xml><?xml version="1.0" encoding="utf-8"?>
<formControlPr xmlns="http://schemas.microsoft.com/office/spreadsheetml/2009/9/main" objectType="Radio" lockText="1" noThreeD="1"/>
</file>

<file path=xl/ctrlProps/ctrlProp295.xml><?xml version="1.0" encoding="utf-8"?>
<formControlPr xmlns="http://schemas.microsoft.com/office/spreadsheetml/2009/9/main" objectType="Radio" lockText="1" noThreeD="1"/>
</file>

<file path=xl/ctrlProps/ctrlProp296.xml><?xml version="1.0" encoding="utf-8"?>
<formControlPr xmlns="http://schemas.microsoft.com/office/spreadsheetml/2009/9/main" objectType="GBox" lockText="1" noThreeD="1"/>
</file>

<file path=xl/ctrlProps/ctrlProp297.xml><?xml version="1.0" encoding="utf-8"?>
<formControlPr xmlns="http://schemas.microsoft.com/office/spreadsheetml/2009/9/main" objectType="Radio" firstButton="1" lockText="1" noThreeD="1"/>
</file>

<file path=xl/ctrlProps/ctrlProp298.xml><?xml version="1.0" encoding="utf-8"?>
<formControlPr xmlns="http://schemas.microsoft.com/office/spreadsheetml/2009/9/main" objectType="Radio" checked="Checked" lockText="1" noThreeD="1"/>
</file>

<file path=xl/ctrlProps/ctrlProp299.xml><?xml version="1.0" encoding="utf-8"?>
<formControlPr xmlns="http://schemas.microsoft.com/office/spreadsheetml/2009/9/main" objectType="Radio" lockText="1" noThreeD="1"/>
</file>

<file path=xl/ctrlProps/ctrlProp300.xml><?xml version="1.0" encoding="utf-8"?>
<formControlPr xmlns="http://schemas.microsoft.com/office/spreadsheetml/2009/9/main" objectType="Radio" lockText="1" noThreeD="1"/>
</file>

<file path=xl/ctrlProps/ctrlProp301.xml><?xml version="1.0" encoding="utf-8"?>
<formControlPr xmlns="http://schemas.microsoft.com/office/spreadsheetml/2009/9/main" objectType="Radio" lockText="1" noThreeD="1"/>
</file>

<file path=xl/ctrlProps/ctrlProp302.xml><?xml version="1.0" encoding="utf-8"?>
<formControlPr xmlns="http://schemas.microsoft.com/office/spreadsheetml/2009/9/main" objectType="GBox" lockText="1" noThreeD="1"/>
</file>

<file path=xl/ctrlProps/ctrlProp303.xml><?xml version="1.0" encoding="utf-8"?>
<formControlPr xmlns="http://schemas.microsoft.com/office/spreadsheetml/2009/9/main" objectType="Radio" firstButton="1" lockText="1" noThreeD="1"/>
</file>

<file path=xl/ctrlProps/ctrlProp304.xml><?xml version="1.0" encoding="utf-8"?>
<formControlPr xmlns="http://schemas.microsoft.com/office/spreadsheetml/2009/9/main" objectType="Radio" lockText="1" noThreeD="1"/>
</file>

<file path=xl/ctrlProps/ctrlProp305.xml><?xml version="1.0" encoding="utf-8"?>
<formControlPr xmlns="http://schemas.microsoft.com/office/spreadsheetml/2009/9/main" objectType="Radio" checked="Checked" lockText="1" noThreeD="1"/>
</file>

<file path=xl/ctrlProps/ctrlProp306.xml><?xml version="1.0" encoding="utf-8"?>
<formControlPr xmlns="http://schemas.microsoft.com/office/spreadsheetml/2009/9/main" objectType="Radio" lockText="1" noThreeD="1"/>
</file>

<file path=xl/ctrlProps/ctrlProp307.xml><?xml version="1.0" encoding="utf-8"?>
<formControlPr xmlns="http://schemas.microsoft.com/office/spreadsheetml/2009/9/main" objectType="Radio" lockText="1" noThreeD="1"/>
</file>

<file path=xl/ctrlProps/ctrlProp308.xml><?xml version="1.0" encoding="utf-8"?>
<formControlPr xmlns="http://schemas.microsoft.com/office/spreadsheetml/2009/9/main" objectType="GBox" lockText="1" noThreeD="1"/>
</file>

<file path=xl/ctrlProps/ctrlProp309.xml><?xml version="1.0" encoding="utf-8"?>
<formControlPr xmlns="http://schemas.microsoft.com/office/spreadsheetml/2009/9/main" objectType="Radio" firstButton="1" lockText="1" noThreeD="1"/>
</file>

<file path=xl/ctrlProps/ctrlProp310.xml><?xml version="1.0" encoding="utf-8"?>
<formControlPr xmlns="http://schemas.microsoft.com/office/spreadsheetml/2009/9/main" objectType="Radio" checked="Checked" lockText="1" noThreeD="1"/>
</file>

<file path=xl/ctrlProps/ctrlProp311.xml><?xml version="1.0" encoding="utf-8"?>
<formControlPr xmlns="http://schemas.microsoft.com/office/spreadsheetml/2009/9/main" objectType="GBox" lockText="1" noThreeD="1"/>
</file>

<file path=xl/ctrlProps/ctrlProp312.xml><?xml version="1.0" encoding="utf-8"?>
<formControlPr xmlns="http://schemas.microsoft.com/office/spreadsheetml/2009/9/main" objectType="Radio" firstButton="1" lockText="1" noThreeD="1"/>
</file>

<file path=xl/ctrlProps/ctrlProp313.xml><?xml version="1.0" encoding="utf-8"?>
<formControlPr xmlns="http://schemas.microsoft.com/office/spreadsheetml/2009/9/main" objectType="Radio" lockText="1" noThreeD="1"/>
</file>

<file path=xl/ctrlProps/ctrlProp314.xml><?xml version="1.0" encoding="utf-8"?>
<formControlPr xmlns="http://schemas.microsoft.com/office/spreadsheetml/2009/9/main" objectType="Radio" checked="Checked" lockText="1" noThreeD="1"/>
</file>

<file path=xl/ctrlProps/ctrlProp315.xml><?xml version="1.0" encoding="utf-8"?>
<formControlPr xmlns="http://schemas.microsoft.com/office/spreadsheetml/2009/9/main" objectType="Radio" lockText="1" noThreeD="1"/>
</file>

<file path=xl/ctrlProps/ctrlProp316.xml><?xml version="1.0" encoding="utf-8"?>
<formControlPr xmlns="http://schemas.microsoft.com/office/spreadsheetml/2009/9/main" objectType="GBox" lockText="1" noThreeD="1"/>
</file>

<file path=xl/ctrlProps/ctrlProp317.xml><?xml version="1.0" encoding="utf-8"?>
<formControlPr xmlns="http://schemas.microsoft.com/office/spreadsheetml/2009/9/main" objectType="Radio" firstButton="1" lockText="1" noThreeD="1"/>
</file>

<file path=xl/ctrlProps/ctrlProp318.xml><?xml version="1.0" encoding="utf-8"?>
<formControlPr xmlns="http://schemas.microsoft.com/office/spreadsheetml/2009/9/main" objectType="Radio" checked="Checked" lockText="1" noThreeD="1"/>
</file>

<file path=xl/ctrlProps/ctrlProp319.xml><?xml version="1.0" encoding="utf-8"?>
<formControlPr xmlns="http://schemas.microsoft.com/office/spreadsheetml/2009/9/main" objectType="Radio" lockText="1" noThreeD="1"/>
</file>

<file path=xl/ctrlProps/ctrlProp320.xml><?xml version="1.0" encoding="utf-8"?>
<formControlPr xmlns="http://schemas.microsoft.com/office/spreadsheetml/2009/9/main" objectType="Radio" lockText="1" noThreeD="1"/>
</file>

<file path=xl/ctrlProps/ctrlProp321.xml><?xml version="1.0" encoding="utf-8"?>
<formControlPr xmlns="http://schemas.microsoft.com/office/spreadsheetml/2009/9/main" objectType="Radio" lockText="1" noThreeD="1"/>
</file>

<file path=xl/ctrlProps/ctrlProp322.xml><?xml version="1.0" encoding="utf-8"?>
<formControlPr xmlns="http://schemas.microsoft.com/office/spreadsheetml/2009/9/main" objectType="GBox" lockText="1" noThreeD="1"/>
</file>

<file path=xl/ctrlProps/ctrlProp323.xml><?xml version="1.0" encoding="utf-8"?>
<formControlPr xmlns="http://schemas.microsoft.com/office/spreadsheetml/2009/9/main" objectType="Radio" firstButton="1" lockText="1" noThreeD="1"/>
</file>

<file path=xl/ctrlProps/ctrlProp324.xml><?xml version="1.0" encoding="utf-8"?>
<formControlPr xmlns="http://schemas.microsoft.com/office/spreadsheetml/2009/9/main" objectType="Radio" checked="Checked" lockText="1" noThreeD="1"/>
</file>

<file path=xl/ctrlProps/ctrlProp325.xml><?xml version="1.0" encoding="utf-8"?>
<formControlPr xmlns="http://schemas.microsoft.com/office/spreadsheetml/2009/9/main" objectType="G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GBox" lockText="1" noThreeD="1"/>
</file>

<file path=xl/ctrlProps/ctrlProp328.xml><?xml version="1.0" encoding="utf-8"?>
<formControlPr xmlns="http://schemas.microsoft.com/office/spreadsheetml/2009/9/main" objectType="Radio" checked="Checked" firstButton="1" lockText="1" noThreeD="1"/>
</file>

<file path=xl/ctrlProps/ctrlProp329.xml><?xml version="1.0" encoding="utf-8"?>
<formControlPr xmlns="http://schemas.microsoft.com/office/spreadsheetml/2009/9/main" objectType="Radio"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checked="Checked"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Radio" firstButton="1" lockText="1" noThreeD="1"/>
</file>

<file path=xl/ctrlProps/ctrlProp338.xml><?xml version="1.0" encoding="utf-8"?>
<formControlPr xmlns="http://schemas.microsoft.com/office/spreadsheetml/2009/9/main" objectType="Radio" lockText="1" noThreeD="1"/>
</file>

<file path=xl/ctrlProps/ctrlProp339.xml><?xml version="1.0" encoding="utf-8"?>
<formControlPr xmlns="http://schemas.microsoft.com/office/spreadsheetml/2009/9/main" objectType="GBox" lockText="1" noThreeD="1"/>
</file>

<file path=xl/ctrlProps/ctrlProp340.xml><?xml version="1.0" encoding="utf-8"?>
<formControlPr xmlns="http://schemas.microsoft.com/office/spreadsheetml/2009/9/main" objectType="Radio" firstButton="1" lockText="1" noThreeD="1"/>
</file>

<file path=xl/ctrlProps/ctrlProp341.xml><?xml version="1.0" encoding="utf-8"?>
<formControlPr xmlns="http://schemas.microsoft.com/office/spreadsheetml/2009/9/main" objectType="Radio" lockText="1" noThreeD="1"/>
</file>

<file path=xl/ctrlProps/ctrlProp342.xml><?xml version="1.0" encoding="utf-8"?>
<formControlPr xmlns="http://schemas.microsoft.com/office/spreadsheetml/2009/9/main" objectType="Radio" checked="Checked" lockText="1" noThreeD="1"/>
</file>

<file path=xl/ctrlProps/ctrlProp343.xml><?xml version="1.0" encoding="utf-8"?>
<formControlPr xmlns="http://schemas.microsoft.com/office/spreadsheetml/2009/9/main" objectType="Radio" lockText="1" noThreeD="1"/>
</file>

<file path=xl/ctrlProps/ctrlProp344.xml><?xml version="1.0" encoding="utf-8"?>
<formControlPr xmlns="http://schemas.microsoft.com/office/spreadsheetml/2009/9/main" objectType="Radio" lockText="1" noThreeD="1"/>
</file>

<file path=xl/ctrlProps/ctrlProp345.xml><?xml version="1.0" encoding="utf-8"?>
<formControlPr xmlns="http://schemas.microsoft.com/office/spreadsheetml/2009/9/main" objectType="GBox" lockText="1" noThreeD="1"/>
</file>

<file path=xl/ctrlProps/ctrlProp346.xml><?xml version="1.0" encoding="utf-8"?>
<formControlPr xmlns="http://schemas.microsoft.com/office/spreadsheetml/2009/9/main" objectType="Radio" firstButton="1" lockText="1" noThreeD="1"/>
</file>

<file path=xl/ctrlProps/ctrlProp347.xml><?xml version="1.0" encoding="utf-8"?>
<formControlPr xmlns="http://schemas.microsoft.com/office/spreadsheetml/2009/9/main" objectType="Radio" lockText="1" noThreeD="1"/>
</file>

<file path=xl/ctrlProps/ctrlProp348.xml><?xml version="1.0" encoding="utf-8"?>
<formControlPr xmlns="http://schemas.microsoft.com/office/spreadsheetml/2009/9/main" objectType="Radio" checked="Checked" lockText="1" noThreeD="1"/>
</file>

<file path=xl/ctrlProps/ctrlProp349.xml><?xml version="1.0" encoding="utf-8"?>
<formControlPr xmlns="http://schemas.microsoft.com/office/spreadsheetml/2009/9/main" objectType="Radio" lockText="1" noThreeD="1"/>
</file>

<file path=xl/ctrlProps/ctrlProp350.xml><?xml version="1.0" encoding="utf-8"?>
<formControlPr xmlns="http://schemas.microsoft.com/office/spreadsheetml/2009/9/main" objectType="Radio" lockText="1" noThreeD="1"/>
</file>

<file path=xl/ctrlProps/ctrlProp351.xml><?xml version="1.0" encoding="utf-8"?>
<formControlPr xmlns="http://schemas.microsoft.com/office/spreadsheetml/2009/9/main" objectType="GBox" lockText="1" noThreeD="1"/>
</file>

<file path=xl/ctrlProps/ctrlProp352.xml><?xml version="1.0" encoding="utf-8"?>
<formControlPr xmlns="http://schemas.microsoft.com/office/spreadsheetml/2009/9/main" objectType="Radio" firstButton="1" lockText="1" noThreeD="1"/>
</file>

<file path=xl/ctrlProps/ctrlProp353.xml><?xml version="1.0" encoding="utf-8"?>
<formControlPr xmlns="http://schemas.microsoft.com/office/spreadsheetml/2009/9/main" objectType="Radio" checked="Checked" lockText="1" noThreeD="1"/>
</file>

<file path=xl/ctrlProps/ctrlProp354.xml><?xml version="1.0" encoding="utf-8"?>
<formControlPr xmlns="http://schemas.microsoft.com/office/spreadsheetml/2009/9/main" objectType="Radio" lockText="1" noThreeD="1"/>
</file>

<file path=xl/ctrlProps/ctrlProp355.xml><?xml version="1.0" encoding="utf-8"?>
<formControlPr xmlns="http://schemas.microsoft.com/office/spreadsheetml/2009/9/main" objectType="Radio" lockText="1" noThreeD="1"/>
</file>

<file path=xl/ctrlProps/ctrlProp356.xml><?xml version="1.0" encoding="utf-8"?>
<formControlPr xmlns="http://schemas.microsoft.com/office/spreadsheetml/2009/9/main" objectType="Radio" lockText="1" noThreeD="1"/>
</file>

<file path=xl/ctrlProps/ctrlProp357.xml><?xml version="1.0" encoding="utf-8"?>
<formControlPr xmlns="http://schemas.microsoft.com/office/spreadsheetml/2009/9/main" objectType="GBox" lockText="1" noThreeD="1"/>
</file>

<file path=xl/ctrlProps/ctrlProp358.xml><?xml version="1.0" encoding="utf-8"?>
<formControlPr xmlns="http://schemas.microsoft.com/office/spreadsheetml/2009/9/main" objectType="Radio" firstButton="1" lockText="1" noThreeD="1"/>
</file>

<file path=xl/ctrlProps/ctrlProp359.xml><?xml version="1.0" encoding="utf-8"?>
<formControlPr xmlns="http://schemas.microsoft.com/office/spreadsheetml/2009/9/main" objectType="Radio" checked="Checked" lockText="1" noThreeD="1"/>
</file>

<file path=xl/ctrlProps/ctrlProp360.xml><?xml version="1.0" encoding="utf-8"?>
<formControlPr xmlns="http://schemas.microsoft.com/office/spreadsheetml/2009/9/main" objectType="Radio" lockText="1" noThreeD="1"/>
</file>

<file path=xl/ctrlProps/ctrlProp361.xml><?xml version="1.0" encoding="utf-8"?>
<formControlPr xmlns="http://schemas.microsoft.com/office/spreadsheetml/2009/9/main" objectType="Radio" lockText="1" noThreeD="1"/>
</file>

<file path=xl/ctrlProps/ctrlProp362.xml><?xml version="1.0" encoding="utf-8"?>
<formControlPr xmlns="http://schemas.microsoft.com/office/spreadsheetml/2009/9/main" objectType="Radio" lockText="1" noThreeD="1"/>
</file>

<file path=xl/ctrlProps/ctrlProp363.xml><?xml version="1.0" encoding="utf-8"?>
<formControlPr xmlns="http://schemas.microsoft.com/office/spreadsheetml/2009/9/main" objectType="GBox" lockText="1" noThreeD="1"/>
</file>

<file path=xl/ctrlProps/ctrlProp364.xml><?xml version="1.0" encoding="utf-8"?>
<formControlPr xmlns="http://schemas.microsoft.com/office/spreadsheetml/2009/9/main" objectType="CheckBox" checked="Checked"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checked="Checked"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Radio" lockText="1" noThreeD="1"/>
</file>

<file path=xl/ctrlProps/ctrlProp372.xml><?xml version="1.0" encoding="utf-8"?>
<formControlPr xmlns="http://schemas.microsoft.com/office/spreadsheetml/2009/9/main" objectType="Radio" checked="Checked" firstButton="1" lockText="1" noThreeD="1"/>
</file>

<file path=xl/ctrlProps/ctrlProp373.xml><?xml version="1.0" encoding="utf-8"?>
<formControlPr xmlns="http://schemas.microsoft.com/office/spreadsheetml/2009/9/main" objectType="Radio" lockText="1" noThreeD="1"/>
</file>

<file path=xl/ctrlProps/ctrlProp374.xml><?xml version="1.0" encoding="utf-8"?>
<formControlPr xmlns="http://schemas.microsoft.com/office/spreadsheetml/2009/9/main" objectType="Radio" lockText="1" noThreeD="1"/>
</file>

<file path=xl/ctrlProps/ctrlProp375.xml><?xml version="1.0" encoding="utf-8"?>
<formControlPr xmlns="http://schemas.microsoft.com/office/spreadsheetml/2009/9/main" objectType="Radio" firstButton="1" lockText="1" noThreeD="1"/>
</file>

<file path=xl/ctrlProps/ctrlProp376.xml><?xml version="1.0" encoding="utf-8"?>
<formControlPr xmlns="http://schemas.microsoft.com/office/spreadsheetml/2009/9/main" objectType="Radio" lockText="1" noThreeD="1"/>
</file>

<file path=xl/ctrlProps/ctrlProp377.xml><?xml version="1.0" encoding="utf-8"?>
<formControlPr xmlns="http://schemas.microsoft.com/office/spreadsheetml/2009/9/main" objectType="Radio" lockText="1" noThreeD="1"/>
</file>

<file path=xl/ctrlProps/ctrlProp378.xml><?xml version="1.0" encoding="utf-8"?>
<formControlPr xmlns="http://schemas.microsoft.com/office/spreadsheetml/2009/9/main" objectType="Radio" lockText="1" noThreeD="1"/>
</file>

<file path=xl/ctrlProps/ctrlProp379.xml><?xml version="1.0" encoding="utf-8"?>
<formControlPr xmlns="http://schemas.microsoft.com/office/spreadsheetml/2009/9/main" objectType="Radio" lockText="1" noThreeD="1"/>
</file>

<file path=xl/ctrlProps/ctrlProp380.xml><?xml version="1.0" encoding="utf-8"?>
<formControlPr xmlns="http://schemas.microsoft.com/office/spreadsheetml/2009/9/main" objectType="GBox" lockText="1" noThreeD="1"/>
</file>

<file path=xl/ctrlProps/ctrlProp381.xml><?xml version="1.0" encoding="utf-8"?>
<formControlPr xmlns="http://schemas.microsoft.com/office/spreadsheetml/2009/9/main" objectType="CheckBox" checked="Checked" lockText="1" noThreeD="1"/>
</file>

<file path=xl/ctrlProps/ctrlProp382.xml><?xml version="1.0" encoding="utf-8"?>
<formControlPr xmlns="http://schemas.microsoft.com/office/spreadsheetml/2009/9/main" objectType="CheckBox" lockText="1" noThreeD="1"/>
</file>

<file path=xl/ctrlProps/ctrlProp383.xml><?xml version="1.0" encoding="utf-8"?>
<formControlPr xmlns="http://schemas.microsoft.com/office/spreadsheetml/2009/9/main" objectType="CheckBox" lockText="1" noThreeD="1"/>
</file>

<file path=xl/ctrlProps/ctrlProp384.xml><?xml version="1.0" encoding="utf-8"?>
<formControlPr xmlns="http://schemas.microsoft.com/office/spreadsheetml/2009/9/main" objectType="CheckBox" checked="Checked" lockText="1" noThreeD="1"/>
</file>

<file path=xl/ctrlProps/ctrlProp385.xml><?xml version="1.0" encoding="utf-8"?>
<formControlPr xmlns="http://schemas.microsoft.com/office/spreadsheetml/2009/9/main" objectType="CheckBox" lockText="1" noThreeD="1"/>
</file>

<file path=xl/ctrlProps/ctrlProp386.xml><?xml version="1.0" encoding="utf-8"?>
<formControlPr xmlns="http://schemas.microsoft.com/office/spreadsheetml/2009/9/main" objectType="CheckBox" lockText="1" noThreeD="1"/>
</file>

<file path=xl/ctrlProps/ctrlProp387.xml><?xml version="1.0" encoding="utf-8"?>
<formControlPr xmlns="http://schemas.microsoft.com/office/spreadsheetml/2009/9/main" objectType="CheckBox" lockText="1" noThreeD="1"/>
</file>

<file path=xl/ctrlProps/ctrlProp388.xml><?xml version="1.0" encoding="utf-8"?>
<formControlPr xmlns="http://schemas.microsoft.com/office/spreadsheetml/2009/9/main" objectType="Radio" checked="Checked" lockText="1" noThreeD="1"/>
</file>

<file path=xl/ctrlProps/ctrlProp389.xml><?xml version="1.0" encoding="utf-8"?>
<formControlPr xmlns="http://schemas.microsoft.com/office/spreadsheetml/2009/9/main" objectType="Radio" lockText="1" noThreeD="1"/>
</file>

<file path=xl/ctrlProps/ctrlProp390.xml><?xml version="1.0" encoding="utf-8"?>
<formControlPr xmlns="http://schemas.microsoft.com/office/spreadsheetml/2009/9/main" objectType="CheckBox" lockText="1" noThreeD="1"/>
</file>

<file path=xl/ctrlProps/ctrlProp391.xml><?xml version="1.0" encoding="utf-8"?>
<formControlPr xmlns="http://schemas.microsoft.com/office/spreadsheetml/2009/9/main" objectType="CheckBox" checked="Checked" lockText="1" noThreeD="1"/>
</file>

<file path=xl/ctrlProps/ctrlProp392.xml><?xml version="1.0" encoding="utf-8"?>
<formControlPr xmlns="http://schemas.microsoft.com/office/spreadsheetml/2009/9/main" objectType="CheckBox" lockText="1" noThreeD="1"/>
</file>

<file path=xl/ctrlProps/ctrlProp393.xml><?xml version="1.0" encoding="utf-8"?>
<formControlPr xmlns="http://schemas.microsoft.com/office/spreadsheetml/2009/9/main" objectType="CheckBox" lockText="1" noThreeD="1"/>
</file>

<file path=xl/ctrlProps/ctrlProp394.xml><?xml version="1.0" encoding="utf-8"?>
<formControlPr xmlns="http://schemas.microsoft.com/office/spreadsheetml/2009/9/main" objectType="CheckBox" lockText="1" noThreeD="1"/>
</file>

<file path=xl/ctrlProps/ctrlProp395.xml><?xml version="1.0" encoding="utf-8"?>
<formControlPr xmlns="http://schemas.microsoft.com/office/spreadsheetml/2009/9/main" objectType="CheckBox" checked="Checked" lockText="1" noThreeD="1"/>
</file>

<file path=xl/ctrlProps/ctrlProp396.xml><?xml version="1.0" encoding="utf-8"?>
<formControlPr xmlns="http://schemas.microsoft.com/office/spreadsheetml/2009/9/main" objectType="CheckBox" lockText="1" noThreeD="1"/>
</file>

<file path=xl/ctrlProps/ctrlProp397.xml><?xml version="1.0" encoding="utf-8"?>
<formControlPr xmlns="http://schemas.microsoft.com/office/spreadsheetml/2009/9/main" objectType="CheckBox" lockText="1" noThreeD="1"/>
</file>

<file path=xl/ctrlProps/ctrlProp398.xml><?xml version="1.0" encoding="utf-8"?>
<formControlPr xmlns="http://schemas.microsoft.com/office/spreadsheetml/2009/9/main" objectType="CheckBox" lockText="1" noThreeD="1"/>
</file>

<file path=xl/ctrlProps/ctrlProp399.xml><?xml version="1.0" encoding="utf-8"?>
<formControlPr xmlns="http://schemas.microsoft.com/office/spreadsheetml/2009/9/main" objectType="CheckBox" lockText="1" noThreeD="1"/>
</file>

<file path=xl/ctrlProps/ctrlProp400.xml><?xml version="1.0" encoding="utf-8"?>
<formControlPr xmlns="http://schemas.microsoft.com/office/spreadsheetml/2009/9/main" objectType="CheckBox" lockText="1" noThreeD="1"/>
</file>

<file path=xl/ctrlProps/ctrlProp401.xml><?xml version="1.0" encoding="utf-8"?>
<formControlPr xmlns="http://schemas.microsoft.com/office/spreadsheetml/2009/9/main" objectType="CheckBox" lockText="1" noThreeD="1"/>
</file>

<file path=xl/ctrlProps/ctrlProp402.xml><?xml version="1.0" encoding="utf-8"?>
<formControlPr xmlns="http://schemas.microsoft.com/office/spreadsheetml/2009/9/main" objectType="CheckBox" checked="Checked" lockText="1" noThreeD="1"/>
</file>

<file path=xl/ctrlProps/ctrlProp403.xml><?xml version="1.0" encoding="utf-8"?>
<formControlPr xmlns="http://schemas.microsoft.com/office/spreadsheetml/2009/9/main" objectType="GBox" lockText="1" noThreeD="1"/>
</file>

<file path=xl/ctrlProps/ctrlProp404.xml><?xml version="1.0" encoding="utf-8"?>
<formControlPr xmlns="http://schemas.microsoft.com/office/spreadsheetml/2009/9/main" objectType="Radio" lockText="1" noThreeD="1"/>
</file>

<file path=xl/ctrlProps/ctrlProp405.xml><?xml version="1.0" encoding="utf-8"?>
<formControlPr xmlns="http://schemas.microsoft.com/office/spreadsheetml/2009/9/main" objectType="Radio" lockText="1" noThreeD="1"/>
</file>

<file path=xl/ctrlProps/ctrlProp406.xml><?xml version="1.0" encoding="utf-8"?>
<formControlPr xmlns="http://schemas.microsoft.com/office/spreadsheetml/2009/9/main" objectType="CheckBox" checked="Checked" lockText="1" noThreeD="1"/>
</file>

<file path=xl/ctrlProps/ctrlProp407.xml><?xml version="1.0" encoding="utf-8"?>
<formControlPr xmlns="http://schemas.microsoft.com/office/spreadsheetml/2009/9/main" objectType="CheckBox" lockText="1" noThreeD="1"/>
</file>

<file path=xl/ctrlProps/ctrlProp408.xml><?xml version="1.0" encoding="utf-8"?>
<formControlPr xmlns="http://schemas.microsoft.com/office/spreadsheetml/2009/9/main" objectType="CheckBox" checked="Checked" lockText="1" noThreeD="1"/>
</file>

<file path=xl/ctrlProps/ctrlProp409.xml><?xml version="1.0" encoding="utf-8"?>
<formControlPr xmlns="http://schemas.microsoft.com/office/spreadsheetml/2009/9/main" objectType="CheckBox" checked="Checked" lockText="1" noThreeD="1"/>
</file>

<file path=xl/ctrlProps/ctrlProp410.xml><?xml version="1.0" encoding="utf-8"?>
<formControlPr xmlns="http://schemas.microsoft.com/office/spreadsheetml/2009/9/main" objectType="CheckBox" lockText="1" noThreeD="1"/>
</file>

<file path=xl/ctrlProps/ctrlProp411.xml><?xml version="1.0" encoding="utf-8"?>
<formControlPr xmlns="http://schemas.microsoft.com/office/spreadsheetml/2009/9/main" objectType="CheckBox" lockText="1" noThreeD="1"/>
</file>

<file path=xl/ctrlProps/ctrlProp412.xml><?xml version="1.0" encoding="utf-8"?>
<formControlPr xmlns="http://schemas.microsoft.com/office/spreadsheetml/2009/9/main" objectType="CheckBox" lockText="1" noThreeD="1"/>
</file>

<file path=xl/ctrlProps/ctrlProp413.xml><?xml version="1.0" encoding="utf-8"?>
<formControlPr xmlns="http://schemas.microsoft.com/office/spreadsheetml/2009/9/main" objectType="Radio" firstButton="1" lockText="1" noThreeD="1"/>
</file>

<file path=xl/ctrlProps/ctrlProp414.xml><?xml version="1.0" encoding="utf-8"?>
<formControlPr xmlns="http://schemas.microsoft.com/office/spreadsheetml/2009/9/main" objectType="Radio" checked="Checked" lockText="1" noThreeD="1"/>
</file>

<file path=xl/ctrlProps/ctrlProp415.xml><?xml version="1.0" encoding="utf-8"?>
<formControlPr xmlns="http://schemas.microsoft.com/office/spreadsheetml/2009/9/main" objectType="Radio" lockText="1" noThreeD="1"/>
</file>

<file path=xl/ctrlProps/ctrlProp416.xml><?xml version="1.0" encoding="utf-8"?>
<formControlPr xmlns="http://schemas.microsoft.com/office/spreadsheetml/2009/9/main" objectType="GBox" lockText="1" noThreeD="1"/>
</file>

<file path=xl/ctrlProps/ctrlProp417.xml><?xml version="1.0" encoding="utf-8"?>
<formControlPr xmlns="http://schemas.microsoft.com/office/spreadsheetml/2009/9/main" objectType="CheckBox" lockText="1" noThreeD="1"/>
</file>

<file path=xl/ctrlProps/ctrlProp418.xml><?xml version="1.0" encoding="utf-8"?>
<formControlPr xmlns="http://schemas.microsoft.com/office/spreadsheetml/2009/9/main" objectType="CheckBox" lockText="1" noThreeD="1"/>
</file>

<file path=xl/ctrlProps/ctrlProp419.xml><?xml version="1.0" encoding="utf-8"?>
<formControlPr xmlns="http://schemas.microsoft.com/office/spreadsheetml/2009/9/main" objectType="CheckBox" lockText="1" noThreeD="1"/>
</file>

<file path=xl/ctrlProps/ctrlProp420.xml><?xml version="1.0" encoding="utf-8"?>
<formControlPr xmlns="http://schemas.microsoft.com/office/spreadsheetml/2009/9/main" objectType="CheckBox" lockText="1" noThreeD="1"/>
</file>

<file path=xl/ctrlProps/ctrlProp421.xml><?xml version="1.0" encoding="utf-8"?>
<formControlPr xmlns="http://schemas.microsoft.com/office/spreadsheetml/2009/9/main" objectType="CheckBox" lockText="1" noThreeD="1"/>
</file>

<file path=xl/ctrlProps/ctrlProp422.xml><?xml version="1.0" encoding="utf-8"?>
<formControlPr xmlns="http://schemas.microsoft.com/office/spreadsheetml/2009/9/main" objectType="CheckBox" checked="Checked" lockText="1" noThreeD="1"/>
</file>

<file path=xl/ctrlProps/ctrlProp423.xml><?xml version="1.0" encoding="utf-8"?>
<formControlPr xmlns="http://schemas.microsoft.com/office/spreadsheetml/2009/9/main" objectType="Radio" checked="Checked" firstButton="1" lockText="1" noThreeD="1"/>
</file>

<file path=xl/ctrlProps/ctrlProp424.xml><?xml version="1.0" encoding="utf-8"?>
<formControlPr xmlns="http://schemas.microsoft.com/office/spreadsheetml/2009/9/main" objectType="Radio" lockText="1" noThreeD="1"/>
</file>

<file path=xl/ctrlProps/ctrlProp425.xml><?xml version="1.0" encoding="utf-8"?>
<formControlPr xmlns="http://schemas.microsoft.com/office/spreadsheetml/2009/9/main" objectType="Radio" lockText="1" noThreeD="1"/>
</file>

<file path=xl/ctrlProps/ctrlProp426.xml><?xml version="1.0" encoding="utf-8"?>
<formControlPr xmlns="http://schemas.microsoft.com/office/spreadsheetml/2009/9/main" objectType="Radio" lockText="1" noThreeD="1"/>
</file>

<file path=xl/ctrlProps/ctrlProp427.xml><?xml version="1.0" encoding="utf-8"?>
<formControlPr xmlns="http://schemas.microsoft.com/office/spreadsheetml/2009/9/main" objectType="Radio" lockText="1" noThreeD="1"/>
</file>

<file path=xl/ctrlProps/ctrlProp428.xml><?xml version="1.0" encoding="utf-8"?>
<formControlPr xmlns="http://schemas.microsoft.com/office/spreadsheetml/2009/9/main" objectType="Radio" firstButton="1" lockText="1" noThreeD="1"/>
</file>

<file path=xl/ctrlProps/ctrlProp429.xml><?xml version="1.0" encoding="utf-8"?>
<formControlPr xmlns="http://schemas.microsoft.com/office/spreadsheetml/2009/9/main" objectType="Radio" lockText="1" noThreeD="1"/>
</file>

<file path=xl/ctrlProps/ctrlProp430.xml><?xml version="1.0" encoding="utf-8"?>
<formControlPr xmlns="http://schemas.microsoft.com/office/spreadsheetml/2009/9/main" objectType="Radio" checked="Checked" lockText="1" noThreeD="1"/>
</file>

<file path=xl/ctrlProps/ctrlProp431.xml><?xml version="1.0" encoding="utf-8"?>
<formControlPr xmlns="http://schemas.microsoft.com/office/spreadsheetml/2009/9/main" objectType="Radio" lockText="1" noThreeD="1"/>
</file>

<file path=xl/ctrlProps/ctrlProp432.xml><?xml version="1.0" encoding="utf-8"?>
<formControlPr xmlns="http://schemas.microsoft.com/office/spreadsheetml/2009/9/main" objectType="Radio" firstButton="1" lockText="1" noThreeD="1"/>
</file>

<file path=xl/ctrlProps/ctrlProp433.xml><?xml version="1.0" encoding="utf-8"?>
<formControlPr xmlns="http://schemas.microsoft.com/office/spreadsheetml/2009/9/main" objectType="Radio" lockText="1" noThreeD="1"/>
</file>

<file path=xl/ctrlProps/ctrlProp434.xml><?xml version="1.0" encoding="utf-8"?>
<formControlPr xmlns="http://schemas.microsoft.com/office/spreadsheetml/2009/9/main" objectType="Radio" lockText="1" noThreeD="1"/>
</file>

<file path=xl/ctrlProps/ctrlProp435.xml><?xml version="1.0" encoding="utf-8"?>
<formControlPr xmlns="http://schemas.microsoft.com/office/spreadsheetml/2009/9/main" objectType="Radio" checked="Checked" lockText="1" noThreeD="1"/>
</file>

<file path=xl/ctrlProps/ctrlProp436.xml><?xml version="1.0" encoding="utf-8"?>
<formControlPr xmlns="http://schemas.microsoft.com/office/spreadsheetml/2009/9/main" objectType="Radio" lockText="1" noThreeD="1"/>
</file>

<file path=xl/ctrlProps/ctrlProp437.xml><?xml version="1.0" encoding="utf-8"?>
<formControlPr xmlns="http://schemas.microsoft.com/office/spreadsheetml/2009/9/main" objectType="Radio" firstButton="1" lockText="1" noThreeD="1"/>
</file>

<file path=xl/ctrlProps/ctrlProp438.xml><?xml version="1.0" encoding="utf-8"?>
<formControlPr xmlns="http://schemas.microsoft.com/office/spreadsheetml/2009/9/main" objectType="Radio" lockText="1" noThreeD="1"/>
</file>

<file path=xl/ctrlProps/ctrlProp439.xml><?xml version="1.0" encoding="utf-8"?>
<formControlPr xmlns="http://schemas.microsoft.com/office/spreadsheetml/2009/9/main" objectType="Radio" lockText="1" noThreeD="1"/>
</file>

<file path=xl/ctrlProps/ctrlProp440.xml><?xml version="1.0" encoding="utf-8"?>
<formControlPr xmlns="http://schemas.microsoft.com/office/spreadsheetml/2009/9/main" objectType="Radio" checked="Checked" lockText="1" noThreeD="1"/>
</file>

<file path=xl/ctrlProps/ctrlProp441.xml><?xml version="1.0" encoding="utf-8"?>
<formControlPr xmlns="http://schemas.microsoft.com/office/spreadsheetml/2009/9/main" objectType="Radio" lockText="1" noThreeD="1"/>
</file>

<file path=xl/ctrlProps/ctrlProp442.xml><?xml version="1.0" encoding="utf-8"?>
<formControlPr xmlns="http://schemas.microsoft.com/office/spreadsheetml/2009/9/main" objectType="GBox" lockText="1" noThreeD="1"/>
</file>

<file path=xl/ctrlProps/ctrlProp443.xml><?xml version="1.0" encoding="utf-8"?>
<formControlPr xmlns="http://schemas.microsoft.com/office/spreadsheetml/2009/9/main" objectType="GBox" lockText="1" noThreeD="1"/>
</file>

<file path=xl/ctrlProps/ctrlProp444.xml><?xml version="1.0" encoding="utf-8"?>
<formControlPr xmlns="http://schemas.microsoft.com/office/spreadsheetml/2009/9/main" objectType="GBox" lockText="1" noThreeD="1"/>
</file>

<file path=xl/ctrlProps/ctrlProp445.xml><?xml version="1.0" encoding="utf-8"?>
<formControlPr xmlns="http://schemas.microsoft.com/office/spreadsheetml/2009/9/main" objectType="GBox" lockText="1" noThreeD="1"/>
</file>

<file path=xl/ctrlProps/ctrlProp446.xml><?xml version="1.0" encoding="utf-8"?>
<formControlPr xmlns="http://schemas.microsoft.com/office/spreadsheetml/2009/9/main" objectType="Radio" firstButton="1" lockText="1" noThreeD="1"/>
</file>

<file path=xl/ctrlProps/ctrlProp447.xml><?xml version="1.0" encoding="utf-8"?>
<formControlPr xmlns="http://schemas.microsoft.com/office/spreadsheetml/2009/9/main" objectType="Radio" checked="Checked" lockText="1" noThreeD="1"/>
</file>

<file path=xl/ctrlProps/ctrlProp448.xml><?xml version="1.0" encoding="utf-8"?>
<formControlPr xmlns="http://schemas.microsoft.com/office/spreadsheetml/2009/9/main" objectType="Radio" lockText="1" noThreeD="1"/>
</file>

<file path=xl/ctrlProps/ctrlProp449.xml><?xml version="1.0" encoding="utf-8"?>
<formControlPr xmlns="http://schemas.microsoft.com/office/spreadsheetml/2009/9/main" objectType="Radio" lockText="1" noThreeD="1"/>
</file>

<file path=xl/ctrlProps/ctrlProp450.xml><?xml version="1.0" encoding="utf-8"?>
<formControlPr xmlns="http://schemas.microsoft.com/office/spreadsheetml/2009/9/main" objectType="Radio" lockText="1" noThreeD="1"/>
</file>

<file path=xl/ctrlProps/ctrlProp451.xml><?xml version="1.0" encoding="utf-8"?>
<formControlPr xmlns="http://schemas.microsoft.com/office/spreadsheetml/2009/9/main" objectType="GBox" lockText="1" noThreeD="1"/>
</file>

<file path=xl/ctrlProps/ctrlProp452.xml><?xml version="1.0" encoding="utf-8"?>
<formControlPr xmlns="http://schemas.microsoft.com/office/spreadsheetml/2009/9/main" objectType="Radio" lockText="1" noThreeD="1"/>
</file>

<file path=xl/ctrlProps/ctrlProp453.xml><?xml version="1.0" encoding="utf-8"?>
<formControlPr xmlns="http://schemas.microsoft.com/office/spreadsheetml/2009/9/main" objectType="CheckBox" lockText="1" noThreeD="1"/>
</file>

<file path=xl/ctrlProps/ctrlProp454.xml><?xml version="1.0" encoding="utf-8"?>
<formControlPr xmlns="http://schemas.microsoft.com/office/spreadsheetml/2009/9/main" objectType="Radio" lockText="1" noThreeD="1"/>
</file>

<file path=xl/ctrlProps/ctrlProp455.xml><?xml version="1.0" encoding="utf-8"?>
<formControlPr xmlns="http://schemas.microsoft.com/office/spreadsheetml/2009/9/main" objectType="Radio" lockText="1" noThreeD="1"/>
</file>

<file path=xl/ctrlProps/ctrlProp456.xml><?xml version="1.0" encoding="utf-8"?>
<formControlPr xmlns="http://schemas.microsoft.com/office/spreadsheetml/2009/9/main" objectType="GBox" lockText="1" noThreeD="1"/>
</file>

<file path=xl/ctrlProps/ctrlProp457.xml><?xml version="1.0" encoding="utf-8"?>
<formControlPr xmlns="http://schemas.microsoft.com/office/spreadsheetml/2009/9/main" objectType="Radio" firstButton="1" lockText="1" noThreeD="1"/>
</file>

<file path=xl/ctrlProps/ctrlProp458.xml><?xml version="1.0" encoding="utf-8"?>
<formControlPr xmlns="http://schemas.microsoft.com/office/spreadsheetml/2009/9/main" objectType="Radio" checked="Checked" lockText="1" noThreeD="1"/>
</file>

<file path=xl/ctrlProps/ctrlProp459.xml><?xml version="1.0" encoding="utf-8"?>
<formControlPr xmlns="http://schemas.microsoft.com/office/spreadsheetml/2009/9/main" objectType="Radio" firstButton="1" lockText="1" noThreeD="1"/>
</file>

<file path=xl/ctrlProps/ctrlProp460.xml><?xml version="1.0" encoding="utf-8"?>
<formControlPr xmlns="http://schemas.microsoft.com/office/spreadsheetml/2009/9/main" objectType="GBox" lockText="1" noThreeD="1"/>
</file>

<file path=xl/ctrlProps/ctrlProp461.xml><?xml version="1.0" encoding="utf-8"?>
<formControlPr xmlns="http://schemas.microsoft.com/office/spreadsheetml/2009/9/main" objectType="GBox" lockText="1" noThreeD="1"/>
</file>

<file path=xl/ctrlProps/ctrlProp462.xml><?xml version="1.0" encoding="utf-8"?>
<formControlPr xmlns="http://schemas.microsoft.com/office/spreadsheetml/2009/9/main" objectType="Radio" checked="Checked" lockText="1" noThreeD="1"/>
</file>

<file path=xl/ctrlProps/ctrlProp463.xml><?xml version="1.0" encoding="utf-8"?>
<formControlPr xmlns="http://schemas.microsoft.com/office/spreadsheetml/2009/9/main" objectType="Radio" firstButton="1" lockText="1" noThreeD="1"/>
</file>

<file path=xl/ctrlProps/ctrlProp464.xml><?xml version="1.0" encoding="utf-8"?>
<formControlPr xmlns="http://schemas.microsoft.com/office/spreadsheetml/2009/9/main" objectType="Radio"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7</xdr:col>
          <xdr:colOff>241300</xdr:colOff>
          <xdr:row>19</xdr:row>
          <xdr:rowOff>13335</xdr:rowOff>
        </xdr:from>
        <xdr:to xmlns:xdr="http://schemas.openxmlformats.org/drawingml/2006/spreadsheetDrawing">
          <xdr:col>7</xdr:col>
          <xdr:colOff>488950</xdr:colOff>
          <xdr:row>24</xdr:row>
          <xdr:rowOff>0</xdr:rowOff>
        </xdr:to>
        <xdr:sp textlink="">
          <xdr:nvSpPr>
            <xdr:cNvPr id="1026" name="チェック 2" hidden="1">
              <a:extLst>
                <a:ext uri="{63B3BB69-23CF-44E3-9099-C40C66FF867C}">
                  <a14:compatExt spid="_x0000_s1026"/>
                </a:ext>
              </a:extLst>
            </xdr:cNvPr>
            <xdr:cNvSpPr>
              <a:spLocks noRot="1" noChangeShapeType="1"/>
            </xdr:cNvSpPr>
          </xdr:nvSpPr>
          <xdr:spPr>
            <a:xfrm>
              <a:off x="8267065" y="4537710"/>
              <a:ext cx="247650" cy="11772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7</xdr:col>
          <xdr:colOff>241300</xdr:colOff>
          <xdr:row>24</xdr:row>
          <xdr:rowOff>0</xdr:rowOff>
        </xdr:from>
        <xdr:to xmlns:xdr="http://schemas.openxmlformats.org/drawingml/2006/spreadsheetDrawing">
          <xdr:col>7</xdr:col>
          <xdr:colOff>488950</xdr:colOff>
          <xdr:row>29</xdr:row>
          <xdr:rowOff>238125</xdr:rowOff>
        </xdr:to>
        <xdr:sp textlink="">
          <xdr:nvSpPr>
            <xdr:cNvPr id="1027" name="チェック 3" hidden="1">
              <a:extLst>
                <a:ext uri="{63B3BB69-23CF-44E3-9099-C40C66FF867C}">
                  <a14:compatExt spid="_x0000_s1027"/>
                </a:ext>
              </a:extLst>
            </xdr:cNvPr>
            <xdr:cNvSpPr>
              <a:spLocks noRot="1" noChangeShapeType="1"/>
            </xdr:cNvSpPr>
          </xdr:nvSpPr>
          <xdr:spPr>
            <a:xfrm>
              <a:off x="8267065" y="5715000"/>
              <a:ext cx="247650" cy="14287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7</xdr:col>
          <xdr:colOff>241300</xdr:colOff>
          <xdr:row>30</xdr:row>
          <xdr:rowOff>0</xdr:rowOff>
        </xdr:from>
        <xdr:to xmlns:xdr="http://schemas.openxmlformats.org/drawingml/2006/spreadsheetDrawing">
          <xdr:col>7</xdr:col>
          <xdr:colOff>488950</xdr:colOff>
          <xdr:row>35</xdr:row>
          <xdr:rowOff>0</xdr:rowOff>
        </xdr:to>
        <xdr:sp textlink="">
          <xdr:nvSpPr>
            <xdr:cNvPr id="1028" name="チェック 4" hidden="1">
              <a:extLst>
                <a:ext uri="{63B3BB69-23CF-44E3-9099-C40C66FF867C}">
                  <a14:compatExt spid="_x0000_s1028"/>
                </a:ext>
              </a:extLst>
            </xdr:cNvPr>
            <xdr:cNvSpPr>
              <a:spLocks noRot="1" noChangeShapeType="1"/>
            </xdr:cNvSpPr>
          </xdr:nvSpPr>
          <xdr:spPr>
            <a:xfrm>
              <a:off x="8267065" y="7143750"/>
              <a:ext cx="247650" cy="1190625"/>
            </a:xfrm>
            <a:prstGeom prst="rec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203</xdr:row>
          <xdr:rowOff>0</xdr:rowOff>
        </xdr:from>
        <xdr:to xmlns:xdr="http://schemas.openxmlformats.org/drawingml/2006/spreadsheetDrawing">
          <xdr:col>14</xdr:col>
          <xdr:colOff>0</xdr:colOff>
          <xdr:row>206</xdr:row>
          <xdr:rowOff>0</xdr:rowOff>
        </xdr:to>
        <xdr:sp textlink="">
          <xdr:nvSpPr>
            <xdr:cNvPr id="2063" name="オプション 15" hidden="1">
              <a:extLst>
                <a:ext uri="{63B3BB69-23CF-44E3-9099-C40C66FF867C}">
                  <a14:compatExt spid="_x0000_s2063"/>
                </a:ext>
              </a:extLst>
            </xdr:cNvPr>
            <xdr:cNvSpPr>
              <a:spLocks noRot="1" noChangeShapeType="1"/>
            </xdr:cNvSpPr>
          </xdr:nvSpPr>
          <xdr:spPr>
            <a:xfrm>
              <a:off x="3922395" y="43672125"/>
              <a:ext cx="272415" cy="628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206</xdr:row>
          <xdr:rowOff>0</xdr:rowOff>
        </xdr:from>
        <xdr:to xmlns:xdr="http://schemas.openxmlformats.org/drawingml/2006/spreadsheetDrawing">
          <xdr:col>14</xdr:col>
          <xdr:colOff>0</xdr:colOff>
          <xdr:row>209</xdr:row>
          <xdr:rowOff>0</xdr:rowOff>
        </xdr:to>
        <xdr:sp textlink="">
          <xdr:nvSpPr>
            <xdr:cNvPr id="2068" name="オプション 20" hidden="1">
              <a:extLst>
                <a:ext uri="{63B3BB69-23CF-44E3-9099-C40C66FF867C}">
                  <a14:compatExt spid="_x0000_s2068"/>
                </a:ext>
              </a:extLst>
            </xdr:cNvPr>
            <xdr:cNvSpPr>
              <a:spLocks noRot="1" noChangeShapeType="1"/>
            </xdr:cNvSpPr>
          </xdr:nvSpPr>
          <xdr:spPr>
            <a:xfrm>
              <a:off x="3922395" y="44300775"/>
              <a:ext cx="272415" cy="628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185</xdr:row>
          <xdr:rowOff>0</xdr:rowOff>
        </xdr:from>
        <xdr:to xmlns:xdr="http://schemas.openxmlformats.org/drawingml/2006/spreadsheetDrawing">
          <xdr:col>14</xdr:col>
          <xdr:colOff>0</xdr:colOff>
          <xdr:row>186</xdr:row>
          <xdr:rowOff>0</xdr:rowOff>
        </xdr:to>
        <xdr:sp textlink="">
          <xdr:nvSpPr>
            <xdr:cNvPr id="2070" name="チェック 22" hidden="1">
              <a:extLst>
                <a:ext uri="{63B3BB69-23CF-44E3-9099-C40C66FF867C}">
                  <a14:compatExt spid="_x0000_s2070"/>
                </a:ext>
              </a:extLst>
            </xdr:cNvPr>
            <xdr:cNvSpPr>
              <a:spLocks noRot="1" noChangeShapeType="1"/>
            </xdr:cNvSpPr>
          </xdr:nvSpPr>
          <xdr:spPr>
            <a:xfrm>
              <a:off x="3922395" y="399002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186</xdr:row>
          <xdr:rowOff>0</xdr:rowOff>
        </xdr:from>
        <xdr:to xmlns:xdr="http://schemas.openxmlformats.org/drawingml/2006/spreadsheetDrawing">
          <xdr:col>14</xdr:col>
          <xdr:colOff>0</xdr:colOff>
          <xdr:row>187</xdr:row>
          <xdr:rowOff>0</xdr:rowOff>
        </xdr:to>
        <xdr:sp textlink="">
          <xdr:nvSpPr>
            <xdr:cNvPr id="2076" name="チェック 28" hidden="1">
              <a:extLst>
                <a:ext uri="{63B3BB69-23CF-44E3-9099-C40C66FF867C}">
                  <a14:compatExt spid="_x0000_s2076"/>
                </a:ext>
              </a:extLst>
            </xdr:cNvPr>
            <xdr:cNvSpPr>
              <a:spLocks noRot="1" noChangeShapeType="1"/>
            </xdr:cNvSpPr>
          </xdr:nvSpPr>
          <xdr:spPr>
            <a:xfrm>
              <a:off x="3922395" y="401097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187</xdr:row>
          <xdr:rowOff>0</xdr:rowOff>
        </xdr:from>
        <xdr:to xmlns:xdr="http://schemas.openxmlformats.org/drawingml/2006/spreadsheetDrawing">
          <xdr:col>14</xdr:col>
          <xdr:colOff>0</xdr:colOff>
          <xdr:row>188</xdr:row>
          <xdr:rowOff>0</xdr:rowOff>
        </xdr:to>
        <xdr:sp textlink="">
          <xdr:nvSpPr>
            <xdr:cNvPr id="2077" name="チェック 29" hidden="1">
              <a:extLst>
                <a:ext uri="{63B3BB69-23CF-44E3-9099-C40C66FF867C}">
                  <a14:compatExt spid="_x0000_s2077"/>
                </a:ext>
              </a:extLst>
            </xdr:cNvPr>
            <xdr:cNvSpPr>
              <a:spLocks noRot="1" noChangeShapeType="1"/>
            </xdr:cNvSpPr>
          </xdr:nvSpPr>
          <xdr:spPr>
            <a:xfrm>
              <a:off x="3922395" y="403193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187</xdr:row>
          <xdr:rowOff>0</xdr:rowOff>
        </xdr:from>
        <xdr:to xmlns:xdr="http://schemas.openxmlformats.org/drawingml/2006/spreadsheetDrawing">
          <xdr:col>14</xdr:col>
          <xdr:colOff>0</xdr:colOff>
          <xdr:row>188</xdr:row>
          <xdr:rowOff>0</xdr:rowOff>
        </xdr:to>
        <xdr:sp textlink="">
          <xdr:nvSpPr>
            <xdr:cNvPr id="2078" name="チェック 30" hidden="1">
              <a:extLst>
                <a:ext uri="{63B3BB69-23CF-44E3-9099-C40C66FF867C}">
                  <a14:compatExt spid="_x0000_s2078"/>
                </a:ext>
              </a:extLst>
            </xdr:cNvPr>
            <xdr:cNvSpPr>
              <a:spLocks noRot="1" noChangeShapeType="1"/>
            </xdr:cNvSpPr>
          </xdr:nvSpPr>
          <xdr:spPr>
            <a:xfrm>
              <a:off x="3922395" y="403193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187</xdr:row>
          <xdr:rowOff>0</xdr:rowOff>
        </xdr:from>
        <xdr:to xmlns:xdr="http://schemas.openxmlformats.org/drawingml/2006/spreadsheetDrawing">
          <xdr:col>14</xdr:col>
          <xdr:colOff>0</xdr:colOff>
          <xdr:row>188</xdr:row>
          <xdr:rowOff>0</xdr:rowOff>
        </xdr:to>
        <xdr:sp textlink="">
          <xdr:nvSpPr>
            <xdr:cNvPr id="2079" name="チェック 31" hidden="1">
              <a:extLst>
                <a:ext uri="{63B3BB69-23CF-44E3-9099-C40C66FF867C}">
                  <a14:compatExt spid="_x0000_s2079"/>
                </a:ext>
              </a:extLst>
            </xdr:cNvPr>
            <xdr:cNvSpPr>
              <a:spLocks noRot="1" noChangeShapeType="1"/>
            </xdr:cNvSpPr>
          </xdr:nvSpPr>
          <xdr:spPr>
            <a:xfrm>
              <a:off x="3922395" y="403193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188</xdr:row>
          <xdr:rowOff>0</xdr:rowOff>
        </xdr:from>
        <xdr:to xmlns:xdr="http://schemas.openxmlformats.org/drawingml/2006/spreadsheetDrawing">
          <xdr:col>14</xdr:col>
          <xdr:colOff>0</xdr:colOff>
          <xdr:row>189</xdr:row>
          <xdr:rowOff>0</xdr:rowOff>
        </xdr:to>
        <xdr:sp textlink="">
          <xdr:nvSpPr>
            <xdr:cNvPr id="2080" name="チェック 32" hidden="1">
              <a:extLst>
                <a:ext uri="{63B3BB69-23CF-44E3-9099-C40C66FF867C}">
                  <a14:compatExt spid="_x0000_s2080"/>
                </a:ext>
              </a:extLst>
            </xdr:cNvPr>
            <xdr:cNvSpPr>
              <a:spLocks noRot="1" noChangeShapeType="1"/>
            </xdr:cNvSpPr>
          </xdr:nvSpPr>
          <xdr:spPr>
            <a:xfrm>
              <a:off x="3922395" y="405288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195</xdr:row>
          <xdr:rowOff>0</xdr:rowOff>
        </xdr:from>
        <xdr:to xmlns:xdr="http://schemas.openxmlformats.org/drawingml/2006/spreadsheetDrawing">
          <xdr:col>14</xdr:col>
          <xdr:colOff>0</xdr:colOff>
          <xdr:row>196</xdr:row>
          <xdr:rowOff>0</xdr:rowOff>
        </xdr:to>
        <xdr:sp textlink="">
          <xdr:nvSpPr>
            <xdr:cNvPr id="2081" name="チェック 33" hidden="1">
              <a:extLst>
                <a:ext uri="{63B3BB69-23CF-44E3-9099-C40C66FF867C}">
                  <a14:compatExt spid="_x0000_s2081"/>
                </a:ext>
              </a:extLst>
            </xdr:cNvPr>
            <xdr:cNvSpPr>
              <a:spLocks noRot="1" noChangeShapeType="1"/>
            </xdr:cNvSpPr>
          </xdr:nvSpPr>
          <xdr:spPr>
            <a:xfrm>
              <a:off x="3922395" y="419957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196</xdr:row>
          <xdr:rowOff>0</xdr:rowOff>
        </xdr:from>
        <xdr:to xmlns:xdr="http://schemas.openxmlformats.org/drawingml/2006/spreadsheetDrawing">
          <xdr:col>14</xdr:col>
          <xdr:colOff>0</xdr:colOff>
          <xdr:row>197</xdr:row>
          <xdr:rowOff>0</xdr:rowOff>
        </xdr:to>
        <xdr:sp textlink="">
          <xdr:nvSpPr>
            <xdr:cNvPr id="2082" name="チェック 34" hidden="1">
              <a:extLst>
                <a:ext uri="{63B3BB69-23CF-44E3-9099-C40C66FF867C}">
                  <a14:compatExt spid="_x0000_s2082"/>
                </a:ext>
              </a:extLst>
            </xdr:cNvPr>
            <xdr:cNvSpPr>
              <a:spLocks noRot="1" noChangeShapeType="1"/>
            </xdr:cNvSpPr>
          </xdr:nvSpPr>
          <xdr:spPr>
            <a:xfrm>
              <a:off x="3922395" y="422052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197</xdr:row>
          <xdr:rowOff>0</xdr:rowOff>
        </xdr:from>
        <xdr:to xmlns:xdr="http://schemas.openxmlformats.org/drawingml/2006/spreadsheetDrawing">
          <xdr:col>14</xdr:col>
          <xdr:colOff>0</xdr:colOff>
          <xdr:row>198</xdr:row>
          <xdr:rowOff>0</xdr:rowOff>
        </xdr:to>
        <xdr:sp textlink="">
          <xdr:nvSpPr>
            <xdr:cNvPr id="2083" name="チェック 35" hidden="1">
              <a:extLst>
                <a:ext uri="{63B3BB69-23CF-44E3-9099-C40C66FF867C}">
                  <a14:compatExt spid="_x0000_s2083"/>
                </a:ext>
              </a:extLst>
            </xdr:cNvPr>
            <xdr:cNvSpPr>
              <a:spLocks noRot="1" noChangeShapeType="1"/>
            </xdr:cNvSpPr>
          </xdr:nvSpPr>
          <xdr:spPr>
            <a:xfrm>
              <a:off x="3922395" y="424148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198</xdr:row>
          <xdr:rowOff>0</xdr:rowOff>
        </xdr:from>
        <xdr:to xmlns:xdr="http://schemas.openxmlformats.org/drawingml/2006/spreadsheetDrawing">
          <xdr:col>14</xdr:col>
          <xdr:colOff>0</xdr:colOff>
          <xdr:row>199</xdr:row>
          <xdr:rowOff>0</xdr:rowOff>
        </xdr:to>
        <xdr:sp textlink="">
          <xdr:nvSpPr>
            <xdr:cNvPr id="2084" name="チェック 36" hidden="1">
              <a:extLst>
                <a:ext uri="{63B3BB69-23CF-44E3-9099-C40C66FF867C}">
                  <a14:compatExt spid="_x0000_s2084"/>
                </a:ext>
              </a:extLst>
            </xdr:cNvPr>
            <xdr:cNvSpPr>
              <a:spLocks noRot="1" noChangeShapeType="1"/>
            </xdr:cNvSpPr>
          </xdr:nvSpPr>
          <xdr:spPr>
            <a:xfrm>
              <a:off x="3922395" y="426243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199</xdr:row>
          <xdr:rowOff>0</xdr:rowOff>
        </xdr:from>
        <xdr:to xmlns:xdr="http://schemas.openxmlformats.org/drawingml/2006/spreadsheetDrawing">
          <xdr:col>14</xdr:col>
          <xdr:colOff>0</xdr:colOff>
          <xdr:row>200</xdr:row>
          <xdr:rowOff>0</xdr:rowOff>
        </xdr:to>
        <xdr:sp textlink="">
          <xdr:nvSpPr>
            <xdr:cNvPr id="2085" name="チェック 37" hidden="1">
              <a:extLst>
                <a:ext uri="{63B3BB69-23CF-44E3-9099-C40C66FF867C}">
                  <a14:compatExt spid="_x0000_s2085"/>
                </a:ext>
              </a:extLst>
            </xdr:cNvPr>
            <xdr:cNvSpPr>
              <a:spLocks noRot="1" noChangeShapeType="1"/>
            </xdr:cNvSpPr>
          </xdr:nvSpPr>
          <xdr:spPr>
            <a:xfrm>
              <a:off x="3922395" y="428339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251</xdr:row>
          <xdr:rowOff>0</xdr:rowOff>
        </xdr:from>
        <xdr:to xmlns:xdr="http://schemas.openxmlformats.org/drawingml/2006/spreadsheetDrawing">
          <xdr:col>14</xdr:col>
          <xdr:colOff>0</xdr:colOff>
          <xdr:row>254</xdr:row>
          <xdr:rowOff>0</xdr:rowOff>
        </xdr:to>
        <xdr:sp textlink="">
          <xdr:nvSpPr>
            <xdr:cNvPr id="2121" name="オプション 73" hidden="1">
              <a:extLst>
                <a:ext uri="{63B3BB69-23CF-44E3-9099-C40C66FF867C}">
                  <a14:compatExt spid="_x0000_s2121"/>
                </a:ext>
              </a:extLst>
            </xdr:cNvPr>
            <xdr:cNvSpPr>
              <a:spLocks noRot="1" noChangeShapeType="1"/>
            </xdr:cNvSpPr>
          </xdr:nvSpPr>
          <xdr:spPr>
            <a:xfrm>
              <a:off x="3922395" y="54089300"/>
              <a:ext cx="272415" cy="628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254</xdr:row>
          <xdr:rowOff>0</xdr:rowOff>
        </xdr:from>
        <xdr:to xmlns:xdr="http://schemas.openxmlformats.org/drawingml/2006/spreadsheetDrawing">
          <xdr:col>14</xdr:col>
          <xdr:colOff>0</xdr:colOff>
          <xdr:row>257</xdr:row>
          <xdr:rowOff>0</xdr:rowOff>
        </xdr:to>
        <xdr:sp textlink="">
          <xdr:nvSpPr>
            <xdr:cNvPr id="2122" name="オプション 74" hidden="1">
              <a:extLst>
                <a:ext uri="{63B3BB69-23CF-44E3-9099-C40C66FF867C}">
                  <a14:compatExt spid="_x0000_s2122"/>
                </a:ext>
              </a:extLst>
            </xdr:cNvPr>
            <xdr:cNvSpPr>
              <a:spLocks noRot="1" noChangeShapeType="1"/>
            </xdr:cNvSpPr>
          </xdr:nvSpPr>
          <xdr:spPr>
            <a:xfrm>
              <a:off x="3922395" y="54717950"/>
              <a:ext cx="272415" cy="628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233</xdr:row>
          <xdr:rowOff>0</xdr:rowOff>
        </xdr:from>
        <xdr:to xmlns:xdr="http://schemas.openxmlformats.org/drawingml/2006/spreadsheetDrawing">
          <xdr:col>14</xdr:col>
          <xdr:colOff>0</xdr:colOff>
          <xdr:row>234</xdr:row>
          <xdr:rowOff>0</xdr:rowOff>
        </xdr:to>
        <xdr:sp textlink="">
          <xdr:nvSpPr>
            <xdr:cNvPr id="2123" name="チェック 75" hidden="1">
              <a:extLst>
                <a:ext uri="{63B3BB69-23CF-44E3-9099-C40C66FF867C}">
                  <a14:compatExt spid="_x0000_s2123"/>
                </a:ext>
              </a:extLst>
            </xdr:cNvPr>
            <xdr:cNvSpPr>
              <a:spLocks noRot="1" noChangeShapeType="1"/>
            </xdr:cNvSpPr>
          </xdr:nvSpPr>
          <xdr:spPr>
            <a:xfrm>
              <a:off x="3922395" y="503174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234</xdr:row>
          <xdr:rowOff>0</xdr:rowOff>
        </xdr:from>
        <xdr:to xmlns:xdr="http://schemas.openxmlformats.org/drawingml/2006/spreadsheetDrawing">
          <xdr:col>14</xdr:col>
          <xdr:colOff>0</xdr:colOff>
          <xdr:row>235</xdr:row>
          <xdr:rowOff>0</xdr:rowOff>
        </xdr:to>
        <xdr:sp textlink="">
          <xdr:nvSpPr>
            <xdr:cNvPr id="2124" name="チェック 76" hidden="1">
              <a:extLst>
                <a:ext uri="{63B3BB69-23CF-44E3-9099-C40C66FF867C}">
                  <a14:compatExt spid="_x0000_s2124"/>
                </a:ext>
              </a:extLst>
            </xdr:cNvPr>
            <xdr:cNvSpPr>
              <a:spLocks noRot="1" noChangeShapeType="1"/>
            </xdr:cNvSpPr>
          </xdr:nvSpPr>
          <xdr:spPr>
            <a:xfrm>
              <a:off x="3922395" y="505269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235</xdr:row>
          <xdr:rowOff>0</xdr:rowOff>
        </xdr:from>
        <xdr:to xmlns:xdr="http://schemas.openxmlformats.org/drawingml/2006/spreadsheetDrawing">
          <xdr:col>14</xdr:col>
          <xdr:colOff>0</xdr:colOff>
          <xdr:row>236</xdr:row>
          <xdr:rowOff>0</xdr:rowOff>
        </xdr:to>
        <xdr:sp textlink="">
          <xdr:nvSpPr>
            <xdr:cNvPr id="2125" name="チェック 77" hidden="1">
              <a:extLst>
                <a:ext uri="{63B3BB69-23CF-44E3-9099-C40C66FF867C}">
                  <a14:compatExt spid="_x0000_s2125"/>
                </a:ext>
              </a:extLst>
            </xdr:cNvPr>
            <xdr:cNvSpPr>
              <a:spLocks noRot="1" noChangeShapeType="1"/>
            </xdr:cNvSpPr>
          </xdr:nvSpPr>
          <xdr:spPr>
            <a:xfrm>
              <a:off x="3922395" y="507365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235</xdr:row>
          <xdr:rowOff>0</xdr:rowOff>
        </xdr:from>
        <xdr:to xmlns:xdr="http://schemas.openxmlformats.org/drawingml/2006/spreadsheetDrawing">
          <xdr:col>14</xdr:col>
          <xdr:colOff>0</xdr:colOff>
          <xdr:row>236</xdr:row>
          <xdr:rowOff>0</xdr:rowOff>
        </xdr:to>
        <xdr:sp textlink="">
          <xdr:nvSpPr>
            <xdr:cNvPr id="2126" name="チェック 78" hidden="1">
              <a:extLst>
                <a:ext uri="{63B3BB69-23CF-44E3-9099-C40C66FF867C}">
                  <a14:compatExt spid="_x0000_s2126"/>
                </a:ext>
              </a:extLst>
            </xdr:cNvPr>
            <xdr:cNvSpPr>
              <a:spLocks noRot="1" noChangeShapeType="1"/>
            </xdr:cNvSpPr>
          </xdr:nvSpPr>
          <xdr:spPr>
            <a:xfrm>
              <a:off x="3922395" y="507365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235</xdr:row>
          <xdr:rowOff>0</xdr:rowOff>
        </xdr:from>
        <xdr:to xmlns:xdr="http://schemas.openxmlformats.org/drawingml/2006/spreadsheetDrawing">
          <xdr:col>14</xdr:col>
          <xdr:colOff>0</xdr:colOff>
          <xdr:row>236</xdr:row>
          <xdr:rowOff>0</xdr:rowOff>
        </xdr:to>
        <xdr:sp textlink="">
          <xdr:nvSpPr>
            <xdr:cNvPr id="2127" name="チェック 79" hidden="1">
              <a:extLst>
                <a:ext uri="{63B3BB69-23CF-44E3-9099-C40C66FF867C}">
                  <a14:compatExt spid="_x0000_s2127"/>
                </a:ext>
              </a:extLst>
            </xdr:cNvPr>
            <xdr:cNvSpPr>
              <a:spLocks noRot="1" noChangeShapeType="1"/>
            </xdr:cNvSpPr>
          </xdr:nvSpPr>
          <xdr:spPr>
            <a:xfrm>
              <a:off x="3922395" y="507365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236</xdr:row>
          <xdr:rowOff>0</xdr:rowOff>
        </xdr:from>
        <xdr:to xmlns:xdr="http://schemas.openxmlformats.org/drawingml/2006/spreadsheetDrawing">
          <xdr:col>14</xdr:col>
          <xdr:colOff>0</xdr:colOff>
          <xdr:row>237</xdr:row>
          <xdr:rowOff>0</xdr:rowOff>
        </xdr:to>
        <xdr:sp textlink="">
          <xdr:nvSpPr>
            <xdr:cNvPr id="2128" name="チェック 80" hidden="1">
              <a:extLst>
                <a:ext uri="{63B3BB69-23CF-44E3-9099-C40C66FF867C}">
                  <a14:compatExt spid="_x0000_s2128"/>
                </a:ext>
              </a:extLst>
            </xdr:cNvPr>
            <xdr:cNvSpPr>
              <a:spLocks noRot="1" noChangeShapeType="1"/>
            </xdr:cNvSpPr>
          </xdr:nvSpPr>
          <xdr:spPr>
            <a:xfrm>
              <a:off x="3922395" y="509460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243</xdr:row>
          <xdr:rowOff>0</xdr:rowOff>
        </xdr:from>
        <xdr:to xmlns:xdr="http://schemas.openxmlformats.org/drawingml/2006/spreadsheetDrawing">
          <xdr:col>14</xdr:col>
          <xdr:colOff>0</xdr:colOff>
          <xdr:row>244</xdr:row>
          <xdr:rowOff>0</xdr:rowOff>
        </xdr:to>
        <xdr:sp textlink="">
          <xdr:nvSpPr>
            <xdr:cNvPr id="2129" name="チェック 81" hidden="1">
              <a:extLst>
                <a:ext uri="{63B3BB69-23CF-44E3-9099-C40C66FF867C}">
                  <a14:compatExt spid="_x0000_s2129"/>
                </a:ext>
              </a:extLst>
            </xdr:cNvPr>
            <xdr:cNvSpPr>
              <a:spLocks noRot="1" noChangeShapeType="1"/>
            </xdr:cNvSpPr>
          </xdr:nvSpPr>
          <xdr:spPr>
            <a:xfrm>
              <a:off x="3922395" y="524129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244</xdr:row>
          <xdr:rowOff>0</xdr:rowOff>
        </xdr:from>
        <xdr:to xmlns:xdr="http://schemas.openxmlformats.org/drawingml/2006/spreadsheetDrawing">
          <xdr:col>14</xdr:col>
          <xdr:colOff>0</xdr:colOff>
          <xdr:row>245</xdr:row>
          <xdr:rowOff>0</xdr:rowOff>
        </xdr:to>
        <xdr:sp textlink="">
          <xdr:nvSpPr>
            <xdr:cNvPr id="2130" name="チェック 82" hidden="1">
              <a:extLst>
                <a:ext uri="{63B3BB69-23CF-44E3-9099-C40C66FF867C}">
                  <a14:compatExt spid="_x0000_s2130"/>
                </a:ext>
              </a:extLst>
            </xdr:cNvPr>
            <xdr:cNvSpPr>
              <a:spLocks noRot="1" noChangeShapeType="1"/>
            </xdr:cNvSpPr>
          </xdr:nvSpPr>
          <xdr:spPr>
            <a:xfrm>
              <a:off x="3922395" y="526224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245</xdr:row>
          <xdr:rowOff>0</xdr:rowOff>
        </xdr:from>
        <xdr:to xmlns:xdr="http://schemas.openxmlformats.org/drawingml/2006/spreadsheetDrawing">
          <xdr:col>14</xdr:col>
          <xdr:colOff>0</xdr:colOff>
          <xdr:row>246</xdr:row>
          <xdr:rowOff>0</xdr:rowOff>
        </xdr:to>
        <xdr:sp textlink="">
          <xdr:nvSpPr>
            <xdr:cNvPr id="2131" name="チェック 83" hidden="1">
              <a:extLst>
                <a:ext uri="{63B3BB69-23CF-44E3-9099-C40C66FF867C}">
                  <a14:compatExt spid="_x0000_s2131"/>
                </a:ext>
              </a:extLst>
            </xdr:cNvPr>
            <xdr:cNvSpPr>
              <a:spLocks noRot="1" noChangeShapeType="1"/>
            </xdr:cNvSpPr>
          </xdr:nvSpPr>
          <xdr:spPr>
            <a:xfrm>
              <a:off x="3922395" y="528320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246</xdr:row>
          <xdr:rowOff>0</xdr:rowOff>
        </xdr:from>
        <xdr:to xmlns:xdr="http://schemas.openxmlformats.org/drawingml/2006/spreadsheetDrawing">
          <xdr:col>14</xdr:col>
          <xdr:colOff>0</xdr:colOff>
          <xdr:row>247</xdr:row>
          <xdr:rowOff>0</xdr:rowOff>
        </xdr:to>
        <xdr:sp textlink="">
          <xdr:nvSpPr>
            <xdr:cNvPr id="2132" name="チェック 84" hidden="1">
              <a:extLst>
                <a:ext uri="{63B3BB69-23CF-44E3-9099-C40C66FF867C}">
                  <a14:compatExt spid="_x0000_s2132"/>
                </a:ext>
              </a:extLst>
            </xdr:cNvPr>
            <xdr:cNvSpPr>
              <a:spLocks noRot="1" noChangeShapeType="1"/>
            </xdr:cNvSpPr>
          </xdr:nvSpPr>
          <xdr:spPr>
            <a:xfrm>
              <a:off x="3922395" y="530415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247</xdr:row>
          <xdr:rowOff>0</xdr:rowOff>
        </xdr:from>
        <xdr:to xmlns:xdr="http://schemas.openxmlformats.org/drawingml/2006/spreadsheetDrawing">
          <xdr:col>14</xdr:col>
          <xdr:colOff>0</xdr:colOff>
          <xdr:row>248</xdr:row>
          <xdr:rowOff>0</xdr:rowOff>
        </xdr:to>
        <xdr:sp textlink="">
          <xdr:nvSpPr>
            <xdr:cNvPr id="2133" name="チェック 85" hidden="1">
              <a:extLst>
                <a:ext uri="{63B3BB69-23CF-44E3-9099-C40C66FF867C}">
                  <a14:compatExt spid="_x0000_s2133"/>
                </a:ext>
              </a:extLst>
            </xdr:cNvPr>
            <xdr:cNvSpPr>
              <a:spLocks noRot="1" noChangeShapeType="1"/>
            </xdr:cNvSpPr>
          </xdr:nvSpPr>
          <xdr:spPr>
            <a:xfrm>
              <a:off x="3922395" y="532511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299</xdr:row>
          <xdr:rowOff>0</xdr:rowOff>
        </xdr:from>
        <xdr:to xmlns:xdr="http://schemas.openxmlformats.org/drawingml/2006/spreadsheetDrawing">
          <xdr:col>14</xdr:col>
          <xdr:colOff>0</xdr:colOff>
          <xdr:row>302</xdr:row>
          <xdr:rowOff>0</xdr:rowOff>
        </xdr:to>
        <xdr:sp textlink="">
          <xdr:nvSpPr>
            <xdr:cNvPr id="2134" name="オプション 86" hidden="1">
              <a:extLst>
                <a:ext uri="{63B3BB69-23CF-44E3-9099-C40C66FF867C}">
                  <a14:compatExt spid="_x0000_s2134"/>
                </a:ext>
              </a:extLst>
            </xdr:cNvPr>
            <xdr:cNvSpPr>
              <a:spLocks noRot="1" noChangeShapeType="1"/>
            </xdr:cNvSpPr>
          </xdr:nvSpPr>
          <xdr:spPr>
            <a:xfrm>
              <a:off x="3922395" y="64506475"/>
              <a:ext cx="272415" cy="628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302</xdr:row>
          <xdr:rowOff>0</xdr:rowOff>
        </xdr:from>
        <xdr:to xmlns:xdr="http://schemas.openxmlformats.org/drawingml/2006/spreadsheetDrawing">
          <xdr:col>14</xdr:col>
          <xdr:colOff>0</xdr:colOff>
          <xdr:row>305</xdr:row>
          <xdr:rowOff>0</xdr:rowOff>
        </xdr:to>
        <xdr:sp textlink="">
          <xdr:nvSpPr>
            <xdr:cNvPr id="2135" name="オプション 87" hidden="1">
              <a:extLst>
                <a:ext uri="{63B3BB69-23CF-44E3-9099-C40C66FF867C}">
                  <a14:compatExt spid="_x0000_s2135"/>
                </a:ext>
              </a:extLst>
            </xdr:cNvPr>
            <xdr:cNvSpPr>
              <a:spLocks noRot="1" noChangeShapeType="1"/>
            </xdr:cNvSpPr>
          </xdr:nvSpPr>
          <xdr:spPr>
            <a:xfrm>
              <a:off x="3922395" y="65135125"/>
              <a:ext cx="272415" cy="628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281</xdr:row>
          <xdr:rowOff>0</xdr:rowOff>
        </xdr:from>
        <xdr:to xmlns:xdr="http://schemas.openxmlformats.org/drawingml/2006/spreadsheetDrawing">
          <xdr:col>14</xdr:col>
          <xdr:colOff>0</xdr:colOff>
          <xdr:row>282</xdr:row>
          <xdr:rowOff>0</xdr:rowOff>
        </xdr:to>
        <xdr:sp textlink="">
          <xdr:nvSpPr>
            <xdr:cNvPr id="2136" name="チェック 88" hidden="1">
              <a:extLst>
                <a:ext uri="{63B3BB69-23CF-44E3-9099-C40C66FF867C}">
                  <a14:compatExt spid="_x0000_s2136"/>
                </a:ext>
              </a:extLst>
            </xdr:cNvPr>
            <xdr:cNvSpPr>
              <a:spLocks noRot="1" noChangeShapeType="1"/>
            </xdr:cNvSpPr>
          </xdr:nvSpPr>
          <xdr:spPr>
            <a:xfrm>
              <a:off x="3922395" y="607345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282</xdr:row>
          <xdr:rowOff>0</xdr:rowOff>
        </xdr:from>
        <xdr:to xmlns:xdr="http://schemas.openxmlformats.org/drawingml/2006/spreadsheetDrawing">
          <xdr:col>14</xdr:col>
          <xdr:colOff>0</xdr:colOff>
          <xdr:row>283</xdr:row>
          <xdr:rowOff>0</xdr:rowOff>
        </xdr:to>
        <xdr:sp textlink="">
          <xdr:nvSpPr>
            <xdr:cNvPr id="2137" name="チェック 89" hidden="1">
              <a:extLst>
                <a:ext uri="{63B3BB69-23CF-44E3-9099-C40C66FF867C}">
                  <a14:compatExt spid="_x0000_s2137"/>
                </a:ext>
              </a:extLst>
            </xdr:cNvPr>
            <xdr:cNvSpPr>
              <a:spLocks noRot="1" noChangeShapeType="1"/>
            </xdr:cNvSpPr>
          </xdr:nvSpPr>
          <xdr:spPr>
            <a:xfrm>
              <a:off x="3922395" y="609441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283</xdr:row>
          <xdr:rowOff>0</xdr:rowOff>
        </xdr:from>
        <xdr:to xmlns:xdr="http://schemas.openxmlformats.org/drawingml/2006/spreadsheetDrawing">
          <xdr:col>14</xdr:col>
          <xdr:colOff>0</xdr:colOff>
          <xdr:row>284</xdr:row>
          <xdr:rowOff>0</xdr:rowOff>
        </xdr:to>
        <xdr:sp textlink="">
          <xdr:nvSpPr>
            <xdr:cNvPr id="2138" name="チェック 90" hidden="1">
              <a:extLst>
                <a:ext uri="{63B3BB69-23CF-44E3-9099-C40C66FF867C}">
                  <a14:compatExt spid="_x0000_s2138"/>
                </a:ext>
              </a:extLst>
            </xdr:cNvPr>
            <xdr:cNvSpPr>
              <a:spLocks noRot="1" noChangeShapeType="1"/>
            </xdr:cNvSpPr>
          </xdr:nvSpPr>
          <xdr:spPr>
            <a:xfrm>
              <a:off x="3922395" y="611536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283</xdr:row>
          <xdr:rowOff>0</xdr:rowOff>
        </xdr:from>
        <xdr:to xmlns:xdr="http://schemas.openxmlformats.org/drawingml/2006/spreadsheetDrawing">
          <xdr:col>14</xdr:col>
          <xdr:colOff>0</xdr:colOff>
          <xdr:row>284</xdr:row>
          <xdr:rowOff>0</xdr:rowOff>
        </xdr:to>
        <xdr:sp textlink="">
          <xdr:nvSpPr>
            <xdr:cNvPr id="2139" name="チェック 91" hidden="1">
              <a:extLst>
                <a:ext uri="{63B3BB69-23CF-44E3-9099-C40C66FF867C}">
                  <a14:compatExt spid="_x0000_s2139"/>
                </a:ext>
              </a:extLst>
            </xdr:cNvPr>
            <xdr:cNvSpPr>
              <a:spLocks noRot="1" noChangeShapeType="1"/>
            </xdr:cNvSpPr>
          </xdr:nvSpPr>
          <xdr:spPr>
            <a:xfrm>
              <a:off x="3922395" y="611536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283</xdr:row>
          <xdr:rowOff>0</xdr:rowOff>
        </xdr:from>
        <xdr:to xmlns:xdr="http://schemas.openxmlformats.org/drawingml/2006/spreadsheetDrawing">
          <xdr:col>14</xdr:col>
          <xdr:colOff>0</xdr:colOff>
          <xdr:row>284</xdr:row>
          <xdr:rowOff>0</xdr:rowOff>
        </xdr:to>
        <xdr:sp textlink="">
          <xdr:nvSpPr>
            <xdr:cNvPr id="2140" name="チェック 92" hidden="1">
              <a:extLst>
                <a:ext uri="{63B3BB69-23CF-44E3-9099-C40C66FF867C}">
                  <a14:compatExt spid="_x0000_s2140"/>
                </a:ext>
              </a:extLst>
            </xdr:cNvPr>
            <xdr:cNvSpPr>
              <a:spLocks noRot="1" noChangeShapeType="1"/>
            </xdr:cNvSpPr>
          </xdr:nvSpPr>
          <xdr:spPr>
            <a:xfrm>
              <a:off x="3922395" y="611536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284</xdr:row>
          <xdr:rowOff>0</xdr:rowOff>
        </xdr:from>
        <xdr:to xmlns:xdr="http://schemas.openxmlformats.org/drawingml/2006/spreadsheetDrawing">
          <xdr:col>14</xdr:col>
          <xdr:colOff>0</xdr:colOff>
          <xdr:row>285</xdr:row>
          <xdr:rowOff>0</xdr:rowOff>
        </xdr:to>
        <xdr:sp textlink="">
          <xdr:nvSpPr>
            <xdr:cNvPr id="2141" name="チェック 93" hidden="1">
              <a:extLst>
                <a:ext uri="{63B3BB69-23CF-44E3-9099-C40C66FF867C}">
                  <a14:compatExt spid="_x0000_s2141"/>
                </a:ext>
              </a:extLst>
            </xdr:cNvPr>
            <xdr:cNvSpPr>
              <a:spLocks noRot="1" noChangeShapeType="1"/>
            </xdr:cNvSpPr>
          </xdr:nvSpPr>
          <xdr:spPr>
            <a:xfrm>
              <a:off x="3922395" y="613632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291</xdr:row>
          <xdr:rowOff>0</xdr:rowOff>
        </xdr:from>
        <xdr:to xmlns:xdr="http://schemas.openxmlformats.org/drawingml/2006/spreadsheetDrawing">
          <xdr:col>14</xdr:col>
          <xdr:colOff>0</xdr:colOff>
          <xdr:row>292</xdr:row>
          <xdr:rowOff>0</xdr:rowOff>
        </xdr:to>
        <xdr:sp textlink="">
          <xdr:nvSpPr>
            <xdr:cNvPr id="2142" name="チェック 94" hidden="1">
              <a:extLst>
                <a:ext uri="{63B3BB69-23CF-44E3-9099-C40C66FF867C}">
                  <a14:compatExt spid="_x0000_s2142"/>
                </a:ext>
              </a:extLst>
            </xdr:cNvPr>
            <xdr:cNvSpPr>
              <a:spLocks noRot="1" noChangeShapeType="1"/>
            </xdr:cNvSpPr>
          </xdr:nvSpPr>
          <xdr:spPr>
            <a:xfrm>
              <a:off x="3922395" y="628300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292</xdr:row>
          <xdr:rowOff>0</xdr:rowOff>
        </xdr:from>
        <xdr:to xmlns:xdr="http://schemas.openxmlformats.org/drawingml/2006/spreadsheetDrawing">
          <xdr:col>14</xdr:col>
          <xdr:colOff>0</xdr:colOff>
          <xdr:row>293</xdr:row>
          <xdr:rowOff>0</xdr:rowOff>
        </xdr:to>
        <xdr:sp textlink="">
          <xdr:nvSpPr>
            <xdr:cNvPr id="2143" name="チェック 95" hidden="1">
              <a:extLst>
                <a:ext uri="{63B3BB69-23CF-44E3-9099-C40C66FF867C}">
                  <a14:compatExt spid="_x0000_s2143"/>
                </a:ext>
              </a:extLst>
            </xdr:cNvPr>
            <xdr:cNvSpPr>
              <a:spLocks noRot="1" noChangeShapeType="1"/>
            </xdr:cNvSpPr>
          </xdr:nvSpPr>
          <xdr:spPr>
            <a:xfrm>
              <a:off x="3922395" y="630396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293</xdr:row>
          <xdr:rowOff>0</xdr:rowOff>
        </xdr:from>
        <xdr:to xmlns:xdr="http://schemas.openxmlformats.org/drawingml/2006/spreadsheetDrawing">
          <xdr:col>14</xdr:col>
          <xdr:colOff>0</xdr:colOff>
          <xdr:row>294</xdr:row>
          <xdr:rowOff>0</xdr:rowOff>
        </xdr:to>
        <xdr:sp textlink="">
          <xdr:nvSpPr>
            <xdr:cNvPr id="2144" name="チェック 96" hidden="1">
              <a:extLst>
                <a:ext uri="{63B3BB69-23CF-44E3-9099-C40C66FF867C}">
                  <a14:compatExt spid="_x0000_s2144"/>
                </a:ext>
              </a:extLst>
            </xdr:cNvPr>
            <xdr:cNvSpPr>
              <a:spLocks noRot="1" noChangeShapeType="1"/>
            </xdr:cNvSpPr>
          </xdr:nvSpPr>
          <xdr:spPr>
            <a:xfrm>
              <a:off x="3922395" y="632491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294</xdr:row>
          <xdr:rowOff>0</xdr:rowOff>
        </xdr:from>
        <xdr:to xmlns:xdr="http://schemas.openxmlformats.org/drawingml/2006/spreadsheetDrawing">
          <xdr:col>14</xdr:col>
          <xdr:colOff>0</xdr:colOff>
          <xdr:row>295</xdr:row>
          <xdr:rowOff>0</xdr:rowOff>
        </xdr:to>
        <xdr:sp textlink="">
          <xdr:nvSpPr>
            <xdr:cNvPr id="2145" name="チェック 97" hidden="1">
              <a:extLst>
                <a:ext uri="{63B3BB69-23CF-44E3-9099-C40C66FF867C}">
                  <a14:compatExt spid="_x0000_s2145"/>
                </a:ext>
              </a:extLst>
            </xdr:cNvPr>
            <xdr:cNvSpPr>
              <a:spLocks noRot="1" noChangeShapeType="1"/>
            </xdr:cNvSpPr>
          </xdr:nvSpPr>
          <xdr:spPr>
            <a:xfrm>
              <a:off x="3922395" y="634587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295</xdr:row>
          <xdr:rowOff>0</xdr:rowOff>
        </xdr:from>
        <xdr:to xmlns:xdr="http://schemas.openxmlformats.org/drawingml/2006/spreadsheetDrawing">
          <xdr:col>14</xdr:col>
          <xdr:colOff>0</xdr:colOff>
          <xdr:row>296</xdr:row>
          <xdr:rowOff>0</xdr:rowOff>
        </xdr:to>
        <xdr:sp textlink="">
          <xdr:nvSpPr>
            <xdr:cNvPr id="2146" name="チェック 98" hidden="1">
              <a:extLst>
                <a:ext uri="{63B3BB69-23CF-44E3-9099-C40C66FF867C}">
                  <a14:compatExt spid="_x0000_s2146"/>
                </a:ext>
              </a:extLst>
            </xdr:cNvPr>
            <xdr:cNvSpPr>
              <a:spLocks noRot="1" noChangeShapeType="1"/>
            </xdr:cNvSpPr>
          </xdr:nvSpPr>
          <xdr:spPr>
            <a:xfrm>
              <a:off x="3922395" y="636682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347</xdr:row>
          <xdr:rowOff>0</xdr:rowOff>
        </xdr:from>
        <xdr:to xmlns:xdr="http://schemas.openxmlformats.org/drawingml/2006/spreadsheetDrawing">
          <xdr:col>14</xdr:col>
          <xdr:colOff>0</xdr:colOff>
          <xdr:row>350</xdr:row>
          <xdr:rowOff>0</xdr:rowOff>
        </xdr:to>
        <xdr:sp textlink="">
          <xdr:nvSpPr>
            <xdr:cNvPr id="2147" name="オプション 99" hidden="1">
              <a:extLst>
                <a:ext uri="{63B3BB69-23CF-44E3-9099-C40C66FF867C}">
                  <a14:compatExt spid="_x0000_s2147"/>
                </a:ext>
              </a:extLst>
            </xdr:cNvPr>
            <xdr:cNvSpPr>
              <a:spLocks noRot="1" noChangeShapeType="1"/>
            </xdr:cNvSpPr>
          </xdr:nvSpPr>
          <xdr:spPr>
            <a:xfrm>
              <a:off x="3922395" y="74923650"/>
              <a:ext cx="272415" cy="628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350</xdr:row>
          <xdr:rowOff>0</xdr:rowOff>
        </xdr:from>
        <xdr:to xmlns:xdr="http://schemas.openxmlformats.org/drawingml/2006/spreadsheetDrawing">
          <xdr:col>14</xdr:col>
          <xdr:colOff>0</xdr:colOff>
          <xdr:row>353</xdr:row>
          <xdr:rowOff>0</xdr:rowOff>
        </xdr:to>
        <xdr:sp textlink="">
          <xdr:nvSpPr>
            <xdr:cNvPr id="2148" name="オプション 100" hidden="1">
              <a:extLst>
                <a:ext uri="{63B3BB69-23CF-44E3-9099-C40C66FF867C}">
                  <a14:compatExt spid="_x0000_s2148"/>
                </a:ext>
              </a:extLst>
            </xdr:cNvPr>
            <xdr:cNvSpPr>
              <a:spLocks noRot="1" noChangeShapeType="1"/>
            </xdr:cNvSpPr>
          </xdr:nvSpPr>
          <xdr:spPr>
            <a:xfrm>
              <a:off x="3922395" y="75552300"/>
              <a:ext cx="272415" cy="628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329</xdr:row>
          <xdr:rowOff>0</xdr:rowOff>
        </xdr:from>
        <xdr:to xmlns:xdr="http://schemas.openxmlformats.org/drawingml/2006/spreadsheetDrawing">
          <xdr:col>14</xdr:col>
          <xdr:colOff>0</xdr:colOff>
          <xdr:row>330</xdr:row>
          <xdr:rowOff>0</xdr:rowOff>
        </xdr:to>
        <xdr:sp textlink="">
          <xdr:nvSpPr>
            <xdr:cNvPr id="2149" name="チェック 101" hidden="1">
              <a:extLst>
                <a:ext uri="{63B3BB69-23CF-44E3-9099-C40C66FF867C}">
                  <a14:compatExt spid="_x0000_s2149"/>
                </a:ext>
              </a:extLst>
            </xdr:cNvPr>
            <xdr:cNvSpPr>
              <a:spLocks noRot="1" noChangeShapeType="1"/>
            </xdr:cNvSpPr>
          </xdr:nvSpPr>
          <xdr:spPr>
            <a:xfrm>
              <a:off x="3922395" y="711517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330</xdr:row>
          <xdr:rowOff>0</xdr:rowOff>
        </xdr:from>
        <xdr:to xmlns:xdr="http://schemas.openxmlformats.org/drawingml/2006/spreadsheetDrawing">
          <xdr:col>14</xdr:col>
          <xdr:colOff>0</xdr:colOff>
          <xdr:row>331</xdr:row>
          <xdr:rowOff>0</xdr:rowOff>
        </xdr:to>
        <xdr:sp textlink="">
          <xdr:nvSpPr>
            <xdr:cNvPr id="2150" name="チェック 102" hidden="1">
              <a:extLst>
                <a:ext uri="{63B3BB69-23CF-44E3-9099-C40C66FF867C}">
                  <a14:compatExt spid="_x0000_s2150"/>
                </a:ext>
              </a:extLst>
            </xdr:cNvPr>
            <xdr:cNvSpPr>
              <a:spLocks noRot="1" noChangeShapeType="1"/>
            </xdr:cNvSpPr>
          </xdr:nvSpPr>
          <xdr:spPr>
            <a:xfrm>
              <a:off x="3922395" y="713613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331</xdr:row>
          <xdr:rowOff>0</xdr:rowOff>
        </xdr:from>
        <xdr:to xmlns:xdr="http://schemas.openxmlformats.org/drawingml/2006/spreadsheetDrawing">
          <xdr:col>14</xdr:col>
          <xdr:colOff>0</xdr:colOff>
          <xdr:row>332</xdr:row>
          <xdr:rowOff>0</xdr:rowOff>
        </xdr:to>
        <xdr:sp textlink="">
          <xdr:nvSpPr>
            <xdr:cNvPr id="2151" name="チェック 103" hidden="1">
              <a:extLst>
                <a:ext uri="{63B3BB69-23CF-44E3-9099-C40C66FF867C}">
                  <a14:compatExt spid="_x0000_s2151"/>
                </a:ext>
              </a:extLst>
            </xdr:cNvPr>
            <xdr:cNvSpPr>
              <a:spLocks noRot="1" noChangeShapeType="1"/>
            </xdr:cNvSpPr>
          </xdr:nvSpPr>
          <xdr:spPr>
            <a:xfrm>
              <a:off x="3922395" y="715708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331</xdr:row>
          <xdr:rowOff>0</xdr:rowOff>
        </xdr:from>
        <xdr:to xmlns:xdr="http://schemas.openxmlformats.org/drawingml/2006/spreadsheetDrawing">
          <xdr:col>14</xdr:col>
          <xdr:colOff>0</xdr:colOff>
          <xdr:row>332</xdr:row>
          <xdr:rowOff>0</xdr:rowOff>
        </xdr:to>
        <xdr:sp textlink="">
          <xdr:nvSpPr>
            <xdr:cNvPr id="2152" name="チェック 104" hidden="1">
              <a:extLst>
                <a:ext uri="{63B3BB69-23CF-44E3-9099-C40C66FF867C}">
                  <a14:compatExt spid="_x0000_s2152"/>
                </a:ext>
              </a:extLst>
            </xdr:cNvPr>
            <xdr:cNvSpPr>
              <a:spLocks noRot="1" noChangeShapeType="1"/>
            </xdr:cNvSpPr>
          </xdr:nvSpPr>
          <xdr:spPr>
            <a:xfrm>
              <a:off x="3922395" y="715708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331</xdr:row>
          <xdr:rowOff>0</xdr:rowOff>
        </xdr:from>
        <xdr:to xmlns:xdr="http://schemas.openxmlformats.org/drawingml/2006/spreadsheetDrawing">
          <xdr:col>14</xdr:col>
          <xdr:colOff>0</xdr:colOff>
          <xdr:row>332</xdr:row>
          <xdr:rowOff>0</xdr:rowOff>
        </xdr:to>
        <xdr:sp textlink="">
          <xdr:nvSpPr>
            <xdr:cNvPr id="2153" name="チェック 105" hidden="1">
              <a:extLst>
                <a:ext uri="{63B3BB69-23CF-44E3-9099-C40C66FF867C}">
                  <a14:compatExt spid="_x0000_s2153"/>
                </a:ext>
              </a:extLst>
            </xdr:cNvPr>
            <xdr:cNvSpPr>
              <a:spLocks noRot="1" noChangeShapeType="1"/>
            </xdr:cNvSpPr>
          </xdr:nvSpPr>
          <xdr:spPr>
            <a:xfrm>
              <a:off x="3922395" y="715708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332</xdr:row>
          <xdr:rowOff>0</xdr:rowOff>
        </xdr:from>
        <xdr:to xmlns:xdr="http://schemas.openxmlformats.org/drawingml/2006/spreadsheetDrawing">
          <xdr:col>14</xdr:col>
          <xdr:colOff>0</xdr:colOff>
          <xdr:row>333</xdr:row>
          <xdr:rowOff>0</xdr:rowOff>
        </xdr:to>
        <xdr:sp textlink="">
          <xdr:nvSpPr>
            <xdr:cNvPr id="2154" name="チェック 106" hidden="1">
              <a:extLst>
                <a:ext uri="{63B3BB69-23CF-44E3-9099-C40C66FF867C}">
                  <a14:compatExt spid="_x0000_s2154"/>
                </a:ext>
              </a:extLst>
            </xdr:cNvPr>
            <xdr:cNvSpPr>
              <a:spLocks noRot="1" noChangeShapeType="1"/>
            </xdr:cNvSpPr>
          </xdr:nvSpPr>
          <xdr:spPr>
            <a:xfrm>
              <a:off x="3922395" y="717804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339</xdr:row>
          <xdr:rowOff>0</xdr:rowOff>
        </xdr:from>
        <xdr:to xmlns:xdr="http://schemas.openxmlformats.org/drawingml/2006/spreadsheetDrawing">
          <xdr:col>14</xdr:col>
          <xdr:colOff>0</xdr:colOff>
          <xdr:row>340</xdr:row>
          <xdr:rowOff>0</xdr:rowOff>
        </xdr:to>
        <xdr:sp textlink="">
          <xdr:nvSpPr>
            <xdr:cNvPr id="2155" name="チェック 107" hidden="1">
              <a:extLst>
                <a:ext uri="{63B3BB69-23CF-44E3-9099-C40C66FF867C}">
                  <a14:compatExt spid="_x0000_s2155"/>
                </a:ext>
              </a:extLst>
            </xdr:cNvPr>
            <xdr:cNvSpPr>
              <a:spLocks noRot="1" noChangeShapeType="1"/>
            </xdr:cNvSpPr>
          </xdr:nvSpPr>
          <xdr:spPr>
            <a:xfrm>
              <a:off x="3922395" y="732472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340</xdr:row>
          <xdr:rowOff>0</xdr:rowOff>
        </xdr:from>
        <xdr:to xmlns:xdr="http://schemas.openxmlformats.org/drawingml/2006/spreadsheetDrawing">
          <xdr:col>14</xdr:col>
          <xdr:colOff>0</xdr:colOff>
          <xdr:row>341</xdr:row>
          <xdr:rowOff>0</xdr:rowOff>
        </xdr:to>
        <xdr:sp textlink="">
          <xdr:nvSpPr>
            <xdr:cNvPr id="2156" name="チェック 108" hidden="1">
              <a:extLst>
                <a:ext uri="{63B3BB69-23CF-44E3-9099-C40C66FF867C}">
                  <a14:compatExt spid="_x0000_s2156"/>
                </a:ext>
              </a:extLst>
            </xdr:cNvPr>
            <xdr:cNvSpPr>
              <a:spLocks noRot="1" noChangeShapeType="1"/>
            </xdr:cNvSpPr>
          </xdr:nvSpPr>
          <xdr:spPr>
            <a:xfrm>
              <a:off x="3922395" y="734568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341</xdr:row>
          <xdr:rowOff>0</xdr:rowOff>
        </xdr:from>
        <xdr:to xmlns:xdr="http://schemas.openxmlformats.org/drawingml/2006/spreadsheetDrawing">
          <xdr:col>14</xdr:col>
          <xdr:colOff>0</xdr:colOff>
          <xdr:row>342</xdr:row>
          <xdr:rowOff>0</xdr:rowOff>
        </xdr:to>
        <xdr:sp textlink="">
          <xdr:nvSpPr>
            <xdr:cNvPr id="2157" name="チェック 109" hidden="1">
              <a:extLst>
                <a:ext uri="{63B3BB69-23CF-44E3-9099-C40C66FF867C}">
                  <a14:compatExt spid="_x0000_s2157"/>
                </a:ext>
              </a:extLst>
            </xdr:cNvPr>
            <xdr:cNvSpPr>
              <a:spLocks noRot="1" noChangeShapeType="1"/>
            </xdr:cNvSpPr>
          </xdr:nvSpPr>
          <xdr:spPr>
            <a:xfrm>
              <a:off x="3922395" y="736663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342</xdr:row>
          <xdr:rowOff>0</xdr:rowOff>
        </xdr:from>
        <xdr:to xmlns:xdr="http://schemas.openxmlformats.org/drawingml/2006/spreadsheetDrawing">
          <xdr:col>14</xdr:col>
          <xdr:colOff>0</xdr:colOff>
          <xdr:row>343</xdr:row>
          <xdr:rowOff>0</xdr:rowOff>
        </xdr:to>
        <xdr:sp textlink="">
          <xdr:nvSpPr>
            <xdr:cNvPr id="2158" name="チェック 110" hidden="1">
              <a:extLst>
                <a:ext uri="{63B3BB69-23CF-44E3-9099-C40C66FF867C}">
                  <a14:compatExt spid="_x0000_s2158"/>
                </a:ext>
              </a:extLst>
            </xdr:cNvPr>
            <xdr:cNvSpPr>
              <a:spLocks noRot="1" noChangeShapeType="1"/>
            </xdr:cNvSpPr>
          </xdr:nvSpPr>
          <xdr:spPr>
            <a:xfrm>
              <a:off x="3922395" y="738759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343</xdr:row>
          <xdr:rowOff>0</xdr:rowOff>
        </xdr:from>
        <xdr:to xmlns:xdr="http://schemas.openxmlformats.org/drawingml/2006/spreadsheetDrawing">
          <xdr:col>14</xdr:col>
          <xdr:colOff>0</xdr:colOff>
          <xdr:row>344</xdr:row>
          <xdr:rowOff>0</xdr:rowOff>
        </xdr:to>
        <xdr:sp textlink="">
          <xdr:nvSpPr>
            <xdr:cNvPr id="2159" name="チェック 111" hidden="1">
              <a:extLst>
                <a:ext uri="{63B3BB69-23CF-44E3-9099-C40C66FF867C}">
                  <a14:compatExt spid="_x0000_s2159"/>
                </a:ext>
              </a:extLst>
            </xdr:cNvPr>
            <xdr:cNvSpPr>
              <a:spLocks noRot="1" noChangeShapeType="1"/>
            </xdr:cNvSpPr>
          </xdr:nvSpPr>
          <xdr:spPr>
            <a:xfrm>
              <a:off x="3922395" y="740854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395</xdr:row>
          <xdr:rowOff>0</xdr:rowOff>
        </xdr:from>
        <xdr:to xmlns:xdr="http://schemas.openxmlformats.org/drawingml/2006/spreadsheetDrawing">
          <xdr:col>14</xdr:col>
          <xdr:colOff>0</xdr:colOff>
          <xdr:row>398</xdr:row>
          <xdr:rowOff>0</xdr:rowOff>
        </xdr:to>
        <xdr:sp textlink="">
          <xdr:nvSpPr>
            <xdr:cNvPr id="2160" name="オプション 112" hidden="1">
              <a:extLst>
                <a:ext uri="{63B3BB69-23CF-44E3-9099-C40C66FF867C}">
                  <a14:compatExt spid="_x0000_s2160"/>
                </a:ext>
              </a:extLst>
            </xdr:cNvPr>
            <xdr:cNvSpPr>
              <a:spLocks noRot="1" noChangeShapeType="1"/>
            </xdr:cNvSpPr>
          </xdr:nvSpPr>
          <xdr:spPr>
            <a:xfrm>
              <a:off x="3922395" y="85340825"/>
              <a:ext cx="272415" cy="628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398</xdr:row>
          <xdr:rowOff>0</xdr:rowOff>
        </xdr:from>
        <xdr:to xmlns:xdr="http://schemas.openxmlformats.org/drawingml/2006/spreadsheetDrawing">
          <xdr:col>14</xdr:col>
          <xdr:colOff>0</xdr:colOff>
          <xdr:row>401</xdr:row>
          <xdr:rowOff>0</xdr:rowOff>
        </xdr:to>
        <xdr:sp textlink="">
          <xdr:nvSpPr>
            <xdr:cNvPr id="2161" name="オプション 113" hidden="1">
              <a:extLst>
                <a:ext uri="{63B3BB69-23CF-44E3-9099-C40C66FF867C}">
                  <a14:compatExt spid="_x0000_s2161"/>
                </a:ext>
              </a:extLst>
            </xdr:cNvPr>
            <xdr:cNvSpPr>
              <a:spLocks noRot="1" noChangeShapeType="1"/>
            </xdr:cNvSpPr>
          </xdr:nvSpPr>
          <xdr:spPr>
            <a:xfrm>
              <a:off x="3922395" y="85969475"/>
              <a:ext cx="272415" cy="628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377</xdr:row>
          <xdr:rowOff>0</xdr:rowOff>
        </xdr:from>
        <xdr:to xmlns:xdr="http://schemas.openxmlformats.org/drawingml/2006/spreadsheetDrawing">
          <xdr:col>14</xdr:col>
          <xdr:colOff>0</xdr:colOff>
          <xdr:row>378</xdr:row>
          <xdr:rowOff>0</xdr:rowOff>
        </xdr:to>
        <xdr:sp textlink="">
          <xdr:nvSpPr>
            <xdr:cNvPr id="2162" name="チェック 114" hidden="1">
              <a:extLst>
                <a:ext uri="{63B3BB69-23CF-44E3-9099-C40C66FF867C}">
                  <a14:compatExt spid="_x0000_s2162"/>
                </a:ext>
              </a:extLst>
            </xdr:cNvPr>
            <xdr:cNvSpPr>
              <a:spLocks noRot="1" noChangeShapeType="1"/>
            </xdr:cNvSpPr>
          </xdr:nvSpPr>
          <xdr:spPr>
            <a:xfrm>
              <a:off x="3922395" y="815689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378</xdr:row>
          <xdr:rowOff>0</xdr:rowOff>
        </xdr:from>
        <xdr:to xmlns:xdr="http://schemas.openxmlformats.org/drawingml/2006/spreadsheetDrawing">
          <xdr:col>14</xdr:col>
          <xdr:colOff>0</xdr:colOff>
          <xdr:row>379</xdr:row>
          <xdr:rowOff>0</xdr:rowOff>
        </xdr:to>
        <xdr:sp textlink="">
          <xdr:nvSpPr>
            <xdr:cNvPr id="2163" name="チェック 115" hidden="1">
              <a:extLst>
                <a:ext uri="{63B3BB69-23CF-44E3-9099-C40C66FF867C}">
                  <a14:compatExt spid="_x0000_s2163"/>
                </a:ext>
              </a:extLst>
            </xdr:cNvPr>
            <xdr:cNvSpPr>
              <a:spLocks noRot="1" noChangeShapeType="1"/>
            </xdr:cNvSpPr>
          </xdr:nvSpPr>
          <xdr:spPr>
            <a:xfrm>
              <a:off x="3922395" y="817784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379</xdr:row>
          <xdr:rowOff>0</xdr:rowOff>
        </xdr:from>
        <xdr:to xmlns:xdr="http://schemas.openxmlformats.org/drawingml/2006/spreadsheetDrawing">
          <xdr:col>14</xdr:col>
          <xdr:colOff>0</xdr:colOff>
          <xdr:row>380</xdr:row>
          <xdr:rowOff>0</xdr:rowOff>
        </xdr:to>
        <xdr:sp textlink="">
          <xdr:nvSpPr>
            <xdr:cNvPr id="2164" name="チェック 116" hidden="1">
              <a:extLst>
                <a:ext uri="{63B3BB69-23CF-44E3-9099-C40C66FF867C}">
                  <a14:compatExt spid="_x0000_s2164"/>
                </a:ext>
              </a:extLst>
            </xdr:cNvPr>
            <xdr:cNvSpPr>
              <a:spLocks noRot="1" noChangeShapeType="1"/>
            </xdr:cNvSpPr>
          </xdr:nvSpPr>
          <xdr:spPr>
            <a:xfrm>
              <a:off x="3922395" y="819880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379</xdr:row>
          <xdr:rowOff>0</xdr:rowOff>
        </xdr:from>
        <xdr:to xmlns:xdr="http://schemas.openxmlformats.org/drawingml/2006/spreadsheetDrawing">
          <xdr:col>14</xdr:col>
          <xdr:colOff>0</xdr:colOff>
          <xdr:row>380</xdr:row>
          <xdr:rowOff>0</xdr:rowOff>
        </xdr:to>
        <xdr:sp textlink="">
          <xdr:nvSpPr>
            <xdr:cNvPr id="2165" name="チェック 117" hidden="1">
              <a:extLst>
                <a:ext uri="{63B3BB69-23CF-44E3-9099-C40C66FF867C}">
                  <a14:compatExt spid="_x0000_s2165"/>
                </a:ext>
              </a:extLst>
            </xdr:cNvPr>
            <xdr:cNvSpPr>
              <a:spLocks noRot="1" noChangeShapeType="1"/>
            </xdr:cNvSpPr>
          </xdr:nvSpPr>
          <xdr:spPr>
            <a:xfrm>
              <a:off x="3922395" y="819880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379</xdr:row>
          <xdr:rowOff>0</xdr:rowOff>
        </xdr:from>
        <xdr:to xmlns:xdr="http://schemas.openxmlformats.org/drawingml/2006/spreadsheetDrawing">
          <xdr:col>14</xdr:col>
          <xdr:colOff>0</xdr:colOff>
          <xdr:row>380</xdr:row>
          <xdr:rowOff>0</xdr:rowOff>
        </xdr:to>
        <xdr:sp textlink="">
          <xdr:nvSpPr>
            <xdr:cNvPr id="2166" name="チェック 118" hidden="1">
              <a:extLst>
                <a:ext uri="{63B3BB69-23CF-44E3-9099-C40C66FF867C}">
                  <a14:compatExt spid="_x0000_s2166"/>
                </a:ext>
              </a:extLst>
            </xdr:cNvPr>
            <xdr:cNvSpPr>
              <a:spLocks noRot="1" noChangeShapeType="1"/>
            </xdr:cNvSpPr>
          </xdr:nvSpPr>
          <xdr:spPr>
            <a:xfrm>
              <a:off x="3922395" y="819880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380</xdr:row>
          <xdr:rowOff>0</xdr:rowOff>
        </xdr:from>
        <xdr:to xmlns:xdr="http://schemas.openxmlformats.org/drawingml/2006/spreadsheetDrawing">
          <xdr:col>14</xdr:col>
          <xdr:colOff>0</xdr:colOff>
          <xdr:row>381</xdr:row>
          <xdr:rowOff>0</xdr:rowOff>
        </xdr:to>
        <xdr:sp textlink="">
          <xdr:nvSpPr>
            <xdr:cNvPr id="2167" name="チェック 119" hidden="1">
              <a:extLst>
                <a:ext uri="{63B3BB69-23CF-44E3-9099-C40C66FF867C}">
                  <a14:compatExt spid="_x0000_s2167"/>
                </a:ext>
              </a:extLst>
            </xdr:cNvPr>
            <xdr:cNvSpPr>
              <a:spLocks noRot="1" noChangeShapeType="1"/>
            </xdr:cNvSpPr>
          </xdr:nvSpPr>
          <xdr:spPr>
            <a:xfrm>
              <a:off x="3922395" y="821975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387</xdr:row>
          <xdr:rowOff>0</xdr:rowOff>
        </xdr:from>
        <xdr:to xmlns:xdr="http://schemas.openxmlformats.org/drawingml/2006/spreadsheetDrawing">
          <xdr:col>14</xdr:col>
          <xdr:colOff>0</xdr:colOff>
          <xdr:row>388</xdr:row>
          <xdr:rowOff>0</xdr:rowOff>
        </xdr:to>
        <xdr:sp textlink="">
          <xdr:nvSpPr>
            <xdr:cNvPr id="2168" name="チェック 120" hidden="1">
              <a:extLst>
                <a:ext uri="{63B3BB69-23CF-44E3-9099-C40C66FF867C}">
                  <a14:compatExt spid="_x0000_s2168"/>
                </a:ext>
              </a:extLst>
            </xdr:cNvPr>
            <xdr:cNvSpPr>
              <a:spLocks noRot="1" noChangeShapeType="1"/>
            </xdr:cNvSpPr>
          </xdr:nvSpPr>
          <xdr:spPr>
            <a:xfrm>
              <a:off x="3922395" y="836644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388</xdr:row>
          <xdr:rowOff>0</xdr:rowOff>
        </xdr:from>
        <xdr:to xmlns:xdr="http://schemas.openxmlformats.org/drawingml/2006/spreadsheetDrawing">
          <xdr:col>14</xdr:col>
          <xdr:colOff>0</xdr:colOff>
          <xdr:row>389</xdr:row>
          <xdr:rowOff>0</xdr:rowOff>
        </xdr:to>
        <xdr:sp textlink="">
          <xdr:nvSpPr>
            <xdr:cNvPr id="2169" name="チェック 121" hidden="1">
              <a:extLst>
                <a:ext uri="{63B3BB69-23CF-44E3-9099-C40C66FF867C}">
                  <a14:compatExt spid="_x0000_s2169"/>
                </a:ext>
              </a:extLst>
            </xdr:cNvPr>
            <xdr:cNvSpPr>
              <a:spLocks noRot="1" noChangeShapeType="1"/>
            </xdr:cNvSpPr>
          </xdr:nvSpPr>
          <xdr:spPr>
            <a:xfrm>
              <a:off x="3922395" y="838739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389</xdr:row>
          <xdr:rowOff>0</xdr:rowOff>
        </xdr:from>
        <xdr:to xmlns:xdr="http://schemas.openxmlformats.org/drawingml/2006/spreadsheetDrawing">
          <xdr:col>14</xdr:col>
          <xdr:colOff>0</xdr:colOff>
          <xdr:row>390</xdr:row>
          <xdr:rowOff>0</xdr:rowOff>
        </xdr:to>
        <xdr:sp textlink="">
          <xdr:nvSpPr>
            <xdr:cNvPr id="2170" name="チェック 122" hidden="1">
              <a:extLst>
                <a:ext uri="{63B3BB69-23CF-44E3-9099-C40C66FF867C}">
                  <a14:compatExt spid="_x0000_s2170"/>
                </a:ext>
              </a:extLst>
            </xdr:cNvPr>
            <xdr:cNvSpPr>
              <a:spLocks noRot="1" noChangeShapeType="1"/>
            </xdr:cNvSpPr>
          </xdr:nvSpPr>
          <xdr:spPr>
            <a:xfrm>
              <a:off x="3922395" y="840835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390</xdr:row>
          <xdr:rowOff>0</xdr:rowOff>
        </xdr:from>
        <xdr:to xmlns:xdr="http://schemas.openxmlformats.org/drawingml/2006/spreadsheetDrawing">
          <xdr:col>14</xdr:col>
          <xdr:colOff>0</xdr:colOff>
          <xdr:row>391</xdr:row>
          <xdr:rowOff>0</xdr:rowOff>
        </xdr:to>
        <xdr:sp textlink="">
          <xdr:nvSpPr>
            <xdr:cNvPr id="2171" name="チェック 123" hidden="1">
              <a:extLst>
                <a:ext uri="{63B3BB69-23CF-44E3-9099-C40C66FF867C}">
                  <a14:compatExt spid="_x0000_s2171"/>
                </a:ext>
              </a:extLst>
            </xdr:cNvPr>
            <xdr:cNvSpPr>
              <a:spLocks noRot="1" noChangeShapeType="1"/>
            </xdr:cNvSpPr>
          </xdr:nvSpPr>
          <xdr:spPr>
            <a:xfrm>
              <a:off x="3922395" y="842930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391</xdr:row>
          <xdr:rowOff>0</xdr:rowOff>
        </xdr:from>
        <xdr:to xmlns:xdr="http://schemas.openxmlformats.org/drawingml/2006/spreadsheetDrawing">
          <xdr:col>14</xdr:col>
          <xdr:colOff>0</xdr:colOff>
          <xdr:row>392</xdr:row>
          <xdr:rowOff>0</xdr:rowOff>
        </xdr:to>
        <xdr:sp textlink="">
          <xdr:nvSpPr>
            <xdr:cNvPr id="2172" name="チェック 124" hidden="1">
              <a:extLst>
                <a:ext uri="{63B3BB69-23CF-44E3-9099-C40C66FF867C}">
                  <a14:compatExt spid="_x0000_s2172"/>
                </a:ext>
              </a:extLst>
            </xdr:cNvPr>
            <xdr:cNvSpPr>
              <a:spLocks noRot="1" noChangeShapeType="1"/>
            </xdr:cNvSpPr>
          </xdr:nvSpPr>
          <xdr:spPr>
            <a:xfrm>
              <a:off x="3922395" y="845026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443</xdr:row>
          <xdr:rowOff>0</xdr:rowOff>
        </xdr:from>
        <xdr:to xmlns:xdr="http://schemas.openxmlformats.org/drawingml/2006/spreadsheetDrawing">
          <xdr:col>14</xdr:col>
          <xdr:colOff>0</xdr:colOff>
          <xdr:row>446</xdr:row>
          <xdr:rowOff>0</xdr:rowOff>
        </xdr:to>
        <xdr:sp textlink="">
          <xdr:nvSpPr>
            <xdr:cNvPr id="2173" name="オプション 125" hidden="1">
              <a:extLst>
                <a:ext uri="{63B3BB69-23CF-44E3-9099-C40C66FF867C}">
                  <a14:compatExt spid="_x0000_s2173"/>
                </a:ext>
              </a:extLst>
            </xdr:cNvPr>
            <xdr:cNvSpPr>
              <a:spLocks noRot="1" noChangeShapeType="1"/>
            </xdr:cNvSpPr>
          </xdr:nvSpPr>
          <xdr:spPr>
            <a:xfrm>
              <a:off x="3922395" y="95758000"/>
              <a:ext cx="272415" cy="628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446</xdr:row>
          <xdr:rowOff>0</xdr:rowOff>
        </xdr:from>
        <xdr:to xmlns:xdr="http://schemas.openxmlformats.org/drawingml/2006/spreadsheetDrawing">
          <xdr:col>14</xdr:col>
          <xdr:colOff>0</xdr:colOff>
          <xdr:row>449</xdr:row>
          <xdr:rowOff>0</xdr:rowOff>
        </xdr:to>
        <xdr:sp textlink="">
          <xdr:nvSpPr>
            <xdr:cNvPr id="2174" name="オプション 126" hidden="1">
              <a:extLst>
                <a:ext uri="{63B3BB69-23CF-44E3-9099-C40C66FF867C}">
                  <a14:compatExt spid="_x0000_s2174"/>
                </a:ext>
              </a:extLst>
            </xdr:cNvPr>
            <xdr:cNvSpPr>
              <a:spLocks noRot="1" noChangeShapeType="1"/>
            </xdr:cNvSpPr>
          </xdr:nvSpPr>
          <xdr:spPr>
            <a:xfrm>
              <a:off x="3922395" y="96386650"/>
              <a:ext cx="272415" cy="628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425</xdr:row>
          <xdr:rowOff>0</xdr:rowOff>
        </xdr:from>
        <xdr:to xmlns:xdr="http://schemas.openxmlformats.org/drawingml/2006/spreadsheetDrawing">
          <xdr:col>14</xdr:col>
          <xdr:colOff>0</xdr:colOff>
          <xdr:row>426</xdr:row>
          <xdr:rowOff>0</xdr:rowOff>
        </xdr:to>
        <xdr:sp textlink="">
          <xdr:nvSpPr>
            <xdr:cNvPr id="2175" name="チェック 127" hidden="1">
              <a:extLst>
                <a:ext uri="{63B3BB69-23CF-44E3-9099-C40C66FF867C}">
                  <a14:compatExt spid="_x0000_s2175"/>
                </a:ext>
              </a:extLst>
            </xdr:cNvPr>
            <xdr:cNvSpPr>
              <a:spLocks noRot="1" noChangeShapeType="1"/>
            </xdr:cNvSpPr>
          </xdr:nvSpPr>
          <xdr:spPr>
            <a:xfrm>
              <a:off x="3922395" y="919861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426</xdr:row>
          <xdr:rowOff>0</xdr:rowOff>
        </xdr:from>
        <xdr:to xmlns:xdr="http://schemas.openxmlformats.org/drawingml/2006/spreadsheetDrawing">
          <xdr:col>14</xdr:col>
          <xdr:colOff>0</xdr:colOff>
          <xdr:row>427</xdr:row>
          <xdr:rowOff>0</xdr:rowOff>
        </xdr:to>
        <xdr:sp textlink="">
          <xdr:nvSpPr>
            <xdr:cNvPr id="2176" name="チェック 128" hidden="1">
              <a:extLst>
                <a:ext uri="{63B3BB69-23CF-44E3-9099-C40C66FF867C}">
                  <a14:compatExt spid="_x0000_s2176"/>
                </a:ext>
              </a:extLst>
            </xdr:cNvPr>
            <xdr:cNvSpPr>
              <a:spLocks noRot="1" noChangeShapeType="1"/>
            </xdr:cNvSpPr>
          </xdr:nvSpPr>
          <xdr:spPr>
            <a:xfrm>
              <a:off x="3922395" y="921956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427</xdr:row>
          <xdr:rowOff>0</xdr:rowOff>
        </xdr:from>
        <xdr:to xmlns:xdr="http://schemas.openxmlformats.org/drawingml/2006/spreadsheetDrawing">
          <xdr:col>14</xdr:col>
          <xdr:colOff>0</xdr:colOff>
          <xdr:row>428</xdr:row>
          <xdr:rowOff>0</xdr:rowOff>
        </xdr:to>
        <xdr:sp textlink="">
          <xdr:nvSpPr>
            <xdr:cNvPr id="2177" name="チェック 129" hidden="1">
              <a:extLst>
                <a:ext uri="{63B3BB69-23CF-44E3-9099-C40C66FF867C}">
                  <a14:compatExt spid="_x0000_s2177"/>
                </a:ext>
              </a:extLst>
            </xdr:cNvPr>
            <xdr:cNvSpPr>
              <a:spLocks noRot="1" noChangeShapeType="1"/>
            </xdr:cNvSpPr>
          </xdr:nvSpPr>
          <xdr:spPr>
            <a:xfrm>
              <a:off x="3922395" y="924052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427</xdr:row>
          <xdr:rowOff>0</xdr:rowOff>
        </xdr:from>
        <xdr:to xmlns:xdr="http://schemas.openxmlformats.org/drawingml/2006/spreadsheetDrawing">
          <xdr:col>14</xdr:col>
          <xdr:colOff>0</xdr:colOff>
          <xdr:row>428</xdr:row>
          <xdr:rowOff>0</xdr:rowOff>
        </xdr:to>
        <xdr:sp textlink="">
          <xdr:nvSpPr>
            <xdr:cNvPr id="2178" name="チェック 130" hidden="1">
              <a:extLst>
                <a:ext uri="{63B3BB69-23CF-44E3-9099-C40C66FF867C}">
                  <a14:compatExt spid="_x0000_s2178"/>
                </a:ext>
              </a:extLst>
            </xdr:cNvPr>
            <xdr:cNvSpPr>
              <a:spLocks noRot="1" noChangeShapeType="1"/>
            </xdr:cNvSpPr>
          </xdr:nvSpPr>
          <xdr:spPr>
            <a:xfrm>
              <a:off x="3922395" y="924052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427</xdr:row>
          <xdr:rowOff>0</xdr:rowOff>
        </xdr:from>
        <xdr:to xmlns:xdr="http://schemas.openxmlformats.org/drawingml/2006/spreadsheetDrawing">
          <xdr:col>14</xdr:col>
          <xdr:colOff>0</xdr:colOff>
          <xdr:row>428</xdr:row>
          <xdr:rowOff>0</xdr:rowOff>
        </xdr:to>
        <xdr:sp textlink="">
          <xdr:nvSpPr>
            <xdr:cNvPr id="2179" name="チェック 131" hidden="1">
              <a:extLst>
                <a:ext uri="{63B3BB69-23CF-44E3-9099-C40C66FF867C}">
                  <a14:compatExt spid="_x0000_s2179"/>
                </a:ext>
              </a:extLst>
            </xdr:cNvPr>
            <xdr:cNvSpPr>
              <a:spLocks noRot="1" noChangeShapeType="1"/>
            </xdr:cNvSpPr>
          </xdr:nvSpPr>
          <xdr:spPr>
            <a:xfrm>
              <a:off x="3922395" y="924052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428</xdr:row>
          <xdr:rowOff>0</xdr:rowOff>
        </xdr:from>
        <xdr:to xmlns:xdr="http://schemas.openxmlformats.org/drawingml/2006/spreadsheetDrawing">
          <xdr:col>14</xdr:col>
          <xdr:colOff>0</xdr:colOff>
          <xdr:row>429</xdr:row>
          <xdr:rowOff>0</xdr:rowOff>
        </xdr:to>
        <xdr:sp textlink="">
          <xdr:nvSpPr>
            <xdr:cNvPr id="2180" name="チェック 132" hidden="1">
              <a:extLst>
                <a:ext uri="{63B3BB69-23CF-44E3-9099-C40C66FF867C}">
                  <a14:compatExt spid="_x0000_s2180"/>
                </a:ext>
              </a:extLst>
            </xdr:cNvPr>
            <xdr:cNvSpPr>
              <a:spLocks noRot="1" noChangeShapeType="1"/>
            </xdr:cNvSpPr>
          </xdr:nvSpPr>
          <xdr:spPr>
            <a:xfrm>
              <a:off x="3922395" y="926147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435</xdr:row>
          <xdr:rowOff>0</xdr:rowOff>
        </xdr:from>
        <xdr:to xmlns:xdr="http://schemas.openxmlformats.org/drawingml/2006/spreadsheetDrawing">
          <xdr:col>14</xdr:col>
          <xdr:colOff>0</xdr:colOff>
          <xdr:row>436</xdr:row>
          <xdr:rowOff>0</xdr:rowOff>
        </xdr:to>
        <xdr:sp textlink="">
          <xdr:nvSpPr>
            <xdr:cNvPr id="2181" name="チェック 133" hidden="1">
              <a:extLst>
                <a:ext uri="{63B3BB69-23CF-44E3-9099-C40C66FF867C}">
                  <a14:compatExt spid="_x0000_s2181"/>
                </a:ext>
              </a:extLst>
            </xdr:cNvPr>
            <xdr:cNvSpPr>
              <a:spLocks noRot="1" noChangeShapeType="1"/>
            </xdr:cNvSpPr>
          </xdr:nvSpPr>
          <xdr:spPr>
            <a:xfrm>
              <a:off x="3922395" y="940816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436</xdr:row>
          <xdr:rowOff>0</xdr:rowOff>
        </xdr:from>
        <xdr:to xmlns:xdr="http://schemas.openxmlformats.org/drawingml/2006/spreadsheetDrawing">
          <xdr:col>14</xdr:col>
          <xdr:colOff>0</xdr:colOff>
          <xdr:row>437</xdr:row>
          <xdr:rowOff>0</xdr:rowOff>
        </xdr:to>
        <xdr:sp textlink="">
          <xdr:nvSpPr>
            <xdr:cNvPr id="2182" name="チェック 134" hidden="1">
              <a:extLst>
                <a:ext uri="{63B3BB69-23CF-44E3-9099-C40C66FF867C}">
                  <a14:compatExt spid="_x0000_s2182"/>
                </a:ext>
              </a:extLst>
            </xdr:cNvPr>
            <xdr:cNvSpPr>
              <a:spLocks noRot="1" noChangeShapeType="1"/>
            </xdr:cNvSpPr>
          </xdr:nvSpPr>
          <xdr:spPr>
            <a:xfrm>
              <a:off x="3922395" y="942911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437</xdr:row>
          <xdr:rowOff>0</xdr:rowOff>
        </xdr:from>
        <xdr:to xmlns:xdr="http://schemas.openxmlformats.org/drawingml/2006/spreadsheetDrawing">
          <xdr:col>14</xdr:col>
          <xdr:colOff>0</xdr:colOff>
          <xdr:row>438</xdr:row>
          <xdr:rowOff>0</xdr:rowOff>
        </xdr:to>
        <xdr:sp textlink="">
          <xdr:nvSpPr>
            <xdr:cNvPr id="2183" name="チェック 135" hidden="1">
              <a:extLst>
                <a:ext uri="{63B3BB69-23CF-44E3-9099-C40C66FF867C}">
                  <a14:compatExt spid="_x0000_s2183"/>
                </a:ext>
              </a:extLst>
            </xdr:cNvPr>
            <xdr:cNvSpPr>
              <a:spLocks noRot="1" noChangeShapeType="1"/>
            </xdr:cNvSpPr>
          </xdr:nvSpPr>
          <xdr:spPr>
            <a:xfrm>
              <a:off x="3922395" y="945007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438</xdr:row>
          <xdr:rowOff>0</xdr:rowOff>
        </xdr:from>
        <xdr:to xmlns:xdr="http://schemas.openxmlformats.org/drawingml/2006/spreadsheetDrawing">
          <xdr:col>14</xdr:col>
          <xdr:colOff>0</xdr:colOff>
          <xdr:row>439</xdr:row>
          <xdr:rowOff>0</xdr:rowOff>
        </xdr:to>
        <xdr:sp textlink="">
          <xdr:nvSpPr>
            <xdr:cNvPr id="2184" name="チェック 136" hidden="1">
              <a:extLst>
                <a:ext uri="{63B3BB69-23CF-44E3-9099-C40C66FF867C}">
                  <a14:compatExt spid="_x0000_s2184"/>
                </a:ext>
              </a:extLst>
            </xdr:cNvPr>
            <xdr:cNvSpPr>
              <a:spLocks noRot="1" noChangeShapeType="1"/>
            </xdr:cNvSpPr>
          </xdr:nvSpPr>
          <xdr:spPr>
            <a:xfrm>
              <a:off x="3922395" y="947102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439</xdr:row>
          <xdr:rowOff>0</xdr:rowOff>
        </xdr:from>
        <xdr:to xmlns:xdr="http://schemas.openxmlformats.org/drawingml/2006/spreadsheetDrawing">
          <xdr:col>14</xdr:col>
          <xdr:colOff>0</xdr:colOff>
          <xdr:row>440</xdr:row>
          <xdr:rowOff>0</xdr:rowOff>
        </xdr:to>
        <xdr:sp textlink="">
          <xdr:nvSpPr>
            <xdr:cNvPr id="2185" name="チェック 137" hidden="1">
              <a:extLst>
                <a:ext uri="{63B3BB69-23CF-44E3-9099-C40C66FF867C}">
                  <a14:compatExt spid="_x0000_s2185"/>
                </a:ext>
              </a:extLst>
            </xdr:cNvPr>
            <xdr:cNvSpPr>
              <a:spLocks noRot="1" noChangeShapeType="1"/>
            </xdr:cNvSpPr>
          </xdr:nvSpPr>
          <xdr:spPr>
            <a:xfrm>
              <a:off x="3922395" y="949198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491</xdr:row>
          <xdr:rowOff>0</xdr:rowOff>
        </xdr:from>
        <xdr:to xmlns:xdr="http://schemas.openxmlformats.org/drawingml/2006/spreadsheetDrawing">
          <xdr:col>14</xdr:col>
          <xdr:colOff>0</xdr:colOff>
          <xdr:row>494</xdr:row>
          <xdr:rowOff>0</xdr:rowOff>
        </xdr:to>
        <xdr:sp textlink="">
          <xdr:nvSpPr>
            <xdr:cNvPr id="2186" name="オプション 138" hidden="1">
              <a:extLst>
                <a:ext uri="{63B3BB69-23CF-44E3-9099-C40C66FF867C}">
                  <a14:compatExt spid="_x0000_s2186"/>
                </a:ext>
              </a:extLst>
            </xdr:cNvPr>
            <xdr:cNvSpPr>
              <a:spLocks noRot="1" noChangeShapeType="1"/>
            </xdr:cNvSpPr>
          </xdr:nvSpPr>
          <xdr:spPr>
            <a:xfrm>
              <a:off x="3922395" y="106175175"/>
              <a:ext cx="272415" cy="628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494</xdr:row>
          <xdr:rowOff>0</xdr:rowOff>
        </xdr:from>
        <xdr:to xmlns:xdr="http://schemas.openxmlformats.org/drawingml/2006/spreadsheetDrawing">
          <xdr:col>14</xdr:col>
          <xdr:colOff>0</xdr:colOff>
          <xdr:row>497</xdr:row>
          <xdr:rowOff>0</xdr:rowOff>
        </xdr:to>
        <xdr:sp textlink="">
          <xdr:nvSpPr>
            <xdr:cNvPr id="2187" name="オプション 139" hidden="1">
              <a:extLst>
                <a:ext uri="{63B3BB69-23CF-44E3-9099-C40C66FF867C}">
                  <a14:compatExt spid="_x0000_s2187"/>
                </a:ext>
              </a:extLst>
            </xdr:cNvPr>
            <xdr:cNvSpPr>
              <a:spLocks noRot="1" noChangeShapeType="1"/>
            </xdr:cNvSpPr>
          </xdr:nvSpPr>
          <xdr:spPr>
            <a:xfrm>
              <a:off x="3922395" y="106803825"/>
              <a:ext cx="272415" cy="628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473</xdr:row>
          <xdr:rowOff>0</xdr:rowOff>
        </xdr:from>
        <xdr:to xmlns:xdr="http://schemas.openxmlformats.org/drawingml/2006/spreadsheetDrawing">
          <xdr:col>14</xdr:col>
          <xdr:colOff>0</xdr:colOff>
          <xdr:row>474</xdr:row>
          <xdr:rowOff>0</xdr:rowOff>
        </xdr:to>
        <xdr:sp textlink="">
          <xdr:nvSpPr>
            <xdr:cNvPr id="2188" name="チェック 140" hidden="1">
              <a:extLst>
                <a:ext uri="{63B3BB69-23CF-44E3-9099-C40C66FF867C}">
                  <a14:compatExt spid="_x0000_s2188"/>
                </a:ext>
              </a:extLst>
            </xdr:cNvPr>
            <xdr:cNvSpPr>
              <a:spLocks noRot="1" noChangeShapeType="1"/>
            </xdr:cNvSpPr>
          </xdr:nvSpPr>
          <xdr:spPr>
            <a:xfrm>
              <a:off x="3922395" y="1024032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474</xdr:row>
          <xdr:rowOff>0</xdr:rowOff>
        </xdr:from>
        <xdr:to xmlns:xdr="http://schemas.openxmlformats.org/drawingml/2006/spreadsheetDrawing">
          <xdr:col>14</xdr:col>
          <xdr:colOff>0</xdr:colOff>
          <xdr:row>475</xdr:row>
          <xdr:rowOff>0</xdr:rowOff>
        </xdr:to>
        <xdr:sp textlink="">
          <xdr:nvSpPr>
            <xdr:cNvPr id="2189" name="チェック 141" hidden="1">
              <a:extLst>
                <a:ext uri="{63B3BB69-23CF-44E3-9099-C40C66FF867C}">
                  <a14:compatExt spid="_x0000_s2189"/>
                </a:ext>
              </a:extLst>
            </xdr:cNvPr>
            <xdr:cNvSpPr>
              <a:spLocks noRot="1" noChangeShapeType="1"/>
            </xdr:cNvSpPr>
          </xdr:nvSpPr>
          <xdr:spPr>
            <a:xfrm>
              <a:off x="3922395" y="1026128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475</xdr:row>
          <xdr:rowOff>0</xdr:rowOff>
        </xdr:from>
        <xdr:to xmlns:xdr="http://schemas.openxmlformats.org/drawingml/2006/spreadsheetDrawing">
          <xdr:col>14</xdr:col>
          <xdr:colOff>0</xdr:colOff>
          <xdr:row>476</xdr:row>
          <xdr:rowOff>0</xdr:rowOff>
        </xdr:to>
        <xdr:sp textlink="">
          <xdr:nvSpPr>
            <xdr:cNvPr id="2190" name="チェック 142" hidden="1">
              <a:extLst>
                <a:ext uri="{63B3BB69-23CF-44E3-9099-C40C66FF867C}">
                  <a14:compatExt spid="_x0000_s2190"/>
                </a:ext>
              </a:extLst>
            </xdr:cNvPr>
            <xdr:cNvSpPr>
              <a:spLocks noRot="1" noChangeShapeType="1"/>
            </xdr:cNvSpPr>
          </xdr:nvSpPr>
          <xdr:spPr>
            <a:xfrm>
              <a:off x="3922395" y="1028223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475</xdr:row>
          <xdr:rowOff>0</xdr:rowOff>
        </xdr:from>
        <xdr:to xmlns:xdr="http://schemas.openxmlformats.org/drawingml/2006/spreadsheetDrawing">
          <xdr:col>14</xdr:col>
          <xdr:colOff>0</xdr:colOff>
          <xdr:row>476</xdr:row>
          <xdr:rowOff>0</xdr:rowOff>
        </xdr:to>
        <xdr:sp textlink="">
          <xdr:nvSpPr>
            <xdr:cNvPr id="2191" name="チェック 143" hidden="1">
              <a:extLst>
                <a:ext uri="{63B3BB69-23CF-44E3-9099-C40C66FF867C}">
                  <a14:compatExt spid="_x0000_s2191"/>
                </a:ext>
              </a:extLst>
            </xdr:cNvPr>
            <xdr:cNvSpPr>
              <a:spLocks noRot="1" noChangeShapeType="1"/>
            </xdr:cNvSpPr>
          </xdr:nvSpPr>
          <xdr:spPr>
            <a:xfrm>
              <a:off x="3922395" y="1028223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475</xdr:row>
          <xdr:rowOff>0</xdr:rowOff>
        </xdr:from>
        <xdr:to xmlns:xdr="http://schemas.openxmlformats.org/drawingml/2006/spreadsheetDrawing">
          <xdr:col>14</xdr:col>
          <xdr:colOff>0</xdr:colOff>
          <xdr:row>476</xdr:row>
          <xdr:rowOff>0</xdr:rowOff>
        </xdr:to>
        <xdr:sp textlink="">
          <xdr:nvSpPr>
            <xdr:cNvPr id="2192" name="チェック 144" hidden="1">
              <a:extLst>
                <a:ext uri="{63B3BB69-23CF-44E3-9099-C40C66FF867C}">
                  <a14:compatExt spid="_x0000_s2192"/>
                </a:ext>
              </a:extLst>
            </xdr:cNvPr>
            <xdr:cNvSpPr>
              <a:spLocks noRot="1" noChangeShapeType="1"/>
            </xdr:cNvSpPr>
          </xdr:nvSpPr>
          <xdr:spPr>
            <a:xfrm>
              <a:off x="3922395" y="1028223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476</xdr:row>
          <xdr:rowOff>0</xdr:rowOff>
        </xdr:from>
        <xdr:to xmlns:xdr="http://schemas.openxmlformats.org/drawingml/2006/spreadsheetDrawing">
          <xdr:col>14</xdr:col>
          <xdr:colOff>0</xdr:colOff>
          <xdr:row>477</xdr:row>
          <xdr:rowOff>0</xdr:rowOff>
        </xdr:to>
        <xdr:sp textlink="">
          <xdr:nvSpPr>
            <xdr:cNvPr id="2193" name="チェック 145" hidden="1">
              <a:extLst>
                <a:ext uri="{63B3BB69-23CF-44E3-9099-C40C66FF867C}">
                  <a14:compatExt spid="_x0000_s2193"/>
                </a:ext>
              </a:extLst>
            </xdr:cNvPr>
            <xdr:cNvSpPr>
              <a:spLocks noRot="1" noChangeShapeType="1"/>
            </xdr:cNvSpPr>
          </xdr:nvSpPr>
          <xdr:spPr>
            <a:xfrm>
              <a:off x="3922395" y="1030319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483</xdr:row>
          <xdr:rowOff>0</xdr:rowOff>
        </xdr:from>
        <xdr:to xmlns:xdr="http://schemas.openxmlformats.org/drawingml/2006/spreadsheetDrawing">
          <xdr:col>14</xdr:col>
          <xdr:colOff>0</xdr:colOff>
          <xdr:row>484</xdr:row>
          <xdr:rowOff>0</xdr:rowOff>
        </xdr:to>
        <xdr:sp textlink="">
          <xdr:nvSpPr>
            <xdr:cNvPr id="2194" name="チェック 146" hidden="1">
              <a:extLst>
                <a:ext uri="{63B3BB69-23CF-44E3-9099-C40C66FF867C}">
                  <a14:compatExt spid="_x0000_s2194"/>
                </a:ext>
              </a:extLst>
            </xdr:cNvPr>
            <xdr:cNvSpPr>
              <a:spLocks noRot="1" noChangeShapeType="1"/>
            </xdr:cNvSpPr>
          </xdr:nvSpPr>
          <xdr:spPr>
            <a:xfrm>
              <a:off x="3922395" y="1044987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484</xdr:row>
          <xdr:rowOff>0</xdr:rowOff>
        </xdr:from>
        <xdr:to xmlns:xdr="http://schemas.openxmlformats.org/drawingml/2006/spreadsheetDrawing">
          <xdr:col>14</xdr:col>
          <xdr:colOff>0</xdr:colOff>
          <xdr:row>485</xdr:row>
          <xdr:rowOff>0</xdr:rowOff>
        </xdr:to>
        <xdr:sp textlink="">
          <xdr:nvSpPr>
            <xdr:cNvPr id="2195" name="チェック 147" hidden="1">
              <a:extLst>
                <a:ext uri="{63B3BB69-23CF-44E3-9099-C40C66FF867C}">
                  <a14:compatExt spid="_x0000_s2195"/>
                </a:ext>
              </a:extLst>
            </xdr:cNvPr>
            <xdr:cNvSpPr>
              <a:spLocks noRot="1" noChangeShapeType="1"/>
            </xdr:cNvSpPr>
          </xdr:nvSpPr>
          <xdr:spPr>
            <a:xfrm>
              <a:off x="3922395" y="1047083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485</xdr:row>
          <xdr:rowOff>0</xdr:rowOff>
        </xdr:from>
        <xdr:to xmlns:xdr="http://schemas.openxmlformats.org/drawingml/2006/spreadsheetDrawing">
          <xdr:col>14</xdr:col>
          <xdr:colOff>0</xdr:colOff>
          <xdr:row>486</xdr:row>
          <xdr:rowOff>0</xdr:rowOff>
        </xdr:to>
        <xdr:sp textlink="">
          <xdr:nvSpPr>
            <xdr:cNvPr id="2196" name="チェック 148" hidden="1">
              <a:extLst>
                <a:ext uri="{63B3BB69-23CF-44E3-9099-C40C66FF867C}">
                  <a14:compatExt spid="_x0000_s2196"/>
                </a:ext>
              </a:extLst>
            </xdr:cNvPr>
            <xdr:cNvSpPr>
              <a:spLocks noRot="1" noChangeShapeType="1"/>
            </xdr:cNvSpPr>
          </xdr:nvSpPr>
          <xdr:spPr>
            <a:xfrm>
              <a:off x="3922395" y="1049178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486</xdr:row>
          <xdr:rowOff>0</xdr:rowOff>
        </xdr:from>
        <xdr:to xmlns:xdr="http://schemas.openxmlformats.org/drawingml/2006/spreadsheetDrawing">
          <xdr:col>14</xdr:col>
          <xdr:colOff>0</xdr:colOff>
          <xdr:row>487</xdr:row>
          <xdr:rowOff>0</xdr:rowOff>
        </xdr:to>
        <xdr:sp textlink="">
          <xdr:nvSpPr>
            <xdr:cNvPr id="2197" name="チェック 149" hidden="1">
              <a:extLst>
                <a:ext uri="{63B3BB69-23CF-44E3-9099-C40C66FF867C}">
                  <a14:compatExt spid="_x0000_s2197"/>
                </a:ext>
              </a:extLst>
            </xdr:cNvPr>
            <xdr:cNvSpPr>
              <a:spLocks noRot="1" noChangeShapeType="1"/>
            </xdr:cNvSpPr>
          </xdr:nvSpPr>
          <xdr:spPr>
            <a:xfrm>
              <a:off x="3922395" y="1051274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487</xdr:row>
          <xdr:rowOff>0</xdr:rowOff>
        </xdr:from>
        <xdr:to xmlns:xdr="http://schemas.openxmlformats.org/drawingml/2006/spreadsheetDrawing">
          <xdr:col>14</xdr:col>
          <xdr:colOff>0</xdr:colOff>
          <xdr:row>488</xdr:row>
          <xdr:rowOff>0</xdr:rowOff>
        </xdr:to>
        <xdr:sp textlink="">
          <xdr:nvSpPr>
            <xdr:cNvPr id="2198" name="チェック 150" hidden="1">
              <a:extLst>
                <a:ext uri="{63B3BB69-23CF-44E3-9099-C40C66FF867C}">
                  <a14:compatExt spid="_x0000_s2198"/>
                </a:ext>
              </a:extLst>
            </xdr:cNvPr>
            <xdr:cNvSpPr>
              <a:spLocks noRot="1" noChangeShapeType="1"/>
            </xdr:cNvSpPr>
          </xdr:nvSpPr>
          <xdr:spPr>
            <a:xfrm>
              <a:off x="3922395" y="1053369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539</xdr:row>
          <xdr:rowOff>0</xdr:rowOff>
        </xdr:from>
        <xdr:to xmlns:xdr="http://schemas.openxmlformats.org/drawingml/2006/spreadsheetDrawing">
          <xdr:col>14</xdr:col>
          <xdr:colOff>0</xdr:colOff>
          <xdr:row>542</xdr:row>
          <xdr:rowOff>0</xdr:rowOff>
        </xdr:to>
        <xdr:sp textlink="">
          <xdr:nvSpPr>
            <xdr:cNvPr id="2199" name="オプション 151" hidden="1">
              <a:extLst>
                <a:ext uri="{63B3BB69-23CF-44E3-9099-C40C66FF867C}">
                  <a14:compatExt spid="_x0000_s2199"/>
                </a:ext>
              </a:extLst>
            </xdr:cNvPr>
            <xdr:cNvSpPr>
              <a:spLocks noRot="1" noChangeShapeType="1"/>
            </xdr:cNvSpPr>
          </xdr:nvSpPr>
          <xdr:spPr>
            <a:xfrm>
              <a:off x="3922395" y="116592350"/>
              <a:ext cx="272415" cy="628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542</xdr:row>
          <xdr:rowOff>0</xdr:rowOff>
        </xdr:from>
        <xdr:to xmlns:xdr="http://schemas.openxmlformats.org/drawingml/2006/spreadsheetDrawing">
          <xdr:col>14</xdr:col>
          <xdr:colOff>0</xdr:colOff>
          <xdr:row>545</xdr:row>
          <xdr:rowOff>0</xdr:rowOff>
        </xdr:to>
        <xdr:sp textlink="">
          <xdr:nvSpPr>
            <xdr:cNvPr id="2200" name="オプション 152" hidden="1">
              <a:extLst>
                <a:ext uri="{63B3BB69-23CF-44E3-9099-C40C66FF867C}">
                  <a14:compatExt spid="_x0000_s2200"/>
                </a:ext>
              </a:extLst>
            </xdr:cNvPr>
            <xdr:cNvSpPr>
              <a:spLocks noRot="1" noChangeShapeType="1"/>
            </xdr:cNvSpPr>
          </xdr:nvSpPr>
          <xdr:spPr>
            <a:xfrm>
              <a:off x="3922395" y="117221000"/>
              <a:ext cx="272415" cy="628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521</xdr:row>
          <xdr:rowOff>0</xdr:rowOff>
        </xdr:from>
        <xdr:to xmlns:xdr="http://schemas.openxmlformats.org/drawingml/2006/spreadsheetDrawing">
          <xdr:col>14</xdr:col>
          <xdr:colOff>0</xdr:colOff>
          <xdr:row>522</xdr:row>
          <xdr:rowOff>0</xdr:rowOff>
        </xdr:to>
        <xdr:sp textlink="">
          <xdr:nvSpPr>
            <xdr:cNvPr id="2201" name="チェック 153" hidden="1">
              <a:extLst>
                <a:ext uri="{63B3BB69-23CF-44E3-9099-C40C66FF867C}">
                  <a14:compatExt spid="_x0000_s2201"/>
                </a:ext>
              </a:extLst>
            </xdr:cNvPr>
            <xdr:cNvSpPr>
              <a:spLocks noRot="1" noChangeShapeType="1"/>
            </xdr:cNvSpPr>
          </xdr:nvSpPr>
          <xdr:spPr>
            <a:xfrm>
              <a:off x="3922395" y="1128204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522</xdr:row>
          <xdr:rowOff>0</xdr:rowOff>
        </xdr:from>
        <xdr:to xmlns:xdr="http://schemas.openxmlformats.org/drawingml/2006/spreadsheetDrawing">
          <xdr:col>14</xdr:col>
          <xdr:colOff>0</xdr:colOff>
          <xdr:row>523</xdr:row>
          <xdr:rowOff>0</xdr:rowOff>
        </xdr:to>
        <xdr:sp textlink="">
          <xdr:nvSpPr>
            <xdr:cNvPr id="2202" name="チェック 154" hidden="1">
              <a:extLst>
                <a:ext uri="{63B3BB69-23CF-44E3-9099-C40C66FF867C}">
                  <a14:compatExt spid="_x0000_s2202"/>
                </a:ext>
              </a:extLst>
            </xdr:cNvPr>
            <xdr:cNvSpPr>
              <a:spLocks noRot="1" noChangeShapeType="1"/>
            </xdr:cNvSpPr>
          </xdr:nvSpPr>
          <xdr:spPr>
            <a:xfrm>
              <a:off x="3922395" y="1130300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523</xdr:row>
          <xdr:rowOff>0</xdr:rowOff>
        </xdr:from>
        <xdr:to xmlns:xdr="http://schemas.openxmlformats.org/drawingml/2006/spreadsheetDrawing">
          <xdr:col>14</xdr:col>
          <xdr:colOff>0</xdr:colOff>
          <xdr:row>524</xdr:row>
          <xdr:rowOff>0</xdr:rowOff>
        </xdr:to>
        <xdr:sp textlink="">
          <xdr:nvSpPr>
            <xdr:cNvPr id="2203" name="チェック 155" hidden="1">
              <a:extLst>
                <a:ext uri="{63B3BB69-23CF-44E3-9099-C40C66FF867C}">
                  <a14:compatExt spid="_x0000_s2203"/>
                </a:ext>
              </a:extLst>
            </xdr:cNvPr>
            <xdr:cNvSpPr>
              <a:spLocks noRot="1" noChangeShapeType="1"/>
            </xdr:cNvSpPr>
          </xdr:nvSpPr>
          <xdr:spPr>
            <a:xfrm>
              <a:off x="3922395" y="1132395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523</xdr:row>
          <xdr:rowOff>0</xdr:rowOff>
        </xdr:from>
        <xdr:to xmlns:xdr="http://schemas.openxmlformats.org/drawingml/2006/spreadsheetDrawing">
          <xdr:col>14</xdr:col>
          <xdr:colOff>0</xdr:colOff>
          <xdr:row>524</xdr:row>
          <xdr:rowOff>0</xdr:rowOff>
        </xdr:to>
        <xdr:sp textlink="">
          <xdr:nvSpPr>
            <xdr:cNvPr id="2204" name="チェック 156" hidden="1">
              <a:extLst>
                <a:ext uri="{63B3BB69-23CF-44E3-9099-C40C66FF867C}">
                  <a14:compatExt spid="_x0000_s2204"/>
                </a:ext>
              </a:extLst>
            </xdr:cNvPr>
            <xdr:cNvSpPr>
              <a:spLocks noRot="1" noChangeShapeType="1"/>
            </xdr:cNvSpPr>
          </xdr:nvSpPr>
          <xdr:spPr>
            <a:xfrm>
              <a:off x="3922395" y="1132395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523</xdr:row>
          <xdr:rowOff>0</xdr:rowOff>
        </xdr:from>
        <xdr:to xmlns:xdr="http://schemas.openxmlformats.org/drawingml/2006/spreadsheetDrawing">
          <xdr:col>14</xdr:col>
          <xdr:colOff>0</xdr:colOff>
          <xdr:row>524</xdr:row>
          <xdr:rowOff>0</xdr:rowOff>
        </xdr:to>
        <xdr:sp textlink="">
          <xdr:nvSpPr>
            <xdr:cNvPr id="2205" name="チェック 157" hidden="1">
              <a:extLst>
                <a:ext uri="{63B3BB69-23CF-44E3-9099-C40C66FF867C}">
                  <a14:compatExt spid="_x0000_s2205"/>
                </a:ext>
              </a:extLst>
            </xdr:cNvPr>
            <xdr:cNvSpPr>
              <a:spLocks noRot="1" noChangeShapeType="1"/>
            </xdr:cNvSpPr>
          </xdr:nvSpPr>
          <xdr:spPr>
            <a:xfrm>
              <a:off x="3922395" y="1132395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524</xdr:row>
          <xdr:rowOff>0</xdr:rowOff>
        </xdr:from>
        <xdr:to xmlns:xdr="http://schemas.openxmlformats.org/drawingml/2006/spreadsheetDrawing">
          <xdr:col>14</xdr:col>
          <xdr:colOff>0</xdr:colOff>
          <xdr:row>525</xdr:row>
          <xdr:rowOff>0</xdr:rowOff>
        </xdr:to>
        <xdr:sp textlink="">
          <xdr:nvSpPr>
            <xdr:cNvPr id="2206" name="チェック 158" hidden="1">
              <a:extLst>
                <a:ext uri="{63B3BB69-23CF-44E3-9099-C40C66FF867C}">
                  <a14:compatExt spid="_x0000_s2206"/>
                </a:ext>
              </a:extLst>
            </xdr:cNvPr>
            <xdr:cNvSpPr>
              <a:spLocks noRot="1" noChangeShapeType="1"/>
            </xdr:cNvSpPr>
          </xdr:nvSpPr>
          <xdr:spPr>
            <a:xfrm>
              <a:off x="3922395" y="1134491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531</xdr:row>
          <xdr:rowOff>0</xdr:rowOff>
        </xdr:from>
        <xdr:to xmlns:xdr="http://schemas.openxmlformats.org/drawingml/2006/spreadsheetDrawing">
          <xdr:col>14</xdr:col>
          <xdr:colOff>0</xdr:colOff>
          <xdr:row>532</xdr:row>
          <xdr:rowOff>0</xdr:rowOff>
        </xdr:to>
        <xdr:sp textlink="">
          <xdr:nvSpPr>
            <xdr:cNvPr id="2207" name="チェック 159" hidden="1">
              <a:extLst>
                <a:ext uri="{63B3BB69-23CF-44E3-9099-C40C66FF867C}">
                  <a14:compatExt spid="_x0000_s2207"/>
                </a:ext>
              </a:extLst>
            </xdr:cNvPr>
            <xdr:cNvSpPr>
              <a:spLocks noRot="1" noChangeShapeType="1"/>
            </xdr:cNvSpPr>
          </xdr:nvSpPr>
          <xdr:spPr>
            <a:xfrm>
              <a:off x="3922395" y="1149159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532</xdr:row>
          <xdr:rowOff>0</xdr:rowOff>
        </xdr:from>
        <xdr:to xmlns:xdr="http://schemas.openxmlformats.org/drawingml/2006/spreadsheetDrawing">
          <xdr:col>14</xdr:col>
          <xdr:colOff>0</xdr:colOff>
          <xdr:row>533</xdr:row>
          <xdr:rowOff>0</xdr:rowOff>
        </xdr:to>
        <xdr:sp textlink="">
          <xdr:nvSpPr>
            <xdr:cNvPr id="2208" name="チェック 160" hidden="1">
              <a:extLst>
                <a:ext uri="{63B3BB69-23CF-44E3-9099-C40C66FF867C}">
                  <a14:compatExt spid="_x0000_s2208"/>
                </a:ext>
              </a:extLst>
            </xdr:cNvPr>
            <xdr:cNvSpPr>
              <a:spLocks noRot="1" noChangeShapeType="1"/>
            </xdr:cNvSpPr>
          </xdr:nvSpPr>
          <xdr:spPr>
            <a:xfrm>
              <a:off x="3922395" y="1151255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533</xdr:row>
          <xdr:rowOff>0</xdr:rowOff>
        </xdr:from>
        <xdr:to xmlns:xdr="http://schemas.openxmlformats.org/drawingml/2006/spreadsheetDrawing">
          <xdr:col>14</xdr:col>
          <xdr:colOff>0</xdr:colOff>
          <xdr:row>534</xdr:row>
          <xdr:rowOff>0</xdr:rowOff>
        </xdr:to>
        <xdr:sp textlink="">
          <xdr:nvSpPr>
            <xdr:cNvPr id="2209" name="チェック 161" hidden="1">
              <a:extLst>
                <a:ext uri="{63B3BB69-23CF-44E3-9099-C40C66FF867C}">
                  <a14:compatExt spid="_x0000_s2209"/>
                </a:ext>
              </a:extLst>
            </xdr:cNvPr>
            <xdr:cNvSpPr>
              <a:spLocks noRot="1" noChangeShapeType="1"/>
            </xdr:cNvSpPr>
          </xdr:nvSpPr>
          <xdr:spPr>
            <a:xfrm>
              <a:off x="3922395" y="1153350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534</xdr:row>
          <xdr:rowOff>0</xdr:rowOff>
        </xdr:from>
        <xdr:to xmlns:xdr="http://schemas.openxmlformats.org/drawingml/2006/spreadsheetDrawing">
          <xdr:col>14</xdr:col>
          <xdr:colOff>0</xdr:colOff>
          <xdr:row>535</xdr:row>
          <xdr:rowOff>0</xdr:rowOff>
        </xdr:to>
        <xdr:sp textlink="">
          <xdr:nvSpPr>
            <xdr:cNvPr id="2210" name="チェック 162" hidden="1">
              <a:extLst>
                <a:ext uri="{63B3BB69-23CF-44E3-9099-C40C66FF867C}">
                  <a14:compatExt spid="_x0000_s2210"/>
                </a:ext>
              </a:extLst>
            </xdr:cNvPr>
            <xdr:cNvSpPr>
              <a:spLocks noRot="1" noChangeShapeType="1"/>
            </xdr:cNvSpPr>
          </xdr:nvSpPr>
          <xdr:spPr>
            <a:xfrm>
              <a:off x="3922395" y="1155446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535</xdr:row>
          <xdr:rowOff>0</xdr:rowOff>
        </xdr:from>
        <xdr:to xmlns:xdr="http://schemas.openxmlformats.org/drawingml/2006/spreadsheetDrawing">
          <xdr:col>14</xdr:col>
          <xdr:colOff>0</xdr:colOff>
          <xdr:row>536</xdr:row>
          <xdr:rowOff>0</xdr:rowOff>
        </xdr:to>
        <xdr:sp textlink="">
          <xdr:nvSpPr>
            <xdr:cNvPr id="2211" name="チェック 163" hidden="1">
              <a:extLst>
                <a:ext uri="{63B3BB69-23CF-44E3-9099-C40C66FF867C}">
                  <a14:compatExt spid="_x0000_s2211"/>
                </a:ext>
              </a:extLst>
            </xdr:cNvPr>
            <xdr:cNvSpPr>
              <a:spLocks noRot="1" noChangeShapeType="1"/>
            </xdr:cNvSpPr>
          </xdr:nvSpPr>
          <xdr:spPr>
            <a:xfrm>
              <a:off x="3922395" y="1157541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587</xdr:row>
          <xdr:rowOff>0</xdr:rowOff>
        </xdr:from>
        <xdr:to xmlns:xdr="http://schemas.openxmlformats.org/drawingml/2006/spreadsheetDrawing">
          <xdr:col>14</xdr:col>
          <xdr:colOff>0</xdr:colOff>
          <xdr:row>590</xdr:row>
          <xdr:rowOff>0</xdr:rowOff>
        </xdr:to>
        <xdr:sp textlink="">
          <xdr:nvSpPr>
            <xdr:cNvPr id="2212" name="オプション 164" hidden="1">
              <a:extLst>
                <a:ext uri="{63B3BB69-23CF-44E3-9099-C40C66FF867C}">
                  <a14:compatExt spid="_x0000_s2212"/>
                </a:ext>
              </a:extLst>
            </xdr:cNvPr>
            <xdr:cNvSpPr>
              <a:spLocks noRot="1" noChangeShapeType="1"/>
            </xdr:cNvSpPr>
          </xdr:nvSpPr>
          <xdr:spPr>
            <a:xfrm>
              <a:off x="3922395" y="127009525"/>
              <a:ext cx="272415" cy="628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590</xdr:row>
          <xdr:rowOff>0</xdr:rowOff>
        </xdr:from>
        <xdr:to xmlns:xdr="http://schemas.openxmlformats.org/drawingml/2006/spreadsheetDrawing">
          <xdr:col>14</xdr:col>
          <xdr:colOff>0</xdr:colOff>
          <xdr:row>593</xdr:row>
          <xdr:rowOff>0</xdr:rowOff>
        </xdr:to>
        <xdr:sp textlink="">
          <xdr:nvSpPr>
            <xdr:cNvPr id="2213" name="オプション 165" hidden="1">
              <a:extLst>
                <a:ext uri="{63B3BB69-23CF-44E3-9099-C40C66FF867C}">
                  <a14:compatExt spid="_x0000_s2213"/>
                </a:ext>
              </a:extLst>
            </xdr:cNvPr>
            <xdr:cNvSpPr>
              <a:spLocks noRot="1" noChangeShapeType="1"/>
            </xdr:cNvSpPr>
          </xdr:nvSpPr>
          <xdr:spPr>
            <a:xfrm>
              <a:off x="3922395" y="127638175"/>
              <a:ext cx="272415" cy="628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569</xdr:row>
          <xdr:rowOff>0</xdr:rowOff>
        </xdr:from>
        <xdr:to xmlns:xdr="http://schemas.openxmlformats.org/drawingml/2006/spreadsheetDrawing">
          <xdr:col>14</xdr:col>
          <xdr:colOff>0</xdr:colOff>
          <xdr:row>570</xdr:row>
          <xdr:rowOff>0</xdr:rowOff>
        </xdr:to>
        <xdr:sp textlink="">
          <xdr:nvSpPr>
            <xdr:cNvPr id="2214" name="チェック 166" hidden="1">
              <a:extLst>
                <a:ext uri="{63B3BB69-23CF-44E3-9099-C40C66FF867C}">
                  <a14:compatExt spid="_x0000_s2214"/>
                </a:ext>
              </a:extLst>
            </xdr:cNvPr>
            <xdr:cNvSpPr>
              <a:spLocks noRot="1" noChangeShapeType="1"/>
            </xdr:cNvSpPr>
          </xdr:nvSpPr>
          <xdr:spPr>
            <a:xfrm>
              <a:off x="3922395" y="1232376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570</xdr:row>
          <xdr:rowOff>0</xdr:rowOff>
        </xdr:from>
        <xdr:to xmlns:xdr="http://schemas.openxmlformats.org/drawingml/2006/spreadsheetDrawing">
          <xdr:col>14</xdr:col>
          <xdr:colOff>0</xdr:colOff>
          <xdr:row>571</xdr:row>
          <xdr:rowOff>0</xdr:rowOff>
        </xdr:to>
        <xdr:sp textlink="">
          <xdr:nvSpPr>
            <xdr:cNvPr id="2215" name="チェック 167" hidden="1">
              <a:extLst>
                <a:ext uri="{63B3BB69-23CF-44E3-9099-C40C66FF867C}">
                  <a14:compatExt spid="_x0000_s2215"/>
                </a:ext>
              </a:extLst>
            </xdr:cNvPr>
            <xdr:cNvSpPr>
              <a:spLocks noRot="1" noChangeShapeType="1"/>
            </xdr:cNvSpPr>
          </xdr:nvSpPr>
          <xdr:spPr>
            <a:xfrm>
              <a:off x="3922395" y="1234471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571</xdr:row>
          <xdr:rowOff>0</xdr:rowOff>
        </xdr:from>
        <xdr:to xmlns:xdr="http://schemas.openxmlformats.org/drawingml/2006/spreadsheetDrawing">
          <xdr:col>14</xdr:col>
          <xdr:colOff>0</xdr:colOff>
          <xdr:row>572</xdr:row>
          <xdr:rowOff>0</xdr:rowOff>
        </xdr:to>
        <xdr:sp textlink="">
          <xdr:nvSpPr>
            <xdr:cNvPr id="2216" name="チェック 168" hidden="1">
              <a:extLst>
                <a:ext uri="{63B3BB69-23CF-44E3-9099-C40C66FF867C}">
                  <a14:compatExt spid="_x0000_s2216"/>
                </a:ext>
              </a:extLst>
            </xdr:cNvPr>
            <xdr:cNvSpPr>
              <a:spLocks noRot="1" noChangeShapeType="1"/>
            </xdr:cNvSpPr>
          </xdr:nvSpPr>
          <xdr:spPr>
            <a:xfrm>
              <a:off x="3922395" y="1236567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571</xdr:row>
          <xdr:rowOff>0</xdr:rowOff>
        </xdr:from>
        <xdr:to xmlns:xdr="http://schemas.openxmlformats.org/drawingml/2006/spreadsheetDrawing">
          <xdr:col>14</xdr:col>
          <xdr:colOff>0</xdr:colOff>
          <xdr:row>572</xdr:row>
          <xdr:rowOff>0</xdr:rowOff>
        </xdr:to>
        <xdr:sp textlink="">
          <xdr:nvSpPr>
            <xdr:cNvPr id="2217" name="チェック 169" hidden="1">
              <a:extLst>
                <a:ext uri="{63B3BB69-23CF-44E3-9099-C40C66FF867C}">
                  <a14:compatExt spid="_x0000_s2217"/>
                </a:ext>
              </a:extLst>
            </xdr:cNvPr>
            <xdr:cNvSpPr>
              <a:spLocks noRot="1" noChangeShapeType="1"/>
            </xdr:cNvSpPr>
          </xdr:nvSpPr>
          <xdr:spPr>
            <a:xfrm>
              <a:off x="3922395" y="1236567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571</xdr:row>
          <xdr:rowOff>0</xdr:rowOff>
        </xdr:from>
        <xdr:to xmlns:xdr="http://schemas.openxmlformats.org/drawingml/2006/spreadsheetDrawing">
          <xdr:col>14</xdr:col>
          <xdr:colOff>0</xdr:colOff>
          <xdr:row>572</xdr:row>
          <xdr:rowOff>0</xdr:rowOff>
        </xdr:to>
        <xdr:sp textlink="">
          <xdr:nvSpPr>
            <xdr:cNvPr id="2218" name="チェック 170" hidden="1">
              <a:extLst>
                <a:ext uri="{63B3BB69-23CF-44E3-9099-C40C66FF867C}">
                  <a14:compatExt spid="_x0000_s2218"/>
                </a:ext>
              </a:extLst>
            </xdr:cNvPr>
            <xdr:cNvSpPr>
              <a:spLocks noRot="1" noChangeShapeType="1"/>
            </xdr:cNvSpPr>
          </xdr:nvSpPr>
          <xdr:spPr>
            <a:xfrm>
              <a:off x="3922395" y="1236567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572</xdr:row>
          <xdr:rowOff>0</xdr:rowOff>
        </xdr:from>
        <xdr:to xmlns:xdr="http://schemas.openxmlformats.org/drawingml/2006/spreadsheetDrawing">
          <xdr:col>14</xdr:col>
          <xdr:colOff>0</xdr:colOff>
          <xdr:row>573</xdr:row>
          <xdr:rowOff>0</xdr:rowOff>
        </xdr:to>
        <xdr:sp textlink="">
          <xdr:nvSpPr>
            <xdr:cNvPr id="2219" name="チェック 171" hidden="1">
              <a:extLst>
                <a:ext uri="{63B3BB69-23CF-44E3-9099-C40C66FF867C}">
                  <a14:compatExt spid="_x0000_s2219"/>
                </a:ext>
              </a:extLst>
            </xdr:cNvPr>
            <xdr:cNvSpPr>
              <a:spLocks noRot="1" noChangeShapeType="1"/>
            </xdr:cNvSpPr>
          </xdr:nvSpPr>
          <xdr:spPr>
            <a:xfrm>
              <a:off x="3922395" y="1238662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579</xdr:row>
          <xdr:rowOff>0</xdr:rowOff>
        </xdr:from>
        <xdr:to xmlns:xdr="http://schemas.openxmlformats.org/drawingml/2006/spreadsheetDrawing">
          <xdr:col>14</xdr:col>
          <xdr:colOff>0</xdr:colOff>
          <xdr:row>580</xdr:row>
          <xdr:rowOff>0</xdr:rowOff>
        </xdr:to>
        <xdr:sp textlink="">
          <xdr:nvSpPr>
            <xdr:cNvPr id="2220" name="チェック 172" hidden="1">
              <a:extLst>
                <a:ext uri="{63B3BB69-23CF-44E3-9099-C40C66FF867C}">
                  <a14:compatExt spid="_x0000_s2220"/>
                </a:ext>
              </a:extLst>
            </xdr:cNvPr>
            <xdr:cNvSpPr>
              <a:spLocks noRot="1" noChangeShapeType="1"/>
            </xdr:cNvSpPr>
          </xdr:nvSpPr>
          <xdr:spPr>
            <a:xfrm>
              <a:off x="3922395" y="1253331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580</xdr:row>
          <xdr:rowOff>0</xdr:rowOff>
        </xdr:from>
        <xdr:to xmlns:xdr="http://schemas.openxmlformats.org/drawingml/2006/spreadsheetDrawing">
          <xdr:col>14</xdr:col>
          <xdr:colOff>0</xdr:colOff>
          <xdr:row>581</xdr:row>
          <xdr:rowOff>0</xdr:rowOff>
        </xdr:to>
        <xdr:sp textlink="">
          <xdr:nvSpPr>
            <xdr:cNvPr id="2221" name="チェック 173" hidden="1">
              <a:extLst>
                <a:ext uri="{63B3BB69-23CF-44E3-9099-C40C66FF867C}">
                  <a14:compatExt spid="_x0000_s2221"/>
                </a:ext>
              </a:extLst>
            </xdr:cNvPr>
            <xdr:cNvSpPr>
              <a:spLocks noRot="1" noChangeShapeType="1"/>
            </xdr:cNvSpPr>
          </xdr:nvSpPr>
          <xdr:spPr>
            <a:xfrm>
              <a:off x="3922395" y="1255426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581</xdr:row>
          <xdr:rowOff>0</xdr:rowOff>
        </xdr:from>
        <xdr:to xmlns:xdr="http://schemas.openxmlformats.org/drawingml/2006/spreadsheetDrawing">
          <xdr:col>14</xdr:col>
          <xdr:colOff>0</xdr:colOff>
          <xdr:row>582</xdr:row>
          <xdr:rowOff>0</xdr:rowOff>
        </xdr:to>
        <xdr:sp textlink="">
          <xdr:nvSpPr>
            <xdr:cNvPr id="2222" name="チェック 174" hidden="1">
              <a:extLst>
                <a:ext uri="{63B3BB69-23CF-44E3-9099-C40C66FF867C}">
                  <a14:compatExt spid="_x0000_s2222"/>
                </a:ext>
              </a:extLst>
            </xdr:cNvPr>
            <xdr:cNvSpPr>
              <a:spLocks noRot="1" noChangeShapeType="1"/>
            </xdr:cNvSpPr>
          </xdr:nvSpPr>
          <xdr:spPr>
            <a:xfrm>
              <a:off x="3922395" y="1257522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582</xdr:row>
          <xdr:rowOff>0</xdr:rowOff>
        </xdr:from>
        <xdr:to xmlns:xdr="http://schemas.openxmlformats.org/drawingml/2006/spreadsheetDrawing">
          <xdr:col>14</xdr:col>
          <xdr:colOff>0</xdr:colOff>
          <xdr:row>583</xdr:row>
          <xdr:rowOff>0</xdr:rowOff>
        </xdr:to>
        <xdr:sp textlink="">
          <xdr:nvSpPr>
            <xdr:cNvPr id="2223" name="チェック 175" hidden="1">
              <a:extLst>
                <a:ext uri="{63B3BB69-23CF-44E3-9099-C40C66FF867C}">
                  <a14:compatExt spid="_x0000_s2223"/>
                </a:ext>
              </a:extLst>
            </xdr:cNvPr>
            <xdr:cNvSpPr>
              <a:spLocks noRot="1" noChangeShapeType="1"/>
            </xdr:cNvSpPr>
          </xdr:nvSpPr>
          <xdr:spPr>
            <a:xfrm>
              <a:off x="3922395" y="1259617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583</xdr:row>
          <xdr:rowOff>0</xdr:rowOff>
        </xdr:from>
        <xdr:to xmlns:xdr="http://schemas.openxmlformats.org/drawingml/2006/spreadsheetDrawing">
          <xdr:col>14</xdr:col>
          <xdr:colOff>0</xdr:colOff>
          <xdr:row>584</xdr:row>
          <xdr:rowOff>0</xdr:rowOff>
        </xdr:to>
        <xdr:sp textlink="">
          <xdr:nvSpPr>
            <xdr:cNvPr id="2224" name="チェック 176" hidden="1">
              <a:extLst>
                <a:ext uri="{63B3BB69-23CF-44E3-9099-C40C66FF867C}">
                  <a14:compatExt spid="_x0000_s2224"/>
                </a:ext>
              </a:extLst>
            </xdr:cNvPr>
            <xdr:cNvSpPr>
              <a:spLocks noRot="1" noChangeShapeType="1"/>
            </xdr:cNvSpPr>
          </xdr:nvSpPr>
          <xdr:spPr>
            <a:xfrm>
              <a:off x="3922395" y="1261713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635</xdr:row>
          <xdr:rowOff>0</xdr:rowOff>
        </xdr:from>
        <xdr:to xmlns:xdr="http://schemas.openxmlformats.org/drawingml/2006/spreadsheetDrawing">
          <xdr:col>14</xdr:col>
          <xdr:colOff>0</xdr:colOff>
          <xdr:row>638</xdr:row>
          <xdr:rowOff>0</xdr:rowOff>
        </xdr:to>
        <xdr:sp textlink="">
          <xdr:nvSpPr>
            <xdr:cNvPr id="2225" name="オプション 177" hidden="1">
              <a:extLst>
                <a:ext uri="{63B3BB69-23CF-44E3-9099-C40C66FF867C}">
                  <a14:compatExt spid="_x0000_s2225"/>
                </a:ext>
              </a:extLst>
            </xdr:cNvPr>
            <xdr:cNvSpPr>
              <a:spLocks noRot="1" noChangeShapeType="1"/>
            </xdr:cNvSpPr>
          </xdr:nvSpPr>
          <xdr:spPr>
            <a:xfrm>
              <a:off x="3922395" y="137426700"/>
              <a:ext cx="272415" cy="628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638</xdr:row>
          <xdr:rowOff>0</xdr:rowOff>
        </xdr:from>
        <xdr:to xmlns:xdr="http://schemas.openxmlformats.org/drawingml/2006/spreadsheetDrawing">
          <xdr:col>14</xdr:col>
          <xdr:colOff>0</xdr:colOff>
          <xdr:row>641</xdr:row>
          <xdr:rowOff>0</xdr:rowOff>
        </xdr:to>
        <xdr:sp textlink="">
          <xdr:nvSpPr>
            <xdr:cNvPr id="2226" name="オプション 178" hidden="1">
              <a:extLst>
                <a:ext uri="{63B3BB69-23CF-44E3-9099-C40C66FF867C}">
                  <a14:compatExt spid="_x0000_s2226"/>
                </a:ext>
              </a:extLst>
            </xdr:cNvPr>
            <xdr:cNvSpPr>
              <a:spLocks noRot="1" noChangeShapeType="1"/>
            </xdr:cNvSpPr>
          </xdr:nvSpPr>
          <xdr:spPr>
            <a:xfrm>
              <a:off x="3922395" y="138055350"/>
              <a:ext cx="272415" cy="628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617</xdr:row>
          <xdr:rowOff>0</xdr:rowOff>
        </xdr:from>
        <xdr:to xmlns:xdr="http://schemas.openxmlformats.org/drawingml/2006/spreadsheetDrawing">
          <xdr:col>14</xdr:col>
          <xdr:colOff>0</xdr:colOff>
          <xdr:row>618</xdr:row>
          <xdr:rowOff>0</xdr:rowOff>
        </xdr:to>
        <xdr:sp textlink="">
          <xdr:nvSpPr>
            <xdr:cNvPr id="2227" name="チェック 179" hidden="1">
              <a:extLst>
                <a:ext uri="{63B3BB69-23CF-44E3-9099-C40C66FF867C}">
                  <a14:compatExt spid="_x0000_s2227"/>
                </a:ext>
              </a:extLst>
            </xdr:cNvPr>
            <xdr:cNvSpPr>
              <a:spLocks noRot="1" noChangeShapeType="1"/>
            </xdr:cNvSpPr>
          </xdr:nvSpPr>
          <xdr:spPr>
            <a:xfrm>
              <a:off x="3922395" y="1336548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618</xdr:row>
          <xdr:rowOff>0</xdr:rowOff>
        </xdr:from>
        <xdr:to xmlns:xdr="http://schemas.openxmlformats.org/drawingml/2006/spreadsheetDrawing">
          <xdr:col>14</xdr:col>
          <xdr:colOff>0</xdr:colOff>
          <xdr:row>619</xdr:row>
          <xdr:rowOff>0</xdr:rowOff>
        </xdr:to>
        <xdr:sp textlink="">
          <xdr:nvSpPr>
            <xdr:cNvPr id="2228" name="チェック 180" hidden="1">
              <a:extLst>
                <a:ext uri="{63B3BB69-23CF-44E3-9099-C40C66FF867C}">
                  <a14:compatExt spid="_x0000_s2228"/>
                </a:ext>
              </a:extLst>
            </xdr:cNvPr>
            <xdr:cNvSpPr>
              <a:spLocks noRot="1" noChangeShapeType="1"/>
            </xdr:cNvSpPr>
          </xdr:nvSpPr>
          <xdr:spPr>
            <a:xfrm>
              <a:off x="3922395" y="1338643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619</xdr:row>
          <xdr:rowOff>0</xdr:rowOff>
        </xdr:from>
        <xdr:to xmlns:xdr="http://schemas.openxmlformats.org/drawingml/2006/spreadsheetDrawing">
          <xdr:col>14</xdr:col>
          <xdr:colOff>0</xdr:colOff>
          <xdr:row>620</xdr:row>
          <xdr:rowOff>0</xdr:rowOff>
        </xdr:to>
        <xdr:sp textlink="">
          <xdr:nvSpPr>
            <xdr:cNvPr id="2229" name="チェック 181" hidden="1">
              <a:extLst>
                <a:ext uri="{63B3BB69-23CF-44E3-9099-C40C66FF867C}">
                  <a14:compatExt spid="_x0000_s2229"/>
                </a:ext>
              </a:extLst>
            </xdr:cNvPr>
            <xdr:cNvSpPr>
              <a:spLocks noRot="1" noChangeShapeType="1"/>
            </xdr:cNvSpPr>
          </xdr:nvSpPr>
          <xdr:spPr>
            <a:xfrm>
              <a:off x="3922395" y="1340739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619</xdr:row>
          <xdr:rowOff>0</xdr:rowOff>
        </xdr:from>
        <xdr:to xmlns:xdr="http://schemas.openxmlformats.org/drawingml/2006/spreadsheetDrawing">
          <xdr:col>14</xdr:col>
          <xdr:colOff>0</xdr:colOff>
          <xdr:row>620</xdr:row>
          <xdr:rowOff>0</xdr:rowOff>
        </xdr:to>
        <xdr:sp textlink="">
          <xdr:nvSpPr>
            <xdr:cNvPr id="2230" name="チェック 182" hidden="1">
              <a:extLst>
                <a:ext uri="{63B3BB69-23CF-44E3-9099-C40C66FF867C}">
                  <a14:compatExt spid="_x0000_s2230"/>
                </a:ext>
              </a:extLst>
            </xdr:cNvPr>
            <xdr:cNvSpPr>
              <a:spLocks noRot="1" noChangeShapeType="1"/>
            </xdr:cNvSpPr>
          </xdr:nvSpPr>
          <xdr:spPr>
            <a:xfrm>
              <a:off x="3922395" y="1340739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619</xdr:row>
          <xdr:rowOff>0</xdr:rowOff>
        </xdr:from>
        <xdr:to xmlns:xdr="http://schemas.openxmlformats.org/drawingml/2006/spreadsheetDrawing">
          <xdr:col>14</xdr:col>
          <xdr:colOff>0</xdr:colOff>
          <xdr:row>620</xdr:row>
          <xdr:rowOff>0</xdr:rowOff>
        </xdr:to>
        <xdr:sp textlink="">
          <xdr:nvSpPr>
            <xdr:cNvPr id="2231" name="チェック 183" hidden="1">
              <a:extLst>
                <a:ext uri="{63B3BB69-23CF-44E3-9099-C40C66FF867C}">
                  <a14:compatExt spid="_x0000_s2231"/>
                </a:ext>
              </a:extLst>
            </xdr:cNvPr>
            <xdr:cNvSpPr>
              <a:spLocks noRot="1" noChangeShapeType="1"/>
            </xdr:cNvSpPr>
          </xdr:nvSpPr>
          <xdr:spPr>
            <a:xfrm>
              <a:off x="3922395" y="1340739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620</xdr:row>
          <xdr:rowOff>0</xdr:rowOff>
        </xdr:from>
        <xdr:to xmlns:xdr="http://schemas.openxmlformats.org/drawingml/2006/spreadsheetDrawing">
          <xdr:col>14</xdr:col>
          <xdr:colOff>0</xdr:colOff>
          <xdr:row>621</xdr:row>
          <xdr:rowOff>0</xdr:rowOff>
        </xdr:to>
        <xdr:sp textlink="">
          <xdr:nvSpPr>
            <xdr:cNvPr id="2232" name="チェック 184" hidden="1">
              <a:extLst>
                <a:ext uri="{63B3BB69-23CF-44E3-9099-C40C66FF867C}">
                  <a14:compatExt spid="_x0000_s2232"/>
                </a:ext>
              </a:extLst>
            </xdr:cNvPr>
            <xdr:cNvSpPr>
              <a:spLocks noRot="1" noChangeShapeType="1"/>
            </xdr:cNvSpPr>
          </xdr:nvSpPr>
          <xdr:spPr>
            <a:xfrm>
              <a:off x="3922395" y="1342834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627</xdr:row>
          <xdr:rowOff>0</xdr:rowOff>
        </xdr:from>
        <xdr:to xmlns:xdr="http://schemas.openxmlformats.org/drawingml/2006/spreadsheetDrawing">
          <xdr:col>14</xdr:col>
          <xdr:colOff>0</xdr:colOff>
          <xdr:row>628</xdr:row>
          <xdr:rowOff>0</xdr:rowOff>
        </xdr:to>
        <xdr:sp textlink="">
          <xdr:nvSpPr>
            <xdr:cNvPr id="2233" name="チェック 185" hidden="1">
              <a:extLst>
                <a:ext uri="{63B3BB69-23CF-44E3-9099-C40C66FF867C}">
                  <a14:compatExt spid="_x0000_s2233"/>
                </a:ext>
              </a:extLst>
            </xdr:cNvPr>
            <xdr:cNvSpPr>
              <a:spLocks noRot="1" noChangeShapeType="1"/>
            </xdr:cNvSpPr>
          </xdr:nvSpPr>
          <xdr:spPr>
            <a:xfrm>
              <a:off x="3922395" y="1357503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628</xdr:row>
          <xdr:rowOff>0</xdr:rowOff>
        </xdr:from>
        <xdr:to xmlns:xdr="http://schemas.openxmlformats.org/drawingml/2006/spreadsheetDrawing">
          <xdr:col>14</xdr:col>
          <xdr:colOff>0</xdr:colOff>
          <xdr:row>629</xdr:row>
          <xdr:rowOff>0</xdr:rowOff>
        </xdr:to>
        <xdr:sp textlink="">
          <xdr:nvSpPr>
            <xdr:cNvPr id="2234" name="チェック 186" hidden="1">
              <a:extLst>
                <a:ext uri="{63B3BB69-23CF-44E3-9099-C40C66FF867C}">
                  <a14:compatExt spid="_x0000_s2234"/>
                </a:ext>
              </a:extLst>
            </xdr:cNvPr>
            <xdr:cNvSpPr>
              <a:spLocks noRot="1" noChangeShapeType="1"/>
            </xdr:cNvSpPr>
          </xdr:nvSpPr>
          <xdr:spPr>
            <a:xfrm>
              <a:off x="3922395" y="1359598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629</xdr:row>
          <xdr:rowOff>0</xdr:rowOff>
        </xdr:from>
        <xdr:to xmlns:xdr="http://schemas.openxmlformats.org/drawingml/2006/spreadsheetDrawing">
          <xdr:col>14</xdr:col>
          <xdr:colOff>0</xdr:colOff>
          <xdr:row>630</xdr:row>
          <xdr:rowOff>0</xdr:rowOff>
        </xdr:to>
        <xdr:sp textlink="">
          <xdr:nvSpPr>
            <xdr:cNvPr id="2235" name="チェック 187" hidden="1">
              <a:extLst>
                <a:ext uri="{63B3BB69-23CF-44E3-9099-C40C66FF867C}">
                  <a14:compatExt spid="_x0000_s2235"/>
                </a:ext>
              </a:extLst>
            </xdr:cNvPr>
            <xdr:cNvSpPr>
              <a:spLocks noRot="1" noChangeShapeType="1"/>
            </xdr:cNvSpPr>
          </xdr:nvSpPr>
          <xdr:spPr>
            <a:xfrm>
              <a:off x="3922395" y="1361694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630</xdr:row>
          <xdr:rowOff>0</xdr:rowOff>
        </xdr:from>
        <xdr:to xmlns:xdr="http://schemas.openxmlformats.org/drawingml/2006/spreadsheetDrawing">
          <xdr:col>14</xdr:col>
          <xdr:colOff>0</xdr:colOff>
          <xdr:row>631</xdr:row>
          <xdr:rowOff>0</xdr:rowOff>
        </xdr:to>
        <xdr:sp textlink="">
          <xdr:nvSpPr>
            <xdr:cNvPr id="2236" name="チェック 188" hidden="1">
              <a:extLst>
                <a:ext uri="{63B3BB69-23CF-44E3-9099-C40C66FF867C}">
                  <a14:compatExt spid="_x0000_s2236"/>
                </a:ext>
              </a:extLst>
            </xdr:cNvPr>
            <xdr:cNvSpPr>
              <a:spLocks noRot="1" noChangeShapeType="1"/>
            </xdr:cNvSpPr>
          </xdr:nvSpPr>
          <xdr:spPr>
            <a:xfrm>
              <a:off x="3922395" y="1363789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631</xdr:row>
          <xdr:rowOff>0</xdr:rowOff>
        </xdr:from>
        <xdr:to xmlns:xdr="http://schemas.openxmlformats.org/drawingml/2006/spreadsheetDrawing">
          <xdr:col>14</xdr:col>
          <xdr:colOff>0</xdr:colOff>
          <xdr:row>632</xdr:row>
          <xdr:rowOff>0</xdr:rowOff>
        </xdr:to>
        <xdr:sp textlink="">
          <xdr:nvSpPr>
            <xdr:cNvPr id="2237" name="チェック 189" hidden="1">
              <a:extLst>
                <a:ext uri="{63B3BB69-23CF-44E3-9099-C40C66FF867C}">
                  <a14:compatExt spid="_x0000_s2237"/>
                </a:ext>
              </a:extLst>
            </xdr:cNvPr>
            <xdr:cNvSpPr>
              <a:spLocks noRot="1" noChangeShapeType="1"/>
            </xdr:cNvSpPr>
          </xdr:nvSpPr>
          <xdr:spPr>
            <a:xfrm>
              <a:off x="3922395" y="1365885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683</xdr:row>
          <xdr:rowOff>0</xdr:rowOff>
        </xdr:from>
        <xdr:to xmlns:xdr="http://schemas.openxmlformats.org/drawingml/2006/spreadsheetDrawing">
          <xdr:col>14</xdr:col>
          <xdr:colOff>0</xdr:colOff>
          <xdr:row>686</xdr:row>
          <xdr:rowOff>0</xdr:rowOff>
        </xdr:to>
        <xdr:sp textlink="">
          <xdr:nvSpPr>
            <xdr:cNvPr id="2238" name="オプション 190" hidden="1">
              <a:extLst>
                <a:ext uri="{63B3BB69-23CF-44E3-9099-C40C66FF867C}">
                  <a14:compatExt spid="_x0000_s2238"/>
                </a:ext>
              </a:extLst>
            </xdr:cNvPr>
            <xdr:cNvSpPr>
              <a:spLocks noRot="1" noChangeShapeType="1"/>
            </xdr:cNvSpPr>
          </xdr:nvSpPr>
          <xdr:spPr>
            <a:xfrm>
              <a:off x="3922395" y="147843875"/>
              <a:ext cx="272415" cy="628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686</xdr:row>
          <xdr:rowOff>0</xdr:rowOff>
        </xdr:from>
        <xdr:to xmlns:xdr="http://schemas.openxmlformats.org/drawingml/2006/spreadsheetDrawing">
          <xdr:col>14</xdr:col>
          <xdr:colOff>0</xdr:colOff>
          <xdr:row>689</xdr:row>
          <xdr:rowOff>0</xdr:rowOff>
        </xdr:to>
        <xdr:sp textlink="">
          <xdr:nvSpPr>
            <xdr:cNvPr id="2239" name="オプション 191" hidden="1">
              <a:extLst>
                <a:ext uri="{63B3BB69-23CF-44E3-9099-C40C66FF867C}">
                  <a14:compatExt spid="_x0000_s2239"/>
                </a:ext>
              </a:extLst>
            </xdr:cNvPr>
            <xdr:cNvSpPr>
              <a:spLocks noRot="1" noChangeShapeType="1"/>
            </xdr:cNvSpPr>
          </xdr:nvSpPr>
          <xdr:spPr>
            <a:xfrm>
              <a:off x="3922395" y="148472525"/>
              <a:ext cx="272415" cy="628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665</xdr:row>
          <xdr:rowOff>0</xdr:rowOff>
        </xdr:from>
        <xdr:to xmlns:xdr="http://schemas.openxmlformats.org/drawingml/2006/spreadsheetDrawing">
          <xdr:col>14</xdr:col>
          <xdr:colOff>0</xdr:colOff>
          <xdr:row>666</xdr:row>
          <xdr:rowOff>0</xdr:rowOff>
        </xdr:to>
        <xdr:sp textlink="">
          <xdr:nvSpPr>
            <xdr:cNvPr id="2240" name="チェック 192" hidden="1">
              <a:extLst>
                <a:ext uri="{63B3BB69-23CF-44E3-9099-C40C66FF867C}">
                  <a14:compatExt spid="_x0000_s2240"/>
                </a:ext>
              </a:extLst>
            </xdr:cNvPr>
            <xdr:cNvSpPr>
              <a:spLocks noRot="1" noChangeShapeType="1"/>
            </xdr:cNvSpPr>
          </xdr:nvSpPr>
          <xdr:spPr>
            <a:xfrm>
              <a:off x="3922395" y="1440719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666</xdr:row>
          <xdr:rowOff>0</xdr:rowOff>
        </xdr:from>
        <xdr:to xmlns:xdr="http://schemas.openxmlformats.org/drawingml/2006/spreadsheetDrawing">
          <xdr:col>14</xdr:col>
          <xdr:colOff>0</xdr:colOff>
          <xdr:row>667</xdr:row>
          <xdr:rowOff>0</xdr:rowOff>
        </xdr:to>
        <xdr:sp textlink="">
          <xdr:nvSpPr>
            <xdr:cNvPr id="2241" name="チェック 193" hidden="1">
              <a:extLst>
                <a:ext uri="{63B3BB69-23CF-44E3-9099-C40C66FF867C}">
                  <a14:compatExt spid="_x0000_s2241"/>
                </a:ext>
              </a:extLst>
            </xdr:cNvPr>
            <xdr:cNvSpPr>
              <a:spLocks noRot="1" noChangeShapeType="1"/>
            </xdr:cNvSpPr>
          </xdr:nvSpPr>
          <xdr:spPr>
            <a:xfrm>
              <a:off x="3922395" y="1442815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667</xdr:row>
          <xdr:rowOff>0</xdr:rowOff>
        </xdr:from>
        <xdr:to xmlns:xdr="http://schemas.openxmlformats.org/drawingml/2006/spreadsheetDrawing">
          <xdr:col>14</xdr:col>
          <xdr:colOff>0</xdr:colOff>
          <xdr:row>668</xdr:row>
          <xdr:rowOff>0</xdr:rowOff>
        </xdr:to>
        <xdr:sp textlink="">
          <xdr:nvSpPr>
            <xdr:cNvPr id="2242" name="チェック 194" hidden="1">
              <a:extLst>
                <a:ext uri="{63B3BB69-23CF-44E3-9099-C40C66FF867C}">
                  <a14:compatExt spid="_x0000_s2242"/>
                </a:ext>
              </a:extLst>
            </xdr:cNvPr>
            <xdr:cNvSpPr>
              <a:spLocks noRot="1" noChangeShapeType="1"/>
            </xdr:cNvSpPr>
          </xdr:nvSpPr>
          <xdr:spPr>
            <a:xfrm>
              <a:off x="3922395" y="1444910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667</xdr:row>
          <xdr:rowOff>0</xdr:rowOff>
        </xdr:from>
        <xdr:to xmlns:xdr="http://schemas.openxmlformats.org/drawingml/2006/spreadsheetDrawing">
          <xdr:col>14</xdr:col>
          <xdr:colOff>0</xdr:colOff>
          <xdr:row>668</xdr:row>
          <xdr:rowOff>0</xdr:rowOff>
        </xdr:to>
        <xdr:sp textlink="">
          <xdr:nvSpPr>
            <xdr:cNvPr id="2243" name="チェック 195" hidden="1">
              <a:extLst>
                <a:ext uri="{63B3BB69-23CF-44E3-9099-C40C66FF867C}">
                  <a14:compatExt spid="_x0000_s2243"/>
                </a:ext>
              </a:extLst>
            </xdr:cNvPr>
            <xdr:cNvSpPr>
              <a:spLocks noRot="1" noChangeShapeType="1"/>
            </xdr:cNvSpPr>
          </xdr:nvSpPr>
          <xdr:spPr>
            <a:xfrm>
              <a:off x="3922395" y="1444910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667</xdr:row>
          <xdr:rowOff>0</xdr:rowOff>
        </xdr:from>
        <xdr:to xmlns:xdr="http://schemas.openxmlformats.org/drawingml/2006/spreadsheetDrawing">
          <xdr:col>14</xdr:col>
          <xdr:colOff>0</xdr:colOff>
          <xdr:row>668</xdr:row>
          <xdr:rowOff>0</xdr:rowOff>
        </xdr:to>
        <xdr:sp textlink="">
          <xdr:nvSpPr>
            <xdr:cNvPr id="2244" name="チェック 196" hidden="1">
              <a:extLst>
                <a:ext uri="{63B3BB69-23CF-44E3-9099-C40C66FF867C}">
                  <a14:compatExt spid="_x0000_s2244"/>
                </a:ext>
              </a:extLst>
            </xdr:cNvPr>
            <xdr:cNvSpPr>
              <a:spLocks noRot="1" noChangeShapeType="1"/>
            </xdr:cNvSpPr>
          </xdr:nvSpPr>
          <xdr:spPr>
            <a:xfrm>
              <a:off x="3922395" y="1444910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668</xdr:row>
          <xdr:rowOff>0</xdr:rowOff>
        </xdr:from>
        <xdr:to xmlns:xdr="http://schemas.openxmlformats.org/drawingml/2006/spreadsheetDrawing">
          <xdr:col>14</xdr:col>
          <xdr:colOff>0</xdr:colOff>
          <xdr:row>669</xdr:row>
          <xdr:rowOff>0</xdr:rowOff>
        </xdr:to>
        <xdr:sp textlink="">
          <xdr:nvSpPr>
            <xdr:cNvPr id="2245" name="チェック 197" hidden="1">
              <a:extLst>
                <a:ext uri="{63B3BB69-23CF-44E3-9099-C40C66FF867C}">
                  <a14:compatExt spid="_x0000_s2245"/>
                </a:ext>
              </a:extLst>
            </xdr:cNvPr>
            <xdr:cNvSpPr>
              <a:spLocks noRot="1" noChangeShapeType="1"/>
            </xdr:cNvSpPr>
          </xdr:nvSpPr>
          <xdr:spPr>
            <a:xfrm>
              <a:off x="3922395" y="1447006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675</xdr:row>
          <xdr:rowOff>0</xdr:rowOff>
        </xdr:from>
        <xdr:to xmlns:xdr="http://schemas.openxmlformats.org/drawingml/2006/spreadsheetDrawing">
          <xdr:col>14</xdr:col>
          <xdr:colOff>0</xdr:colOff>
          <xdr:row>676</xdr:row>
          <xdr:rowOff>0</xdr:rowOff>
        </xdr:to>
        <xdr:sp textlink="">
          <xdr:nvSpPr>
            <xdr:cNvPr id="2246" name="チェック 198" hidden="1">
              <a:extLst>
                <a:ext uri="{63B3BB69-23CF-44E3-9099-C40C66FF867C}">
                  <a14:compatExt spid="_x0000_s2246"/>
                </a:ext>
              </a:extLst>
            </xdr:cNvPr>
            <xdr:cNvSpPr>
              <a:spLocks noRot="1" noChangeShapeType="1"/>
            </xdr:cNvSpPr>
          </xdr:nvSpPr>
          <xdr:spPr>
            <a:xfrm>
              <a:off x="3922395" y="1461674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676</xdr:row>
          <xdr:rowOff>0</xdr:rowOff>
        </xdr:from>
        <xdr:to xmlns:xdr="http://schemas.openxmlformats.org/drawingml/2006/spreadsheetDrawing">
          <xdr:col>14</xdr:col>
          <xdr:colOff>0</xdr:colOff>
          <xdr:row>677</xdr:row>
          <xdr:rowOff>0</xdr:rowOff>
        </xdr:to>
        <xdr:sp textlink="">
          <xdr:nvSpPr>
            <xdr:cNvPr id="2247" name="チェック 199" hidden="1">
              <a:extLst>
                <a:ext uri="{63B3BB69-23CF-44E3-9099-C40C66FF867C}">
                  <a14:compatExt spid="_x0000_s2247"/>
                </a:ext>
              </a:extLst>
            </xdr:cNvPr>
            <xdr:cNvSpPr>
              <a:spLocks noRot="1" noChangeShapeType="1"/>
            </xdr:cNvSpPr>
          </xdr:nvSpPr>
          <xdr:spPr>
            <a:xfrm>
              <a:off x="3922395" y="1463770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677</xdr:row>
          <xdr:rowOff>0</xdr:rowOff>
        </xdr:from>
        <xdr:to xmlns:xdr="http://schemas.openxmlformats.org/drawingml/2006/spreadsheetDrawing">
          <xdr:col>14</xdr:col>
          <xdr:colOff>0</xdr:colOff>
          <xdr:row>678</xdr:row>
          <xdr:rowOff>0</xdr:rowOff>
        </xdr:to>
        <xdr:sp textlink="">
          <xdr:nvSpPr>
            <xdr:cNvPr id="2248" name="チェック 200" hidden="1">
              <a:extLst>
                <a:ext uri="{63B3BB69-23CF-44E3-9099-C40C66FF867C}">
                  <a14:compatExt spid="_x0000_s2248"/>
                </a:ext>
              </a:extLst>
            </xdr:cNvPr>
            <xdr:cNvSpPr>
              <a:spLocks noRot="1" noChangeShapeType="1"/>
            </xdr:cNvSpPr>
          </xdr:nvSpPr>
          <xdr:spPr>
            <a:xfrm>
              <a:off x="3922395" y="1465865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678</xdr:row>
          <xdr:rowOff>0</xdr:rowOff>
        </xdr:from>
        <xdr:to xmlns:xdr="http://schemas.openxmlformats.org/drawingml/2006/spreadsheetDrawing">
          <xdr:col>14</xdr:col>
          <xdr:colOff>0</xdr:colOff>
          <xdr:row>679</xdr:row>
          <xdr:rowOff>0</xdr:rowOff>
        </xdr:to>
        <xdr:sp textlink="">
          <xdr:nvSpPr>
            <xdr:cNvPr id="2249" name="チェック 201" hidden="1">
              <a:extLst>
                <a:ext uri="{63B3BB69-23CF-44E3-9099-C40C66FF867C}">
                  <a14:compatExt spid="_x0000_s2249"/>
                </a:ext>
              </a:extLst>
            </xdr:cNvPr>
            <xdr:cNvSpPr>
              <a:spLocks noRot="1" noChangeShapeType="1"/>
            </xdr:cNvSpPr>
          </xdr:nvSpPr>
          <xdr:spPr>
            <a:xfrm>
              <a:off x="3922395" y="1467961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679</xdr:row>
          <xdr:rowOff>0</xdr:rowOff>
        </xdr:from>
        <xdr:to xmlns:xdr="http://schemas.openxmlformats.org/drawingml/2006/spreadsheetDrawing">
          <xdr:col>14</xdr:col>
          <xdr:colOff>0</xdr:colOff>
          <xdr:row>680</xdr:row>
          <xdr:rowOff>0</xdr:rowOff>
        </xdr:to>
        <xdr:sp textlink="">
          <xdr:nvSpPr>
            <xdr:cNvPr id="2250" name="チェック 202" hidden="1">
              <a:extLst>
                <a:ext uri="{63B3BB69-23CF-44E3-9099-C40C66FF867C}">
                  <a14:compatExt spid="_x0000_s2250"/>
                </a:ext>
              </a:extLst>
            </xdr:cNvPr>
            <xdr:cNvSpPr>
              <a:spLocks noRot="1" noChangeShapeType="1"/>
            </xdr:cNvSpPr>
          </xdr:nvSpPr>
          <xdr:spPr>
            <a:xfrm>
              <a:off x="3922395" y="1470056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731</xdr:row>
          <xdr:rowOff>0</xdr:rowOff>
        </xdr:from>
        <xdr:to xmlns:xdr="http://schemas.openxmlformats.org/drawingml/2006/spreadsheetDrawing">
          <xdr:col>14</xdr:col>
          <xdr:colOff>0</xdr:colOff>
          <xdr:row>734</xdr:row>
          <xdr:rowOff>0</xdr:rowOff>
        </xdr:to>
        <xdr:sp textlink="">
          <xdr:nvSpPr>
            <xdr:cNvPr id="2251" name="オプション 203" hidden="1">
              <a:extLst>
                <a:ext uri="{63B3BB69-23CF-44E3-9099-C40C66FF867C}">
                  <a14:compatExt spid="_x0000_s2251"/>
                </a:ext>
              </a:extLst>
            </xdr:cNvPr>
            <xdr:cNvSpPr>
              <a:spLocks noRot="1" noChangeShapeType="1"/>
            </xdr:cNvSpPr>
          </xdr:nvSpPr>
          <xdr:spPr>
            <a:xfrm>
              <a:off x="3922395" y="158261050"/>
              <a:ext cx="272415" cy="628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734</xdr:row>
          <xdr:rowOff>0</xdr:rowOff>
        </xdr:from>
        <xdr:to xmlns:xdr="http://schemas.openxmlformats.org/drawingml/2006/spreadsheetDrawing">
          <xdr:col>14</xdr:col>
          <xdr:colOff>0</xdr:colOff>
          <xdr:row>737</xdr:row>
          <xdr:rowOff>0</xdr:rowOff>
        </xdr:to>
        <xdr:sp textlink="">
          <xdr:nvSpPr>
            <xdr:cNvPr id="2252" name="オプション 204" hidden="1">
              <a:extLst>
                <a:ext uri="{63B3BB69-23CF-44E3-9099-C40C66FF867C}">
                  <a14:compatExt spid="_x0000_s2252"/>
                </a:ext>
              </a:extLst>
            </xdr:cNvPr>
            <xdr:cNvSpPr>
              <a:spLocks noRot="1" noChangeShapeType="1"/>
            </xdr:cNvSpPr>
          </xdr:nvSpPr>
          <xdr:spPr>
            <a:xfrm>
              <a:off x="3922395" y="158889700"/>
              <a:ext cx="272415" cy="628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713</xdr:row>
          <xdr:rowOff>0</xdr:rowOff>
        </xdr:from>
        <xdr:to xmlns:xdr="http://schemas.openxmlformats.org/drawingml/2006/spreadsheetDrawing">
          <xdr:col>14</xdr:col>
          <xdr:colOff>0</xdr:colOff>
          <xdr:row>714</xdr:row>
          <xdr:rowOff>0</xdr:rowOff>
        </xdr:to>
        <xdr:sp textlink="">
          <xdr:nvSpPr>
            <xdr:cNvPr id="2253" name="チェック 205" hidden="1">
              <a:extLst>
                <a:ext uri="{63B3BB69-23CF-44E3-9099-C40C66FF867C}">
                  <a14:compatExt spid="_x0000_s2253"/>
                </a:ext>
              </a:extLst>
            </xdr:cNvPr>
            <xdr:cNvSpPr>
              <a:spLocks noRot="1" noChangeShapeType="1"/>
            </xdr:cNvSpPr>
          </xdr:nvSpPr>
          <xdr:spPr>
            <a:xfrm>
              <a:off x="3922395" y="1544891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714</xdr:row>
          <xdr:rowOff>0</xdr:rowOff>
        </xdr:from>
        <xdr:to xmlns:xdr="http://schemas.openxmlformats.org/drawingml/2006/spreadsheetDrawing">
          <xdr:col>14</xdr:col>
          <xdr:colOff>0</xdr:colOff>
          <xdr:row>715</xdr:row>
          <xdr:rowOff>0</xdr:rowOff>
        </xdr:to>
        <xdr:sp textlink="">
          <xdr:nvSpPr>
            <xdr:cNvPr id="2254" name="チェック 206" hidden="1">
              <a:extLst>
                <a:ext uri="{63B3BB69-23CF-44E3-9099-C40C66FF867C}">
                  <a14:compatExt spid="_x0000_s2254"/>
                </a:ext>
              </a:extLst>
            </xdr:cNvPr>
            <xdr:cNvSpPr>
              <a:spLocks noRot="1" noChangeShapeType="1"/>
            </xdr:cNvSpPr>
          </xdr:nvSpPr>
          <xdr:spPr>
            <a:xfrm>
              <a:off x="3922395" y="1546987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715</xdr:row>
          <xdr:rowOff>0</xdr:rowOff>
        </xdr:from>
        <xdr:to xmlns:xdr="http://schemas.openxmlformats.org/drawingml/2006/spreadsheetDrawing">
          <xdr:col>14</xdr:col>
          <xdr:colOff>0</xdr:colOff>
          <xdr:row>716</xdr:row>
          <xdr:rowOff>0</xdr:rowOff>
        </xdr:to>
        <xdr:sp textlink="">
          <xdr:nvSpPr>
            <xdr:cNvPr id="2255" name="チェック 207" hidden="1">
              <a:extLst>
                <a:ext uri="{63B3BB69-23CF-44E3-9099-C40C66FF867C}">
                  <a14:compatExt spid="_x0000_s2255"/>
                </a:ext>
              </a:extLst>
            </xdr:cNvPr>
            <xdr:cNvSpPr>
              <a:spLocks noRot="1" noChangeShapeType="1"/>
            </xdr:cNvSpPr>
          </xdr:nvSpPr>
          <xdr:spPr>
            <a:xfrm>
              <a:off x="3922395" y="1549082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715</xdr:row>
          <xdr:rowOff>0</xdr:rowOff>
        </xdr:from>
        <xdr:to xmlns:xdr="http://schemas.openxmlformats.org/drawingml/2006/spreadsheetDrawing">
          <xdr:col>14</xdr:col>
          <xdr:colOff>0</xdr:colOff>
          <xdr:row>716</xdr:row>
          <xdr:rowOff>0</xdr:rowOff>
        </xdr:to>
        <xdr:sp textlink="">
          <xdr:nvSpPr>
            <xdr:cNvPr id="2256" name="チェック 208" hidden="1">
              <a:extLst>
                <a:ext uri="{63B3BB69-23CF-44E3-9099-C40C66FF867C}">
                  <a14:compatExt spid="_x0000_s2256"/>
                </a:ext>
              </a:extLst>
            </xdr:cNvPr>
            <xdr:cNvSpPr>
              <a:spLocks noRot="1" noChangeShapeType="1"/>
            </xdr:cNvSpPr>
          </xdr:nvSpPr>
          <xdr:spPr>
            <a:xfrm>
              <a:off x="3922395" y="1549082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715</xdr:row>
          <xdr:rowOff>0</xdr:rowOff>
        </xdr:from>
        <xdr:to xmlns:xdr="http://schemas.openxmlformats.org/drawingml/2006/spreadsheetDrawing">
          <xdr:col>14</xdr:col>
          <xdr:colOff>0</xdr:colOff>
          <xdr:row>716</xdr:row>
          <xdr:rowOff>0</xdr:rowOff>
        </xdr:to>
        <xdr:sp textlink="">
          <xdr:nvSpPr>
            <xdr:cNvPr id="2257" name="チェック 209" hidden="1">
              <a:extLst>
                <a:ext uri="{63B3BB69-23CF-44E3-9099-C40C66FF867C}">
                  <a14:compatExt spid="_x0000_s2257"/>
                </a:ext>
              </a:extLst>
            </xdr:cNvPr>
            <xdr:cNvSpPr>
              <a:spLocks noRot="1" noChangeShapeType="1"/>
            </xdr:cNvSpPr>
          </xdr:nvSpPr>
          <xdr:spPr>
            <a:xfrm>
              <a:off x="3922395" y="1549082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716</xdr:row>
          <xdr:rowOff>0</xdr:rowOff>
        </xdr:from>
        <xdr:to xmlns:xdr="http://schemas.openxmlformats.org/drawingml/2006/spreadsheetDrawing">
          <xdr:col>14</xdr:col>
          <xdr:colOff>0</xdr:colOff>
          <xdr:row>717</xdr:row>
          <xdr:rowOff>0</xdr:rowOff>
        </xdr:to>
        <xdr:sp textlink="">
          <xdr:nvSpPr>
            <xdr:cNvPr id="2258" name="チェック 210" hidden="1">
              <a:extLst>
                <a:ext uri="{63B3BB69-23CF-44E3-9099-C40C66FF867C}">
                  <a14:compatExt spid="_x0000_s2258"/>
                </a:ext>
              </a:extLst>
            </xdr:cNvPr>
            <xdr:cNvSpPr>
              <a:spLocks noRot="1" noChangeShapeType="1"/>
            </xdr:cNvSpPr>
          </xdr:nvSpPr>
          <xdr:spPr>
            <a:xfrm>
              <a:off x="3922395" y="1551178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723</xdr:row>
          <xdr:rowOff>0</xdr:rowOff>
        </xdr:from>
        <xdr:to xmlns:xdr="http://schemas.openxmlformats.org/drawingml/2006/spreadsheetDrawing">
          <xdr:col>14</xdr:col>
          <xdr:colOff>0</xdr:colOff>
          <xdr:row>724</xdr:row>
          <xdr:rowOff>0</xdr:rowOff>
        </xdr:to>
        <xdr:sp textlink="">
          <xdr:nvSpPr>
            <xdr:cNvPr id="2259" name="チェック 211" hidden="1">
              <a:extLst>
                <a:ext uri="{63B3BB69-23CF-44E3-9099-C40C66FF867C}">
                  <a14:compatExt spid="_x0000_s2259"/>
                </a:ext>
              </a:extLst>
            </xdr:cNvPr>
            <xdr:cNvSpPr>
              <a:spLocks noRot="1" noChangeShapeType="1"/>
            </xdr:cNvSpPr>
          </xdr:nvSpPr>
          <xdr:spPr>
            <a:xfrm>
              <a:off x="3922395" y="1565846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724</xdr:row>
          <xdr:rowOff>0</xdr:rowOff>
        </xdr:from>
        <xdr:to xmlns:xdr="http://schemas.openxmlformats.org/drawingml/2006/spreadsheetDrawing">
          <xdr:col>14</xdr:col>
          <xdr:colOff>0</xdr:colOff>
          <xdr:row>725</xdr:row>
          <xdr:rowOff>0</xdr:rowOff>
        </xdr:to>
        <xdr:sp textlink="">
          <xdr:nvSpPr>
            <xdr:cNvPr id="2260" name="チェック 212" hidden="1">
              <a:extLst>
                <a:ext uri="{63B3BB69-23CF-44E3-9099-C40C66FF867C}">
                  <a14:compatExt spid="_x0000_s2260"/>
                </a:ext>
              </a:extLst>
            </xdr:cNvPr>
            <xdr:cNvSpPr>
              <a:spLocks noRot="1" noChangeShapeType="1"/>
            </xdr:cNvSpPr>
          </xdr:nvSpPr>
          <xdr:spPr>
            <a:xfrm>
              <a:off x="3922395" y="1567942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725</xdr:row>
          <xdr:rowOff>0</xdr:rowOff>
        </xdr:from>
        <xdr:to xmlns:xdr="http://schemas.openxmlformats.org/drawingml/2006/spreadsheetDrawing">
          <xdr:col>14</xdr:col>
          <xdr:colOff>0</xdr:colOff>
          <xdr:row>726</xdr:row>
          <xdr:rowOff>0</xdr:rowOff>
        </xdr:to>
        <xdr:sp textlink="">
          <xdr:nvSpPr>
            <xdr:cNvPr id="2261" name="チェック 213" hidden="1">
              <a:extLst>
                <a:ext uri="{63B3BB69-23CF-44E3-9099-C40C66FF867C}">
                  <a14:compatExt spid="_x0000_s2261"/>
                </a:ext>
              </a:extLst>
            </xdr:cNvPr>
            <xdr:cNvSpPr>
              <a:spLocks noRot="1" noChangeShapeType="1"/>
            </xdr:cNvSpPr>
          </xdr:nvSpPr>
          <xdr:spPr>
            <a:xfrm>
              <a:off x="3922395" y="1570037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726</xdr:row>
          <xdr:rowOff>0</xdr:rowOff>
        </xdr:from>
        <xdr:to xmlns:xdr="http://schemas.openxmlformats.org/drawingml/2006/spreadsheetDrawing">
          <xdr:col>14</xdr:col>
          <xdr:colOff>0</xdr:colOff>
          <xdr:row>727</xdr:row>
          <xdr:rowOff>0</xdr:rowOff>
        </xdr:to>
        <xdr:sp textlink="">
          <xdr:nvSpPr>
            <xdr:cNvPr id="2262" name="チェック 214" hidden="1">
              <a:extLst>
                <a:ext uri="{63B3BB69-23CF-44E3-9099-C40C66FF867C}">
                  <a14:compatExt spid="_x0000_s2262"/>
                </a:ext>
              </a:extLst>
            </xdr:cNvPr>
            <xdr:cNvSpPr>
              <a:spLocks noRot="1" noChangeShapeType="1"/>
            </xdr:cNvSpPr>
          </xdr:nvSpPr>
          <xdr:spPr>
            <a:xfrm>
              <a:off x="3922395" y="1572133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727</xdr:row>
          <xdr:rowOff>0</xdr:rowOff>
        </xdr:from>
        <xdr:to xmlns:xdr="http://schemas.openxmlformats.org/drawingml/2006/spreadsheetDrawing">
          <xdr:col>14</xdr:col>
          <xdr:colOff>0</xdr:colOff>
          <xdr:row>728</xdr:row>
          <xdr:rowOff>0</xdr:rowOff>
        </xdr:to>
        <xdr:sp textlink="">
          <xdr:nvSpPr>
            <xdr:cNvPr id="2263" name="チェック 215" hidden="1">
              <a:extLst>
                <a:ext uri="{63B3BB69-23CF-44E3-9099-C40C66FF867C}">
                  <a14:compatExt spid="_x0000_s2263"/>
                </a:ext>
              </a:extLst>
            </xdr:cNvPr>
            <xdr:cNvSpPr>
              <a:spLocks noRot="1" noChangeShapeType="1"/>
            </xdr:cNvSpPr>
          </xdr:nvSpPr>
          <xdr:spPr>
            <a:xfrm>
              <a:off x="3922395" y="1574228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779</xdr:row>
          <xdr:rowOff>0</xdr:rowOff>
        </xdr:from>
        <xdr:to xmlns:xdr="http://schemas.openxmlformats.org/drawingml/2006/spreadsheetDrawing">
          <xdr:col>14</xdr:col>
          <xdr:colOff>0</xdr:colOff>
          <xdr:row>782</xdr:row>
          <xdr:rowOff>0</xdr:rowOff>
        </xdr:to>
        <xdr:sp textlink="">
          <xdr:nvSpPr>
            <xdr:cNvPr id="2264" name="オプション 216" hidden="1">
              <a:extLst>
                <a:ext uri="{63B3BB69-23CF-44E3-9099-C40C66FF867C}">
                  <a14:compatExt spid="_x0000_s2264"/>
                </a:ext>
              </a:extLst>
            </xdr:cNvPr>
            <xdr:cNvSpPr>
              <a:spLocks noRot="1" noChangeShapeType="1"/>
            </xdr:cNvSpPr>
          </xdr:nvSpPr>
          <xdr:spPr>
            <a:xfrm>
              <a:off x="3922395" y="168678225"/>
              <a:ext cx="272415" cy="628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782</xdr:row>
          <xdr:rowOff>0</xdr:rowOff>
        </xdr:from>
        <xdr:to xmlns:xdr="http://schemas.openxmlformats.org/drawingml/2006/spreadsheetDrawing">
          <xdr:col>14</xdr:col>
          <xdr:colOff>0</xdr:colOff>
          <xdr:row>785</xdr:row>
          <xdr:rowOff>0</xdr:rowOff>
        </xdr:to>
        <xdr:sp textlink="">
          <xdr:nvSpPr>
            <xdr:cNvPr id="2265" name="オプション 217" hidden="1">
              <a:extLst>
                <a:ext uri="{63B3BB69-23CF-44E3-9099-C40C66FF867C}">
                  <a14:compatExt spid="_x0000_s2265"/>
                </a:ext>
              </a:extLst>
            </xdr:cNvPr>
            <xdr:cNvSpPr>
              <a:spLocks noRot="1" noChangeShapeType="1"/>
            </xdr:cNvSpPr>
          </xdr:nvSpPr>
          <xdr:spPr>
            <a:xfrm>
              <a:off x="3922395" y="169306875"/>
              <a:ext cx="272415" cy="628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761</xdr:row>
          <xdr:rowOff>0</xdr:rowOff>
        </xdr:from>
        <xdr:to xmlns:xdr="http://schemas.openxmlformats.org/drawingml/2006/spreadsheetDrawing">
          <xdr:col>14</xdr:col>
          <xdr:colOff>0</xdr:colOff>
          <xdr:row>762</xdr:row>
          <xdr:rowOff>0</xdr:rowOff>
        </xdr:to>
        <xdr:sp textlink="">
          <xdr:nvSpPr>
            <xdr:cNvPr id="2266" name="チェック 218" hidden="1">
              <a:extLst>
                <a:ext uri="{63B3BB69-23CF-44E3-9099-C40C66FF867C}">
                  <a14:compatExt spid="_x0000_s2266"/>
                </a:ext>
              </a:extLst>
            </xdr:cNvPr>
            <xdr:cNvSpPr>
              <a:spLocks noRot="1" noChangeShapeType="1"/>
            </xdr:cNvSpPr>
          </xdr:nvSpPr>
          <xdr:spPr>
            <a:xfrm>
              <a:off x="3922395" y="1649063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762</xdr:row>
          <xdr:rowOff>0</xdr:rowOff>
        </xdr:from>
        <xdr:to xmlns:xdr="http://schemas.openxmlformats.org/drawingml/2006/spreadsheetDrawing">
          <xdr:col>14</xdr:col>
          <xdr:colOff>0</xdr:colOff>
          <xdr:row>763</xdr:row>
          <xdr:rowOff>0</xdr:rowOff>
        </xdr:to>
        <xdr:sp textlink="">
          <xdr:nvSpPr>
            <xdr:cNvPr id="2267" name="チェック 219" hidden="1">
              <a:extLst>
                <a:ext uri="{63B3BB69-23CF-44E3-9099-C40C66FF867C}">
                  <a14:compatExt spid="_x0000_s2267"/>
                </a:ext>
              </a:extLst>
            </xdr:cNvPr>
            <xdr:cNvSpPr>
              <a:spLocks noRot="1" noChangeShapeType="1"/>
            </xdr:cNvSpPr>
          </xdr:nvSpPr>
          <xdr:spPr>
            <a:xfrm>
              <a:off x="3922395" y="1651158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763</xdr:row>
          <xdr:rowOff>0</xdr:rowOff>
        </xdr:from>
        <xdr:to xmlns:xdr="http://schemas.openxmlformats.org/drawingml/2006/spreadsheetDrawing">
          <xdr:col>14</xdr:col>
          <xdr:colOff>0</xdr:colOff>
          <xdr:row>764</xdr:row>
          <xdr:rowOff>0</xdr:rowOff>
        </xdr:to>
        <xdr:sp textlink="">
          <xdr:nvSpPr>
            <xdr:cNvPr id="2268" name="チェック 220" hidden="1">
              <a:extLst>
                <a:ext uri="{63B3BB69-23CF-44E3-9099-C40C66FF867C}">
                  <a14:compatExt spid="_x0000_s2268"/>
                </a:ext>
              </a:extLst>
            </xdr:cNvPr>
            <xdr:cNvSpPr>
              <a:spLocks noRot="1" noChangeShapeType="1"/>
            </xdr:cNvSpPr>
          </xdr:nvSpPr>
          <xdr:spPr>
            <a:xfrm>
              <a:off x="3922395" y="1653254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763</xdr:row>
          <xdr:rowOff>0</xdr:rowOff>
        </xdr:from>
        <xdr:to xmlns:xdr="http://schemas.openxmlformats.org/drawingml/2006/spreadsheetDrawing">
          <xdr:col>14</xdr:col>
          <xdr:colOff>0</xdr:colOff>
          <xdr:row>764</xdr:row>
          <xdr:rowOff>0</xdr:rowOff>
        </xdr:to>
        <xdr:sp textlink="">
          <xdr:nvSpPr>
            <xdr:cNvPr id="2269" name="チェック 221" hidden="1">
              <a:extLst>
                <a:ext uri="{63B3BB69-23CF-44E3-9099-C40C66FF867C}">
                  <a14:compatExt spid="_x0000_s2269"/>
                </a:ext>
              </a:extLst>
            </xdr:cNvPr>
            <xdr:cNvSpPr>
              <a:spLocks noRot="1" noChangeShapeType="1"/>
            </xdr:cNvSpPr>
          </xdr:nvSpPr>
          <xdr:spPr>
            <a:xfrm>
              <a:off x="3922395" y="1653254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763</xdr:row>
          <xdr:rowOff>0</xdr:rowOff>
        </xdr:from>
        <xdr:to xmlns:xdr="http://schemas.openxmlformats.org/drawingml/2006/spreadsheetDrawing">
          <xdr:col>14</xdr:col>
          <xdr:colOff>0</xdr:colOff>
          <xdr:row>764</xdr:row>
          <xdr:rowOff>0</xdr:rowOff>
        </xdr:to>
        <xdr:sp textlink="">
          <xdr:nvSpPr>
            <xdr:cNvPr id="2270" name="チェック 222" hidden="1">
              <a:extLst>
                <a:ext uri="{63B3BB69-23CF-44E3-9099-C40C66FF867C}">
                  <a14:compatExt spid="_x0000_s2270"/>
                </a:ext>
              </a:extLst>
            </xdr:cNvPr>
            <xdr:cNvSpPr>
              <a:spLocks noRot="1" noChangeShapeType="1"/>
            </xdr:cNvSpPr>
          </xdr:nvSpPr>
          <xdr:spPr>
            <a:xfrm>
              <a:off x="3922395" y="1653254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764</xdr:row>
          <xdr:rowOff>0</xdr:rowOff>
        </xdr:from>
        <xdr:to xmlns:xdr="http://schemas.openxmlformats.org/drawingml/2006/spreadsheetDrawing">
          <xdr:col>14</xdr:col>
          <xdr:colOff>0</xdr:colOff>
          <xdr:row>765</xdr:row>
          <xdr:rowOff>0</xdr:rowOff>
        </xdr:to>
        <xdr:sp textlink="">
          <xdr:nvSpPr>
            <xdr:cNvPr id="2271" name="チェック 223" hidden="1">
              <a:extLst>
                <a:ext uri="{63B3BB69-23CF-44E3-9099-C40C66FF867C}">
                  <a14:compatExt spid="_x0000_s2271"/>
                </a:ext>
              </a:extLst>
            </xdr:cNvPr>
            <xdr:cNvSpPr>
              <a:spLocks noRot="1" noChangeShapeType="1"/>
            </xdr:cNvSpPr>
          </xdr:nvSpPr>
          <xdr:spPr>
            <a:xfrm>
              <a:off x="3922395" y="1655349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771</xdr:row>
          <xdr:rowOff>0</xdr:rowOff>
        </xdr:from>
        <xdr:to xmlns:xdr="http://schemas.openxmlformats.org/drawingml/2006/spreadsheetDrawing">
          <xdr:col>14</xdr:col>
          <xdr:colOff>0</xdr:colOff>
          <xdr:row>772</xdr:row>
          <xdr:rowOff>0</xdr:rowOff>
        </xdr:to>
        <xdr:sp textlink="">
          <xdr:nvSpPr>
            <xdr:cNvPr id="2272" name="チェック 224" hidden="1">
              <a:extLst>
                <a:ext uri="{63B3BB69-23CF-44E3-9099-C40C66FF867C}">
                  <a14:compatExt spid="_x0000_s2272"/>
                </a:ext>
              </a:extLst>
            </xdr:cNvPr>
            <xdr:cNvSpPr>
              <a:spLocks noRot="1" noChangeShapeType="1"/>
            </xdr:cNvSpPr>
          </xdr:nvSpPr>
          <xdr:spPr>
            <a:xfrm>
              <a:off x="3922395" y="1670018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772</xdr:row>
          <xdr:rowOff>0</xdr:rowOff>
        </xdr:from>
        <xdr:to xmlns:xdr="http://schemas.openxmlformats.org/drawingml/2006/spreadsheetDrawing">
          <xdr:col>14</xdr:col>
          <xdr:colOff>0</xdr:colOff>
          <xdr:row>773</xdr:row>
          <xdr:rowOff>0</xdr:rowOff>
        </xdr:to>
        <xdr:sp textlink="">
          <xdr:nvSpPr>
            <xdr:cNvPr id="2273" name="チェック 225" hidden="1">
              <a:extLst>
                <a:ext uri="{63B3BB69-23CF-44E3-9099-C40C66FF867C}">
                  <a14:compatExt spid="_x0000_s2273"/>
                </a:ext>
              </a:extLst>
            </xdr:cNvPr>
            <xdr:cNvSpPr>
              <a:spLocks noRot="1" noChangeShapeType="1"/>
            </xdr:cNvSpPr>
          </xdr:nvSpPr>
          <xdr:spPr>
            <a:xfrm>
              <a:off x="3922395" y="1672113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773</xdr:row>
          <xdr:rowOff>0</xdr:rowOff>
        </xdr:from>
        <xdr:to xmlns:xdr="http://schemas.openxmlformats.org/drawingml/2006/spreadsheetDrawing">
          <xdr:col>14</xdr:col>
          <xdr:colOff>0</xdr:colOff>
          <xdr:row>774</xdr:row>
          <xdr:rowOff>0</xdr:rowOff>
        </xdr:to>
        <xdr:sp textlink="">
          <xdr:nvSpPr>
            <xdr:cNvPr id="2274" name="チェック 226" hidden="1">
              <a:extLst>
                <a:ext uri="{63B3BB69-23CF-44E3-9099-C40C66FF867C}">
                  <a14:compatExt spid="_x0000_s2274"/>
                </a:ext>
              </a:extLst>
            </xdr:cNvPr>
            <xdr:cNvSpPr>
              <a:spLocks noRot="1" noChangeShapeType="1"/>
            </xdr:cNvSpPr>
          </xdr:nvSpPr>
          <xdr:spPr>
            <a:xfrm>
              <a:off x="3922395" y="1674209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774</xdr:row>
          <xdr:rowOff>0</xdr:rowOff>
        </xdr:from>
        <xdr:to xmlns:xdr="http://schemas.openxmlformats.org/drawingml/2006/spreadsheetDrawing">
          <xdr:col>14</xdr:col>
          <xdr:colOff>0</xdr:colOff>
          <xdr:row>775</xdr:row>
          <xdr:rowOff>0</xdr:rowOff>
        </xdr:to>
        <xdr:sp textlink="">
          <xdr:nvSpPr>
            <xdr:cNvPr id="2275" name="チェック 227" hidden="1">
              <a:extLst>
                <a:ext uri="{63B3BB69-23CF-44E3-9099-C40C66FF867C}">
                  <a14:compatExt spid="_x0000_s2275"/>
                </a:ext>
              </a:extLst>
            </xdr:cNvPr>
            <xdr:cNvSpPr>
              <a:spLocks noRot="1" noChangeShapeType="1"/>
            </xdr:cNvSpPr>
          </xdr:nvSpPr>
          <xdr:spPr>
            <a:xfrm>
              <a:off x="3922395" y="1676304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775</xdr:row>
          <xdr:rowOff>0</xdr:rowOff>
        </xdr:from>
        <xdr:to xmlns:xdr="http://schemas.openxmlformats.org/drawingml/2006/spreadsheetDrawing">
          <xdr:col>14</xdr:col>
          <xdr:colOff>0</xdr:colOff>
          <xdr:row>776</xdr:row>
          <xdr:rowOff>0</xdr:rowOff>
        </xdr:to>
        <xdr:sp textlink="">
          <xdr:nvSpPr>
            <xdr:cNvPr id="2276" name="チェック 228" hidden="1">
              <a:extLst>
                <a:ext uri="{63B3BB69-23CF-44E3-9099-C40C66FF867C}">
                  <a14:compatExt spid="_x0000_s2276"/>
                </a:ext>
              </a:extLst>
            </xdr:cNvPr>
            <xdr:cNvSpPr>
              <a:spLocks noRot="1" noChangeShapeType="1"/>
            </xdr:cNvSpPr>
          </xdr:nvSpPr>
          <xdr:spPr>
            <a:xfrm>
              <a:off x="3922395" y="1678400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827</xdr:row>
          <xdr:rowOff>0</xdr:rowOff>
        </xdr:from>
        <xdr:to xmlns:xdr="http://schemas.openxmlformats.org/drawingml/2006/spreadsheetDrawing">
          <xdr:col>14</xdr:col>
          <xdr:colOff>0</xdr:colOff>
          <xdr:row>830</xdr:row>
          <xdr:rowOff>0</xdr:rowOff>
        </xdr:to>
        <xdr:sp textlink="">
          <xdr:nvSpPr>
            <xdr:cNvPr id="2277" name="オプション 229" hidden="1">
              <a:extLst>
                <a:ext uri="{63B3BB69-23CF-44E3-9099-C40C66FF867C}">
                  <a14:compatExt spid="_x0000_s2277"/>
                </a:ext>
              </a:extLst>
            </xdr:cNvPr>
            <xdr:cNvSpPr>
              <a:spLocks noRot="1" noChangeShapeType="1"/>
            </xdr:cNvSpPr>
          </xdr:nvSpPr>
          <xdr:spPr>
            <a:xfrm>
              <a:off x="3922395" y="179095400"/>
              <a:ext cx="272415" cy="628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830</xdr:row>
          <xdr:rowOff>0</xdr:rowOff>
        </xdr:from>
        <xdr:to xmlns:xdr="http://schemas.openxmlformats.org/drawingml/2006/spreadsheetDrawing">
          <xdr:col>14</xdr:col>
          <xdr:colOff>0</xdr:colOff>
          <xdr:row>833</xdr:row>
          <xdr:rowOff>0</xdr:rowOff>
        </xdr:to>
        <xdr:sp textlink="">
          <xdr:nvSpPr>
            <xdr:cNvPr id="2278" name="オプション 230" hidden="1">
              <a:extLst>
                <a:ext uri="{63B3BB69-23CF-44E3-9099-C40C66FF867C}">
                  <a14:compatExt spid="_x0000_s2278"/>
                </a:ext>
              </a:extLst>
            </xdr:cNvPr>
            <xdr:cNvSpPr>
              <a:spLocks noRot="1" noChangeShapeType="1"/>
            </xdr:cNvSpPr>
          </xdr:nvSpPr>
          <xdr:spPr>
            <a:xfrm>
              <a:off x="3922395" y="179724050"/>
              <a:ext cx="272415" cy="628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809</xdr:row>
          <xdr:rowOff>0</xdr:rowOff>
        </xdr:from>
        <xdr:to xmlns:xdr="http://schemas.openxmlformats.org/drawingml/2006/spreadsheetDrawing">
          <xdr:col>14</xdr:col>
          <xdr:colOff>0</xdr:colOff>
          <xdr:row>810</xdr:row>
          <xdr:rowOff>0</xdr:rowOff>
        </xdr:to>
        <xdr:sp textlink="">
          <xdr:nvSpPr>
            <xdr:cNvPr id="2279" name="チェック 231" hidden="1">
              <a:extLst>
                <a:ext uri="{63B3BB69-23CF-44E3-9099-C40C66FF867C}">
                  <a14:compatExt spid="_x0000_s2279"/>
                </a:ext>
              </a:extLst>
            </xdr:cNvPr>
            <xdr:cNvSpPr>
              <a:spLocks noRot="1" noChangeShapeType="1"/>
            </xdr:cNvSpPr>
          </xdr:nvSpPr>
          <xdr:spPr>
            <a:xfrm>
              <a:off x="3922395" y="1753235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810</xdr:row>
          <xdr:rowOff>0</xdr:rowOff>
        </xdr:from>
        <xdr:to xmlns:xdr="http://schemas.openxmlformats.org/drawingml/2006/spreadsheetDrawing">
          <xdr:col>14</xdr:col>
          <xdr:colOff>0</xdr:colOff>
          <xdr:row>811</xdr:row>
          <xdr:rowOff>0</xdr:rowOff>
        </xdr:to>
        <xdr:sp textlink="">
          <xdr:nvSpPr>
            <xdr:cNvPr id="2280" name="チェック 232" hidden="1">
              <a:extLst>
                <a:ext uri="{63B3BB69-23CF-44E3-9099-C40C66FF867C}">
                  <a14:compatExt spid="_x0000_s2280"/>
                </a:ext>
              </a:extLst>
            </xdr:cNvPr>
            <xdr:cNvSpPr>
              <a:spLocks noRot="1" noChangeShapeType="1"/>
            </xdr:cNvSpPr>
          </xdr:nvSpPr>
          <xdr:spPr>
            <a:xfrm>
              <a:off x="3922395" y="1755330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811</xdr:row>
          <xdr:rowOff>0</xdr:rowOff>
        </xdr:from>
        <xdr:to xmlns:xdr="http://schemas.openxmlformats.org/drawingml/2006/spreadsheetDrawing">
          <xdr:col>14</xdr:col>
          <xdr:colOff>0</xdr:colOff>
          <xdr:row>812</xdr:row>
          <xdr:rowOff>0</xdr:rowOff>
        </xdr:to>
        <xdr:sp textlink="">
          <xdr:nvSpPr>
            <xdr:cNvPr id="2281" name="チェック 233" hidden="1">
              <a:extLst>
                <a:ext uri="{63B3BB69-23CF-44E3-9099-C40C66FF867C}">
                  <a14:compatExt spid="_x0000_s2281"/>
                </a:ext>
              </a:extLst>
            </xdr:cNvPr>
            <xdr:cNvSpPr>
              <a:spLocks noRot="1" noChangeShapeType="1"/>
            </xdr:cNvSpPr>
          </xdr:nvSpPr>
          <xdr:spPr>
            <a:xfrm>
              <a:off x="3922395" y="1757426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811</xdr:row>
          <xdr:rowOff>0</xdr:rowOff>
        </xdr:from>
        <xdr:to xmlns:xdr="http://schemas.openxmlformats.org/drawingml/2006/spreadsheetDrawing">
          <xdr:col>14</xdr:col>
          <xdr:colOff>0</xdr:colOff>
          <xdr:row>812</xdr:row>
          <xdr:rowOff>0</xdr:rowOff>
        </xdr:to>
        <xdr:sp textlink="">
          <xdr:nvSpPr>
            <xdr:cNvPr id="2282" name="チェック 234" hidden="1">
              <a:extLst>
                <a:ext uri="{63B3BB69-23CF-44E3-9099-C40C66FF867C}">
                  <a14:compatExt spid="_x0000_s2282"/>
                </a:ext>
              </a:extLst>
            </xdr:cNvPr>
            <xdr:cNvSpPr>
              <a:spLocks noRot="1" noChangeShapeType="1"/>
            </xdr:cNvSpPr>
          </xdr:nvSpPr>
          <xdr:spPr>
            <a:xfrm>
              <a:off x="3922395" y="1757426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811</xdr:row>
          <xdr:rowOff>0</xdr:rowOff>
        </xdr:from>
        <xdr:to xmlns:xdr="http://schemas.openxmlformats.org/drawingml/2006/spreadsheetDrawing">
          <xdr:col>14</xdr:col>
          <xdr:colOff>0</xdr:colOff>
          <xdr:row>812</xdr:row>
          <xdr:rowOff>0</xdr:rowOff>
        </xdr:to>
        <xdr:sp textlink="">
          <xdr:nvSpPr>
            <xdr:cNvPr id="2283" name="チェック 235" hidden="1">
              <a:extLst>
                <a:ext uri="{63B3BB69-23CF-44E3-9099-C40C66FF867C}">
                  <a14:compatExt spid="_x0000_s2283"/>
                </a:ext>
              </a:extLst>
            </xdr:cNvPr>
            <xdr:cNvSpPr>
              <a:spLocks noRot="1" noChangeShapeType="1"/>
            </xdr:cNvSpPr>
          </xdr:nvSpPr>
          <xdr:spPr>
            <a:xfrm>
              <a:off x="3922395" y="1757426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812</xdr:row>
          <xdr:rowOff>0</xdr:rowOff>
        </xdr:from>
        <xdr:to xmlns:xdr="http://schemas.openxmlformats.org/drawingml/2006/spreadsheetDrawing">
          <xdr:col>14</xdr:col>
          <xdr:colOff>0</xdr:colOff>
          <xdr:row>813</xdr:row>
          <xdr:rowOff>0</xdr:rowOff>
        </xdr:to>
        <xdr:sp textlink="">
          <xdr:nvSpPr>
            <xdr:cNvPr id="2284" name="チェック 236" hidden="1">
              <a:extLst>
                <a:ext uri="{63B3BB69-23CF-44E3-9099-C40C66FF867C}">
                  <a14:compatExt spid="_x0000_s2284"/>
                </a:ext>
              </a:extLst>
            </xdr:cNvPr>
            <xdr:cNvSpPr>
              <a:spLocks noRot="1" noChangeShapeType="1"/>
            </xdr:cNvSpPr>
          </xdr:nvSpPr>
          <xdr:spPr>
            <a:xfrm>
              <a:off x="3922395" y="1759521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819</xdr:row>
          <xdr:rowOff>0</xdr:rowOff>
        </xdr:from>
        <xdr:to xmlns:xdr="http://schemas.openxmlformats.org/drawingml/2006/spreadsheetDrawing">
          <xdr:col>14</xdr:col>
          <xdr:colOff>0</xdr:colOff>
          <xdr:row>820</xdr:row>
          <xdr:rowOff>0</xdr:rowOff>
        </xdr:to>
        <xdr:sp textlink="">
          <xdr:nvSpPr>
            <xdr:cNvPr id="2285" name="チェック 237" hidden="1">
              <a:extLst>
                <a:ext uri="{63B3BB69-23CF-44E3-9099-C40C66FF867C}">
                  <a14:compatExt spid="_x0000_s2285"/>
                </a:ext>
              </a:extLst>
            </xdr:cNvPr>
            <xdr:cNvSpPr>
              <a:spLocks noRot="1" noChangeShapeType="1"/>
            </xdr:cNvSpPr>
          </xdr:nvSpPr>
          <xdr:spPr>
            <a:xfrm>
              <a:off x="3922395" y="1774190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820</xdr:row>
          <xdr:rowOff>0</xdr:rowOff>
        </xdr:from>
        <xdr:to xmlns:xdr="http://schemas.openxmlformats.org/drawingml/2006/spreadsheetDrawing">
          <xdr:col>14</xdr:col>
          <xdr:colOff>0</xdr:colOff>
          <xdr:row>821</xdr:row>
          <xdr:rowOff>0</xdr:rowOff>
        </xdr:to>
        <xdr:sp textlink="">
          <xdr:nvSpPr>
            <xdr:cNvPr id="2286" name="チェック 238" hidden="1">
              <a:extLst>
                <a:ext uri="{63B3BB69-23CF-44E3-9099-C40C66FF867C}">
                  <a14:compatExt spid="_x0000_s2286"/>
                </a:ext>
              </a:extLst>
            </xdr:cNvPr>
            <xdr:cNvSpPr>
              <a:spLocks noRot="1" noChangeShapeType="1"/>
            </xdr:cNvSpPr>
          </xdr:nvSpPr>
          <xdr:spPr>
            <a:xfrm>
              <a:off x="3922395" y="1776285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821</xdr:row>
          <xdr:rowOff>0</xdr:rowOff>
        </xdr:from>
        <xdr:to xmlns:xdr="http://schemas.openxmlformats.org/drawingml/2006/spreadsheetDrawing">
          <xdr:col>14</xdr:col>
          <xdr:colOff>0</xdr:colOff>
          <xdr:row>822</xdr:row>
          <xdr:rowOff>0</xdr:rowOff>
        </xdr:to>
        <xdr:sp textlink="">
          <xdr:nvSpPr>
            <xdr:cNvPr id="2287" name="チェック 239" hidden="1">
              <a:extLst>
                <a:ext uri="{63B3BB69-23CF-44E3-9099-C40C66FF867C}">
                  <a14:compatExt spid="_x0000_s2287"/>
                </a:ext>
              </a:extLst>
            </xdr:cNvPr>
            <xdr:cNvSpPr>
              <a:spLocks noRot="1" noChangeShapeType="1"/>
            </xdr:cNvSpPr>
          </xdr:nvSpPr>
          <xdr:spPr>
            <a:xfrm>
              <a:off x="3922395" y="1778381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822</xdr:row>
          <xdr:rowOff>0</xdr:rowOff>
        </xdr:from>
        <xdr:to xmlns:xdr="http://schemas.openxmlformats.org/drawingml/2006/spreadsheetDrawing">
          <xdr:col>14</xdr:col>
          <xdr:colOff>0</xdr:colOff>
          <xdr:row>823</xdr:row>
          <xdr:rowOff>0</xdr:rowOff>
        </xdr:to>
        <xdr:sp textlink="">
          <xdr:nvSpPr>
            <xdr:cNvPr id="2288" name="チェック 240" hidden="1">
              <a:extLst>
                <a:ext uri="{63B3BB69-23CF-44E3-9099-C40C66FF867C}">
                  <a14:compatExt spid="_x0000_s2288"/>
                </a:ext>
              </a:extLst>
            </xdr:cNvPr>
            <xdr:cNvSpPr>
              <a:spLocks noRot="1" noChangeShapeType="1"/>
            </xdr:cNvSpPr>
          </xdr:nvSpPr>
          <xdr:spPr>
            <a:xfrm>
              <a:off x="3922395" y="1780476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823</xdr:row>
          <xdr:rowOff>0</xdr:rowOff>
        </xdr:from>
        <xdr:to xmlns:xdr="http://schemas.openxmlformats.org/drawingml/2006/spreadsheetDrawing">
          <xdr:col>14</xdr:col>
          <xdr:colOff>0</xdr:colOff>
          <xdr:row>824</xdr:row>
          <xdr:rowOff>0</xdr:rowOff>
        </xdr:to>
        <xdr:sp textlink="">
          <xdr:nvSpPr>
            <xdr:cNvPr id="2289" name="チェック 241" hidden="1">
              <a:extLst>
                <a:ext uri="{63B3BB69-23CF-44E3-9099-C40C66FF867C}">
                  <a14:compatExt spid="_x0000_s2289"/>
                </a:ext>
              </a:extLst>
            </xdr:cNvPr>
            <xdr:cNvSpPr>
              <a:spLocks noRot="1" noChangeShapeType="1"/>
            </xdr:cNvSpPr>
          </xdr:nvSpPr>
          <xdr:spPr>
            <a:xfrm>
              <a:off x="3922395" y="1782572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875</xdr:row>
          <xdr:rowOff>0</xdr:rowOff>
        </xdr:from>
        <xdr:to xmlns:xdr="http://schemas.openxmlformats.org/drawingml/2006/spreadsheetDrawing">
          <xdr:col>14</xdr:col>
          <xdr:colOff>0</xdr:colOff>
          <xdr:row>878</xdr:row>
          <xdr:rowOff>0</xdr:rowOff>
        </xdr:to>
        <xdr:sp textlink="">
          <xdr:nvSpPr>
            <xdr:cNvPr id="2290" name="オプション 242" hidden="1">
              <a:extLst>
                <a:ext uri="{63B3BB69-23CF-44E3-9099-C40C66FF867C}">
                  <a14:compatExt spid="_x0000_s2290"/>
                </a:ext>
              </a:extLst>
            </xdr:cNvPr>
            <xdr:cNvSpPr>
              <a:spLocks noRot="1" noChangeShapeType="1"/>
            </xdr:cNvSpPr>
          </xdr:nvSpPr>
          <xdr:spPr>
            <a:xfrm>
              <a:off x="3922395" y="189512575"/>
              <a:ext cx="272415" cy="628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878</xdr:row>
          <xdr:rowOff>0</xdr:rowOff>
        </xdr:from>
        <xdr:to xmlns:xdr="http://schemas.openxmlformats.org/drawingml/2006/spreadsheetDrawing">
          <xdr:col>14</xdr:col>
          <xdr:colOff>0</xdr:colOff>
          <xdr:row>881</xdr:row>
          <xdr:rowOff>0</xdr:rowOff>
        </xdr:to>
        <xdr:sp textlink="">
          <xdr:nvSpPr>
            <xdr:cNvPr id="2291" name="オプション 243" hidden="1">
              <a:extLst>
                <a:ext uri="{63B3BB69-23CF-44E3-9099-C40C66FF867C}">
                  <a14:compatExt spid="_x0000_s2291"/>
                </a:ext>
              </a:extLst>
            </xdr:cNvPr>
            <xdr:cNvSpPr>
              <a:spLocks noRot="1" noChangeShapeType="1"/>
            </xdr:cNvSpPr>
          </xdr:nvSpPr>
          <xdr:spPr>
            <a:xfrm>
              <a:off x="3922395" y="190141225"/>
              <a:ext cx="272415" cy="628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857</xdr:row>
          <xdr:rowOff>0</xdr:rowOff>
        </xdr:from>
        <xdr:to xmlns:xdr="http://schemas.openxmlformats.org/drawingml/2006/spreadsheetDrawing">
          <xdr:col>14</xdr:col>
          <xdr:colOff>0</xdr:colOff>
          <xdr:row>858</xdr:row>
          <xdr:rowOff>0</xdr:rowOff>
        </xdr:to>
        <xdr:sp textlink="">
          <xdr:nvSpPr>
            <xdr:cNvPr id="2292" name="チェック 244" hidden="1">
              <a:extLst>
                <a:ext uri="{63B3BB69-23CF-44E3-9099-C40C66FF867C}">
                  <a14:compatExt spid="_x0000_s2292"/>
                </a:ext>
              </a:extLst>
            </xdr:cNvPr>
            <xdr:cNvSpPr>
              <a:spLocks noRot="1" noChangeShapeType="1"/>
            </xdr:cNvSpPr>
          </xdr:nvSpPr>
          <xdr:spPr>
            <a:xfrm>
              <a:off x="3922395" y="1857406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858</xdr:row>
          <xdr:rowOff>0</xdr:rowOff>
        </xdr:from>
        <xdr:to xmlns:xdr="http://schemas.openxmlformats.org/drawingml/2006/spreadsheetDrawing">
          <xdr:col>14</xdr:col>
          <xdr:colOff>0</xdr:colOff>
          <xdr:row>859</xdr:row>
          <xdr:rowOff>0</xdr:rowOff>
        </xdr:to>
        <xdr:sp textlink="">
          <xdr:nvSpPr>
            <xdr:cNvPr id="2293" name="チェック 245" hidden="1">
              <a:extLst>
                <a:ext uri="{63B3BB69-23CF-44E3-9099-C40C66FF867C}">
                  <a14:compatExt spid="_x0000_s2293"/>
                </a:ext>
              </a:extLst>
            </xdr:cNvPr>
            <xdr:cNvSpPr>
              <a:spLocks noRot="1" noChangeShapeType="1"/>
            </xdr:cNvSpPr>
          </xdr:nvSpPr>
          <xdr:spPr>
            <a:xfrm>
              <a:off x="3922395" y="1859502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859</xdr:row>
          <xdr:rowOff>0</xdr:rowOff>
        </xdr:from>
        <xdr:to xmlns:xdr="http://schemas.openxmlformats.org/drawingml/2006/spreadsheetDrawing">
          <xdr:col>14</xdr:col>
          <xdr:colOff>0</xdr:colOff>
          <xdr:row>860</xdr:row>
          <xdr:rowOff>0</xdr:rowOff>
        </xdr:to>
        <xdr:sp textlink="">
          <xdr:nvSpPr>
            <xdr:cNvPr id="2294" name="チェック 246" hidden="1">
              <a:extLst>
                <a:ext uri="{63B3BB69-23CF-44E3-9099-C40C66FF867C}">
                  <a14:compatExt spid="_x0000_s2294"/>
                </a:ext>
              </a:extLst>
            </xdr:cNvPr>
            <xdr:cNvSpPr>
              <a:spLocks noRot="1" noChangeShapeType="1"/>
            </xdr:cNvSpPr>
          </xdr:nvSpPr>
          <xdr:spPr>
            <a:xfrm>
              <a:off x="3922395" y="1861597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859</xdr:row>
          <xdr:rowOff>0</xdr:rowOff>
        </xdr:from>
        <xdr:to xmlns:xdr="http://schemas.openxmlformats.org/drawingml/2006/spreadsheetDrawing">
          <xdr:col>14</xdr:col>
          <xdr:colOff>0</xdr:colOff>
          <xdr:row>860</xdr:row>
          <xdr:rowOff>0</xdr:rowOff>
        </xdr:to>
        <xdr:sp textlink="">
          <xdr:nvSpPr>
            <xdr:cNvPr id="2295" name="チェック 247" hidden="1">
              <a:extLst>
                <a:ext uri="{63B3BB69-23CF-44E3-9099-C40C66FF867C}">
                  <a14:compatExt spid="_x0000_s2295"/>
                </a:ext>
              </a:extLst>
            </xdr:cNvPr>
            <xdr:cNvSpPr>
              <a:spLocks noRot="1" noChangeShapeType="1"/>
            </xdr:cNvSpPr>
          </xdr:nvSpPr>
          <xdr:spPr>
            <a:xfrm>
              <a:off x="3922395" y="1861597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859</xdr:row>
          <xdr:rowOff>0</xdr:rowOff>
        </xdr:from>
        <xdr:to xmlns:xdr="http://schemas.openxmlformats.org/drawingml/2006/spreadsheetDrawing">
          <xdr:col>14</xdr:col>
          <xdr:colOff>0</xdr:colOff>
          <xdr:row>860</xdr:row>
          <xdr:rowOff>0</xdr:rowOff>
        </xdr:to>
        <xdr:sp textlink="">
          <xdr:nvSpPr>
            <xdr:cNvPr id="2296" name="チェック 248" hidden="1">
              <a:extLst>
                <a:ext uri="{63B3BB69-23CF-44E3-9099-C40C66FF867C}">
                  <a14:compatExt spid="_x0000_s2296"/>
                </a:ext>
              </a:extLst>
            </xdr:cNvPr>
            <xdr:cNvSpPr>
              <a:spLocks noRot="1" noChangeShapeType="1"/>
            </xdr:cNvSpPr>
          </xdr:nvSpPr>
          <xdr:spPr>
            <a:xfrm>
              <a:off x="3922395" y="1861597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860</xdr:row>
          <xdr:rowOff>0</xdr:rowOff>
        </xdr:from>
        <xdr:to xmlns:xdr="http://schemas.openxmlformats.org/drawingml/2006/spreadsheetDrawing">
          <xdr:col>14</xdr:col>
          <xdr:colOff>0</xdr:colOff>
          <xdr:row>861</xdr:row>
          <xdr:rowOff>0</xdr:rowOff>
        </xdr:to>
        <xdr:sp textlink="">
          <xdr:nvSpPr>
            <xdr:cNvPr id="2297" name="チェック 249" hidden="1">
              <a:extLst>
                <a:ext uri="{63B3BB69-23CF-44E3-9099-C40C66FF867C}">
                  <a14:compatExt spid="_x0000_s2297"/>
                </a:ext>
              </a:extLst>
            </xdr:cNvPr>
            <xdr:cNvSpPr>
              <a:spLocks noRot="1" noChangeShapeType="1"/>
            </xdr:cNvSpPr>
          </xdr:nvSpPr>
          <xdr:spPr>
            <a:xfrm>
              <a:off x="3922395" y="1863693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867</xdr:row>
          <xdr:rowOff>0</xdr:rowOff>
        </xdr:from>
        <xdr:to xmlns:xdr="http://schemas.openxmlformats.org/drawingml/2006/spreadsheetDrawing">
          <xdr:col>14</xdr:col>
          <xdr:colOff>0</xdr:colOff>
          <xdr:row>868</xdr:row>
          <xdr:rowOff>0</xdr:rowOff>
        </xdr:to>
        <xdr:sp textlink="">
          <xdr:nvSpPr>
            <xdr:cNvPr id="2298" name="チェック 250" hidden="1">
              <a:extLst>
                <a:ext uri="{63B3BB69-23CF-44E3-9099-C40C66FF867C}">
                  <a14:compatExt spid="_x0000_s2298"/>
                </a:ext>
              </a:extLst>
            </xdr:cNvPr>
            <xdr:cNvSpPr>
              <a:spLocks noRot="1" noChangeShapeType="1"/>
            </xdr:cNvSpPr>
          </xdr:nvSpPr>
          <xdr:spPr>
            <a:xfrm>
              <a:off x="3922395" y="1878361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868</xdr:row>
          <xdr:rowOff>0</xdr:rowOff>
        </xdr:from>
        <xdr:to xmlns:xdr="http://schemas.openxmlformats.org/drawingml/2006/spreadsheetDrawing">
          <xdr:col>14</xdr:col>
          <xdr:colOff>0</xdr:colOff>
          <xdr:row>869</xdr:row>
          <xdr:rowOff>0</xdr:rowOff>
        </xdr:to>
        <xdr:sp textlink="">
          <xdr:nvSpPr>
            <xdr:cNvPr id="2299" name="チェック 251" hidden="1">
              <a:extLst>
                <a:ext uri="{63B3BB69-23CF-44E3-9099-C40C66FF867C}">
                  <a14:compatExt spid="_x0000_s2299"/>
                </a:ext>
              </a:extLst>
            </xdr:cNvPr>
            <xdr:cNvSpPr>
              <a:spLocks noRot="1" noChangeShapeType="1"/>
            </xdr:cNvSpPr>
          </xdr:nvSpPr>
          <xdr:spPr>
            <a:xfrm>
              <a:off x="3922395" y="1880457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869</xdr:row>
          <xdr:rowOff>0</xdr:rowOff>
        </xdr:from>
        <xdr:to xmlns:xdr="http://schemas.openxmlformats.org/drawingml/2006/spreadsheetDrawing">
          <xdr:col>14</xdr:col>
          <xdr:colOff>0</xdr:colOff>
          <xdr:row>870</xdr:row>
          <xdr:rowOff>0</xdr:rowOff>
        </xdr:to>
        <xdr:sp textlink="">
          <xdr:nvSpPr>
            <xdr:cNvPr id="2300" name="チェック 252" hidden="1">
              <a:extLst>
                <a:ext uri="{63B3BB69-23CF-44E3-9099-C40C66FF867C}">
                  <a14:compatExt spid="_x0000_s2300"/>
                </a:ext>
              </a:extLst>
            </xdr:cNvPr>
            <xdr:cNvSpPr>
              <a:spLocks noRot="1" noChangeShapeType="1"/>
            </xdr:cNvSpPr>
          </xdr:nvSpPr>
          <xdr:spPr>
            <a:xfrm>
              <a:off x="3922395" y="1882552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870</xdr:row>
          <xdr:rowOff>0</xdr:rowOff>
        </xdr:from>
        <xdr:to xmlns:xdr="http://schemas.openxmlformats.org/drawingml/2006/spreadsheetDrawing">
          <xdr:col>14</xdr:col>
          <xdr:colOff>0</xdr:colOff>
          <xdr:row>871</xdr:row>
          <xdr:rowOff>0</xdr:rowOff>
        </xdr:to>
        <xdr:sp textlink="">
          <xdr:nvSpPr>
            <xdr:cNvPr id="2301" name="チェック 253" hidden="1">
              <a:extLst>
                <a:ext uri="{63B3BB69-23CF-44E3-9099-C40C66FF867C}">
                  <a14:compatExt spid="_x0000_s2301"/>
                </a:ext>
              </a:extLst>
            </xdr:cNvPr>
            <xdr:cNvSpPr>
              <a:spLocks noRot="1" noChangeShapeType="1"/>
            </xdr:cNvSpPr>
          </xdr:nvSpPr>
          <xdr:spPr>
            <a:xfrm>
              <a:off x="3922395" y="1884648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871</xdr:row>
          <xdr:rowOff>0</xdr:rowOff>
        </xdr:from>
        <xdr:to xmlns:xdr="http://schemas.openxmlformats.org/drawingml/2006/spreadsheetDrawing">
          <xdr:col>14</xdr:col>
          <xdr:colOff>0</xdr:colOff>
          <xdr:row>872</xdr:row>
          <xdr:rowOff>0</xdr:rowOff>
        </xdr:to>
        <xdr:sp textlink="">
          <xdr:nvSpPr>
            <xdr:cNvPr id="2302" name="チェック 254" hidden="1">
              <a:extLst>
                <a:ext uri="{63B3BB69-23CF-44E3-9099-C40C66FF867C}">
                  <a14:compatExt spid="_x0000_s2302"/>
                </a:ext>
              </a:extLst>
            </xdr:cNvPr>
            <xdr:cNvSpPr>
              <a:spLocks noRot="1" noChangeShapeType="1"/>
            </xdr:cNvSpPr>
          </xdr:nvSpPr>
          <xdr:spPr>
            <a:xfrm>
              <a:off x="3922395" y="1886743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228600</xdr:colOff>
          <xdr:row>202</xdr:row>
          <xdr:rowOff>151765</xdr:rowOff>
        </xdr:from>
        <xdr:to xmlns:xdr="http://schemas.openxmlformats.org/drawingml/2006/spreadsheetDrawing">
          <xdr:col>14</xdr:col>
          <xdr:colOff>190500</xdr:colOff>
          <xdr:row>209</xdr:row>
          <xdr:rowOff>67945</xdr:rowOff>
        </xdr:to>
        <xdr:sp textlink="">
          <xdr:nvSpPr>
            <xdr:cNvPr id="2304" name="グループ 256" hidden="1">
              <a:extLst>
                <a:ext uri="{63B3BB69-23CF-44E3-9099-C40C66FF867C}">
                  <a14:compatExt spid="_x0000_s2304"/>
                </a:ext>
              </a:extLst>
            </xdr:cNvPr>
            <xdr:cNvSpPr>
              <a:spLocks noRot="1" noChangeShapeType="1"/>
            </xdr:cNvSpPr>
          </xdr:nvSpPr>
          <xdr:spPr>
            <a:xfrm>
              <a:off x="3606165" y="43614340"/>
              <a:ext cx="779145" cy="13830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228600</xdr:colOff>
          <xdr:row>250</xdr:row>
          <xdr:rowOff>151765</xdr:rowOff>
        </xdr:from>
        <xdr:to xmlns:xdr="http://schemas.openxmlformats.org/drawingml/2006/spreadsheetDrawing">
          <xdr:col>14</xdr:col>
          <xdr:colOff>190500</xdr:colOff>
          <xdr:row>257</xdr:row>
          <xdr:rowOff>67945</xdr:rowOff>
        </xdr:to>
        <xdr:sp textlink="">
          <xdr:nvSpPr>
            <xdr:cNvPr id="2305" name="グループ 257" hidden="1">
              <a:extLst>
                <a:ext uri="{63B3BB69-23CF-44E3-9099-C40C66FF867C}">
                  <a14:compatExt spid="_x0000_s2305"/>
                </a:ext>
              </a:extLst>
            </xdr:cNvPr>
            <xdr:cNvSpPr>
              <a:spLocks noRot="1" noChangeShapeType="1"/>
            </xdr:cNvSpPr>
          </xdr:nvSpPr>
          <xdr:spPr>
            <a:xfrm>
              <a:off x="3606165" y="54031515"/>
              <a:ext cx="779145" cy="13830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241300</xdr:colOff>
          <xdr:row>298</xdr:row>
          <xdr:rowOff>146050</xdr:rowOff>
        </xdr:from>
        <xdr:to xmlns:xdr="http://schemas.openxmlformats.org/drawingml/2006/spreadsheetDrawing">
          <xdr:col>14</xdr:col>
          <xdr:colOff>205740</xdr:colOff>
          <xdr:row>305</xdr:row>
          <xdr:rowOff>38100</xdr:rowOff>
        </xdr:to>
        <xdr:sp textlink="">
          <xdr:nvSpPr>
            <xdr:cNvPr id="2306" name="グループ 258" hidden="1">
              <a:extLst>
                <a:ext uri="{63B3BB69-23CF-44E3-9099-C40C66FF867C}">
                  <a14:compatExt spid="_x0000_s2306"/>
                </a:ext>
              </a:extLst>
            </xdr:cNvPr>
            <xdr:cNvSpPr>
              <a:spLocks noRot="1" noChangeShapeType="1"/>
            </xdr:cNvSpPr>
          </xdr:nvSpPr>
          <xdr:spPr>
            <a:xfrm>
              <a:off x="3618865" y="64442975"/>
              <a:ext cx="781685" cy="13589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228600</xdr:colOff>
          <xdr:row>346</xdr:row>
          <xdr:rowOff>165100</xdr:rowOff>
        </xdr:from>
        <xdr:to xmlns:xdr="http://schemas.openxmlformats.org/drawingml/2006/spreadsheetDrawing">
          <xdr:col>14</xdr:col>
          <xdr:colOff>190500</xdr:colOff>
          <xdr:row>353</xdr:row>
          <xdr:rowOff>67945</xdr:rowOff>
        </xdr:to>
        <xdr:sp textlink="">
          <xdr:nvSpPr>
            <xdr:cNvPr id="2307" name="グループ 259" hidden="1">
              <a:extLst>
                <a:ext uri="{63B3BB69-23CF-44E3-9099-C40C66FF867C}">
                  <a14:compatExt spid="_x0000_s2307"/>
                </a:ext>
              </a:extLst>
            </xdr:cNvPr>
            <xdr:cNvSpPr>
              <a:spLocks noRot="1" noChangeShapeType="1"/>
            </xdr:cNvSpPr>
          </xdr:nvSpPr>
          <xdr:spPr>
            <a:xfrm>
              <a:off x="3606165" y="74879200"/>
              <a:ext cx="779145" cy="13696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241300</xdr:colOff>
          <xdr:row>394</xdr:row>
          <xdr:rowOff>184150</xdr:rowOff>
        </xdr:from>
        <xdr:to xmlns:xdr="http://schemas.openxmlformats.org/drawingml/2006/spreadsheetDrawing">
          <xdr:col>14</xdr:col>
          <xdr:colOff>205740</xdr:colOff>
          <xdr:row>401</xdr:row>
          <xdr:rowOff>76200</xdr:rowOff>
        </xdr:to>
        <xdr:sp textlink="">
          <xdr:nvSpPr>
            <xdr:cNvPr id="2308" name="グループ 260" hidden="1">
              <a:extLst>
                <a:ext uri="{63B3BB69-23CF-44E3-9099-C40C66FF867C}">
                  <a14:compatExt spid="_x0000_s2308"/>
                </a:ext>
              </a:extLst>
            </xdr:cNvPr>
            <xdr:cNvSpPr>
              <a:spLocks noRot="1" noChangeShapeType="1"/>
            </xdr:cNvSpPr>
          </xdr:nvSpPr>
          <xdr:spPr>
            <a:xfrm>
              <a:off x="3618865" y="85315425"/>
              <a:ext cx="781685" cy="13589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241300</xdr:colOff>
          <xdr:row>442</xdr:row>
          <xdr:rowOff>165100</xdr:rowOff>
        </xdr:from>
        <xdr:to xmlns:xdr="http://schemas.openxmlformats.org/drawingml/2006/spreadsheetDrawing">
          <xdr:col>14</xdr:col>
          <xdr:colOff>205740</xdr:colOff>
          <xdr:row>449</xdr:row>
          <xdr:rowOff>67945</xdr:rowOff>
        </xdr:to>
        <xdr:sp textlink="">
          <xdr:nvSpPr>
            <xdr:cNvPr id="2309" name="グループ 261" hidden="1">
              <a:extLst>
                <a:ext uri="{63B3BB69-23CF-44E3-9099-C40C66FF867C}">
                  <a14:compatExt spid="_x0000_s2309"/>
                </a:ext>
              </a:extLst>
            </xdr:cNvPr>
            <xdr:cNvSpPr>
              <a:spLocks noRot="1" noChangeShapeType="1"/>
            </xdr:cNvSpPr>
          </xdr:nvSpPr>
          <xdr:spPr>
            <a:xfrm>
              <a:off x="3618865" y="95713550"/>
              <a:ext cx="781685" cy="13696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241300</xdr:colOff>
          <xdr:row>490</xdr:row>
          <xdr:rowOff>165100</xdr:rowOff>
        </xdr:from>
        <xdr:to xmlns:xdr="http://schemas.openxmlformats.org/drawingml/2006/spreadsheetDrawing">
          <xdr:col>14</xdr:col>
          <xdr:colOff>205740</xdr:colOff>
          <xdr:row>497</xdr:row>
          <xdr:rowOff>67945</xdr:rowOff>
        </xdr:to>
        <xdr:sp textlink="">
          <xdr:nvSpPr>
            <xdr:cNvPr id="2310" name="グループ 262" hidden="1">
              <a:extLst>
                <a:ext uri="{63B3BB69-23CF-44E3-9099-C40C66FF867C}">
                  <a14:compatExt spid="_x0000_s2310"/>
                </a:ext>
              </a:extLst>
            </xdr:cNvPr>
            <xdr:cNvSpPr>
              <a:spLocks noRot="1" noChangeShapeType="1"/>
            </xdr:cNvSpPr>
          </xdr:nvSpPr>
          <xdr:spPr>
            <a:xfrm>
              <a:off x="3618865" y="106130725"/>
              <a:ext cx="781685" cy="13696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228600</xdr:colOff>
          <xdr:row>538</xdr:row>
          <xdr:rowOff>146050</xdr:rowOff>
        </xdr:from>
        <xdr:to xmlns:xdr="http://schemas.openxmlformats.org/drawingml/2006/spreadsheetDrawing">
          <xdr:col>14</xdr:col>
          <xdr:colOff>190500</xdr:colOff>
          <xdr:row>545</xdr:row>
          <xdr:rowOff>53340</xdr:rowOff>
        </xdr:to>
        <xdr:sp textlink="">
          <xdr:nvSpPr>
            <xdr:cNvPr id="2311" name="グループ 263" hidden="1">
              <a:extLst>
                <a:ext uri="{63B3BB69-23CF-44E3-9099-C40C66FF867C}">
                  <a14:compatExt spid="_x0000_s2311"/>
                </a:ext>
              </a:extLst>
            </xdr:cNvPr>
            <xdr:cNvSpPr>
              <a:spLocks noRot="1" noChangeShapeType="1"/>
            </xdr:cNvSpPr>
          </xdr:nvSpPr>
          <xdr:spPr>
            <a:xfrm>
              <a:off x="3606165" y="116528850"/>
              <a:ext cx="779145" cy="13741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241300</xdr:colOff>
          <xdr:row>586</xdr:row>
          <xdr:rowOff>151765</xdr:rowOff>
        </xdr:from>
        <xdr:to xmlns:xdr="http://schemas.openxmlformats.org/drawingml/2006/spreadsheetDrawing">
          <xdr:col>14</xdr:col>
          <xdr:colOff>205740</xdr:colOff>
          <xdr:row>593</xdr:row>
          <xdr:rowOff>67945</xdr:rowOff>
        </xdr:to>
        <xdr:sp textlink="">
          <xdr:nvSpPr>
            <xdr:cNvPr id="2312" name="グループ 264" hidden="1">
              <a:extLst>
                <a:ext uri="{63B3BB69-23CF-44E3-9099-C40C66FF867C}">
                  <a14:compatExt spid="_x0000_s2312"/>
                </a:ext>
              </a:extLst>
            </xdr:cNvPr>
            <xdr:cNvSpPr>
              <a:spLocks noRot="1" noChangeShapeType="1"/>
            </xdr:cNvSpPr>
          </xdr:nvSpPr>
          <xdr:spPr>
            <a:xfrm>
              <a:off x="3618865" y="126951740"/>
              <a:ext cx="781685" cy="13830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241300</xdr:colOff>
          <xdr:row>634</xdr:row>
          <xdr:rowOff>151765</xdr:rowOff>
        </xdr:from>
        <xdr:to xmlns:xdr="http://schemas.openxmlformats.org/drawingml/2006/spreadsheetDrawing">
          <xdr:col>14</xdr:col>
          <xdr:colOff>205740</xdr:colOff>
          <xdr:row>641</xdr:row>
          <xdr:rowOff>67945</xdr:rowOff>
        </xdr:to>
        <xdr:sp textlink="">
          <xdr:nvSpPr>
            <xdr:cNvPr id="2313" name="グループ 265" hidden="1">
              <a:extLst>
                <a:ext uri="{63B3BB69-23CF-44E3-9099-C40C66FF867C}">
                  <a14:compatExt spid="_x0000_s2313"/>
                </a:ext>
              </a:extLst>
            </xdr:cNvPr>
            <xdr:cNvSpPr>
              <a:spLocks noRot="1" noChangeShapeType="1"/>
            </xdr:cNvSpPr>
          </xdr:nvSpPr>
          <xdr:spPr>
            <a:xfrm>
              <a:off x="3618865" y="137368915"/>
              <a:ext cx="781685" cy="13830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222250</xdr:colOff>
          <xdr:row>682</xdr:row>
          <xdr:rowOff>146050</xdr:rowOff>
        </xdr:from>
        <xdr:to xmlns:xdr="http://schemas.openxmlformats.org/drawingml/2006/spreadsheetDrawing">
          <xdr:col>14</xdr:col>
          <xdr:colOff>182880</xdr:colOff>
          <xdr:row>689</xdr:row>
          <xdr:rowOff>53340</xdr:rowOff>
        </xdr:to>
        <xdr:sp textlink="">
          <xdr:nvSpPr>
            <xdr:cNvPr id="2314" name="グループ 266" hidden="1">
              <a:extLst>
                <a:ext uri="{63B3BB69-23CF-44E3-9099-C40C66FF867C}">
                  <a14:compatExt spid="_x0000_s2314"/>
                </a:ext>
              </a:extLst>
            </xdr:cNvPr>
            <xdr:cNvSpPr>
              <a:spLocks noRot="1" noChangeShapeType="1"/>
            </xdr:cNvSpPr>
          </xdr:nvSpPr>
          <xdr:spPr>
            <a:xfrm>
              <a:off x="3599815" y="147780375"/>
              <a:ext cx="777875" cy="13741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241300</xdr:colOff>
          <xdr:row>730</xdr:row>
          <xdr:rowOff>146050</xdr:rowOff>
        </xdr:from>
        <xdr:to xmlns:xdr="http://schemas.openxmlformats.org/drawingml/2006/spreadsheetDrawing">
          <xdr:col>14</xdr:col>
          <xdr:colOff>205740</xdr:colOff>
          <xdr:row>737</xdr:row>
          <xdr:rowOff>38100</xdr:rowOff>
        </xdr:to>
        <xdr:sp textlink="">
          <xdr:nvSpPr>
            <xdr:cNvPr id="2315" name="グループ 267" hidden="1">
              <a:extLst>
                <a:ext uri="{63B3BB69-23CF-44E3-9099-C40C66FF867C}">
                  <a14:compatExt spid="_x0000_s2315"/>
                </a:ext>
              </a:extLst>
            </xdr:cNvPr>
            <xdr:cNvSpPr>
              <a:spLocks noRot="1" noChangeShapeType="1"/>
            </xdr:cNvSpPr>
          </xdr:nvSpPr>
          <xdr:spPr>
            <a:xfrm>
              <a:off x="3618865" y="158197550"/>
              <a:ext cx="781685" cy="13589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222250</xdr:colOff>
          <xdr:row>778</xdr:row>
          <xdr:rowOff>146050</xdr:rowOff>
        </xdr:from>
        <xdr:to xmlns:xdr="http://schemas.openxmlformats.org/drawingml/2006/spreadsheetDrawing">
          <xdr:col>14</xdr:col>
          <xdr:colOff>182880</xdr:colOff>
          <xdr:row>785</xdr:row>
          <xdr:rowOff>53340</xdr:rowOff>
        </xdr:to>
        <xdr:sp textlink="">
          <xdr:nvSpPr>
            <xdr:cNvPr id="2316" name="グループ 268" hidden="1">
              <a:extLst>
                <a:ext uri="{63B3BB69-23CF-44E3-9099-C40C66FF867C}">
                  <a14:compatExt spid="_x0000_s2316"/>
                </a:ext>
              </a:extLst>
            </xdr:cNvPr>
            <xdr:cNvSpPr>
              <a:spLocks noRot="1" noChangeShapeType="1"/>
            </xdr:cNvSpPr>
          </xdr:nvSpPr>
          <xdr:spPr>
            <a:xfrm>
              <a:off x="3599815" y="168614725"/>
              <a:ext cx="777875" cy="13741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203200</xdr:colOff>
          <xdr:row>826</xdr:row>
          <xdr:rowOff>165100</xdr:rowOff>
        </xdr:from>
        <xdr:to xmlns:xdr="http://schemas.openxmlformats.org/drawingml/2006/spreadsheetDrawing">
          <xdr:col>14</xdr:col>
          <xdr:colOff>167640</xdr:colOff>
          <xdr:row>833</xdr:row>
          <xdr:rowOff>67945</xdr:rowOff>
        </xdr:to>
        <xdr:sp textlink="">
          <xdr:nvSpPr>
            <xdr:cNvPr id="2317" name="グループ 269" hidden="1">
              <a:extLst>
                <a:ext uri="{63B3BB69-23CF-44E3-9099-C40C66FF867C}">
                  <a14:compatExt spid="_x0000_s2317"/>
                </a:ext>
              </a:extLst>
            </xdr:cNvPr>
            <xdr:cNvSpPr>
              <a:spLocks noRot="1" noChangeShapeType="1"/>
            </xdr:cNvSpPr>
          </xdr:nvSpPr>
          <xdr:spPr>
            <a:xfrm>
              <a:off x="3580765" y="179050950"/>
              <a:ext cx="781685" cy="13696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228600</xdr:colOff>
          <xdr:row>874</xdr:row>
          <xdr:rowOff>146050</xdr:rowOff>
        </xdr:from>
        <xdr:to xmlns:xdr="http://schemas.openxmlformats.org/drawingml/2006/spreadsheetDrawing">
          <xdr:col>14</xdr:col>
          <xdr:colOff>190500</xdr:colOff>
          <xdr:row>881</xdr:row>
          <xdr:rowOff>53340</xdr:rowOff>
        </xdr:to>
        <xdr:sp textlink="">
          <xdr:nvSpPr>
            <xdr:cNvPr id="2318" name="グループ 270" hidden="1">
              <a:extLst>
                <a:ext uri="{63B3BB69-23CF-44E3-9099-C40C66FF867C}">
                  <a14:compatExt spid="_x0000_s2318"/>
                </a:ext>
              </a:extLst>
            </xdr:cNvPr>
            <xdr:cNvSpPr>
              <a:spLocks noRot="1" noChangeShapeType="1"/>
            </xdr:cNvSpPr>
          </xdr:nvSpPr>
          <xdr:spPr>
            <a:xfrm>
              <a:off x="3606165" y="189449075"/>
              <a:ext cx="779145" cy="1374140"/>
            </a:xfrm>
            <a:prstGeom prst="rec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14</xdr:row>
          <xdr:rowOff>0</xdr:rowOff>
        </xdr:from>
        <xdr:to xmlns:xdr="http://schemas.openxmlformats.org/drawingml/2006/spreadsheetDrawing">
          <xdr:col>4</xdr:col>
          <xdr:colOff>0</xdr:colOff>
          <xdr:row>15</xdr:row>
          <xdr:rowOff>0</xdr:rowOff>
        </xdr:to>
        <xdr:sp textlink="">
          <xdr:nvSpPr>
            <xdr:cNvPr id="13338" name="Option Button 6" hidden="1">
              <a:extLst>
                <a:ext uri="{63B3BB69-23CF-44E3-9099-C40C66FF867C}">
                  <a14:compatExt spid="_x0000_s13338"/>
                </a:ext>
              </a:extLst>
            </xdr:cNvPr>
            <xdr:cNvSpPr>
              <a:spLocks noRot="1" noChangeShapeType="1"/>
            </xdr:cNvSpPr>
          </xdr:nvSpPr>
          <xdr:spPr>
            <a:xfrm>
              <a:off x="1198245" y="28956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15</xdr:row>
          <xdr:rowOff>0</xdr:rowOff>
        </xdr:from>
        <xdr:to xmlns:xdr="http://schemas.openxmlformats.org/drawingml/2006/spreadsheetDrawing">
          <xdr:col>4</xdr:col>
          <xdr:colOff>0</xdr:colOff>
          <xdr:row>16</xdr:row>
          <xdr:rowOff>0</xdr:rowOff>
        </xdr:to>
        <xdr:sp textlink="">
          <xdr:nvSpPr>
            <xdr:cNvPr id="13339" name="Option Button 7" hidden="1">
              <a:extLst>
                <a:ext uri="{63B3BB69-23CF-44E3-9099-C40C66FF867C}">
                  <a14:compatExt spid="_x0000_s13339"/>
                </a:ext>
              </a:extLst>
            </xdr:cNvPr>
            <xdr:cNvSpPr>
              <a:spLocks noRot="1" noChangeShapeType="1"/>
            </xdr:cNvSpPr>
          </xdr:nvSpPr>
          <xdr:spPr>
            <a:xfrm>
              <a:off x="1198245" y="31051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15</xdr:row>
          <xdr:rowOff>170180</xdr:rowOff>
        </xdr:from>
        <xdr:to xmlns:xdr="http://schemas.openxmlformats.org/drawingml/2006/spreadsheetDrawing">
          <xdr:col>4</xdr:col>
          <xdr:colOff>0</xdr:colOff>
          <xdr:row>17</xdr:row>
          <xdr:rowOff>0</xdr:rowOff>
        </xdr:to>
        <xdr:sp textlink="">
          <xdr:nvSpPr>
            <xdr:cNvPr id="13340" name="Option Button 8" hidden="1">
              <a:extLst>
                <a:ext uri="{63B3BB69-23CF-44E3-9099-C40C66FF867C}">
                  <a14:compatExt spid="_x0000_s13340"/>
                </a:ext>
              </a:extLst>
            </xdr:cNvPr>
            <xdr:cNvSpPr>
              <a:spLocks noRot="1" noChangeShapeType="1"/>
            </xdr:cNvSpPr>
          </xdr:nvSpPr>
          <xdr:spPr>
            <a:xfrm>
              <a:off x="1198245" y="3275330"/>
              <a:ext cx="272415" cy="24892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17</xdr:row>
          <xdr:rowOff>0</xdr:rowOff>
        </xdr:from>
        <xdr:to xmlns:xdr="http://schemas.openxmlformats.org/drawingml/2006/spreadsheetDrawing">
          <xdr:col>4</xdr:col>
          <xdr:colOff>0</xdr:colOff>
          <xdr:row>18</xdr:row>
          <xdr:rowOff>0</xdr:rowOff>
        </xdr:to>
        <xdr:sp textlink="">
          <xdr:nvSpPr>
            <xdr:cNvPr id="13341" name="Option Button 9" hidden="1">
              <a:extLst>
                <a:ext uri="{63B3BB69-23CF-44E3-9099-C40C66FF867C}">
                  <a14:compatExt spid="_x0000_s13341"/>
                </a:ext>
              </a:extLst>
            </xdr:cNvPr>
            <xdr:cNvSpPr>
              <a:spLocks noRot="1" noChangeShapeType="1"/>
            </xdr:cNvSpPr>
          </xdr:nvSpPr>
          <xdr:spPr>
            <a:xfrm>
              <a:off x="1198245" y="35242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18</xdr:row>
          <xdr:rowOff>0</xdr:rowOff>
        </xdr:from>
        <xdr:to xmlns:xdr="http://schemas.openxmlformats.org/drawingml/2006/spreadsheetDrawing">
          <xdr:col>4</xdr:col>
          <xdr:colOff>0</xdr:colOff>
          <xdr:row>19</xdr:row>
          <xdr:rowOff>0</xdr:rowOff>
        </xdr:to>
        <xdr:sp textlink="">
          <xdr:nvSpPr>
            <xdr:cNvPr id="13342" name="Option Button 10" hidden="1">
              <a:extLst>
                <a:ext uri="{63B3BB69-23CF-44E3-9099-C40C66FF867C}">
                  <a14:compatExt spid="_x0000_s13342"/>
                </a:ext>
              </a:extLst>
            </xdr:cNvPr>
            <xdr:cNvSpPr>
              <a:spLocks noRot="1" noChangeShapeType="1"/>
            </xdr:cNvSpPr>
          </xdr:nvSpPr>
          <xdr:spPr>
            <a:xfrm>
              <a:off x="1198245" y="37338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184150</xdr:colOff>
          <xdr:row>13</xdr:row>
          <xdr:rowOff>113665</xdr:rowOff>
        </xdr:from>
        <xdr:to xmlns:xdr="http://schemas.openxmlformats.org/drawingml/2006/spreadsheetDrawing">
          <xdr:col>4</xdr:col>
          <xdr:colOff>88900</xdr:colOff>
          <xdr:row>19</xdr:row>
          <xdr:rowOff>130810</xdr:rowOff>
        </xdr:to>
        <xdr:sp textlink="">
          <xdr:nvSpPr>
            <xdr:cNvPr id="13494" name="Group Box 2" hidden="1">
              <a:extLst>
                <a:ext uri="{63B3BB69-23CF-44E3-9099-C40C66FF867C}">
                  <a14:compatExt spid="_x0000_s13494"/>
                </a:ext>
              </a:extLst>
            </xdr:cNvPr>
            <xdr:cNvSpPr>
              <a:spLocks noRot="1" noChangeShapeType="1"/>
            </xdr:cNvSpPr>
          </xdr:nvSpPr>
          <xdr:spPr>
            <a:xfrm>
              <a:off x="1109980" y="2809240"/>
              <a:ext cx="449580" cy="12649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51</xdr:row>
          <xdr:rowOff>0</xdr:rowOff>
        </xdr:from>
        <xdr:to xmlns:xdr="http://schemas.openxmlformats.org/drawingml/2006/spreadsheetDrawing">
          <xdr:col>4</xdr:col>
          <xdr:colOff>0</xdr:colOff>
          <xdr:row>52</xdr:row>
          <xdr:rowOff>0</xdr:rowOff>
        </xdr:to>
        <xdr:sp textlink="">
          <xdr:nvSpPr>
            <xdr:cNvPr id="13489" name="Option Button 11" hidden="1">
              <a:extLst>
                <a:ext uri="{63B3BB69-23CF-44E3-9099-C40C66FF867C}">
                  <a14:compatExt spid="_x0000_s13489"/>
                </a:ext>
              </a:extLst>
            </xdr:cNvPr>
            <xdr:cNvSpPr>
              <a:spLocks noRot="1" noChangeShapeType="1"/>
            </xdr:cNvSpPr>
          </xdr:nvSpPr>
          <xdr:spPr>
            <a:xfrm>
              <a:off x="1198245" y="1058481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0</xdr:colOff>
          <xdr:row>51</xdr:row>
          <xdr:rowOff>0</xdr:rowOff>
        </xdr:from>
        <xdr:to xmlns:xdr="http://schemas.openxmlformats.org/drawingml/2006/spreadsheetDrawing">
          <xdr:col>13</xdr:col>
          <xdr:colOff>0</xdr:colOff>
          <xdr:row>52</xdr:row>
          <xdr:rowOff>0</xdr:rowOff>
        </xdr:to>
        <xdr:sp textlink="">
          <xdr:nvSpPr>
            <xdr:cNvPr id="13490" name="Option Button 12" hidden="1">
              <a:extLst>
                <a:ext uri="{63B3BB69-23CF-44E3-9099-C40C66FF867C}">
                  <a14:compatExt spid="_x0000_s13490"/>
                </a:ext>
              </a:extLst>
            </xdr:cNvPr>
            <xdr:cNvSpPr>
              <a:spLocks noRot="1" noChangeShapeType="1"/>
            </xdr:cNvSpPr>
          </xdr:nvSpPr>
          <xdr:spPr>
            <a:xfrm>
              <a:off x="3649980" y="1058481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21</xdr:col>
          <xdr:colOff>0</xdr:colOff>
          <xdr:row>51</xdr:row>
          <xdr:rowOff>0</xdr:rowOff>
        </xdr:from>
        <xdr:to xmlns:xdr="http://schemas.openxmlformats.org/drawingml/2006/spreadsheetDrawing">
          <xdr:col>22</xdr:col>
          <xdr:colOff>0</xdr:colOff>
          <xdr:row>52</xdr:row>
          <xdr:rowOff>0</xdr:rowOff>
        </xdr:to>
        <xdr:sp textlink="">
          <xdr:nvSpPr>
            <xdr:cNvPr id="13491" name="Option Button 13" hidden="1">
              <a:extLst>
                <a:ext uri="{63B3BB69-23CF-44E3-9099-C40C66FF867C}">
                  <a14:compatExt spid="_x0000_s13491"/>
                </a:ext>
              </a:extLst>
            </xdr:cNvPr>
            <xdr:cNvSpPr>
              <a:spLocks noRot="1" noChangeShapeType="1"/>
            </xdr:cNvSpPr>
          </xdr:nvSpPr>
          <xdr:spPr>
            <a:xfrm>
              <a:off x="6101715" y="1058481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51</xdr:row>
          <xdr:rowOff>209550</xdr:rowOff>
        </xdr:from>
        <xdr:to xmlns:xdr="http://schemas.openxmlformats.org/drawingml/2006/spreadsheetDrawing">
          <xdr:col>4</xdr:col>
          <xdr:colOff>0</xdr:colOff>
          <xdr:row>53</xdr:row>
          <xdr:rowOff>0</xdr:rowOff>
        </xdr:to>
        <xdr:sp textlink="">
          <xdr:nvSpPr>
            <xdr:cNvPr id="13492" name="Option Button 14" hidden="1">
              <a:extLst>
                <a:ext uri="{63B3BB69-23CF-44E3-9099-C40C66FF867C}">
                  <a14:compatExt spid="_x0000_s13492"/>
                </a:ext>
              </a:extLst>
            </xdr:cNvPr>
            <xdr:cNvSpPr>
              <a:spLocks noRot="1" noChangeShapeType="1"/>
            </xdr:cNvSpPr>
          </xdr:nvSpPr>
          <xdr:spPr>
            <a:xfrm>
              <a:off x="1198245" y="1079436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0</xdr:colOff>
          <xdr:row>52</xdr:row>
          <xdr:rowOff>0</xdr:rowOff>
        </xdr:from>
        <xdr:to xmlns:xdr="http://schemas.openxmlformats.org/drawingml/2006/spreadsheetDrawing">
          <xdr:col>13</xdr:col>
          <xdr:colOff>0</xdr:colOff>
          <xdr:row>53</xdr:row>
          <xdr:rowOff>0</xdr:rowOff>
        </xdr:to>
        <xdr:sp textlink="">
          <xdr:nvSpPr>
            <xdr:cNvPr id="13493" name="Option Button 15" hidden="1">
              <a:extLst>
                <a:ext uri="{63B3BB69-23CF-44E3-9099-C40C66FF867C}">
                  <a14:compatExt spid="_x0000_s13493"/>
                </a:ext>
              </a:extLst>
            </xdr:cNvPr>
            <xdr:cNvSpPr>
              <a:spLocks noRot="1" noChangeShapeType="1"/>
            </xdr:cNvSpPr>
          </xdr:nvSpPr>
          <xdr:spPr>
            <a:xfrm>
              <a:off x="3649980" y="1079436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165100</xdr:colOff>
          <xdr:row>50</xdr:row>
          <xdr:rowOff>93345</xdr:rowOff>
        </xdr:from>
        <xdr:to xmlns:xdr="http://schemas.openxmlformats.org/drawingml/2006/spreadsheetDrawing">
          <xdr:col>22</xdr:col>
          <xdr:colOff>88900</xdr:colOff>
          <xdr:row>53</xdr:row>
          <xdr:rowOff>130810</xdr:rowOff>
        </xdr:to>
        <xdr:sp textlink="">
          <xdr:nvSpPr>
            <xdr:cNvPr id="13472" name="Group Box 3" hidden="1">
              <a:extLst>
                <a:ext uri="{63B3BB69-23CF-44E3-9099-C40C66FF867C}">
                  <a14:compatExt spid="_x0000_s13472"/>
                </a:ext>
              </a:extLst>
            </xdr:cNvPr>
            <xdr:cNvSpPr>
              <a:spLocks noRot="1" noChangeShapeType="1"/>
            </xdr:cNvSpPr>
          </xdr:nvSpPr>
          <xdr:spPr>
            <a:xfrm>
              <a:off x="1090930" y="10478135"/>
              <a:ext cx="5372100" cy="656590"/>
            </a:xfrm>
            <a:prstGeom prst="rec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55</xdr:row>
          <xdr:rowOff>0</xdr:rowOff>
        </xdr:from>
        <xdr:to xmlns:xdr="http://schemas.openxmlformats.org/drawingml/2006/spreadsheetDrawing">
          <xdr:col>4</xdr:col>
          <xdr:colOff>0</xdr:colOff>
          <xdr:row>56</xdr:row>
          <xdr:rowOff>0</xdr:rowOff>
        </xdr:to>
        <xdr:sp textlink="">
          <xdr:nvSpPr>
            <xdr:cNvPr id="13359" name="Option Button 16" hidden="1">
              <a:extLst>
                <a:ext uri="{63B3BB69-23CF-44E3-9099-C40C66FF867C}">
                  <a14:compatExt spid="_x0000_s13359"/>
                </a:ext>
              </a:extLst>
            </xdr:cNvPr>
            <xdr:cNvSpPr>
              <a:spLocks noRot="1" noChangeShapeType="1"/>
            </xdr:cNvSpPr>
          </xdr:nvSpPr>
          <xdr:spPr>
            <a:xfrm>
              <a:off x="1198245" y="1141349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0</xdr:colOff>
          <xdr:row>55</xdr:row>
          <xdr:rowOff>0</xdr:rowOff>
        </xdr:from>
        <xdr:to xmlns:xdr="http://schemas.openxmlformats.org/drawingml/2006/spreadsheetDrawing">
          <xdr:col>13</xdr:col>
          <xdr:colOff>0</xdr:colOff>
          <xdr:row>56</xdr:row>
          <xdr:rowOff>0</xdr:rowOff>
        </xdr:to>
        <xdr:sp textlink="">
          <xdr:nvSpPr>
            <xdr:cNvPr id="13361" name="Option Button 17" hidden="1">
              <a:extLst>
                <a:ext uri="{63B3BB69-23CF-44E3-9099-C40C66FF867C}">
                  <a14:compatExt spid="_x0000_s13361"/>
                </a:ext>
              </a:extLst>
            </xdr:cNvPr>
            <xdr:cNvSpPr>
              <a:spLocks noRot="1" noChangeShapeType="1"/>
            </xdr:cNvSpPr>
          </xdr:nvSpPr>
          <xdr:spPr>
            <a:xfrm>
              <a:off x="3649980" y="1141349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21</xdr:col>
          <xdr:colOff>0</xdr:colOff>
          <xdr:row>55</xdr:row>
          <xdr:rowOff>0</xdr:rowOff>
        </xdr:from>
        <xdr:to xmlns:xdr="http://schemas.openxmlformats.org/drawingml/2006/spreadsheetDrawing">
          <xdr:col>22</xdr:col>
          <xdr:colOff>0</xdr:colOff>
          <xdr:row>56</xdr:row>
          <xdr:rowOff>0</xdr:rowOff>
        </xdr:to>
        <xdr:sp textlink="">
          <xdr:nvSpPr>
            <xdr:cNvPr id="13362" name="Option Button 18" hidden="1">
              <a:extLst>
                <a:ext uri="{63B3BB69-23CF-44E3-9099-C40C66FF867C}">
                  <a14:compatExt spid="_x0000_s13362"/>
                </a:ext>
              </a:extLst>
            </xdr:cNvPr>
            <xdr:cNvSpPr>
              <a:spLocks noRot="1" noChangeShapeType="1"/>
            </xdr:cNvSpPr>
          </xdr:nvSpPr>
          <xdr:spPr>
            <a:xfrm>
              <a:off x="6101715" y="1141349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56</xdr:row>
          <xdr:rowOff>0</xdr:rowOff>
        </xdr:from>
        <xdr:to xmlns:xdr="http://schemas.openxmlformats.org/drawingml/2006/spreadsheetDrawing">
          <xdr:col>4</xdr:col>
          <xdr:colOff>0</xdr:colOff>
          <xdr:row>57</xdr:row>
          <xdr:rowOff>0</xdr:rowOff>
        </xdr:to>
        <xdr:sp textlink="">
          <xdr:nvSpPr>
            <xdr:cNvPr id="13363" name="Option Button 19" hidden="1">
              <a:extLst>
                <a:ext uri="{63B3BB69-23CF-44E3-9099-C40C66FF867C}">
                  <a14:compatExt spid="_x0000_s13363"/>
                </a:ext>
              </a:extLst>
            </xdr:cNvPr>
            <xdr:cNvSpPr>
              <a:spLocks noRot="1" noChangeShapeType="1"/>
            </xdr:cNvSpPr>
          </xdr:nvSpPr>
          <xdr:spPr>
            <a:xfrm>
              <a:off x="1198245" y="1162304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0</xdr:colOff>
          <xdr:row>55</xdr:row>
          <xdr:rowOff>209550</xdr:rowOff>
        </xdr:from>
        <xdr:to xmlns:xdr="http://schemas.openxmlformats.org/drawingml/2006/spreadsheetDrawing">
          <xdr:col>13</xdr:col>
          <xdr:colOff>0</xdr:colOff>
          <xdr:row>56</xdr:row>
          <xdr:rowOff>209550</xdr:rowOff>
        </xdr:to>
        <xdr:sp textlink="">
          <xdr:nvSpPr>
            <xdr:cNvPr id="13365" name="Option Button 20" hidden="1">
              <a:extLst>
                <a:ext uri="{63B3BB69-23CF-44E3-9099-C40C66FF867C}">
                  <a14:compatExt spid="_x0000_s13365"/>
                </a:ext>
              </a:extLst>
            </xdr:cNvPr>
            <xdr:cNvSpPr>
              <a:spLocks noRot="1" noChangeShapeType="1"/>
            </xdr:cNvSpPr>
          </xdr:nvSpPr>
          <xdr:spPr>
            <a:xfrm>
              <a:off x="3649980" y="1162304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190500</xdr:colOff>
          <xdr:row>54</xdr:row>
          <xdr:rowOff>133350</xdr:rowOff>
        </xdr:from>
        <xdr:to xmlns:xdr="http://schemas.openxmlformats.org/drawingml/2006/spreadsheetDrawing">
          <xdr:col>22</xdr:col>
          <xdr:colOff>88900</xdr:colOff>
          <xdr:row>58</xdr:row>
          <xdr:rowOff>117475</xdr:rowOff>
        </xdr:to>
        <xdr:sp textlink="">
          <xdr:nvSpPr>
            <xdr:cNvPr id="13360" name="Group Box 4" hidden="1">
              <a:extLst>
                <a:ext uri="{63B3BB69-23CF-44E3-9099-C40C66FF867C}">
                  <a14:compatExt spid="_x0000_s13360"/>
                </a:ext>
              </a:extLst>
            </xdr:cNvPr>
            <xdr:cNvSpPr>
              <a:spLocks noRot="1" noChangeShapeType="1"/>
            </xdr:cNvSpPr>
          </xdr:nvSpPr>
          <xdr:spPr>
            <a:xfrm>
              <a:off x="1116330" y="11346815"/>
              <a:ext cx="5346700" cy="8128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76200</xdr:colOff>
          <xdr:row>29</xdr:row>
          <xdr:rowOff>13335</xdr:rowOff>
        </xdr:from>
        <xdr:to xmlns:xdr="http://schemas.openxmlformats.org/drawingml/2006/spreadsheetDrawing">
          <xdr:col>4</xdr:col>
          <xdr:colOff>241300</xdr:colOff>
          <xdr:row>30</xdr:row>
          <xdr:rowOff>70485</xdr:rowOff>
        </xdr:to>
        <xdr:sp textlink="">
          <xdr:nvSpPr>
            <xdr:cNvPr id="13495" name="チェック 183" hidden="1">
              <a:extLst>
                <a:ext uri="{63B3BB69-23CF-44E3-9099-C40C66FF867C}">
                  <a14:compatExt spid="_x0000_s13495"/>
                </a:ext>
              </a:extLst>
            </xdr:cNvPr>
            <xdr:cNvSpPr>
              <a:spLocks noRot="1" noChangeShapeType="1"/>
            </xdr:cNvSpPr>
          </xdr:nvSpPr>
          <xdr:spPr>
            <a:xfrm>
              <a:off x="1274445" y="6040755"/>
              <a:ext cx="437515" cy="26543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76200</xdr:colOff>
          <xdr:row>30</xdr:row>
          <xdr:rowOff>0</xdr:rowOff>
        </xdr:from>
        <xdr:to xmlns:xdr="http://schemas.openxmlformats.org/drawingml/2006/spreadsheetDrawing">
          <xdr:col>4</xdr:col>
          <xdr:colOff>241300</xdr:colOff>
          <xdr:row>31</xdr:row>
          <xdr:rowOff>50800</xdr:rowOff>
        </xdr:to>
        <xdr:sp textlink="">
          <xdr:nvSpPr>
            <xdr:cNvPr id="13496" name="チェック 184" hidden="1">
              <a:extLst>
                <a:ext uri="{63B3BB69-23CF-44E3-9099-C40C66FF867C}">
                  <a14:compatExt spid="_x0000_s13496"/>
                </a:ext>
              </a:extLst>
            </xdr:cNvPr>
            <xdr:cNvSpPr>
              <a:spLocks noRot="1" noChangeShapeType="1"/>
            </xdr:cNvSpPr>
          </xdr:nvSpPr>
          <xdr:spPr>
            <a:xfrm>
              <a:off x="1274445" y="6235700"/>
              <a:ext cx="437515" cy="2590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76200</xdr:colOff>
          <xdr:row>30</xdr:row>
          <xdr:rowOff>203200</xdr:rowOff>
        </xdr:from>
        <xdr:to xmlns:xdr="http://schemas.openxmlformats.org/drawingml/2006/spreadsheetDrawing">
          <xdr:col>4</xdr:col>
          <xdr:colOff>241300</xdr:colOff>
          <xdr:row>32</xdr:row>
          <xdr:rowOff>50800</xdr:rowOff>
        </xdr:to>
        <xdr:sp textlink="">
          <xdr:nvSpPr>
            <xdr:cNvPr id="13497" name="チェック 185" hidden="1">
              <a:extLst>
                <a:ext uri="{63B3BB69-23CF-44E3-9099-C40C66FF867C}">
                  <a14:compatExt spid="_x0000_s13497"/>
                </a:ext>
              </a:extLst>
            </xdr:cNvPr>
            <xdr:cNvSpPr>
              <a:spLocks noRot="1" noChangeShapeType="1"/>
            </xdr:cNvSpPr>
          </xdr:nvSpPr>
          <xdr:spPr>
            <a:xfrm>
              <a:off x="1274445" y="6438900"/>
              <a:ext cx="437515" cy="26416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31750</xdr:colOff>
          <xdr:row>29</xdr:row>
          <xdr:rowOff>203200</xdr:rowOff>
        </xdr:from>
        <xdr:to xmlns:xdr="http://schemas.openxmlformats.org/drawingml/2006/spreadsheetDrawing">
          <xdr:col>16</xdr:col>
          <xdr:colOff>184150</xdr:colOff>
          <xdr:row>31</xdr:row>
          <xdr:rowOff>31750</xdr:rowOff>
        </xdr:to>
        <xdr:sp textlink="">
          <xdr:nvSpPr>
            <xdr:cNvPr id="13498" name="チェック 186" hidden="1">
              <a:extLst>
                <a:ext uri="{63B3BB69-23CF-44E3-9099-C40C66FF867C}">
                  <a14:compatExt spid="_x0000_s13498"/>
                </a:ext>
              </a:extLst>
            </xdr:cNvPr>
            <xdr:cNvSpPr>
              <a:spLocks noRot="1" noChangeShapeType="1"/>
            </xdr:cNvSpPr>
          </xdr:nvSpPr>
          <xdr:spPr>
            <a:xfrm>
              <a:off x="4498975" y="6230620"/>
              <a:ext cx="424815" cy="24511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31750</xdr:colOff>
          <xdr:row>29</xdr:row>
          <xdr:rowOff>13335</xdr:rowOff>
        </xdr:from>
        <xdr:to xmlns:xdr="http://schemas.openxmlformats.org/drawingml/2006/spreadsheetDrawing">
          <xdr:col>16</xdr:col>
          <xdr:colOff>203200</xdr:colOff>
          <xdr:row>30</xdr:row>
          <xdr:rowOff>50800</xdr:rowOff>
        </xdr:to>
        <xdr:sp textlink="">
          <xdr:nvSpPr>
            <xdr:cNvPr id="13499" name="チェック 187" hidden="1">
              <a:extLst>
                <a:ext uri="{63B3BB69-23CF-44E3-9099-C40C66FF867C}">
                  <a14:compatExt spid="_x0000_s13499"/>
                </a:ext>
              </a:extLst>
            </xdr:cNvPr>
            <xdr:cNvSpPr>
              <a:spLocks noRot="1" noChangeShapeType="1"/>
            </xdr:cNvSpPr>
          </xdr:nvSpPr>
          <xdr:spPr>
            <a:xfrm>
              <a:off x="4498975" y="6040755"/>
              <a:ext cx="443865" cy="24574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34</xdr:row>
          <xdr:rowOff>0</xdr:rowOff>
        </xdr:from>
        <xdr:to xmlns:xdr="http://schemas.openxmlformats.org/drawingml/2006/spreadsheetDrawing">
          <xdr:col>3</xdr:col>
          <xdr:colOff>272415</xdr:colOff>
          <xdr:row>35</xdr:row>
          <xdr:rowOff>0</xdr:rowOff>
        </xdr:to>
        <xdr:sp textlink="">
          <xdr:nvSpPr>
            <xdr:cNvPr id="13500" name="オプション 188" hidden="1">
              <a:extLst>
                <a:ext uri="{63B3BB69-23CF-44E3-9099-C40C66FF867C}">
                  <a14:compatExt spid="_x0000_s13500"/>
                </a:ext>
              </a:extLst>
            </xdr:cNvPr>
            <xdr:cNvSpPr>
              <a:spLocks noRot="1" noChangeShapeType="1"/>
            </xdr:cNvSpPr>
          </xdr:nvSpPr>
          <xdr:spPr>
            <a:xfrm>
              <a:off x="1198245" y="706882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0</xdr:colOff>
          <xdr:row>34</xdr:row>
          <xdr:rowOff>0</xdr:rowOff>
        </xdr:from>
        <xdr:to xmlns:xdr="http://schemas.openxmlformats.org/drawingml/2006/spreadsheetDrawing">
          <xdr:col>12</xdr:col>
          <xdr:colOff>272415</xdr:colOff>
          <xdr:row>35</xdr:row>
          <xdr:rowOff>0</xdr:rowOff>
        </xdr:to>
        <xdr:sp textlink="">
          <xdr:nvSpPr>
            <xdr:cNvPr id="13501" name="オプション 189" hidden="1">
              <a:extLst>
                <a:ext uri="{63B3BB69-23CF-44E3-9099-C40C66FF867C}">
                  <a14:compatExt spid="_x0000_s13501"/>
                </a:ext>
              </a:extLst>
            </xdr:cNvPr>
            <xdr:cNvSpPr>
              <a:spLocks noRot="1" noChangeShapeType="1"/>
            </xdr:cNvSpPr>
          </xdr:nvSpPr>
          <xdr:spPr>
            <a:xfrm>
              <a:off x="3649980" y="706882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21</xdr:col>
          <xdr:colOff>0</xdr:colOff>
          <xdr:row>34</xdr:row>
          <xdr:rowOff>0</xdr:rowOff>
        </xdr:from>
        <xdr:to xmlns:xdr="http://schemas.openxmlformats.org/drawingml/2006/spreadsheetDrawing">
          <xdr:col>21</xdr:col>
          <xdr:colOff>272415</xdr:colOff>
          <xdr:row>35</xdr:row>
          <xdr:rowOff>0</xdr:rowOff>
        </xdr:to>
        <xdr:sp textlink="">
          <xdr:nvSpPr>
            <xdr:cNvPr id="13502" name="オプション 190" hidden="1">
              <a:extLst>
                <a:ext uri="{63B3BB69-23CF-44E3-9099-C40C66FF867C}">
                  <a14:compatExt spid="_x0000_s13502"/>
                </a:ext>
              </a:extLst>
            </xdr:cNvPr>
            <xdr:cNvSpPr>
              <a:spLocks noRot="1" noChangeShapeType="1"/>
            </xdr:cNvSpPr>
          </xdr:nvSpPr>
          <xdr:spPr>
            <a:xfrm>
              <a:off x="6101715" y="706882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35</xdr:row>
          <xdr:rowOff>0</xdr:rowOff>
        </xdr:from>
        <xdr:to xmlns:xdr="http://schemas.openxmlformats.org/drawingml/2006/spreadsheetDrawing">
          <xdr:col>3</xdr:col>
          <xdr:colOff>272415</xdr:colOff>
          <xdr:row>36</xdr:row>
          <xdr:rowOff>0</xdr:rowOff>
        </xdr:to>
        <xdr:sp textlink="">
          <xdr:nvSpPr>
            <xdr:cNvPr id="13503" name="オプション 191" hidden="1">
              <a:extLst>
                <a:ext uri="{63B3BB69-23CF-44E3-9099-C40C66FF867C}">
                  <a14:compatExt spid="_x0000_s13503"/>
                </a:ext>
              </a:extLst>
            </xdr:cNvPr>
            <xdr:cNvSpPr>
              <a:spLocks noRot="1" noChangeShapeType="1"/>
            </xdr:cNvSpPr>
          </xdr:nvSpPr>
          <xdr:spPr>
            <a:xfrm>
              <a:off x="1198245" y="727710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0</xdr:colOff>
          <xdr:row>35</xdr:row>
          <xdr:rowOff>0</xdr:rowOff>
        </xdr:from>
        <xdr:to xmlns:xdr="http://schemas.openxmlformats.org/drawingml/2006/spreadsheetDrawing">
          <xdr:col>12</xdr:col>
          <xdr:colOff>272415</xdr:colOff>
          <xdr:row>36</xdr:row>
          <xdr:rowOff>0</xdr:rowOff>
        </xdr:to>
        <xdr:sp textlink="">
          <xdr:nvSpPr>
            <xdr:cNvPr id="13504" name="オプション 192" hidden="1">
              <a:extLst>
                <a:ext uri="{63B3BB69-23CF-44E3-9099-C40C66FF867C}">
                  <a14:compatExt spid="_x0000_s13504"/>
                </a:ext>
              </a:extLst>
            </xdr:cNvPr>
            <xdr:cNvSpPr>
              <a:spLocks noRot="1" noChangeShapeType="1"/>
            </xdr:cNvSpPr>
          </xdr:nvSpPr>
          <xdr:spPr>
            <a:xfrm>
              <a:off x="3649980" y="727710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34</xdr:row>
          <xdr:rowOff>0</xdr:rowOff>
        </xdr:from>
        <xdr:to xmlns:xdr="http://schemas.openxmlformats.org/drawingml/2006/spreadsheetDrawing">
          <xdr:col>28</xdr:col>
          <xdr:colOff>38100</xdr:colOff>
          <xdr:row>36</xdr:row>
          <xdr:rowOff>0</xdr:rowOff>
        </xdr:to>
        <xdr:sp textlink="">
          <xdr:nvSpPr>
            <xdr:cNvPr id="13505" name="グループ 193" hidden="1">
              <a:extLst>
                <a:ext uri="{63B3BB69-23CF-44E3-9099-C40C66FF867C}">
                  <a14:compatExt spid="_x0000_s13505"/>
                </a:ext>
              </a:extLst>
            </xdr:cNvPr>
            <xdr:cNvSpPr>
              <a:spLocks noRot="1" noChangeShapeType="1"/>
            </xdr:cNvSpPr>
          </xdr:nvSpPr>
          <xdr:spPr>
            <a:xfrm>
              <a:off x="1198245" y="7068820"/>
              <a:ext cx="6848475" cy="4165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31750</xdr:colOff>
          <xdr:row>30</xdr:row>
          <xdr:rowOff>203200</xdr:rowOff>
        </xdr:from>
        <xdr:to xmlns:xdr="http://schemas.openxmlformats.org/drawingml/2006/spreadsheetDrawing">
          <xdr:col>21</xdr:col>
          <xdr:colOff>184150</xdr:colOff>
          <xdr:row>32</xdr:row>
          <xdr:rowOff>31750</xdr:rowOff>
        </xdr:to>
        <xdr:sp textlink="">
          <xdr:nvSpPr>
            <xdr:cNvPr id="13506" name="チェック 194" hidden="1">
              <a:extLst>
                <a:ext uri="{63B3BB69-23CF-44E3-9099-C40C66FF867C}">
                  <a14:compatExt spid="_x0000_s13506"/>
                </a:ext>
              </a:extLst>
            </xdr:cNvPr>
            <xdr:cNvSpPr>
              <a:spLocks noRot="1" noChangeShapeType="1"/>
            </xdr:cNvSpPr>
          </xdr:nvSpPr>
          <xdr:spPr>
            <a:xfrm>
              <a:off x="5861050" y="6438900"/>
              <a:ext cx="424815" cy="24511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45</xdr:row>
          <xdr:rowOff>184785</xdr:rowOff>
        </xdr:from>
        <xdr:to xmlns:xdr="http://schemas.openxmlformats.org/drawingml/2006/spreadsheetDrawing">
          <xdr:col>4</xdr:col>
          <xdr:colOff>260350</xdr:colOff>
          <xdr:row>47</xdr:row>
          <xdr:rowOff>31750</xdr:rowOff>
        </xdr:to>
        <xdr:sp textlink="">
          <xdr:nvSpPr>
            <xdr:cNvPr id="13513" name="チェック 201" hidden="1">
              <a:extLst>
                <a:ext uri="{63B3BB69-23CF-44E3-9099-C40C66FF867C}">
                  <a14:compatExt spid="_x0000_s13513"/>
                </a:ext>
              </a:extLst>
            </xdr:cNvPr>
            <xdr:cNvSpPr>
              <a:spLocks noRot="1" noChangeShapeType="1"/>
            </xdr:cNvSpPr>
          </xdr:nvSpPr>
          <xdr:spPr>
            <a:xfrm>
              <a:off x="1306195" y="9545955"/>
              <a:ext cx="424815" cy="24574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46</xdr:row>
          <xdr:rowOff>190500</xdr:rowOff>
        </xdr:from>
        <xdr:to xmlns:xdr="http://schemas.openxmlformats.org/drawingml/2006/spreadsheetDrawing">
          <xdr:col>4</xdr:col>
          <xdr:colOff>241300</xdr:colOff>
          <xdr:row>48</xdr:row>
          <xdr:rowOff>31750</xdr:rowOff>
        </xdr:to>
        <xdr:sp textlink="">
          <xdr:nvSpPr>
            <xdr:cNvPr id="13514" name="チェック 202" hidden="1">
              <a:extLst>
                <a:ext uri="{63B3BB69-23CF-44E3-9099-C40C66FF867C}">
                  <a14:compatExt spid="_x0000_s13514"/>
                </a:ext>
              </a:extLst>
            </xdr:cNvPr>
            <xdr:cNvSpPr>
              <a:spLocks noRot="1" noChangeShapeType="1"/>
            </xdr:cNvSpPr>
          </xdr:nvSpPr>
          <xdr:spPr>
            <a:xfrm>
              <a:off x="1306195" y="9742170"/>
              <a:ext cx="405765" cy="25781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47</xdr:row>
          <xdr:rowOff>203200</xdr:rowOff>
        </xdr:from>
        <xdr:to xmlns:xdr="http://schemas.openxmlformats.org/drawingml/2006/spreadsheetDrawing">
          <xdr:col>4</xdr:col>
          <xdr:colOff>241300</xdr:colOff>
          <xdr:row>49</xdr:row>
          <xdr:rowOff>31750</xdr:rowOff>
        </xdr:to>
        <xdr:sp textlink="">
          <xdr:nvSpPr>
            <xdr:cNvPr id="13515" name="チェック 203" hidden="1">
              <a:extLst>
                <a:ext uri="{63B3BB69-23CF-44E3-9099-C40C66FF867C}">
                  <a14:compatExt spid="_x0000_s13515"/>
                </a:ext>
              </a:extLst>
            </xdr:cNvPr>
            <xdr:cNvSpPr>
              <a:spLocks noRot="1" noChangeShapeType="1"/>
            </xdr:cNvSpPr>
          </xdr:nvSpPr>
          <xdr:spPr>
            <a:xfrm>
              <a:off x="1306195" y="9963150"/>
              <a:ext cx="405765" cy="24511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31750</xdr:colOff>
          <xdr:row>46</xdr:row>
          <xdr:rowOff>190500</xdr:rowOff>
        </xdr:from>
        <xdr:to xmlns:xdr="http://schemas.openxmlformats.org/drawingml/2006/spreadsheetDrawing">
          <xdr:col>15</xdr:col>
          <xdr:colOff>184150</xdr:colOff>
          <xdr:row>48</xdr:row>
          <xdr:rowOff>31750</xdr:rowOff>
        </xdr:to>
        <xdr:sp textlink="">
          <xdr:nvSpPr>
            <xdr:cNvPr id="13516" name="チェック 204" hidden="1">
              <a:extLst>
                <a:ext uri="{63B3BB69-23CF-44E3-9099-C40C66FF867C}">
                  <a14:compatExt spid="_x0000_s13516"/>
                </a:ext>
              </a:extLst>
            </xdr:cNvPr>
            <xdr:cNvSpPr>
              <a:spLocks noRot="1" noChangeShapeType="1"/>
            </xdr:cNvSpPr>
          </xdr:nvSpPr>
          <xdr:spPr>
            <a:xfrm>
              <a:off x="4226560" y="9742170"/>
              <a:ext cx="424815" cy="25781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31750</xdr:colOff>
          <xdr:row>45</xdr:row>
          <xdr:rowOff>184785</xdr:rowOff>
        </xdr:from>
        <xdr:to xmlns:xdr="http://schemas.openxmlformats.org/drawingml/2006/spreadsheetDrawing">
          <xdr:col>15</xdr:col>
          <xdr:colOff>203200</xdr:colOff>
          <xdr:row>47</xdr:row>
          <xdr:rowOff>31750</xdr:rowOff>
        </xdr:to>
        <xdr:sp textlink="">
          <xdr:nvSpPr>
            <xdr:cNvPr id="13517" name="チェック 205" hidden="1">
              <a:extLst>
                <a:ext uri="{63B3BB69-23CF-44E3-9099-C40C66FF867C}">
                  <a14:compatExt spid="_x0000_s13517"/>
                </a:ext>
              </a:extLst>
            </xdr:cNvPr>
            <xdr:cNvSpPr>
              <a:spLocks noRot="1" noChangeShapeType="1"/>
            </xdr:cNvSpPr>
          </xdr:nvSpPr>
          <xdr:spPr>
            <a:xfrm>
              <a:off x="4226560" y="9545955"/>
              <a:ext cx="443865" cy="24574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31750</xdr:colOff>
          <xdr:row>47</xdr:row>
          <xdr:rowOff>203200</xdr:rowOff>
        </xdr:from>
        <xdr:to xmlns:xdr="http://schemas.openxmlformats.org/drawingml/2006/spreadsheetDrawing">
          <xdr:col>21</xdr:col>
          <xdr:colOff>184150</xdr:colOff>
          <xdr:row>49</xdr:row>
          <xdr:rowOff>31750</xdr:rowOff>
        </xdr:to>
        <xdr:sp textlink="">
          <xdr:nvSpPr>
            <xdr:cNvPr id="13518" name="チェック 206" hidden="1">
              <a:extLst>
                <a:ext uri="{63B3BB69-23CF-44E3-9099-C40C66FF867C}">
                  <a14:compatExt spid="_x0000_s13518"/>
                </a:ext>
              </a:extLst>
            </xdr:cNvPr>
            <xdr:cNvSpPr>
              <a:spLocks noRot="1" noChangeShapeType="1"/>
            </xdr:cNvSpPr>
          </xdr:nvSpPr>
          <xdr:spPr>
            <a:xfrm>
              <a:off x="5861050" y="9963150"/>
              <a:ext cx="424815" cy="24511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38</xdr:row>
          <xdr:rowOff>0</xdr:rowOff>
        </xdr:from>
        <xdr:to xmlns:xdr="http://schemas.openxmlformats.org/drawingml/2006/spreadsheetDrawing">
          <xdr:col>3</xdr:col>
          <xdr:colOff>272415</xdr:colOff>
          <xdr:row>39</xdr:row>
          <xdr:rowOff>0</xdr:rowOff>
        </xdr:to>
        <xdr:sp textlink="">
          <xdr:nvSpPr>
            <xdr:cNvPr id="13519" name="オプション 207" hidden="1">
              <a:extLst>
                <a:ext uri="{63B3BB69-23CF-44E3-9099-C40C66FF867C}">
                  <a14:compatExt spid="_x0000_s13519"/>
                </a:ext>
              </a:extLst>
            </xdr:cNvPr>
            <xdr:cNvSpPr>
              <a:spLocks noRot="1" noChangeShapeType="1"/>
            </xdr:cNvSpPr>
          </xdr:nvSpPr>
          <xdr:spPr>
            <a:xfrm>
              <a:off x="1198245" y="790194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39</xdr:row>
          <xdr:rowOff>0</xdr:rowOff>
        </xdr:from>
        <xdr:to xmlns:xdr="http://schemas.openxmlformats.org/drawingml/2006/spreadsheetDrawing">
          <xdr:col>3</xdr:col>
          <xdr:colOff>272415</xdr:colOff>
          <xdr:row>40</xdr:row>
          <xdr:rowOff>0</xdr:rowOff>
        </xdr:to>
        <xdr:sp textlink="">
          <xdr:nvSpPr>
            <xdr:cNvPr id="13524" name="オプション 212" hidden="1">
              <a:extLst>
                <a:ext uri="{63B3BB69-23CF-44E3-9099-C40C66FF867C}">
                  <a14:compatExt spid="_x0000_s13524"/>
                </a:ext>
              </a:extLst>
            </xdr:cNvPr>
            <xdr:cNvSpPr>
              <a:spLocks noRot="1" noChangeShapeType="1"/>
            </xdr:cNvSpPr>
          </xdr:nvSpPr>
          <xdr:spPr>
            <a:xfrm>
              <a:off x="1198245" y="811022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40</xdr:row>
          <xdr:rowOff>0</xdr:rowOff>
        </xdr:from>
        <xdr:to xmlns:xdr="http://schemas.openxmlformats.org/drawingml/2006/spreadsheetDrawing">
          <xdr:col>3</xdr:col>
          <xdr:colOff>272415</xdr:colOff>
          <xdr:row>41</xdr:row>
          <xdr:rowOff>0</xdr:rowOff>
        </xdr:to>
        <xdr:sp textlink="">
          <xdr:nvSpPr>
            <xdr:cNvPr id="13525" name="オプション 213" hidden="1">
              <a:extLst>
                <a:ext uri="{63B3BB69-23CF-44E3-9099-C40C66FF867C}">
                  <a14:compatExt spid="_x0000_s13525"/>
                </a:ext>
              </a:extLst>
            </xdr:cNvPr>
            <xdr:cNvSpPr>
              <a:spLocks noRot="1" noChangeShapeType="1"/>
            </xdr:cNvSpPr>
          </xdr:nvSpPr>
          <xdr:spPr>
            <a:xfrm>
              <a:off x="1198245" y="831850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41</xdr:row>
          <xdr:rowOff>0</xdr:rowOff>
        </xdr:from>
        <xdr:to xmlns:xdr="http://schemas.openxmlformats.org/drawingml/2006/spreadsheetDrawing">
          <xdr:col>3</xdr:col>
          <xdr:colOff>272415</xdr:colOff>
          <xdr:row>42</xdr:row>
          <xdr:rowOff>0</xdr:rowOff>
        </xdr:to>
        <xdr:sp textlink="">
          <xdr:nvSpPr>
            <xdr:cNvPr id="13526" name="オプション 214" hidden="1">
              <a:extLst>
                <a:ext uri="{63B3BB69-23CF-44E3-9099-C40C66FF867C}">
                  <a14:compatExt spid="_x0000_s13526"/>
                </a:ext>
              </a:extLst>
            </xdr:cNvPr>
            <xdr:cNvSpPr>
              <a:spLocks noRot="1" noChangeShapeType="1"/>
            </xdr:cNvSpPr>
          </xdr:nvSpPr>
          <xdr:spPr>
            <a:xfrm>
              <a:off x="1198245" y="852678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50800</xdr:colOff>
          <xdr:row>77</xdr:row>
          <xdr:rowOff>31750</xdr:rowOff>
        </xdr:from>
        <xdr:to xmlns:xdr="http://schemas.openxmlformats.org/drawingml/2006/spreadsheetDrawing">
          <xdr:col>5</xdr:col>
          <xdr:colOff>107950</xdr:colOff>
          <xdr:row>78</xdr:row>
          <xdr:rowOff>12065</xdr:rowOff>
        </xdr:to>
        <xdr:sp textlink="">
          <xdr:nvSpPr>
            <xdr:cNvPr id="13530" name="チェック 218" hidden="1">
              <a:extLst>
                <a:ext uri="{63B3BB69-23CF-44E3-9099-C40C66FF867C}">
                  <a14:compatExt spid="_x0000_s13530"/>
                </a:ext>
              </a:extLst>
            </xdr:cNvPr>
            <xdr:cNvSpPr>
              <a:spLocks noRot="1" noChangeShapeType="1"/>
            </xdr:cNvSpPr>
          </xdr:nvSpPr>
          <xdr:spPr>
            <a:xfrm>
              <a:off x="1249045" y="15921990"/>
              <a:ext cx="601980" cy="18986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50800</xdr:colOff>
          <xdr:row>78</xdr:row>
          <xdr:rowOff>31750</xdr:rowOff>
        </xdr:from>
        <xdr:to xmlns:xdr="http://schemas.openxmlformats.org/drawingml/2006/spreadsheetDrawing">
          <xdr:col>5</xdr:col>
          <xdr:colOff>107950</xdr:colOff>
          <xdr:row>79</xdr:row>
          <xdr:rowOff>12065</xdr:rowOff>
        </xdr:to>
        <xdr:sp textlink="">
          <xdr:nvSpPr>
            <xdr:cNvPr id="13531" name="チェック 219" hidden="1">
              <a:extLst>
                <a:ext uri="{63B3BB69-23CF-44E3-9099-C40C66FF867C}">
                  <a14:compatExt spid="_x0000_s13531"/>
                </a:ext>
              </a:extLst>
            </xdr:cNvPr>
            <xdr:cNvSpPr>
              <a:spLocks noRot="1" noChangeShapeType="1"/>
            </xdr:cNvSpPr>
          </xdr:nvSpPr>
          <xdr:spPr>
            <a:xfrm>
              <a:off x="1249045" y="16131540"/>
              <a:ext cx="601980" cy="18986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50800</xdr:colOff>
          <xdr:row>79</xdr:row>
          <xdr:rowOff>31750</xdr:rowOff>
        </xdr:from>
        <xdr:to xmlns:xdr="http://schemas.openxmlformats.org/drawingml/2006/spreadsheetDrawing">
          <xdr:col>5</xdr:col>
          <xdr:colOff>107950</xdr:colOff>
          <xdr:row>80</xdr:row>
          <xdr:rowOff>12065</xdr:rowOff>
        </xdr:to>
        <xdr:sp textlink="">
          <xdr:nvSpPr>
            <xdr:cNvPr id="13532" name="チェック 220" hidden="1">
              <a:extLst>
                <a:ext uri="{63B3BB69-23CF-44E3-9099-C40C66FF867C}">
                  <a14:compatExt spid="_x0000_s13532"/>
                </a:ext>
              </a:extLst>
            </xdr:cNvPr>
            <xdr:cNvSpPr>
              <a:spLocks noRot="1" noChangeShapeType="1"/>
            </xdr:cNvSpPr>
          </xdr:nvSpPr>
          <xdr:spPr>
            <a:xfrm>
              <a:off x="1249045" y="16341090"/>
              <a:ext cx="601980" cy="18986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50800</xdr:colOff>
          <xdr:row>80</xdr:row>
          <xdr:rowOff>31750</xdr:rowOff>
        </xdr:from>
        <xdr:to xmlns:xdr="http://schemas.openxmlformats.org/drawingml/2006/spreadsheetDrawing">
          <xdr:col>5</xdr:col>
          <xdr:colOff>107950</xdr:colOff>
          <xdr:row>81</xdr:row>
          <xdr:rowOff>12065</xdr:rowOff>
        </xdr:to>
        <xdr:sp textlink="">
          <xdr:nvSpPr>
            <xdr:cNvPr id="13533" name="チェック 221" hidden="1">
              <a:extLst>
                <a:ext uri="{63B3BB69-23CF-44E3-9099-C40C66FF867C}">
                  <a14:compatExt spid="_x0000_s13533"/>
                </a:ext>
              </a:extLst>
            </xdr:cNvPr>
            <xdr:cNvSpPr>
              <a:spLocks noRot="1" noChangeShapeType="1"/>
            </xdr:cNvSpPr>
          </xdr:nvSpPr>
          <xdr:spPr>
            <a:xfrm>
              <a:off x="1249045" y="16550640"/>
              <a:ext cx="601980" cy="18986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50800</xdr:colOff>
          <xdr:row>81</xdr:row>
          <xdr:rowOff>31750</xdr:rowOff>
        </xdr:from>
        <xdr:to xmlns:xdr="http://schemas.openxmlformats.org/drawingml/2006/spreadsheetDrawing">
          <xdr:col>5</xdr:col>
          <xdr:colOff>107950</xdr:colOff>
          <xdr:row>82</xdr:row>
          <xdr:rowOff>12065</xdr:rowOff>
        </xdr:to>
        <xdr:sp textlink="">
          <xdr:nvSpPr>
            <xdr:cNvPr id="13534" name="チェック 222" hidden="1">
              <a:extLst>
                <a:ext uri="{63B3BB69-23CF-44E3-9099-C40C66FF867C}">
                  <a14:compatExt spid="_x0000_s13534"/>
                </a:ext>
              </a:extLst>
            </xdr:cNvPr>
            <xdr:cNvSpPr>
              <a:spLocks noRot="1" noChangeShapeType="1"/>
            </xdr:cNvSpPr>
          </xdr:nvSpPr>
          <xdr:spPr>
            <a:xfrm>
              <a:off x="1249045" y="16760190"/>
              <a:ext cx="601980" cy="18986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50800</xdr:colOff>
          <xdr:row>82</xdr:row>
          <xdr:rowOff>31750</xdr:rowOff>
        </xdr:from>
        <xdr:to xmlns:xdr="http://schemas.openxmlformats.org/drawingml/2006/spreadsheetDrawing">
          <xdr:col>5</xdr:col>
          <xdr:colOff>107950</xdr:colOff>
          <xdr:row>83</xdr:row>
          <xdr:rowOff>12065</xdr:rowOff>
        </xdr:to>
        <xdr:sp textlink="">
          <xdr:nvSpPr>
            <xdr:cNvPr id="13535" name="チェック 223" hidden="1">
              <a:extLst>
                <a:ext uri="{63B3BB69-23CF-44E3-9099-C40C66FF867C}">
                  <a14:compatExt spid="_x0000_s13535"/>
                </a:ext>
              </a:extLst>
            </xdr:cNvPr>
            <xdr:cNvSpPr>
              <a:spLocks noRot="1" noChangeShapeType="1"/>
            </xdr:cNvSpPr>
          </xdr:nvSpPr>
          <xdr:spPr>
            <a:xfrm>
              <a:off x="1249045" y="16969740"/>
              <a:ext cx="601980" cy="18986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50800</xdr:colOff>
          <xdr:row>83</xdr:row>
          <xdr:rowOff>31750</xdr:rowOff>
        </xdr:from>
        <xdr:to xmlns:xdr="http://schemas.openxmlformats.org/drawingml/2006/spreadsheetDrawing">
          <xdr:col>5</xdr:col>
          <xdr:colOff>107950</xdr:colOff>
          <xdr:row>84</xdr:row>
          <xdr:rowOff>12065</xdr:rowOff>
        </xdr:to>
        <xdr:sp textlink="">
          <xdr:nvSpPr>
            <xdr:cNvPr id="13536" name="チェック 224" hidden="1">
              <a:extLst>
                <a:ext uri="{63B3BB69-23CF-44E3-9099-C40C66FF867C}">
                  <a14:compatExt spid="_x0000_s13536"/>
                </a:ext>
              </a:extLst>
            </xdr:cNvPr>
            <xdr:cNvSpPr>
              <a:spLocks noRot="1" noChangeShapeType="1"/>
            </xdr:cNvSpPr>
          </xdr:nvSpPr>
          <xdr:spPr>
            <a:xfrm>
              <a:off x="1249045" y="17179290"/>
              <a:ext cx="601980" cy="18986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50800</xdr:colOff>
          <xdr:row>84</xdr:row>
          <xdr:rowOff>31750</xdr:rowOff>
        </xdr:from>
        <xdr:to xmlns:xdr="http://schemas.openxmlformats.org/drawingml/2006/spreadsheetDrawing">
          <xdr:col>5</xdr:col>
          <xdr:colOff>107950</xdr:colOff>
          <xdr:row>85</xdr:row>
          <xdr:rowOff>12065</xdr:rowOff>
        </xdr:to>
        <xdr:sp textlink="">
          <xdr:nvSpPr>
            <xdr:cNvPr id="13537" name="チェック 225" hidden="1">
              <a:extLst>
                <a:ext uri="{63B3BB69-23CF-44E3-9099-C40C66FF867C}">
                  <a14:compatExt spid="_x0000_s13537"/>
                </a:ext>
              </a:extLst>
            </xdr:cNvPr>
            <xdr:cNvSpPr>
              <a:spLocks noRot="1" noChangeShapeType="1"/>
            </xdr:cNvSpPr>
          </xdr:nvSpPr>
          <xdr:spPr>
            <a:xfrm>
              <a:off x="1249045" y="17388840"/>
              <a:ext cx="601980" cy="18986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57</xdr:row>
          <xdr:rowOff>0</xdr:rowOff>
        </xdr:from>
        <xdr:to xmlns:xdr="http://schemas.openxmlformats.org/drawingml/2006/spreadsheetDrawing">
          <xdr:col>4</xdr:col>
          <xdr:colOff>0</xdr:colOff>
          <xdr:row>58</xdr:row>
          <xdr:rowOff>0</xdr:rowOff>
        </xdr:to>
        <xdr:sp textlink="">
          <xdr:nvSpPr>
            <xdr:cNvPr id="13538" name="オプション 226" hidden="1">
              <a:extLst>
                <a:ext uri="{63B3BB69-23CF-44E3-9099-C40C66FF867C}">
                  <a14:compatExt spid="_x0000_s13538"/>
                </a:ext>
              </a:extLst>
            </xdr:cNvPr>
            <xdr:cNvSpPr>
              <a:spLocks noRot="1" noChangeShapeType="1"/>
            </xdr:cNvSpPr>
          </xdr:nvSpPr>
          <xdr:spPr>
            <a:xfrm>
              <a:off x="1198245" y="1183259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7</xdr:row>
          <xdr:rowOff>0</xdr:rowOff>
        </xdr:from>
        <xdr:to xmlns:xdr="http://schemas.openxmlformats.org/drawingml/2006/spreadsheetDrawing">
          <xdr:col>3</xdr:col>
          <xdr:colOff>272415</xdr:colOff>
          <xdr:row>7</xdr:row>
          <xdr:rowOff>209550</xdr:rowOff>
        </xdr:to>
        <xdr:sp textlink="">
          <xdr:nvSpPr>
            <xdr:cNvPr id="13543" name="オプション 231" hidden="1">
              <a:extLst>
                <a:ext uri="{63B3BB69-23CF-44E3-9099-C40C66FF867C}">
                  <a14:compatExt spid="_x0000_s13543"/>
                </a:ext>
              </a:extLst>
            </xdr:cNvPr>
            <xdr:cNvSpPr>
              <a:spLocks noRot="1" noChangeShapeType="1"/>
            </xdr:cNvSpPr>
          </xdr:nvSpPr>
          <xdr:spPr>
            <a:xfrm>
              <a:off x="1198245" y="14382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8</xdr:row>
          <xdr:rowOff>0</xdr:rowOff>
        </xdr:from>
        <xdr:to xmlns:xdr="http://schemas.openxmlformats.org/drawingml/2006/spreadsheetDrawing">
          <xdr:col>3</xdr:col>
          <xdr:colOff>272415</xdr:colOff>
          <xdr:row>8</xdr:row>
          <xdr:rowOff>209550</xdr:rowOff>
        </xdr:to>
        <xdr:sp textlink="">
          <xdr:nvSpPr>
            <xdr:cNvPr id="13544" name="オプション 232" hidden="1">
              <a:extLst>
                <a:ext uri="{63B3BB69-23CF-44E3-9099-C40C66FF867C}">
                  <a14:compatExt spid="_x0000_s13544"/>
                </a:ext>
              </a:extLst>
            </xdr:cNvPr>
            <xdr:cNvSpPr>
              <a:spLocks noRot="1" noChangeShapeType="1"/>
            </xdr:cNvSpPr>
          </xdr:nvSpPr>
          <xdr:spPr>
            <a:xfrm>
              <a:off x="1198245" y="16478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9</xdr:row>
          <xdr:rowOff>0</xdr:rowOff>
        </xdr:from>
        <xdr:to xmlns:xdr="http://schemas.openxmlformats.org/drawingml/2006/spreadsheetDrawing">
          <xdr:col>3</xdr:col>
          <xdr:colOff>272415</xdr:colOff>
          <xdr:row>9</xdr:row>
          <xdr:rowOff>209550</xdr:rowOff>
        </xdr:to>
        <xdr:sp textlink="">
          <xdr:nvSpPr>
            <xdr:cNvPr id="13545" name="オプション 233" hidden="1">
              <a:extLst>
                <a:ext uri="{63B3BB69-23CF-44E3-9099-C40C66FF867C}">
                  <a14:compatExt spid="_x0000_s13545"/>
                </a:ext>
              </a:extLst>
            </xdr:cNvPr>
            <xdr:cNvSpPr>
              <a:spLocks noRot="1" noChangeShapeType="1"/>
            </xdr:cNvSpPr>
          </xdr:nvSpPr>
          <xdr:spPr>
            <a:xfrm>
              <a:off x="1198245" y="18573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10</xdr:row>
          <xdr:rowOff>0</xdr:rowOff>
        </xdr:from>
        <xdr:to xmlns:xdr="http://schemas.openxmlformats.org/drawingml/2006/spreadsheetDrawing">
          <xdr:col>3</xdr:col>
          <xdr:colOff>272415</xdr:colOff>
          <xdr:row>10</xdr:row>
          <xdr:rowOff>209550</xdr:rowOff>
        </xdr:to>
        <xdr:sp textlink="">
          <xdr:nvSpPr>
            <xdr:cNvPr id="13546" name="オプション 234" hidden="1">
              <a:extLst>
                <a:ext uri="{63B3BB69-23CF-44E3-9099-C40C66FF867C}">
                  <a14:compatExt spid="_x0000_s13546"/>
                </a:ext>
              </a:extLst>
            </xdr:cNvPr>
            <xdr:cNvSpPr>
              <a:spLocks noRot="1" noChangeShapeType="1"/>
            </xdr:cNvSpPr>
          </xdr:nvSpPr>
          <xdr:spPr>
            <a:xfrm>
              <a:off x="1198245" y="20669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11</xdr:row>
          <xdr:rowOff>0</xdr:rowOff>
        </xdr:from>
        <xdr:to xmlns:xdr="http://schemas.openxmlformats.org/drawingml/2006/spreadsheetDrawing">
          <xdr:col>3</xdr:col>
          <xdr:colOff>272415</xdr:colOff>
          <xdr:row>11</xdr:row>
          <xdr:rowOff>209550</xdr:rowOff>
        </xdr:to>
        <xdr:sp textlink="">
          <xdr:nvSpPr>
            <xdr:cNvPr id="13547" name="オプション 235" hidden="1">
              <a:extLst>
                <a:ext uri="{63B3BB69-23CF-44E3-9099-C40C66FF867C}">
                  <a14:compatExt spid="_x0000_s13547"/>
                </a:ext>
              </a:extLst>
            </xdr:cNvPr>
            <xdr:cNvSpPr>
              <a:spLocks noRot="1" noChangeShapeType="1"/>
            </xdr:cNvSpPr>
          </xdr:nvSpPr>
          <xdr:spPr>
            <a:xfrm>
              <a:off x="1198245" y="22764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222250</xdr:colOff>
          <xdr:row>6</xdr:row>
          <xdr:rowOff>115570</xdr:rowOff>
        </xdr:from>
        <xdr:to xmlns:xdr="http://schemas.openxmlformats.org/drawingml/2006/spreadsheetDrawing">
          <xdr:col>4</xdr:col>
          <xdr:colOff>31750</xdr:colOff>
          <xdr:row>12</xdr:row>
          <xdr:rowOff>72390</xdr:rowOff>
        </xdr:to>
        <xdr:sp textlink="">
          <xdr:nvSpPr>
            <xdr:cNvPr id="13548" name="グループ 236" hidden="1">
              <a:extLst>
                <a:ext uri="{63B3BB69-23CF-44E3-9099-C40C66FF867C}">
                  <a14:compatExt spid="_x0000_s13548"/>
                </a:ext>
              </a:extLst>
            </xdr:cNvPr>
            <xdr:cNvSpPr>
              <a:spLocks noRot="1" noChangeShapeType="1"/>
            </xdr:cNvSpPr>
          </xdr:nvSpPr>
          <xdr:spPr>
            <a:xfrm>
              <a:off x="1148080" y="1363345"/>
              <a:ext cx="354330" cy="11950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203200</xdr:colOff>
          <xdr:row>37</xdr:row>
          <xdr:rowOff>114300</xdr:rowOff>
        </xdr:from>
        <xdr:to xmlns:xdr="http://schemas.openxmlformats.org/drawingml/2006/spreadsheetDrawing">
          <xdr:col>4</xdr:col>
          <xdr:colOff>146050</xdr:colOff>
          <xdr:row>43</xdr:row>
          <xdr:rowOff>146050</xdr:rowOff>
        </xdr:to>
        <xdr:sp textlink="">
          <xdr:nvSpPr>
            <xdr:cNvPr id="13549" name="グループ 237" hidden="1">
              <a:extLst>
                <a:ext uri="{63B3BB69-23CF-44E3-9099-C40C66FF867C}">
                  <a14:compatExt spid="_x0000_s13549"/>
                </a:ext>
              </a:extLst>
            </xdr:cNvPr>
            <xdr:cNvSpPr>
              <a:spLocks noRot="1" noChangeShapeType="1"/>
            </xdr:cNvSpPr>
          </xdr:nvSpPr>
          <xdr:spPr>
            <a:xfrm>
              <a:off x="1129030" y="7807960"/>
              <a:ext cx="487680" cy="12814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42</xdr:row>
          <xdr:rowOff>0</xdr:rowOff>
        </xdr:from>
        <xdr:to xmlns:xdr="http://schemas.openxmlformats.org/drawingml/2006/spreadsheetDrawing">
          <xdr:col>3</xdr:col>
          <xdr:colOff>272415</xdr:colOff>
          <xdr:row>43</xdr:row>
          <xdr:rowOff>0</xdr:rowOff>
        </xdr:to>
        <xdr:sp textlink="">
          <xdr:nvSpPr>
            <xdr:cNvPr id="13550" name="オプション 238" hidden="1">
              <a:extLst>
                <a:ext uri="{63B3BB69-23CF-44E3-9099-C40C66FF867C}">
                  <a14:compatExt spid="_x0000_s13550"/>
                </a:ext>
              </a:extLst>
            </xdr:cNvPr>
            <xdr:cNvSpPr>
              <a:spLocks noRot="1" noChangeShapeType="1"/>
            </xdr:cNvSpPr>
          </xdr:nvSpPr>
          <xdr:spPr>
            <a:xfrm>
              <a:off x="1198245" y="873506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76200</xdr:colOff>
          <xdr:row>22</xdr:row>
          <xdr:rowOff>13335</xdr:rowOff>
        </xdr:from>
        <xdr:to xmlns:xdr="http://schemas.openxmlformats.org/drawingml/2006/spreadsheetDrawing">
          <xdr:col>4</xdr:col>
          <xdr:colOff>241300</xdr:colOff>
          <xdr:row>23</xdr:row>
          <xdr:rowOff>70485</xdr:rowOff>
        </xdr:to>
        <xdr:sp textlink="">
          <xdr:nvSpPr>
            <xdr:cNvPr id="13551" name="チェック 239" hidden="1">
              <a:extLst>
                <a:ext uri="{63B3BB69-23CF-44E3-9099-C40C66FF867C}">
                  <a14:compatExt spid="_x0000_s13551"/>
                </a:ext>
              </a:extLst>
            </xdr:cNvPr>
            <xdr:cNvSpPr>
              <a:spLocks noRot="1" noChangeShapeType="1"/>
            </xdr:cNvSpPr>
          </xdr:nvSpPr>
          <xdr:spPr>
            <a:xfrm>
              <a:off x="1274445" y="4582795"/>
              <a:ext cx="437515" cy="26543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76200</xdr:colOff>
          <xdr:row>23</xdr:row>
          <xdr:rowOff>13335</xdr:rowOff>
        </xdr:from>
        <xdr:to xmlns:xdr="http://schemas.openxmlformats.org/drawingml/2006/spreadsheetDrawing">
          <xdr:col>4</xdr:col>
          <xdr:colOff>241300</xdr:colOff>
          <xdr:row>24</xdr:row>
          <xdr:rowOff>70485</xdr:rowOff>
        </xdr:to>
        <xdr:sp textlink="">
          <xdr:nvSpPr>
            <xdr:cNvPr id="13552" name="チェック 240" hidden="1">
              <a:extLst>
                <a:ext uri="{63B3BB69-23CF-44E3-9099-C40C66FF867C}">
                  <a14:compatExt spid="_x0000_s13552"/>
                </a:ext>
              </a:extLst>
            </xdr:cNvPr>
            <xdr:cNvSpPr>
              <a:spLocks noRot="1" noChangeShapeType="1"/>
            </xdr:cNvSpPr>
          </xdr:nvSpPr>
          <xdr:spPr>
            <a:xfrm>
              <a:off x="1274445" y="4791075"/>
              <a:ext cx="437515" cy="26543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76200</xdr:colOff>
          <xdr:row>24</xdr:row>
          <xdr:rowOff>13335</xdr:rowOff>
        </xdr:from>
        <xdr:to xmlns:xdr="http://schemas.openxmlformats.org/drawingml/2006/spreadsheetDrawing">
          <xdr:col>4</xdr:col>
          <xdr:colOff>241300</xdr:colOff>
          <xdr:row>25</xdr:row>
          <xdr:rowOff>70485</xdr:rowOff>
        </xdr:to>
        <xdr:sp textlink="">
          <xdr:nvSpPr>
            <xdr:cNvPr id="13553" name="チェック 241" hidden="1">
              <a:extLst>
                <a:ext uri="{63B3BB69-23CF-44E3-9099-C40C66FF867C}">
                  <a14:compatExt spid="_x0000_s13553"/>
                </a:ext>
              </a:extLst>
            </xdr:cNvPr>
            <xdr:cNvSpPr>
              <a:spLocks noRot="1" noChangeShapeType="1"/>
            </xdr:cNvSpPr>
          </xdr:nvSpPr>
          <xdr:spPr>
            <a:xfrm>
              <a:off x="1274445" y="4999355"/>
              <a:ext cx="437515" cy="26543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76200</xdr:colOff>
          <xdr:row>22</xdr:row>
          <xdr:rowOff>13335</xdr:rowOff>
        </xdr:from>
        <xdr:to xmlns:xdr="http://schemas.openxmlformats.org/drawingml/2006/spreadsheetDrawing">
          <xdr:col>15</xdr:col>
          <xdr:colOff>241300</xdr:colOff>
          <xdr:row>23</xdr:row>
          <xdr:rowOff>70485</xdr:rowOff>
        </xdr:to>
        <xdr:sp textlink="">
          <xdr:nvSpPr>
            <xdr:cNvPr id="13554" name="チェック 242" hidden="1">
              <a:extLst>
                <a:ext uri="{63B3BB69-23CF-44E3-9099-C40C66FF867C}">
                  <a14:compatExt spid="_x0000_s13554"/>
                </a:ext>
              </a:extLst>
            </xdr:cNvPr>
            <xdr:cNvSpPr>
              <a:spLocks noRot="1" noChangeShapeType="1"/>
            </xdr:cNvSpPr>
          </xdr:nvSpPr>
          <xdr:spPr>
            <a:xfrm>
              <a:off x="4271010" y="4582795"/>
              <a:ext cx="437515" cy="26543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76200</xdr:colOff>
          <xdr:row>23</xdr:row>
          <xdr:rowOff>13335</xdr:rowOff>
        </xdr:from>
        <xdr:to xmlns:xdr="http://schemas.openxmlformats.org/drawingml/2006/spreadsheetDrawing">
          <xdr:col>15</xdr:col>
          <xdr:colOff>241300</xdr:colOff>
          <xdr:row>24</xdr:row>
          <xdr:rowOff>70485</xdr:rowOff>
        </xdr:to>
        <xdr:sp textlink="">
          <xdr:nvSpPr>
            <xdr:cNvPr id="13555" name="チェック 243" hidden="1">
              <a:extLst>
                <a:ext uri="{63B3BB69-23CF-44E3-9099-C40C66FF867C}">
                  <a14:compatExt spid="_x0000_s13555"/>
                </a:ext>
              </a:extLst>
            </xdr:cNvPr>
            <xdr:cNvSpPr>
              <a:spLocks noRot="1" noChangeShapeType="1"/>
            </xdr:cNvSpPr>
          </xdr:nvSpPr>
          <xdr:spPr>
            <a:xfrm>
              <a:off x="4271010" y="4791075"/>
              <a:ext cx="437515" cy="26543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22</xdr:col>
          <xdr:colOff>76200</xdr:colOff>
          <xdr:row>22</xdr:row>
          <xdr:rowOff>13335</xdr:rowOff>
        </xdr:from>
        <xdr:to xmlns:xdr="http://schemas.openxmlformats.org/drawingml/2006/spreadsheetDrawing">
          <xdr:col>23</xdr:col>
          <xdr:colOff>241300</xdr:colOff>
          <xdr:row>23</xdr:row>
          <xdr:rowOff>70485</xdr:rowOff>
        </xdr:to>
        <xdr:sp textlink="">
          <xdr:nvSpPr>
            <xdr:cNvPr id="13556" name="チェック 244" hidden="1">
              <a:extLst>
                <a:ext uri="{63B3BB69-23CF-44E3-9099-C40C66FF867C}">
                  <a14:compatExt spid="_x0000_s13556"/>
                </a:ext>
              </a:extLst>
            </xdr:cNvPr>
            <xdr:cNvSpPr>
              <a:spLocks noRot="1" noChangeShapeType="1"/>
            </xdr:cNvSpPr>
          </xdr:nvSpPr>
          <xdr:spPr>
            <a:xfrm>
              <a:off x="6450330" y="4582795"/>
              <a:ext cx="437515" cy="265430"/>
            </a:xfrm>
            <a:prstGeom prst="rect"/>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50800</xdr:colOff>
          <xdr:row>39</xdr:row>
          <xdr:rowOff>31750</xdr:rowOff>
        </xdr:from>
        <xdr:to xmlns:xdr="http://schemas.openxmlformats.org/drawingml/2006/spreadsheetDrawing">
          <xdr:col>5</xdr:col>
          <xdr:colOff>76200</xdr:colOff>
          <xdr:row>40</xdr:row>
          <xdr:rowOff>31750</xdr:rowOff>
        </xdr:to>
        <xdr:sp textlink="">
          <xdr:nvSpPr>
            <xdr:cNvPr id="23585" name="チェック 33" hidden="1">
              <a:extLst>
                <a:ext uri="{63B3BB69-23CF-44E3-9099-C40C66FF867C}">
                  <a14:compatExt spid="_x0000_s23585"/>
                </a:ext>
              </a:extLst>
            </xdr:cNvPr>
            <xdr:cNvSpPr>
              <a:spLocks noRot="1" noChangeShapeType="1"/>
            </xdr:cNvSpPr>
          </xdr:nvSpPr>
          <xdr:spPr>
            <a:xfrm>
              <a:off x="1249045" y="8185150"/>
              <a:ext cx="570230"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50800</xdr:colOff>
          <xdr:row>42</xdr:row>
          <xdr:rowOff>0</xdr:rowOff>
        </xdr:from>
        <xdr:to xmlns:xdr="http://schemas.openxmlformats.org/drawingml/2006/spreadsheetDrawing">
          <xdr:col>5</xdr:col>
          <xdr:colOff>76200</xdr:colOff>
          <xdr:row>43</xdr:row>
          <xdr:rowOff>31750</xdr:rowOff>
        </xdr:to>
        <xdr:sp textlink="">
          <xdr:nvSpPr>
            <xdr:cNvPr id="23586" name="チェック 34" hidden="1">
              <a:extLst>
                <a:ext uri="{63B3BB69-23CF-44E3-9099-C40C66FF867C}">
                  <a14:compatExt spid="_x0000_s23586"/>
                </a:ext>
              </a:extLst>
            </xdr:cNvPr>
            <xdr:cNvSpPr>
              <a:spLocks noRot="1" noChangeShapeType="1"/>
            </xdr:cNvSpPr>
          </xdr:nvSpPr>
          <xdr:spPr>
            <a:xfrm>
              <a:off x="1249045" y="8778240"/>
              <a:ext cx="570230" cy="24003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50800</xdr:colOff>
          <xdr:row>40</xdr:row>
          <xdr:rowOff>0</xdr:rowOff>
        </xdr:from>
        <xdr:to xmlns:xdr="http://schemas.openxmlformats.org/drawingml/2006/spreadsheetDrawing">
          <xdr:col>5</xdr:col>
          <xdr:colOff>76200</xdr:colOff>
          <xdr:row>41</xdr:row>
          <xdr:rowOff>31750</xdr:rowOff>
        </xdr:to>
        <xdr:sp textlink="">
          <xdr:nvSpPr>
            <xdr:cNvPr id="23587" name="チェック 35" hidden="1">
              <a:extLst>
                <a:ext uri="{63B3BB69-23CF-44E3-9099-C40C66FF867C}">
                  <a14:compatExt spid="_x0000_s23587"/>
                </a:ext>
              </a:extLst>
            </xdr:cNvPr>
            <xdr:cNvSpPr>
              <a:spLocks noRot="1" noChangeShapeType="1"/>
            </xdr:cNvSpPr>
          </xdr:nvSpPr>
          <xdr:spPr>
            <a:xfrm>
              <a:off x="1249045" y="8361680"/>
              <a:ext cx="570230" cy="24003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50800</xdr:colOff>
          <xdr:row>42</xdr:row>
          <xdr:rowOff>203200</xdr:rowOff>
        </xdr:from>
        <xdr:to xmlns:xdr="http://schemas.openxmlformats.org/drawingml/2006/spreadsheetDrawing">
          <xdr:col>5</xdr:col>
          <xdr:colOff>114300</xdr:colOff>
          <xdr:row>44</xdr:row>
          <xdr:rowOff>31750</xdr:rowOff>
        </xdr:to>
        <xdr:sp textlink="">
          <xdr:nvSpPr>
            <xdr:cNvPr id="23588" name="チェック 36" hidden="1">
              <a:extLst>
                <a:ext uri="{63B3BB69-23CF-44E3-9099-C40C66FF867C}">
                  <a14:compatExt spid="_x0000_s23588"/>
                </a:ext>
              </a:extLst>
            </xdr:cNvPr>
            <xdr:cNvSpPr>
              <a:spLocks noRot="1" noChangeShapeType="1"/>
            </xdr:cNvSpPr>
          </xdr:nvSpPr>
          <xdr:spPr>
            <a:xfrm>
              <a:off x="1249045" y="8981440"/>
              <a:ext cx="608330" cy="24511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50800</xdr:colOff>
          <xdr:row>44</xdr:row>
          <xdr:rowOff>0</xdr:rowOff>
        </xdr:from>
        <xdr:to xmlns:xdr="http://schemas.openxmlformats.org/drawingml/2006/spreadsheetDrawing">
          <xdr:col>5</xdr:col>
          <xdr:colOff>107950</xdr:colOff>
          <xdr:row>45</xdr:row>
          <xdr:rowOff>38100</xdr:rowOff>
        </xdr:to>
        <xdr:sp textlink="">
          <xdr:nvSpPr>
            <xdr:cNvPr id="23589" name="チェック 37" hidden="1">
              <a:extLst>
                <a:ext uri="{63B3BB69-23CF-44E3-9099-C40C66FF867C}">
                  <a14:compatExt spid="_x0000_s23589"/>
                </a:ext>
              </a:extLst>
            </xdr:cNvPr>
            <xdr:cNvSpPr>
              <a:spLocks noRot="1" noChangeShapeType="1"/>
            </xdr:cNvSpPr>
          </xdr:nvSpPr>
          <xdr:spPr>
            <a:xfrm>
              <a:off x="1249045" y="9194800"/>
              <a:ext cx="601980" cy="2463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50800</xdr:colOff>
          <xdr:row>40</xdr:row>
          <xdr:rowOff>190500</xdr:rowOff>
        </xdr:from>
        <xdr:to xmlns:xdr="http://schemas.openxmlformats.org/drawingml/2006/spreadsheetDrawing">
          <xdr:col>5</xdr:col>
          <xdr:colOff>114300</xdr:colOff>
          <xdr:row>42</xdr:row>
          <xdr:rowOff>31750</xdr:rowOff>
        </xdr:to>
        <xdr:sp textlink="">
          <xdr:nvSpPr>
            <xdr:cNvPr id="23590" name="チェック 38" hidden="1">
              <a:extLst>
                <a:ext uri="{63B3BB69-23CF-44E3-9099-C40C66FF867C}">
                  <a14:compatExt spid="_x0000_s23590"/>
                </a:ext>
              </a:extLst>
            </xdr:cNvPr>
            <xdr:cNvSpPr>
              <a:spLocks noRot="1" noChangeShapeType="1"/>
            </xdr:cNvSpPr>
          </xdr:nvSpPr>
          <xdr:spPr>
            <a:xfrm>
              <a:off x="1249045" y="8552180"/>
              <a:ext cx="608330" cy="25781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76200</xdr:colOff>
          <xdr:row>96</xdr:row>
          <xdr:rowOff>203200</xdr:rowOff>
        </xdr:from>
        <xdr:to xmlns:xdr="http://schemas.openxmlformats.org/drawingml/2006/spreadsheetDrawing">
          <xdr:col>4</xdr:col>
          <xdr:colOff>241300</xdr:colOff>
          <xdr:row>98</xdr:row>
          <xdr:rowOff>38100</xdr:rowOff>
        </xdr:to>
        <xdr:sp textlink="">
          <xdr:nvSpPr>
            <xdr:cNvPr id="23591" name="チェック 39" hidden="1">
              <a:extLst>
                <a:ext uri="{63B3BB69-23CF-44E3-9099-C40C66FF867C}">
                  <a14:compatExt spid="_x0000_s23591"/>
                </a:ext>
              </a:extLst>
            </xdr:cNvPr>
            <xdr:cNvSpPr>
              <a:spLocks noRot="1" noChangeShapeType="1"/>
            </xdr:cNvSpPr>
          </xdr:nvSpPr>
          <xdr:spPr>
            <a:xfrm>
              <a:off x="1274445" y="20231100"/>
              <a:ext cx="437515" cy="25146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76200</xdr:colOff>
          <xdr:row>98</xdr:row>
          <xdr:rowOff>190500</xdr:rowOff>
        </xdr:from>
        <xdr:to xmlns:xdr="http://schemas.openxmlformats.org/drawingml/2006/spreadsheetDrawing">
          <xdr:col>4</xdr:col>
          <xdr:colOff>241300</xdr:colOff>
          <xdr:row>100</xdr:row>
          <xdr:rowOff>31750</xdr:rowOff>
        </xdr:to>
        <xdr:sp textlink="">
          <xdr:nvSpPr>
            <xdr:cNvPr id="23592" name="チェック 40" hidden="1">
              <a:extLst>
                <a:ext uri="{63B3BB69-23CF-44E3-9099-C40C66FF867C}">
                  <a14:compatExt spid="_x0000_s23592"/>
                </a:ext>
              </a:extLst>
            </xdr:cNvPr>
            <xdr:cNvSpPr>
              <a:spLocks noRot="1" noChangeShapeType="1"/>
            </xdr:cNvSpPr>
          </xdr:nvSpPr>
          <xdr:spPr>
            <a:xfrm>
              <a:off x="1274445" y="20634960"/>
              <a:ext cx="437515" cy="25781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76200</xdr:colOff>
          <xdr:row>100</xdr:row>
          <xdr:rowOff>203200</xdr:rowOff>
        </xdr:from>
        <xdr:to xmlns:xdr="http://schemas.openxmlformats.org/drawingml/2006/spreadsheetDrawing">
          <xdr:col>4</xdr:col>
          <xdr:colOff>241300</xdr:colOff>
          <xdr:row>102</xdr:row>
          <xdr:rowOff>31750</xdr:rowOff>
        </xdr:to>
        <xdr:sp textlink="">
          <xdr:nvSpPr>
            <xdr:cNvPr id="23593" name="チェック 41" hidden="1">
              <a:extLst>
                <a:ext uri="{63B3BB69-23CF-44E3-9099-C40C66FF867C}">
                  <a14:compatExt spid="_x0000_s23593"/>
                </a:ext>
              </a:extLst>
            </xdr:cNvPr>
            <xdr:cNvSpPr>
              <a:spLocks noRot="1" noChangeShapeType="1"/>
            </xdr:cNvSpPr>
          </xdr:nvSpPr>
          <xdr:spPr>
            <a:xfrm>
              <a:off x="1274445" y="21064220"/>
              <a:ext cx="437515" cy="24511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76200</xdr:colOff>
          <xdr:row>99</xdr:row>
          <xdr:rowOff>203200</xdr:rowOff>
        </xdr:from>
        <xdr:to xmlns:xdr="http://schemas.openxmlformats.org/drawingml/2006/spreadsheetDrawing">
          <xdr:col>4</xdr:col>
          <xdr:colOff>241300</xdr:colOff>
          <xdr:row>101</xdr:row>
          <xdr:rowOff>31750</xdr:rowOff>
        </xdr:to>
        <xdr:sp textlink="">
          <xdr:nvSpPr>
            <xdr:cNvPr id="23594" name="チェック 42" hidden="1">
              <a:extLst>
                <a:ext uri="{63B3BB69-23CF-44E3-9099-C40C66FF867C}">
                  <a14:compatExt spid="_x0000_s23594"/>
                </a:ext>
              </a:extLst>
            </xdr:cNvPr>
            <xdr:cNvSpPr>
              <a:spLocks noRot="1" noChangeShapeType="1"/>
            </xdr:cNvSpPr>
          </xdr:nvSpPr>
          <xdr:spPr>
            <a:xfrm>
              <a:off x="1274445" y="20855940"/>
              <a:ext cx="437515" cy="24511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76200</xdr:colOff>
          <xdr:row>97</xdr:row>
          <xdr:rowOff>190500</xdr:rowOff>
        </xdr:from>
        <xdr:to xmlns:xdr="http://schemas.openxmlformats.org/drawingml/2006/spreadsheetDrawing">
          <xdr:col>4</xdr:col>
          <xdr:colOff>241300</xdr:colOff>
          <xdr:row>99</xdr:row>
          <xdr:rowOff>31750</xdr:rowOff>
        </xdr:to>
        <xdr:sp textlink="">
          <xdr:nvSpPr>
            <xdr:cNvPr id="23595" name="チェック 43" hidden="1">
              <a:extLst>
                <a:ext uri="{63B3BB69-23CF-44E3-9099-C40C66FF867C}">
                  <a14:compatExt spid="_x0000_s23595"/>
                </a:ext>
              </a:extLst>
            </xdr:cNvPr>
            <xdr:cNvSpPr>
              <a:spLocks noRot="1" noChangeShapeType="1"/>
            </xdr:cNvSpPr>
          </xdr:nvSpPr>
          <xdr:spPr>
            <a:xfrm>
              <a:off x="1274445" y="20426680"/>
              <a:ext cx="437515" cy="25781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76200</xdr:colOff>
          <xdr:row>101</xdr:row>
          <xdr:rowOff>183515</xdr:rowOff>
        </xdr:from>
        <xdr:to xmlns:xdr="http://schemas.openxmlformats.org/drawingml/2006/spreadsheetDrawing">
          <xdr:col>4</xdr:col>
          <xdr:colOff>241300</xdr:colOff>
          <xdr:row>103</xdr:row>
          <xdr:rowOff>31750</xdr:rowOff>
        </xdr:to>
        <xdr:sp textlink="">
          <xdr:nvSpPr>
            <xdr:cNvPr id="23596" name="チェック 44" hidden="1">
              <a:extLst>
                <a:ext uri="{63B3BB69-23CF-44E3-9099-C40C66FF867C}">
                  <a14:compatExt spid="_x0000_s23596"/>
                </a:ext>
              </a:extLst>
            </xdr:cNvPr>
            <xdr:cNvSpPr>
              <a:spLocks noRot="1" noChangeShapeType="1"/>
            </xdr:cNvSpPr>
          </xdr:nvSpPr>
          <xdr:spPr>
            <a:xfrm>
              <a:off x="1274445" y="21252815"/>
              <a:ext cx="437515" cy="26479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76200</xdr:colOff>
          <xdr:row>103</xdr:row>
          <xdr:rowOff>183515</xdr:rowOff>
        </xdr:from>
        <xdr:to xmlns:xdr="http://schemas.openxmlformats.org/drawingml/2006/spreadsheetDrawing">
          <xdr:col>4</xdr:col>
          <xdr:colOff>260350</xdr:colOff>
          <xdr:row>105</xdr:row>
          <xdr:rowOff>31750</xdr:rowOff>
        </xdr:to>
        <xdr:sp textlink="">
          <xdr:nvSpPr>
            <xdr:cNvPr id="23597" name="チェック 45" hidden="1">
              <a:extLst>
                <a:ext uri="{63B3BB69-23CF-44E3-9099-C40C66FF867C}">
                  <a14:compatExt spid="_x0000_s23597"/>
                </a:ext>
              </a:extLst>
            </xdr:cNvPr>
            <xdr:cNvSpPr>
              <a:spLocks noRot="1" noChangeShapeType="1"/>
            </xdr:cNvSpPr>
          </xdr:nvSpPr>
          <xdr:spPr>
            <a:xfrm>
              <a:off x="1274445" y="21669375"/>
              <a:ext cx="456565" cy="26479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76200</xdr:colOff>
          <xdr:row>102</xdr:row>
          <xdr:rowOff>183515</xdr:rowOff>
        </xdr:from>
        <xdr:to xmlns:xdr="http://schemas.openxmlformats.org/drawingml/2006/spreadsheetDrawing">
          <xdr:col>4</xdr:col>
          <xdr:colOff>241300</xdr:colOff>
          <xdr:row>104</xdr:row>
          <xdr:rowOff>31750</xdr:rowOff>
        </xdr:to>
        <xdr:sp textlink="">
          <xdr:nvSpPr>
            <xdr:cNvPr id="23598" name="チェック 46" hidden="1">
              <a:extLst>
                <a:ext uri="{63B3BB69-23CF-44E3-9099-C40C66FF867C}">
                  <a14:compatExt spid="_x0000_s23598"/>
                </a:ext>
              </a:extLst>
            </xdr:cNvPr>
            <xdr:cNvSpPr>
              <a:spLocks noRot="1" noChangeShapeType="1"/>
            </xdr:cNvSpPr>
          </xdr:nvSpPr>
          <xdr:spPr>
            <a:xfrm>
              <a:off x="1274445" y="21461095"/>
              <a:ext cx="437515" cy="26479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5</xdr:row>
          <xdr:rowOff>0</xdr:rowOff>
        </xdr:from>
        <xdr:to xmlns:xdr="http://schemas.openxmlformats.org/drawingml/2006/spreadsheetDrawing">
          <xdr:col>3</xdr:col>
          <xdr:colOff>272415</xdr:colOff>
          <xdr:row>6</xdr:row>
          <xdr:rowOff>0</xdr:rowOff>
        </xdr:to>
        <xdr:sp textlink="">
          <xdr:nvSpPr>
            <xdr:cNvPr id="23599" name="オプション 47" hidden="1">
              <a:extLst>
                <a:ext uri="{63B3BB69-23CF-44E3-9099-C40C66FF867C}">
                  <a14:compatExt spid="_x0000_s23599"/>
                </a:ext>
              </a:extLst>
            </xdr:cNvPr>
            <xdr:cNvSpPr>
              <a:spLocks noRot="1" noChangeShapeType="1"/>
            </xdr:cNvSpPr>
          </xdr:nvSpPr>
          <xdr:spPr>
            <a:xfrm>
              <a:off x="1198245" y="106680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6</xdr:row>
          <xdr:rowOff>0</xdr:rowOff>
        </xdr:from>
        <xdr:to xmlns:xdr="http://schemas.openxmlformats.org/drawingml/2006/spreadsheetDrawing">
          <xdr:col>3</xdr:col>
          <xdr:colOff>272415</xdr:colOff>
          <xdr:row>7</xdr:row>
          <xdr:rowOff>0</xdr:rowOff>
        </xdr:to>
        <xdr:sp textlink="">
          <xdr:nvSpPr>
            <xdr:cNvPr id="23600" name="オプション 48" hidden="1">
              <a:extLst>
                <a:ext uri="{63B3BB69-23CF-44E3-9099-C40C66FF867C}">
                  <a14:compatExt spid="_x0000_s23600"/>
                </a:ext>
              </a:extLst>
            </xdr:cNvPr>
            <xdr:cNvSpPr>
              <a:spLocks noRot="1" noChangeShapeType="1"/>
            </xdr:cNvSpPr>
          </xdr:nvSpPr>
          <xdr:spPr>
            <a:xfrm>
              <a:off x="1198245" y="127508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7</xdr:row>
          <xdr:rowOff>0</xdr:rowOff>
        </xdr:from>
        <xdr:to xmlns:xdr="http://schemas.openxmlformats.org/drawingml/2006/spreadsheetDrawing">
          <xdr:col>3</xdr:col>
          <xdr:colOff>272415</xdr:colOff>
          <xdr:row>8</xdr:row>
          <xdr:rowOff>0</xdr:rowOff>
        </xdr:to>
        <xdr:sp textlink="">
          <xdr:nvSpPr>
            <xdr:cNvPr id="23601" name="オプション 49" hidden="1">
              <a:extLst>
                <a:ext uri="{63B3BB69-23CF-44E3-9099-C40C66FF867C}">
                  <a14:compatExt spid="_x0000_s23601"/>
                </a:ext>
              </a:extLst>
            </xdr:cNvPr>
            <xdr:cNvSpPr>
              <a:spLocks noRot="1" noChangeShapeType="1"/>
            </xdr:cNvSpPr>
          </xdr:nvSpPr>
          <xdr:spPr>
            <a:xfrm>
              <a:off x="1198245" y="148336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8</xdr:row>
          <xdr:rowOff>0</xdr:rowOff>
        </xdr:from>
        <xdr:to xmlns:xdr="http://schemas.openxmlformats.org/drawingml/2006/spreadsheetDrawing">
          <xdr:col>3</xdr:col>
          <xdr:colOff>272415</xdr:colOff>
          <xdr:row>9</xdr:row>
          <xdr:rowOff>0</xdr:rowOff>
        </xdr:to>
        <xdr:sp textlink="">
          <xdr:nvSpPr>
            <xdr:cNvPr id="23602" name="オプション 50" hidden="1">
              <a:extLst>
                <a:ext uri="{63B3BB69-23CF-44E3-9099-C40C66FF867C}">
                  <a14:compatExt spid="_x0000_s23602"/>
                </a:ext>
              </a:extLst>
            </xdr:cNvPr>
            <xdr:cNvSpPr>
              <a:spLocks noRot="1" noChangeShapeType="1"/>
            </xdr:cNvSpPr>
          </xdr:nvSpPr>
          <xdr:spPr>
            <a:xfrm>
              <a:off x="1198245" y="169164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9</xdr:row>
          <xdr:rowOff>0</xdr:rowOff>
        </xdr:from>
        <xdr:to xmlns:xdr="http://schemas.openxmlformats.org/drawingml/2006/spreadsheetDrawing">
          <xdr:col>3</xdr:col>
          <xdr:colOff>272415</xdr:colOff>
          <xdr:row>10</xdr:row>
          <xdr:rowOff>0</xdr:rowOff>
        </xdr:to>
        <xdr:sp textlink="">
          <xdr:nvSpPr>
            <xdr:cNvPr id="23603" name="オプション 51" hidden="1">
              <a:extLst>
                <a:ext uri="{63B3BB69-23CF-44E3-9099-C40C66FF867C}">
                  <a14:compatExt spid="_x0000_s23603"/>
                </a:ext>
              </a:extLst>
            </xdr:cNvPr>
            <xdr:cNvSpPr>
              <a:spLocks noRot="1" noChangeShapeType="1"/>
            </xdr:cNvSpPr>
          </xdr:nvSpPr>
          <xdr:spPr>
            <a:xfrm>
              <a:off x="1198245" y="189992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5</xdr:row>
          <xdr:rowOff>0</xdr:rowOff>
        </xdr:from>
        <xdr:to xmlns:xdr="http://schemas.openxmlformats.org/drawingml/2006/spreadsheetDrawing">
          <xdr:col>3</xdr:col>
          <xdr:colOff>272415</xdr:colOff>
          <xdr:row>10</xdr:row>
          <xdr:rowOff>0</xdr:rowOff>
        </xdr:to>
        <xdr:sp textlink="">
          <xdr:nvSpPr>
            <xdr:cNvPr id="23604" name="グループ 52" hidden="1">
              <a:extLst>
                <a:ext uri="{63B3BB69-23CF-44E3-9099-C40C66FF867C}">
                  <a14:compatExt spid="_x0000_s23604"/>
                </a:ext>
              </a:extLst>
            </xdr:cNvPr>
            <xdr:cNvSpPr>
              <a:spLocks noRot="1" noChangeShapeType="1"/>
            </xdr:cNvSpPr>
          </xdr:nvSpPr>
          <xdr:spPr>
            <a:xfrm>
              <a:off x="1198245" y="1066800"/>
              <a:ext cx="272415" cy="10414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12</xdr:row>
          <xdr:rowOff>0</xdr:rowOff>
        </xdr:from>
        <xdr:to xmlns:xdr="http://schemas.openxmlformats.org/drawingml/2006/spreadsheetDrawing">
          <xdr:col>3</xdr:col>
          <xdr:colOff>272415</xdr:colOff>
          <xdr:row>13</xdr:row>
          <xdr:rowOff>0</xdr:rowOff>
        </xdr:to>
        <xdr:sp textlink="">
          <xdr:nvSpPr>
            <xdr:cNvPr id="23605" name="オプション 53" hidden="1">
              <a:extLst>
                <a:ext uri="{63B3BB69-23CF-44E3-9099-C40C66FF867C}">
                  <a14:compatExt spid="_x0000_s23605"/>
                </a:ext>
              </a:extLst>
            </xdr:cNvPr>
            <xdr:cNvSpPr>
              <a:spLocks noRot="1" noChangeShapeType="1"/>
            </xdr:cNvSpPr>
          </xdr:nvSpPr>
          <xdr:spPr>
            <a:xfrm>
              <a:off x="1198245" y="252476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13</xdr:row>
          <xdr:rowOff>0</xdr:rowOff>
        </xdr:from>
        <xdr:to xmlns:xdr="http://schemas.openxmlformats.org/drawingml/2006/spreadsheetDrawing">
          <xdr:col>3</xdr:col>
          <xdr:colOff>272415</xdr:colOff>
          <xdr:row>14</xdr:row>
          <xdr:rowOff>0</xdr:rowOff>
        </xdr:to>
        <xdr:sp textlink="">
          <xdr:nvSpPr>
            <xdr:cNvPr id="23606" name="オプション 54" hidden="1">
              <a:extLst>
                <a:ext uri="{63B3BB69-23CF-44E3-9099-C40C66FF867C}">
                  <a14:compatExt spid="_x0000_s23606"/>
                </a:ext>
              </a:extLst>
            </xdr:cNvPr>
            <xdr:cNvSpPr>
              <a:spLocks noRot="1" noChangeShapeType="1"/>
            </xdr:cNvSpPr>
          </xdr:nvSpPr>
          <xdr:spPr>
            <a:xfrm>
              <a:off x="1198245" y="273304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14</xdr:row>
          <xdr:rowOff>0</xdr:rowOff>
        </xdr:from>
        <xdr:to xmlns:xdr="http://schemas.openxmlformats.org/drawingml/2006/spreadsheetDrawing">
          <xdr:col>3</xdr:col>
          <xdr:colOff>272415</xdr:colOff>
          <xdr:row>15</xdr:row>
          <xdr:rowOff>0</xdr:rowOff>
        </xdr:to>
        <xdr:sp textlink="">
          <xdr:nvSpPr>
            <xdr:cNvPr id="23607" name="オプション 55" hidden="1">
              <a:extLst>
                <a:ext uri="{63B3BB69-23CF-44E3-9099-C40C66FF867C}">
                  <a14:compatExt spid="_x0000_s23607"/>
                </a:ext>
              </a:extLst>
            </xdr:cNvPr>
            <xdr:cNvSpPr>
              <a:spLocks noRot="1" noChangeShapeType="1"/>
            </xdr:cNvSpPr>
          </xdr:nvSpPr>
          <xdr:spPr>
            <a:xfrm>
              <a:off x="1198245" y="294132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15</xdr:row>
          <xdr:rowOff>0</xdr:rowOff>
        </xdr:from>
        <xdr:to xmlns:xdr="http://schemas.openxmlformats.org/drawingml/2006/spreadsheetDrawing">
          <xdr:col>3</xdr:col>
          <xdr:colOff>272415</xdr:colOff>
          <xdr:row>16</xdr:row>
          <xdr:rowOff>0</xdr:rowOff>
        </xdr:to>
        <xdr:sp textlink="">
          <xdr:nvSpPr>
            <xdr:cNvPr id="23608" name="オプション 56" hidden="1">
              <a:extLst>
                <a:ext uri="{63B3BB69-23CF-44E3-9099-C40C66FF867C}">
                  <a14:compatExt spid="_x0000_s23608"/>
                </a:ext>
              </a:extLst>
            </xdr:cNvPr>
            <xdr:cNvSpPr>
              <a:spLocks noRot="1" noChangeShapeType="1"/>
            </xdr:cNvSpPr>
          </xdr:nvSpPr>
          <xdr:spPr>
            <a:xfrm>
              <a:off x="1198245" y="314960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16</xdr:row>
          <xdr:rowOff>0</xdr:rowOff>
        </xdr:from>
        <xdr:to xmlns:xdr="http://schemas.openxmlformats.org/drawingml/2006/spreadsheetDrawing">
          <xdr:col>3</xdr:col>
          <xdr:colOff>272415</xdr:colOff>
          <xdr:row>17</xdr:row>
          <xdr:rowOff>0</xdr:rowOff>
        </xdr:to>
        <xdr:sp textlink="">
          <xdr:nvSpPr>
            <xdr:cNvPr id="23609" name="オプション 57" hidden="1">
              <a:extLst>
                <a:ext uri="{63B3BB69-23CF-44E3-9099-C40C66FF867C}">
                  <a14:compatExt spid="_x0000_s23609"/>
                </a:ext>
              </a:extLst>
            </xdr:cNvPr>
            <xdr:cNvSpPr>
              <a:spLocks noRot="1" noChangeShapeType="1"/>
            </xdr:cNvSpPr>
          </xdr:nvSpPr>
          <xdr:spPr>
            <a:xfrm>
              <a:off x="1198245" y="335788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12</xdr:row>
          <xdr:rowOff>0</xdr:rowOff>
        </xdr:from>
        <xdr:to xmlns:xdr="http://schemas.openxmlformats.org/drawingml/2006/spreadsheetDrawing">
          <xdr:col>3</xdr:col>
          <xdr:colOff>272415</xdr:colOff>
          <xdr:row>17</xdr:row>
          <xdr:rowOff>0</xdr:rowOff>
        </xdr:to>
        <xdr:sp textlink="">
          <xdr:nvSpPr>
            <xdr:cNvPr id="23610" name="グループ 58" hidden="1">
              <a:extLst>
                <a:ext uri="{63B3BB69-23CF-44E3-9099-C40C66FF867C}">
                  <a14:compatExt spid="_x0000_s23610"/>
                </a:ext>
              </a:extLst>
            </xdr:cNvPr>
            <xdr:cNvSpPr>
              <a:spLocks noRot="1" noChangeShapeType="1"/>
            </xdr:cNvSpPr>
          </xdr:nvSpPr>
          <xdr:spPr>
            <a:xfrm>
              <a:off x="1198245" y="2524760"/>
              <a:ext cx="272415" cy="10414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25</xdr:row>
          <xdr:rowOff>0</xdr:rowOff>
        </xdr:from>
        <xdr:to xmlns:xdr="http://schemas.openxmlformats.org/drawingml/2006/spreadsheetDrawing">
          <xdr:col>3</xdr:col>
          <xdr:colOff>272415</xdr:colOff>
          <xdr:row>26</xdr:row>
          <xdr:rowOff>0</xdr:rowOff>
        </xdr:to>
        <xdr:sp textlink="">
          <xdr:nvSpPr>
            <xdr:cNvPr id="23611" name="オプション 59" hidden="1">
              <a:extLst>
                <a:ext uri="{63B3BB69-23CF-44E3-9099-C40C66FF867C}">
                  <a14:compatExt spid="_x0000_s23611"/>
                </a:ext>
              </a:extLst>
            </xdr:cNvPr>
            <xdr:cNvSpPr>
              <a:spLocks noRot="1" noChangeShapeType="1"/>
            </xdr:cNvSpPr>
          </xdr:nvSpPr>
          <xdr:spPr>
            <a:xfrm>
              <a:off x="1198245" y="523240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26</xdr:row>
          <xdr:rowOff>0</xdr:rowOff>
        </xdr:from>
        <xdr:to xmlns:xdr="http://schemas.openxmlformats.org/drawingml/2006/spreadsheetDrawing">
          <xdr:col>3</xdr:col>
          <xdr:colOff>272415</xdr:colOff>
          <xdr:row>27</xdr:row>
          <xdr:rowOff>0</xdr:rowOff>
        </xdr:to>
        <xdr:sp textlink="">
          <xdr:nvSpPr>
            <xdr:cNvPr id="23612" name="オプション 60" hidden="1">
              <a:extLst>
                <a:ext uri="{63B3BB69-23CF-44E3-9099-C40C66FF867C}">
                  <a14:compatExt spid="_x0000_s23612"/>
                </a:ext>
              </a:extLst>
            </xdr:cNvPr>
            <xdr:cNvSpPr>
              <a:spLocks noRot="1" noChangeShapeType="1"/>
            </xdr:cNvSpPr>
          </xdr:nvSpPr>
          <xdr:spPr>
            <a:xfrm>
              <a:off x="1198245" y="544068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27</xdr:row>
          <xdr:rowOff>0</xdr:rowOff>
        </xdr:from>
        <xdr:to xmlns:xdr="http://schemas.openxmlformats.org/drawingml/2006/spreadsheetDrawing">
          <xdr:col>3</xdr:col>
          <xdr:colOff>272415</xdr:colOff>
          <xdr:row>28</xdr:row>
          <xdr:rowOff>0</xdr:rowOff>
        </xdr:to>
        <xdr:sp textlink="">
          <xdr:nvSpPr>
            <xdr:cNvPr id="23613" name="オプション 61" hidden="1">
              <a:extLst>
                <a:ext uri="{63B3BB69-23CF-44E3-9099-C40C66FF867C}">
                  <a14:compatExt spid="_x0000_s23613"/>
                </a:ext>
              </a:extLst>
            </xdr:cNvPr>
            <xdr:cNvSpPr>
              <a:spLocks noRot="1" noChangeShapeType="1"/>
            </xdr:cNvSpPr>
          </xdr:nvSpPr>
          <xdr:spPr>
            <a:xfrm>
              <a:off x="1198245" y="564896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28</xdr:row>
          <xdr:rowOff>0</xdr:rowOff>
        </xdr:from>
        <xdr:to xmlns:xdr="http://schemas.openxmlformats.org/drawingml/2006/spreadsheetDrawing">
          <xdr:col>3</xdr:col>
          <xdr:colOff>272415</xdr:colOff>
          <xdr:row>29</xdr:row>
          <xdr:rowOff>0</xdr:rowOff>
        </xdr:to>
        <xdr:sp textlink="">
          <xdr:nvSpPr>
            <xdr:cNvPr id="23614" name="オプション 62" hidden="1">
              <a:extLst>
                <a:ext uri="{63B3BB69-23CF-44E3-9099-C40C66FF867C}">
                  <a14:compatExt spid="_x0000_s23614"/>
                </a:ext>
              </a:extLst>
            </xdr:cNvPr>
            <xdr:cNvSpPr>
              <a:spLocks noRot="1" noChangeShapeType="1"/>
            </xdr:cNvSpPr>
          </xdr:nvSpPr>
          <xdr:spPr>
            <a:xfrm>
              <a:off x="1198245" y="585724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29</xdr:row>
          <xdr:rowOff>0</xdr:rowOff>
        </xdr:from>
        <xdr:to xmlns:xdr="http://schemas.openxmlformats.org/drawingml/2006/spreadsheetDrawing">
          <xdr:col>3</xdr:col>
          <xdr:colOff>272415</xdr:colOff>
          <xdr:row>30</xdr:row>
          <xdr:rowOff>0</xdr:rowOff>
        </xdr:to>
        <xdr:sp textlink="">
          <xdr:nvSpPr>
            <xdr:cNvPr id="23615" name="オプション 63" hidden="1">
              <a:extLst>
                <a:ext uri="{63B3BB69-23CF-44E3-9099-C40C66FF867C}">
                  <a14:compatExt spid="_x0000_s23615"/>
                </a:ext>
              </a:extLst>
            </xdr:cNvPr>
            <xdr:cNvSpPr>
              <a:spLocks noRot="1" noChangeShapeType="1"/>
            </xdr:cNvSpPr>
          </xdr:nvSpPr>
          <xdr:spPr>
            <a:xfrm>
              <a:off x="1198245" y="606552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25</xdr:row>
          <xdr:rowOff>0</xdr:rowOff>
        </xdr:from>
        <xdr:to xmlns:xdr="http://schemas.openxmlformats.org/drawingml/2006/spreadsheetDrawing">
          <xdr:col>3</xdr:col>
          <xdr:colOff>272415</xdr:colOff>
          <xdr:row>30</xdr:row>
          <xdr:rowOff>0</xdr:rowOff>
        </xdr:to>
        <xdr:sp textlink="">
          <xdr:nvSpPr>
            <xdr:cNvPr id="23616" name="グループ 64" hidden="1">
              <a:extLst>
                <a:ext uri="{63B3BB69-23CF-44E3-9099-C40C66FF867C}">
                  <a14:compatExt spid="_x0000_s23616"/>
                </a:ext>
              </a:extLst>
            </xdr:cNvPr>
            <xdr:cNvSpPr>
              <a:spLocks noRot="1" noChangeShapeType="1"/>
            </xdr:cNvSpPr>
          </xdr:nvSpPr>
          <xdr:spPr>
            <a:xfrm>
              <a:off x="1198245" y="5232400"/>
              <a:ext cx="272415" cy="10414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33</xdr:row>
          <xdr:rowOff>0</xdr:rowOff>
        </xdr:from>
        <xdr:to xmlns:xdr="http://schemas.openxmlformats.org/drawingml/2006/spreadsheetDrawing">
          <xdr:col>3</xdr:col>
          <xdr:colOff>272415</xdr:colOff>
          <xdr:row>34</xdr:row>
          <xdr:rowOff>0</xdr:rowOff>
        </xdr:to>
        <xdr:sp textlink="">
          <xdr:nvSpPr>
            <xdr:cNvPr id="23617" name="オプション 65" hidden="1">
              <a:extLst>
                <a:ext uri="{63B3BB69-23CF-44E3-9099-C40C66FF867C}">
                  <a14:compatExt spid="_x0000_s23617"/>
                </a:ext>
              </a:extLst>
            </xdr:cNvPr>
            <xdr:cNvSpPr>
              <a:spLocks noRot="1" noChangeShapeType="1"/>
            </xdr:cNvSpPr>
          </xdr:nvSpPr>
          <xdr:spPr>
            <a:xfrm>
              <a:off x="1198245" y="690245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34</xdr:row>
          <xdr:rowOff>0</xdr:rowOff>
        </xdr:from>
        <xdr:to xmlns:xdr="http://schemas.openxmlformats.org/drawingml/2006/spreadsheetDrawing">
          <xdr:col>3</xdr:col>
          <xdr:colOff>272415</xdr:colOff>
          <xdr:row>35</xdr:row>
          <xdr:rowOff>0</xdr:rowOff>
        </xdr:to>
        <xdr:sp textlink="">
          <xdr:nvSpPr>
            <xdr:cNvPr id="23618" name="オプション 66" hidden="1">
              <a:extLst>
                <a:ext uri="{63B3BB69-23CF-44E3-9099-C40C66FF867C}">
                  <a14:compatExt spid="_x0000_s23618"/>
                </a:ext>
              </a:extLst>
            </xdr:cNvPr>
            <xdr:cNvSpPr>
              <a:spLocks noRot="1" noChangeShapeType="1"/>
            </xdr:cNvSpPr>
          </xdr:nvSpPr>
          <xdr:spPr>
            <a:xfrm>
              <a:off x="1198245" y="711073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33</xdr:row>
          <xdr:rowOff>0</xdr:rowOff>
        </xdr:from>
        <xdr:to xmlns:xdr="http://schemas.openxmlformats.org/drawingml/2006/spreadsheetDrawing">
          <xdr:col>3</xdr:col>
          <xdr:colOff>272415</xdr:colOff>
          <xdr:row>35</xdr:row>
          <xdr:rowOff>0</xdr:rowOff>
        </xdr:to>
        <xdr:sp textlink="">
          <xdr:nvSpPr>
            <xdr:cNvPr id="23619" name="グループ 67" hidden="1">
              <a:extLst>
                <a:ext uri="{63B3BB69-23CF-44E3-9099-C40C66FF867C}">
                  <a14:compatExt spid="_x0000_s23619"/>
                </a:ext>
              </a:extLst>
            </xdr:cNvPr>
            <xdr:cNvSpPr>
              <a:spLocks noRot="1" noChangeShapeType="1"/>
            </xdr:cNvSpPr>
          </xdr:nvSpPr>
          <xdr:spPr>
            <a:xfrm>
              <a:off x="1198245" y="6902450"/>
              <a:ext cx="272415" cy="4178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51</xdr:row>
          <xdr:rowOff>0</xdr:rowOff>
        </xdr:from>
        <xdr:to xmlns:xdr="http://schemas.openxmlformats.org/drawingml/2006/spreadsheetDrawing">
          <xdr:col>3</xdr:col>
          <xdr:colOff>272415</xdr:colOff>
          <xdr:row>52</xdr:row>
          <xdr:rowOff>0</xdr:rowOff>
        </xdr:to>
        <xdr:sp textlink="">
          <xdr:nvSpPr>
            <xdr:cNvPr id="23620" name="オプション 68" hidden="1">
              <a:extLst>
                <a:ext uri="{63B3BB69-23CF-44E3-9099-C40C66FF867C}">
                  <a14:compatExt spid="_x0000_s23620"/>
                </a:ext>
              </a:extLst>
            </xdr:cNvPr>
            <xdr:cNvSpPr>
              <a:spLocks noRot="1" noChangeShapeType="1"/>
            </xdr:cNvSpPr>
          </xdr:nvSpPr>
          <xdr:spPr>
            <a:xfrm>
              <a:off x="1198245" y="1065276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51</xdr:row>
          <xdr:rowOff>0</xdr:rowOff>
        </xdr:from>
        <xdr:to xmlns:xdr="http://schemas.openxmlformats.org/drawingml/2006/spreadsheetDrawing">
          <xdr:col>13</xdr:col>
          <xdr:colOff>272415</xdr:colOff>
          <xdr:row>52</xdr:row>
          <xdr:rowOff>0</xdr:rowOff>
        </xdr:to>
        <xdr:sp textlink="">
          <xdr:nvSpPr>
            <xdr:cNvPr id="23621" name="オプション 69" hidden="1">
              <a:extLst>
                <a:ext uri="{63B3BB69-23CF-44E3-9099-C40C66FF867C}">
                  <a14:compatExt spid="_x0000_s23621"/>
                </a:ext>
              </a:extLst>
            </xdr:cNvPr>
            <xdr:cNvSpPr>
              <a:spLocks noRot="1" noChangeShapeType="1"/>
            </xdr:cNvSpPr>
          </xdr:nvSpPr>
          <xdr:spPr>
            <a:xfrm>
              <a:off x="3922395" y="1065276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22</xdr:col>
          <xdr:colOff>272415</xdr:colOff>
          <xdr:row>51</xdr:row>
          <xdr:rowOff>0</xdr:rowOff>
        </xdr:from>
        <xdr:to xmlns:xdr="http://schemas.openxmlformats.org/drawingml/2006/spreadsheetDrawing">
          <xdr:col>23</xdr:col>
          <xdr:colOff>266700</xdr:colOff>
          <xdr:row>52</xdr:row>
          <xdr:rowOff>0</xdr:rowOff>
        </xdr:to>
        <xdr:sp textlink="">
          <xdr:nvSpPr>
            <xdr:cNvPr id="23622" name="オプション 70" hidden="1">
              <a:extLst>
                <a:ext uri="{63B3BB69-23CF-44E3-9099-C40C66FF867C}">
                  <a14:compatExt spid="_x0000_s23622"/>
                </a:ext>
              </a:extLst>
            </xdr:cNvPr>
            <xdr:cNvSpPr>
              <a:spLocks noRot="1" noChangeShapeType="1"/>
            </xdr:cNvSpPr>
          </xdr:nvSpPr>
          <xdr:spPr>
            <a:xfrm>
              <a:off x="6646545" y="10652760"/>
              <a:ext cx="266700"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52</xdr:row>
          <xdr:rowOff>0</xdr:rowOff>
        </xdr:from>
        <xdr:to xmlns:xdr="http://schemas.openxmlformats.org/drawingml/2006/spreadsheetDrawing">
          <xdr:col>3</xdr:col>
          <xdr:colOff>272415</xdr:colOff>
          <xdr:row>53</xdr:row>
          <xdr:rowOff>0</xdr:rowOff>
        </xdr:to>
        <xdr:sp textlink="">
          <xdr:nvSpPr>
            <xdr:cNvPr id="23623" name="オプション 71" hidden="1">
              <a:extLst>
                <a:ext uri="{63B3BB69-23CF-44E3-9099-C40C66FF867C}">
                  <a14:compatExt spid="_x0000_s23623"/>
                </a:ext>
              </a:extLst>
            </xdr:cNvPr>
            <xdr:cNvSpPr>
              <a:spLocks noRot="1" noChangeShapeType="1"/>
            </xdr:cNvSpPr>
          </xdr:nvSpPr>
          <xdr:spPr>
            <a:xfrm>
              <a:off x="1198245" y="1086104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190500</xdr:colOff>
          <xdr:row>50</xdr:row>
          <xdr:rowOff>165100</xdr:rowOff>
        </xdr:from>
        <xdr:to xmlns:xdr="http://schemas.openxmlformats.org/drawingml/2006/spreadsheetDrawing">
          <xdr:col>28</xdr:col>
          <xdr:colOff>127000</xdr:colOff>
          <xdr:row>53</xdr:row>
          <xdr:rowOff>70485</xdr:rowOff>
        </xdr:to>
        <xdr:sp textlink="">
          <xdr:nvSpPr>
            <xdr:cNvPr id="23624" name="グループ 72" hidden="1">
              <a:extLst>
                <a:ext uri="{63B3BB69-23CF-44E3-9099-C40C66FF867C}">
                  <a14:compatExt spid="_x0000_s23624"/>
                </a:ext>
              </a:extLst>
            </xdr:cNvPr>
            <xdr:cNvSpPr>
              <a:spLocks noRot="1" noChangeShapeType="1"/>
            </xdr:cNvSpPr>
          </xdr:nvSpPr>
          <xdr:spPr>
            <a:xfrm>
              <a:off x="1116330" y="10609580"/>
              <a:ext cx="7019290" cy="5302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84</xdr:row>
          <xdr:rowOff>0</xdr:rowOff>
        </xdr:from>
        <xdr:to xmlns:xdr="http://schemas.openxmlformats.org/drawingml/2006/spreadsheetDrawing">
          <xdr:col>3</xdr:col>
          <xdr:colOff>272415</xdr:colOff>
          <xdr:row>85</xdr:row>
          <xdr:rowOff>0</xdr:rowOff>
        </xdr:to>
        <xdr:sp textlink="">
          <xdr:nvSpPr>
            <xdr:cNvPr id="23625" name="オプション 73" hidden="1">
              <a:extLst>
                <a:ext uri="{63B3BB69-23CF-44E3-9099-C40C66FF867C}">
                  <a14:compatExt spid="_x0000_s23625"/>
                </a:ext>
              </a:extLst>
            </xdr:cNvPr>
            <xdr:cNvSpPr>
              <a:spLocks noRot="1" noChangeShapeType="1"/>
            </xdr:cNvSpPr>
          </xdr:nvSpPr>
          <xdr:spPr>
            <a:xfrm>
              <a:off x="1198245" y="1752854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85</xdr:row>
          <xdr:rowOff>0</xdr:rowOff>
        </xdr:from>
        <xdr:to xmlns:xdr="http://schemas.openxmlformats.org/drawingml/2006/spreadsheetDrawing">
          <xdr:col>3</xdr:col>
          <xdr:colOff>272415</xdr:colOff>
          <xdr:row>86</xdr:row>
          <xdr:rowOff>0</xdr:rowOff>
        </xdr:to>
        <xdr:sp textlink="">
          <xdr:nvSpPr>
            <xdr:cNvPr id="23626" name="オプション 74" hidden="1">
              <a:extLst>
                <a:ext uri="{63B3BB69-23CF-44E3-9099-C40C66FF867C}">
                  <a14:compatExt spid="_x0000_s23626"/>
                </a:ext>
              </a:extLst>
            </xdr:cNvPr>
            <xdr:cNvSpPr>
              <a:spLocks noRot="1" noChangeShapeType="1"/>
            </xdr:cNvSpPr>
          </xdr:nvSpPr>
          <xdr:spPr>
            <a:xfrm>
              <a:off x="1198245" y="1773682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86</xdr:row>
          <xdr:rowOff>0</xdr:rowOff>
        </xdr:from>
        <xdr:to xmlns:xdr="http://schemas.openxmlformats.org/drawingml/2006/spreadsheetDrawing">
          <xdr:col>3</xdr:col>
          <xdr:colOff>272415</xdr:colOff>
          <xdr:row>87</xdr:row>
          <xdr:rowOff>0</xdr:rowOff>
        </xdr:to>
        <xdr:sp textlink="">
          <xdr:nvSpPr>
            <xdr:cNvPr id="23627" name="オプション 75" hidden="1">
              <a:extLst>
                <a:ext uri="{63B3BB69-23CF-44E3-9099-C40C66FF867C}">
                  <a14:compatExt spid="_x0000_s23627"/>
                </a:ext>
              </a:extLst>
            </xdr:cNvPr>
            <xdr:cNvSpPr>
              <a:spLocks noRot="1" noChangeShapeType="1"/>
            </xdr:cNvSpPr>
          </xdr:nvSpPr>
          <xdr:spPr>
            <a:xfrm>
              <a:off x="1198245" y="1794510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87</xdr:row>
          <xdr:rowOff>0</xdr:rowOff>
        </xdr:from>
        <xdr:to xmlns:xdr="http://schemas.openxmlformats.org/drawingml/2006/spreadsheetDrawing">
          <xdr:col>3</xdr:col>
          <xdr:colOff>272415</xdr:colOff>
          <xdr:row>88</xdr:row>
          <xdr:rowOff>0</xdr:rowOff>
        </xdr:to>
        <xdr:sp textlink="">
          <xdr:nvSpPr>
            <xdr:cNvPr id="23628" name="オプション 76" hidden="1">
              <a:extLst>
                <a:ext uri="{63B3BB69-23CF-44E3-9099-C40C66FF867C}">
                  <a14:compatExt spid="_x0000_s23628"/>
                </a:ext>
              </a:extLst>
            </xdr:cNvPr>
            <xdr:cNvSpPr>
              <a:spLocks noRot="1" noChangeShapeType="1"/>
            </xdr:cNvSpPr>
          </xdr:nvSpPr>
          <xdr:spPr>
            <a:xfrm>
              <a:off x="1198245" y="1815338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88</xdr:row>
          <xdr:rowOff>0</xdr:rowOff>
        </xdr:from>
        <xdr:to xmlns:xdr="http://schemas.openxmlformats.org/drawingml/2006/spreadsheetDrawing">
          <xdr:col>3</xdr:col>
          <xdr:colOff>272415</xdr:colOff>
          <xdr:row>89</xdr:row>
          <xdr:rowOff>0</xdr:rowOff>
        </xdr:to>
        <xdr:sp textlink="">
          <xdr:nvSpPr>
            <xdr:cNvPr id="23629" name="オプション 77" hidden="1">
              <a:extLst>
                <a:ext uri="{63B3BB69-23CF-44E3-9099-C40C66FF867C}">
                  <a14:compatExt spid="_x0000_s23629"/>
                </a:ext>
              </a:extLst>
            </xdr:cNvPr>
            <xdr:cNvSpPr>
              <a:spLocks noRot="1" noChangeShapeType="1"/>
            </xdr:cNvSpPr>
          </xdr:nvSpPr>
          <xdr:spPr>
            <a:xfrm>
              <a:off x="1198245" y="1836166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83</xdr:row>
          <xdr:rowOff>208280</xdr:rowOff>
        </xdr:from>
        <xdr:to xmlns:xdr="http://schemas.openxmlformats.org/drawingml/2006/spreadsheetDrawing">
          <xdr:col>3</xdr:col>
          <xdr:colOff>272415</xdr:colOff>
          <xdr:row>89</xdr:row>
          <xdr:rowOff>0</xdr:rowOff>
        </xdr:to>
        <xdr:sp textlink="">
          <xdr:nvSpPr>
            <xdr:cNvPr id="23630" name="グループ 78" hidden="1">
              <a:extLst>
                <a:ext uri="{63B3BB69-23CF-44E3-9099-C40C66FF867C}">
                  <a14:compatExt spid="_x0000_s23630"/>
                </a:ext>
              </a:extLst>
            </xdr:cNvPr>
            <xdr:cNvSpPr>
              <a:spLocks noRot="1" noChangeShapeType="1"/>
            </xdr:cNvSpPr>
          </xdr:nvSpPr>
          <xdr:spPr>
            <a:xfrm>
              <a:off x="1198245" y="17528540"/>
              <a:ext cx="272415" cy="10414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91</xdr:row>
          <xdr:rowOff>0</xdr:rowOff>
        </xdr:from>
        <xdr:to xmlns:xdr="http://schemas.openxmlformats.org/drawingml/2006/spreadsheetDrawing">
          <xdr:col>4</xdr:col>
          <xdr:colOff>38100</xdr:colOff>
          <xdr:row>92</xdr:row>
          <xdr:rowOff>0</xdr:rowOff>
        </xdr:to>
        <xdr:sp textlink="">
          <xdr:nvSpPr>
            <xdr:cNvPr id="23631" name="オプション 79" hidden="1">
              <a:extLst>
                <a:ext uri="{63B3BB69-23CF-44E3-9099-C40C66FF867C}">
                  <a14:compatExt spid="_x0000_s23631"/>
                </a:ext>
              </a:extLst>
            </xdr:cNvPr>
            <xdr:cNvSpPr>
              <a:spLocks noRot="1" noChangeShapeType="1"/>
            </xdr:cNvSpPr>
          </xdr:nvSpPr>
          <xdr:spPr>
            <a:xfrm>
              <a:off x="1198245" y="18986500"/>
              <a:ext cx="3105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92</xdr:row>
          <xdr:rowOff>0</xdr:rowOff>
        </xdr:from>
        <xdr:to xmlns:xdr="http://schemas.openxmlformats.org/drawingml/2006/spreadsheetDrawing">
          <xdr:col>4</xdr:col>
          <xdr:colOff>38100</xdr:colOff>
          <xdr:row>93</xdr:row>
          <xdr:rowOff>0</xdr:rowOff>
        </xdr:to>
        <xdr:sp textlink="">
          <xdr:nvSpPr>
            <xdr:cNvPr id="23632" name="オプション 80" hidden="1">
              <a:extLst>
                <a:ext uri="{63B3BB69-23CF-44E3-9099-C40C66FF867C}">
                  <a14:compatExt spid="_x0000_s23632"/>
                </a:ext>
              </a:extLst>
            </xdr:cNvPr>
            <xdr:cNvSpPr>
              <a:spLocks noRot="1" noChangeShapeType="1"/>
            </xdr:cNvSpPr>
          </xdr:nvSpPr>
          <xdr:spPr>
            <a:xfrm>
              <a:off x="1198245" y="19194780"/>
              <a:ext cx="3105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222250</xdr:colOff>
          <xdr:row>90</xdr:row>
          <xdr:rowOff>165100</xdr:rowOff>
        </xdr:from>
        <xdr:to xmlns:xdr="http://schemas.openxmlformats.org/drawingml/2006/spreadsheetDrawing">
          <xdr:col>3</xdr:col>
          <xdr:colOff>272415</xdr:colOff>
          <xdr:row>93</xdr:row>
          <xdr:rowOff>50800</xdr:rowOff>
        </xdr:to>
        <xdr:sp textlink="">
          <xdr:nvSpPr>
            <xdr:cNvPr id="23633" name="グループ 81" hidden="1">
              <a:extLst>
                <a:ext uri="{63B3BB69-23CF-44E3-9099-C40C66FF867C}">
                  <a14:compatExt spid="_x0000_s23633"/>
                </a:ext>
              </a:extLst>
            </xdr:cNvPr>
            <xdr:cNvSpPr>
              <a:spLocks noRot="1" noChangeShapeType="1"/>
            </xdr:cNvSpPr>
          </xdr:nvSpPr>
          <xdr:spPr>
            <a:xfrm>
              <a:off x="1148080" y="18943320"/>
              <a:ext cx="322580" cy="5105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76200</xdr:colOff>
          <xdr:row>104</xdr:row>
          <xdr:rowOff>183515</xdr:rowOff>
        </xdr:from>
        <xdr:to xmlns:xdr="http://schemas.openxmlformats.org/drawingml/2006/spreadsheetDrawing">
          <xdr:col>4</xdr:col>
          <xdr:colOff>260350</xdr:colOff>
          <xdr:row>106</xdr:row>
          <xdr:rowOff>31750</xdr:rowOff>
        </xdr:to>
        <xdr:sp textlink="">
          <xdr:nvSpPr>
            <xdr:cNvPr id="23634" name="チェック 82" hidden="1">
              <a:extLst>
                <a:ext uri="{63B3BB69-23CF-44E3-9099-C40C66FF867C}">
                  <a14:compatExt spid="_x0000_s23634"/>
                </a:ext>
              </a:extLst>
            </xdr:cNvPr>
            <xdr:cNvSpPr>
              <a:spLocks noRot="1" noChangeShapeType="1"/>
            </xdr:cNvSpPr>
          </xdr:nvSpPr>
          <xdr:spPr>
            <a:xfrm>
              <a:off x="1274445" y="21877655"/>
              <a:ext cx="456565" cy="26479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228600</xdr:colOff>
          <xdr:row>20</xdr:row>
          <xdr:rowOff>153035</xdr:rowOff>
        </xdr:from>
        <xdr:to xmlns:xdr="http://schemas.openxmlformats.org/drawingml/2006/spreadsheetDrawing">
          <xdr:col>4</xdr:col>
          <xdr:colOff>38100</xdr:colOff>
          <xdr:row>23</xdr:row>
          <xdr:rowOff>88900</xdr:rowOff>
        </xdr:to>
        <xdr:sp textlink="">
          <xdr:nvSpPr>
            <xdr:cNvPr id="23635" name="グループ 83" hidden="1">
              <a:extLst>
                <a:ext uri="{63B3BB69-23CF-44E3-9099-C40C66FF867C}">
                  <a14:compatExt spid="_x0000_s23635"/>
                </a:ext>
              </a:extLst>
            </xdr:cNvPr>
            <xdr:cNvSpPr>
              <a:spLocks noRot="1" noChangeShapeType="1"/>
            </xdr:cNvSpPr>
          </xdr:nvSpPr>
          <xdr:spPr>
            <a:xfrm>
              <a:off x="1154430" y="4344035"/>
              <a:ext cx="354330" cy="5607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21</xdr:row>
          <xdr:rowOff>0</xdr:rowOff>
        </xdr:from>
        <xdr:to xmlns:xdr="http://schemas.openxmlformats.org/drawingml/2006/spreadsheetDrawing">
          <xdr:col>3</xdr:col>
          <xdr:colOff>272415</xdr:colOff>
          <xdr:row>22</xdr:row>
          <xdr:rowOff>0</xdr:rowOff>
        </xdr:to>
        <xdr:sp textlink="">
          <xdr:nvSpPr>
            <xdr:cNvPr id="23636" name="オプション 84" hidden="1">
              <a:extLst>
                <a:ext uri="{63B3BB69-23CF-44E3-9099-C40C66FF867C}">
                  <a14:compatExt spid="_x0000_s23636"/>
                </a:ext>
              </a:extLst>
            </xdr:cNvPr>
            <xdr:cNvSpPr>
              <a:spLocks noRot="1" noChangeShapeType="1"/>
            </xdr:cNvSpPr>
          </xdr:nvSpPr>
          <xdr:spPr>
            <a:xfrm>
              <a:off x="1198245" y="439928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22</xdr:row>
          <xdr:rowOff>0</xdr:rowOff>
        </xdr:from>
        <xdr:to xmlns:xdr="http://schemas.openxmlformats.org/drawingml/2006/spreadsheetDrawing">
          <xdr:col>3</xdr:col>
          <xdr:colOff>272415</xdr:colOff>
          <xdr:row>23</xdr:row>
          <xdr:rowOff>0</xdr:rowOff>
        </xdr:to>
        <xdr:sp textlink="">
          <xdr:nvSpPr>
            <xdr:cNvPr id="23637" name="オプション 85" hidden="1">
              <a:extLst>
                <a:ext uri="{63B3BB69-23CF-44E3-9099-C40C66FF867C}">
                  <a14:compatExt spid="_x0000_s23637"/>
                </a:ext>
              </a:extLst>
            </xdr:cNvPr>
            <xdr:cNvSpPr>
              <a:spLocks noRot="1" noChangeShapeType="1"/>
            </xdr:cNvSpPr>
          </xdr:nvSpPr>
          <xdr:spPr>
            <a:xfrm>
              <a:off x="1198245" y="460756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12700</xdr:colOff>
          <xdr:row>128</xdr:row>
          <xdr:rowOff>203200</xdr:rowOff>
        </xdr:from>
        <xdr:to xmlns:xdr="http://schemas.openxmlformats.org/drawingml/2006/spreadsheetDrawing">
          <xdr:col>4</xdr:col>
          <xdr:colOff>184150</xdr:colOff>
          <xdr:row>130</xdr:row>
          <xdr:rowOff>31750</xdr:rowOff>
        </xdr:to>
        <xdr:sp textlink="">
          <xdr:nvSpPr>
            <xdr:cNvPr id="23638" name="チェック 86" hidden="1">
              <a:extLst>
                <a:ext uri="{63B3BB69-23CF-44E3-9099-C40C66FF867C}">
                  <a14:compatExt spid="_x0000_s23638"/>
                </a:ext>
              </a:extLst>
            </xdr:cNvPr>
            <xdr:cNvSpPr>
              <a:spLocks noRot="1" noChangeShapeType="1"/>
            </xdr:cNvSpPr>
          </xdr:nvSpPr>
          <xdr:spPr>
            <a:xfrm>
              <a:off x="1210945" y="26680160"/>
              <a:ext cx="443865" cy="247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12700</xdr:colOff>
          <xdr:row>130</xdr:row>
          <xdr:rowOff>0</xdr:rowOff>
        </xdr:from>
        <xdr:to xmlns:xdr="http://schemas.openxmlformats.org/drawingml/2006/spreadsheetDrawing">
          <xdr:col>4</xdr:col>
          <xdr:colOff>184150</xdr:colOff>
          <xdr:row>131</xdr:row>
          <xdr:rowOff>31750</xdr:rowOff>
        </xdr:to>
        <xdr:sp textlink="">
          <xdr:nvSpPr>
            <xdr:cNvPr id="23639" name="チェック 87" hidden="1">
              <a:extLst>
                <a:ext uri="{63B3BB69-23CF-44E3-9099-C40C66FF867C}">
                  <a14:compatExt spid="_x0000_s23639"/>
                </a:ext>
              </a:extLst>
            </xdr:cNvPr>
            <xdr:cNvSpPr>
              <a:spLocks noRot="1" noChangeShapeType="1"/>
            </xdr:cNvSpPr>
          </xdr:nvSpPr>
          <xdr:spPr>
            <a:xfrm>
              <a:off x="1210945" y="26896060"/>
              <a:ext cx="443865" cy="2413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12700</xdr:colOff>
          <xdr:row>131</xdr:row>
          <xdr:rowOff>0</xdr:rowOff>
        </xdr:from>
        <xdr:to xmlns:xdr="http://schemas.openxmlformats.org/drawingml/2006/spreadsheetDrawing">
          <xdr:col>4</xdr:col>
          <xdr:colOff>184150</xdr:colOff>
          <xdr:row>132</xdr:row>
          <xdr:rowOff>31750</xdr:rowOff>
        </xdr:to>
        <xdr:sp textlink="">
          <xdr:nvSpPr>
            <xdr:cNvPr id="23640" name="チェック 88" hidden="1">
              <a:extLst>
                <a:ext uri="{63B3BB69-23CF-44E3-9099-C40C66FF867C}">
                  <a14:compatExt spid="_x0000_s23640"/>
                </a:ext>
              </a:extLst>
            </xdr:cNvPr>
            <xdr:cNvSpPr>
              <a:spLocks noRot="1" noChangeShapeType="1"/>
            </xdr:cNvSpPr>
          </xdr:nvSpPr>
          <xdr:spPr>
            <a:xfrm>
              <a:off x="1210945" y="27105610"/>
              <a:ext cx="443865" cy="2413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12700</xdr:colOff>
          <xdr:row>132</xdr:row>
          <xdr:rowOff>0</xdr:rowOff>
        </xdr:from>
        <xdr:to xmlns:xdr="http://schemas.openxmlformats.org/drawingml/2006/spreadsheetDrawing">
          <xdr:col>4</xdr:col>
          <xdr:colOff>184150</xdr:colOff>
          <xdr:row>133</xdr:row>
          <xdr:rowOff>31750</xdr:rowOff>
        </xdr:to>
        <xdr:sp textlink="">
          <xdr:nvSpPr>
            <xdr:cNvPr id="23641" name="チェック 89" hidden="1">
              <a:extLst>
                <a:ext uri="{63B3BB69-23CF-44E3-9099-C40C66FF867C}">
                  <a14:compatExt spid="_x0000_s23641"/>
                </a:ext>
              </a:extLst>
            </xdr:cNvPr>
            <xdr:cNvSpPr>
              <a:spLocks noRot="1" noChangeShapeType="1"/>
            </xdr:cNvSpPr>
          </xdr:nvSpPr>
          <xdr:spPr>
            <a:xfrm>
              <a:off x="1210945" y="27315160"/>
              <a:ext cx="443865" cy="2413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12700</xdr:colOff>
          <xdr:row>132</xdr:row>
          <xdr:rowOff>203200</xdr:rowOff>
        </xdr:from>
        <xdr:to xmlns:xdr="http://schemas.openxmlformats.org/drawingml/2006/spreadsheetDrawing">
          <xdr:col>4</xdr:col>
          <xdr:colOff>184150</xdr:colOff>
          <xdr:row>134</xdr:row>
          <xdr:rowOff>31750</xdr:rowOff>
        </xdr:to>
        <xdr:sp textlink="">
          <xdr:nvSpPr>
            <xdr:cNvPr id="23642" name="チェック 90" hidden="1">
              <a:extLst>
                <a:ext uri="{63B3BB69-23CF-44E3-9099-C40C66FF867C}">
                  <a14:compatExt spid="_x0000_s23642"/>
                </a:ext>
              </a:extLst>
            </xdr:cNvPr>
            <xdr:cNvSpPr>
              <a:spLocks noRot="1" noChangeShapeType="1"/>
            </xdr:cNvSpPr>
          </xdr:nvSpPr>
          <xdr:spPr>
            <a:xfrm>
              <a:off x="1210945" y="27518360"/>
              <a:ext cx="443865" cy="247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31750</xdr:colOff>
          <xdr:row>133</xdr:row>
          <xdr:rowOff>190500</xdr:rowOff>
        </xdr:from>
        <xdr:to xmlns:xdr="http://schemas.openxmlformats.org/drawingml/2006/spreadsheetDrawing">
          <xdr:col>4</xdr:col>
          <xdr:colOff>184150</xdr:colOff>
          <xdr:row>135</xdr:row>
          <xdr:rowOff>12065</xdr:rowOff>
        </xdr:to>
        <xdr:sp textlink="">
          <xdr:nvSpPr>
            <xdr:cNvPr id="23643" name="チェック 91" hidden="1">
              <a:extLst>
                <a:ext uri="{63B3BB69-23CF-44E3-9099-C40C66FF867C}">
                  <a14:compatExt spid="_x0000_s23643"/>
                </a:ext>
              </a:extLst>
            </xdr:cNvPr>
            <xdr:cNvSpPr>
              <a:spLocks noRot="1" noChangeShapeType="1"/>
            </xdr:cNvSpPr>
          </xdr:nvSpPr>
          <xdr:spPr>
            <a:xfrm>
              <a:off x="1229995" y="27715210"/>
              <a:ext cx="424815" cy="24066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31750</xdr:colOff>
          <xdr:row>134</xdr:row>
          <xdr:rowOff>190500</xdr:rowOff>
        </xdr:from>
        <xdr:to xmlns:xdr="http://schemas.openxmlformats.org/drawingml/2006/spreadsheetDrawing">
          <xdr:col>4</xdr:col>
          <xdr:colOff>184150</xdr:colOff>
          <xdr:row>136</xdr:row>
          <xdr:rowOff>12065</xdr:rowOff>
        </xdr:to>
        <xdr:sp textlink="">
          <xdr:nvSpPr>
            <xdr:cNvPr id="23644" name="チェック 92" hidden="1">
              <a:extLst>
                <a:ext uri="{63B3BB69-23CF-44E3-9099-C40C66FF867C}">
                  <a14:compatExt spid="_x0000_s23644"/>
                </a:ext>
              </a:extLst>
            </xdr:cNvPr>
            <xdr:cNvSpPr>
              <a:spLocks noRot="1" noChangeShapeType="1"/>
            </xdr:cNvSpPr>
          </xdr:nvSpPr>
          <xdr:spPr>
            <a:xfrm>
              <a:off x="1229995" y="27924760"/>
              <a:ext cx="424815" cy="24066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65</xdr:row>
          <xdr:rowOff>0</xdr:rowOff>
        </xdr:from>
        <xdr:to xmlns:xdr="http://schemas.openxmlformats.org/drawingml/2006/spreadsheetDrawing">
          <xdr:col>3</xdr:col>
          <xdr:colOff>272415</xdr:colOff>
          <xdr:row>66</xdr:row>
          <xdr:rowOff>0</xdr:rowOff>
        </xdr:to>
        <xdr:sp textlink="">
          <xdr:nvSpPr>
            <xdr:cNvPr id="23645" name="オプション 93" hidden="1">
              <a:extLst>
                <a:ext uri="{63B3BB69-23CF-44E3-9099-C40C66FF867C}">
                  <a14:compatExt spid="_x0000_s23645"/>
                </a:ext>
              </a:extLst>
            </xdr:cNvPr>
            <xdr:cNvSpPr>
              <a:spLocks noRot="1" noChangeShapeType="1"/>
            </xdr:cNvSpPr>
          </xdr:nvSpPr>
          <xdr:spPr>
            <a:xfrm>
              <a:off x="1198245" y="1356868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16</xdr:col>
          <xdr:colOff>0</xdr:colOff>
          <xdr:row>65</xdr:row>
          <xdr:rowOff>0</xdr:rowOff>
        </xdr:from>
        <xdr:to xmlns:xdr="http://schemas.openxmlformats.org/drawingml/2006/spreadsheetDrawing">
          <xdr:col>16</xdr:col>
          <xdr:colOff>272415</xdr:colOff>
          <xdr:row>66</xdr:row>
          <xdr:rowOff>0</xdr:rowOff>
        </xdr:to>
        <xdr:sp textlink="">
          <xdr:nvSpPr>
            <xdr:cNvPr id="23646" name="オプション 94" hidden="1">
              <a:extLst>
                <a:ext uri="{63B3BB69-23CF-44E3-9099-C40C66FF867C}">
                  <a14:compatExt spid="_x0000_s23646"/>
                </a:ext>
              </a:extLst>
            </xdr:cNvPr>
            <xdr:cNvSpPr>
              <a:spLocks noRot="1" noChangeShapeType="1"/>
            </xdr:cNvSpPr>
          </xdr:nvSpPr>
          <xdr:spPr>
            <a:xfrm>
              <a:off x="4739640" y="1356868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228600</xdr:colOff>
          <xdr:row>64</xdr:row>
          <xdr:rowOff>146050</xdr:rowOff>
        </xdr:from>
        <xdr:to xmlns:xdr="http://schemas.openxmlformats.org/drawingml/2006/spreadsheetDrawing">
          <xdr:col>17</xdr:col>
          <xdr:colOff>184150</xdr:colOff>
          <xdr:row>66</xdr:row>
          <xdr:rowOff>50800</xdr:rowOff>
        </xdr:to>
        <xdr:sp textlink="">
          <xdr:nvSpPr>
            <xdr:cNvPr id="23647" name="グループ 95" hidden="1">
              <a:extLst>
                <a:ext uri="{63B3BB69-23CF-44E3-9099-C40C66FF867C}">
                  <a14:compatExt spid="_x0000_s23647"/>
                </a:ext>
              </a:extLst>
            </xdr:cNvPr>
            <xdr:cNvSpPr>
              <a:spLocks noRot="1" noChangeShapeType="1"/>
            </xdr:cNvSpPr>
          </xdr:nvSpPr>
          <xdr:spPr>
            <a:xfrm>
              <a:off x="1154430" y="13506450"/>
              <a:ext cx="4041775" cy="321310"/>
            </a:xfrm>
            <a:prstGeom prst="rec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5</xdr:row>
          <xdr:rowOff>0</xdr:rowOff>
        </xdr:from>
        <xdr:to xmlns:xdr="http://schemas.openxmlformats.org/drawingml/2006/spreadsheetDrawing">
          <xdr:col>3</xdr:col>
          <xdr:colOff>272415</xdr:colOff>
          <xdr:row>6</xdr:row>
          <xdr:rowOff>0</xdr:rowOff>
        </xdr:to>
        <xdr:sp textlink="">
          <xdr:nvSpPr>
            <xdr:cNvPr id="14351" name="Option Button 1" hidden="1">
              <a:extLst>
                <a:ext uri="{63B3BB69-23CF-44E3-9099-C40C66FF867C}">
                  <a14:compatExt spid="_x0000_s14351"/>
                </a:ext>
              </a:extLst>
            </xdr:cNvPr>
            <xdr:cNvSpPr>
              <a:spLocks noRot="1" noChangeShapeType="1"/>
            </xdr:cNvSpPr>
          </xdr:nvSpPr>
          <xdr:spPr>
            <a:xfrm>
              <a:off x="1198245" y="10572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6</xdr:row>
          <xdr:rowOff>0</xdr:rowOff>
        </xdr:from>
        <xdr:to xmlns:xdr="http://schemas.openxmlformats.org/drawingml/2006/spreadsheetDrawing">
          <xdr:col>3</xdr:col>
          <xdr:colOff>272415</xdr:colOff>
          <xdr:row>7</xdr:row>
          <xdr:rowOff>0</xdr:rowOff>
        </xdr:to>
        <xdr:sp textlink="">
          <xdr:nvSpPr>
            <xdr:cNvPr id="14352" name="Option Button 2" hidden="1">
              <a:extLst>
                <a:ext uri="{63B3BB69-23CF-44E3-9099-C40C66FF867C}">
                  <a14:compatExt spid="_x0000_s14352"/>
                </a:ext>
              </a:extLst>
            </xdr:cNvPr>
            <xdr:cNvSpPr>
              <a:spLocks noRot="1" noChangeShapeType="1"/>
            </xdr:cNvSpPr>
          </xdr:nvSpPr>
          <xdr:spPr>
            <a:xfrm>
              <a:off x="1198245" y="12668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7</xdr:row>
          <xdr:rowOff>0</xdr:rowOff>
        </xdr:from>
        <xdr:to xmlns:xdr="http://schemas.openxmlformats.org/drawingml/2006/spreadsheetDrawing">
          <xdr:col>3</xdr:col>
          <xdr:colOff>272415</xdr:colOff>
          <xdr:row>8</xdr:row>
          <xdr:rowOff>0</xdr:rowOff>
        </xdr:to>
        <xdr:sp textlink="">
          <xdr:nvSpPr>
            <xdr:cNvPr id="14353" name="Option Button 3" hidden="1">
              <a:extLst>
                <a:ext uri="{63B3BB69-23CF-44E3-9099-C40C66FF867C}">
                  <a14:compatExt spid="_x0000_s14353"/>
                </a:ext>
              </a:extLst>
            </xdr:cNvPr>
            <xdr:cNvSpPr>
              <a:spLocks noRot="1" noChangeShapeType="1"/>
            </xdr:cNvSpPr>
          </xdr:nvSpPr>
          <xdr:spPr>
            <a:xfrm>
              <a:off x="1198245" y="14763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8</xdr:row>
          <xdr:rowOff>0</xdr:rowOff>
        </xdr:from>
        <xdr:to xmlns:xdr="http://schemas.openxmlformats.org/drawingml/2006/spreadsheetDrawing">
          <xdr:col>3</xdr:col>
          <xdr:colOff>272415</xdr:colOff>
          <xdr:row>9</xdr:row>
          <xdr:rowOff>0</xdr:rowOff>
        </xdr:to>
        <xdr:sp textlink="">
          <xdr:nvSpPr>
            <xdr:cNvPr id="14354" name="Option Button 4" hidden="1">
              <a:extLst>
                <a:ext uri="{63B3BB69-23CF-44E3-9099-C40C66FF867C}">
                  <a14:compatExt spid="_x0000_s14354"/>
                </a:ext>
              </a:extLst>
            </xdr:cNvPr>
            <xdr:cNvSpPr>
              <a:spLocks noRot="1" noChangeShapeType="1"/>
            </xdr:cNvSpPr>
          </xdr:nvSpPr>
          <xdr:spPr>
            <a:xfrm>
              <a:off x="1198245" y="16859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9</xdr:row>
          <xdr:rowOff>0</xdr:rowOff>
        </xdr:from>
        <xdr:to xmlns:xdr="http://schemas.openxmlformats.org/drawingml/2006/spreadsheetDrawing">
          <xdr:col>3</xdr:col>
          <xdr:colOff>272415</xdr:colOff>
          <xdr:row>10</xdr:row>
          <xdr:rowOff>0</xdr:rowOff>
        </xdr:to>
        <xdr:sp textlink="">
          <xdr:nvSpPr>
            <xdr:cNvPr id="14355" name="Option Button 5" hidden="1">
              <a:extLst>
                <a:ext uri="{63B3BB69-23CF-44E3-9099-C40C66FF867C}">
                  <a14:compatExt spid="_x0000_s14355"/>
                </a:ext>
              </a:extLst>
            </xdr:cNvPr>
            <xdr:cNvSpPr>
              <a:spLocks noRot="1" noChangeShapeType="1"/>
            </xdr:cNvSpPr>
          </xdr:nvSpPr>
          <xdr:spPr>
            <a:xfrm>
              <a:off x="1198245" y="18954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190500</xdr:colOff>
          <xdr:row>4</xdr:row>
          <xdr:rowOff>153670</xdr:rowOff>
        </xdr:from>
        <xdr:to xmlns:xdr="http://schemas.openxmlformats.org/drawingml/2006/spreadsheetDrawing">
          <xdr:col>4</xdr:col>
          <xdr:colOff>107950</xdr:colOff>
          <xdr:row>10</xdr:row>
          <xdr:rowOff>150495</xdr:rowOff>
        </xdr:to>
        <xdr:sp textlink="">
          <xdr:nvSpPr>
            <xdr:cNvPr id="14356" name="Group Box 1" hidden="1">
              <a:extLst>
                <a:ext uri="{63B3BB69-23CF-44E3-9099-C40C66FF867C}">
                  <a14:compatExt spid="_x0000_s14356"/>
                </a:ext>
              </a:extLst>
            </xdr:cNvPr>
            <xdr:cNvSpPr>
              <a:spLocks noRot="1" noChangeShapeType="1"/>
            </xdr:cNvSpPr>
          </xdr:nvSpPr>
          <xdr:spPr>
            <a:xfrm>
              <a:off x="1116330" y="1010920"/>
              <a:ext cx="462280" cy="1244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13</xdr:row>
          <xdr:rowOff>0</xdr:rowOff>
        </xdr:from>
        <xdr:to xmlns:xdr="http://schemas.openxmlformats.org/drawingml/2006/spreadsheetDrawing">
          <xdr:col>3</xdr:col>
          <xdr:colOff>272415</xdr:colOff>
          <xdr:row>14</xdr:row>
          <xdr:rowOff>0</xdr:rowOff>
        </xdr:to>
        <xdr:sp textlink="">
          <xdr:nvSpPr>
            <xdr:cNvPr id="14358" name="Option Button 6" hidden="1">
              <a:extLst>
                <a:ext uri="{63B3BB69-23CF-44E3-9099-C40C66FF867C}">
                  <a14:compatExt spid="_x0000_s14358"/>
                </a:ext>
              </a:extLst>
            </xdr:cNvPr>
            <xdr:cNvSpPr>
              <a:spLocks noRot="1" noChangeShapeType="1"/>
            </xdr:cNvSpPr>
          </xdr:nvSpPr>
          <xdr:spPr>
            <a:xfrm>
              <a:off x="1198245" y="27051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14</xdr:row>
          <xdr:rowOff>0</xdr:rowOff>
        </xdr:from>
        <xdr:to xmlns:xdr="http://schemas.openxmlformats.org/drawingml/2006/spreadsheetDrawing">
          <xdr:col>3</xdr:col>
          <xdr:colOff>272415</xdr:colOff>
          <xdr:row>15</xdr:row>
          <xdr:rowOff>0</xdr:rowOff>
        </xdr:to>
        <xdr:sp textlink="">
          <xdr:nvSpPr>
            <xdr:cNvPr id="14359" name="Option Button 7" hidden="1">
              <a:extLst>
                <a:ext uri="{63B3BB69-23CF-44E3-9099-C40C66FF867C}">
                  <a14:compatExt spid="_x0000_s14359"/>
                </a:ext>
              </a:extLst>
            </xdr:cNvPr>
            <xdr:cNvSpPr>
              <a:spLocks noRot="1" noChangeShapeType="1"/>
            </xdr:cNvSpPr>
          </xdr:nvSpPr>
          <xdr:spPr>
            <a:xfrm>
              <a:off x="1198245" y="29146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15</xdr:row>
          <xdr:rowOff>0</xdr:rowOff>
        </xdr:from>
        <xdr:to xmlns:xdr="http://schemas.openxmlformats.org/drawingml/2006/spreadsheetDrawing">
          <xdr:col>3</xdr:col>
          <xdr:colOff>272415</xdr:colOff>
          <xdr:row>16</xdr:row>
          <xdr:rowOff>0</xdr:rowOff>
        </xdr:to>
        <xdr:sp textlink="">
          <xdr:nvSpPr>
            <xdr:cNvPr id="14360" name="Option Button 8" hidden="1">
              <a:extLst>
                <a:ext uri="{63B3BB69-23CF-44E3-9099-C40C66FF867C}">
                  <a14:compatExt spid="_x0000_s14360"/>
                </a:ext>
              </a:extLst>
            </xdr:cNvPr>
            <xdr:cNvSpPr>
              <a:spLocks noRot="1" noChangeShapeType="1"/>
            </xdr:cNvSpPr>
          </xdr:nvSpPr>
          <xdr:spPr>
            <a:xfrm>
              <a:off x="1198245" y="31242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16</xdr:row>
          <xdr:rowOff>0</xdr:rowOff>
        </xdr:from>
        <xdr:to xmlns:xdr="http://schemas.openxmlformats.org/drawingml/2006/spreadsheetDrawing">
          <xdr:col>3</xdr:col>
          <xdr:colOff>272415</xdr:colOff>
          <xdr:row>17</xdr:row>
          <xdr:rowOff>0</xdr:rowOff>
        </xdr:to>
        <xdr:sp textlink="">
          <xdr:nvSpPr>
            <xdr:cNvPr id="14361" name="Option Button 9" hidden="1">
              <a:extLst>
                <a:ext uri="{63B3BB69-23CF-44E3-9099-C40C66FF867C}">
                  <a14:compatExt spid="_x0000_s14361"/>
                </a:ext>
              </a:extLst>
            </xdr:cNvPr>
            <xdr:cNvSpPr>
              <a:spLocks noRot="1" noChangeShapeType="1"/>
            </xdr:cNvSpPr>
          </xdr:nvSpPr>
          <xdr:spPr>
            <a:xfrm>
              <a:off x="1198245" y="33337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17</xdr:row>
          <xdr:rowOff>0</xdr:rowOff>
        </xdr:from>
        <xdr:to xmlns:xdr="http://schemas.openxmlformats.org/drawingml/2006/spreadsheetDrawing">
          <xdr:col>3</xdr:col>
          <xdr:colOff>272415</xdr:colOff>
          <xdr:row>18</xdr:row>
          <xdr:rowOff>0</xdr:rowOff>
        </xdr:to>
        <xdr:sp textlink="">
          <xdr:nvSpPr>
            <xdr:cNvPr id="14362" name="Option Button 10" hidden="1">
              <a:extLst>
                <a:ext uri="{63B3BB69-23CF-44E3-9099-C40C66FF867C}">
                  <a14:compatExt spid="_x0000_s14362"/>
                </a:ext>
              </a:extLst>
            </xdr:cNvPr>
            <xdr:cNvSpPr>
              <a:spLocks noRot="1" noChangeShapeType="1"/>
            </xdr:cNvSpPr>
          </xdr:nvSpPr>
          <xdr:spPr>
            <a:xfrm>
              <a:off x="1198245" y="35433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184150</xdr:colOff>
          <xdr:row>12</xdr:row>
          <xdr:rowOff>95885</xdr:rowOff>
        </xdr:from>
        <xdr:to xmlns:xdr="http://schemas.openxmlformats.org/drawingml/2006/spreadsheetDrawing">
          <xdr:col>4</xdr:col>
          <xdr:colOff>107950</xdr:colOff>
          <xdr:row>18</xdr:row>
          <xdr:rowOff>117475</xdr:rowOff>
        </xdr:to>
        <xdr:sp textlink="">
          <xdr:nvSpPr>
            <xdr:cNvPr id="14363" name="Group Box 2" hidden="1">
              <a:extLst>
                <a:ext uri="{63B3BB69-23CF-44E3-9099-C40C66FF867C}">
                  <a14:compatExt spid="_x0000_s14363"/>
                </a:ext>
              </a:extLst>
            </xdr:cNvPr>
            <xdr:cNvSpPr>
              <a:spLocks noRot="1" noChangeShapeType="1"/>
            </xdr:cNvSpPr>
          </xdr:nvSpPr>
          <xdr:spPr>
            <a:xfrm>
              <a:off x="1109980" y="2610485"/>
              <a:ext cx="468630" cy="12598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21</xdr:row>
          <xdr:rowOff>0</xdr:rowOff>
        </xdr:from>
        <xdr:to xmlns:xdr="http://schemas.openxmlformats.org/drawingml/2006/spreadsheetDrawing">
          <xdr:col>3</xdr:col>
          <xdr:colOff>272415</xdr:colOff>
          <xdr:row>22</xdr:row>
          <xdr:rowOff>0</xdr:rowOff>
        </xdr:to>
        <xdr:sp textlink="">
          <xdr:nvSpPr>
            <xdr:cNvPr id="14364" name="Option Button 11" hidden="1">
              <a:extLst>
                <a:ext uri="{63B3BB69-23CF-44E3-9099-C40C66FF867C}">
                  <a14:compatExt spid="_x0000_s14364"/>
                </a:ext>
              </a:extLst>
            </xdr:cNvPr>
            <xdr:cNvSpPr>
              <a:spLocks noRot="1" noChangeShapeType="1"/>
            </xdr:cNvSpPr>
          </xdr:nvSpPr>
          <xdr:spPr>
            <a:xfrm>
              <a:off x="1198245" y="43529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22</xdr:row>
          <xdr:rowOff>0</xdr:rowOff>
        </xdr:from>
        <xdr:to xmlns:xdr="http://schemas.openxmlformats.org/drawingml/2006/spreadsheetDrawing">
          <xdr:col>3</xdr:col>
          <xdr:colOff>272415</xdr:colOff>
          <xdr:row>23</xdr:row>
          <xdr:rowOff>0</xdr:rowOff>
        </xdr:to>
        <xdr:sp textlink="">
          <xdr:nvSpPr>
            <xdr:cNvPr id="14365" name="Option Button 12" hidden="1">
              <a:extLst>
                <a:ext uri="{63B3BB69-23CF-44E3-9099-C40C66FF867C}">
                  <a14:compatExt spid="_x0000_s14365"/>
                </a:ext>
              </a:extLst>
            </xdr:cNvPr>
            <xdr:cNvSpPr>
              <a:spLocks noRot="1" noChangeShapeType="1"/>
            </xdr:cNvSpPr>
          </xdr:nvSpPr>
          <xdr:spPr>
            <a:xfrm>
              <a:off x="1198245" y="45624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23</xdr:row>
          <xdr:rowOff>0</xdr:rowOff>
        </xdr:from>
        <xdr:to xmlns:xdr="http://schemas.openxmlformats.org/drawingml/2006/spreadsheetDrawing">
          <xdr:col>3</xdr:col>
          <xdr:colOff>272415</xdr:colOff>
          <xdr:row>24</xdr:row>
          <xdr:rowOff>0</xdr:rowOff>
        </xdr:to>
        <xdr:sp textlink="">
          <xdr:nvSpPr>
            <xdr:cNvPr id="14366" name="Option Button 13" hidden="1">
              <a:extLst>
                <a:ext uri="{63B3BB69-23CF-44E3-9099-C40C66FF867C}">
                  <a14:compatExt spid="_x0000_s14366"/>
                </a:ext>
              </a:extLst>
            </xdr:cNvPr>
            <xdr:cNvSpPr>
              <a:spLocks noRot="1" noChangeShapeType="1"/>
            </xdr:cNvSpPr>
          </xdr:nvSpPr>
          <xdr:spPr>
            <a:xfrm>
              <a:off x="1198245" y="47720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24</xdr:row>
          <xdr:rowOff>0</xdr:rowOff>
        </xdr:from>
        <xdr:to xmlns:xdr="http://schemas.openxmlformats.org/drawingml/2006/spreadsheetDrawing">
          <xdr:col>3</xdr:col>
          <xdr:colOff>272415</xdr:colOff>
          <xdr:row>25</xdr:row>
          <xdr:rowOff>0</xdr:rowOff>
        </xdr:to>
        <xdr:sp textlink="">
          <xdr:nvSpPr>
            <xdr:cNvPr id="14367" name="Option Button 14" hidden="1">
              <a:extLst>
                <a:ext uri="{63B3BB69-23CF-44E3-9099-C40C66FF867C}">
                  <a14:compatExt spid="_x0000_s14367"/>
                </a:ext>
              </a:extLst>
            </xdr:cNvPr>
            <xdr:cNvSpPr>
              <a:spLocks noRot="1" noChangeShapeType="1"/>
            </xdr:cNvSpPr>
          </xdr:nvSpPr>
          <xdr:spPr>
            <a:xfrm>
              <a:off x="1198245" y="49815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25</xdr:row>
          <xdr:rowOff>0</xdr:rowOff>
        </xdr:from>
        <xdr:to xmlns:xdr="http://schemas.openxmlformats.org/drawingml/2006/spreadsheetDrawing">
          <xdr:col>3</xdr:col>
          <xdr:colOff>272415</xdr:colOff>
          <xdr:row>26</xdr:row>
          <xdr:rowOff>0</xdr:rowOff>
        </xdr:to>
        <xdr:sp textlink="">
          <xdr:nvSpPr>
            <xdr:cNvPr id="14368" name="Option Button 15" hidden="1">
              <a:extLst>
                <a:ext uri="{63B3BB69-23CF-44E3-9099-C40C66FF867C}">
                  <a14:compatExt spid="_x0000_s14368"/>
                </a:ext>
              </a:extLst>
            </xdr:cNvPr>
            <xdr:cNvSpPr>
              <a:spLocks noRot="1" noChangeShapeType="1"/>
            </xdr:cNvSpPr>
          </xdr:nvSpPr>
          <xdr:spPr>
            <a:xfrm>
              <a:off x="1198245" y="51911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165100</xdr:colOff>
          <xdr:row>20</xdr:row>
          <xdr:rowOff>95885</xdr:rowOff>
        </xdr:from>
        <xdr:to xmlns:xdr="http://schemas.openxmlformats.org/drawingml/2006/spreadsheetDrawing">
          <xdr:col>4</xdr:col>
          <xdr:colOff>88900</xdr:colOff>
          <xdr:row>27</xdr:row>
          <xdr:rowOff>72390</xdr:rowOff>
        </xdr:to>
        <xdr:sp textlink="">
          <xdr:nvSpPr>
            <xdr:cNvPr id="14369" name="Group Box 3" hidden="1">
              <a:extLst>
                <a:ext uri="{63B3BB69-23CF-44E3-9099-C40C66FF867C}">
                  <a14:compatExt spid="_x0000_s14369"/>
                </a:ext>
              </a:extLst>
            </xdr:cNvPr>
            <xdr:cNvSpPr>
              <a:spLocks noRot="1" noChangeShapeType="1"/>
            </xdr:cNvSpPr>
          </xdr:nvSpPr>
          <xdr:spPr>
            <a:xfrm>
              <a:off x="1090930" y="4258310"/>
              <a:ext cx="468630" cy="14243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30</xdr:row>
          <xdr:rowOff>0</xdr:rowOff>
        </xdr:from>
        <xdr:to xmlns:xdr="http://schemas.openxmlformats.org/drawingml/2006/spreadsheetDrawing">
          <xdr:col>3</xdr:col>
          <xdr:colOff>272415</xdr:colOff>
          <xdr:row>31</xdr:row>
          <xdr:rowOff>0</xdr:rowOff>
        </xdr:to>
        <xdr:sp textlink="">
          <xdr:nvSpPr>
            <xdr:cNvPr id="14389" name="Option Button 16" hidden="1">
              <a:extLst>
                <a:ext uri="{63B3BB69-23CF-44E3-9099-C40C66FF867C}">
                  <a14:compatExt spid="_x0000_s14389"/>
                </a:ext>
              </a:extLst>
            </xdr:cNvPr>
            <xdr:cNvSpPr>
              <a:spLocks noRot="1" noChangeShapeType="1"/>
            </xdr:cNvSpPr>
          </xdr:nvSpPr>
          <xdr:spPr>
            <a:xfrm>
              <a:off x="1198245" y="62293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31</xdr:row>
          <xdr:rowOff>0</xdr:rowOff>
        </xdr:from>
        <xdr:to xmlns:xdr="http://schemas.openxmlformats.org/drawingml/2006/spreadsheetDrawing">
          <xdr:col>3</xdr:col>
          <xdr:colOff>272415</xdr:colOff>
          <xdr:row>32</xdr:row>
          <xdr:rowOff>0</xdr:rowOff>
        </xdr:to>
        <xdr:sp textlink="">
          <xdr:nvSpPr>
            <xdr:cNvPr id="14390" name="Option Button 17" hidden="1">
              <a:extLst>
                <a:ext uri="{63B3BB69-23CF-44E3-9099-C40C66FF867C}">
                  <a14:compatExt spid="_x0000_s14390"/>
                </a:ext>
              </a:extLst>
            </xdr:cNvPr>
            <xdr:cNvSpPr>
              <a:spLocks noRot="1" noChangeShapeType="1"/>
            </xdr:cNvSpPr>
          </xdr:nvSpPr>
          <xdr:spPr>
            <a:xfrm>
              <a:off x="1198245" y="64389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32</xdr:row>
          <xdr:rowOff>0</xdr:rowOff>
        </xdr:from>
        <xdr:to xmlns:xdr="http://schemas.openxmlformats.org/drawingml/2006/spreadsheetDrawing">
          <xdr:col>3</xdr:col>
          <xdr:colOff>272415</xdr:colOff>
          <xdr:row>33</xdr:row>
          <xdr:rowOff>0</xdr:rowOff>
        </xdr:to>
        <xdr:sp textlink="">
          <xdr:nvSpPr>
            <xdr:cNvPr id="14391" name="Option Button 18" hidden="1">
              <a:extLst>
                <a:ext uri="{63B3BB69-23CF-44E3-9099-C40C66FF867C}">
                  <a14:compatExt spid="_x0000_s14391"/>
                </a:ext>
              </a:extLst>
            </xdr:cNvPr>
            <xdr:cNvSpPr>
              <a:spLocks noRot="1" noChangeShapeType="1"/>
            </xdr:cNvSpPr>
          </xdr:nvSpPr>
          <xdr:spPr>
            <a:xfrm>
              <a:off x="1198245" y="66484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33</xdr:row>
          <xdr:rowOff>0</xdr:rowOff>
        </xdr:from>
        <xdr:to xmlns:xdr="http://schemas.openxmlformats.org/drawingml/2006/spreadsheetDrawing">
          <xdr:col>3</xdr:col>
          <xdr:colOff>272415</xdr:colOff>
          <xdr:row>34</xdr:row>
          <xdr:rowOff>0</xdr:rowOff>
        </xdr:to>
        <xdr:sp textlink="">
          <xdr:nvSpPr>
            <xdr:cNvPr id="14392" name="Option Button 19" hidden="1">
              <a:extLst>
                <a:ext uri="{63B3BB69-23CF-44E3-9099-C40C66FF867C}">
                  <a14:compatExt spid="_x0000_s14392"/>
                </a:ext>
              </a:extLst>
            </xdr:cNvPr>
            <xdr:cNvSpPr>
              <a:spLocks noRot="1" noChangeShapeType="1"/>
            </xdr:cNvSpPr>
          </xdr:nvSpPr>
          <xdr:spPr>
            <a:xfrm>
              <a:off x="1198245" y="68580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34</xdr:row>
          <xdr:rowOff>0</xdr:rowOff>
        </xdr:from>
        <xdr:to xmlns:xdr="http://schemas.openxmlformats.org/drawingml/2006/spreadsheetDrawing">
          <xdr:col>3</xdr:col>
          <xdr:colOff>272415</xdr:colOff>
          <xdr:row>35</xdr:row>
          <xdr:rowOff>0</xdr:rowOff>
        </xdr:to>
        <xdr:sp textlink="">
          <xdr:nvSpPr>
            <xdr:cNvPr id="14393" name="Option Button 20" hidden="1">
              <a:extLst>
                <a:ext uri="{63B3BB69-23CF-44E3-9099-C40C66FF867C}">
                  <a14:compatExt spid="_x0000_s14393"/>
                </a:ext>
              </a:extLst>
            </xdr:cNvPr>
            <xdr:cNvSpPr>
              <a:spLocks noRot="1" noChangeShapeType="1"/>
            </xdr:cNvSpPr>
          </xdr:nvSpPr>
          <xdr:spPr>
            <a:xfrm>
              <a:off x="1198245" y="70675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203200</xdr:colOff>
          <xdr:row>29</xdr:row>
          <xdr:rowOff>113665</xdr:rowOff>
        </xdr:from>
        <xdr:to xmlns:xdr="http://schemas.openxmlformats.org/drawingml/2006/spreadsheetDrawing">
          <xdr:col>4</xdr:col>
          <xdr:colOff>107950</xdr:colOff>
          <xdr:row>35</xdr:row>
          <xdr:rowOff>119380</xdr:rowOff>
        </xdr:to>
        <xdr:sp textlink="">
          <xdr:nvSpPr>
            <xdr:cNvPr id="14394" name="Group Box 4" hidden="1">
              <a:extLst>
                <a:ext uri="{63B3BB69-23CF-44E3-9099-C40C66FF867C}">
                  <a14:compatExt spid="_x0000_s14394"/>
                </a:ext>
              </a:extLst>
            </xdr:cNvPr>
            <xdr:cNvSpPr>
              <a:spLocks noRot="1" noChangeShapeType="1"/>
            </xdr:cNvSpPr>
          </xdr:nvSpPr>
          <xdr:spPr>
            <a:xfrm>
              <a:off x="1129030" y="6142990"/>
              <a:ext cx="449580" cy="12534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31750</xdr:colOff>
          <xdr:row>51</xdr:row>
          <xdr:rowOff>12065</xdr:rowOff>
        </xdr:from>
        <xdr:to xmlns:xdr="http://schemas.openxmlformats.org/drawingml/2006/spreadsheetDrawing">
          <xdr:col>5</xdr:col>
          <xdr:colOff>76200</xdr:colOff>
          <xdr:row>52</xdr:row>
          <xdr:rowOff>0</xdr:rowOff>
        </xdr:to>
        <xdr:sp textlink="">
          <xdr:nvSpPr>
            <xdr:cNvPr id="14397" name="チェック 61" hidden="1">
              <a:extLst>
                <a:ext uri="{63B3BB69-23CF-44E3-9099-C40C66FF867C}">
                  <a14:compatExt spid="_x0000_s14397"/>
                </a:ext>
              </a:extLst>
            </xdr:cNvPr>
            <xdr:cNvSpPr>
              <a:spLocks noRot="1" noChangeShapeType="1"/>
            </xdr:cNvSpPr>
          </xdr:nvSpPr>
          <xdr:spPr>
            <a:xfrm>
              <a:off x="1229995" y="10594340"/>
              <a:ext cx="589280" cy="19748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31750</xdr:colOff>
          <xdr:row>52</xdr:row>
          <xdr:rowOff>12065</xdr:rowOff>
        </xdr:from>
        <xdr:to xmlns:xdr="http://schemas.openxmlformats.org/drawingml/2006/spreadsheetDrawing">
          <xdr:col>5</xdr:col>
          <xdr:colOff>76200</xdr:colOff>
          <xdr:row>53</xdr:row>
          <xdr:rowOff>0</xdr:rowOff>
        </xdr:to>
        <xdr:sp textlink="">
          <xdr:nvSpPr>
            <xdr:cNvPr id="14398" name="チェック 62" hidden="1">
              <a:extLst>
                <a:ext uri="{63B3BB69-23CF-44E3-9099-C40C66FF867C}">
                  <a14:compatExt spid="_x0000_s14398"/>
                </a:ext>
              </a:extLst>
            </xdr:cNvPr>
            <xdr:cNvSpPr>
              <a:spLocks noRot="1" noChangeShapeType="1"/>
            </xdr:cNvSpPr>
          </xdr:nvSpPr>
          <xdr:spPr>
            <a:xfrm>
              <a:off x="1229995" y="10803890"/>
              <a:ext cx="589280" cy="19748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31750</xdr:colOff>
          <xdr:row>53</xdr:row>
          <xdr:rowOff>12065</xdr:rowOff>
        </xdr:from>
        <xdr:to xmlns:xdr="http://schemas.openxmlformats.org/drawingml/2006/spreadsheetDrawing">
          <xdr:col>5</xdr:col>
          <xdr:colOff>76200</xdr:colOff>
          <xdr:row>54</xdr:row>
          <xdr:rowOff>0</xdr:rowOff>
        </xdr:to>
        <xdr:sp textlink="">
          <xdr:nvSpPr>
            <xdr:cNvPr id="14399" name="チェック 63" hidden="1">
              <a:extLst>
                <a:ext uri="{63B3BB69-23CF-44E3-9099-C40C66FF867C}">
                  <a14:compatExt spid="_x0000_s14399"/>
                </a:ext>
              </a:extLst>
            </xdr:cNvPr>
            <xdr:cNvSpPr>
              <a:spLocks noRot="1" noChangeShapeType="1"/>
            </xdr:cNvSpPr>
          </xdr:nvSpPr>
          <xdr:spPr>
            <a:xfrm>
              <a:off x="1229995" y="11013440"/>
              <a:ext cx="589280" cy="19748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31750</xdr:colOff>
          <xdr:row>54</xdr:row>
          <xdr:rowOff>12065</xdr:rowOff>
        </xdr:from>
        <xdr:to xmlns:xdr="http://schemas.openxmlformats.org/drawingml/2006/spreadsheetDrawing">
          <xdr:col>5</xdr:col>
          <xdr:colOff>76200</xdr:colOff>
          <xdr:row>55</xdr:row>
          <xdr:rowOff>0</xdr:rowOff>
        </xdr:to>
        <xdr:sp textlink="">
          <xdr:nvSpPr>
            <xdr:cNvPr id="14400" name="チェック 64" hidden="1">
              <a:extLst>
                <a:ext uri="{63B3BB69-23CF-44E3-9099-C40C66FF867C}">
                  <a14:compatExt spid="_x0000_s14400"/>
                </a:ext>
              </a:extLst>
            </xdr:cNvPr>
            <xdr:cNvSpPr>
              <a:spLocks noRot="1" noChangeShapeType="1"/>
            </xdr:cNvSpPr>
          </xdr:nvSpPr>
          <xdr:spPr>
            <a:xfrm>
              <a:off x="1229995" y="11222990"/>
              <a:ext cx="589280" cy="19748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31750</xdr:colOff>
          <xdr:row>55</xdr:row>
          <xdr:rowOff>12065</xdr:rowOff>
        </xdr:from>
        <xdr:to xmlns:xdr="http://schemas.openxmlformats.org/drawingml/2006/spreadsheetDrawing">
          <xdr:col>5</xdr:col>
          <xdr:colOff>76200</xdr:colOff>
          <xdr:row>56</xdr:row>
          <xdr:rowOff>0</xdr:rowOff>
        </xdr:to>
        <xdr:sp textlink="">
          <xdr:nvSpPr>
            <xdr:cNvPr id="14401" name="チェック 65" hidden="1">
              <a:extLst>
                <a:ext uri="{63B3BB69-23CF-44E3-9099-C40C66FF867C}">
                  <a14:compatExt spid="_x0000_s14401"/>
                </a:ext>
              </a:extLst>
            </xdr:cNvPr>
            <xdr:cNvSpPr>
              <a:spLocks noRot="1" noChangeShapeType="1"/>
            </xdr:cNvSpPr>
          </xdr:nvSpPr>
          <xdr:spPr>
            <a:xfrm>
              <a:off x="1229995" y="11432540"/>
              <a:ext cx="589280" cy="19748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31750</xdr:colOff>
          <xdr:row>56</xdr:row>
          <xdr:rowOff>12065</xdr:rowOff>
        </xdr:from>
        <xdr:to xmlns:xdr="http://schemas.openxmlformats.org/drawingml/2006/spreadsheetDrawing">
          <xdr:col>5</xdr:col>
          <xdr:colOff>76200</xdr:colOff>
          <xdr:row>57</xdr:row>
          <xdr:rowOff>0</xdr:rowOff>
        </xdr:to>
        <xdr:sp textlink="">
          <xdr:nvSpPr>
            <xdr:cNvPr id="14402" name="チェック 66" hidden="1">
              <a:extLst>
                <a:ext uri="{63B3BB69-23CF-44E3-9099-C40C66FF867C}">
                  <a14:compatExt spid="_x0000_s14402"/>
                </a:ext>
              </a:extLst>
            </xdr:cNvPr>
            <xdr:cNvSpPr>
              <a:spLocks noRot="1" noChangeShapeType="1"/>
            </xdr:cNvSpPr>
          </xdr:nvSpPr>
          <xdr:spPr>
            <a:xfrm>
              <a:off x="1229995" y="11642090"/>
              <a:ext cx="589280" cy="19748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31750</xdr:colOff>
          <xdr:row>57</xdr:row>
          <xdr:rowOff>12065</xdr:rowOff>
        </xdr:from>
        <xdr:to xmlns:xdr="http://schemas.openxmlformats.org/drawingml/2006/spreadsheetDrawing">
          <xdr:col>5</xdr:col>
          <xdr:colOff>76200</xdr:colOff>
          <xdr:row>58</xdr:row>
          <xdr:rowOff>0</xdr:rowOff>
        </xdr:to>
        <xdr:sp textlink="">
          <xdr:nvSpPr>
            <xdr:cNvPr id="14403" name="チェック 67" hidden="1">
              <a:extLst>
                <a:ext uri="{63B3BB69-23CF-44E3-9099-C40C66FF867C}">
                  <a14:compatExt spid="_x0000_s14403"/>
                </a:ext>
              </a:extLst>
            </xdr:cNvPr>
            <xdr:cNvSpPr>
              <a:spLocks noRot="1" noChangeShapeType="1"/>
            </xdr:cNvSpPr>
          </xdr:nvSpPr>
          <xdr:spPr>
            <a:xfrm>
              <a:off x="1229995" y="11851640"/>
              <a:ext cx="589280" cy="19748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26</xdr:row>
          <xdr:rowOff>0</xdr:rowOff>
        </xdr:from>
        <xdr:to xmlns:xdr="http://schemas.openxmlformats.org/drawingml/2006/spreadsheetDrawing">
          <xdr:col>3</xdr:col>
          <xdr:colOff>272415</xdr:colOff>
          <xdr:row>27</xdr:row>
          <xdr:rowOff>0</xdr:rowOff>
        </xdr:to>
        <xdr:sp textlink="">
          <xdr:nvSpPr>
            <xdr:cNvPr id="14404" name="オプション 68" hidden="1">
              <a:extLst>
                <a:ext uri="{63B3BB69-23CF-44E3-9099-C40C66FF867C}">
                  <a14:compatExt spid="_x0000_s14404"/>
                </a:ext>
              </a:extLst>
            </xdr:cNvPr>
            <xdr:cNvSpPr>
              <a:spLocks noRot="1" noChangeShapeType="1"/>
            </xdr:cNvSpPr>
          </xdr:nvSpPr>
          <xdr:spPr>
            <a:xfrm>
              <a:off x="1198245" y="5400675"/>
              <a:ext cx="272415" cy="209550"/>
            </a:xfrm>
            <a:prstGeom prst="rect"/>
          </xdr:spPr>
        </xdr:sp>
        <xdr:clientData fLock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6</xdr:row>
          <xdr:rowOff>0</xdr:rowOff>
        </xdr:from>
        <xdr:to xmlns:xdr="http://schemas.openxmlformats.org/drawingml/2006/spreadsheetDrawing">
          <xdr:col>3</xdr:col>
          <xdr:colOff>272415</xdr:colOff>
          <xdr:row>7</xdr:row>
          <xdr:rowOff>0</xdr:rowOff>
        </xdr:to>
        <xdr:sp textlink="">
          <xdr:nvSpPr>
            <xdr:cNvPr id="15414" name="Option Button 1" hidden="1">
              <a:extLst>
                <a:ext uri="{63B3BB69-23CF-44E3-9099-C40C66FF867C}">
                  <a14:compatExt spid="_x0000_s15414"/>
                </a:ext>
              </a:extLst>
            </xdr:cNvPr>
            <xdr:cNvSpPr>
              <a:spLocks noRot="1" noChangeShapeType="1"/>
            </xdr:cNvSpPr>
          </xdr:nvSpPr>
          <xdr:spPr>
            <a:xfrm>
              <a:off x="1198245" y="12573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7</xdr:row>
          <xdr:rowOff>0</xdr:rowOff>
        </xdr:from>
        <xdr:to xmlns:xdr="http://schemas.openxmlformats.org/drawingml/2006/spreadsheetDrawing">
          <xdr:col>3</xdr:col>
          <xdr:colOff>272415</xdr:colOff>
          <xdr:row>7</xdr:row>
          <xdr:rowOff>209550</xdr:rowOff>
        </xdr:to>
        <xdr:sp textlink="">
          <xdr:nvSpPr>
            <xdr:cNvPr id="15415" name="Option Button 2" hidden="1">
              <a:extLst>
                <a:ext uri="{63B3BB69-23CF-44E3-9099-C40C66FF867C}">
                  <a14:compatExt spid="_x0000_s15415"/>
                </a:ext>
              </a:extLst>
            </xdr:cNvPr>
            <xdr:cNvSpPr>
              <a:spLocks noRot="1" noChangeShapeType="1"/>
            </xdr:cNvSpPr>
          </xdr:nvSpPr>
          <xdr:spPr>
            <a:xfrm>
              <a:off x="1198245" y="14668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8</xdr:row>
          <xdr:rowOff>0</xdr:rowOff>
        </xdr:from>
        <xdr:to xmlns:xdr="http://schemas.openxmlformats.org/drawingml/2006/spreadsheetDrawing">
          <xdr:col>3</xdr:col>
          <xdr:colOff>272415</xdr:colOff>
          <xdr:row>9</xdr:row>
          <xdr:rowOff>13335</xdr:rowOff>
        </xdr:to>
        <xdr:sp textlink="">
          <xdr:nvSpPr>
            <xdr:cNvPr id="15416" name="Option Button 3" hidden="1">
              <a:extLst>
                <a:ext uri="{63B3BB69-23CF-44E3-9099-C40C66FF867C}">
                  <a14:compatExt spid="_x0000_s15416"/>
                </a:ext>
              </a:extLst>
            </xdr:cNvPr>
            <xdr:cNvSpPr>
              <a:spLocks noRot="1" noChangeShapeType="1"/>
            </xdr:cNvSpPr>
          </xdr:nvSpPr>
          <xdr:spPr>
            <a:xfrm>
              <a:off x="1198245" y="1676400"/>
              <a:ext cx="272415" cy="21336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33</xdr:row>
          <xdr:rowOff>0</xdr:rowOff>
        </xdr:from>
        <xdr:to xmlns:xdr="http://schemas.openxmlformats.org/drawingml/2006/spreadsheetDrawing">
          <xdr:col>4</xdr:col>
          <xdr:colOff>0</xdr:colOff>
          <xdr:row>34</xdr:row>
          <xdr:rowOff>0</xdr:rowOff>
        </xdr:to>
        <xdr:sp textlink="">
          <xdr:nvSpPr>
            <xdr:cNvPr id="15411" name="Option Button 6" hidden="1">
              <a:extLst>
                <a:ext uri="{63B3BB69-23CF-44E3-9099-C40C66FF867C}">
                  <a14:compatExt spid="_x0000_s15411"/>
                </a:ext>
              </a:extLst>
            </xdr:cNvPr>
            <xdr:cNvSpPr>
              <a:spLocks noRot="1" noChangeShapeType="1"/>
            </xdr:cNvSpPr>
          </xdr:nvSpPr>
          <xdr:spPr>
            <a:xfrm>
              <a:off x="1198245" y="687578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35</xdr:row>
          <xdr:rowOff>0</xdr:rowOff>
        </xdr:from>
        <xdr:to xmlns:xdr="http://schemas.openxmlformats.org/drawingml/2006/spreadsheetDrawing">
          <xdr:col>4</xdr:col>
          <xdr:colOff>0</xdr:colOff>
          <xdr:row>36</xdr:row>
          <xdr:rowOff>0</xdr:rowOff>
        </xdr:to>
        <xdr:sp textlink="">
          <xdr:nvSpPr>
            <xdr:cNvPr id="15431" name="Option Button 7" hidden="1">
              <a:extLst>
                <a:ext uri="{63B3BB69-23CF-44E3-9099-C40C66FF867C}">
                  <a14:compatExt spid="_x0000_s15431"/>
                </a:ext>
              </a:extLst>
            </xdr:cNvPr>
            <xdr:cNvSpPr>
              <a:spLocks noRot="1" noChangeShapeType="1"/>
            </xdr:cNvSpPr>
          </xdr:nvSpPr>
          <xdr:spPr>
            <a:xfrm>
              <a:off x="1198245" y="729488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36</xdr:row>
          <xdr:rowOff>0</xdr:rowOff>
        </xdr:from>
        <xdr:to xmlns:xdr="http://schemas.openxmlformats.org/drawingml/2006/spreadsheetDrawing">
          <xdr:col>4</xdr:col>
          <xdr:colOff>0</xdr:colOff>
          <xdr:row>37</xdr:row>
          <xdr:rowOff>0</xdr:rowOff>
        </xdr:to>
        <xdr:sp textlink="">
          <xdr:nvSpPr>
            <xdr:cNvPr id="15432" name="Option Button 8" hidden="1">
              <a:extLst>
                <a:ext uri="{63B3BB69-23CF-44E3-9099-C40C66FF867C}">
                  <a14:compatExt spid="_x0000_s15432"/>
                </a:ext>
              </a:extLst>
            </xdr:cNvPr>
            <xdr:cNvSpPr>
              <a:spLocks noRot="1" noChangeShapeType="1"/>
            </xdr:cNvSpPr>
          </xdr:nvSpPr>
          <xdr:spPr>
            <a:xfrm>
              <a:off x="1198245" y="750443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37</xdr:row>
          <xdr:rowOff>0</xdr:rowOff>
        </xdr:from>
        <xdr:to xmlns:xdr="http://schemas.openxmlformats.org/drawingml/2006/spreadsheetDrawing">
          <xdr:col>4</xdr:col>
          <xdr:colOff>0</xdr:colOff>
          <xdr:row>38</xdr:row>
          <xdr:rowOff>0</xdr:rowOff>
        </xdr:to>
        <xdr:sp textlink="">
          <xdr:nvSpPr>
            <xdr:cNvPr id="15433" name="Option Button 10" hidden="1">
              <a:extLst>
                <a:ext uri="{63B3BB69-23CF-44E3-9099-C40C66FF867C}">
                  <a14:compatExt spid="_x0000_s15433"/>
                </a:ext>
              </a:extLst>
            </xdr:cNvPr>
            <xdr:cNvSpPr>
              <a:spLocks noRot="1" noChangeShapeType="1"/>
            </xdr:cNvSpPr>
          </xdr:nvSpPr>
          <xdr:spPr>
            <a:xfrm>
              <a:off x="1198245" y="771398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34</xdr:row>
          <xdr:rowOff>0</xdr:rowOff>
        </xdr:from>
        <xdr:to xmlns:xdr="http://schemas.openxmlformats.org/drawingml/2006/spreadsheetDrawing">
          <xdr:col>4</xdr:col>
          <xdr:colOff>0</xdr:colOff>
          <xdr:row>35</xdr:row>
          <xdr:rowOff>0</xdr:rowOff>
        </xdr:to>
        <xdr:sp textlink="">
          <xdr:nvSpPr>
            <xdr:cNvPr id="15412" name="Option Button 11" hidden="1">
              <a:extLst>
                <a:ext uri="{63B3BB69-23CF-44E3-9099-C40C66FF867C}">
                  <a14:compatExt spid="_x0000_s15412"/>
                </a:ext>
              </a:extLst>
            </xdr:cNvPr>
            <xdr:cNvSpPr>
              <a:spLocks noRot="1" noChangeShapeType="1"/>
            </xdr:cNvSpPr>
          </xdr:nvSpPr>
          <xdr:spPr>
            <a:xfrm>
              <a:off x="1198245" y="708533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222250</xdr:colOff>
          <xdr:row>32</xdr:row>
          <xdr:rowOff>153670</xdr:rowOff>
        </xdr:from>
        <xdr:to xmlns:xdr="http://schemas.openxmlformats.org/drawingml/2006/spreadsheetDrawing">
          <xdr:col>4</xdr:col>
          <xdr:colOff>88900</xdr:colOff>
          <xdr:row>40</xdr:row>
          <xdr:rowOff>0</xdr:rowOff>
        </xdr:to>
        <xdr:sp textlink="">
          <xdr:nvSpPr>
            <xdr:cNvPr id="15413" name="Group Box 2" hidden="1">
              <a:extLst>
                <a:ext uri="{63B3BB69-23CF-44E3-9099-C40C66FF867C}">
                  <a14:compatExt spid="_x0000_s15413"/>
                </a:ext>
              </a:extLst>
            </xdr:cNvPr>
            <xdr:cNvSpPr>
              <a:spLocks noRot="1" noChangeShapeType="1"/>
            </xdr:cNvSpPr>
          </xdr:nvSpPr>
          <xdr:spPr>
            <a:xfrm>
              <a:off x="1148080" y="6829425"/>
              <a:ext cx="411480" cy="15132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38100</xdr:colOff>
          <xdr:row>13</xdr:row>
          <xdr:rowOff>209550</xdr:rowOff>
        </xdr:from>
        <xdr:to xmlns:xdr="http://schemas.openxmlformats.org/drawingml/2006/spreadsheetDrawing">
          <xdr:col>21</xdr:col>
          <xdr:colOff>203200</xdr:colOff>
          <xdr:row>15</xdr:row>
          <xdr:rowOff>33020</xdr:rowOff>
        </xdr:to>
        <xdr:sp textlink="">
          <xdr:nvSpPr>
            <xdr:cNvPr id="15435" name="チェック 75" hidden="1">
              <a:extLst>
                <a:ext uri="{63B3BB69-23CF-44E3-9099-C40C66FF867C}">
                  <a14:compatExt spid="_x0000_s15435"/>
                </a:ext>
              </a:extLst>
            </xdr:cNvPr>
            <xdr:cNvSpPr>
              <a:spLocks noRot="1" noChangeShapeType="1"/>
            </xdr:cNvSpPr>
          </xdr:nvSpPr>
          <xdr:spPr>
            <a:xfrm>
              <a:off x="5867400" y="2905125"/>
              <a:ext cx="437515" cy="2413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xdr:col>
          <xdr:colOff>31750</xdr:colOff>
          <xdr:row>14</xdr:row>
          <xdr:rowOff>203200</xdr:rowOff>
        </xdr:from>
        <xdr:to xmlns:xdr="http://schemas.openxmlformats.org/drawingml/2006/spreadsheetDrawing">
          <xdr:col>10</xdr:col>
          <xdr:colOff>203200</xdr:colOff>
          <xdr:row>16</xdr:row>
          <xdr:rowOff>33020</xdr:rowOff>
        </xdr:to>
        <xdr:sp textlink="">
          <xdr:nvSpPr>
            <xdr:cNvPr id="15436" name="チェック 76" hidden="1">
              <a:extLst>
                <a:ext uri="{63B3BB69-23CF-44E3-9099-C40C66FF867C}">
                  <a14:compatExt spid="_x0000_s15436"/>
                </a:ext>
              </a:extLst>
            </xdr:cNvPr>
            <xdr:cNvSpPr>
              <a:spLocks noRot="1" noChangeShapeType="1"/>
            </xdr:cNvSpPr>
          </xdr:nvSpPr>
          <xdr:spPr>
            <a:xfrm>
              <a:off x="2864485" y="3108325"/>
              <a:ext cx="443865" cy="247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xdr:col>
          <xdr:colOff>31750</xdr:colOff>
          <xdr:row>13</xdr:row>
          <xdr:rowOff>209550</xdr:rowOff>
        </xdr:from>
        <xdr:to xmlns:xdr="http://schemas.openxmlformats.org/drawingml/2006/spreadsheetDrawing">
          <xdr:col>10</xdr:col>
          <xdr:colOff>203200</xdr:colOff>
          <xdr:row>15</xdr:row>
          <xdr:rowOff>33020</xdr:rowOff>
        </xdr:to>
        <xdr:sp textlink="">
          <xdr:nvSpPr>
            <xdr:cNvPr id="15437" name="チェック 77" hidden="1">
              <a:extLst>
                <a:ext uri="{63B3BB69-23CF-44E3-9099-C40C66FF867C}">
                  <a14:compatExt spid="_x0000_s15437"/>
                </a:ext>
              </a:extLst>
            </xdr:cNvPr>
            <xdr:cNvSpPr>
              <a:spLocks noRot="1" noChangeShapeType="1"/>
            </xdr:cNvSpPr>
          </xdr:nvSpPr>
          <xdr:spPr>
            <a:xfrm>
              <a:off x="2864485" y="2905125"/>
              <a:ext cx="443865" cy="2413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13</xdr:row>
          <xdr:rowOff>209550</xdr:rowOff>
        </xdr:from>
        <xdr:to xmlns:xdr="http://schemas.openxmlformats.org/drawingml/2006/spreadsheetDrawing">
          <xdr:col>4</xdr:col>
          <xdr:colOff>266700</xdr:colOff>
          <xdr:row>15</xdr:row>
          <xdr:rowOff>33020</xdr:rowOff>
        </xdr:to>
        <xdr:sp textlink="">
          <xdr:nvSpPr>
            <xdr:cNvPr id="15438" name="チェック 78" hidden="1">
              <a:extLst>
                <a:ext uri="{63B3BB69-23CF-44E3-9099-C40C66FF867C}">
                  <a14:compatExt spid="_x0000_s15438"/>
                </a:ext>
              </a:extLst>
            </xdr:cNvPr>
            <xdr:cNvSpPr>
              <a:spLocks noRot="1" noChangeShapeType="1"/>
            </xdr:cNvSpPr>
          </xdr:nvSpPr>
          <xdr:spPr>
            <a:xfrm>
              <a:off x="1306195" y="2905125"/>
              <a:ext cx="431165" cy="2413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15</xdr:row>
          <xdr:rowOff>0</xdr:rowOff>
        </xdr:from>
        <xdr:to xmlns:xdr="http://schemas.openxmlformats.org/drawingml/2006/spreadsheetDrawing">
          <xdr:col>5</xdr:col>
          <xdr:colOff>0</xdr:colOff>
          <xdr:row>16</xdr:row>
          <xdr:rowOff>33020</xdr:rowOff>
        </xdr:to>
        <xdr:sp textlink="">
          <xdr:nvSpPr>
            <xdr:cNvPr id="15439" name="チェック 79" hidden="1">
              <a:extLst>
                <a:ext uri="{63B3BB69-23CF-44E3-9099-C40C66FF867C}">
                  <a14:compatExt spid="_x0000_s15439"/>
                </a:ext>
              </a:extLst>
            </xdr:cNvPr>
            <xdr:cNvSpPr>
              <a:spLocks noRot="1" noChangeShapeType="1"/>
            </xdr:cNvSpPr>
          </xdr:nvSpPr>
          <xdr:spPr>
            <a:xfrm>
              <a:off x="1306195" y="3113405"/>
              <a:ext cx="436880" cy="24257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38100</xdr:colOff>
          <xdr:row>14</xdr:row>
          <xdr:rowOff>190500</xdr:rowOff>
        </xdr:from>
        <xdr:to xmlns:xdr="http://schemas.openxmlformats.org/drawingml/2006/spreadsheetDrawing">
          <xdr:col>21</xdr:col>
          <xdr:colOff>203200</xdr:colOff>
          <xdr:row>16</xdr:row>
          <xdr:rowOff>33020</xdr:rowOff>
        </xdr:to>
        <xdr:sp textlink="">
          <xdr:nvSpPr>
            <xdr:cNvPr id="15440" name="チェック 80" hidden="1">
              <a:extLst>
                <a:ext uri="{63B3BB69-23CF-44E3-9099-C40C66FF867C}">
                  <a14:compatExt spid="_x0000_s15440"/>
                </a:ext>
              </a:extLst>
            </xdr:cNvPr>
            <xdr:cNvSpPr>
              <a:spLocks noRot="1" noChangeShapeType="1"/>
            </xdr:cNvSpPr>
          </xdr:nvSpPr>
          <xdr:spPr>
            <a:xfrm>
              <a:off x="5867400" y="3095625"/>
              <a:ext cx="437515" cy="2603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16</xdr:row>
          <xdr:rowOff>0</xdr:rowOff>
        </xdr:from>
        <xdr:to xmlns:xdr="http://schemas.openxmlformats.org/drawingml/2006/spreadsheetDrawing">
          <xdr:col>5</xdr:col>
          <xdr:colOff>0</xdr:colOff>
          <xdr:row>17</xdr:row>
          <xdr:rowOff>33020</xdr:rowOff>
        </xdr:to>
        <xdr:sp textlink="">
          <xdr:nvSpPr>
            <xdr:cNvPr id="15441" name="チェック 81" hidden="1">
              <a:extLst>
                <a:ext uri="{63B3BB69-23CF-44E3-9099-C40C66FF867C}">
                  <a14:compatExt spid="_x0000_s15441"/>
                </a:ext>
              </a:extLst>
            </xdr:cNvPr>
            <xdr:cNvSpPr>
              <a:spLocks noRot="1" noChangeShapeType="1"/>
            </xdr:cNvSpPr>
          </xdr:nvSpPr>
          <xdr:spPr>
            <a:xfrm>
              <a:off x="1306195" y="3322955"/>
              <a:ext cx="436880" cy="24257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38</xdr:row>
          <xdr:rowOff>0</xdr:rowOff>
        </xdr:from>
        <xdr:to xmlns:xdr="http://schemas.openxmlformats.org/drawingml/2006/spreadsheetDrawing">
          <xdr:col>4</xdr:col>
          <xdr:colOff>0</xdr:colOff>
          <xdr:row>39</xdr:row>
          <xdr:rowOff>0</xdr:rowOff>
        </xdr:to>
        <xdr:sp textlink="">
          <xdr:nvSpPr>
            <xdr:cNvPr id="15443" name="オプション 83" hidden="1">
              <a:extLst>
                <a:ext uri="{63B3BB69-23CF-44E3-9099-C40C66FF867C}">
                  <a14:compatExt spid="_x0000_s15443"/>
                </a:ext>
              </a:extLst>
            </xdr:cNvPr>
            <xdr:cNvSpPr>
              <a:spLocks noRot="1" noChangeShapeType="1"/>
            </xdr:cNvSpPr>
          </xdr:nvSpPr>
          <xdr:spPr>
            <a:xfrm>
              <a:off x="1198245" y="792353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39</xdr:row>
          <xdr:rowOff>0</xdr:rowOff>
        </xdr:from>
        <xdr:to xmlns:xdr="http://schemas.openxmlformats.org/drawingml/2006/spreadsheetDrawing">
          <xdr:col>4</xdr:col>
          <xdr:colOff>0</xdr:colOff>
          <xdr:row>40</xdr:row>
          <xdr:rowOff>0</xdr:rowOff>
        </xdr:to>
        <xdr:sp textlink="">
          <xdr:nvSpPr>
            <xdr:cNvPr id="15444" name="Option Button 9" hidden="1">
              <a:extLst>
                <a:ext uri="{63B3BB69-23CF-44E3-9099-C40C66FF867C}">
                  <a14:compatExt spid="_x0000_s15444"/>
                </a:ext>
              </a:extLst>
            </xdr:cNvPr>
            <xdr:cNvSpPr>
              <a:spLocks noRot="1" noChangeShapeType="1"/>
            </xdr:cNvSpPr>
          </xdr:nvSpPr>
          <xdr:spPr>
            <a:xfrm>
              <a:off x="1198245" y="813308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22</xdr:row>
          <xdr:rowOff>0</xdr:rowOff>
        </xdr:from>
        <xdr:to xmlns:xdr="http://schemas.openxmlformats.org/drawingml/2006/spreadsheetDrawing">
          <xdr:col>4</xdr:col>
          <xdr:colOff>266700</xdr:colOff>
          <xdr:row>23</xdr:row>
          <xdr:rowOff>13335</xdr:rowOff>
        </xdr:to>
        <xdr:sp textlink="">
          <xdr:nvSpPr>
            <xdr:cNvPr id="15445" name="チェック 85" hidden="1">
              <a:extLst>
                <a:ext uri="{63B3BB69-23CF-44E3-9099-C40C66FF867C}">
                  <a14:compatExt spid="_x0000_s15445"/>
                </a:ext>
              </a:extLst>
            </xdr:cNvPr>
            <xdr:cNvSpPr>
              <a:spLocks noRot="1" noChangeShapeType="1"/>
            </xdr:cNvSpPr>
          </xdr:nvSpPr>
          <xdr:spPr>
            <a:xfrm>
              <a:off x="1306195" y="4580255"/>
              <a:ext cx="431165" cy="22288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23</xdr:row>
          <xdr:rowOff>0</xdr:rowOff>
        </xdr:from>
        <xdr:to xmlns:xdr="http://schemas.openxmlformats.org/drawingml/2006/spreadsheetDrawing">
          <xdr:col>4</xdr:col>
          <xdr:colOff>266700</xdr:colOff>
          <xdr:row>24</xdr:row>
          <xdr:rowOff>13335</xdr:rowOff>
        </xdr:to>
        <xdr:sp textlink="">
          <xdr:nvSpPr>
            <xdr:cNvPr id="15446" name="チェック 86" hidden="1">
              <a:extLst>
                <a:ext uri="{63B3BB69-23CF-44E3-9099-C40C66FF867C}">
                  <a14:compatExt spid="_x0000_s15446"/>
                </a:ext>
              </a:extLst>
            </xdr:cNvPr>
            <xdr:cNvSpPr>
              <a:spLocks noRot="1" noChangeShapeType="1"/>
            </xdr:cNvSpPr>
          </xdr:nvSpPr>
          <xdr:spPr>
            <a:xfrm>
              <a:off x="1306195" y="4789805"/>
              <a:ext cx="431165" cy="22288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24</xdr:row>
          <xdr:rowOff>0</xdr:rowOff>
        </xdr:from>
        <xdr:to xmlns:xdr="http://schemas.openxmlformats.org/drawingml/2006/spreadsheetDrawing">
          <xdr:col>4</xdr:col>
          <xdr:colOff>266700</xdr:colOff>
          <xdr:row>25</xdr:row>
          <xdr:rowOff>13335</xdr:rowOff>
        </xdr:to>
        <xdr:sp textlink="">
          <xdr:nvSpPr>
            <xdr:cNvPr id="15447" name="チェック 87" hidden="1">
              <a:extLst>
                <a:ext uri="{63B3BB69-23CF-44E3-9099-C40C66FF867C}">
                  <a14:compatExt spid="_x0000_s15447"/>
                </a:ext>
              </a:extLst>
            </xdr:cNvPr>
            <xdr:cNvSpPr>
              <a:spLocks noRot="1" noChangeShapeType="1"/>
            </xdr:cNvSpPr>
          </xdr:nvSpPr>
          <xdr:spPr>
            <a:xfrm>
              <a:off x="1306195" y="4999355"/>
              <a:ext cx="431165" cy="22288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25</xdr:row>
          <xdr:rowOff>0</xdr:rowOff>
        </xdr:from>
        <xdr:to xmlns:xdr="http://schemas.openxmlformats.org/drawingml/2006/spreadsheetDrawing">
          <xdr:col>4</xdr:col>
          <xdr:colOff>266700</xdr:colOff>
          <xdr:row>26</xdr:row>
          <xdr:rowOff>13335</xdr:rowOff>
        </xdr:to>
        <xdr:sp textlink="">
          <xdr:nvSpPr>
            <xdr:cNvPr id="15448" name="チェック 88" hidden="1">
              <a:extLst>
                <a:ext uri="{63B3BB69-23CF-44E3-9099-C40C66FF867C}">
                  <a14:compatExt spid="_x0000_s15448"/>
                </a:ext>
              </a:extLst>
            </xdr:cNvPr>
            <xdr:cNvSpPr>
              <a:spLocks noRot="1" noChangeShapeType="1"/>
            </xdr:cNvSpPr>
          </xdr:nvSpPr>
          <xdr:spPr>
            <a:xfrm>
              <a:off x="1306195" y="5208905"/>
              <a:ext cx="431165" cy="22288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26</xdr:row>
          <xdr:rowOff>0</xdr:rowOff>
        </xdr:from>
        <xdr:to xmlns:xdr="http://schemas.openxmlformats.org/drawingml/2006/spreadsheetDrawing">
          <xdr:col>4</xdr:col>
          <xdr:colOff>266700</xdr:colOff>
          <xdr:row>27</xdr:row>
          <xdr:rowOff>13335</xdr:rowOff>
        </xdr:to>
        <xdr:sp textlink="">
          <xdr:nvSpPr>
            <xdr:cNvPr id="15449" name="チェック 89" hidden="1">
              <a:extLst>
                <a:ext uri="{63B3BB69-23CF-44E3-9099-C40C66FF867C}">
                  <a14:compatExt spid="_x0000_s15449"/>
                </a:ext>
              </a:extLst>
            </xdr:cNvPr>
            <xdr:cNvSpPr>
              <a:spLocks noRot="1" noChangeShapeType="1"/>
            </xdr:cNvSpPr>
          </xdr:nvSpPr>
          <xdr:spPr>
            <a:xfrm>
              <a:off x="1306195" y="5418455"/>
              <a:ext cx="431165" cy="22288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27</xdr:row>
          <xdr:rowOff>0</xdr:rowOff>
        </xdr:from>
        <xdr:to xmlns:xdr="http://schemas.openxmlformats.org/drawingml/2006/spreadsheetDrawing">
          <xdr:col>4</xdr:col>
          <xdr:colOff>266700</xdr:colOff>
          <xdr:row>28</xdr:row>
          <xdr:rowOff>13335</xdr:rowOff>
        </xdr:to>
        <xdr:sp textlink="">
          <xdr:nvSpPr>
            <xdr:cNvPr id="15450" name="チェック 90" hidden="1">
              <a:extLst>
                <a:ext uri="{63B3BB69-23CF-44E3-9099-C40C66FF867C}">
                  <a14:compatExt spid="_x0000_s15450"/>
                </a:ext>
              </a:extLst>
            </xdr:cNvPr>
            <xdr:cNvSpPr>
              <a:spLocks noRot="1" noChangeShapeType="1"/>
            </xdr:cNvSpPr>
          </xdr:nvSpPr>
          <xdr:spPr>
            <a:xfrm>
              <a:off x="1306195" y="5628005"/>
              <a:ext cx="431165" cy="22288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28</xdr:row>
          <xdr:rowOff>0</xdr:rowOff>
        </xdr:from>
        <xdr:to xmlns:xdr="http://schemas.openxmlformats.org/drawingml/2006/spreadsheetDrawing">
          <xdr:col>4</xdr:col>
          <xdr:colOff>266700</xdr:colOff>
          <xdr:row>29</xdr:row>
          <xdr:rowOff>12065</xdr:rowOff>
        </xdr:to>
        <xdr:sp textlink="">
          <xdr:nvSpPr>
            <xdr:cNvPr id="15451" name="チェック 91" hidden="1">
              <a:extLst>
                <a:ext uri="{63B3BB69-23CF-44E3-9099-C40C66FF867C}">
                  <a14:compatExt spid="_x0000_s15451"/>
                </a:ext>
              </a:extLst>
            </xdr:cNvPr>
            <xdr:cNvSpPr>
              <a:spLocks noRot="1" noChangeShapeType="1"/>
            </xdr:cNvSpPr>
          </xdr:nvSpPr>
          <xdr:spPr>
            <a:xfrm>
              <a:off x="1306195" y="5837555"/>
              <a:ext cx="431165" cy="22161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58</xdr:row>
          <xdr:rowOff>0</xdr:rowOff>
        </xdr:from>
        <xdr:to xmlns:xdr="http://schemas.openxmlformats.org/drawingml/2006/spreadsheetDrawing">
          <xdr:col>4</xdr:col>
          <xdr:colOff>266700</xdr:colOff>
          <xdr:row>59</xdr:row>
          <xdr:rowOff>12065</xdr:rowOff>
        </xdr:to>
        <xdr:sp textlink="">
          <xdr:nvSpPr>
            <xdr:cNvPr id="15452" name="チェック 92" hidden="1">
              <a:extLst>
                <a:ext uri="{63B3BB69-23CF-44E3-9099-C40C66FF867C}">
                  <a14:compatExt spid="_x0000_s15452"/>
                </a:ext>
              </a:extLst>
            </xdr:cNvPr>
            <xdr:cNvSpPr>
              <a:spLocks noRot="1" noChangeShapeType="1"/>
            </xdr:cNvSpPr>
          </xdr:nvSpPr>
          <xdr:spPr>
            <a:xfrm>
              <a:off x="1306195" y="12046585"/>
              <a:ext cx="431165" cy="22161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59</xdr:row>
          <xdr:rowOff>0</xdr:rowOff>
        </xdr:from>
        <xdr:to xmlns:xdr="http://schemas.openxmlformats.org/drawingml/2006/spreadsheetDrawing">
          <xdr:col>4</xdr:col>
          <xdr:colOff>266700</xdr:colOff>
          <xdr:row>60</xdr:row>
          <xdr:rowOff>12065</xdr:rowOff>
        </xdr:to>
        <xdr:sp textlink="">
          <xdr:nvSpPr>
            <xdr:cNvPr id="15453" name="チェック 93" hidden="1">
              <a:extLst>
                <a:ext uri="{63B3BB69-23CF-44E3-9099-C40C66FF867C}">
                  <a14:compatExt spid="_x0000_s15453"/>
                </a:ext>
              </a:extLst>
            </xdr:cNvPr>
            <xdr:cNvSpPr>
              <a:spLocks noRot="1" noChangeShapeType="1"/>
            </xdr:cNvSpPr>
          </xdr:nvSpPr>
          <xdr:spPr>
            <a:xfrm>
              <a:off x="1306195" y="12256135"/>
              <a:ext cx="431165" cy="22161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60</xdr:row>
          <xdr:rowOff>0</xdr:rowOff>
        </xdr:from>
        <xdr:to xmlns:xdr="http://schemas.openxmlformats.org/drawingml/2006/spreadsheetDrawing">
          <xdr:col>4</xdr:col>
          <xdr:colOff>266700</xdr:colOff>
          <xdr:row>61</xdr:row>
          <xdr:rowOff>12065</xdr:rowOff>
        </xdr:to>
        <xdr:sp textlink="">
          <xdr:nvSpPr>
            <xdr:cNvPr id="15454" name="チェック 94" hidden="1">
              <a:extLst>
                <a:ext uri="{63B3BB69-23CF-44E3-9099-C40C66FF867C}">
                  <a14:compatExt spid="_x0000_s15454"/>
                </a:ext>
              </a:extLst>
            </xdr:cNvPr>
            <xdr:cNvSpPr>
              <a:spLocks noRot="1" noChangeShapeType="1"/>
            </xdr:cNvSpPr>
          </xdr:nvSpPr>
          <xdr:spPr>
            <a:xfrm>
              <a:off x="1306195" y="12465685"/>
              <a:ext cx="431165" cy="22161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61</xdr:row>
          <xdr:rowOff>0</xdr:rowOff>
        </xdr:from>
        <xdr:to xmlns:xdr="http://schemas.openxmlformats.org/drawingml/2006/spreadsheetDrawing">
          <xdr:col>4</xdr:col>
          <xdr:colOff>266700</xdr:colOff>
          <xdr:row>62</xdr:row>
          <xdr:rowOff>12065</xdr:rowOff>
        </xdr:to>
        <xdr:sp textlink="">
          <xdr:nvSpPr>
            <xdr:cNvPr id="15455" name="チェック 95" hidden="1">
              <a:extLst>
                <a:ext uri="{63B3BB69-23CF-44E3-9099-C40C66FF867C}">
                  <a14:compatExt spid="_x0000_s15455"/>
                </a:ext>
              </a:extLst>
            </xdr:cNvPr>
            <xdr:cNvSpPr>
              <a:spLocks noRot="1" noChangeShapeType="1"/>
            </xdr:cNvSpPr>
          </xdr:nvSpPr>
          <xdr:spPr>
            <a:xfrm>
              <a:off x="1306195" y="12675235"/>
              <a:ext cx="431165" cy="22161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62</xdr:row>
          <xdr:rowOff>0</xdr:rowOff>
        </xdr:from>
        <xdr:to xmlns:xdr="http://schemas.openxmlformats.org/drawingml/2006/spreadsheetDrawing">
          <xdr:col>4</xdr:col>
          <xdr:colOff>266700</xdr:colOff>
          <xdr:row>63</xdr:row>
          <xdr:rowOff>12065</xdr:rowOff>
        </xdr:to>
        <xdr:sp textlink="">
          <xdr:nvSpPr>
            <xdr:cNvPr id="15456" name="チェック 96" hidden="1">
              <a:extLst>
                <a:ext uri="{63B3BB69-23CF-44E3-9099-C40C66FF867C}">
                  <a14:compatExt spid="_x0000_s15456"/>
                </a:ext>
              </a:extLst>
            </xdr:cNvPr>
            <xdr:cNvSpPr>
              <a:spLocks noRot="1" noChangeShapeType="1"/>
            </xdr:cNvSpPr>
          </xdr:nvSpPr>
          <xdr:spPr>
            <a:xfrm>
              <a:off x="1306195" y="12884785"/>
              <a:ext cx="431165" cy="22161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63</xdr:row>
          <xdr:rowOff>0</xdr:rowOff>
        </xdr:from>
        <xdr:to xmlns:xdr="http://schemas.openxmlformats.org/drawingml/2006/spreadsheetDrawing">
          <xdr:col>4</xdr:col>
          <xdr:colOff>266700</xdr:colOff>
          <xdr:row>64</xdr:row>
          <xdr:rowOff>12065</xdr:rowOff>
        </xdr:to>
        <xdr:sp textlink="">
          <xdr:nvSpPr>
            <xdr:cNvPr id="15457" name="チェック 97" hidden="1">
              <a:extLst>
                <a:ext uri="{63B3BB69-23CF-44E3-9099-C40C66FF867C}">
                  <a14:compatExt spid="_x0000_s15457"/>
                </a:ext>
              </a:extLst>
            </xdr:cNvPr>
            <xdr:cNvSpPr>
              <a:spLocks noRot="1" noChangeShapeType="1"/>
            </xdr:cNvSpPr>
          </xdr:nvSpPr>
          <xdr:spPr>
            <a:xfrm>
              <a:off x="1306195" y="13094335"/>
              <a:ext cx="431165" cy="22161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190500</xdr:colOff>
          <xdr:row>5</xdr:row>
          <xdr:rowOff>193675</xdr:rowOff>
        </xdr:from>
        <xdr:to xmlns:xdr="http://schemas.openxmlformats.org/drawingml/2006/spreadsheetDrawing">
          <xdr:col>4</xdr:col>
          <xdr:colOff>107950</xdr:colOff>
          <xdr:row>11</xdr:row>
          <xdr:rowOff>130810</xdr:rowOff>
        </xdr:to>
        <xdr:sp textlink="">
          <xdr:nvSpPr>
            <xdr:cNvPr id="15465" name="グループ 105" hidden="1">
              <a:extLst>
                <a:ext uri="{63B3BB69-23CF-44E3-9099-C40C66FF867C}">
                  <a14:compatExt spid="_x0000_s15465"/>
                </a:ext>
              </a:extLst>
            </xdr:cNvPr>
            <xdr:cNvSpPr>
              <a:spLocks noRot="1" noChangeShapeType="1"/>
            </xdr:cNvSpPr>
          </xdr:nvSpPr>
          <xdr:spPr>
            <a:xfrm>
              <a:off x="1116330" y="1250950"/>
              <a:ext cx="462280" cy="11563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9</xdr:row>
          <xdr:rowOff>0</xdr:rowOff>
        </xdr:from>
        <xdr:to xmlns:xdr="http://schemas.openxmlformats.org/drawingml/2006/spreadsheetDrawing">
          <xdr:col>3</xdr:col>
          <xdr:colOff>272415</xdr:colOff>
          <xdr:row>10</xdr:row>
          <xdr:rowOff>13335</xdr:rowOff>
        </xdr:to>
        <xdr:sp textlink="">
          <xdr:nvSpPr>
            <xdr:cNvPr id="15466" name="オプション 106" hidden="1">
              <a:extLst>
                <a:ext uri="{63B3BB69-23CF-44E3-9099-C40C66FF867C}">
                  <a14:compatExt spid="_x0000_s15466"/>
                </a:ext>
              </a:extLst>
            </xdr:cNvPr>
            <xdr:cNvSpPr>
              <a:spLocks noRot="1" noChangeShapeType="1"/>
            </xdr:cNvSpPr>
          </xdr:nvSpPr>
          <xdr:spPr>
            <a:xfrm>
              <a:off x="1198245" y="1876425"/>
              <a:ext cx="272415" cy="21336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10</xdr:row>
          <xdr:rowOff>0</xdr:rowOff>
        </xdr:from>
        <xdr:to xmlns:xdr="http://schemas.openxmlformats.org/drawingml/2006/spreadsheetDrawing">
          <xdr:col>3</xdr:col>
          <xdr:colOff>272415</xdr:colOff>
          <xdr:row>11</xdr:row>
          <xdr:rowOff>13335</xdr:rowOff>
        </xdr:to>
        <xdr:sp textlink="">
          <xdr:nvSpPr>
            <xdr:cNvPr id="15467" name="オプション 107" hidden="1">
              <a:extLst>
                <a:ext uri="{63B3BB69-23CF-44E3-9099-C40C66FF867C}">
                  <a14:compatExt spid="_x0000_s15467"/>
                </a:ext>
              </a:extLst>
            </xdr:cNvPr>
            <xdr:cNvSpPr>
              <a:spLocks noRot="1" noChangeShapeType="1"/>
            </xdr:cNvSpPr>
          </xdr:nvSpPr>
          <xdr:spPr>
            <a:xfrm>
              <a:off x="1198245" y="2076450"/>
              <a:ext cx="272415" cy="213360"/>
            </a:xfrm>
            <a:prstGeom prst="rect"/>
          </xdr:spPr>
        </xdr:sp>
        <xdr:clientData fLock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6</xdr:row>
          <xdr:rowOff>0</xdr:rowOff>
        </xdr:from>
        <xdr:to xmlns:xdr="http://schemas.openxmlformats.org/drawingml/2006/spreadsheetDrawing">
          <xdr:col>4</xdr:col>
          <xdr:colOff>0</xdr:colOff>
          <xdr:row>7</xdr:row>
          <xdr:rowOff>0</xdr:rowOff>
        </xdr:to>
        <xdr:sp textlink="">
          <xdr:nvSpPr>
            <xdr:cNvPr id="16385" name="チェック 1" hidden="1">
              <a:extLst>
                <a:ext uri="{63B3BB69-23CF-44E3-9099-C40C66FF867C}">
                  <a14:compatExt spid="_x0000_s16385"/>
                </a:ext>
              </a:extLst>
            </xdr:cNvPr>
            <xdr:cNvSpPr>
              <a:spLocks noRot="1" noChangeShapeType="1"/>
            </xdr:cNvSpPr>
          </xdr:nvSpPr>
          <xdr:spPr>
            <a:xfrm>
              <a:off x="1198245" y="125730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7</xdr:row>
          <xdr:rowOff>0</xdr:rowOff>
        </xdr:from>
        <xdr:to xmlns:xdr="http://schemas.openxmlformats.org/drawingml/2006/spreadsheetDrawing">
          <xdr:col>4</xdr:col>
          <xdr:colOff>0</xdr:colOff>
          <xdr:row>8</xdr:row>
          <xdr:rowOff>0</xdr:rowOff>
        </xdr:to>
        <xdr:sp textlink="">
          <xdr:nvSpPr>
            <xdr:cNvPr id="16410" name="Check Box 2" hidden="1">
              <a:extLst>
                <a:ext uri="{63B3BB69-23CF-44E3-9099-C40C66FF867C}">
                  <a14:compatExt spid="_x0000_s16410"/>
                </a:ext>
              </a:extLst>
            </xdr:cNvPr>
            <xdr:cNvSpPr>
              <a:spLocks noRot="1" noChangeShapeType="1"/>
            </xdr:cNvSpPr>
          </xdr:nvSpPr>
          <xdr:spPr>
            <a:xfrm>
              <a:off x="1198245" y="146558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8</xdr:row>
          <xdr:rowOff>0</xdr:rowOff>
        </xdr:from>
        <xdr:to xmlns:xdr="http://schemas.openxmlformats.org/drawingml/2006/spreadsheetDrawing">
          <xdr:col>4</xdr:col>
          <xdr:colOff>0</xdr:colOff>
          <xdr:row>9</xdr:row>
          <xdr:rowOff>0</xdr:rowOff>
        </xdr:to>
        <xdr:sp textlink="">
          <xdr:nvSpPr>
            <xdr:cNvPr id="16386" name="Check Box 3" hidden="1">
              <a:extLst>
                <a:ext uri="{63B3BB69-23CF-44E3-9099-C40C66FF867C}">
                  <a14:compatExt spid="_x0000_s16386"/>
                </a:ext>
              </a:extLst>
            </xdr:cNvPr>
            <xdr:cNvSpPr>
              <a:spLocks noRot="1" noChangeShapeType="1"/>
            </xdr:cNvSpPr>
          </xdr:nvSpPr>
          <xdr:spPr>
            <a:xfrm>
              <a:off x="1198245" y="167386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16</xdr:col>
          <xdr:colOff>0</xdr:colOff>
          <xdr:row>6</xdr:row>
          <xdr:rowOff>0</xdr:rowOff>
        </xdr:from>
        <xdr:to xmlns:xdr="http://schemas.openxmlformats.org/drawingml/2006/spreadsheetDrawing">
          <xdr:col>17</xdr:col>
          <xdr:colOff>0</xdr:colOff>
          <xdr:row>7</xdr:row>
          <xdr:rowOff>0</xdr:rowOff>
        </xdr:to>
        <xdr:sp textlink="">
          <xdr:nvSpPr>
            <xdr:cNvPr id="16388" name="チェック 4" hidden="1">
              <a:extLst>
                <a:ext uri="{63B3BB69-23CF-44E3-9099-C40C66FF867C}">
                  <a14:compatExt spid="_x0000_s16388"/>
                </a:ext>
              </a:extLst>
            </xdr:cNvPr>
            <xdr:cNvSpPr>
              <a:spLocks noRot="1" noChangeShapeType="1"/>
            </xdr:cNvSpPr>
          </xdr:nvSpPr>
          <xdr:spPr>
            <a:xfrm>
              <a:off x="4739640" y="125730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16</xdr:col>
          <xdr:colOff>0</xdr:colOff>
          <xdr:row>7</xdr:row>
          <xdr:rowOff>0</xdr:rowOff>
        </xdr:from>
        <xdr:to xmlns:xdr="http://schemas.openxmlformats.org/drawingml/2006/spreadsheetDrawing">
          <xdr:col>17</xdr:col>
          <xdr:colOff>0</xdr:colOff>
          <xdr:row>8</xdr:row>
          <xdr:rowOff>0</xdr:rowOff>
        </xdr:to>
        <xdr:sp textlink="">
          <xdr:nvSpPr>
            <xdr:cNvPr id="16411" name="Check Box 5" hidden="1">
              <a:extLst>
                <a:ext uri="{63B3BB69-23CF-44E3-9099-C40C66FF867C}">
                  <a14:compatExt spid="_x0000_s16411"/>
                </a:ext>
              </a:extLst>
            </xdr:cNvPr>
            <xdr:cNvSpPr>
              <a:spLocks noRot="1" noChangeShapeType="1"/>
            </xdr:cNvSpPr>
          </xdr:nvSpPr>
          <xdr:spPr>
            <a:xfrm>
              <a:off x="4739640" y="146558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16</xdr:col>
          <xdr:colOff>0</xdr:colOff>
          <xdr:row>8</xdr:row>
          <xdr:rowOff>0</xdr:rowOff>
        </xdr:from>
        <xdr:to xmlns:xdr="http://schemas.openxmlformats.org/drawingml/2006/spreadsheetDrawing">
          <xdr:col>17</xdr:col>
          <xdr:colOff>0</xdr:colOff>
          <xdr:row>9</xdr:row>
          <xdr:rowOff>0</xdr:rowOff>
        </xdr:to>
        <xdr:sp textlink="">
          <xdr:nvSpPr>
            <xdr:cNvPr id="16395" name="Check Box 6" hidden="1">
              <a:extLst>
                <a:ext uri="{63B3BB69-23CF-44E3-9099-C40C66FF867C}">
                  <a14:compatExt spid="_x0000_s16395"/>
                </a:ext>
              </a:extLst>
            </xdr:cNvPr>
            <xdr:cNvSpPr>
              <a:spLocks noRot="1" noChangeShapeType="1"/>
            </xdr:cNvSpPr>
          </xdr:nvSpPr>
          <xdr:spPr>
            <a:xfrm>
              <a:off x="4739640" y="167386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16</xdr:col>
          <xdr:colOff>0</xdr:colOff>
          <xdr:row>9</xdr:row>
          <xdr:rowOff>0</xdr:rowOff>
        </xdr:from>
        <xdr:to xmlns:xdr="http://schemas.openxmlformats.org/drawingml/2006/spreadsheetDrawing">
          <xdr:col>17</xdr:col>
          <xdr:colOff>0</xdr:colOff>
          <xdr:row>10</xdr:row>
          <xdr:rowOff>0</xdr:rowOff>
        </xdr:to>
        <xdr:sp textlink="">
          <xdr:nvSpPr>
            <xdr:cNvPr id="16412" name="Check Box 7" hidden="1">
              <a:extLst>
                <a:ext uri="{63B3BB69-23CF-44E3-9099-C40C66FF867C}">
                  <a14:compatExt spid="_x0000_s16412"/>
                </a:ext>
              </a:extLst>
            </xdr:cNvPr>
            <xdr:cNvSpPr>
              <a:spLocks noRot="1" noChangeShapeType="1"/>
            </xdr:cNvSpPr>
          </xdr:nvSpPr>
          <xdr:spPr>
            <a:xfrm>
              <a:off x="4739640" y="188214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26</xdr:row>
          <xdr:rowOff>0</xdr:rowOff>
        </xdr:from>
        <xdr:to xmlns:xdr="http://schemas.openxmlformats.org/drawingml/2006/spreadsheetDrawing">
          <xdr:col>3</xdr:col>
          <xdr:colOff>272415</xdr:colOff>
          <xdr:row>26</xdr:row>
          <xdr:rowOff>209550</xdr:rowOff>
        </xdr:to>
        <xdr:sp textlink="">
          <xdr:nvSpPr>
            <xdr:cNvPr id="16425" name="オプション 41" hidden="1">
              <a:extLst>
                <a:ext uri="{63B3BB69-23CF-44E3-9099-C40C66FF867C}">
                  <a14:compatExt spid="_x0000_s16425"/>
                </a:ext>
              </a:extLst>
            </xdr:cNvPr>
            <xdr:cNvSpPr>
              <a:spLocks noRot="1" noChangeShapeType="1"/>
            </xdr:cNvSpPr>
          </xdr:nvSpPr>
          <xdr:spPr>
            <a:xfrm>
              <a:off x="1198245" y="581469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27</xdr:row>
          <xdr:rowOff>0</xdr:rowOff>
        </xdr:from>
        <xdr:to xmlns:xdr="http://schemas.openxmlformats.org/drawingml/2006/spreadsheetDrawing">
          <xdr:col>3</xdr:col>
          <xdr:colOff>272415</xdr:colOff>
          <xdr:row>27</xdr:row>
          <xdr:rowOff>209550</xdr:rowOff>
        </xdr:to>
        <xdr:sp textlink="">
          <xdr:nvSpPr>
            <xdr:cNvPr id="16426" name="オプション 42" hidden="1">
              <a:extLst>
                <a:ext uri="{63B3BB69-23CF-44E3-9099-C40C66FF867C}">
                  <a14:compatExt spid="_x0000_s16426"/>
                </a:ext>
              </a:extLst>
            </xdr:cNvPr>
            <xdr:cNvSpPr>
              <a:spLocks noRot="1" noChangeShapeType="1"/>
            </xdr:cNvSpPr>
          </xdr:nvSpPr>
          <xdr:spPr>
            <a:xfrm>
              <a:off x="1198245" y="602424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28</xdr:row>
          <xdr:rowOff>0</xdr:rowOff>
        </xdr:from>
        <xdr:to xmlns:xdr="http://schemas.openxmlformats.org/drawingml/2006/spreadsheetDrawing">
          <xdr:col>3</xdr:col>
          <xdr:colOff>272415</xdr:colOff>
          <xdr:row>28</xdr:row>
          <xdr:rowOff>209550</xdr:rowOff>
        </xdr:to>
        <xdr:sp textlink="">
          <xdr:nvSpPr>
            <xdr:cNvPr id="16427" name="オプション 43" hidden="1">
              <a:extLst>
                <a:ext uri="{63B3BB69-23CF-44E3-9099-C40C66FF867C}">
                  <a14:compatExt spid="_x0000_s16427"/>
                </a:ext>
              </a:extLst>
            </xdr:cNvPr>
            <xdr:cNvSpPr>
              <a:spLocks noRot="1" noChangeShapeType="1"/>
            </xdr:cNvSpPr>
          </xdr:nvSpPr>
          <xdr:spPr>
            <a:xfrm>
              <a:off x="1198245" y="623379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146050</xdr:colOff>
          <xdr:row>25</xdr:row>
          <xdr:rowOff>117475</xdr:rowOff>
        </xdr:from>
        <xdr:to xmlns:xdr="http://schemas.openxmlformats.org/drawingml/2006/spreadsheetDrawing">
          <xdr:col>4</xdr:col>
          <xdr:colOff>31750</xdr:colOff>
          <xdr:row>31</xdr:row>
          <xdr:rowOff>111125</xdr:rowOff>
        </xdr:to>
        <xdr:sp textlink="">
          <xdr:nvSpPr>
            <xdr:cNvPr id="16430" name="グループ 46" hidden="1">
              <a:extLst>
                <a:ext uri="{63B3BB69-23CF-44E3-9099-C40C66FF867C}">
                  <a14:compatExt spid="_x0000_s16430"/>
                </a:ext>
              </a:extLst>
            </xdr:cNvPr>
            <xdr:cNvSpPr>
              <a:spLocks noRot="1" noChangeShapeType="1"/>
            </xdr:cNvSpPr>
          </xdr:nvSpPr>
          <xdr:spPr>
            <a:xfrm>
              <a:off x="1071880" y="5722620"/>
              <a:ext cx="430530" cy="12509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55</xdr:row>
          <xdr:rowOff>0</xdr:rowOff>
        </xdr:from>
        <xdr:to xmlns:xdr="http://schemas.openxmlformats.org/drawingml/2006/spreadsheetDrawing">
          <xdr:col>4</xdr:col>
          <xdr:colOff>0</xdr:colOff>
          <xdr:row>56</xdr:row>
          <xdr:rowOff>0</xdr:rowOff>
        </xdr:to>
        <xdr:sp textlink="">
          <xdr:nvSpPr>
            <xdr:cNvPr id="16431" name="Check Box 8" hidden="1">
              <a:extLst>
                <a:ext uri="{63B3BB69-23CF-44E3-9099-C40C66FF867C}">
                  <a14:compatExt spid="_x0000_s16431"/>
                </a:ext>
              </a:extLst>
            </xdr:cNvPr>
            <xdr:cNvSpPr>
              <a:spLocks noRot="1" noChangeShapeType="1"/>
            </xdr:cNvSpPr>
          </xdr:nvSpPr>
          <xdr:spPr>
            <a:xfrm>
              <a:off x="1198245" y="1183449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56</xdr:row>
          <xdr:rowOff>0</xdr:rowOff>
        </xdr:from>
        <xdr:to xmlns:xdr="http://schemas.openxmlformats.org/drawingml/2006/spreadsheetDrawing">
          <xdr:col>4</xdr:col>
          <xdr:colOff>0</xdr:colOff>
          <xdr:row>57</xdr:row>
          <xdr:rowOff>0</xdr:rowOff>
        </xdr:to>
        <xdr:sp textlink="">
          <xdr:nvSpPr>
            <xdr:cNvPr id="16432" name="チェック 48" hidden="1">
              <a:extLst>
                <a:ext uri="{63B3BB69-23CF-44E3-9099-C40C66FF867C}">
                  <a14:compatExt spid="_x0000_s16432"/>
                </a:ext>
              </a:extLst>
            </xdr:cNvPr>
            <xdr:cNvSpPr>
              <a:spLocks noRot="1" noChangeShapeType="1"/>
            </xdr:cNvSpPr>
          </xdr:nvSpPr>
          <xdr:spPr>
            <a:xfrm>
              <a:off x="1198245" y="1204404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57</xdr:row>
          <xdr:rowOff>0</xdr:rowOff>
        </xdr:from>
        <xdr:to xmlns:xdr="http://schemas.openxmlformats.org/drawingml/2006/spreadsheetDrawing">
          <xdr:col>4</xdr:col>
          <xdr:colOff>0</xdr:colOff>
          <xdr:row>58</xdr:row>
          <xdr:rowOff>0</xdr:rowOff>
        </xdr:to>
        <xdr:sp textlink="">
          <xdr:nvSpPr>
            <xdr:cNvPr id="16433" name="チェック 49" hidden="1">
              <a:extLst>
                <a:ext uri="{63B3BB69-23CF-44E3-9099-C40C66FF867C}">
                  <a14:compatExt spid="_x0000_s16433"/>
                </a:ext>
              </a:extLst>
            </xdr:cNvPr>
            <xdr:cNvSpPr>
              <a:spLocks noRot="1" noChangeShapeType="1"/>
            </xdr:cNvSpPr>
          </xdr:nvSpPr>
          <xdr:spPr>
            <a:xfrm>
              <a:off x="1198245" y="1225359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58</xdr:row>
          <xdr:rowOff>0</xdr:rowOff>
        </xdr:from>
        <xdr:to xmlns:xdr="http://schemas.openxmlformats.org/drawingml/2006/spreadsheetDrawing">
          <xdr:col>4</xdr:col>
          <xdr:colOff>0</xdr:colOff>
          <xdr:row>59</xdr:row>
          <xdr:rowOff>0</xdr:rowOff>
        </xdr:to>
        <xdr:sp textlink="">
          <xdr:nvSpPr>
            <xdr:cNvPr id="16434" name="チェック 50" hidden="1">
              <a:extLst>
                <a:ext uri="{63B3BB69-23CF-44E3-9099-C40C66FF867C}">
                  <a14:compatExt spid="_x0000_s16434"/>
                </a:ext>
              </a:extLst>
            </xdr:cNvPr>
            <xdr:cNvSpPr>
              <a:spLocks noRot="1" noChangeShapeType="1"/>
            </xdr:cNvSpPr>
          </xdr:nvSpPr>
          <xdr:spPr>
            <a:xfrm>
              <a:off x="1198245" y="1246314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60</xdr:row>
          <xdr:rowOff>0</xdr:rowOff>
        </xdr:from>
        <xdr:to xmlns:xdr="http://schemas.openxmlformats.org/drawingml/2006/spreadsheetDrawing">
          <xdr:col>4</xdr:col>
          <xdr:colOff>0</xdr:colOff>
          <xdr:row>61</xdr:row>
          <xdr:rowOff>0</xdr:rowOff>
        </xdr:to>
        <xdr:sp textlink="">
          <xdr:nvSpPr>
            <xdr:cNvPr id="16435" name="チェック 51" hidden="1">
              <a:extLst>
                <a:ext uri="{63B3BB69-23CF-44E3-9099-C40C66FF867C}">
                  <a14:compatExt spid="_x0000_s16435"/>
                </a:ext>
              </a:extLst>
            </xdr:cNvPr>
            <xdr:cNvSpPr>
              <a:spLocks noRot="1" noChangeShapeType="1"/>
            </xdr:cNvSpPr>
          </xdr:nvSpPr>
          <xdr:spPr>
            <a:xfrm>
              <a:off x="1198245" y="1288224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61</xdr:row>
          <xdr:rowOff>0</xdr:rowOff>
        </xdr:from>
        <xdr:to xmlns:xdr="http://schemas.openxmlformats.org/drawingml/2006/spreadsheetDrawing">
          <xdr:col>4</xdr:col>
          <xdr:colOff>0</xdr:colOff>
          <xdr:row>62</xdr:row>
          <xdr:rowOff>0</xdr:rowOff>
        </xdr:to>
        <xdr:sp textlink="">
          <xdr:nvSpPr>
            <xdr:cNvPr id="16436" name="チェック 52" hidden="1">
              <a:extLst>
                <a:ext uri="{63B3BB69-23CF-44E3-9099-C40C66FF867C}">
                  <a14:compatExt spid="_x0000_s16436"/>
                </a:ext>
              </a:extLst>
            </xdr:cNvPr>
            <xdr:cNvSpPr>
              <a:spLocks noRot="1" noChangeShapeType="1"/>
            </xdr:cNvSpPr>
          </xdr:nvSpPr>
          <xdr:spPr>
            <a:xfrm>
              <a:off x="1198245" y="1309179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69850</xdr:colOff>
          <xdr:row>18</xdr:row>
          <xdr:rowOff>31750</xdr:rowOff>
        </xdr:from>
        <xdr:to xmlns:xdr="http://schemas.openxmlformats.org/drawingml/2006/spreadsheetDrawing">
          <xdr:col>16</xdr:col>
          <xdr:colOff>88900</xdr:colOff>
          <xdr:row>18</xdr:row>
          <xdr:rowOff>184150</xdr:rowOff>
        </xdr:to>
        <xdr:sp textlink="">
          <xdr:nvSpPr>
            <xdr:cNvPr id="16479" name="オプション 95" hidden="1">
              <a:extLst>
                <a:ext uri="{63B3BB69-23CF-44E3-9099-C40C66FF867C}">
                  <a14:compatExt spid="_x0000_s16479"/>
                </a:ext>
              </a:extLst>
            </xdr:cNvPr>
            <xdr:cNvSpPr>
              <a:spLocks noRot="1" noChangeShapeType="1"/>
            </xdr:cNvSpPr>
          </xdr:nvSpPr>
          <xdr:spPr>
            <a:xfrm>
              <a:off x="4537075" y="4179570"/>
              <a:ext cx="291465" cy="1524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18</xdr:col>
          <xdr:colOff>69850</xdr:colOff>
          <xdr:row>18</xdr:row>
          <xdr:rowOff>31750</xdr:rowOff>
        </xdr:from>
        <xdr:to xmlns:xdr="http://schemas.openxmlformats.org/drawingml/2006/spreadsheetDrawing">
          <xdr:col>19</xdr:col>
          <xdr:colOff>88900</xdr:colOff>
          <xdr:row>18</xdr:row>
          <xdr:rowOff>184150</xdr:rowOff>
        </xdr:to>
        <xdr:sp textlink="">
          <xdr:nvSpPr>
            <xdr:cNvPr id="16480" name="オプション 96" hidden="1">
              <a:extLst>
                <a:ext uri="{63B3BB69-23CF-44E3-9099-C40C66FF867C}">
                  <a14:compatExt spid="_x0000_s16480"/>
                </a:ext>
              </a:extLst>
            </xdr:cNvPr>
            <xdr:cNvSpPr>
              <a:spLocks noRot="1" noChangeShapeType="1"/>
            </xdr:cNvSpPr>
          </xdr:nvSpPr>
          <xdr:spPr>
            <a:xfrm>
              <a:off x="5354320" y="4179570"/>
              <a:ext cx="291465" cy="1524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21</xdr:col>
          <xdr:colOff>69850</xdr:colOff>
          <xdr:row>18</xdr:row>
          <xdr:rowOff>12065</xdr:rowOff>
        </xdr:from>
        <xdr:to xmlns:xdr="http://schemas.openxmlformats.org/drawingml/2006/spreadsheetDrawing">
          <xdr:col>22</xdr:col>
          <xdr:colOff>50800</xdr:colOff>
          <xdr:row>18</xdr:row>
          <xdr:rowOff>165100</xdr:rowOff>
        </xdr:to>
        <xdr:sp textlink="">
          <xdr:nvSpPr>
            <xdr:cNvPr id="16481" name="オプション 97" hidden="1">
              <a:extLst>
                <a:ext uri="{63B3BB69-23CF-44E3-9099-C40C66FF867C}">
                  <a14:compatExt spid="_x0000_s16481"/>
                </a:ext>
              </a:extLst>
            </xdr:cNvPr>
            <xdr:cNvSpPr>
              <a:spLocks noRot="1" noChangeShapeType="1"/>
            </xdr:cNvSpPr>
          </xdr:nvSpPr>
          <xdr:spPr>
            <a:xfrm>
              <a:off x="6171565" y="4159885"/>
              <a:ext cx="253365" cy="15303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50800</xdr:colOff>
          <xdr:row>18</xdr:row>
          <xdr:rowOff>12065</xdr:rowOff>
        </xdr:from>
        <xdr:to xmlns:xdr="http://schemas.openxmlformats.org/drawingml/2006/spreadsheetDrawing">
          <xdr:col>25</xdr:col>
          <xdr:colOff>38100</xdr:colOff>
          <xdr:row>18</xdr:row>
          <xdr:rowOff>165100</xdr:rowOff>
        </xdr:to>
        <xdr:sp textlink="">
          <xdr:nvSpPr>
            <xdr:cNvPr id="16482" name="オプション 98" hidden="1">
              <a:extLst>
                <a:ext uri="{63B3BB69-23CF-44E3-9099-C40C66FF867C}">
                  <a14:compatExt spid="_x0000_s16482"/>
                </a:ext>
              </a:extLst>
            </xdr:cNvPr>
            <xdr:cNvSpPr>
              <a:spLocks noRot="1" noChangeShapeType="1"/>
            </xdr:cNvSpPr>
          </xdr:nvSpPr>
          <xdr:spPr>
            <a:xfrm>
              <a:off x="6969760" y="4159885"/>
              <a:ext cx="259715" cy="15303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27</xdr:col>
          <xdr:colOff>69850</xdr:colOff>
          <xdr:row>18</xdr:row>
          <xdr:rowOff>31750</xdr:rowOff>
        </xdr:from>
        <xdr:to xmlns:xdr="http://schemas.openxmlformats.org/drawingml/2006/spreadsheetDrawing">
          <xdr:col>28</xdr:col>
          <xdr:colOff>69850</xdr:colOff>
          <xdr:row>18</xdr:row>
          <xdr:rowOff>184150</xdr:rowOff>
        </xdr:to>
        <xdr:sp textlink="">
          <xdr:nvSpPr>
            <xdr:cNvPr id="16483" name="オプション 99" hidden="1">
              <a:extLst>
                <a:ext uri="{63B3BB69-23CF-44E3-9099-C40C66FF867C}">
                  <a14:compatExt spid="_x0000_s16483"/>
                </a:ext>
              </a:extLst>
            </xdr:cNvPr>
            <xdr:cNvSpPr>
              <a:spLocks noRot="1" noChangeShapeType="1"/>
            </xdr:cNvSpPr>
          </xdr:nvSpPr>
          <xdr:spPr>
            <a:xfrm>
              <a:off x="7806055" y="4179570"/>
              <a:ext cx="272415" cy="1524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69850</xdr:colOff>
          <xdr:row>20</xdr:row>
          <xdr:rowOff>31115</xdr:rowOff>
        </xdr:from>
        <xdr:to xmlns:xdr="http://schemas.openxmlformats.org/drawingml/2006/spreadsheetDrawing">
          <xdr:col>16</xdr:col>
          <xdr:colOff>88900</xdr:colOff>
          <xdr:row>20</xdr:row>
          <xdr:rowOff>184150</xdr:rowOff>
        </xdr:to>
        <xdr:sp textlink="">
          <xdr:nvSpPr>
            <xdr:cNvPr id="16484" name="オプション 100" hidden="1">
              <a:extLst>
                <a:ext uri="{63B3BB69-23CF-44E3-9099-C40C66FF867C}">
                  <a14:compatExt spid="_x0000_s16484"/>
                </a:ext>
              </a:extLst>
            </xdr:cNvPr>
            <xdr:cNvSpPr>
              <a:spLocks noRot="1" noChangeShapeType="1"/>
            </xdr:cNvSpPr>
          </xdr:nvSpPr>
          <xdr:spPr>
            <a:xfrm>
              <a:off x="4537075" y="4598035"/>
              <a:ext cx="291465" cy="15303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18</xdr:col>
          <xdr:colOff>69850</xdr:colOff>
          <xdr:row>20</xdr:row>
          <xdr:rowOff>31115</xdr:rowOff>
        </xdr:from>
        <xdr:to xmlns:xdr="http://schemas.openxmlformats.org/drawingml/2006/spreadsheetDrawing">
          <xdr:col>19</xdr:col>
          <xdr:colOff>88900</xdr:colOff>
          <xdr:row>20</xdr:row>
          <xdr:rowOff>184150</xdr:rowOff>
        </xdr:to>
        <xdr:sp textlink="">
          <xdr:nvSpPr>
            <xdr:cNvPr id="16485" name="オプション 101" hidden="1">
              <a:extLst>
                <a:ext uri="{63B3BB69-23CF-44E3-9099-C40C66FF867C}">
                  <a14:compatExt spid="_x0000_s16485"/>
                </a:ext>
              </a:extLst>
            </xdr:cNvPr>
            <xdr:cNvSpPr>
              <a:spLocks noRot="1" noChangeShapeType="1"/>
            </xdr:cNvSpPr>
          </xdr:nvSpPr>
          <xdr:spPr>
            <a:xfrm>
              <a:off x="5354320" y="4598035"/>
              <a:ext cx="291465" cy="15303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21</xdr:col>
          <xdr:colOff>69850</xdr:colOff>
          <xdr:row>20</xdr:row>
          <xdr:rowOff>12700</xdr:rowOff>
        </xdr:from>
        <xdr:to xmlns:xdr="http://schemas.openxmlformats.org/drawingml/2006/spreadsheetDrawing">
          <xdr:col>22</xdr:col>
          <xdr:colOff>69850</xdr:colOff>
          <xdr:row>20</xdr:row>
          <xdr:rowOff>164465</xdr:rowOff>
        </xdr:to>
        <xdr:sp textlink="">
          <xdr:nvSpPr>
            <xdr:cNvPr id="16487" name="オプション 103" hidden="1">
              <a:extLst>
                <a:ext uri="{63B3BB69-23CF-44E3-9099-C40C66FF867C}">
                  <a14:compatExt spid="_x0000_s16487"/>
                </a:ext>
              </a:extLst>
            </xdr:cNvPr>
            <xdr:cNvSpPr>
              <a:spLocks noRot="1" noChangeShapeType="1"/>
            </xdr:cNvSpPr>
          </xdr:nvSpPr>
          <xdr:spPr>
            <a:xfrm>
              <a:off x="6171565" y="4579620"/>
              <a:ext cx="272415" cy="15176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50800</xdr:colOff>
          <xdr:row>20</xdr:row>
          <xdr:rowOff>12700</xdr:rowOff>
        </xdr:from>
        <xdr:to xmlns:xdr="http://schemas.openxmlformats.org/drawingml/2006/spreadsheetDrawing">
          <xdr:col>25</xdr:col>
          <xdr:colOff>69850</xdr:colOff>
          <xdr:row>20</xdr:row>
          <xdr:rowOff>164465</xdr:rowOff>
        </xdr:to>
        <xdr:sp textlink="">
          <xdr:nvSpPr>
            <xdr:cNvPr id="16488" name="オプション 104" hidden="1">
              <a:extLst>
                <a:ext uri="{63B3BB69-23CF-44E3-9099-C40C66FF867C}">
                  <a14:compatExt spid="_x0000_s16488"/>
                </a:ext>
              </a:extLst>
            </xdr:cNvPr>
            <xdr:cNvSpPr>
              <a:spLocks noRot="1" noChangeShapeType="1"/>
            </xdr:cNvSpPr>
          </xdr:nvSpPr>
          <xdr:spPr>
            <a:xfrm>
              <a:off x="6969760" y="4579620"/>
              <a:ext cx="291465" cy="15176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69850</xdr:colOff>
          <xdr:row>21</xdr:row>
          <xdr:rowOff>31750</xdr:rowOff>
        </xdr:from>
        <xdr:to xmlns:xdr="http://schemas.openxmlformats.org/drawingml/2006/spreadsheetDrawing">
          <xdr:col>16</xdr:col>
          <xdr:colOff>88900</xdr:colOff>
          <xdr:row>21</xdr:row>
          <xdr:rowOff>203200</xdr:rowOff>
        </xdr:to>
        <xdr:sp textlink="">
          <xdr:nvSpPr>
            <xdr:cNvPr id="16489" name="オプション 105" hidden="1">
              <a:extLst>
                <a:ext uri="{63B3BB69-23CF-44E3-9099-C40C66FF867C}">
                  <a14:compatExt spid="_x0000_s16489"/>
                </a:ext>
              </a:extLst>
            </xdr:cNvPr>
            <xdr:cNvSpPr>
              <a:spLocks noRot="1" noChangeShapeType="1"/>
            </xdr:cNvSpPr>
          </xdr:nvSpPr>
          <xdr:spPr>
            <a:xfrm>
              <a:off x="4537075" y="4798695"/>
              <a:ext cx="291465" cy="1714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18</xdr:col>
          <xdr:colOff>69850</xdr:colOff>
          <xdr:row>21</xdr:row>
          <xdr:rowOff>31750</xdr:rowOff>
        </xdr:from>
        <xdr:to xmlns:xdr="http://schemas.openxmlformats.org/drawingml/2006/spreadsheetDrawing">
          <xdr:col>19</xdr:col>
          <xdr:colOff>88900</xdr:colOff>
          <xdr:row>21</xdr:row>
          <xdr:rowOff>190500</xdr:rowOff>
        </xdr:to>
        <xdr:sp textlink="">
          <xdr:nvSpPr>
            <xdr:cNvPr id="16490" name="オプション 106" hidden="1">
              <a:extLst>
                <a:ext uri="{63B3BB69-23CF-44E3-9099-C40C66FF867C}">
                  <a14:compatExt spid="_x0000_s16490"/>
                </a:ext>
              </a:extLst>
            </xdr:cNvPr>
            <xdr:cNvSpPr>
              <a:spLocks noRot="1" noChangeShapeType="1"/>
            </xdr:cNvSpPr>
          </xdr:nvSpPr>
          <xdr:spPr>
            <a:xfrm>
              <a:off x="5354320" y="4798695"/>
              <a:ext cx="291465" cy="1587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21</xdr:col>
          <xdr:colOff>69850</xdr:colOff>
          <xdr:row>21</xdr:row>
          <xdr:rowOff>12065</xdr:rowOff>
        </xdr:from>
        <xdr:to xmlns:xdr="http://schemas.openxmlformats.org/drawingml/2006/spreadsheetDrawing">
          <xdr:col>22</xdr:col>
          <xdr:colOff>50800</xdr:colOff>
          <xdr:row>21</xdr:row>
          <xdr:rowOff>184150</xdr:rowOff>
        </xdr:to>
        <xdr:sp textlink="">
          <xdr:nvSpPr>
            <xdr:cNvPr id="16491" name="オプション 107" hidden="1">
              <a:extLst>
                <a:ext uri="{63B3BB69-23CF-44E3-9099-C40C66FF867C}">
                  <a14:compatExt spid="_x0000_s16491"/>
                </a:ext>
              </a:extLst>
            </xdr:cNvPr>
            <xdr:cNvSpPr>
              <a:spLocks noRot="1" noChangeShapeType="1"/>
            </xdr:cNvSpPr>
          </xdr:nvSpPr>
          <xdr:spPr>
            <a:xfrm>
              <a:off x="6171565" y="4779010"/>
              <a:ext cx="253365" cy="17208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50800</xdr:colOff>
          <xdr:row>21</xdr:row>
          <xdr:rowOff>12065</xdr:rowOff>
        </xdr:from>
        <xdr:to xmlns:xdr="http://schemas.openxmlformats.org/drawingml/2006/spreadsheetDrawing">
          <xdr:col>25</xdr:col>
          <xdr:colOff>38100</xdr:colOff>
          <xdr:row>21</xdr:row>
          <xdr:rowOff>184150</xdr:rowOff>
        </xdr:to>
        <xdr:sp textlink="">
          <xdr:nvSpPr>
            <xdr:cNvPr id="16492" name="オプション 108" hidden="1">
              <a:extLst>
                <a:ext uri="{63B3BB69-23CF-44E3-9099-C40C66FF867C}">
                  <a14:compatExt spid="_x0000_s16492"/>
                </a:ext>
              </a:extLst>
            </xdr:cNvPr>
            <xdr:cNvSpPr>
              <a:spLocks noRot="1" noChangeShapeType="1"/>
            </xdr:cNvSpPr>
          </xdr:nvSpPr>
          <xdr:spPr>
            <a:xfrm>
              <a:off x="6969760" y="4779010"/>
              <a:ext cx="259715" cy="17208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27</xdr:col>
          <xdr:colOff>69850</xdr:colOff>
          <xdr:row>21</xdr:row>
          <xdr:rowOff>31750</xdr:rowOff>
        </xdr:from>
        <xdr:to xmlns:xdr="http://schemas.openxmlformats.org/drawingml/2006/spreadsheetDrawing">
          <xdr:col>28</xdr:col>
          <xdr:colOff>69850</xdr:colOff>
          <xdr:row>21</xdr:row>
          <xdr:rowOff>190500</xdr:rowOff>
        </xdr:to>
        <xdr:sp textlink="">
          <xdr:nvSpPr>
            <xdr:cNvPr id="16493" name="オプション 109" hidden="1">
              <a:extLst>
                <a:ext uri="{63B3BB69-23CF-44E3-9099-C40C66FF867C}">
                  <a14:compatExt spid="_x0000_s16493"/>
                </a:ext>
              </a:extLst>
            </xdr:cNvPr>
            <xdr:cNvSpPr>
              <a:spLocks noRot="1" noChangeShapeType="1"/>
            </xdr:cNvSpPr>
          </xdr:nvSpPr>
          <xdr:spPr>
            <a:xfrm>
              <a:off x="7806055" y="4798695"/>
              <a:ext cx="272415" cy="1587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69850</xdr:colOff>
          <xdr:row>22</xdr:row>
          <xdr:rowOff>31750</xdr:rowOff>
        </xdr:from>
        <xdr:to xmlns:xdr="http://schemas.openxmlformats.org/drawingml/2006/spreadsheetDrawing">
          <xdr:col>16</xdr:col>
          <xdr:colOff>88900</xdr:colOff>
          <xdr:row>22</xdr:row>
          <xdr:rowOff>203200</xdr:rowOff>
        </xdr:to>
        <xdr:sp textlink="">
          <xdr:nvSpPr>
            <xdr:cNvPr id="16494" name="オプション 110" hidden="1">
              <a:extLst>
                <a:ext uri="{63B3BB69-23CF-44E3-9099-C40C66FF867C}">
                  <a14:compatExt spid="_x0000_s16494"/>
                </a:ext>
              </a:extLst>
            </xdr:cNvPr>
            <xdr:cNvSpPr>
              <a:spLocks noRot="1" noChangeShapeType="1"/>
            </xdr:cNvSpPr>
          </xdr:nvSpPr>
          <xdr:spPr>
            <a:xfrm>
              <a:off x="4537075" y="5008245"/>
              <a:ext cx="291465" cy="1714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18</xdr:col>
          <xdr:colOff>69850</xdr:colOff>
          <xdr:row>22</xdr:row>
          <xdr:rowOff>31750</xdr:rowOff>
        </xdr:from>
        <xdr:to xmlns:xdr="http://schemas.openxmlformats.org/drawingml/2006/spreadsheetDrawing">
          <xdr:col>19</xdr:col>
          <xdr:colOff>88900</xdr:colOff>
          <xdr:row>22</xdr:row>
          <xdr:rowOff>190500</xdr:rowOff>
        </xdr:to>
        <xdr:sp textlink="">
          <xdr:nvSpPr>
            <xdr:cNvPr id="16495" name="オプション 111" hidden="1">
              <a:extLst>
                <a:ext uri="{63B3BB69-23CF-44E3-9099-C40C66FF867C}">
                  <a14:compatExt spid="_x0000_s16495"/>
                </a:ext>
              </a:extLst>
            </xdr:cNvPr>
            <xdr:cNvSpPr>
              <a:spLocks noRot="1" noChangeShapeType="1"/>
            </xdr:cNvSpPr>
          </xdr:nvSpPr>
          <xdr:spPr>
            <a:xfrm>
              <a:off x="5354320" y="5008245"/>
              <a:ext cx="291465" cy="1587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21</xdr:col>
          <xdr:colOff>69850</xdr:colOff>
          <xdr:row>22</xdr:row>
          <xdr:rowOff>12065</xdr:rowOff>
        </xdr:from>
        <xdr:to xmlns:xdr="http://schemas.openxmlformats.org/drawingml/2006/spreadsheetDrawing">
          <xdr:col>22</xdr:col>
          <xdr:colOff>50800</xdr:colOff>
          <xdr:row>22</xdr:row>
          <xdr:rowOff>184150</xdr:rowOff>
        </xdr:to>
        <xdr:sp textlink="">
          <xdr:nvSpPr>
            <xdr:cNvPr id="16496" name="オプション 112" hidden="1">
              <a:extLst>
                <a:ext uri="{63B3BB69-23CF-44E3-9099-C40C66FF867C}">
                  <a14:compatExt spid="_x0000_s16496"/>
                </a:ext>
              </a:extLst>
            </xdr:cNvPr>
            <xdr:cNvSpPr>
              <a:spLocks noRot="1" noChangeShapeType="1"/>
            </xdr:cNvSpPr>
          </xdr:nvSpPr>
          <xdr:spPr>
            <a:xfrm>
              <a:off x="6171565" y="4988560"/>
              <a:ext cx="253365" cy="17208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50800</xdr:colOff>
          <xdr:row>22</xdr:row>
          <xdr:rowOff>12065</xdr:rowOff>
        </xdr:from>
        <xdr:to xmlns:xdr="http://schemas.openxmlformats.org/drawingml/2006/spreadsheetDrawing">
          <xdr:col>25</xdr:col>
          <xdr:colOff>38100</xdr:colOff>
          <xdr:row>22</xdr:row>
          <xdr:rowOff>184150</xdr:rowOff>
        </xdr:to>
        <xdr:sp textlink="">
          <xdr:nvSpPr>
            <xdr:cNvPr id="16497" name="オプション 113" hidden="1">
              <a:extLst>
                <a:ext uri="{63B3BB69-23CF-44E3-9099-C40C66FF867C}">
                  <a14:compatExt spid="_x0000_s16497"/>
                </a:ext>
              </a:extLst>
            </xdr:cNvPr>
            <xdr:cNvSpPr>
              <a:spLocks noRot="1" noChangeShapeType="1"/>
            </xdr:cNvSpPr>
          </xdr:nvSpPr>
          <xdr:spPr>
            <a:xfrm>
              <a:off x="6969760" y="4988560"/>
              <a:ext cx="259715" cy="17208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27</xdr:col>
          <xdr:colOff>69850</xdr:colOff>
          <xdr:row>22</xdr:row>
          <xdr:rowOff>31750</xdr:rowOff>
        </xdr:from>
        <xdr:to xmlns:xdr="http://schemas.openxmlformats.org/drawingml/2006/spreadsheetDrawing">
          <xdr:col>28</xdr:col>
          <xdr:colOff>107950</xdr:colOff>
          <xdr:row>22</xdr:row>
          <xdr:rowOff>190500</xdr:rowOff>
        </xdr:to>
        <xdr:sp textlink="">
          <xdr:nvSpPr>
            <xdr:cNvPr id="16498" name="オプション 114" hidden="1">
              <a:extLst>
                <a:ext uri="{63B3BB69-23CF-44E3-9099-C40C66FF867C}">
                  <a14:compatExt spid="_x0000_s16498"/>
                </a:ext>
              </a:extLst>
            </xdr:cNvPr>
            <xdr:cNvSpPr>
              <a:spLocks noRot="1" noChangeShapeType="1"/>
            </xdr:cNvSpPr>
          </xdr:nvSpPr>
          <xdr:spPr>
            <a:xfrm>
              <a:off x="7806055" y="5008245"/>
              <a:ext cx="310515" cy="1587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xdr:col>
          <xdr:colOff>0</xdr:colOff>
          <xdr:row>18</xdr:row>
          <xdr:rowOff>0</xdr:rowOff>
        </xdr:from>
        <xdr:to xmlns:xdr="http://schemas.openxmlformats.org/drawingml/2006/spreadsheetDrawing">
          <xdr:col>29</xdr:col>
          <xdr:colOff>107950</xdr:colOff>
          <xdr:row>19</xdr:row>
          <xdr:rowOff>0</xdr:rowOff>
        </xdr:to>
        <xdr:sp textlink="">
          <xdr:nvSpPr>
            <xdr:cNvPr id="16499" name="グループ 115" hidden="1">
              <a:extLst>
                <a:ext uri="{63B3BB69-23CF-44E3-9099-C40C66FF867C}">
                  <a14:compatExt spid="_x0000_s16499"/>
                </a:ext>
              </a:extLst>
            </xdr:cNvPr>
            <xdr:cNvSpPr>
              <a:spLocks noRot="1" noChangeShapeType="1"/>
            </xdr:cNvSpPr>
          </xdr:nvSpPr>
          <xdr:spPr>
            <a:xfrm>
              <a:off x="3105150" y="4147820"/>
              <a:ext cx="52838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xdr:col>
          <xdr:colOff>0</xdr:colOff>
          <xdr:row>19</xdr:row>
          <xdr:rowOff>184150</xdr:rowOff>
        </xdr:from>
        <xdr:to xmlns:xdr="http://schemas.openxmlformats.org/drawingml/2006/spreadsheetDrawing">
          <xdr:col>29</xdr:col>
          <xdr:colOff>107950</xdr:colOff>
          <xdr:row>21</xdr:row>
          <xdr:rowOff>12065</xdr:rowOff>
        </xdr:to>
        <xdr:sp textlink="">
          <xdr:nvSpPr>
            <xdr:cNvPr id="16500" name="グループ 116" hidden="1">
              <a:extLst>
                <a:ext uri="{63B3BB69-23CF-44E3-9099-C40C66FF867C}">
                  <a14:compatExt spid="_x0000_s16500"/>
                </a:ext>
              </a:extLst>
            </xdr:cNvPr>
            <xdr:cNvSpPr>
              <a:spLocks noRot="1" noChangeShapeType="1"/>
            </xdr:cNvSpPr>
          </xdr:nvSpPr>
          <xdr:spPr>
            <a:xfrm>
              <a:off x="3105150" y="4541520"/>
              <a:ext cx="5283835" cy="2374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xdr:col>
          <xdr:colOff>12700</xdr:colOff>
          <xdr:row>20</xdr:row>
          <xdr:rowOff>200025</xdr:rowOff>
        </xdr:from>
        <xdr:to xmlns:xdr="http://schemas.openxmlformats.org/drawingml/2006/spreadsheetDrawing">
          <xdr:col>29</xdr:col>
          <xdr:colOff>114300</xdr:colOff>
          <xdr:row>22</xdr:row>
          <xdr:rowOff>12065</xdr:rowOff>
        </xdr:to>
        <xdr:sp textlink="">
          <xdr:nvSpPr>
            <xdr:cNvPr id="16501" name="グループ 117" hidden="1">
              <a:extLst>
                <a:ext uri="{63B3BB69-23CF-44E3-9099-C40C66FF867C}">
                  <a14:compatExt spid="_x0000_s16501"/>
                </a:ext>
              </a:extLst>
            </xdr:cNvPr>
            <xdr:cNvSpPr>
              <a:spLocks noRot="1" noChangeShapeType="1"/>
            </xdr:cNvSpPr>
          </xdr:nvSpPr>
          <xdr:spPr>
            <a:xfrm>
              <a:off x="3117850" y="4766945"/>
              <a:ext cx="5277485" cy="2216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xdr:col>
          <xdr:colOff>12700</xdr:colOff>
          <xdr:row>22</xdr:row>
          <xdr:rowOff>0</xdr:rowOff>
        </xdr:from>
        <xdr:to xmlns:xdr="http://schemas.openxmlformats.org/drawingml/2006/spreadsheetDrawing">
          <xdr:col>29</xdr:col>
          <xdr:colOff>88900</xdr:colOff>
          <xdr:row>23</xdr:row>
          <xdr:rowOff>33020</xdr:rowOff>
        </xdr:to>
        <xdr:sp textlink="">
          <xdr:nvSpPr>
            <xdr:cNvPr id="16502" name="グループ 118" hidden="1">
              <a:extLst>
                <a:ext uri="{63B3BB69-23CF-44E3-9099-C40C66FF867C}">
                  <a14:compatExt spid="_x0000_s16502"/>
                </a:ext>
              </a:extLst>
            </xdr:cNvPr>
            <xdr:cNvSpPr>
              <a:spLocks noRot="1" noChangeShapeType="1"/>
            </xdr:cNvSpPr>
          </xdr:nvSpPr>
          <xdr:spPr>
            <a:xfrm>
              <a:off x="3117850" y="4976495"/>
              <a:ext cx="5252085" cy="2425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69850</xdr:colOff>
          <xdr:row>19</xdr:row>
          <xdr:rowOff>31750</xdr:rowOff>
        </xdr:from>
        <xdr:to xmlns:xdr="http://schemas.openxmlformats.org/drawingml/2006/spreadsheetDrawing">
          <xdr:col>16</xdr:col>
          <xdr:colOff>88900</xdr:colOff>
          <xdr:row>19</xdr:row>
          <xdr:rowOff>184150</xdr:rowOff>
        </xdr:to>
        <xdr:sp textlink="">
          <xdr:nvSpPr>
            <xdr:cNvPr id="16505" name="オプション 121" hidden="1">
              <a:extLst>
                <a:ext uri="{63B3BB69-23CF-44E3-9099-C40C66FF867C}">
                  <a14:compatExt spid="_x0000_s16505"/>
                </a:ext>
              </a:extLst>
            </xdr:cNvPr>
            <xdr:cNvSpPr>
              <a:spLocks noRot="1" noChangeShapeType="1"/>
            </xdr:cNvSpPr>
          </xdr:nvSpPr>
          <xdr:spPr>
            <a:xfrm>
              <a:off x="4537075" y="4389120"/>
              <a:ext cx="291465" cy="1524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18</xdr:col>
          <xdr:colOff>69850</xdr:colOff>
          <xdr:row>19</xdr:row>
          <xdr:rowOff>31750</xdr:rowOff>
        </xdr:from>
        <xdr:to xmlns:xdr="http://schemas.openxmlformats.org/drawingml/2006/spreadsheetDrawing">
          <xdr:col>19</xdr:col>
          <xdr:colOff>88900</xdr:colOff>
          <xdr:row>19</xdr:row>
          <xdr:rowOff>184150</xdr:rowOff>
        </xdr:to>
        <xdr:sp textlink="">
          <xdr:nvSpPr>
            <xdr:cNvPr id="16506" name="オプション 122" hidden="1">
              <a:extLst>
                <a:ext uri="{63B3BB69-23CF-44E3-9099-C40C66FF867C}">
                  <a14:compatExt spid="_x0000_s16506"/>
                </a:ext>
              </a:extLst>
            </xdr:cNvPr>
            <xdr:cNvSpPr>
              <a:spLocks noRot="1" noChangeShapeType="1"/>
            </xdr:cNvSpPr>
          </xdr:nvSpPr>
          <xdr:spPr>
            <a:xfrm>
              <a:off x="5354320" y="4389120"/>
              <a:ext cx="291465" cy="1524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21</xdr:col>
          <xdr:colOff>69850</xdr:colOff>
          <xdr:row>19</xdr:row>
          <xdr:rowOff>12065</xdr:rowOff>
        </xdr:from>
        <xdr:to xmlns:xdr="http://schemas.openxmlformats.org/drawingml/2006/spreadsheetDrawing">
          <xdr:col>22</xdr:col>
          <xdr:colOff>50800</xdr:colOff>
          <xdr:row>19</xdr:row>
          <xdr:rowOff>165100</xdr:rowOff>
        </xdr:to>
        <xdr:sp textlink="">
          <xdr:nvSpPr>
            <xdr:cNvPr id="16507" name="オプション 123" hidden="1">
              <a:extLst>
                <a:ext uri="{63B3BB69-23CF-44E3-9099-C40C66FF867C}">
                  <a14:compatExt spid="_x0000_s16507"/>
                </a:ext>
              </a:extLst>
            </xdr:cNvPr>
            <xdr:cNvSpPr>
              <a:spLocks noRot="1" noChangeShapeType="1"/>
            </xdr:cNvSpPr>
          </xdr:nvSpPr>
          <xdr:spPr>
            <a:xfrm>
              <a:off x="6171565" y="4369435"/>
              <a:ext cx="253365" cy="15303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50800</xdr:colOff>
          <xdr:row>19</xdr:row>
          <xdr:rowOff>12065</xdr:rowOff>
        </xdr:from>
        <xdr:to xmlns:xdr="http://schemas.openxmlformats.org/drawingml/2006/spreadsheetDrawing">
          <xdr:col>25</xdr:col>
          <xdr:colOff>38100</xdr:colOff>
          <xdr:row>19</xdr:row>
          <xdr:rowOff>165100</xdr:rowOff>
        </xdr:to>
        <xdr:sp textlink="">
          <xdr:nvSpPr>
            <xdr:cNvPr id="16508" name="オプション 124" hidden="1">
              <a:extLst>
                <a:ext uri="{63B3BB69-23CF-44E3-9099-C40C66FF867C}">
                  <a14:compatExt spid="_x0000_s16508"/>
                </a:ext>
              </a:extLst>
            </xdr:cNvPr>
            <xdr:cNvSpPr>
              <a:spLocks noRot="1" noChangeShapeType="1"/>
            </xdr:cNvSpPr>
          </xdr:nvSpPr>
          <xdr:spPr>
            <a:xfrm>
              <a:off x="6969760" y="4369435"/>
              <a:ext cx="259715" cy="15303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27</xdr:col>
          <xdr:colOff>69850</xdr:colOff>
          <xdr:row>19</xdr:row>
          <xdr:rowOff>31750</xdr:rowOff>
        </xdr:from>
        <xdr:to xmlns:xdr="http://schemas.openxmlformats.org/drawingml/2006/spreadsheetDrawing">
          <xdr:col>28</xdr:col>
          <xdr:colOff>69850</xdr:colOff>
          <xdr:row>19</xdr:row>
          <xdr:rowOff>184150</xdr:rowOff>
        </xdr:to>
        <xdr:sp textlink="">
          <xdr:nvSpPr>
            <xdr:cNvPr id="16509" name="オプション 125" hidden="1">
              <a:extLst>
                <a:ext uri="{63B3BB69-23CF-44E3-9099-C40C66FF867C}">
                  <a14:compatExt spid="_x0000_s16509"/>
                </a:ext>
              </a:extLst>
            </xdr:cNvPr>
            <xdr:cNvSpPr>
              <a:spLocks noRot="1" noChangeShapeType="1"/>
            </xdr:cNvSpPr>
          </xdr:nvSpPr>
          <xdr:spPr>
            <a:xfrm>
              <a:off x="7806055" y="4389120"/>
              <a:ext cx="272415" cy="1524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xdr:col>
          <xdr:colOff>0</xdr:colOff>
          <xdr:row>19</xdr:row>
          <xdr:rowOff>0</xdr:rowOff>
        </xdr:from>
        <xdr:to xmlns:xdr="http://schemas.openxmlformats.org/drawingml/2006/spreadsheetDrawing">
          <xdr:col>29</xdr:col>
          <xdr:colOff>107950</xdr:colOff>
          <xdr:row>20</xdr:row>
          <xdr:rowOff>31115</xdr:rowOff>
        </xdr:to>
        <xdr:sp textlink="">
          <xdr:nvSpPr>
            <xdr:cNvPr id="16510" name="グループ 126" hidden="1">
              <a:extLst>
                <a:ext uri="{63B3BB69-23CF-44E3-9099-C40C66FF867C}">
                  <a14:compatExt spid="_x0000_s16510"/>
                </a:ext>
              </a:extLst>
            </xdr:cNvPr>
            <xdr:cNvSpPr>
              <a:spLocks noRot="1" noChangeShapeType="1"/>
            </xdr:cNvSpPr>
          </xdr:nvSpPr>
          <xdr:spPr>
            <a:xfrm>
              <a:off x="3105150" y="4357370"/>
              <a:ext cx="5283835" cy="2406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27</xdr:col>
          <xdr:colOff>69850</xdr:colOff>
          <xdr:row>20</xdr:row>
          <xdr:rowOff>31115</xdr:rowOff>
        </xdr:from>
        <xdr:to xmlns:xdr="http://schemas.openxmlformats.org/drawingml/2006/spreadsheetDrawing">
          <xdr:col>28</xdr:col>
          <xdr:colOff>69850</xdr:colOff>
          <xdr:row>20</xdr:row>
          <xdr:rowOff>184150</xdr:rowOff>
        </xdr:to>
        <xdr:sp textlink="">
          <xdr:nvSpPr>
            <xdr:cNvPr id="16512" name="オプション 128" hidden="1">
              <a:extLst>
                <a:ext uri="{63B3BB69-23CF-44E3-9099-C40C66FF867C}">
                  <a14:compatExt spid="_x0000_s16512"/>
                </a:ext>
              </a:extLst>
            </xdr:cNvPr>
            <xdr:cNvSpPr>
              <a:spLocks noRot="1" noChangeShapeType="1"/>
            </xdr:cNvSpPr>
          </xdr:nvSpPr>
          <xdr:spPr>
            <a:xfrm>
              <a:off x="7806055" y="4598035"/>
              <a:ext cx="272415" cy="15303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59</xdr:row>
          <xdr:rowOff>0</xdr:rowOff>
        </xdr:from>
        <xdr:to xmlns:xdr="http://schemas.openxmlformats.org/drawingml/2006/spreadsheetDrawing">
          <xdr:col>4</xdr:col>
          <xdr:colOff>0</xdr:colOff>
          <xdr:row>60</xdr:row>
          <xdr:rowOff>0</xdr:rowOff>
        </xdr:to>
        <xdr:sp textlink="">
          <xdr:nvSpPr>
            <xdr:cNvPr id="16513" name="チェック 129" hidden="1">
              <a:extLst>
                <a:ext uri="{63B3BB69-23CF-44E3-9099-C40C66FF867C}">
                  <a14:compatExt spid="_x0000_s16513"/>
                </a:ext>
              </a:extLst>
            </xdr:cNvPr>
            <xdr:cNvSpPr>
              <a:spLocks noRot="1" noChangeShapeType="1"/>
            </xdr:cNvSpPr>
          </xdr:nvSpPr>
          <xdr:spPr>
            <a:xfrm>
              <a:off x="1198245" y="1267269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29</xdr:row>
          <xdr:rowOff>0</xdr:rowOff>
        </xdr:from>
        <xdr:to xmlns:xdr="http://schemas.openxmlformats.org/drawingml/2006/spreadsheetDrawing">
          <xdr:col>3</xdr:col>
          <xdr:colOff>266700</xdr:colOff>
          <xdr:row>30</xdr:row>
          <xdr:rowOff>33020</xdr:rowOff>
        </xdr:to>
        <xdr:sp textlink="">
          <xdr:nvSpPr>
            <xdr:cNvPr id="16516" name="オプション 132" hidden="1">
              <a:extLst>
                <a:ext uri="{63B3BB69-23CF-44E3-9099-C40C66FF867C}">
                  <a14:compatExt spid="_x0000_s16516"/>
                </a:ext>
              </a:extLst>
            </xdr:cNvPr>
            <xdr:cNvSpPr>
              <a:spLocks noRot="1" noChangeShapeType="1"/>
            </xdr:cNvSpPr>
          </xdr:nvSpPr>
          <xdr:spPr>
            <a:xfrm>
              <a:off x="1198245" y="6443345"/>
              <a:ext cx="266700" cy="2425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30</xdr:row>
          <xdr:rowOff>0</xdr:rowOff>
        </xdr:from>
        <xdr:to xmlns:xdr="http://schemas.openxmlformats.org/drawingml/2006/spreadsheetDrawing">
          <xdr:col>3</xdr:col>
          <xdr:colOff>266700</xdr:colOff>
          <xdr:row>31</xdr:row>
          <xdr:rowOff>33020</xdr:rowOff>
        </xdr:to>
        <xdr:sp textlink="">
          <xdr:nvSpPr>
            <xdr:cNvPr id="16517" name="オプション 133" hidden="1">
              <a:extLst>
                <a:ext uri="{63B3BB69-23CF-44E3-9099-C40C66FF867C}">
                  <a14:compatExt spid="_x0000_s16517"/>
                </a:ext>
              </a:extLst>
            </xdr:cNvPr>
            <xdr:cNvSpPr>
              <a:spLocks noRot="1" noChangeShapeType="1"/>
            </xdr:cNvSpPr>
          </xdr:nvSpPr>
          <xdr:spPr>
            <a:xfrm>
              <a:off x="1198245" y="6652895"/>
              <a:ext cx="266700" cy="2425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38100</xdr:colOff>
          <xdr:row>35</xdr:row>
          <xdr:rowOff>170180</xdr:rowOff>
        </xdr:from>
        <xdr:to xmlns:xdr="http://schemas.openxmlformats.org/drawingml/2006/spreadsheetDrawing">
          <xdr:col>18</xdr:col>
          <xdr:colOff>184150</xdr:colOff>
          <xdr:row>37</xdr:row>
          <xdr:rowOff>13335</xdr:rowOff>
        </xdr:to>
        <xdr:sp textlink="">
          <xdr:nvSpPr>
            <xdr:cNvPr id="16520" name="グループ 136" hidden="1">
              <a:extLst>
                <a:ext uri="{63B3BB69-23CF-44E3-9099-C40C66FF867C}">
                  <a14:compatExt spid="_x0000_s16520"/>
                </a:ext>
              </a:extLst>
            </xdr:cNvPr>
            <xdr:cNvSpPr>
              <a:spLocks noRot="1" noChangeShapeType="1"/>
            </xdr:cNvSpPr>
          </xdr:nvSpPr>
          <xdr:spPr>
            <a:xfrm>
              <a:off x="3415665" y="7870825"/>
              <a:ext cx="2052955" cy="2622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50800</xdr:colOff>
          <xdr:row>36</xdr:row>
          <xdr:rowOff>33020</xdr:rowOff>
        </xdr:from>
        <xdr:to xmlns:xdr="http://schemas.openxmlformats.org/drawingml/2006/spreadsheetDrawing">
          <xdr:col>13</xdr:col>
          <xdr:colOff>50800</xdr:colOff>
          <xdr:row>36</xdr:row>
          <xdr:rowOff>209550</xdr:rowOff>
        </xdr:to>
        <xdr:sp textlink="">
          <xdr:nvSpPr>
            <xdr:cNvPr id="16522" name="オプション 138" hidden="1">
              <a:extLst>
                <a:ext uri="{63B3BB69-23CF-44E3-9099-C40C66FF867C}">
                  <a14:compatExt spid="_x0000_s16522"/>
                </a:ext>
              </a:extLst>
            </xdr:cNvPr>
            <xdr:cNvSpPr>
              <a:spLocks noRot="1" noChangeShapeType="1"/>
            </xdr:cNvSpPr>
          </xdr:nvSpPr>
          <xdr:spPr>
            <a:xfrm>
              <a:off x="3700780" y="7943215"/>
              <a:ext cx="272415" cy="1765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31750</xdr:colOff>
          <xdr:row>36</xdr:row>
          <xdr:rowOff>13335</xdr:rowOff>
        </xdr:from>
        <xdr:to xmlns:xdr="http://schemas.openxmlformats.org/drawingml/2006/spreadsheetDrawing">
          <xdr:col>18</xdr:col>
          <xdr:colOff>31750</xdr:colOff>
          <xdr:row>36</xdr:row>
          <xdr:rowOff>196215</xdr:rowOff>
        </xdr:to>
        <xdr:sp textlink="">
          <xdr:nvSpPr>
            <xdr:cNvPr id="16523" name="オプション 139" hidden="1">
              <a:extLst>
                <a:ext uri="{63B3BB69-23CF-44E3-9099-C40C66FF867C}">
                  <a14:compatExt spid="_x0000_s16523"/>
                </a:ext>
              </a:extLst>
            </xdr:cNvPr>
            <xdr:cNvSpPr>
              <a:spLocks noRot="1" noChangeShapeType="1"/>
            </xdr:cNvSpPr>
          </xdr:nvSpPr>
          <xdr:spPr>
            <a:xfrm>
              <a:off x="5043805" y="7923530"/>
              <a:ext cx="272415" cy="1828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50800</xdr:colOff>
          <xdr:row>38</xdr:row>
          <xdr:rowOff>33020</xdr:rowOff>
        </xdr:from>
        <xdr:to xmlns:xdr="http://schemas.openxmlformats.org/drawingml/2006/spreadsheetDrawing">
          <xdr:col>13</xdr:col>
          <xdr:colOff>50800</xdr:colOff>
          <xdr:row>39</xdr:row>
          <xdr:rowOff>0</xdr:rowOff>
        </xdr:to>
        <xdr:sp textlink="">
          <xdr:nvSpPr>
            <xdr:cNvPr id="16526" name="オプション 142" hidden="1">
              <a:extLst>
                <a:ext uri="{63B3BB69-23CF-44E3-9099-C40C66FF867C}">
                  <a14:compatExt spid="_x0000_s16526"/>
                </a:ext>
              </a:extLst>
            </xdr:cNvPr>
            <xdr:cNvSpPr>
              <a:spLocks noRot="1" noChangeShapeType="1"/>
            </xdr:cNvSpPr>
          </xdr:nvSpPr>
          <xdr:spPr>
            <a:xfrm>
              <a:off x="3700780" y="8362315"/>
              <a:ext cx="272415" cy="1765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38100</xdr:colOff>
          <xdr:row>37</xdr:row>
          <xdr:rowOff>0</xdr:rowOff>
        </xdr:from>
        <xdr:to xmlns:xdr="http://schemas.openxmlformats.org/drawingml/2006/spreadsheetDrawing">
          <xdr:col>18</xdr:col>
          <xdr:colOff>184150</xdr:colOff>
          <xdr:row>37</xdr:row>
          <xdr:rowOff>209550</xdr:rowOff>
        </xdr:to>
        <xdr:sp textlink="">
          <xdr:nvSpPr>
            <xdr:cNvPr id="16528" name="グループ 144" hidden="1">
              <a:extLst>
                <a:ext uri="{63B3BB69-23CF-44E3-9099-C40C66FF867C}">
                  <a14:compatExt spid="_x0000_s16528"/>
                </a:ext>
              </a:extLst>
            </xdr:cNvPr>
            <xdr:cNvSpPr>
              <a:spLocks noRot="1" noChangeShapeType="1"/>
            </xdr:cNvSpPr>
          </xdr:nvSpPr>
          <xdr:spPr>
            <a:xfrm>
              <a:off x="3415665" y="8119745"/>
              <a:ext cx="205295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38100</xdr:colOff>
          <xdr:row>38</xdr:row>
          <xdr:rowOff>0</xdr:rowOff>
        </xdr:from>
        <xdr:to xmlns:xdr="http://schemas.openxmlformats.org/drawingml/2006/spreadsheetDrawing">
          <xdr:col>18</xdr:col>
          <xdr:colOff>184150</xdr:colOff>
          <xdr:row>39</xdr:row>
          <xdr:rowOff>52705</xdr:rowOff>
        </xdr:to>
        <xdr:sp textlink="">
          <xdr:nvSpPr>
            <xdr:cNvPr id="16529" name="グループ 145" hidden="1">
              <a:extLst>
                <a:ext uri="{63B3BB69-23CF-44E3-9099-C40C66FF867C}">
                  <a14:compatExt spid="_x0000_s16529"/>
                </a:ext>
              </a:extLst>
            </xdr:cNvPr>
            <xdr:cNvSpPr>
              <a:spLocks noRot="1" noChangeShapeType="1"/>
            </xdr:cNvSpPr>
          </xdr:nvSpPr>
          <xdr:spPr>
            <a:xfrm>
              <a:off x="3415665" y="8329295"/>
              <a:ext cx="2052955" cy="2622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31750</xdr:colOff>
          <xdr:row>38</xdr:row>
          <xdr:rowOff>33020</xdr:rowOff>
        </xdr:from>
        <xdr:to xmlns:xdr="http://schemas.openxmlformats.org/drawingml/2006/spreadsheetDrawing">
          <xdr:col>18</xdr:col>
          <xdr:colOff>31750</xdr:colOff>
          <xdr:row>39</xdr:row>
          <xdr:rowOff>0</xdr:rowOff>
        </xdr:to>
        <xdr:sp textlink="">
          <xdr:nvSpPr>
            <xdr:cNvPr id="16530" name="オプション 146" hidden="1">
              <a:extLst>
                <a:ext uri="{63B3BB69-23CF-44E3-9099-C40C66FF867C}">
                  <a14:compatExt spid="_x0000_s16530"/>
                </a:ext>
              </a:extLst>
            </xdr:cNvPr>
            <xdr:cNvSpPr>
              <a:spLocks noRot="1" noChangeShapeType="1"/>
            </xdr:cNvSpPr>
          </xdr:nvSpPr>
          <xdr:spPr>
            <a:xfrm>
              <a:off x="5043805" y="8362315"/>
              <a:ext cx="272415" cy="1765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50800</xdr:colOff>
          <xdr:row>37</xdr:row>
          <xdr:rowOff>0</xdr:rowOff>
        </xdr:from>
        <xdr:to xmlns:xdr="http://schemas.openxmlformats.org/drawingml/2006/spreadsheetDrawing">
          <xdr:col>13</xdr:col>
          <xdr:colOff>50800</xdr:colOff>
          <xdr:row>37</xdr:row>
          <xdr:rowOff>189865</xdr:rowOff>
        </xdr:to>
        <xdr:sp textlink="">
          <xdr:nvSpPr>
            <xdr:cNvPr id="16531" name="オプション 147" hidden="1">
              <a:extLst>
                <a:ext uri="{63B3BB69-23CF-44E3-9099-C40C66FF867C}">
                  <a14:compatExt spid="_x0000_s16531"/>
                </a:ext>
              </a:extLst>
            </xdr:cNvPr>
            <xdr:cNvSpPr>
              <a:spLocks noRot="1" noChangeShapeType="1"/>
            </xdr:cNvSpPr>
          </xdr:nvSpPr>
          <xdr:spPr>
            <a:xfrm>
              <a:off x="3700780" y="8119745"/>
              <a:ext cx="272415" cy="1898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31750</xdr:colOff>
          <xdr:row>37</xdr:row>
          <xdr:rowOff>33020</xdr:rowOff>
        </xdr:from>
        <xdr:to xmlns:xdr="http://schemas.openxmlformats.org/drawingml/2006/spreadsheetDrawing">
          <xdr:col>18</xdr:col>
          <xdr:colOff>88900</xdr:colOff>
          <xdr:row>37</xdr:row>
          <xdr:rowOff>189865</xdr:rowOff>
        </xdr:to>
        <xdr:sp textlink="">
          <xdr:nvSpPr>
            <xdr:cNvPr id="16534" name="オプション 150" hidden="1">
              <a:extLst>
                <a:ext uri="{63B3BB69-23CF-44E3-9099-C40C66FF867C}">
                  <a14:compatExt spid="_x0000_s16534"/>
                </a:ext>
              </a:extLst>
            </xdr:cNvPr>
            <xdr:cNvSpPr>
              <a:spLocks noRot="1" noChangeShapeType="1"/>
            </xdr:cNvSpPr>
          </xdr:nvSpPr>
          <xdr:spPr>
            <a:xfrm>
              <a:off x="5043805" y="8152765"/>
              <a:ext cx="329565" cy="156845"/>
            </a:xfrm>
            <a:prstGeom prst="rec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3</xdr:col>
      <xdr:colOff>346710</xdr:colOff>
      <xdr:row>0</xdr:row>
      <xdr:rowOff>200025</xdr:rowOff>
    </xdr:from>
    <xdr:to xmlns:xdr="http://schemas.openxmlformats.org/drawingml/2006/spreadsheetDrawing">
      <xdr:col>11</xdr:col>
      <xdr:colOff>15240</xdr:colOff>
      <xdr:row>21</xdr:row>
      <xdr:rowOff>43815</xdr:rowOff>
    </xdr:to>
    <xdr:sp macro="" textlink="">
      <xdr:nvSpPr>
        <xdr:cNvPr id="2" name="正方形/長方形 1"/>
        <xdr:cNvSpPr/>
      </xdr:nvSpPr>
      <xdr:spPr>
        <a:xfrm>
          <a:off x="5335905" y="200025"/>
          <a:ext cx="5154930" cy="4377690"/>
        </a:xfrm>
        <a:prstGeom prst="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l"/>
          <a:r>
            <a:rPr kumimoji="1" lang="ja-JP" altLang="en-US" sz="1100" b="1">
              <a:latin typeface="+mn-ea"/>
              <a:ea typeface="+mn-ea"/>
            </a:rPr>
            <a:t>担当者宛てメモ</a:t>
          </a:r>
          <a:endParaRPr kumimoji="1" lang="en-US" altLang="ja-JP" sz="1100" b="1">
            <a:latin typeface="+mn-ea"/>
            <a:ea typeface="+mn-ea"/>
          </a:endParaRPr>
        </a:p>
        <a:p>
          <a:pPr algn="l"/>
          <a:endParaRPr kumimoji="1" lang="en-US" altLang="ja-JP" sz="1100">
            <a:latin typeface="+mn-ea"/>
            <a:ea typeface="+mn-ea"/>
          </a:endParaRPr>
        </a:p>
        <a:p>
          <a:pPr algn="l"/>
          <a:r>
            <a:rPr kumimoji="1" lang="ja-JP" altLang="en-US" sz="1100">
              <a:latin typeface="+mn-ea"/>
              <a:ea typeface="+mn-ea"/>
            </a:rPr>
            <a:t>○地方公共団体名称やコードの参照元</a:t>
          </a:r>
          <a:br>
            <a:rPr kumimoji="1" lang="en-US" altLang="ja-JP" sz="1100">
              <a:latin typeface="+mn-ea"/>
              <a:ea typeface="+mn-ea"/>
            </a:rPr>
          </a:br>
          <a:r>
            <a:rPr kumimoji="1" lang="ja-JP" altLang="en-US" sz="1100">
              <a:latin typeface="+mn-ea"/>
              <a:ea typeface="+mn-ea"/>
            </a:rPr>
            <a:t>・</a:t>
          </a:r>
          <a:r>
            <a:rPr lang="ja-JP" altLang="en-US" sz="1100">
              <a:latin typeface="+mn-ea"/>
              <a:ea typeface="+mn-ea"/>
              <a:hlinkClick xmlns:r="http://schemas.openxmlformats.org/officeDocument/2006/relationships" r:id=""/>
            </a:rPr>
            <a:t>総務省｜地方行政のデジタル化｜全国地方公共団体コード</a:t>
          </a:r>
          <a:endParaRPr lang="en-US" altLang="ja-JP" sz="1100">
            <a:latin typeface="+mn-ea"/>
            <a:ea typeface="+mn-ea"/>
          </a:endParaRPr>
        </a:p>
        <a:p>
          <a:pPr algn="l"/>
          <a:r>
            <a:rPr kumimoji="1" lang="ja-JP" altLang="en-US" sz="1100">
              <a:latin typeface="+mn-ea"/>
              <a:ea typeface="+mn-ea"/>
            </a:rPr>
            <a:t>・一部事務組合等の情報は、毎年</a:t>
          </a:r>
          <a:r>
            <a:rPr kumimoji="1" lang="en-US" altLang="ja-JP" sz="1100">
              <a:latin typeface="+mn-ea"/>
              <a:ea typeface="+mn-ea"/>
            </a:rPr>
            <a:t>1</a:t>
          </a:r>
          <a:r>
            <a:rPr kumimoji="1" lang="ja-JP" altLang="en-US" sz="1100">
              <a:latin typeface="+mn-ea"/>
              <a:ea typeface="+mn-ea"/>
            </a:rPr>
            <a:t>月</a:t>
          </a:r>
          <a:r>
            <a:rPr kumimoji="1" lang="en-US" altLang="ja-JP" sz="1100">
              <a:latin typeface="+mn-ea"/>
              <a:ea typeface="+mn-ea"/>
            </a:rPr>
            <a:t>1</a:t>
          </a:r>
          <a:r>
            <a:rPr kumimoji="1" lang="ja-JP" altLang="en-US" sz="1100">
              <a:latin typeface="+mn-ea"/>
              <a:ea typeface="+mn-ea"/>
            </a:rPr>
            <a:t>日以降に、</a:t>
          </a:r>
          <a:r>
            <a:rPr kumimoji="1" lang="en-US" altLang="ja-JP" sz="1100">
              <a:latin typeface="+mn-ea"/>
              <a:ea typeface="+mn-ea"/>
            </a:rPr>
            <a:t>4</a:t>
          </a:r>
          <a:r>
            <a:rPr kumimoji="1" lang="ja-JP" altLang="en-US" sz="1100">
              <a:latin typeface="+mn-ea"/>
              <a:ea typeface="+mn-ea"/>
            </a:rPr>
            <a:t>月</a:t>
          </a:r>
          <a:r>
            <a:rPr kumimoji="1" lang="en-US" altLang="ja-JP" sz="1100">
              <a:latin typeface="+mn-ea"/>
              <a:ea typeface="+mn-ea"/>
            </a:rPr>
            <a:t>1</a:t>
          </a:r>
          <a:r>
            <a:rPr kumimoji="1" lang="ja-JP" altLang="en-US" sz="1100">
              <a:latin typeface="+mn-ea"/>
              <a:ea typeface="+mn-ea"/>
            </a:rPr>
            <a:t>日時点で設置されている予定の団体について、情報公開される</a:t>
          </a:r>
          <a:r>
            <a:rPr kumimoji="1" lang="ja-JP" altLang="en-US" sz="1100" b="1">
              <a:solidFill>
                <a:srgbClr val="FF0000"/>
              </a:solidFill>
              <a:latin typeface="+mn-ea"/>
              <a:ea typeface="+mn-ea"/>
            </a:rPr>
            <a:t>（→毎年要確認・変更）</a:t>
          </a:r>
          <a:endParaRPr kumimoji="1" lang="en-US" altLang="ja-JP" sz="1100" b="1">
            <a:solidFill>
              <a:srgbClr val="FF0000"/>
            </a:solidFill>
            <a:latin typeface="+mn-ea"/>
            <a:ea typeface="+mn-ea"/>
          </a:endParaRPr>
        </a:p>
        <a:p>
          <a:pPr marL="0" marR="0" lvl="0" indent="0" algn="l" defTabSz="914400" eaLnBrk="1" fontAlgn="auto" latinLnBrk="0" hangingPunct="1">
            <a:lnSpc>
              <a:spcPct val="100000"/>
            </a:lnSpc>
            <a:spcBef>
              <a:spcPts val="0"/>
            </a:spcBef>
            <a:spcAft>
              <a:spcPts val="0"/>
            </a:spcAft>
            <a:defRPr/>
          </a:pPr>
          <a:r>
            <a:rPr kumimoji="1" lang="ja-JP" altLang="en-US" sz="1100">
              <a:latin typeface="+mn-ea"/>
              <a:ea typeface="+mn-ea"/>
            </a:rPr>
            <a:t>・</a:t>
          </a:r>
          <a:r>
            <a:rPr kumimoji="1" lang="en-US" altLang="ja-JP" sz="1100">
              <a:latin typeface="+mn-ea"/>
              <a:ea typeface="+mn-ea"/>
            </a:rPr>
            <a:t>2019</a:t>
          </a:r>
          <a:r>
            <a:rPr kumimoji="1" lang="ja-JP" altLang="en-US" sz="1100">
              <a:latin typeface="+mn-ea"/>
              <a:ea typeface="+mn-ea"/>
            </a:rPr>
            <a:t>年の篠山市の改名（市名称：丹波篠山市）や</a:t>
          </a:r>
          <a:r>
            <a:rPr kumimoji="1" lang="en-US" altLang="ja-JP" sz="1100">
              <a:latin typeface="+mn-ea"/>
              <a:ea typeface="+mn-ea"/>
            </a:rPr>
            <a:t>2027</a:t>
          </a:r>
          <a:r>
            <a:rPr kumimoji="1" lang="ja-JP" altLang="en-US" sz="1100">
              <a:latin typeface="+mn-ea"/>
              <a:ea typeface="+mn-ea"/>
            </a:rPr>
            <a:t>年に予定されている阿見町の市政移行（市名称：阿見市）など、市区町村名が変更されることもある旨、注意</a:t>
          </a:r>
          <a:r>
            <a:rPr kumimoji="1" lang="ja-JP" altLang="ja-JP" sz="1100" b="1">
              <a:solidFill>
                <a:srgbClr val="FF0000"/>
              </a:solidFill>
              <a:effectLst/>
              <a:latin typeface="+mn-lt"/>
              <a:ea typeface="+mn-ea"/>
              <a:cs typeface="+mn-cs"/>
            </a:rPr>
            <a:t>（→毎年要確認・変更）</a:t>
          </a:r>
          <a:endParaRPr kumimoji="1" lang="en-US" altLang="ja-JP" sz="1100">
            <a:solidFill>
              <a:srgbClr val="FF0000"/>
            </a:solidFill>
            <a:latin typeface="+mn-ea"/>
            <a:ea typeface="+mn-ea"/>
          </a:endParaRPr>
        </a:p>
        <a:p>
          <a:pPr algn="l"/>
          <a:endParaRPr kumimoji="1" lang="en-US" altLang="ja-JP" sz="1100">
            <a:latin typeface="+mn-ea"/>
            <a:ea typeface="+mn-ea"/>
          </a:endParaRPr>
        </a:p>
        <a:p>
          <a:pPr algn="l"/>
          <a:r>
            <a:rPr kumimoji="1" lang="ja-JP" altLang="en-US" sz="1100">
              <a:latin typeface="+mn-ea"/>
              <a:ea typeface="+mn-ea"/>
            </a:rPr>
            <a:t>○更新履歴</a:t>
          </a:r>
          <a:endParaRPr kumimoji="1" lang="en-US" altLang="ja-JP" sz="1100">
            <a:latin typeface="+mn-ea"/>
            <a:ea typeface="+mn-ea"/>
          </a:endParaRPr>
        </a:p>
        <a:p>
          <a:pPr algn="l"/>
          <a:r>
            <a:rPr kumimoji="1" lang="en-US" altLang="ja-JP" sz="1100">
              <a:latin typeface="+mn-ea"/>
              <a:ea typeface="+mn-ea"/>
            </a:rPr>
            <a:t>2026/3/24	</a:t>
          </a:r>
          <a:r>
            <a:rPr kumimoji="1" lang="ja-JP" altLang="en-US" sz="1100">
              <a:latin typeface="+mn-ea"/>
              <a:ea typeface="+mn-ea"/>
            </a:rPr>
            <a:t>一部事務組合等の情報を、総務省</a:t>
          </a:r>
          <a:r>
            <a:rPr lang="ja-JP" altLang="en-US" sz="1100" b="0" i="0">
              <a:solidFill>
                <a:schemeClr val="dk1"/>
              </a:solidFill>
              <a:effectLst/>
              <a:latin typeface="+mn-lt"/>
              <a:ea typeface="+mn-ea"/>
              <a:cs typeface="+mn-cs"/>
            </a:rPr>
            <a:t>「一部事務組合等コード」 （令和</a:t>
          </a:r>
          <a:r>
            <a:rPr lang="en-US" altLang="ja-JP" sz="1100" b="0" i="0">
              <a:solidFill>
                <a:schemeClr val="dk1"/>
              </a:solidFill>
              <a:effectLst/>
              <a:latin typeface="+mn-lt"/>
              <a:ea typeface="+mn-ea"/>
              <a:cs typeface="+mn-cs"/>
            </a:rPr>
            <a:t>8</a:t>
          </a:r>
          <a:r>
            <a:rPr lang="ja-JP" altLang="en-US" sz="1100" b="0" i="0">
              <a:solidFill>
                <a:schemeClr val="dk1"/>
              </a:solidFill>
              <a:effectLst/>
              <a:latin typeface="+mn-lt"/>
              <a:ea typeface="+mn-ea"/>
              <a:cs typeface="+mn-cs"/>
            </a:rPr>
            <a:t>年</a:t>
          </a:r>
          <a:r>
            <a:rPr lang="en-US" altLang="ja-JP" sz="1100" b="0" i="0">
              <a:solidFill>
                <a:schemeClr val="dk1"/>
              </a:solidFill>
              <a:effectLst/>
              <a:latin typeface="+mn-lt"/>
              <a:ea typeface="+mn-ea"/>
              <a:cs typeface="+mn-cs"/>
            </a:rPr>
            <a:t>1</a:t>
          </a:r>
          <a:r>
            <a:rPr lang="ja-JP" altLang="en-US" sz="1100" b="0" i="0">
              <a:solidFill>
                <a:schemeClr val="dk1"/>
              </a:solidFill>
              <a:effectLst/>
              <a:latin typeface="+mn-lt"/>
              <a:ea typeface="+mn-ea"/>
              <a:cs typeface="+mn-cs"/>
            </a:rPr>
            <a:t>月</a:t>
          </a:r>
          <a:r>
            <a:rPr lang="en-US" altLang="ja-JP" sz="1100" b="0" i="0">
              <a:solidFill>
                <a:schemeClr val="dk1"/>
              </a:solidFill>
              <a:effectLst/>
              <a:latin typeface="+mn-lt"/>
              <a:ea typeface="+mn-ea"/>
              <a:cs typeface="+mn-cs"/>
            </a:rPr>
            <a:t>1</a:t>
          </a:r>
          <a:r>
            <a:rPr lang="ja-JP" altLang="en-US" sz="1100" b="0" i="0">
              <a:solidFill>
                <a:schemeClr val="dk1"/>
              </a:solidFill>
              <a:effectLst/>
              <a:latin typeface="+mn-lt"/>
              <a:ea typeface="+mn-ea"/>
              <a:cs typeface="+mn-cs"/>
            </a:rPr>
            <a:t>日更新）の内容に更新</a:t>
          </a:r>
          <a:endParaRPr kumimoji="1" lang="en-US" altLang="ja-JP" sz="1100">
            <a:latin typeface="+mn-ea"/>
            <a:ea typeface="+mn-ea"/>
          </a:endParaRPr>
        </a:p>
        <a:p>
          <a:pPr algn="l"/>
          <a:endParaRPr kumimoji="1" lang="ja-JP" altLang="en-US" sz="1100">
            <a:latin typeface="+mn-ea"/>
            <a:ea typeface="+mn-ea"/>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16</xdr:col>
      <xdr:colOff>28575</xdr:colOff>
      <xdr:row>2</xdr:row>
      <xdr:rowOff>80010</xdr:rowOff>
    </xdr:from>
    <xdr:to xmlns:xdr="http://schemas.openxmlformats.org/drawingml/2006/spreadsheetDrawing">
      <xdr:col>23</xdr:col>
      <xdr:colOff>344170</xdr:colOff>
      <xdr:row>37</xdr:row>
      <xdr:rowOff>61595</xdr:rowOff>
    </xdr:to>
    <xdr:sp macro="" textlink="">
      <xdr:nvSpPr>
        <xdr:cNvPr id="2" name="正方形/長方形 1"/>
        <xdr:cNvSpPr/>
      </xdr:nvSpPr>
      <xdr:spPr>
        <a:xfrm>
          <a:off x="12083415" y="537210"/>
          <a:ext cx="5116195" cy="7982585"/>
        </a:xfrm>
        <a:prstGeom prst="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l"/>
          <a:r>
            <a:rPr kumimoji="1" lang="ja-JP" altLang="en-US" sz="1100" b="1">
              <a:latin typeface="+mn-ea"/>
              <a:ea typeface="+mn-ea"/>
            </a:rPr>
            <a:t>担当者宛てメモ</a:t>
          </a:r>
          <a:endParaRPr kumimoji="1" lang="en-US" altLang="ja-JP" sz="1100" b="1">
            <a:latin typeface="+mn-ea"/>
            <a:ea typeface="+mn-ea"/>
          </a:endParaRPr>
        </a:p>
        <a:p>
          <a:pPr algn="l"/>
          <a:endParaRPr kumimoji="1" lang="en-US" altLang="ja-JP" sz="1100">
            <a:latin typeface="+mn-ea"/>
            <a:ea typeface="+mn-ea"/>
          </a:endParaRPr>
        </a:p>
        <a:p>
          <a:pPr algn="l"/>
          <a:r>
            <a:rPr kumimoji="1" lang="ja-JP" altLang="en-US" sz="1100" b="1" u="sng">
              <a:latin typeface="+mn-ea"/>
              <a:ea typeface="+mn-ea"/>
            </a:rPr>
            <a:t>○事業実施報告の対象外事業</a:t>
          </a:r>
          <a:endParaRPr kumimoji="1" lang="en-US" altLang="ja-JP" sz="1100" b="1" u="sng">
            <a:latin typeface="+mn-ea"/>
            <a:ea typeface="+mn-ea"/>
          </a:endParaRPr>
        </a:p>
        <a:p>
          <a:pPr rtl="0" fontAlgn="auto"/>
          <a:r>
            <a:rPr kumimoji="1" lang="ja-JP" altLang="ja-JP" sz="1100">
              <a:solidFill>
                <a:schemeClr val="dk1"/>
              </a:solidFill>
              <a:effectLst/>
              <a:latin typeface="+mn-ea"/>
              <a:ea typeface="+mn-ea"/>
              <a:cs typeface="+mn-cs"/>
            </a:rPr>
            <a:t>「採択されたが、交付申請を行わなかった事業」及び「執行額</a:t>
          </a:r>
          <a:r>
            <a:rPr kumimoji="1" lang="en-US" altLang="ja-JP" sz="1100">
              <a:solidFill>
                <a:schemeClr val="dk1"/>
              </a:solidFill>
              <a:effectLst/>
              <a:latin typeface="+mn-ea"/>
              <a:ea typeface="+mn-ea"/>
              <a:cs typeface="+mn-cs"/>
            </a:rPr>
            <a:t>0</a:t>
          </a:r>
          <a:r>
            <a:rPr kumimoji="1" lang="ja-JP" altLang="ja-JP" sz="1100">
              <a:solidFill>
                <a:schemeClr val="dk1"/>
              </a:solidFill>
              <a:effectLst/>
              <a:latin typeface="+mn-ea"/>
              <a:ea typeface="+mn-ea"/>
              <a:cs typeface="+mn-cs"/>
            </a:rPr>
            <a:t>円として実績報告をした事業」については、提出の必要はない。</a:t>
          </a:r>
          <a:br>
            <a:rPr kumimoji="1" lang="en-US" altLang="ja-JP" sz="1100">
              <a:solidFill>
                <a:schemeClr val="dk1"/>
              </a:solidFill>
              <a:effectLst/>
              <a:latin typeface="+mn-ea"/>
              <a:ea typeface="+mn-ea"/>
              <a:cs typeface="+mn-cs"/>
            </a:rPr>
          </a:br>
          <a:r>
            <a:rPr kumimoji="1" lang="ja-JP" altLang="ja-JP" sz="1100">
              <a:solidFill>
                <a:schemeClr val="dk1"/>
              </a:solidFill>
              <a:effectLst/>
              <a:latin typeface="+mn-ea"/>
              <a:ea typeface="+mn-ea"/>
              <a:cs typeface="+mn-cs"/>
            </a:rPr>
            <a:t>「交付決定されたが、年度途中に取止めた事業」の内、実装計画期間（実施計画期間</a:t>
          </a:r>
          <a:r>
            <a:rPr kumimoji="1" lang="en-US" altLang="ja-JP" sz="1100">
              <a:solidFill>
                <a:schemeClr val="dk1"/>
              </a:solidFill>
              <a:effectLst/>
              <a:latin typeface="+mn-ea"/>
              <a:ea typeface="+mn-ea"/>
              <a:cs typeface="+mn-cs"/>
            </a:rPr>
            <a:t>3</a:t>
          </a:r>
          <a:r>
            <a:rPr kumimoji="1" lang="ja-JP" altLang="ja-JP" sz="1100">
              <a:solidFill>
                <a:schemeClr val="dk1"/>
              </a:solidFill>
              <a:effectLst/>
              <a:latin typeface="+mn-ea"/>
              <a:ea typeface="+mn-ea"/>
              <a:cs typeface="+mn-cs"/>
            </a:rPr>
            <a:t>か年の</a:t>
          </a:r>
          <a:r>
            <a:rPr kumimoji="1" lang="en-US" altLang="ja-JP" sz="1100">
              <a:solidFill>
                <a:schemeClr val="dk1"/>
              </a:solidFill>
              <a:effectLst/>
              <a:latin typeface="+mn-ea"/>
              <a:ea typeface="+mn-ea"/>
              <a:cs typeface="+mn-cs"/>
            </a:rPr>
            <a:t>1</a:t>
          </a:r>
          <a:r>
            <a:rPr kumimoji="1" lang="ja-JP" altLang="ja-JP" sz="1100">
              <a:solidFill>
                <a:schemeClr val="dk1"/>
              </a:solidFill>
              <a:effectLst/>
              <a:latin typeface="+mn-ea"/>
              <a:ea typeface="+mn-ea"/>
              <a:cs typeface="+mn-cs"/>
            </a:rPr>
            <a:t>年目）に取止めた事業は、提出の必要はない。</a:t>
          </a:r>
          <a:endParaRPr lang="ja-JP" altLang="ja-JP">
            <a:effectLst/>
            <a:latin typeface="+mn-ea"/>
            <a:ea typeface="+mn-ea"/>
          </a:endParaRPr>
        </a:p>
        <a:p>
          <a:pPr rtl="0" fontAlgn="auto"/>
          <a:r>
            <a:rPr kumimoji="1" lang="ja-JP" altLang="ja-JP" sz="1100">
              <a:solidFill>
                <a:schemeClr val="dk1"/>
              </a:solidFill>
              <a:effectLst/>
              <a:latin typeface="+mn-ea"/>
              <a:ea typeface="+mn-ea"/>
              <a:cs typeface="+mn-cs"/>
            </a:rPr>
            <a:t>一方、運営計画期間（実施計画期間３か年の２</a:t>
          </a:r>
          <a:r>
            <a:rPr kumimoji="1" lang="en-US" altLang="ja-JP" sz="1100">
              <a:solidFill>
                <a:schemeClr val="dk1"/>
              </a:solidFill>
              <a:effectLst/>
              <a:latin typeface="+mn-ea"/>
              <a:ea typeface="+mn-ea"/>
              <a:cs typeface="+mn-cs"/>
            </a:rPr>
            <a:t>,</a:t>
          </a:r>
          <a:r>
            <a:rPr kumimoji="1" lang="ja-JP" altLang="ja-JP" sz="1100">
              <a:solidFill>
                <a:schemeClr val="dk1"/>
              </a:solidFill>
              <a:effectLst/>
              <a:latin typeface="+mn-ea"/>
              <a:ea typeface="+mn-ea"/>
              <a:cs typeface="+mn-cs"/>
            </a:rPr>
            <a:t>３年目）や運営計画期間満了後に取止めた事業は、提出対象である。</a:t>
          </a:r>
          <a:endParaRPr lang="ja-JP" altLang="ja-JP">
            <a:effectLst/>
            <a:latin typeface="+mn-ea"/>
            <a:ea typeface="+mn-ea"/>
          </a:endParaRPr>
        </a:p>
        <a:p>
          <a:pPr algn="l"/>
          <a:endParaRPr kumimoji="1" lang="en-US" altLang="ja-JP" sz="1100">
            <a:latin typeface="+mn-ea"/>
            <a:ea typeface="+mn-ea"/>
          </a:endParaRPr>
        </a:p>
        <a:p>
          <a:pPr algn="l"/>
          <a:r>
            <a:rPr kumimoji="1" lang="ja-JP" altLang="en-US" sz="1100" b="1" u="sng">
              <a:latin typeface="+mn-ea"/>
              <a:ea typeface="+mn-ea"/>
            </a:rPr>
            <a:t>○シート</a:t>
          </a:r>
          <a:r>
            <a:rPr kumimoji="1" lang="en-US" altLang="ja-JP" sz="1100" b="1" u="sng">
              <a:latin typeface="+mn-ea"/>
              <a:ea typeface="+mn-ea"/>
            </a:rPr>
            <a:t>0</a:t>
          </a:r>
          <a:r>
            <a:rPr kumimoji="1" lang="ja-JP" altLang="en-US" sz="1100" b="1" u="sng">
              <a:latin typeface="+mn-ea"/>
              <a:ea typeface="+mn-ea"/>
            </a:rPr>
            <a:t>の「交付対象事業の名称」欄</a:t>
          </a:r>
          <a:br>
            <a:rPr kumimoji="1" lang="en-US" altLang="ja-JP" sz="1100" b="1" u="sng">
              <a:latin typeface="+mn-ea"/>
              <a:ea typeface="+mn-ea"/>
            </a:rPr>
          </a:br>
          <a:r>
            <a:rPr kumimoji="1" lang="ja-JP" altLang="en-US" sz="1100">
              <a:latin typeface="+mn-ea"/>
              <a:ea typeface="+mn-ea"/>
            </a:rPr>
            <a:t>・</a:t>
          </a:r>
          <a:r>
            <a:rPr kumimoji="1" lang="ja-JP" altLang="ja-JP" sz="1100">
              <a:solidFill>
                <a:schemeClr val="dk1"/>
              </a:solidFill>
              <a:effectLst/>
              <a:latin typeface="+mn-ea"/>
              <a:ea typeface="+mn-ea"/>
              <a:cs typeface="+mn-cs"/>
            </a:rPr>
            <a:t>データの入力規則</a:t>
          </a:r>
          <a:r>
            <a:rPr kumimoji="1" lang="ja-JP" altLang="en-US" sz="1100">
              <a:solidFill>
                <a:schemeClr val="dk1"/>
              </a:solidFill>
              <a:effectLst/>
              <a:latin typeface="+mn-ea"/>
              <a:ea typeface="+mn-ea"/>
              <a:cs typeface="+mn-cs"/>
            </a:rPr>
            <a:t>と</a:t>
          </a:r>
          <a:r>
            <a:rPr kumimoji="1" lang="en-US" altLang="ja-JP" sz="1100">
              <a:solidFill>
                <a:schemeClr val="dk1"/>
              </a:solidFill>
              <a:effectLst/>
              <a:latin typeface="+mn-ea"/>
              <a:ea typeface="+mn-ea"/>
              <a:cs typeface="+mn-cs"/>
            </a:rPr>
            <a:t>INDIRECT</a:t>
          </a:r>
          <a:r>
            <a:rPr kumimoji="1" lang="ja-JP" altLang="en-US" sz="1100">
              <a:solidFill>
                <a:schemeClr val="dk1"/>
              </a:solidFill>
              <a:effectLst/>
              <a:latin typeface="+mn-ea"/>
              <a:ea typeface="+mn-ea"/>
              <a:cs typeface="+mn-cs"/>
            </a:rPr>
            <a:t>関数を用いて、地方公共団体コード等の内容によって、リストが可変するプルダウンリストを設定している　</a:t>
          </a:r>
          <a:r>
            <a:rPr kumimoji="1" lang="en-US" altLang="ja-JP" sz="1100">
              <a:solidFill>
                <a:schemeClr val="dk1"/>
              </a:solidFill>
              <a:effectLst/>
              <a:latin typeface="+mn-ea"/>
              <a:ea typeface="+mn-ea"/>
              <a:cs typeface="+mn-cs"/>
            </a:rPr>
            <a:t>※</a:t>
          </a:r>
          <a:r>
            <a:rPr kumimoji="1" lang="ja-JP" altLang="en-US" sz="1100">
              <a:solidFill>
                <a:schemeClr val="dk1"/>
              </a:solidFill>
              <a:effectLst/>
              <a:latin typeface="+mn-ea"/>
              <a:ea typeface="+mn-ea"/>
              <a:cs typeface="+mn-cs"/>
            </a:rPr>
            <a:t>１</a:t>
          </a:r>
          <a:endParaRPr kumimoji="1" lang="en-US" altLang="ja-JP" sz="1100">
            <a:latin typeface="+mn-ea"/>
            <a:ea typeface="+mn-ea"/>
          </a:endParaRPr>
        </a:p>
        <a:p>
          <a:pPr algn="l"/>
          <a:r>
            <a:rPr kumimoji="1" lang="ja-JP" altLang="en-US" sz="1100">
              <a:latin typeface="+mn-ea"/>
              <a:ea typeface="+mn-ea"/>
            </a:rPr>
            <a:t>・</a:t>
          </a:r>
          <a:r>
            <a:rPr kumimoji="1" lang="en-US" altLang="ja-JP" sz="1100">
              <a:latin typeface="+mn-ea"/>
              <a:ea typeface="+mn-ea"/>
            </a:rPr>
            <a:t>INDIRECT</a:t>
          </a:r>
          <a:r>
            <a:rPr kumimoji="1" lang="ja-JP" altLang="en-US" sz="1100">
              <a:latin typeface="+mn-ea"/>
              <a:ea typeface="+mn-ea"/>
            </a:rPr>
            <a:t>関数による参照先の設定作業については、数式リボン内の「名前の管理」を活用している</a:t>
          </a:r>
          <a:endParaRPr kumimoji="1" lang="en-US" altLang="ja-JP" sz="1100">
            <a:latin typeface="+mn-ea"/>
            <a:ea typeface="+mn-ea"/>
          </a:endParaRPr>
        </a:p>
        <a:p>
          <a:pPr algn="l"/>
          <a:r>
            <a:rPr kumimoji="1" lang="ja-JP" altLang="en-US" sz="1100">
              <a:latin typeface="+mn-ea"/>
              <a:ea typeface="+mn-ea"/>
            </a:rPr>
            <a:t>・名前の定義や範囲については、本シートの</a:t>
          </a:r>
          <a:r>
            <a:rPr kumimoji="1" lang="en-US" altLang="ja-JP" sz="1100">
              <a:latin typeface="+mn-ea"/>
              <a:ea typeface="+mn-ea"/>
            </a:rPr>
            <a:t>A</a:t>
          </a:r>
          <a:r>
            <a:rPr kumimoji="1" lang="ja-JP" altLang="en-US" sz="1100">
              <a:latin typeface="+mn-ea"/>
              <a:ea typeface="+mn-ea"/>
            </a:rPr>
            <a:t>～</a:t>
          </a:r>
          <a:r>
            <a:rPr kumimoji="1" lang="en-US" altLang="ja-JP" sz="1100">
              <a:latin typeface="+mn-ea"/>
              <a:ea typeface="+mn-ea"/>
            </a:rPr>
            <a:t>K</a:t>
          </a:r>
          <a:r>
            <a:rPr kumimoji="1" lang="ja-JP" altLang="en-US" sz="1100">
              <a:latin typeface="+mn-ea"/>
              <a:ea typeface="+mn-ea"/>
            </a:rPr>
            <a:t>列のデータを活用している</a:t>
          </a:r>
          <a:endParaRPr kumimoji="1" lang="en-US" altLang="ja-JP" sz="1100">
            <a:latin typeface="+mn-ea"/>
            <a:ea typeface="+mn-ea"/>
          </a:endParaRPr>
        </a:p>
        <a:p>
          <a:pPr algn="l"/>
          <a:r>
            <a:rPr kumimoji="1" lang="ja-JP" altLang="en-US" sz="1100">
              <a:latin typeface="+mn-ea"/>
              <a:ea typeface="+mn-ea"/>
            </a:rPr>
            <a:t>　</a:t>
          </a:r>
          <a:r>
            <a:rPr kumimoji="1" lang="en-US" altLang="ja-JP" sz="1100">
              <a:latin typeface="+mn-ea"/>
              <a:ea typeface="+mn-ea"/>
            </a:rPr>
            <a:t>A</a:t>
          </a:r>
          <a:r>
            <a:rPr kumimoji="1" lang="ja-JP" altLang="en-US" sz="1100">
              <a:latin typeface="+mn-ea"/>
              <a:ea typeface="+mn-ea"/>
            </a:rPr>
            <a:t>列：交付金予算年度＆地方公共団体コード（</a:t>
          </a:r>
          <a:r>
            <a:rPr kumimoji="1" lang="en-US" altLang="ja-JP" sz="1100">
              <a:latin typeface="+mn-ea"/>
              <a:ea typeface="+mn-ea"/>
            </a:rPr>
            <a:t>5</a:t>
          </a:r>
          <a:r>
            <a:rPr kumimoji="1" lang="ja-JP" altLang="en-US" sz="1100">
              <a:latin typeface="+mn-ea"/>
              <a:ea typeface="+mn-ea"/>
            </a:rPr>
            <a:t>桁）の形　</a:t>
          </a:r>
          <a:r>
            <a:rPr kumimoji="1" lang="en-US" altLang="ja-JP" sz="1100">
              <a:latin typeface="+mn-ea"/>
              <a:ea typeface="+mn-ea"/>
            </a:rPr>
            <a:t>※</a:t>
          </a:r>
          <a:r>
            <a:rPr kumimoji="1" lang="ja-JP" altLang="en-US" sz="1100">
              <a:latin typeface="+mn-ea"/>
              <a:ea typeface="+mn-ea"/>
            </a:rPr>
            <a:t>２</a:t>
          </a:r>
          <a:br>
            <a:rPr kumimoji="1" lang="en-US" altLang="ja-JP" sz="1100">
              <a:latin typeface="+mn-ea"/>
              <a:ea typeface="+mn-ea"/>
            </a:rPr>
          </a:br>
          <a:r>
            <a:rPr kumimoji="1" lang="ja-JP" altLang="en-US" sz="1100">
              <a:latin typeface="+mn-ea"/>
              <a:ea typeface="+mn-ea"/>
            </a:rPr>
            <a:t>　</a:t>
          </a:r>
          <a:r>
            <a:rPr kumimoji="1" lang="en-US" altLang="ja-JP" sz="1100">
              <a:latin typeface="+mn-ea"/>
              <a:ea typeface="+mn-ea"/>
            </a:rPr>
            <a:t>B</a:t>
          </a:r>
          <a:r>
            <a:rPr kumimoji="1" lang="ja-JP" altLang="en-US" sz="1100">
              <a:latin typeface="+mn-ea"/>
              <a:ea typeface="+mn-ea"/>
            </a:rPr>
            <a:t>～</a:t>
          </a:r>
          <a:r>
            <a:rPr kumimoji="1" lang="en-US" altLang="ja-JP" sz="1100">
              <a:latin typeface="+mn-ea"/>
              <a:ea typeface="+mn-ea"/>
            </a:rPr>
            <a:t>K</a:t>
          </a:r>
          <a:r>
            <a:rPr kumimoji="1" lang="ja-JP" altLang="en-US" sz="1100">
              <a:latin typeface="+mn-ea"/>
              <a:ea typeface="+mn-ea"/>
            </a:rPr>
            <a:t>列：事業の列記（同じ行内の事業どうしは実施団体及び交付金予算年度が同じ、事業実施報告の対象外事業は除外すること）</a:t>
          </a:r>
          <a:endParaRPr kumimoji="1" lang="en-US" altLang="ja-JP" sz="1100">
            <a:solidFill>
              <a:srgbClr val="FF0000"/>
            </a:solidFill>
            <a:latin typeface="+mn-ea"/>
            <a:ea typeface="+mn-ea"/>
          </a:endParaRPr>
        </a:p>
        <a:p>
          <a:pPr algn="l"/>
          <a:r>
            <a:rPr kumimoji="1" lang="ja-JP" altLang="en-US" sz="1100">
              <a:latin typeface="+mn-ea"/>
              <a:ea typeface="+mn-ea"/>
            </a:rPr>
            <a:t>・各行</a:t>
          </a:r>
          <a:r>
            <a:rPr kumimoji="1" lang="en-US" altLang="ja-JP" sz="1100">
              <a:latin typeface="+mn-ea"/>
              <a:ea typeface="+mn-ea"/>
            </a:rPr>
            <a:t>×B</a:t>
          </a:r>
          <a:r>
            <a:rPr kumimoji="1" lang="ja-JP" altLang="en-US" sz="1100">
              <a:latin typeface="+mn-ea"/>
              <a:ea typeface="+mn-ea"/>
            </a:rPr>
            <a:t>～</a:t>
          </a:r>
          <a:r>
            <a:rPr kumimoji="1" lang="en-US" altLang="ja-JP" sz="1100">
              <a:latin typeface="+mn-ea"/>
              <a:ea typeface="+mn-ea"/>
            </a:rPr>
            <a:t>P</a:t>
          </a:r>
          <a:r>
            <a:rPr kumimoji="1" lang="ja-JP" altLang="en-US" sz="1100">
              <a:latin typeface="+mn-ea"/>
              <a:ea typeface="+mn-ea"/>
            </a:rPr>
            <a:t>列のセル範囲の名前を各行</a:t>
          </a:r>
          <a:r>
            <a:rPr kumimoji="1" lang="en-US" altLang="ja-JP" sz="1100">
              <a:latin typeface="+mn-ea"/>
              <a:ea typeface="+mn-ea"/>
            </a:rPr>
            <a:t>A</a:t>
          </a:r>
          <a:r>
            <a:rPr kumimoji="1" lang="ja-JP" altLang="en-US" sz="1100">
              <a:latin typeface="+mn-ea"/>
              <a:ea typeface="+mn-ea"/>
            </a:rPr>
            <a:t>列の値で命名している</a:t>
          </a:r>
          <a:endParaRPr kumimoji="1" lang="en-US" altLang="ja-JP" sz="1100">
            <a:latin typeface="+mn-ea"/>
            <a:ea typeface="+mn-ea"/>
          </a:endParaRPr>
        </a:p>
        <a:p>
          <a:pPr algn="l"/>
          <a:r>
            <a:rPr kumimoji="1" lang="ja-JP" altLang="en-US" sz="1100">
              <a:latin typeface="+mn-ea"/>
              <a:ea typeface="+mn-ea"/>
            </a:rPr>
            <a:t>（具体的な作業は以下のとおり）</a:t>
          </a:r>
          <a:endParaRPr kumimoji="1" lang="en-US" altLang="ja-JP" sz="1100">
            <a:latin typeface="+mn-ea"/>
            <a:ea typeface="+mn-ea"/>
          </a:endParaRPr>
        </a:p>
        <a:p>
          <a:pPr algn="l"/>
          <a:r>
            <a:rPr kumimoji="1" lang="ja-JP" altLang="en-US" sz="1100">
              <a:latin typeface="+mn-ea"/>
              <a:ea typeface="+mn-ea"/>
            </a:rPr>
            <a:t>　</a:t>
          </a:r>
          <a:r>
            <a:rPr kumimoji="1" lang="en-US" altLang="ja-JP" sz="1100">
              <a:latin typeface="+mn-ea"/>
              <a:ea typeface="+mn-ea"/>
            </a:rPr>
            <a:t>Step1</a:t>
          </a:r>
          <a:r>
            <a:rPr kumimoji="1" lang="ja-JP" altLang="en-US" sz="1100" baseline="0">
              <a:latin typeface="+mn-ea"/>
              <a:ea typeface="+mn-ea"/>
            </a:rPr>
            <a:t>：</a:t>
          </a:r>
          <a:r>
            <a:rPr kumimoji="1" lang="en-US" altLang="ja-JP" sz="1100">
              <a:latin typeface="+mn-ea"/>
              <a:ea typeface="+mn-ea"/>
            </a:rPr>
            <a:t>A2</a:t>
          </a:r>
          <a:r>
            <a:rPr kumimoji="1" lang="ja-JP" altLang="en-US" sz="1100">
              <a:latin typeface="+mn-ea"/>
              <a:ea typeface="+mn-ea"/>
            </a:rPr>
            <a:t>～</a:t>
          </a:r>
          <a:r>
            <a:rPr kumimoji="1" lang="en-US" altLang="ja-JP" sz="1100">
              <a:latin typeface="+mn-ea"/>
              <a:ea typeface="+mn-ea"/>
            </a:rPr>
            <a:t>P</a:t>
          </a:r>
          <a:r>
            <a:rPr kumimoji="1" lang="ja-JP" altLang="en-US" sz="1100">
              <a:latin typeface="+mn-ea"/>
              <a:ea typeface="+mn-ea"/>
            </a:rPr>
            <a:t>列最下行セル（一番右下）までを範囲選択後、数式タブ＞定義された名前リボン＞選択範囲から作成＞左端列</a:t>
          </a:r>
          <a:r>
            <a:rPr kumimoji="1" lang="ja-JP" altLang="en-US" sz="1100" b="1" u="sng">
              <a:solidFill>
                <a:srgbClr val="FF0000"/>
              </a:solidFill>
              <a:latin typeface="+mn-ea"/>
              <a:ea typeface="+mn-ea"/>
            </a:rPr>
            <a:t>のみ</a:t>
          </a:r>
          <a:r>
            <a:rPr kumimoji="1" lang="ja-JP" altLang="en-US" sz="1100">
              <a:latin typeface="+mn-ea"/>
              <a:ea typeface="+mn-ea"/>
            </a:rPr>
            <a:t>を選択＞</a:t>
          </a:r>
          <a:r>
            <a:rPr kumimoji="1" lang="en-US" altLang="ja-JP" sz="1100">
              <a:latin typeface="+mn-ea"/>
              <a:ea typeface="+mn-ea"/>
            </a:rPr>
            <a:t>OK</a:t>
          </a:r>
          <a:r>
            <a:rPr kumimoji="1" lang="ja-JP" altLang="en-US" sz="1100">
              <a:latin typeface="+mn-ea"/>
              <a:ea typeface="+mn-ea"/>
            </a:rPr>
            <a:t>　</a:t>
          </a:r>
          <a:r>
            <a:rPr kumimoji="1" lang="en-US" altLang="ja-JP" sz="1100">
              <a:latin typeface="+mn-ea"/>
              <a:ea typeface="+mn-ea"/>
            </a:rPr>
            <a:t>※</a:t>
          </a:r>
          <a:r>
            <a:rPr kumimoji="1" lang="ja-JP" altLang="en-US" sz="1100">
              <a:latin typeface="+mn-ea"/>
              <a:ea typeface="+mn-ea"/>
            </a:rPr>
            <a:t>３</a:t>
          </a:r>
          <a:endParaRPr kumimoji="1" lang="en-US" altLang="ja-JP" sz="1100">
            <a:latin typeface="+mn-ea"/>
            <a:ea typeface="+mn-ea"/>
          </a:endParaRPr>
        </a:p>
        <a:p>
          <a:pPr algn="l"/>
          <a:r>
            <a:rPr kumimoji="1" lang="ja-JP" altLang="en-US" sz="1100">
              <a:latin typeface="+mn-ea"/>
              <a:ea typeface="+mn-ea"/>
            </a:rPr>
            <a:t>　</a:t>
          </a:r>
          <a:r>
            <a:rPr kumimoji="1" lang="en-US" altLang="ja-JP" sz="1100">
              <a:latin typeface="+mn-ea"/>
              <a:ea typeface="+mn-ea"/>
            </a:rPr>
            <a:t>Step2</a:t>
          </a:r>
          <a:r>
            <a:rPr kumimoji="1" lang="ja-JP" altLang="en-US" sz="1100">
              <a:latin typeface="+mn-ea"/>
              <a:ea typeface="+mn-ea"/>
            </a:rPr>
            <a:t>：</a:t>
          </a:r>
          <a:r>
            <a:rPr kumimoji="1" lang="en-US" altLang="ja-JP" sz="1100">
              <a:solidFill>
                <a:schemeClr val="dk1"/>
              </a:solidFill>
              <a:effectLst/>
              <a:latin typeface="+mn-lt"/>
              <a:ea typeface="+mn-ea"/>
              <a:cs typeface="+mn-cs"/>
            </a:rPr>
            <a:t>A2</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P</a:t>
          </a:r>
          <a:r>
            <a:rPr kumimoji="1" lang="ja-JP" altLang="ja-JP" sz="1100">
              <a:solidFill>
                <a:schemeClr val="dk1"/>
              </a:solidFill>
              <a:effectLst/>
              <a:latin typeface="+mn-lt"/>
              <a:ea typeface="+mn-ea"/>
              <a:cs typeface="+mn-cs"/>
            </a:rPr>
            <a:t>列最下行セル（一番右下）</a:t>
          </a:r>
          <a:r>
            <a:rPr kumimoji="1" lang="ja-JP" altLang="en-US" sz="1100">
              <a:solidFill>
                <a:schemeClr val="dk1"/>
              </a:solidFill>
              <a:effectLst/>
              <a:latin typeface="+mn-ea"/>
              <a:ea typeface="+mn-ea"/>
              <a:cs typeface="+mn-cs"/>
            </a:rPr>
            <a:t>までを範囲選択後、ホームタブ＞編集リボン＞検索と選択＞条件を選択してジャンプ＞空白セルを選択＞</a:t>
          </a:r>
          <a:r>
            <a:rPr kumimoji="1" lang="en-US" altLang="ja-JP" sz="1100">
              <a:solidFill>
                <a:schemeClr val="dk1"/>
              </a:solidFill>
              <a:effectLst/>
              <a:latin typeface="+mn-ea"/>
              <a:ea typeface="+mn-ea"/>
              <a:cs typeface="+mn-cs"/>
            </a:rPr>
            <a:t>OK</a:t>
          </a:r>
          <a:r>
            <a:rPr kumimoji="1" lang="ja-JP" altLang="en-US" sz="1100">
              <a:solidFill>
                <a:schemeClr val="dk1"/>
              </a:solidFill>
              <a:effectLst/>
              <a:latin typeface="+mn-ea"/>
              <a:ea typeface="+mn-ea"/>
              <a:cs typeface="+mn-cs"/>
            </a:rPr>
            <a:t>　</a:t>
          </a:r>
          <a:r>
            <a:rPr kumimoji="1" lang="en-US" altLang="ja-JP" sz="1100">
              <a:solidFill>
                <a:schemeClr val="dk1"/>
              </a:solidFill>
              <a:effectLst/>
              <a:latin typeface="+mn-ea"/>
              <a:ea typeface="+mn-ea"/>
              <a:cs typeface="+mn-cs"/>
            </a:rPr>
            <a:t>※</a:t>
          </a:r>
          <a:r>
            <a:rPr kumimoji="1" lang="ja-JP" altLang="en-US" sz="1100">
              <a:solidFill>
                <a:schemeClr val="dk1"/>
              </a:solidFill>
              <a:effectLst/>
              <a:latin typeface="+mn-ea"/>
              <a:ea typeface="+mn-ea"/>
              <a:cs typeface="+mn-cs"/>
            </a:rPr>
            <a:t>４</a:t>
          </a:r>
          <a:endParaRPr kumimoji="1" lang="en-US" altLang="ja-JP" sz="1100">
            <a:solidFill>
              <a:schemeClr val="dk1"/>
            </a:solidFill>
            <a:effectLst/>
            <a:latin typeface="+mn-ea"/>
            <a:ea typeface="+mn-ea"/>
            <a:cs typeface="+mn-cs"/>
          </a:endParaRPr>
        </a:p>
        <a:p>
          <a:pPr algn="l"/>
          <a:r>
            <a:rPr kumimoji="1" lang="ja-JP" altLang="en-US" sz="1100">
              <a:solidFill>
                <a:schemeClr val="dk1"/>
              </a:solidFill>
              <a:effectLst/>
              <a:latin typeface="+mn-ea"/>
              <a:ea typeface="+mn-ea"/>
              <a:cs typeface="+mn-cs"/>
            </a:rPr>
            <a:t>　</a:t>
          </a:r>
          <a:r>
            <a:rPr kumimoji="1" lang="en-US" altLang="ja-JP" sz="1100">
              <a:solidFill>
                <a:schemeClr val="dk1"/>
              </a:solidFill>
              <a:effectLst/>
              <a:latin typeface="+mn-ea"/>
              <a:ea typeface="+mn-ea"/>
              <a:cs typeface="+mn-cs"/>
            </a:rPr>
            <a:t>Step1.5</a:t>
          </a:r>
          <a:r>
            <a:rPr kumimoji="1" lang="ja-JP" altLang="en-US" sz="1100">
              <a:solidFill>
                <a:schemeClr val="dk1"/>
              </a:solidFill>
              <a:effectLst/>
              <a:latin typeface="+mn-ea"/>
              <a:ea typeface="+mn-ea"/>
              <a:cs typeface="+mn-cs"/>
            </a:rPr>
            <a:t>：</a:t>
          </a:r>
          <a:r>
            <a:rPr kumimoji="1" lang="en-US" altLang="ja-JP" sz="1100">
              <a:solidFill>
                <a:schemeClr val="dk1"/>
              </a:solidFill>
              <a:effectLst/>
              <a:latin typeface="+mn-lt"/>
              <a:ea typeface="+mn-ea"/>
              <a:cs typeface="+mn-cs"/>
            </a:rPr>
            <a:t>A2</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P</a:t>
          </a:r>
          <a:r>
            <a:rPr kumimoji="1" lang="ja-JP" altLang="ja-JP" sz="1100">
              <a:solidFill>
                <a:schemeClr val="dk1"/>
              </a:solidFill>
              <a:effectLst/>
              <a:latin typeface="+mn-lt"/>
              <a:ea typeface="+mn-ea"/>
              <a:cs typeface="+mn-cs"/>
            </a:rPr>
            <a:t>列最下行セル（一番右下）</a:t>
          </a:r>
          <a:r>
            <a:rPr kumimoji="1" lang="ja-JP" altLang="ja-JP" sz="1100">
              <a:solidFill>
                <a:schemeClr val="dk1"/>
              </a:solidFill>
              <a:effectLst/>
              <a:latin typeface="+mn-ea"/>
              <a:ea typeface="+mn-ea"/>
              <a:cs typeface="+mn-cs"/>
            </a:rPr>
            <a:t>までを範囲選択後、ホームタブ＞編集リボン＞検索と選択＞</a:t>
          </a:r>
          <a:r>
            <a:rPr kumimoji="1" lang="ja-JP" altLang="en-US" sz="1100">
              <a:solidFill>
                <a:schemeClr val="dk1"/>
              </a:solidFill>
              <a:effectLst/>
              <a:latin typeface="+mn-ea"/>
              <a:ea typeface="+mn-ea"/>
              <a:cs typeface="+mn-cs"/>
            </a:rPr>
            <a:t>置換</a:t>
          </a:r>
          <a:endParaRPr kumimoji="1" lang="en-US" altLang="ja-JP" sz="1100">
            <a:solidFill>
              <a:schemeClr val="dk1"/>
            </a:solidFill>
            <a:effectLst/>
            <a:latin typeface="+mn-ea"/>
            <a:ea typeface="+mn-ea"/>
            <a:cs typeface="+mn-cs"/>
          </a:endParaRPr>
        </a:p>
        <a:p>
          <a:pPr algn="l"/>
          <a:r>
            <a:rPr kumimoji="1" lang="ja-JP" altLang="en-US" sz="1100">
              <a:solidFill>
                <a:schemeClr val="dk1"/>
              </a:solidFill>
              <a:effectLst/>
              <a:latin typeface="+mn-ea"/>
              <a:ea typeface="+mn-ea"/>
              <a:cs typeface="+mn-cs"/>
            </a:rPr>
            <a:t>　　　　　検索する文字列にはなにも入力せず（空欄のまま）、置換後の文字列に「空白さよなら」と入力＞すべて置換</a:t>
          </a:r>
          <a:endParaRPr kumimoji="1" lang="en-US" altLang="ja-JP" sz="1100">
            <a:solidFill>
              <a:schemeClr val="dk1"/>
            </a:solidFill>
            <a:effectLst/>
            <a:latin typeface="+mn-ea"/>
            <a:ea typeface="+mn-ea"/>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100">
              <a:solidFill>
                <a:schemeClr val="dk1"/>
              </a:solidFill>
              <a:effectLst/>
              <a:latin typeface="+mn-ea"/>
              <a:ea typeface="+mn-ea"/>
              <a:cs typeface="+mn-cs"/>
            </a:rPr>
            <a:t>　　　　　置換後、</a:t>
          </a:r>
          <a:r>
            <a:rPr kumimoji="1" lang="ja-JP" altLang="ja-JP" sz="1100">
              <a:solidFill>
                <a:schemeClr val="dk1"/>
              </a:solidFill>
              <a:effectLst/>
              <a:latin typeface="+mn-ea"/>
              <a:ea typeface="+mn-ea"/>
              <a:cs typeface="+mn-cs"/>
            </a:rPr>
            <a:t>検索する文字列に</a:t>
          </a:r>
          <a:r>
            <a:rPr kumimoji="1" lang="ja-JP" altLang="en-US" sz="1100">
              <a:solidFill>
                <a:schemeClr val="dk1"/>
              </a:solidFill>
              <a:effectLst/>
              <a:latin typeface="+mn-ea"/>
              <a:ea typeface="+mn-ea"/>
              <a:cs typeface="+mn-cs"/>
            </a:rPr>
            <a:t>「空白さよなら」</a:t>
          </a:r>
          <a:r>
            <a:rPr kumimoji="1" lang="ja-JP" altLang="ja-JP" sz="1100">
              <a:solidFill>
                <a:schemeClr val="dk1"/>
              </a:solidFill>
              <a:effectLst/>
              <a:latin typeface="+mn-ea"/>
              <a:ea typeface="+mn-ea"/>
              <a:cs typeface="+mn-cs"/>
            </a:rPr>
            <a:t>、置換後の文字列に「空白</a:t>
          </a:r>
          <a:r>
            <a:rPr kumimoji="1" lang="ja-JP" altLang="en-US" sz="1100">
              <a:solidFill>
                <a:schemeClr val="dk1"/>
              </a:solidFill>
              <a:effectLst/>
              <a:latin typeface="+mn-ea"/>
              <a:ea typeface="+mn-ea"/>
              <a:cs typeface="+mn-cs"/>
            </a:rPr>
            <a:t>さよなら</a:t>
          </a:r>
          <a:r>
            <a:rPr kumimoji="1" lang="ja-JP" altLang="ja-JP" sz="1100">
              <a:solidFill>
                <a:schemeClr val="dk1"/>
              </a:solidFill>
              <a:effectLst/>
              <a:latin typeface="+mn-ea"/>
              <a:ea typeface="+mn-ea"/>
              <a:cs typeface="+mn-cs"/>
            </a:rPr>
            <a:t>」と入力＞すべて置換</a:t>
          </a:r>
          <a:endParaRPr kumimoji="1" lang="en-US" altLang="ja-JP" sz="1100">
            <a:solidFill>
              <a:schemeClr val="dk1"/>
            </a:solidFill>
            <a:effectLst/>
            <a:latin typeface="+mn-ea"/>
            <a:ea typeface="+mn-ea"/>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100">
              <a:solidFill>
                <a:schemeClr val="dk1"/>
              </a:solidFill>
              <a:effectLst/>
              <a:latin typeface="+mn-ea"/>
              <a:ea typeface="+mn-ea"/>
              <a:cs typeface="+mn-cs"/>
            </a:rPr>
            <a:t>　　　　　（空白さよなら以外でも良いが、事業名に含まれそうな文字列には決してしないこと）　</a:t>
          </a:r>
          <a:br>
            <a:rPr kumimoji="1" lang="en-US" altLang="ja-JP" sz="1100">
              <a:solidFill>
                <a:schemeClr val="dk1"/>
              </a:solidFill>
              <a:effectLst/>
              <a:latin typeface="+mn-ea"/>
              <a:ea typeface="+mn-ea"/>
              <a:cs typeface="+mn-cs"/>
            </a:rPr>
          </a:br>
          <a:r>
            <a:rPr kumimoji="1" lang="ja-JP" altLang="en-US" sz="1100">
              <a:solidFill>
                <a:schemeClr val="dk1"/>
              </a:solidFill>
              <a:effectLst/>
              <a:latin typeface="+mn-ea"/>
              <a:ea typeface="+mn-ea"/>
              <a:cs typeface="+mn-cs"/>
            </a:rPr>
            <a:t>　</a:t>
          </a:r>
          <a:r>
            <a:rPr kumimoji="1" lang="en-US" altLang="ja-JP" sz="1100">
              <a:solidFill>
                <a:schemeClr val="dk1"/>
              </a:solidFill>
              <a:effectLst/>
              <a:latin typeface="+mn-ea"/>
              <a:ea typeface="+mn-ea"/>
              <a:cs typeface="+mn-cs"/>
            </a:rPr>
            <a:t>Step3</a:t>
          </a:r>
          <a:r>
            <a:rPr kumimoji="1" lang="ja-JP" altLang="en-US" sz="1100">
              <a:solidFill>
                <a:schemeClr val="dk1"/>
              </a:solidFill>
              <a:effectLst/>
              <a:latin typeface="+mn-ea"/>
              <a:ea typeface="+mn-ea"/>
              <a:cs typeface="+mn-cs"/>
            </a:rPr>
            <a:t>：範囲内の空白セルが選択されていることを確認後、</a:t>
          </a:r>
          <a:r>
            <a:rPr kumimoji="1" lang="ja-JP" altLang="ja-JP" sz="1100">
              <a:solidFill>
                <a:schemeClr val="dk1"/>
              </a:solidFill>
              <a:effectLst/>
              <a:latin typeface="+mn-ea"/>
              <a:ea typeface="+mn-ea"/>
              <a:cs typeface="+mn-cs"/>
            </a:rPr>
            <a:t>ホームタブ＞</a:t>
          </a:r>
          <a:r>
            <a:rPr kumimoji="1" lang="ja-JP" altLang="en-US" sz="1100">
              <a:solidFill>
                <a:schemeClr val="dk1"/>
              </a:solidFill>
              <a:effectLst/>
              <a:latin typeface="+mn-ea"/>
              <a:ea typeface="+mn-ea"/>
              <a:cs typeface="+mn-cs"/>
            </a:rPr>
            <a:t>セル</a:t>
          </a:r>
          <a:r>
            <a:rPr kumimoji="1" lang="ja-JP" altLang="ja-JP" sz="1100">
              <a:solidFill>
                <a:schemeClr val="dk1"/>
              </a:solidFill>
              <a:effectLst/>
              <a:latin typeface="+mn-ea"/>
              <a:ea typeface="+mn-ea"/>
              <a:cs typeface="+mn-cs"/>
            </a:rPr>
            <a:t>リボン＞</a:t>
          </a:r>
          <a:r>
            <a:rPr kumimoji="1" lang="ja-JP" altLang="en-US" sz="1100">
              <a:solidFill>
                <a:schemeClr val="dk1"/>
              </a:solidFill>
              <a:effectLst/>
              <a:latin typeface="+mn-ea"/>
              <a:ea typeface="+mn-ea"/>
              <a:cs typeface="+mn-cs"/>
            </a:rPr>
            <a:t>セルの削除＞左方向にシフトを選択＞</a:t>
          </a:r>
          <a:r>
            <a:rPr kumimoji="1" lang="en-US" altLang="ja-JP" sz="1100">
              <a:solidFill>
                <a:schemeClr val="dk1"/>
              </a:solidFill>
              <a:effectLst/>
              <a:latin typeface="+mn-ea"/>
              <a:ea typeface="+mn-ea"/>
              <a:cs typeface="+mn-cs"/>
            </a:rPr>
            <a:t>OK</a:t>
          </a:r>
          <a:r>
            <a:rPr kumimoji="1" lang="ja-JP" altLang="en-US" sz="1100">
              <a:solidFill>
                <a:schemeClr val="dk1"/>
              </a:solidFill>
              <a:effectLst/>
              <a:latin typeface="+mn-ea"/>
              <a:ea typeface="+mn-ea"/>
              <a:cs typeface="+mn-cs"/>
            </a:rPr>
            <a:t>　</a:t>
          </a:r>
          <a:r>
            <a:rPr kumimoji="1" lang="en-US" altLang="ja-JP" sz="1100">
              <a:solidFill>
                <a:schemeClr val="dk1"/>
              </a:solidFill>
              <a:effectLst/>
              <a:latin typeface="+mn-ea"/>
              <a:ea typeface="+mn-ea"/>
              <a:cs typeface="+mn-cs"/>
            </a:rPr>
            <a:t>※</a:t>
          </a:r>
          <a:r>
            <a:rPr kumimoji="1" lang="ja-JP" altLang="en-US" sz="1100">
              <a:solidFill>
                <a:schemeClr val="dk1"/>
              </a:solidFill>
              <a:effectLst/>
              <a:latin typeface="+mn-ea"/>
              <a:ea typeface="+mn-ea"/>
              <a:cs typeface="+mn-cs"/>
            </a:rPr>
            <a:t>５</a:t>
          </a:r>
          <a:br>
            <a:rPr kumimoji="1" lang="en-US" altLang="ja-JP" sz="1100">
              <a:solidFill>
                <a:schemeClr val="dk1"/>
              </a:solidFill>
              <a:effectLst/>
              <a:latin typeface="+mn-ea"/>
              <a:ea typeface="+mn-ea"/>
              <a:cs typeface="+mn-cs"/>
            </a:rPr>
          </a:br>
          <a:r>
            <a:rPr kumimoji="1" lang="ja-JP" altLang="en-US" sz="1100">
              <a:solidFill>
                <a:schemeClr val="dk1"/>
              </a:solidFill>
              <a:effectLst/>
              <a:latin typeface="+mn-ea"/>
              <a:ea typeface="+mn-ea"/>
              <a:cs typeface="+mn-cs"/>
            </a:rPr>
            <a:t>　</a:t>
          </a:r>
          <a:r>
            <a:rPr kumimoji="1" lang="en-US" altLang="ja-JP" sz="1100">
              <a:solidFill>
                <a:schemeClr val="dk1"/>
              </a:solidFill>
              <a:effectLst/>
              <a:latin typeface="+mn-ea"/>
              <a:ea typeface="+mn-ea"/>
              <a:cs typeface="+mn-cs"/>
            </a:rPr>
            <a:t>Step4</a:t>
          </a:r>
          <a:r>
            <a:rPr kumimoji="1" lang="ja-JP" altLang="en-US" sz="1100">
              <a:solidFill>
                <a:schemeClr val="dk1"/>
              </a:solidFill>
              <a:effectLst/>
              <a:latin typeface="+mn-ea"/>
              <a:ea typeface="+mn-ea"/>
              <a:cs typeface="+mn-cs"/>
            </a:rPr>
            <a:t>：シート</a:t>
          </a:r>
          <a:r>
            <a:rPr kumimoji="1" lang="en-US" altLang="ja-JP" sz="1100">
              <a:solidFill>
                <a:schemeClr val="dk1"/>
              </a:solidFill>
              <a:effectLst/>
              <a:latin typeface="+mn-ea"/>
              <a:ea typeface="+mn-ea"/>
              <a:cs typeface="+mn-cs"/>
            </a:rPr>
            <a:t>0</a:t>
          </a:r>
          <a:r>
            <a:rPr kumimoji="1" lang="ja-JP" altLang="en-US" sz="1100">
              <a:solidFill>
                <a:schemeClr val="dk1"/>
              </a:solidFill>
              <a:effectLst/>
              <a:latin typeface="+mn-ea"/>
              <a:ea typeface="+mn-ea"/>
              <a:cs typeface="+mn-cs"/>
            </a:rPr>
            <a:t>の「地方公共団体コード」及び「交付金予算年度」を入力・選択後、</a:t>
          </a:r>
          <a:r>
            <a:rPr kumimoji="1" lang="ja-JP" altLang="ja-JP" sz="1100">
              <a:solidFill>
                <a:schemeClr val="dk1"/>
              </a:solidFill>
              <a:effectLst/>
              <a:latin typeface="+mn-ea"/>
              <a:ea typeface="+mn-ea"/>
              <a:cs typeface="+mn-cs"/>
            </a:rPr>
            <a:t>シート</a:t>
          </a:r>
          <a:r>
            <a:rPr kumimoji="1" lang="en-US" altLang="ja-JP" sz="1100">
              <a:solidFill>
                <a:schemeClr val="dk1"/>
              </a:solidFill>
              <a:effectLst/>
              <a:latin typeface="+mn-ea"/>
              <a:ea typeface="+mn-ea"/>
              <a:cs typeface="+mn-cs"/>
            </a:rPr>
            <a:t>0</a:t>
          </a:r>
          <a:r>
            <a:rPr kumimoji="1" lang="ja-JP" altLang="ja-JP" sz="1100">
              <a:solidFill>
                <a:schemeClr val="dk1"/>
              </a:solidFill>
              <a:effectLst/>
              <a:latin typeface="+mn-ea"/>
              <a:ea typeface="+mn-ea"/>
              <a:cs typeface="+mn-cs"/>
            </a:rPr>
            <a:t>の「交付対象事業の名称」欄</a:t>
          </a:r>
          <a:r>
            <a:rPr kumimoji="1" lang="ja-JP" altLang="en-US" sz="1100">
              <a:solidFill>
                <a:schemeClr val="dk1"/>
              </a:solidFill>
              <a:effectLst/>
              <a:latin typeface="+mn-ea"/>
              <a:ea typeface="+mn-ea"/>
              <a:cs typeface="+mn-cs"/>
            </a:rPr>
            <a:t>で選択できる事業に過不足がないか確認</a:t>
          </a:r>
          <a:br>
            <a:rPr kumimoji="1" lang="en-US" altLang="ja-JP" sz="1100">
              <a:solidFill>
                <a:schemeClr val="dk1"/>
              </a:solidFill>
              <a:effectLst/>
              <a:latin typeface="+mn-ea"/>
              <a:ea typeface="+mn-ea"/>
              <a:cs typeface="+mn-cs"/>
            </a:rPr>
          </a:br>
          <a:br>
            <a:rPr kumimoji="1" lang="en-US" altLang="ja-JP" sz="1100">
              <a:solidFill>
                <a:schemeClr val="dk1"/>
              </a:solidFill>
              <a:effectLst/>
              <a:latin typeface="+mn-ea"/>
              <a:ea typeface="+mn-ea"/>
              <a:cs typeface="+mn-cs"/>
            </a:rPr>
          </a:br>
          <a:r>
            <a:rPr kumimoji="1" lang="ja-JP" altLang="en-US" sz="1100" b="0" u="none">
              <a:solidFill>
                <a:schemeClr val="dk1"/>
              </a:solidFill>
              <a:effectLst/>
              <a:latin typeface="+mn-ea"/>
              <a:ea typeface="+mn-ea"/>
              <a:cs typeface="+mn-cs"/>
            </a:rPr>
            <a:t>　</a:t>
          </a:r>
          <a:r>
            <a:rPr kumimoji="1" lang="en-US" altLang="ja-JP" sz="1100" b="0" u="none">
              <a:solidFill>
                <a:schemeClr val="dk1"/>
              </a:solidFill>
              <a:effectLst/>
              <a:latin typeface="+mn-lt"/>
              <a:ea typeface="+mn-ea"/>
              <a:cs typeface="+mn-cs"/>
            </a:rPr>
            <a:t>※</a:t>
          </a:r>
          <a:r>
            <a:rPr kumimoji="1" lang="ja-JP" altLang="en-US" sz="1100" b="0" u="none">
              <a:solidFill>
                <a:schemeClr val="dk1"/>
              </a:solidFill>
              <a:effectLst/>
              <a:latin typeface="+mn-lt"/>
              <a:ea typeface="+mn-ea"/>
              <a:cs typeface="+mn-cs"/>
            </a:rPr>
            <a:t>１　</a:t>
          </a:r>
          <a:r>
            <a:rPr kumimoji="1" lang="en-US" altLang="ja-JP" sz="1100" b="0" u="none">
              <a:solidFill>
                <a:schemeClr val="dk1"/>
              </a:solidFill>
              <a:effectLst/>
              <a:latin typeface="+mn-lt"/>
              <a:ea typeface="+mn-ea"/>
              <a:cs typeface="+mn-cs"/>
            </a:rPr>
            <a:t>office</a:t>
          </a:r>
          <a:r>
            <a:rPr kumimoji="1" lang="ja-JP" altLang="ja-JP" sz="1100" b="0" u="none">
              <a:solidFill>
                <a:schemeClr val="dk1"/>
              </a:solidFill>
              <a:effectLst/>
              <a:latin typeface="+mn-lt"/>
              <a:ea typeface="+mn-ea"/>
              <a:cs typeface="+mn-cs"/>
            </a:rPr>
            <a:t>のバージョンによっては</a:t>
          </a:r>
          <a:r>
            <a:rPr kumimoji="1" lang="en-US" altLang="ja-JP" sz="1100" b="0" u="none">
              <a:solidFill>
                <a:schemeClr val="dk1"/>
              </a:solidFill>
              <a:effectLst/>
              <a:latin typeface="+mn-lt"/>
              <a:ea typeface="+mn-ea"/>
              <a:cs typeface="+mn-cs"/>
            </a:rPr>
            <a:t>FILTER</a:t>
          </a:r>
          <a:r>
            <a:rPr kumimoji="1" lang="ja-JP" altLang="ja-JP" sz="1100" b="0" u="none">
              <a:solidFill>
                <a:schemeClr val="dk1"/>
              </a:solidFill>
              <a:effectLst/>
              <a:latin typeface="+mn-lt"/>
              <a:ea typeface="+mn-ea"/>
              <a:cs typeface="+mn-cs"/>
            </a:rPr>
            <a:t>関数が使えないため、</a:t>
          </a:r>
          <a:r>
            <a:rPr kumimoji="1" lang="en-US" altLang="ja-JP" sz="1100" b="0" u="none">
              <a:solidFill>
                <a:schemeClr val="dk1"/>
              </a:solidFill>
              <a:effectLst/>
              <a:latin typeface="+mn-lt"/>
              <a:ea typeface="+mn-ea"/>
              <a:cs typeface="+mn-cs"/>
            </a:rPr>
            <a:t>INDIRECT</a:t>
          </a:r>
          <a:r>
            <a:rPr kumimoji="1" lang="ja-JP" altLang="ja-JP" sz="1100" b="0" u="none">
              <a:solidFill>
                <a:schemeClr val="dk1"/>
              </a:solidFill>
              <a:effectLst/>
              <a:latin typeface="+mn-lt"/>
              <a:ea typeface="+mn-ea"/>
              <a:cs typeface="+mn-cs"/>
            </a:rPr>
            <a:t>関数等を組み合わせて設計しています。</a:t>
          </a:r>
          <a:br>
            <a:rPr kumimoji="1" lang="en-US" altLang="ja-JP" sz="1100" b="0" u="none">
              <a:solidFill>
                <a:schemeClr val="dk1"/>
              </a:solidFill>
              <a:effectLst/>
              <a:latin typeface="+mn-lt"/>
              <a:ea typeface="+mn-ea"/>
              <a:cs typeface="+mn-cs"/>
            </a:rPr>
          </a:br>
          <a:r>
            <a:rPr kumimoji="1" lang="ja-JP" altLang="en-US" sz="1100" b="0" u="none">
              <a:solidFill>
                <a:schemeClr val="dk1"/>
              </a:solidFill>
              <a:effectLst/>
              <a:latin typeface="+mn-lt"/>
              <a:ea typeface="+mn-ea"/>
              <a:cs typeface="+mn-cs"/>
            </a:rPr>
            <a:t>　</a:t>
          </a:r>
          <a:r>
            <a:rPr kumimoji="1" lang="en-US" altLang="ja-JP" sz="1100" b="0" u="none">
              <a:solidFill>
                <a:schemeClr val="dk1"/>
              </a:solidFill>
              <a:effectLst/>
              <a:latin typeface="+mn-lt"/>
              <a:ea typeface="+mn-ea"/>
              <a:cs typeface="+mn-cs"/>
            </a:rPr>
            <a:t>※</a:t>
          </a:r>
          <a:r>
            <a:rPr kumimoji="1" lang="ja-JP" altLang="en-US" sz="1100" b="0" u="none">
              <a:solidFill>
                <a:schemeClr val="dk1"/>
              </a:solidFill>
              <a:effectLst/>
              <a:latin typeface="+mn-lt"/>
              <a:ea typeface="+mn-ea"/>
              <a:cs typeface="+mn-cs"/>
            </a:rPr>
            <a:t>２　</a:t>
          </a:r>
          <a:r>
            <a:rPr kumimoji="1" lang="ja-JP" altLang="ja-JP" sz="1100" b="0" u="none">
              <a:solidFill>
                <a:schemeClr val="dk1"/>
              </a:solidFill>
              <a:effectLst/>
              <a:latin typeface="+mn-lt"/>
              <a:ea typeface="+mn-ea"/>
              <a:cs typeface="+mn-cs"/>
            </a:rPr>
            <a:t>ここに記載する交付金予算年度は、シート</a:t>
          </a:r>
          <a:r>
            <a:rPr kumimoji="1" lang="en-US" altLang="ja-JP" sz="1100" b="0" u="none">
              <a:solidFill>
                <a:schemeClr val="dk1"/>
              </a:solidFill>
              <a:effectLst/>
              <a:latin typeface="+mn-lt"/>
              <a:ea typeface="+mn-ea"/>
              <a:cs typeface="+mn-cs"/>
            </a:rPr>
            <a:t>0</a:t>
          </a:r>
          <a:r>
            <a:rPr kumimoji="1" lang="ja-JP" altLang="ja-JP" sz="1100" b="0" u="none">
              <a:solidFill>
                <a:schemeClr val="dk1"/>
              </a:solidFill>
              <a:effectLst/>
              <a:latin typeface="+mn-lt"/>
              <a:ea typeface="+mn-ea"/>
              <a:cs typeface="+mn-cs"/>
            </a:rPr>
            <a:t>の交付金予算年度欄と同じ値にすること</a:t>
          </a:r>
          <a:endParaRPr kumimoji="1" lang="en-US" altLang="ja-JP" sz="1100" b="0" u="none">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defRPr/>
          </a:pPr>
          <a:r>
            <a:rPr kumimoji="1" lang="ja-JP" altLang="ja-JP" sz="1100" b="0" u="none">
              <a:solidFill>
                <a:schemeClr val="dk1"/>
              </a:solidFill>
              <a:effectLst/>
              <a:latin typeface="+mn-lt"/>
              <a:ea typeface="+mn-ea"/>
              <a:cs typeface="+mn-cs"/>
            </a:rPr>
            <a:t>　</a:t>
          </a:r>
          <a:r>
            <a:rPr kumimoji="1" lang="en-US" altLang="ja-JP" sz="1100" b="0" u="none">
              <a:solidFill>
                <a:schemeClr val="dk1"/>
              </a:solidFill>
              <a:effectLst/>
              <a:latin typeface="+mn-lt"/>
              <a:ea typeface="+mn-ea"/>
              <a:cs typeface="+mn-cs"/>
            </a:rPr>
            <a:t>※</a:t>
          </a:r>
          <a:r>
            <a:rPr kumimoji="1" lang="ja-JP" altLang="en-US" sz="1100" b="0" u="none">
              <a:solidFill>
                <a:schemeClr val="dk1"/>
              </a:solidFill>
              <a:effectLst/>
              <a:latin typeface="+mn-lt"/>
              <a:ea typeface="+mn-ea"/>
              <a:cs typeface="+mn-cs"/>
            </a:rPr>
            <a:t>３</a:t>
          </a:r>
          <a:r>
            <a:rPr kumimoji="1" lang="ja-JP" altLang="ja-JP" sz="1100" b="0" u="none">
              <a:solidFill>
                <a:schemeClr val="dk1"/>
              </a:solidFill>
              <a:effectLst/>
              <a:latin typeface="+mn-lt"/>
              <a:ea typeface="+mn-ea"/>
              <a:cs typeface="+mn-cs"/>
            </a:rPr>
            <a:t>　名前の定義時に（）等が</a:t>
          </a:r>
          <a:r>
            <a:rPr kumimoji="1" lang="en-US" altLang="ja-JP" sz="1100" b="0" u="none">
              <a:solidFill>
                <a:schemeClr val="dk1"/>
              </a:solidFill>
              <a:effectLst/>
              <a:latin typeface="+mn-lt"/>
              <a:ea typeface="+mn-ea"/>
              <a:cs typeface="+mn-cs"/>
            </a:rPr>
            <a:t>_</a:t>
          </a:r>
          <a:r>
            <a:rPr kumimoji="1" lang="ja-JP" altLang="ja-JP" sz="1100" b="0" u="none">
              <a:solidFill>
                <a:schemeClr val="dk1"/>
              </a:solidFill>
              <a:effectLst/>
              <a:latin typeface="+mn-lt"/>
              <a:ea typeface="+mn-ea"/>
              <a:cs typeface="+mn-cs"/>
            </a:rPr>
            <a:t>に変換されることから、定義完了時点の名称と</a:t>
          </a:r>
          <a:r>
            <a:rPr kumimoji="1" lang="en-US" altLang="ja-JP" sz="1100" b="0" u="none">
              <a:solidFill>
                <a:schemeClr val="dk1"/>
              </a:solidFill>
              <a:effectLst/>
              <a:latin typeface="+mn-lt"/>
              <a:ea typeface="+mn-ea"/>
              <a:cs typeface="+mn-cs"/>
            </a:rPr>
            <a:t>A</a:t>
          </a:r>
          <a:r>
            <a:rPr kumimoji="1" lang="ja-JP" altLang="ja-JP" sz="1100" b="0" u="none">
              <a:solidFill>
                <a:schemeClr val="dk1"/>
              </a:solidFill>
              <a:effectLst/>
              <a:latin typeface="+mn-lt"/>
              <a:ea typeface="+mn-ea"/>
              <a:cs typeface="+mn-cs"/>
            </a:rPr>
            <a:t>列の値は一致しない</a:t>
          </a:r>
          <a:endParaRPr kumimoji="0" lang="en-US" altLang="ja-JP" sz="1100" b="0" u="none">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defRPr/>
          </a:pPr>
          <a:r>
            <a:rPr kumimoji="0" lang="ja-JP" altLang="en-US" sz="1100" b="0" u="none">
              <a:solidFill>
                <a:schemeClr val="dk1"/>
              </a:solidFill>
              <a:effectLst/>
              <a:latin typeface="+mn-lt"/>
              <a:ea typeface="+mn-ea"/>
              <a:cs typeface="+mn-cs"/>
            </a:rPr>
            <a:t>　</a:t>
          </a:r>
          <a:r>
            <a:rPr kumimoji="1" lang="en-US" altLang="ja-JP" sz="1100" b="0" u="none">
              <a:solidFill>
                <a:schemeClr val="dk1"/>
              </a:solidFill>
              <a:effectLst/>
              <a:latin typeface="+mn-lt"/>
              <a:ea typeface="+mn-ea"/>
              <a:cs typeface="+mn-cs"/>
            </a:rPr>
            <a:t>※</a:t>
          </a:r>
          <a:r>
            <a:rPr kumimoji="1" lang="ja-JP" altLang="en-US" sz="1100" b="0" u="none">
              <a:solidFill>
                <a:schemeClr val="dk1"/>
              </a:solidFill>
              <a:effectLst/>
              <a:latin typeface="+mn-lt"/>
              <a:ea typeface="+mn-ea"/>
              <a:cs typeface="+mn-cs"/>
            </a:rPr>
            <a:t>４　</a:t>
          </a:r>
          <a:r>
            <a:rPr kumimoji="1" lang="ja-JP" altLang="ja-JP" sz="1100" b="0" u="none">
              <a:solidFill>
                <a:schemeClr val="dk1"/>
              </a:solidFill>
              <a:effectLst/>
              <a:latin typeface="+mn-lt"/>
              <a:ea typeface="+mn-ea"/>
              <a:cs typeface="+mn-cs"/>
            </a:rPr>
            <a:t>空白セルが選択できていない場合、以下の</a:t>
          </a:r>
          <a:r>
            <a:rPr kumimoji="1" lang="en-US" altLang="ja-JP" sz="1100" b="0" u="none">
              <a:solidFill>
                <a:schemeClr val="dk1"/>
              </a:solidFill>
              <a:effectLst/>
              <a:latin typeface="+mn-lt"/>
              <a:ea typeface="+mn-ea"/>
              <a:cs typeface="+mn-cs"/>
            </a:rPr>
            <a:t>Step1.5</a:t>
          </a:r>
          <a:r>
            <a:rPr kumimoji="1" lang="ja-JP" altLang="ja-JP" sz="1100" b="0" u="none">
              <a:solidFill>
                <a:schemeClr val="dk1"/>
              </a:solidFill>
              <a:effectLst/>
              <a:latin typeface="+mn-lt"/>
              <a:ea typeface="+mn-ea"/>
              <a:cs typeface="+mn-cs"/>
            </a:rPr>
            <a:t>を実施の上、再度</a:t>
          </a:r>
          <a:r>
            <a:rPr kumimoji="1" lang="en-US" altLang="ja-JP" sz="1100" b="0" u="none">
              <a:solidFill>
                <a:schemeClr val="dk1"/>
              </a:solidFill>
              <a:effectLst/>
              <a:latin typeface="+mn-lt"/>
              <a:ea typeface="+mn-ea"/>
              <a:cs typeface="+mn-cs"/>
            </a:rPr>
            <a:t>Step2</a:t>
          </a:r>
          <a:r>
            <a:rPr kumimoji="1" lang="ja-JP" altLang="ja-JP" sz="1100" b="0" u="none">
              <a:solidFill>
                <a:schemeClr val="dk1"/>
              </a:solidFill>
              <a:effectLst/>
              <a:latin typeface="+mn-lt"/>
              <a:ea typeface="+mn-ea"/>
              <a:cs typeface="+mn-cs"/>
            </a:rPr>
            <a:t>を実行</a:t>
          </a:r>
          <a:br>
            <a:rPr kumimoji="1" lang="en-US" altLang="ja-JP" sz="1100" b="0" u="none">
              <a:solidFill>
                <a:schemeClr val="dk1"/>
              </a:solidFill>
              <a:effectLst/>
              <a:latin typeface="+mn-ea"/>
              <a:ea typeface="+mn-ea"/>
              <a:cs typeface="+mn-cs"/>
            </a:rPr>
          </a:br>
          <a:r>
            <a:rPr kumimoji="1" lang="ja-JP" altLang="en-US" sz="1100" b="0" u="none">
              <a:solidFill>
                <a:schemeClr val="dk1"/>
              </a:solidFill>
              <a:effectLst/>
              <a:latin typeface="+mn-ea"/>
              <a:ea typeface="+mn-ea"/>
              <a:cs typeface="+mn-cs"/>
            </a:rPr>
            <a:t>　</a:t>
          </a:r>
          <a:r>
            <a:rPr kumimoji="1" lang="en-US" altLang="ja-JP" sz="1100" b="0" u="none">
              <a:solidFill>
                <a:schemeClr val="dk1"/>
              </a:solidFill>
              <a:effectLst/>
              <a:latin typeface="+mn-ea"/>
              <a:ea typeface="+mn-ea"/>
              <a:cs typeface="+mn-cs"/>
            </a:rPr>
            <a:t>※</a:t>
          </a:r>
          <a:r>
            <a:rPr kumimoji="1" lang="ja-JP" altLang="en-US" sz="1100" b="0" u="none">
              <a:solidFill>
                <a:schemeClr val="dk1"/>
              </a:solidFill>
              <a:effectLst/>
              <a:latin typeface="+mn-ea"/>
              <a:ea typeface="+mn-ea"/>
              <a:cs typeface="+mn-cs"/>
            </a:rPr>
            <a:t>５　</a:t>
          </a:r>
          <a:r>
            <a:rPr kumimoji="1" lang="en-US" altLang="ja-JP" sz="1100" b="0" u="none">
              <a:solidFill>
                <a:schemeClr val="dk1"/>
              </a:solidFill>
              <a:effectLst/>
              <a:latin typeface="+mn-ea"/>
              <a:ea typeface="+mn-ea"/>
              <a:cs typeface="+mn-cs"/>
            </a:rPr>
            <a:t>Step2,3</a:t>
          </a:r>
          <a:r>
            <a:rPr kumimoji="1" lang="ja-JP" altLang="en-US" sz="1100" b="0" u="none">
              <a:solidFill>
                <a:schemeClr val="dk1"/>
              </a:solidFill>
              <a:effectLst/>
              <a:latin typeface="+mn-ea"/>
              <a:ea typeface="+mn-ea"/>
              <a:cs typeface="+mn-cs"/>
            </a:rPr>
            <a:t>は、</a:t>
          </a:r>
          <a:r>
            <a:rPr kumimoji="1" lang="ja-JP" altLang="ja-JP" sz="1100" b="0" u="none">
              <a:solidFill>
                <a:schemeClr val="dk1"/>
              </a:solidFill>
              <a:effectLst/>
              <a:latin typeface="+mn-ea"/>
              <a:ea typeface="+mn-ea"/>
              <a:cs typeface="+mn-cs"/>
            </a:rPr>
            <a:t>シート</a:t>
          </a:r>
          <a:r>
            <a:rPr kumimoji="1" lang="en-US" altLang="ja-JP" sz="1100" b="0" u="none">
              <a:solidFill>
                <a:schemeClr val="dk1"/>
              </a:solidFill>
              <a:effectLst/>
              <a:latin typeface="+mn-ea"/>
              <a:ea typeface="+mn-ea"/>
              <a:cs typeface="+mn-cs"/>
            </a:rPr>
            <a:t>0</a:t>
          </a:r>
          <a:r>
            <a:rPr kumimoji="1" lang="ja-JP" altLang="ja-JP" sz="1100" b="0" u="none">
              <a:solidFill>
                <a:schemeClr val="dk1"/>
              </a:solidFill>
              <a:effectLst/>
              <a:latin typeface="+mn-ea"/>
              <a:ea typeface="+mn-ea"/>
              <a:cs typeface="+mn-cs"/>
            </a:rPr>
            <a:t>の「交付対象事業の名称」欄</a:t>
          </a:r>
          <a:r>
            <a:rPr kumimoji="1" lang="ja-JP" altLang="en-US" sz="1100" b="0" u="none">
              <a:solidFill>
                <a:schemeClr val="dk1"/>
              </a:solidFill>
              <a:effectLst/>
              <a:latin typeface="+mn-ea"/>
              <a:ea typeface="+mn-ea"/>
              <a:cs typeface="+mn-cs"/>
            </a:rPr>
            <a:t>で選択できる選択肢から空白セルを除外するための処理</a:t>
          </a:r>
          <a:br>
            <a:rPr kumimoji="1" lang="en-US" altLang="ja-JP" sz="1100">
              <a:solidFill>
                <a:schemeClr val="dk1"/>
              </a:solidFill>
              <a:effectLst/>
              <a:latin typeface="+mn-ea"/>
              <a:ea typeface="+mn-ea"/>
              <a:cs typeface="+mn-cs"/>
            </a:rPr>
          </a:br>
          <a:endParaRPr kumimoji="1" lang="en-US" altLang="ja-JP" sz="1100">
            <a:solidFill>
              <a:schemeClr val="dk1"/>
            </a:solidFill>
            <a:effectLst/>
            <a:latin typeface="+mn-ea"/>
            <a:ea typeface="+mn-ea"/>
            <a:cs typeface="+mn-cs"/>
          </a:endParaRPr>
        </a:p>
        <a:p>
          <a:pPr algn="l"/>
          <a:r>
            <a:rPr kumimoji="1" lang="ja-JP" altLang="en-US" sz="1100" b="1" u="sng">
              <a:solidFill>
                <a:schemeClr val="dk1"/>
              </a:solidFill>
              <a:effectLst/>
              <a:latin typeface="+mn-ea"/>
              <a:ea typeface="+mn-ea"/>
              <a:cs typeface="+mn-cs"/>
            </a:rPr>
            <a:t>○注意</a:t>
          </a:r>
          <a:endParaRPr kumimoji="1" lang="en-US" altLang="ja-JP" sz="1100" b="1" u="sng">
            <a:solidFill>
              <a:schemeClr val="dk1"/>
            </a:solidFill>
            <a:effectLst/>
            <a:latin typeface="+mn-ea"/>
            <a:ea typeface="+mn-ea"/>
            <a:cs typeface="+mn-cs"/>
          </a:endParaRPr>
        </a:p>
        <a:p>
          <a:pPr algn="l"/>
          <a:r>
            <a:rPr kumimoji="1" lang="ja-JP" altLang="en-US" sz="1100">
              <a:solidFill>
                <a:schemeClr val="dk1"/>
              </a:solidFill>
              <a:effectLst/>
              <a:latin typeface="+mn-ea"/>
              <a:ea typeface="+mn-ea"/>
              <a:cs typeface="+mn-cs"/>
            </a:rPr>
            <a:t>・事業を追加・削除する場合、参照範囲がずれるため、要点検</a:t>
          </a:r>
          <a:endParaRPr kumimoji="1" lang="en-US" altLang="ja-JP" sz="1100">
            <a:solidFill>
              <a:schemeClr val="dk1"/>
            </a:solidFill>
            <a:effectLst/>
            <a:latin typeface="+mn-ea"/>
            <a:ea typeface="+mn-ea"/>
            <a:cs typeface="+mn-cs"/>
          </a:endParaRPr>
        </a:p>
        <a:p>
          <a:pPr algn="l"/>
          <a:endParaRPr kumimoji="1" lang="en-US" altLang="ja-JP" sz="1100">
            <a:solidFill>
              <a:schemeClr val="dk1"/>
            </a:solidFill>
            <a:effectLst/>
            <a:latin typeface="+mn-ea"/>
            <a:ea typeface="+mn-ea"/>
            <a:cs typeface="+mn-cs"/>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4</xdr:col>
      <xdr:colOff>401320</xdr:colOff>
      <xdr:row>1</xdr:row>
      <xdr:rowOff>96520</xdr:rowOff>
    </xdr:from>
    <xdr:to xmlns:xdr="http://schemas.openxmlformats.org/drawingml/2006/spreadsheetDrawing">
      <xdr:col>21</xdr:col>
      <xdr:colOff>0</xdr:colOff>
      <xdr:row>15</xdr:row>
      <xdr:rowOff>130810</xdr:rowOff>
    </xdr:to>
    <xdr:sp macro="" textlink="">
      <xdr:nvSpPr>
        <xdr:cNvPr id="2" name="正方形/長方形 1"/>
        <xdr:cNvSpPr/>
      </xdr:nvSpPr>
      <xdr:spPr>
        <a:xfrm>
          <a:off x="11924665" y="325120"/>
          <a:ext cx="11257280" cy="3234690"/>
        </a:xfrm>
        <a:prstGeom prst="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l"/>
          <a:r>
            <a:rPr kumimoji="1" lang="ja-JP" altLang="en-US" sz="1100" b="1">
              <a:latin typeface="+mn-ea"/>
              <a:ea typeface="+mn-ea"/>
            </a:rPr>
            <a:t>担当者宛てメモ</a:t>
          </a:r>
          <a:endParaRPr kumimoji="1" lang="en-US" altLang="ja-JP" sz="1100" b="1">
            <a:latin typeface="+mn-ea"/>
            <a:ea typeface="+mn-ea"/>
          </a:endParaRPr>
        </a:p>
        <a:p>
          <a:pPr algn="l"/>
          <a:endParaRPr kumimoji="1" lang="en-US" altLang="ja-JP" sz="1100">
            <a:latin typeface="+mn-ea"/>
            <a:ea typeface="+mn-ea"/>
          </a:endParaRPr>
        </a:p>
        <a:p>
          <a:pPr algn="l"/>
          <a:r>
            <a:rPr kumimoji="1" lang="ja-JP" altLang="en-US" sz="1100" b="1" u="sng">
              <a:latin typeface="+mn-ea"/>
              <a:ea typeface="+mn-ea"/>
            </a:rPr>
            <a:t>○事業実施報告の対象外事業</a:t>
          </a:r>
          <a:endParaRPr kumimoji="1" lang="en-US" altLang="ja-JP" sz="1100" b="1" u="sng">
            <a:latin typeface="+mn-ea"/>
            <a:ea typeface="+mn-ea"/>
          </a:endParaRPr>
        </a:p>
        <a:p>
          <a:pPr rtl="0" fontAlgn="auto"/>
          <a:r>
            <a:rPr kumimoji="1" lang="ja-JP" altLang="ja-JP" sz="1100">
              <a:solidFill>
                <a:schemeClr val="dk1"/>
              </a:solidFill>
              <a:effectLst/>
              <a:latin typeface="+mn-ea"/>
              <a:ea typeface="+mn-ea"/>
              <a:cs typeface="+mn-cs"/>
            </a:rPr>
            <a:t>「採択されたが、交付申請を行わなかった事業」及び「執行額</a:t>
          </a:r>
          <a:r>
            <a:rPr kumimoji="1" lang="en-US" altLang="ja-JP" sz="1100">
              <a:solidFill>
                <a:schemeClr val="dk1"/>
              </a:solidFill>
              <a:effectLst/>
              <a:latin typeface="+mn-ea"/>
              <a:ea typeface="+mn-ea"/>
              <a:cs typeface="+mn-cs"/>
            </a:rPr>
            <a:t>0</a:t>
          </a:r>
          <a:r>
            <a:rPr kumimoji="1" lang="ja-JP" altLang="ja-JP" sz="1100">
              <a:solidFill>
                <a:schemeClr val="dk1"/>
              </a:solidFill>
              <a:effectLst/>
              <a:latin typeface="+mn-ea"/>
              <a:ea typeface="+mn-ea"/>
              <a:cs typeface="+mn-cs"/>
            </a:rPr>
            <a:t>円として実績報告をした事業」については、提出の必要はない。</a:t>
          </a:r>
          <a:br>
            <a:rPr kumimoji="1" lang="en-US" altLang="ja-JP" sz="1100">
              <a:solidFill>
                <a:schemeClr val="dk1"/>
              </a:solidFill>
              <a:effectLst/>
              <a:latin typeface="+mn-ea"/>
              <a:ea typeface="+mn-ea"/>
              <a:cs typeface="+mn-cs"/>
            </a:rPr>
          </a:br>
          <a:r>
            <a:rPr kumimoji="1" lang="ja-JP" altLang="ja-JP" sz="1100">
              <a:solidFill>
                <a:schemeClr val="dk1"/>
              </a:solidFill>
              <a:effectLst/>
              <a:latin typeface="+mn-ea"/>
              <a:ea typeface="+mn-ea"/>
              <a:cs typeface="+mn-cs"/>
            </a:rPr>
            <a:t>「交付決定されたが、年度途中に取止めた事業」の内、実装計画期間（実施計画期間</a:t>
          </a:r>
          <a:r>
            <a:rPr kumimoji="1" lang="en-US" altLang="ja-JP" sz="1100">
              <a:solidFill>
                <a:schemeClr val="dk1"/>
              </a:solidFill>
              <a:effectLst/>
              <a:latin typeface="+mn-ea"/>
              <a:ea typeface="+mn-ea"/>
              <a:cs typeface="+mn-cs"/>
            </a:rPr>
            <a:t>3</a:t>
          </a:r>
          <a:r>
            <a:rPr kumimoji="1" lang="ja-JP" altLang="ja-JP" sz="1100">
              <a:solidFill>
                <a:schemeClr val="dk1"/>
              </a:solidFill>
              <a:effectLst/>
              <a:latin typeface="+mn-ea"/>
              <a:ea typeface="+mn-ea"/>
              <a:cs typeface="+mn-cs"/>
            </a:rPr>
            <a:t>か年の</a:t>
          </a:r>
          <a:r>
            <a:rPr kumimoji="1" lang="en-US" altLang="ja-JP" sz="1100">
              <a:solidFill>
                <a:schemeClr val="dk1"/>
              </a:solidFill>
              <a:effectLst/>
              <a:latin typeface="+mn-ea"/>
              <a:ea typeface="+mn-ea"/>
              <a:cs typeface="+mn-cs"/>
            </a:rPr>
            <a:t>1</a:t>
          </a:r>
          <a:r>
            <a:rPr kumimoji="1" lang="ja-JP" altLang="ja-JP" sz="1100">
              <a:solidFill>
                <a:schemeClr val="dk1"/>
              </a:solidFill>
              <a:effectLst/>
              <a:latin typeface="+mn-ea"/>
              <a:ea typeface="+mn-ea"/>
              <a:cs typeface="+mn-cs"/>
            </a:rPr>
            <a:t>年目）に取止めた事業は、提出の必要はない。</a:t>
          </a:r>
          <a:endParaRPr lang="ja-JP" altLang="ja-JP">
            <a:effectLst/>
            <a:latin typeface="+mn-ea"/>
            <a:ea typeface="+mn-ea"/>
          </a:endParaRPr>
        </a:p>
        <a:p>
          <a:pPr rtl="0" fontAlgn="auto"/>
          <a:r>
            <a:rPr kumimoji="1" lang="ja-JP" altLang="ja-JP" sz="1100">
              <a:solidFill>
                <a:schemeClr val="dk1"/>
              </a:solidFill>
              <a:effectLst/>
              <a:latin typeface="+mn-ea"/>
              <a:ea typeface="+mn-ea"/>
              <a:cs typeface="+mn-cs"/>
            </a:rPr>
            <a:t>一方、運営計画期間（実施計画期間３か年の２</a:t>
          </a:r>
          <a:r>
            <a:rPr kumimoji="1" lang="en-US" altLang="ja-JP" sz="1100">
              <a:solidFill>
                <a:schemeClr val="dk1"/>
              </a:solidFill>
              <a:effectLst/>
              <a:latin typeface="+mn-ea"/>
              <a:ea typeface="+mn-ea"/>
              <a:cs typeface="+mn-cs"/>
            </a:rPr>
            <a:t>,</a:t>
          </a:r>
          <a:r>
            <a:rPr kumimoji="1" lang="ja-JP" altLang="ja-JP" sz="1100">
              <a:solidFill>
                <a:schemeClr val="dk1"/>
              </a:solidFill>
              <a:effectLst/>
              <a:latin typeface="+mn-ea"/>
              <a:ea typeface="+mn-ea"/>
              <a:cs typeface="+mn-cs"/>
            </a:rPr>
            <a:t>３年目）や運営計画期間満了後に取止めた事業は、提出対象である。</a:t>
          </a:r>
          <a:endParaRPr lang="ja-JP" altLang="ja-JP">
            <a:effectLst/>
            <a:latin typeface="+mn-ea"/>
            <a:ea typeface="+mn-ea"/>
          </a:endParaRPr>
        </a:p>
        <a:p>
          <a:pPr algn="l"/>
          <a:endParaRPr kumimoji="1" lang="en-US" altLang="ja-JP" sz="1100">
            <a:latin typeface="+mn-ea"/>
            <a:ea typeface="+mn-ea"/>
          </a:endParaRPr>
        </a:p>
        <a:p>
          <a:pPr algn="l"/>
          <a:endParaRPr kumimoji="1" lang="en-US" altLang="ja-JP" sz="1100">
            <a:solidFill>
              <a:schemeClr val="dk1"/>
            </a:solidFill>
            <a:effectLst/>
            <a:latin typeface="+mn-ea"/>
            <a:ea typeface="+mn-ea"/>
            <a:cs typeface="+mn-cs"/>
          </a:endParaRPr>
        </a:p>
        <a:p>
          <a:pPr algn="l"/>
          <a:r>
            <a:rPr kumimoji="1" lang="ja-JP" altLang="en-US" sz="1100" b="1" u="sng">
              <a:solidFill>
                <a:schemeClr val="dk1"/>
              </a:solidFill>
              <a:effectLst/>
              <a:latin typeface="+mn-ea"/>
              <a:ea typeface="+mn-ea"/>
              <a:cs typeface="+mn-cs"/>
            </a:rPr>
            <a:t>○シート</a:t>
          </a:r>
          <a:r>
            <a:rPr kumimoji="1" lang="en-US" altLang="ja-JP" sz="1100" b="1" u="sng">
              <a:solidFill>
                <a:schemeClr val="dk1"/>
              </a:solidFill>
              <a:effectLst/>
              <a:latin typeface="+mn-ea"/>
              <a:ea typeface="+mn-ea"/>
              <a:cs typeface="+mn-cs"/>
            </a:rPr>
            <a:t>0</a:t>
          </a:r>
          <a:r>
            <a:rPr kumimoji="1" lang="ja-JP" altLang="en-US" sz="1100" b="1" u="sng">
              <a:solidFill>
                <a:schemeClr val="dk1"/>
              </a:solidFill>
              <a:effectLst/>
              <a:latin typeface="+mn-ea"/>
              <a:ea typeface="+mn-ea"/>
              <a:cs typeface="+mn-cs"/>
            </a:rPr>
            <a:t>の「単独・地域間連携」・「サービス分野」・「サービス分類」</a:t>
          </a:r>
          <a:endParaRPr kumimoji="1" lang="en-US" altLang="ja-JP" sz="1100" b="1" u="sng">
            <a:solidFill>
              <a:schemeClr val="dk1"/>
            </a:solidFill>
            <a:effectLst/>
            <a:latin typeface="+mn-ea"/>
            <a:ea typeface="+mn-ea"/>
            <a:cs typeface="+mn-cs"/>
          </a:endParaRPr>
        </a:p>
        <a:p>
          <a:pPr marL="0" marR="0" lvl="0" indent="0" algn="l" defTabSz="914400" eaLnBrk="1" fontAlgn="auto" latinLnBrk="0" hangingPunct="1">
            <a:lnSpc>
              <a:spcPct val="100000"/>
            </a:lnSpc>
            <a:spcBef>
              <a:spcPts val="0"/>
            </a:spcBef>
            <a:spcAft>
              <a:spcPts val="0"/>
            </a:spcAft>
            <a:defRPr/>
          </a:pPr>
          <a:r>
            <a:rPr kumimoji="1" lang="en-US" altLang="ja-JP" sz="1100" b="1" u="sng">
              <a:solidFill>
                <a:schemeClr val="dk1"/>
              </a:solidFill>
              <a:effectLst/>
              <a:latin typeface="+mn-lt"/>
              <a:ea typeface="+mn-ea"/>
              <a:cs typeface="+mn-cs"/>
            </a:rPr>
            <a:t>※office</a:t>
          </a:r>
          <a:r>
            <a:rPr kumimoji="1" lang="ja-JP" altLang="ja-JP" sz="1100" b="1" u="sng">
              <a:solidFill>
                <a:schemeClr val="dk1"/>
              </a:solidFill>
              <a:effectLst/>
              <a:latin typeface="+mn-lt"/>
              <a:ea typeface="+mn-ea"/>
              <a:cs typeface="+mn-cs"/>
            </a:rPr>
            <a:t>のバージョンによっては</a:t>
          </a:r>
          <a:r>
            <a:rPr kumimoji="1" lang="en-US" altLang="ja-JP" sz="1100" b="1" u="sng">
              <a:solidFill>
                <a:schemeClr val="dk1"/>
              </a:solidFill>
              <a:effectLst/>
              <a:latin typeface="+mn-lt"/>
              <a:ea typeface="+mn-ea"/>
              <a:cs typeface="+mn-cs"/>
            </a:rPr>
            <a:t>FILTER</a:t>
          </a:r>
          <a:r>
            <a:rPr kumimoji="1" lang="ja-JP" altLang="ja-JP" sz="1100" b="1" u="sng">
              <a:solidFill>
                <a:schemeClr val="dk1"/>
              </a:solidFill>
              <a:effectLst/>
              <a:latin typeface="+mn-lt"/>
              <a:ea typeface="+mn-ea"/>
              <a:cs typeface="+mn-cs"/>
            </a:rPr>
            <a:t>関数が使えないため、</a:t>
          </a:r>
          <a:r>
            <a:rPr kumimoji="1" lang="en-US" altLang="ja-JP" sz="1100" b="1" u="sng">
              <a:solidFill>
                <a:schemeClr val="dk1"/>
              </a:solidFill>
              <a:effectLst/>
              <a:latin typeface="+mn-lt"/>
              <a:ea typeface="+mn-ea"/>
              <a:cs typeface="+mn-cs"/>
            </a:rPr>
            <a:t>VLOOKUP</a:t>
          </a:r>
          <a:r>
            <a:rPr kumimoji="1" lang="ja-JP" altLang="en-US" sz="1100" b="1" u="sng">
              <a:solidFill>
                <a:schemeClr val="dk1"/>
              </a:solidFill>
              <a:effectLst/>
              <a:latin typeface="+mn-lt"/>
              <a:ea typeface="+mn-ea"/>
              <a:cs typeface="+mn-cs"/>
            </a:rPr>
            <a:t>関数を使用し、値を導いて</a:t>
          </a:r>
          <a:r>
            <a:rPr kumimoji="1" lang="ja-JP" altLang="ja-JP" sz="1100" b="1" u="sng">
              <a:solidFill>
                <a:schemeClr val="dk1"/>
              </a:solidFill>
              <a:effectLst/>
              <a:latin typeface="+mn-lt"/>
              <a:ea typeface="+mn-ea"/>
              <a:cs typeface="+mn-cs"/>
            </a:rPr>
            <a:t>います。</a:t>
          </a:r>
          <a:endParaRPr kumimoji="1" lang="en-US" altLang="ja-JP" sz="1100" b="1" u="sng">
            <a:solidFill>
              <a:schemeClr val="dk1"/>
            </a:solidFill>
            <a:effectLst/>
            <a:latin typeface="+mn-ea"/>
            <a:ea typeface="+mn-ea"/>
            <a:cs typeface="+mn-cs"/>
          </a:endParaRPr>
        </a:p>
        <a:p>
          <a:pPr algn="l"/>
          <a:r>
            <a:rPr kumimoji="1" lang="ja-JP" altLang="en-US" sz="1100">
              <a:solidFill>
                <a:schemeClr val="dk1"/>
              </a:solidFill>
              <a:effectLst/>
              <a:latin typeface="+mn-ea"/>
              <a:ea typeface="+mn-ea"/>
              <a:cs typeface="+mn-cs"/>
            </a:rPr>
            <a:t>・本シート内を</a:t>
          </a:r>
          <a:r>
            <a:rPr kumimoji="1" lang="en-US" altLang="ja-JP" sz="1100">
              <a:solidFill>
                <a:schemeClr val="dk1"/>
              </a:solidFill>
              <a:effectLst/>
              <a:latin typeface="+mn-ea"/>
              <a:ea typeface="+mn-ea"/>
              <a:cs typeface="+mn-cs"/>
            </a:rPr>
            <a:t>VLOOOKUP</a:t>
          </a:r>
          <a:r>
            <a:rPr kumimoji="1" lang="ja-JP" altLang="en-US" sz="1100">
              <a:solidFill>
                <a:schemeClr val="dk1"/>
              </a:solidFill>
              <a:effectLst/>
              <a:latin typeface="+mn-ea"/>
              <a:ea typeface="+mn-ea"/>
              <a:cs typeface="+mn-cs"/>
            </a:rPr>
            <a:t>関数の参照先にしている</a:t>
          </a:r>
          <a:endParaRPr kumimoji="1" lang="en-US" altLang="ja-JP" sz="1100">
            <a:solidFill>
              <a:schemeClr val="dk1"/>
            </a:solidFill>
            <a:effectLst/>
            <a:latin typeface="+mn-ea"/>
            <a:ea typeface="+mn-ea"/>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100">
              <a:solidFill>
                <a:schemeClr val="dk1"/>
              </a:solidFill>
              <a:effectLst/>
              <a:latin typeface="+mn-ea"/>
              <a:ea typeface="+mn-ea"/>
              <a:cs typeface="+mn-cs"/>
            </a:rPr>
            <a:t>　</a:t>
          </a:r>
          <a:r>
            <a:rPr kumimoji="1" lang="en-US" altLang="ja-JP" sz="1100">
              <a:solidFill>
                <a:schemeClr val="dk1"/>
              </a:solidFill>
              <a:effectLst/>
              <a:latin typeface="+mn-ea"/>
              <a:ea typeface="+mn-ea"/>
              <a:cs typeface="+mn-cs"/>
            </a:rPr>
            <a:t>A</a:t>
          </a:r>
          <a:r>
            <a:rPr kumimoji="1" lang="ja-JP" altLang="en-US" sz="1100">
              <a:solidFill>
                <a:schemeClr val="dk1"/>
              </a:solidFill>
              <a:effectLst/>
              <a:latin typeface="+mn-ea"/>
              <a:ea typeface="+mn-ea"/>
              <a:cs typeface="+mn-cs"/>
            </a:rPr>
            <a:t>列：</a:t>
          </a:r>
          <a:r>
            <a:rPr kumimoji="1" lang="en-US" altLang="ja-JP" sz="1100">
              <a:solidFill>
                <a:schemeClr val="dk1"/>
              </a:solidFill>
              <a:effectLst/>
              <a:latin typeface="+mn-ea"/>
              <a:ea typeface="+mn-ea"/>
              <a:cs typeface="+mn-cs"/>
            </a:rPr>
            <a:t>VLOOKUP</a:t>
          </a:r>
          <a:r>
            <a:rPr kumimoji="1" lang="ja-JP" altLang="ja-JP" sz="1100">
              <a:solidFill>
                <a:schemeClr val="dk1"/>
              </a:solidFill>
              <a:effectLst/>
              <a:latin typeface="+mn-ea"/>
              <a:ea typeface="+mn-ea"/>
              <a:cs typeface="+mn-cs"/>
            </a:rPr>
            <a:t>関数の</a:t>
          </a:r>
          <a:r>
            <a:rPr kumimoji="1" lang="ja-JP" altLang="en-US" sz="1100">
              <a:solidFill>
                <a:schemeClr val="dk1"/>
              </a:solidFill>
              <a:effectLst/>
              <a:latin typeface="+mn-ea"/>
              <a:ea typeface="+mn-ea"/>
              <a:cs typeface="+mn-cs"/>
            </a:rPr>
            <a:t>検索値</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「交付金予算年度＆</a:t>
          </a:r>
          <a:r>
            <a:rPr kumimoji="1" lang="ja-JP" altLang="ja-JP" sz="1100">
              <a:solidFill>
                <a:schemeClr val="dk1"/>
              </a:solidFill>
              <a:effectLst/>
              <a:latin typeface="+mn-lt"/>
              <a:ea typeface="+mn-ea"/>
              <a:cs typeface="+mn-cs"/>
            </a:rPr>
            <a:t>地方公共団体コード</a:t>
          </a:r>
          <a:r>
            <a:rPr kumimoji="1" lang="ja-JP" altLang="en-US" sz="1100">
              <a:solidFill>
                <a:schemeClr val="dk1"/>
              </a:solidFill>
              <a:effectLst/>
              <a:latin typeface="+mn-lt"/>
              <a:ea typeface="+mn-ea"/>
              <a:cs typeface="+mn-cs"/>
            </a:rPr>
            <a:t>＆交付対象事業の名称」の形で作成</a:t>
          </a:r>
          <a:r>
            <a:rPr kumimoji="1" lang="ja-JP" altLang="ja-JP" sz="1100">
              <a:solidFill>
                <a:schemeClr val="dk1"/>
              </a:solidFill>
              <a:effectLst/>
              <a:latin typeface="+mn-lt"/>
              <a:ea typeface="+mn-ea"/>
              <a:cs typeface="+mn-cs"/>
            </a:rPr>
            <a:t>）</a:t>
          </a:r>
          <a:endParaRPr lang="ja-JP" altLang="ja-JP">
            <a:effectLst/>
            <a:latin typeface="+mn-ea"/>
            <a:ea typeface="+mn-ea"/>
          </a:endParaRPr>
        </a:p>
        <a:p>
          <a:pPr algn="l"/>
          <a:r>
            <a:rPr kumimoji="1" lang="ja-JP" altLang="en-US" sz="1100">
              <a:solidFill>
                <a:schemeClr val="dk1"/>
              </a:solidFill>
              <a:effectLst/>
              <a:latin typeface="+mn-ea"/>
              <a:ea typeface="+mn-ea"/>
              <a:cs typeface="+mn-cs"/>
            </a:rPr>
            <a:t>　</a:t>
          </a:r>
          <a:r>
            <a:rPr kumimoji="1" lang="en-US" altLang="ja-JP" sz="1100">
              <a:solidFill>
                <a:schemeClr val="dk1"/>
              </a:solidFill>
              <a:effectLst/>
              <a:latin typeface="+mn-ea"/>
              <a:ea typeface="+mn-ea"/>
              <a:cs typeface="+mn-cs"/>
            </a:rPr>
            <a:t>B</a:t>
          </a:r>
          <a:r>
            <a:rPr kumimoji="1" lang="ja-JP" altLang="en-US" sz="1100">
              <a:solidFill>
                <a:schemeClr val="dk1"/>
              </a:solidFill>
              <a:effectLst/>
              <a:latin typeface="+mn-ea"/>
              <a:ea typeface="+mn-ea"/>
              <a:cs typeface="+mn-cs"/>
            </a:rPr>
            <a:t>～</a:t>
          </a:r>
          <a:r>
            <a:rPr kumimoji="1" lang="en-US" altLang="ja-JP" sz="1100">
              <a:solidFill>
                <a:schemeClr val="dk1"/>
              </a:solidFill>
              <a:effectLst/>
              <a:latin typeface="+mn-ea"/>
              <a:ea typeface="+mn-ea"/>
              <a:cs typeface="+mn-cs"/>
            </a:rPr>
            <a:t>D</a:t>
          </a:r>
          <a:r>
            <a:rPr kumimoji="1" lang="ja-JP" altLang="en-US" sz="1100">
              <a:solidFill>
                <a:schemeClr val="dk1"/>
              </a:solidFill>
              <a:effectLst/>
              <a:latin typeface="+mn-ea"/>
              <a:ea typeface="+mn-ea"/>
              <a:cs typeface="+mn-cs"/>
            </a:rPr>
            <a:t>列：</a:t>
          </a:r>
          <a:r>
            <a:rPr kumimoji="1" lang="en-US" altLang="ja-JP" sz="1100">
              <a:solidFill>
                <a:schemeClr val="dk1"/>
              </a:solidFill>
              <a:effectLst/>
              <a:latin typeface="+mn-ea"/>
              <a:ea typeface="+mn-ea"/>
              <a:cs typeface="+mn-cs"/>
            </a:rPr>
            <a:t>A</a:t>
          </a:r>
          <a:r>
            <a:rPr kumimoji="1" lang="ja-JP" altLang="en-US" sz="1100">
              <a:solidFill>
                <a:schemeClr val="dk1"/>
              </a:solidFill>
              <a:effectLst/>
              <a:latin typeface="+mn-ea"/>
              <a:ea typeface="+mn-ea"/>
              <a:cs typeface="+mn-cs"/>
            </a:rPr>
            <a:t>列記載の事業に係る内容</a:t>
          </a:r>
          <a:endParaRPr kumimoji="1" lang="en-US" altLang="ja-JP" sz="1100">
            <a:solidFill>
              <a:schemeClr val="dk1"/>
            </a:solidFill>
            <a:effectLst/>
            <a:latin typeface="+mn-ea"/>
            <a:ea typeface="+mn-ea"/>
            <a:cs typeface="+mn-cs"/>
          </a:endParaRPr>
        </a:p>
        <a:p>
          <a:pPr algn="l"/>
          <a:endParaRPr kumimoji="1" lang="en-US" altLang="ja-JP" sz="1100">
            <a:solidFill>
              <a:schemeClr val="dk1"/>
            </a:solidFill>
            <a:effectLst/>
            <a:latin typeface="+mn-ea"/>
            <a:ea typeface="+mn-ea"/>
            <a:cs typeface="+mn-cs"/>
          </a:endParaRPr>
        </a:p>
      </xdr:txBody>
    </xdr:sp>
    <xdr:clientData/>
  </xdr:twoCellAnchor>
</xdr:wsDr>
</file>

<file path=xl/theme/theme1.xml><?xml version="1.0" encoding="utf-8"?>
<a:theme xmlns:a="http://schemas.openxmlformats.org/drawingml/2006/main" name="Office テーマ">
  <a:themeElements>
    <a:clrScheme name="PwC">
      <a:dk1>
        <a:srgbClr val="000000"/>
      </a:dk1>
      <a:lt1>
        <a:srgbClr val="FFFFFF"/>
      </a:lt1>
      <a:dk2>
        <a:srgbClr val="7D7D7D"/>
      </a:dk2>
      <a:lt2>
        <a:srgbClr val="DEDEDE"/>
      </a:lt2>
      <a:accent1>
        <a:srgbClr val="D04A02"/>
      </a:accent1>
      <a:accent2>
        <a:srgbClr val="FFB600"/>
      </a:accent2>
      <a:accent3>
        <a:srgbClr val="E0301E"/>
      </a:accent3>
      <a:accent4>
        <a:srgbClr val="EB8C00"/>
      </a:accent4>
      <a:accent5>
        <a:srgbClr val="DB536A"/>
      </a:accent5>
      <a:accent6>
        <a:srgbClr val="464646"/>
      </a:accent6>
      <a:hlink>
        <a:srgbClr val="D04A02"/>
      </a:hlink>
      <a:folHlink>
        <a:srgbClr val="DB536A"/>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 Id="rId3" Type="http://schemas.openxmlformats.org/officeDocument/2006/relationships/vmlDrawing" Target="../drawings/vmlDrawing2.vml" /><Relationship Id="rId4" Type="http://schemas.openxmlformats.org/officeDocument/2006/relationships/ctrlProp" Target="../ctrlProps/ctrlProp4.xml" /><Relationship Id="rId5" Type="http://schemas.openxmlformats.org/officeDocument/2006/relationships/ctrlProp" Target="../ctrlProps/ctrlProp5.xml" /><Relationship Id="rId6" Type="http://schemas.openxmlformats.org/officeDocument/2006/relationships/ctrlProp" Target="../ctrlProps/ctrlProp6.xml" /><Relationship Id="rId7" Type="http://schemas.openxmlformats.org/officeDocument/2006/relationships/ctrlProp" Target="../ctrlProps/ctrlProp7.xml" /><Relationship Id="rId8" Type="http://schemas.openxmlformats.org/officeDocument/2006/relationships/ctrlProp" Target="../ctrlProps/ctrlProp8.xml" /><Relationship Id="rId9" Type="http://schemas.openxmlformats.org/officeDocument/2006/relationships/ctrlProp" Target="../ctrlProps/ctrlProp9.xml" /><Relationship Id="rId10" Type="http://schemas.openxmlformats.org/officeDocument/2006/relationships/ctrlProp" Target="../ctrlProps/ctrlProp10.xml" /><Relationship Id="rId11" Type="http://schemas.openxmlformats.org/officeDocument/2006/relationships/ctrlProp" Target="../ctrlProps/ctrlProp11.xml" /><Relationship Id="rId12" Type="http://schemas.openxmlformats.org/officeDocument/2006/relationships/ctrlProp" Target="../ctrlProps/ctrlProp12.xml" /><Relationship Id="rId13" Type="http://schemas.openxmlformats.org/officeDocument/2006/relationships/ctrlProp" Target="../ctrlProps/ctrlProp13.xml" /><Relationship Id="rId14" Type="http://schemas.openxmlformats.org/officeDocument/2006/relationships/ctrlProp" Target="../ctrlProps/ctrlProp14.xml" /><Relationship Id="rId15" Type="http://schemas.openxmlformats.org/officeDocument/2006/relationships/ctrlProp" Target="../ctrlProps/ctrlProp15.xml" /><Relationship Id="rId16" Type="http://schemas.openxmlformats.org/officeDocument/2006/relationships/ctrlProp" Target="../ctrlProps/ctrlProp16.xml" /><Relationship Id="rId17" Type="http://schemas.openxmlformats.org/officeDocument/2006/relationships/ctrlProp" Target="../ctrlProps/ctrlProp17.xml" /><Relationship Id="rId18" Type="http://schemas.openxmlformats.org/officeDocument/2006/relationships/ctrlProp" Target="../ctrlProps/ctrlProp18.xml" /><Relationship Id="rId19" Type="http://schemas.openxmlformats.org/officeDocument/2006/relationships/ctrlProp" Target="../ctrlProps/ctrlProp19.xml" /><Relationship Id="rId20" Type="http://schemas.openxmlformats.org/officeDocument/2006/relationships/ctrlProp" Target="../ctrlProps/ctrlProp20.xml" /><Relationship Id="rId21" Type="http://schemas.openxmlformats.org/officeDocument/2006/relationships/ctrlProp" Target="../ctrlProps/ctrlProp21.xml" /><Relationship Id="rId22" Type="http://schemas.openxmlformats.org/officeDocument/2006/relationships/ctrlProp" Target="../ctrlProps/ctrlProp22.xml" /><Relationship Id="rId23" Type="http://schemas.openxmlformats.org/officeDocument/2006/relationships/ctrlProp" Target="../ctrlProps/ctrlProp23.xml" /><Relationship Id="rId24" Type="http://schemas.openxmlformats.org/officeDocument/2006/relationships/ctrlProp" Target="../ctrlProps/ctrlProp24.xml" /><Relationship Id="rId25" Type="http://schemas.openxmlformats.org/officeDocument/2006/relationships/ctrlProp" Target="../ctrlProps/ctrlProp25.xml" /><Relationship Id="rId26" Type="http://schemas.openxmlformats.org/officeDocument/2006/relationships/ctrlProp" Target="../ctrlProps/ctrlProp26.xml" /><Relationship Id="rId27" Type="http://schemas.openxmlformats.org/officeDocument/2006/relationships/ctrlProp" Target="../ctrlProps/ctrlProp27.xml" /><Relationship Id="rId28" Type="http://schemas.openxmlformats.org/officeDocument/2006/relationships/ctrlProp" Target="../ctrlProps/ctrlProp28.xml" /><Relationship Id="rId29" Type="http://schemas.openxmlformats.org/officeDocument/2006/relationships/ctrlProp" Target="../ctrlProps/ctrlProp29.xml" /><Relationship Id="rId30" Type="http://schemas.openxmlformats.org/officeDocument/2006/relationships/ctrlProp" Target="../ctrlProps/ctrlProp30.xml" /><Relationship Id="rId31" Type="http://schemas.openxmlformats.org/officeDocument/2006/relationships/ctrlProp" Target="../ctrlProps/ctrlProp31.xml" /><Relationship Id="rId32" Type="http://schemas.openxmlformats.org/officeDocument/2006/relationships/ctrlProp" Target="../ctrlProps/ctrlProp32.xml" /><Relationship Id="rId33" Type="http://schemas.openxmlformats.org/officeDocument/2006/relationships/ctrlProp" Target="../ctrlProps/ctrlProp33.xml" /><Relationship Id="rId34" Type="http://schemas.openxmlformats.org/officeDocument/2006/relationships/ctrlProp" Target="../ctrlProps/ctrlProp34.xml" /><Relationship Id="rId35" Type="http://schemas.openxmlformats.org/officeDocument/2006/relationships/ctrlProp" Target="../ctrlProps/ctrlProp35.xml" /><Relationship Id="rId36" Type="http://schemas.openxmlformats.org/officeDocument/2006/relationships/ctrlProp" Target="../ctrlProps/ctrlProp36.xml" /><Relationship Id="rId37" Type="http://schemas.openxmlformats.org/officeDocument/2006/relationships/ctrlProp" Target="../ctrlProps/ctrlProp37.xml" /><Relationship Id="rId38" Type="http://schemas.openxmlformats.org/officeDocument/2006/relationships/ctrlProp" Target="../ctrlProps/ctrlProp38.xml" /><Relationship Id="rId39" Type="http://schemas.openxmlformats.org/officeDocument/2006/relationships/ctrlProp" Target="../ctrlProps/ctrlProp39.xml" /><Relationship Id="rId40" Type="http://schemas.openxmlformats.org/officeDocument/2006/relationships/ctrlProp" Target="../ctrlProps/ctrlProp40.xml" /><Relationship Id="rId41" Type="http://schemas.openxmlformats.org/officeDocument/2006/relationships/ctrlProp" Target="../ctrlProps/ctrlProp41.xml" /><Relationship Id="rId42" Type="http://schemas.openxmlformats.org/officeDocument/2006/relationships/ctrlProp" Target="../ctrlProps/ctrlProp42.xml" /><Relationship Id="rId43" Type="http://schemas.openxmlformats.org/officeDocument/2006/relationships/ctrlProp" Target="../ctrlProps/ctrlProp43.xml" /><Relationship Id="rId44" Type="http://schemas.openxmlformats.org/officeDocument/2006/relationships/ctrlProp" Target="../ctrlProps/ctrlProp44.xml" /><Relationship Id="rId45" Type="http://schemas.openxmlformats.org/officeDocument/2006/relationships/ctrlProp" Target="../ctrlProps/ctrlProp45.xml" /><Relationship Id="rId46" Type="http://schemas.openxmlformats.org/officeDocument/2006/relationships/ctrlProp" Target="../ctrlProps/ctrlProp46.xml" /><Relationship Id="rId47" Type="http://schemas.openxmlformats.org/officeDocument/2006/relationships/ctrlProp" Target="../ctrlProps/ctrlProp47.xml" /><Relationship Id="rId48" Type="http://schemas.openxmlformats.org/officeDocument/2006/relationships/ctrlProp" Target="../ctrlProps/ctrlProp48.xml" /><Relationship Id="rId49" Type="http://schemas.openxmlformats.org/officeDocument/2006/relationships/ctrlProp" Target="../ctrlProps/ctrlProp49.xml" /><Relationship Id="rId50" Type="http://schemas.openxmlformats.org/officeDocument/2006/relationships/ctrlProp" Target="../ctrlProps/ctrlProp50.xml" /><Relationship Id="rId51" Type="http://schemas.openxmlformats.org/officeDocument/2006/relationships/ctrlProp" Target="../ctrlProps/ctrlProp51.xml" /><Relationship Id="rId52" Type="http://schemas.openxmlformats.org/officeDocument/2006/relationships/ctrlProp" Target="../ctrlProps/ctrlProp52.xml" /><Relationship Id="rId53" Type="http://schemas.openxmlformats.org/officeDocument/2006/relationships/ctrlProp" Target="../ctrlProps/ctrlProp53.xml" /><Relationship Id="rId54" Type="http://schemas.openxmlformats.org/officeDocument/2006/relationships/ctrlProp" Target="../ctrlProps/ctrlProp54.xml" /><Relationship Id="rId55" Type="http://schemas.openxmlformats.org/officeDocument/2006/relationships/ctrlProp" Target="../ctrlProps/ctrlProp55.xml" /><Relationship Id="rId56" Type="http://schemas.openxmlformats.org/officeDocument/2006/relationships/ctrlProp" Target="../ctrlProps/ctrlProp56.xml" /><Relationship Id="rId57" Type="http://schemas.openxmlformats.org/officeDocument/2006/relationships/ctrlProp" Target="../ctrlProps/ctrlProp57.xml" /><Relationship Id="rId58" Type="http://schemas.openxmlformats.org/officeDocument/2006/relationships/ctrlProp" Target="../ctrlProps/ctrlProp58.xml" /><Relationship Id="rId59" Type="http://schemas.openxmlformats.org/officeDocument/2006/relationships/ctrlProp" Target="../ctrlProps/ctrlProp59.xml" /><Relationship Id="rId60" Type="http://schemas.openxmlformats.org/officeDocument/2006/relationships/ctrlProp" Target="../ctrlProps/ctrlProp60.xml" /><Relationship Id="rId61" Type="http://schemas.openxmlformats.org/officeDocument/2006/relationships/ctrlProp" Target="../ctrlProps/ctrlProp61.xml" /><Relationship Id="rId62" Type="http://schemas.openxmlformats.org/officeDocument/2006/relationships/ctrlProp" Target="../ctrlProps/ctrlProp62.xml" /><Relationship Id="rId63" Type="http://schemas.openxmlformats.org/officeDocument/2006/relationships/ctrlProp" Target="../ctrlProps/ctrlProp63.xml" /><Relationship Id="rId64" Type="http://schemas.openxmlformats.org/officeDocument/2006/relationships/ctrlProp" Target="../ctrlProps/ctrlProp64.xml" /><Relationship Id="rId65" Type="http://schemas.openxmlformats.org/officeDocument/2006/relationships/ctrlProp" Target="../ctrlProps/ctrlProp65.xml" /><Relationship Id="rId66" Type="http://schemas.openxmlformats.org/officeDocument/2006/relationships/ctrlProp" Target="../ctrlProps/ctrlProp66.xml" /><Relationship Id="rId67" Type="http://schemas.openxmlformats.org/officeDocument/2006/relationships/ctrlProp" Target="../ctrlProps/ctrlProp67.xml" /><Relationship Id="rId68" Type="http://schemas.openxmlformats.org/officeDocument/2006/relationships/ctrlProp" Target="../ctrlProps/ctrlProp68.xml" /><Relationship Id="rId69" Type="http://schemas.openxmlformats.org/officeDocument/2006/relationships/ctrlProp" Target="../ctrlProps/ctrlProp69.xml" /><Relationship Id="rId70" Type="http://schemas.openxmlformats.org/officeDocument/2006/relationships/ctrlProp" Target="../ctrlProps/ctrlProp70.xml" /><Relationship Id="rId71" Type="http://schemas.openxmlformats.org/officeDocument/2006/relationships/ctrlProp" Target="../ctrlProps/ctrlProp71.xml" /><Relationship Id="rId72" Type="http://schemas.openxmlformats.org/officeDocument/2006/relationships/ctrlProp" Target="../ctrlProps/ctrlProp72.xml" /><Relationship Id="rId73" Type="http://schemas.openxmlformats.org/officeDocument/2006/relationships/ctrlProp" Target="../ctrlProps/ctrlProp73.xml" /><Relationship Id="rId74" Type="http://schemas.openxmlformats.org/officeDocument/2006/relationships/ctrlProp" Target="../ctrlProps/ctrlProp74.xml" /><Relationship Id="rId75" Type="http://schemas.openxmlformats.org/officeDocument/2006/relationships/ctrlProp" Target="../ctrlProps/ctrlProp75.xml" /><Relationship Id="rId76" Type="http://schemas.openxmlformats.org/officeDocument/2006/relationships/ctrlProp" Target="../ctrlProps/ctrlProp76.xml" /><Relationship Id="rId77" Type="http://schemas.openxmlformats.org/officeDocument/2006/relationships/ctrlProp" Target="../ctrlProps/ctrlProp77.xml" /><Relationship Id="rId78" Type="http://schemas.openxmlformats.org/officeDocument/2006/relationships/ctrlProp" Target="../ctrlProps/ctrlProp78.xml" /><Relationship Id="rId79" Type="http://schemas.openxmlformats.org/officeDocument/2006/relationships/ctrlProp" Target="../ctrlProps/ctrlProp79.xml" /><Relationship Id="rId80" Type="http://schemas.openxmlformats.org/officeDocument/2006/relationships/ctrlProp" Target="../ctrlProps/ctrlProp80.xml" /><Relationship Id="rId81" Type="http://schemas.openxmlformats.org/officeDocument/2006/relationships/ctrlProp" Target="../ctrlProps/ctrlProp81.xml" /><Relationship Id="rId82" Type="http://schemas.openxmlformats.org/officeDocument/2006/relationships/ctrlProp" Target="../ctrlProps/ctrlProp82.xml" /><Relationship Id="rId83" Type="http://schemas.openxmlformats.org/officeDocument/2006/relationships/ctrlProp" Target="../ctrlProps/ctrlProp83.xml" /><Relationship Id="rId84" Type="http://schemas.openxmlformats.org/officeDocument/2006/relationships/ctrlProp" Target="../ctrlProps/ctrlProp84.xml" /><Relationship Id="rId85" Type="http://schemas.openxmlformats.org/officeDocument/2006/relationships/ctrlProp" Target="../ctrlProps/ctrlProp85.xml" /><Relationship Id="rId86" Type="http://schemas.openxmlformats.org/officeDocument/2006/relationships/ctrlProp" Target="../ctrlProps/ctrlProp86.xml" /><Relationship Id="rId87" Type="http://schemas.openxmlformats.org/officeDocument/2006/relationships/ctrlProp" Target="../ctrlProps/ctrlProp87.xml" /><Relationship Id="rId88" Type="http://schemas.openxmlformats.org/officeDocument/2006/relationships/ctrlProp" Target="../ctrlProps/ctrlProp88.xml" /><Relationship Id="rId89" Type="http://schemas.openxmlformats.org/officeDocument/2006/relationships/ctrlProp" Target="../ctrlProps/ctrlProp89.xml" /><Relationship Id="rId90" Type="http://schemas.openxmlformats.org/officeDocument/2006/relationships/ctrlProp" Target="../ctrlProps/ctrlProp90.xml" /><Relationship Id="rId91" Type="http://schemas.openxmlformats.org/officeDocument/2006/relationships/ctrlProp" Target="../ctrlProps/ctrlProp91.xml" /><Relationship Id="rId92" Type="http://schemas.openxmlformats.org/officeDocument/2006/relationships/ctrlProp" Target="../ctrlProps/ctrlProp92.xml" /><Relationship Id="rId93" Type="http://schemas.openxmlformats.org/officeDocument/2006/relationships/ctrlProp" Target="../ctrlProps/ctrlProp93.xml" /><Relationship Id="rId94" Type="http://schemas.openxmlformats.org/officeDocument/2006/relationships/ctrlProp" Target="../ctrlProps/ctrlProp94.xml" /><Relationship Id="rId95" Type="http://schemas.openxmlformats.org/officeDocument/2006/relationships/ctrlProp" Target="../ctrlProps/ctrlProp95.xml" /><Relationship Id="rId96" Type="http://schemas.openxmlformats.org/officeDocument/2006/relationships/ctrlProp" Target="../ctrlProps/ctrlProp96.xml" /><Relationship Id="rId97" Type="http://schemas.openxmlformats.org/officeDocument/2006/relationships/ctrlProp" Target="../ctrlProps/ctrlProp97.xml" /><Relationship Id="rId98" Type="http://schemas.openxmlformats.org/officeDocument/2006/relationships/ctrlProp" Target="../ctrlProps/ctrlProp98.xml" /><Relationship Id="rId99" Type="http://schemas.openxmlformats.org/officeDocument/2006/relationships/ctrlProp" Target="../ctrlProps/ctrlProp99.xml" /><Relationship Id="rId100" Type="http://schemas.openxmlformats.org/officeDocument/2006/relationships/ctrlProp" Target="../ctrlProps/ctrlProp100.xml" /><Relationship Id="rId101" Type="http://schemas.openxmlformats.org/officeDocument/2006/relationships/ctrlProp" Target="../ctrlProps/ctrlProp101.xml" /><Relationship Id="rId102" Type="http://schemas.openxmlformats.org/officeDocument/2006/relationships/ctrlProp" Target="../ctrlProps/ctrlProp102.xml" /><Relationship Id="rId103" Type="http://schemas.openxmlformats.org/officeDocument/2006/relationships/ctrlProp" Target="../ctrlProps/ctrlProp103.xml" /><Relationship Id="rId104" Type="http://schemas.openxmlformats.org/officeDocument/2006/relationships/ctrlProp" Target="../ctrlProps/ctrlProp104.xml" /><Relationship Id="rId105" Type="http://schemas.openxmlformats.org/officeDocument/2006/relationships/ctrlProp" Target="../ctrlProps/ctrlProp105.xml" /><Relationship Id="rId106" Type="http://schemas.openxmlformats.org/officeDocument/2006/relationships/ctrlProp" Target="../ctrlProps/ctrlProp106.xml" /><Relationship Id="rId107" Type="http://schemas.openxmlformats.org/officeDocument/2006/relationships/ctrlProp" Target="../ctrlProps/ctrlProp107.xml" /><Relationship Id="rId108" Type="http://schemas.openxmlformats.org/officeDocument/2006/relationships/ctrlProp" Target="../ctrlProps/ctrlProp108.xml" /><Relationship Id="rId109" Type="http://schemas.openxmlformats.org/officeDocument/2006/relationships/ctrlProp" Target="../ctrlProps/ctrlProp109.xml" /><Relationship Id="rId110" Type="http://schemas.openxmlformats.org/officeDocument/2006/relationships/ctrlProp" Target="../ctrlProps/ctrlProp110.xml" /><Relationship Id="rId111" Type="http://schemas.openxmlformats.org/officeDocument/2006/relationships/ctrlProp" Target="../ctrlProps/ctrlProp111.xml" /><Relationship Id="rId112" Type="http://schemas.openxmlformats.org/officeDocument/2006/relationships/ctrlProp" Target="../ctrlProps/ctrlProp112.xml" /><Relationship Id="rId113" Type="http://schemas.openxmlformats.org/officeDocument/2006/relationships/ctrlProp" Target="../ctrlProps/ctrlProp113.xml" /><Relationship Id="rId114" Type="http://schemas.openxmlformats.org/officeDocument/2006/relationships/ctrlProp" Target="../ctrlProps/ctrlProp114.xml" /><Relationship Id="rId115" Type="http://schemas.openxmlformats.org/officeDocument/2006/relationships/ctrlProp" Target="../ctrlProps/ctrlProp115.xml" /><Relationship Id="rId116" Type="http://schemas.openxmlformats.org/officeDocument/2006/relationships/ctrlProp" Target="../ctrlProps/ctrlProp116.xml" /><Relationship Id="rId117" Type="http://schemas.openxmlformats.org/officeDocument/2006/relationships/ctrlProp" Target="../ctrlProps/ctrlProp117.xml" /><Relationship Id="rId118" Type="http://schemas.openxmlformats.org/officeDocument/2006/relationships/ctrlProp" Target="../ctrlProps/ctrlProp118.xml" /><Relationship Id="rId119" Type="http://schemas.openxmlformats.org/officeDocument/2006/relationships/ctrlProp" Target="../ctrlProps/ctrlProp119.xml" /><Relationship Id="rId120" Type="http://schemas.openxmlformats.org/officeDocument/2006/relationships/ctrlProp" Target="../ctrlProps/ctrlProp120.xml" /><Relationship Id="rId121" Type="http://schemas.openxmlformats.org/officeDocument/2006/relationships/ctrlProp" Target="../ctrlProps/ctrlProp121.xml" /><Relationship Id="rId122" Type="http://schemas.openxmlformats.org/officeDocument/2006/relationships/ctrlProp" Target="../ctrlProps/ctrlProp122.xml" /><Relationship Id="rId123" Type="http://schemas.openxmlformats.org/officeDocument/2006/relationships/ctrlProp" Target="../ctrlProps/ctrlProp123.xml" /><Relationship Id="rId124" Type="http://schemas.openxmlformats.org/officeDocument/2006/relationships/ctrlProp" Target="../ctrlProps/ctrlProp124.xml" /><Relationship Id="rId125" Type="http://schemas.openxmlformats.org/officeDocument/2006/relationships/ctrlProp" Target="../ctrlProps/ctrlProp125.xml" /><Relationship Id="rId126" Type="http://schemas.openxmlformats.org/officeDocument/2006/relationships/ctrlProp" Target="../ctrlProps/ctrlProp126.xml" /><Relationship Id="rId127" Type="http://schemas.openxmlformats.org/officeDocument/2006/relationships/ctrlProp" Target="../ctrlProps/ctrlProp127.xml" /><Relationship Id="rId128" Type="http://schemas.openxmlformats.org/officeDocument/2006/relationships/ctrlProp" Target="../ctrlProps/ctrlProp128.xml" /><Relationship Id="rId129" Type="http://schemas.openxmlformats.org/officeDocument/2006/relationships/ctrlProp" Target="../ctrlProps/ctrlProp129.xml" /><Relationship Id="rId130" Type="http://schemas.openxmlformats.org/officeDocument/2006/relationships/ctrlProp" Target="../ctrlProps/ctrlProp130.xml" /><Relationship Id="rId131" Type="http://schemas.openxmlformats.org/officeDocument/2006/relationships/ctrlProp" Target="../ctrlProps/ctrlProp131.xml" /><Relationship Id="rId132" Type="http://schemas.openxmlformats.org/officeDocument/2006/relationships/ctrlProp" Target="../ctrlProps/ctrlProp132.xml" /><Relationship Id="rId133" Type="http://schemas.openxmlformats.org/officeDocument/2006/relationships/ctrlProp" Target="../ctrlProps/ctrlProp133.xml" /><Relationship Id="rId134" Type="http://schemas.openxmlformats.org/officeDocument/2006/relationships/ctrlProp" Target="../ctrlProps/ctrlProp134.xml" /><Relationship Id="rId135" Type="http://schemas.openxmlformats.org/officeDocument/2006/relationships/ctrlProp" Target="../ctrlProps/ctrlProp135.xml" /><Relationship Id="rId136" Type="http://schemas.openxmlformats.org/officeDocument/2006/relationships/ctrlProp" Target="../ctrlProps/ctrlProp136.xml" /><Relationship Id="rId137" Type="http://schemas.openxmlformats.org/officeDocument/2006/relationships/ctrlProp" Target="../ctrlProps/ctrlProp137.xml" /><Relationship Id="rId138" Type="http://schemas.openxmlformats.org/officeDocument/2006/relationships/ctrlProp" Target="../ctrlProps/ctrlProp138.xml" /><Relationship Id="rId139" Type="http://schemas.openxmlformats.org/officeDocument/2006/relationships/ctrlProp" Target="../ctrlProps/ctrlProp139.xml" /><Relationship Id="rId140" Type="http://schemas.openxmlformats.org/officeDocument/2006/relationships/ctrlProp" Target="../ctrlProps/ctrlProp140.xml" /><Relationship Id="rId141" Type="http://schemas.openxmlformats.org/officeDocument/2006/relationships/ctrlProp" Target="../ctrlProps/ctrlProp141.xml" /><Relationship Id="rId142" Type="http://schemas.openxmlformats.org/officeDocument/2006/relationships/ctrlProp" Target="../ctrlProps/ctrlProp142.xml" /><Relationship Id="rId143" Type="http://schemas.openxmlformats.org/officeDocument/2006/relationships/ctrlProp" Target="../ctrlProps/ctrlProp143.xml" /><Relationship Id="rId144" Type="http://schemas.openxmlformats.org/officeDocument/2006/relationships/ctrlProp" Target="../ctrlProps/ctrlProp144.xml" /><Relationship Id="rId145" Type="http://schemas.openxmlformats.org/officeDocument/2006/relationships/ctrlProp" Target="../ctrlProps/ctrlProp145.xml" /><Relationship Id="rId146" Type="http://schemas.openxmlformats.org/officeDocument/2006/relationships/ctrlProp" Target="../ctrlProps/ctrlProp146.xml" /><Relationship Id="rId147" Type="http://schemas.openxmlformats.org/officeDocument/2006/relationships/ctrlProp" Target="../ctrlProps/ctrlProp147.xml" /><Relationship Id="rId148" Type="http://schemas.openxmlformats.org/officeDocument/2006/relationships/ctrlProp" Target="../ctrlProps/ctrlProp148.xml" /><Relationship Id="rId149" Type="http://schemas.openxmlformats.org/officeDocument/2006/relationships/ctrlProp" Target="../ctrlProps/ctrlProp149.xml" /><Relationship Id="rId150" Type="http://schemas.openxmlformats.org/officeDocument/2006/relationships/ctrlProp" Target="../ctrlProps/ctrlProp150.xml" /><Relationship Id="rId151" Type="http://schemas.openxmlformats.org/officeDocument/2006/relationships/ctrlProp" Target="../ctrlProps/ctrlProp151.xml" /><Relationship Id="rId152" Type="http://schemas.openxmlformats.org/officeDocument/2006/relationships/ctrlProp" Target="../ctrlProps/ctrlProp152.xml" /><Relationship Id="rId153" Type="http://schemas.openxmlformats.org/officeDocument/2006/relationships/ctrlProp" Target="../ctrlProps/ctrlProp153.xml" /><Relationship Id="rId154" Type="http://schemas.openxmlformats.org/officeDocument/2006/relationships/ctrlProp" Target="../ctrlProps/ctrlProp154.xml" /><Relationship Id="rId155" Type="http://schemas.openxmlformats.org/officeDocument/2006/relationships/ctrlProp" Target="../ctrlProps/ctrlProp155.xml" /><Relationship Id="rId156" Type="http://schemas.openxmlformats.org/officeDocument/2006/relationships/ctrlProp" Target="../ctrlProps/ctrlProp156.xml" /><Relationship Id="rId157" Type="http://schemas.openxmlformats.org/officeDocument/2006/relationships/ctrlProp" Target="../ctrlProps/ctrlProp157.xml" /><Relationship Id="rId158" Type="http://schemas.openxmlformats.org/officeDocument/2006/relationships/ctrlProp" Target="../ctrlProps/ctrlProp158.xml" /><Relationship Id="rId159" Type="http://schemas.openxmlformats.org/officeDocument/2006/relationships/ctrlProp" Target="../ctrlProps/ctrlProp159.xml" /><Relationship Id="rId160" Type="http://schemas.openxmlformats.org/officeDocument/2006/relationships/ctrlProp" Target="../ctrlProps/ctrlProp160.xml" /><Relationship Id="rId161" Type="http://schemas.openxmlformats.org/officeDocument/2006/relationships/ctrlProp" Target="../ctrlProps/ctrlProp161.xml" /><Relationship Id="rId162" Type="http://schemas.openxmlformats.org/officeDocument/2006/relationships/ctrlProp" Target="../ctrlProps/ctrlProp162.xml" /><Relationship Id="rId163" Type="http://schemas.openxmlformats.org/officeDocument/2006/relationships/ctrlProp" Target="../ctrlProps/ctrlProp163.xml" /><Relationship Id="rId164" Type="http://schemas.openxmlformats.org/officeDocument/2006/relationships/ctrlProp" Target="../ctrlProps/ctrlProp164.xml" /><Relationship Id="rId165" Type="http://schemas.openxmlformats.org/officeDocument/2006/relationships/ctrlProp" Target="../ctrlProps/ctrlProp165.xml" /><Relationship Id="rId166" Type="http://schemas.openxmlformats.org/officeDocument/2006/relationships/ctrlProp" Target="../ctrlProps/ctrlProp166.xml" /><Relationship Id="rId167" Type="http://schemas.openxmlformats.org/officeDocument/2006/relationships/ctrlProp" Target="../ctrlProps/ctrlProp167.xml" /><Relationship Id="rId168" Type="http://schemas.openxmlformats.org/officeDocument/2006/relationships/ctrlProp" Target="../ctrlProps/ctrlProp168.xml" /><Relationship Id="rId169" Type="http://schemas.openxmlformats.org/officeDocument/2006/relationships/ctrlProp" Target="../ctrlProps/ctrlProp169.xml" /><Relationship Id="rId170" Type="http://schemas.openxmlformats.org/officeDocument/2006/relationships/ctrlProp" Target="../ctrlProps/ctrlProp170.xml" /><Relationship Id="rId171" Type="http://schemas.openxmlformats.org/officeDocument/2006/relationships/ctrlProp" Target="../ctrlProps/ctrlProp171.xml" /><Relationship Id="rId172" Type="http://schemas.openxmlformats.org/officeDocument/2006/relationships/ctrlProp" Target="../ctrlProps/ctrlProp172.xml" /><Relationship Id="rId173" Type="http://schemas.openxmlformats.org/officeDocument/2006/relationships/ctrlProp" Target="../ctrlProps/ctrlProp173.xml" /><Relationship Id="rId174" Type="http://schemas.openxmlformats.org/officeDocument/2006/relationships/ctrlProp" Target="../ctrlProps/ctrlProp174.xml" /><Relationship Id="rId175" Type="http://schemas.openxmlformats.org/officeDocument/2006/relationships/ctrlProp" Target="../ctrlProps/ctrlProp175.xml" /><Relationship Id="rId176" Type="http://schemas.openxmlformats.org/officeDocument/2006/relationships/ctrlProp" Target="../ctrlProps/ctrlProp176.xml" /><Relationship Id="rId177" Type="http://schemas.openxmlformats.org/officeDocument/2006/relationships/ctrlProp" Target="../ctrlProps/ctrlProp177.xml" /><Relationship Id="rId178" Type="http://schemas.openxmlformats.org/officeDocument/2006/relationships/ctrlProp" Target="../ctrlProps/ctrlProp178.xml" /><Relationship Id="rId179" Type="http://schemas.openxmlformats.org/officeDocument/2006/relationships/ctrlProp" Target="../ctrlProps/ctrlProp179.xml" /><Relationship Id="rId180" Type="http://schemas.openxmlformats.org/officeDocument/2006/relationships/ctrlProp" Target="../ctrlProps/ctrlProp180.xml" /><Relationship Id="rId181" Type="http://schemas.openxmlformats.org/officeDocument/2006/relationships/ctrlProp" Target="../ctrlProps/ctrlProp181.xml" /><Relationship Id="rId182" Type="http://schemas.openxmlformats.org/officeDocument/2006/relationships/ctrlProp" Target="../ctrlProps/ctrlProp182.xml" /><Relationship Id="rId183" Type="http://schemas.openxmlformats.org/officeDocument/2006/relationships/ctrlProp" Target="../ctrlProps/ctrlProp183.xml" /><Relationship Id="rId184" Type="http://schemas.openxmlformats.org/officeDocument/2006/relationships/ctrlProp" Target="../ctrlProps/ctrlProp184.xml" /><Relationship Id="rId185" Type="http://schemas.openxmlformats.org/officeDocument/2006/relationships/ctrlProp" Target="../ctrlProps/ctrlProp185.xml" /><Relationship Id="rId186" Type="http://schemas.openxmlformats.org/officeDocument/2006/relationships/ctrlProp" Target="../ctrlProps/ctrlProp186.xml" /><Relationship Id="rId187" Type="http://schemas.openxmlformats.org/officeDocument/2006/relationships/ctrlProp" Target="../ctrlProps/ctrlProp187.xml" /><Relationship Id="rId188" Type="http://schemas.openxmlformats.org/officeDocument/2006/relationships/ctrlProp" Target="../ctrlProps/ctrlProp188.xml" /><Relationship Id="rId189" Type="http://schemas.openxmlformats.org/officeDocument/2006/relationships/ctrlProp" Target="../ctrlProps/ctrlProp189.xml" /><Relationship Id="rId190" Type="http://schemas.openxmlformats.org/officeDocument/2006/relationships/ctrlProp" Target="../ctrlProps/ctrlProp190.xml" /><Relationship Id="rId191" Type="http://schemas.openxmlformats.org/officeDocument/2006/relationships/ctrlProp" Target="../ctrlProps/ctrlProp191.xml" /><Relationship Id="rId192" Type="http://schemas.openxmlformats.org/officeDocument/2006/relationships/ctrlProp" Target="../ctrlProps/ctrlProp192.xml" /><Relationship Id="rId193" Type="http://schemas.openxmlformats.org/officeDocument/2006/relationships/ctrlProp" Target="../ctrlProps/ctrlProp193.xml" /><Relationship Id="rId194" Type="http://schemas.openxmlformats.org/officeDocument/2006/relationships/ctrlProp" Target="../ctrlProps/ctrlProp194.xml" /><Relationship Id="rId195" Type="http://schemas.openxmlformats.org/officeDocument/2006/relationships/ctrlProp" Target="../ctrlProps/ctrlProp195.xml" /><Relationship Id="rId196" Type="http://schemas.openxmlformats.org/officeDocument/2006/relationships/ctrlProp" Target="../ctrlProps/ctrlProp196.xml" /><Relationship Id="rId197" Type="http://schemas.openxmlformats.org/officeDocument/2006/relationships/ctrlProp" Target="../ctrlProps/ctrlProp197.xml" /><Relationship Id="rId198" Type="http://schemas.openxmlformats.org/officeDocument/2006/relationships/ctrlProp" Target="../ctrlProps/ctrlProp198.xml" /><Relationship Id="rId199" Type="http://schemas.openxmlformats.org/officeDocument/2006/relationships/ctrlProp" Target="../ctrlProps/ctrlProp199.xml" /><Relationship Id="rId200" Type="http://schemas.openxmlformats.org/officeDocument/2006/relationships/ctrlProp" Target="../ctrlProps/ctrlProp200.xml" /><Relationship Id="rId201" Type="http://schemas.openxmlformats.org/officeDocument/2006/relationships/ctrlProp" Target="../ctrlProps/ctrlProp201.xml" /><Relationship Id="rId202" Type="http://schemas.openxmlformats.org/officeDocument/2006/relationships/ctrlProp" Target="../ctrlProps/ctrlProp202.xml" /><Relationship Id="rId203" Type="http://schemas.openxmlformats.org/officeDocument/2006/relationships/ctrlProp" Target="../ctrlProps/ctrlProp203.xml" /><Relationship Id="rId204" Type="http://schemas.openxmlformats.org/officeDocument/2006/relationships/ctrlProp" Target="../ctrlProps/ctrlProp204.xml" /><Relationship Id="rId205" Type="http://schemas.openxmlformats.org/officeDocument/2006/relationships/ctrlProp" Target="../ctrlProps/ctrlProp205.xml" /><Relationship Id="rId206" Type="http://schemas.openxmlformats.org/officeDocument/2006/relationships/ctrlProp" Target="../ctrlProps/ctrlProp206.xml" /><Relationship Id="rId207" Type="http://schemas.openxmlformats.org/officeDocument/2006/relationships/ctrlProp" Target="../ctrlProps/ctrlProp207.xml" /><Relationship Id="rId208" Type="http://schemas.openxmlformats.org/officeDocument/2006/relationships/ctrlProp" Target="../ctrlProps/ctrlProp208.xml" /><Relationship Id="rId209" Type="http://schemas.openxmlformats.org/officeDocument/2006/relationships/ctrlProp" Target="../ctrlProps/ctrlProp209.xml" /><Relationship Id="rId210" Type="http://schemas.openxmlformats.org/officeDocument/2006/relationships/ctrlProp" Target="../ctrlProps/ctrlProp210.xml" /><Relationship Id="rId211" Type="http://schemas.openxmlformats.org/officeDocument/2006/relationships/ctrlProp" Target="../ctrlProps/ctrlProp211.xml" /><Relationship Id="rId212" Type="http://schemas.openxmlformats.org/officeDocument/2006/relationships/ctrlProp" Target="../ctrlProps/ctrlProp212.xml" /><Relationship Id="rId213" Type="http://schemas.openxmlformats.org/officeDocument/2006/relationships/ctrlProp" Target="../ctrlProps/ctrlProp213.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3.xml" /><Relationship Id="rId3" Type="http://schemas.openxmlformats.org/officeDocument/2006/relationships/vmlDrawing" Target="../drawings/vmlDrawing3.vml" /><Relationship Id="rId4" Type="http://schemas.openxmlformats.org/officeDocument/2006/relationships/ctrlProp" Target="../ctrlProps/ctrlProp214.xml" /><Relationship Id="rId5" Type="http://schemas.openxmlformats.org/officeDocument/2006/relationships/ctrlProp" Target="../ctrlProps/ctrlProp215.xml" /><Relationship Id="rId6" Type="http://schemas.openxmlformats.org/officeDocument/2006/relationships/ctrlProp" Target="../ctrlProps/ctrlProp216.xml" /><Relationship Id="rId7" Type="http://schemas.openxmlformats.org/officeDocument/2006/relationships/ctrlProp" Target="../ctrlProps/ctrlProp217.xml" /><Relationship Id="rId8" Type="http://schemas.openxmlformats.org/officeDocument/2006/relationships/ctrlProp" Target="../ctrlProps/ctrlProp218.xml" /><Relationship Id="rId9" Type="http://schemas.openxmlformats.org/officeDocument/2006/relationships/ctrlProp" Target="../ctrlProps/ctrlProp219.xml" /><Relationship Id="rId10" Type="http://schemas.openxmlformats.org/officeDocument/2006/relationships/ctrlProp" Target="../ctrlProps/ctrlProp220.xml" /><Relationship Id="rId11" Type="http://schemas.openxmlformats.org/officeDocument/2006/relationships/ctrlProp" Target="../ctrlProps/ctrlProp221.xml" /><Relationship Id="rId12" Type="http://schemas.openxmlformats.org/officeDocument/2006/relationships/ctrlProp" Target="../ctrlProps/ctrlProp222.xml" /><Relationship Id="rId13" Type="http://schemas.openxmlformats.org/officeDocument/2006/relationships/ctrlProp" Target="../ctrlProps/ctrlProp223.xml" /><Relationship Id="rId14" Type="http://schemas.openxmlformats.org/officeDocument/2006/relationships/ctrlProp" Target="../ctrlProps/ctrlProp224.xml" /><Relationship Id="rId15" Type="http://schemas.openxmlformats.org/officeDocument/2006/relationships/ctrlProp" Target="../ctrlProps/ctrlProp225.xml" /><Relationship Id="rId16" Type="http://schemas.openxmlformats.org/officeDocument/2006/relationships/ctrlProp" Target="../ctrlProps/ctrlProp226.xml" /><Relationship Id="rId17" Type="http://schemas.openxmlformats.org/officeDocument/2006/relationships/ctrlProp" Target="../ctrlProps/ctrlProp227.xml" /><Relationship Id="rId18" Type="http://schemas.openxmlformats.org/officeDocument/2006/relationships/ctrlProp" Target="../ctrlProps/ctrlProp228.xml" /><Relationship Id="rId19" Type="http://schemas.openxmlformats.org/officeDocument/2006/relationships/ctrlProp" Target="../ctrlProps/ctrlProp229.xml" /><Relationship Id="rId20" Type="http://schemas.openxmlformats.org/officeDocument/2006/relationships/ctrlProp" Target="../ctrlProps/ctrlProp230.xml" /><Relationship Id="rId21" Type="http://schemas.openxmlformats.org/officeDocument/2006/relationships/ctrlProp" Target="../ctrlProps/ctrlProp231.xml" /><Relationship Id="rId22" Type="http://schemas.openxmlformats.org/officeDocument/2006/relationships/ctrlProp" Target="../ctrlProps/ctrlProp232.xml" /><Relationship Id="rId23" Type="http://schemas.openxmlformats.org/officeDocument/2006/relationships/ctrlProp" Target="../ctrlProps/ctrlProp233.xml" /><Relationship Id="rId24" Type="http://schemas.openxmlformats.org/officeDocument/2006/relationships/ctrlProp" Target="../ctrlProps/ctrlProp234.xml" /><Relationship Id="rId25" Type="http://schemas.openxmlformats.org/officeDocument/2006/relationships/ctrlProp" Target="../ctrlProps/ctrlProp235.xml" /><Relationship Id="rId26" Type="http://schemas.openxmlformats.org/officeDocument/2006/relationships/ctrlProp" Target="../ctrlProps/ctrlProp236.xml" /><Relationship Id="rId27" Type="http://schemas.openxmlformats.org/officeDocument/2006/relationships/ctrlProp" Target="../ctrlProps/ctrlProp237.xml" /><Relationship Id="rId28" Type="http://schemas.openxmlformats.org/officeDocument/2006/relationships/ctrlProp" Target="../ctrlProps/ctrlProp238.xml" /><Relationship Id="rId29" Type="http://schemas.openxmlformats.org/officeDocument/2006/relationships/ctrlProp" Target="../ctrlProps/ctrlProp239.xml" /><Relationship Id="rId30" Type="http://schemas.openxmlformats.org/officeDocument/2006/relationships/ctrlProp" Target="../ctrlProps/ctrlProp240.xml" /><Relationship Id="rId31" Type="http://schemas.openxmlformats.org/officeDocument/2006/relationships/ctrlProp" Target="../ctrlProps/ctrlProp241.xml" /><Relationship Id="rId32" Type="http://schemas.openxmlformats.org/officeDocument/2006/relationships/ctrlProp" Target="../ctrlProps/ctrlProp242.xml" /><Relationship Id="rId33" Type="http://schemas.openxmlformats.org/officeDocument/2006/relationships/ctrlProp" Target="../ctrlProps/ctrlProp243.xml" /><Relationship Id="rId34" Type="http://schemas.openxmlformats.org/officeDocument/2006/relationships/ctrlProp" Target="../ctrlProps/ctrlProp244.xml" /><Relationship Id="rId35" Type="http://schemas.openxmlformats.org/officeDocument/2006/relationships/ctrlProp" Target="../ctrlProps/ctrlProp245.xml" /><Relationship Id="rId36" Type="http://schemas.openxmlformats.org/officeDocument/2006/relationships/ctrlProp" Target="../ctrlProps/ctrlProp246.xml" /><Relationship Id="rId37" Type="http://schemas.openxmlformats.org/officeDocument/2006/relationships/ctrlProp" Target="../ctrlProps/ctrlProp247.xml" /><Relationship Id="rId38" Type="http://schemas.openxmlformats.org/officeDocument/2006/relationships/ctrlProp" Target="../ctrlProps/ctrlProp248.xml" /><Relationship Id="rId39" Type="http://schemas.openxmlformats.org/officeDocument/2006/relationships/ctrlProp" Target="../ctrlProps/ctrlProp249.xml" /><Relationship Id="rId40" Type="http://schemas.openxmlformats.org/officeDocument/2006/relationships/ctrlProp" Target="../ctrlProps/ctrlProp250.xml" /><Relationship Id="rId41" Type="http://schemas.openxmlformats.org/officeDocument/2006/relationships/ctrlProp" Target="../ctrlProps/ctrlProp251.xml" /><Relationship Id="rId42" Type="http://schemas.openxmlformats.org/officeDocument/2006/relationships/ctrlProp" Target="../ctrlProps/ctrlProp252.xml" /><Relationship Id="rId43" Type="http://schemas.openxmlformats.org/officeDocument/2006/relationships/ctrlProp" Target="../ctrlProps/ctrlProp253.xml" /><Relationship Id="rId44" Type="http://schemas.openxmlformats.org/officeDocument/2006/relationships/ctrlProp" Target="../ctrlProps/ctrlProp254.xml" /><Relationship Id="rId45" Type="http://schemas.openxmlformats.org/officeDocument/2006/relationships/ctrlProp" Target="../ctrlProps/ctrlProp255.xml" /><Relationship Id="rId46" Type="http://schemas.openxmlformats.org/officeDocument/2006/relationships/ctrlProp" Target="../ctrlProps/ctrlProp256.xml" /><Relationship Id="rId47" Type="http://schemas.openxmlformats.org/officeDocument/2006/relationships/ctrlProp" Target="../ctrlProps/ctrlProp257.xml" /><Relationship Id="rId48" Type="http://schemas.openxmlformats.org/officeDocument/2006/relationships/ctrlProp" Target="../ctrlProps/ctrlProp258.xml" /><Relationship Id="rId49" Type="http://schemas.openxmlformats.org/officeDocument/2006/relationships/ctrlProp" Target="../ctrlProps/ctrlProp259.xml" /><Relationship Id="rId50" Type="http://schemas.openxmlformats.org/officeDocument/2006/relationships/ctrlProp" Target="../ctrlProps/ctrlProp260.xml" /><Relationship Id="rId51" Type="http://schemas.openxmlformats.org/officeDocument/2006/relationships/ctrlProp" Target="../ctrlProps/ctrlProp261.xml" /><Relationship Id="rId52" Type="http://schemas.openxmlformats.org/officeDocument/2006/relationships/ctrlProp" Target="../ctrlProps/ctrlProp262.xml" /><Relationship Id="rId53" Type="http://schemas.openxmlformats.org/officeDocument/2006/relationships/ctrlProp" Target="../ctrlProps/ctrlProp263.xml" /><Relationship Id="rId54" Type="http://schemas.openxmlformats.org/officeDocument/2006/relationships/ctrlProp" Target="../ctrlProps/ctrlProp264.xml" /><Relationship Id="rId55" Type="http://schemas.openxmlformats.org/officeDocument/2006/relationships/ctrlProp" Target="../ctrlProps/ctrlProp265.xml" /><Relationship Id="rId56" Type="http://schemas.openxmlformats.org/officeDocument/2006/relationships/ctrlProp" Target="../ctrlProps/ctrlProp266.xml" /><Relationship Id="rId57" Type="http://schemas.openxmlformats.org/officeDocument/2006/relationships/ctrlProp" Target="../ctrlProps/ctrlProp267.xml" /><Relationship Id="rId58" Type="http://schemas.openxmlformats.org/officeDocument/2006/relationships/ctrlProp" Target="../ctrlProps/ctrlProp268.xml" /><Relationship Id="rId59" Type="http://schemas.openxmlformats.org/officeDocument/2006/relationships/ctrlProp" Target="../ctrlProps/ctrlProp269.xml" /><Relationship Id="rId60" Type="http://schemas.openxmlformats.org/officeDocument/2006/relationships/ctrlProp" Target="../ctrlProps/ctrlProp270.xml" /><Relationship Id="rId61" Type="http://schemas.openxmlformats.org/officeDocument/2006/relationships/ctrlProp" Target="../ctrlProps/ctrlProp271.xml" /><Relationship Id="rId62" Type="http://schemas.openxmlformats.org/officeDocument/2006/relationships/ctrlProp" Target="../ctrlProps/ctrlProp272.xml" /><Relationship Id="rId63" Type="http://schemas.openxmlformats.org/officeDocument/2006/relationships/ctrlProp" Target="../ctrlProps/ctrlProp273.xml" /><Relationship Id="rId64" Type="http://schemas.openxmlformats.org/officeDocument/2006/relationships/ctrlProp" Target="../ctrlProps/ctrlProp274.xml" /><Relationship Id="rId65" Type="http://schemas.openxmlformats.org/officeDocument/2006/relationships/ctrlProp" Target="../ctrlProps/ctrlProp275.xml" /><Relationship Id="rId66" Type="http://schemas.openxmlformats.org/officeDocument/2006/relationships/ctrlProp" Target="../ctrlProps/ctrlProp276.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4.xml" /><Relationship Id="rId3" Type="http://schemas.openxmlformats.org/officeDocument/2006/relationships/vmlDrawing" Target="../drawings/vmlDrawing4.vml" /><Relationship Id="rId4" Type="http://schemas.openxmlformats.org/officeDocument/2006/relationships/ctrlProp" Target="../ctrlProps/ctrlProp277.xml" /><Relationship Id="rId5" Type="http://schemas.openxmlformats.org/officeDocument/2006/relationships/ctrlProp" Target="../ctrlProps/ctrlProp278.xml" /><Relationship Id="rId6" Type="http://schemas.openxmlformats.org/officeDocument/2006/relationships/ctrlProp" Target="../ctrlProps/ctrlProp279.xml" /><Relationship Id="rId7" Type="http://schemas.openxmlformats.org/officeDocument/2006/relationships/ctrlProp" Target="../ctrlProps/ctrlProp280.xml" /><Relationship Id="rId8" Type="http://schemas.openxmlformats.org/officeDocument/2006/relationships/ctrlProp" Target="../ctrlProps/ctrlProp281.xml" /><Relationship Id="rId9" Type="http://schemas.openxmlformats.org/officeDocument/2006/relationships/ctrlProp" Target="../ctrlProps/ctrlProp282.xml" /><Relationship Id="rId10" Type="http://schemas.openxmlformats.org/officeDocument/2006/relationships/ctrlProp" Target="../ctrlProps/ctrlProp283.xml" /><Relationship Id="rId11" Type="http://schemas.openxmlformats.org/officeDocument/2006/relationships/ctrlProp" Target="../ctrlProps/ctrlProp284.xml" /><Relationship Id="rId12" Type="http://schemas.openxmlformats.org/officeDocument/2006/relationships/ctrlProp" Target="../ctrlProps/ctrlProp285.xml" /><Relationship Id="rId13" Type="http://schemas.openxmlformats.org/officeDocument/2006/relationships/ctrlProp" Target="../ctrlProps/ctrlProp286.xml" /><Relationship Id="rId14" Type="http://schemas.openxmlformats.org/officeDocument/2006/relationships/ctrlProp" Target="../ctrlProps/ctrlProp287.xml" /><Relationship Id="rId15" Type="http://schemas.openxmlformats.org/officeDocument/2006/relationships/ctrlProp" Target="../ctrlProps/ctrlProp288.xml" /><Relationship Id="rId16" Type="http://schemas.openxmlformats.org/officeDocument/2006/relationships/ctrlProp" Target="../ctrlProps/ctrlProp289.xml" /><Relationship Id="rId17" Type="http://schemas.openxmlformats.org/officeDocument/2006/relationships/ctrlProp" Target="../ctrlProps/ctrlProp290.xml" /><Relationship Id="rId18" Type="http://schemas.openxmlformats.org/officeDocument/2006/relationships/ctrlProp" Target="../ctrlProps/ctrlProp291.xml" /><Relationship Id="rId19" Type="http://schemas.openxmlformats.org/officeDocument/2006/relationships/ctrlProp" Target="../ctrlProps/ctrlProp292.xml" /><Relationship Id="rId20" Type="http://schemas.openxmlformats.org/officeDocument/2006/relationships/ctrlProp" Target="../ctrlProps/ctrlProp293.xml" /><Relationship Id="rId21" Type="http://schemas.openxmlformats.org/officeDocument/2006/relationships/ctrlProp" Target="../ctrlProps/ctrlProp294.xml" /><Relationship Id="rId22" Type="http://schemas.openxmlformats.org/officeDocument/2006/relationships/ctrlProp" Target="../ctrlProps/ctrlProp295.xml" /><Relationship Id="rId23" Type="http://schemas.openxmlformats.org/officeDocument/2006/relationships/ctrlProp" Target="../ctrlProps/ctrlProp296.xml" /><Relationship Id="rId24" Type="http://schemas.openxmlformats.org/officeDocument/2006/relationships/ctrlProp" Target="../ctrlProps/ctrlProp297.xml" /><Relationship Id="rId25" Type="http://schemas.openxmlformats.org/officeDocument/2006/relationships/ctrlProp" Target="../ctrlProps/ctrlProp298.xml" /><Relationship Id="rId26" Type="http://schemas.openxmlformats.org/officeDocument/2006/relationships/ctrlProp" Target="../ctrlProps/ctrlProp299.xml" /><Relationship Id="rId27" Type="http://schemas.openxmlformats.org/officeDocument/2006/relationships/ctrlProp" Target="../ctrlProps/ctrlProp300.xml" /><Relationship Id="rId28" Type="http://schemas.openxmlformats.org/officeDocument/2006/relationships/ctrlProp" Target="../ctrlProps/ctrlProp301.xml" /><Relationship Id="rId29" Type="http://schemas.openxmlformats.org/officeDocument/2006/relationships/ctrlProp" Target="../ctrlProps/ctrlProp302.xml" /><Relationship Id="rId30" Type="http://schemas.openxmlformats.org/officeDocument/2006/relationships/ctrlProp" Target="../ctrlProps/ctrlProp303.xml" /><Relationship Id="rId31" Type="http://schemas.openxmlformats.org/officeDocument/2006/relationships/ctrlProp" Target="../ctrlProps/ctrlProp304.xml" /><Relationship Id="rId32" Type="http://schemas.openxmlformats.org/officeDocument/2006/relationships/ctrlProp" Target="../ctrlProps/ctrlProp305.xml" /><Relationship Id="rId33" Type="http://schemas.openxmlformats.org/officeDocument/2006/relationships/ctrlProp" Target="../ctrlProps/ctrlProp306.xml" /><Relationship Id="rId34" Type="http://schemas.openxmlformats.org/officeDocument/2006/relationships/ctrlProp" Target="../ctrlProps/ctrlProp307.xml" /><Relationship Id="rId35" Type="http://schemas.openxmlformats.org/officeDocument/2006/relationships/ctrlProp" Target="../ctrlProps/ctrlProp308.xml" /><Relationship Id="rId36" Type="http://schemas.openxmlformats.org/officeDocument/2006/relationships/ctrlProp" Target="../ctrlProps/ctrlProp309.xml" /><Relationship Id="rId37" Type="http://schemas.openxmlformats.org/officeDocument/2006/relationships/ctrlProp" Target="../ctrlProps/ctrlProp310.xml" /><Relationship Id="rId38" Type="http://schemas.openxmlformats.org/officeDocument/2006/relationships/ctrlProp" Target="../ctrlProps/ctrlProp311.xml" /><Relationship Id="rId39" Type="http://schemas.openxmlformats.org/officeDocument/2006/relationships/ctrlProp" Target="../ctrlProps/ctrlProp312.xml" /><Relationship Id="rId40" Type="http://schemas.openxmlformats.org/officeDocument/2006/relationships/ctrlProp" Target="../ctrlProps/ctrlProp313.xml" /><Relationship Id="rId41" Type="http://schemas.openxmlformats.org/officeDocument/2006/relationships/ctrlProp" Target="../ctrlProps/ctrlProp314.xml" /><Relationship Id="rId42" Type="http://schemas.openxmlformats.org/officeDocument/2006/relationships/ctrlProp" Target="../ctrlProps/ctrlProp315.xml" /><Relationship Id="rId43" Type="http://schemas.openxmlformats.org/officeDocument/2006/relationships/ctrlProp" Target="../ctrlProps/ctrlProp316.xml" /><Relationship Id="rId44" Type="http://schemas.openxmlformats.org/officeDocument/2006/relationships/ctrlProp" Target="../ctrlProps/ctrlProp317.xml" /><Relationship Id="rId45" Type="http://schemas.openxmlformats.org/officeDocument/2006/relationships/ctrlProp" Target="../ctrlProps/ctrlProp318.xml" /><Relationship Id="rId46" Type="http://schemas.openxmlformats.org/officeDocument/2006/relationships/ctrlProp" Target="../ctrlProps/ctrlProp319.xml" /><Relationship Id="rId47" Type="http://schemas.openxmlformats.org/officeDocument/2006/relationships/ctrlProp" Target="../ctrlProps/ctrlProp320.xml" /><Relationship Id="rId48" Type="http://schemas.openxmlformats.org/officeDocument/2006/relationships/ctrlProp" Target="../ctrlProps/ctrlProp321.xml" /><Relationship Id="rId49" Type="http://schemas.openxmlformats.org/officeDocument/2006/relationships/ctrlProp" Target="../ctrlProps/ctrlProp322.xml" /><Relationship Id="rId50" Type="http://schemas.openxmlformats.org/officeDocument/2006/relationships/ctrlProp" Target="../ctrlProps/ctrlProp323.xml" /><Relationship Id="rId51" Type="http://schemas.openxmlformats.org/officeDocument/2006/relationships/ctrlProp" Target="../ctrlProps/ctrlProp324.xml" /><Relationship Id="rId52" Type="http://schemas.openxmlformats.org/officeDocument/2006/relationships/ctrlProp" Target="../ctrlProps/ctrlProp325.xml" /><Relationship Id="rId53" Type="http://schemas.openxmlformats.org/officeDocument/2006/relationships/ctrlProp" Target="../ctrlProps/ctrlProp326.xml" /><Relationship Id="rId54" Type="http://schemas.openxmlformats.org/officeDocument/2006/relationships/ctrlProp" Target="../ctrlProps/ctrlProp327.xml" /><Relationship Id="rId55" Type="http://schemas.openxmlformats.org/officeDocument/2006/relationships/ctrlProp" Target="../ctrlProps/ctrlProp328.xml" /><Relationship Id="rId56" Type="http://schemas.openxmlformats.org/officeDocument/2006/relationships/ctrlProp" Target="../ctrlProps/ctrlProp329.xml" /><Relationship Id="rId57" Type="http://schemas.openxmlformats.org/officeDocument/2006/relationships/ctrlProp" Target="../ctrlProps/ctrlProp330.xml" /><Relationship Id="rId58" Type="http://schemas.openxmlformats.org/officeDocument/2006/relationships/ctrlProp" Target="../ctrlProps/ctrlProp331.xml" /><Relationship Id="rId59" Type="http://schemas.openxmlformats.org/officeDocument/2006/relationships/ctrlProp" Target="../ctrlProps/ctrlProp332.xml" /><Relationship Id="rId60" Type="http://schemas.openxmlformats.org/officeDocument/2006/relationships/ctrlProp" Target="../ctrlProps/ctrlProp333.xml" /><Relationship Id="rId61" Type="http://schemas.openxmlformats.org/officeDocument/2006/relationships/ctrlProp" Target="../ctrlProps/ctrlProp334.xml" /><Relationship Id="rId62" Type="http://schemas.openxmlformats.org/officeDocument/2006/relationships/ctrlProp" Target="../ctrlProps/ctrlProp335.xml" /><Relationship Id="rId63" Type="http://schemas.openxmlformats.org/officeDocument/2006/relationships/ctrlProp" Target="../ctrlProps/ctrlProp336.xml" /><Relationship Id="rId64" Type="http://schemas.openxmlformats.org/officeDocument/2006/relationships/ctrlProp" Target="../ctrlProps/ctrlProp337.xml" /><Relationship Id="rId65" Type="http://schemas.openxmlformats.org/officeDocument/2006/relationships/ctrlProp" Target="../ctrlProps/ctrlProp338.xml" /><Relationship Id="rId66" Type="http://schemas.openxmlformats.org/officeDocument/2006/relationships/ctrlProp" Target="../ctrlProps/ctrlProp339.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5.xml" /><Relationship Id="rId3" Type="http://schemas.openxmlformats.org/officeDocument/2006/relationships/vmlDrawing" Target="../drawings/vmlDrawing5.vml" /><Relationship Id="rId4" Type="http://schemas.openxmlformats.org/officeDocument/2006/relationships/ctrlProp" Target="../ctrlProps/ctrlProp340.xml" /><Relationship Id="rId5" Type="http://schemas.openxmlformats.org/officeDocument/2006/relationships/ctrlProp" Target="../ctrlProps/ctrlProp341.xml" /><Relationship Id="rId6" Type="http://schemas.openxmlformats.org/officeDocument/2006/relationships/ctrlProp" Target="../ctrlProps/ctrlProp342.xml" /><Relationship Id="rId7" Type="http://schemas.openxmlformats.org/officeDocument/2006/relationships/ctrlProp" Target="../ctrlProps/ctrlProp343.xml" /><Relationship Id="rId8" Type="http://schemas.openxmlformats.org/officeDocument/2006/relationships/ctrlProp" Target="../ctrlProps/ctrlProp344.xml" /><Relationship Id="rId9" Type="http://schemas.openxmlformats.org/officeDocument/2006/relationships/ctrlProp" Target="../ctrlProps/ctrlProp345.xml" /><Relationship Id="rId10" Type="http://schemas.openxmlformats.org/officeDocument/2006/relationships/ctrlProp" Target="../ctrlProps/ctrlProp346.xml" /><Relationship Id="rId11" Type="http://schemas.openxmlformats.org/officeDocument/2006/relationships/ctrlProp" Target="../ctrlProps/ctrlProp347.xml" /><Relationship Id="rId12" Type="http://schemas.openxmlformats.org/officeDocument/2006/relationships/ctrlProp" Target="../ctrlProps/ctrlProp348.xml" /><Relationship Id="rId13" Type="http://schemas.openxmlformats.org/officeDocument/2006/relationships/ctrlProp" Target="../ctrlProps/ctrlProp349.xml" /><Relationship Id="rId14" Type="http://schemas.openxmlformats.org/officeDocument/2006/relationships/ctrlProp" Target="../ctrlProps/ctrlProp350.xml" /><Relationship Id="rId15" Type="http://schemas.openxmlformats.org/officeDocument/2006/relationships/ctrlProp" Target="../ctrlProps/ctrlProp351.xml" /><Relationship Id="rId16" Type="http://schemas.openxmlformats.org/officeDocument/2006/relationships/ctrlProp" Target="../ctrlProps/ctrlProp352.xml" /><Relationship Id="rId17" Type="http://schemas.openxmlformats.org/officeDocument/2006/relationships/ctrlProp" Target="../ctrlProps/ctrlProp353.xml" /><Relationship Id="rId18" Type="http://schemas.openxmlformats.org/officeDocument/2006/relationships/ctrlProp" Target="../ctrlProps/ctrlProp354.xml" /><Relationship Id="rId19" Type="http://schemas.openxmlformats.org/officeDocument/2006/relationships/ctrlProp" Target="../ctrlProps/ctrlProp355.xml" /><Relationship Id="rId20" Type="http://schemas.openxmlformats.org/officeDocument/2006/relationships/ctrlProp" Target="../ctrlProps/ctrlProp356.xml" /><Relationship Id="rId21" Type="http://schemas.openxmlformats.org/officeDocument/2006/relationships/ctrlProp" Target="../ctrlProps/ctrlProp357.xml" /><Relationship Id="rId22" Type="http://schemas.openxmlformats.org/officeDocument/2006/relationships/ctrlProp" Target="../ctrlProps/ctrlProp358.xml" /><Relationship Id="rId23" Type="http://schemas.openxmlformats.org/officeDocument/2006/relationships/ctrlProp" Target="../ctrlProps/ctrlProp359.xml" /><Relationship Id="rId24" Type="http://schemas.openxmlformats.org/officeDocument/2006/relationships/ctrlProp" Target="../ctrlProps/ctrlProp360.xml" /><Relationship Id="rId25" Type="http://schemas.openxmlformats.org/officeDocument/2006/relationships/ctrlProp" Target="../ctrlProps/ctrlProp361.xml" /><Relationship Id="rId26" Type="http://schemas.openxmlformats.org/officeDocument/2006/relationships/ctrlProp" Target="../ctrlProps/ctrlProp362.xml" /><Relationship Id="rId27" Type="http://schemas.openxmlformats.org/officeDocument/2006/relationships/ctrlProp" Target="../ctrlProps/ctrlProp363.xml" /><Relationship Id="rId28" Type="http://schemas.openxmlformats.org/officeDocument/2006/relationships/ctrlProp" Target="../ctrlProps/ctrlProp364.xml" /><Relationship Id="rId29" Type="http://schemas.openxmlformats.org/officeDocument/2006/relationships/ctrlProp" Target="../ctrlProps/ctrlProp365.xml" /><Relationship Id="rId30" Type="http://schemas.openxmlformats.org/officeDocument/2006/relationships/ctrlProp" Target="../ctrlProps/ctrlProp366.xml" /><Relationship Id="rId31" Type="http://schemas.openxmlformats.org/officeDocument/2006/relationships/ctrlProp" Target="../ctrlProps/ctrlProp367.xml" /><Relationship Id="rId32" Type="http://schemas.openxmlformats.org/officeDocument/2006/relationships/ctrlProp" Target="../ctrlProps/ctrlProp368.xml" /><Relationship Id="rId33" Type="http://schemas.openxmlformats.org/officeDocument/2006/relationships/ctrlProp" Target="../ctrlProps/ctrlProp369.xml" /><Relationship Id="rId34" Type="http://schemas.openxmlformats.org/officeDocument/2006/relationships/ctrlProp" Target="../ctrlProps/ctrlProp370.xml" /><Relationship Id="rId35" Type="http://schemas.openxmlformats.org/officeDocument/2006/relationships/ctrlProp" Target="../ctrlProps/ctrlProp371.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6.xml" /><Relationship Id="rId3" Type="http://schemas.openxmlformats.org/officeDocument/2006/relationships/vmlDrawing" Target="../drawings/vmlDrawing6.vml" /><Relationship Id="rId4" Type="http://schemas.openxmlformats.org/officeDocument/2006/relationships/ctrlProp" Target="../ctrlProps/ctrlProp372.xml" /><Relationship Id="rId5" Type="http://schemas.openxmlformats.org/officeDocument/2006/relationships/ctrlProp" Target="../ctrlProps/ctrlProp373.xml" /><Relationship Id="rId6" Type="http://schemas.openxmlformats.org/officeDocument/2006/relationships/ctrlProp" Target="../ctrlProps/ctrlProp374.xml" /><Relationship Id="rId7" Type="http://schemas.openxmlformats.org/officeDocument/2006/relationships/ctrlProp" Target="../ctrlProps/ctrlProp375.xml" /><Relationship Id="rId8" Type="http://schemas.openxmlformats.org/officeDocument/2006/relationships/ctrlProp" Target="../ctrlProps/ctrlProp376.xml" /><Relationship Id="rId9" Type="http://schemas.openxmlformats.org/officeDocument/2006/relationships/ctrlProp" Target="../ctrlProps/ctrlProp377.xml" /><Relationship Id="rId10" Type="http://schemas.openxmlformats.org/officeDocument/2006/relationships/ctrlProp" Target="../ctrlProps/ctrlProp378.xml" /><Relationship Id="rId11" Type="http://schemas.openxmlformats.org/officeDocument/2006/relationships/ctrlProp" Target="../ctrlProps/ctrlProp379.xml" /><Relationship Id="rId12" Type="http://schemas.openxmlformats.org/officeDocument/2006/relationships/ctrlProp" Target="../ctrlProps/ctrlProp380.xml" /><Relationship Id="rId13" Type="http://schemas.openxmlformats.org/officeDocument/2006/relationships/ctrlProp" Target="../ctrlProps/ctrlProp381.xml" /><Relationship Id="rId14" Type="http://schemas.openxmlformats.org/officeDocument/2006/relationships/ctrlProp" Target="../ctrlProps/ctrlProp382.xml" /><Relationship Id="rId15" Type="http://schemas.openxmlformats.org/officeDocument/2006/relationships/ctrlProp" Target="../ctrlProps/ctrlProp383.xml" /><Relationship Id="rId16" Type="http://schemas.openxmlformats.org/officeDocument/2006/relationships/ctrlProp" Target="../ctrlProps/ctrlProp384.xml" /><Relationship Id="rId17" Type="http://schemas.openxmlformats.org/officeDocument/2006/relationships/ctrlProp" Target="../ctrlProps/ctrlProp385.xml" /><Relationship Id="rId18" Type="http://schemas.openxmlformats.org/officeDocument/2006/relationships/ctrlProp" Target="../ctrlProps/ctrlProp386.xml" /><Relationship Id="rId19" Type="http://schemas.openxmlformats.org/officeDocument/2006/relationships/ctrlProp" Target="../ctrlProps/ctrlProp387.xml" /><Relationship Id="rId20" Type="http://schemas.openxmlformats.org/officeDocument/2006/relationships/ctrlProp" Target="../ctrlProps/ctrlProp388.xml" /><Relationship Id="rId21" Type="http://schemas.openxmlformats.org/officeDocument/2006/relationships/ctrlProp" Target="../ctrlProps/ctrlProp389.xml" /><Relationship Id="rId22" Type="http://schemas.openxmlformats.org/officeDocument/2006/relationships/ctrlProp" Target="../ctrlProps/ctrlProp390.xml" /><Relationship Id="rId23" Type="http://schemas.openxmlformats.org/officeDocument/2006/relationships/ctrlProp" Target="../ctrlProps/ctrlProp391.xml" /><Relationship Id="rId24" Type="http://schemas.openxmlformats.org/officeDocument/2006/relationships/ctrlProp" Target="../ctrlProps/ctrlProp392.xml" /><Relationship Id="rId25" Type="http://schemas.openxmlformats.org/officeDocument/2006/relationships/ctrlProp" Target="../ctrlProps/ctrlProp393.xml" /><Relationship Id="rId26" Type="http://schemas.openxmlformats.org/officeDocument/2006/relationships/ctrlProp" Target="../ctrlProps/ctrlProp394.xml" /><Relationship Id="rId27" Type="http://schemas.openxmlformats.org/officeDocument/2006/relationships/ctrlProp" Target="../ctrlProps/ctrlProp395.xml" /><Relationship Id="rId28" Type="http://schemas.openxmlformats.org/officeDocument/2006/relationships/ctrlProp" Target="../ctrlProps/ctrlProp396.xml" /><Relationship Id="rId29" Type="http://schemas.openxmlformats.org/officeDocument/2006/relationships/ctrlProp" Target="../ctrlProps/ctrlProp397.xml" /><Relationship Id="rId30" Type="http://schemas.openxmlformats.org/officeDocument/2006/relationships/ctrlProp" Target="../ctrlProps/ctrlProp398.xml" /><Relationship Id="rId31" Type="http://schemas.openxmlformats.org/officeDocument/2006/relationships/ctrlProp" Target="../ctrlProps/ctrlProp399.xml" /><Relationship Id="rId32" Type="http://schemas.openxmlformats.org/officeDocument/2006/relationships/ctrlProp" Target="../ctrlProps/ctrlProp400.xml" /><Relationship Id="rId33" Type="http://schemas.openxmlformats.org/officeDocument/2006/relationships/ctrlProp" Target="../ctrlProps/ctrlProp401.xml" /><Relationship Id="rId34" Type="http://schemas.openxmlformats.org/officeDocument/2006/relationships/ctrlProp" Target="../ctrlProps/ctrlProp402.xml" /><Relationship Id="rId35" Type="http://schemas.openxmlformats.org/officeDocument/2006/relationships/ctrlProp" Target="../ctrlProps/ctrlProp403.xml" /><Relationship Id="rId36" Type="http://schemas.openxmlformats.org/officeDocument/2006/relationships/ctrlProp" Target="../ctrlProps/ctrlProp404.xml" /><Relationship Id="rId37" Type="http://schemas.openxmlformats.org/officeDocument/2006/relationships/ctrlProp" Target="../ctrlProps/ctrlProp405.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7.xml" /><Relationship Id="rId3" Type="http://schemas.openxmlformats.org/officeDocument/2006/relationships/vmlDrawing" Target="../drawings/vmlDrawing7.vml" /><Relationship Id="rId4" Type="http://schemas.openxmlformats.org/officeDocument/2006/relationships/ctrlProp" Target="../ctrlProps/ctrlProp406.xml" /><Relationship Id="rId5" Type="http://schemas.openxmlformats.org/officeDocument/2006/relationships/ctrlProp" Target="../ctrlProps/ctrlProp407.xml" /><Relationship Id="rId6" Type="http://schemas.openxmlformats.org/officeDocument/2006/relationships/ctrlProp" Target="../ctrlProps/ctrlProp408.xml" /><Relationship Id="rId7" Type="http://schemas.openxmlformats.org/officeDocument/2006/relationships/ctrlProp" Target="../ctrlProps/ctrlProp409.xml" /><Relationship Id="rId8" Type="http://schemas.openxmlformats.org/officeDocument/2006/relationships/ctrlProp" Target="../ctrlProps/ctrlProp410.xml" /><Relationship Id="rId9" Type="http://schemas.openxmlformats.org/officeDocument/2006/relationships/ctrlProp" Target="../ctrlProps/ctrlProp411.xml" /><Relationship Id="rId10" Type="http://schemas.openxmlformats.org/officeDocument/2006/relationships/ctrlProp" Target="../ctrlProps/ctrlProp412.xml" /><Relationship Id="rId11" Type="http://schemas.openxmlformats.org/officeDocument/2006/relationships/ctrlProp" Target="../ctrlProps/ctrlProp413.xml" /><Relationship Id="rId12" Type="http://schemas.openxmlformats.org/officeDocument/2006/relationships/ctrlProp" Target="../ctrlProps/ctrlProp414.xml" /><Relationship Id="rId13" Type="http://schemas.openxmlformats.org/officeDocument/2006/relationships/ctrlProp" Target="../ctrlProps/ctrlProp415.xml" /><Relationship Id="rId14" Type="http://schemas.openxmlformats.org/officeDocument/2006/relationships/ctrlProp" Target="../ctrlProps/ctrlProp416.xml" /><Relationship Id="rId15" Type="http://schemas.openxmlformats.org/officeDocument/2006/relationships/ctrlProp" Target="../ctrlProps/ctrlProp417.xml" /><Relationship Id="rId16" Type="http://schemas.openxmlformats.org/officeDocument/2006/relationships/ctrlProp" Target="../ctrlProps/ctrlProp418.xml" /><Relationship Id="rId17" Type="http://schemas.openxmlformats.org/officeDocument/2006/relationships/ctrlProp" Target="../ctrlProps/ctrlProp419.xml" /><Relationship Id="rId18" Type="http://schemas.openxmlformats.org/officeDocument/2006/relationships/ctrlProp" Target="../ctrlProps/ctrlProp420.xml" /><Relationship Id="rId19" Type="http://schemas.openxmlformats.org/officeDocument/2006/relationships/ctrlProp" Target="../ctrlProps/ctrlProp421.xml" /><Relationship Id="rId20" Type="http://schemas.openxmlformats.org/officeDocument/2006/relationships/ctrlProp" Target="../ctrlProps/ctrlProp422.xml" /><Relationship Id="rId21" Type="http://schemas.openxmlformats.org/officeDocument/2006/relationships/ctrlProp" Target="../ctrlProps/ctrlProp423.xml" /><Relationship Id="rId22" Type="http://schemas.openxmlformats.org/officeDocument/2006/relationships/ctrlProp" Target="../ctrlProps/ctrlProp424.xml" /><Relationship Id="rId23" Type="http://schemas.openxmlformats.org/officeDocument/2006/relationships/ctrlProp" Target="../ctrlProps/ctrlProp425.xml" /><Relationship Id="rId24" Type="http://schemas.openxmlformats.org/officeDocument/2006/relationships/ctrlProp" Target="../ctrlProps/ctrlProp426.xml" /><Relationship Id="rId25" Type="http://schemas.openxmlformats.org/officeDocument/2006/relationships/ctrlProp" Target="../ctrlProps/ctrlProp427.xml" /><Relationship Id="rId26" Type="http://schemas.openxmlformats.org/officeDocument/2006/relationships/ctrlProp" Target="../ctrlProps/ctrlProp428.xml" /><Relationship Id="rId27" Type="http://schemas.openxmlformats.org/officeDocument/2006/relationships/ctrlProp" Target="../ctrlProps/ctrlProp429.xml" /><Relationship Id="rId28" Type="http://schemas.openxmlformats.org/officeDocument/2006/relationships/ctrlProp" Target="../ctrlProps/ctrlProp430.xml" /><Relationship Id="rId29" Type="http://schemas.openxmlformats.org/officeDocument/2006/relationships/ctrlProp" Target="../ctrlProps/ctrlProp431.xml" /><Relationship Id="rId30" Type="http://schemas.openxmlformats.org/officeDocument/2006/relationships/ctrlProp" Target="../ctrlProps/ctrlProp432.xml" /><Relationship Id="rId31" Type="http://schemas.openxmlformats.org/officeDocument/2006/relationships/ctrlProp" Target="../ctrlProps/ctrlProp433.xml" /><Relationship Id="rId32" Type="http://schemas.openxmlformats.org/officeDocument/2006/relationships/ctrlProp" Target="../ctrlProps/ctrlProp434.xml" /><Relationship Id="rId33" Type="http://schemas.openxmlformats.org/officeDocument/2006/relationships/ctrlProp" Target="../ctrlProps/ctrlProp435.xml" /><Relationship Id="rId34" Type="http://schemas.openxmlformats.org/officeDocument/2006/relationships/ctrlProp" Target="../ctrlProps/ctrlProp436.xml" /><Relationship Id="rId35" Type="http://schemas.openxmlformats.org/officeDocument/2006/relationships/ctrlProp" Target="../ctrlProps/ctrlProp437.xml" /><Relationship Id="rId36" Type="http://schemas.openxmlformats.org/officeDocument/2006/relationships/ctrlProp" Target="../ctrlProps/ctrlProp438.xml" /><Relationship Id="rId37" Type="http://schemas.openxmlformats.org/officeDocument/2006/relationships/ctrlProp" Target="../ctrlProps/ctrlProp439.xml" /><Relationship Id="rId38" Type="http://schemas.openxmlformats.org/officeDocument/2006/relationships/ctrlProp" Target="../ctrlProps/ctrlProp440.xml" /><Relationship Id="rId39" Type="http://schemas.openxmlformats.org/officeDocument/2006/relationships/ctrlProp" Target="../ctrlProps/ctrlProp441.xml" /><Relationship Id="rId40" Type="http://schemas.openxmlformats.org/officeDocument/2006/relationships/ctrlProp" Target="../ctrlProps/ctrlProp442.xml" /><Relationship Id="rId41" Type="http://schemas.openxmlformats.org/officeDocument/2006/relationships/ctrlProp" Target="../ctrlProps/ctrlProp443.xml" /><Relationship Id="rId42" Type="http://schemas.openxmlformats.org/officeDocument/2006/relationships/ctrlProp" Target="../ctrlProps/ctrlProp444.xml" /><Relationship Id="rId43" Type="http://schemas.openxmlformats.org/officeDocument/2006/relationships/ctrlProp" Target="../ctrlProps/ctrlProp445.xml" /><Relationship Id="rId44" Type="http://schemas.openxmlformats.org/officeDocument/2006/relationships/ctrlProp" Target="../ctrlProps/ctrlProp446.xml" /><Relationship Id="rId45" Type="http://schemas.openxmlformats.org/officeDocument/2006/relationships/ctrlProp" Target="../ctrlProps/ctrlProp447.xml" /><Relationship Id="rId46" Type="http://schemas.openxmlformats.org/officeDocument/2006/relationships/ctrlProp" Target="../ctrlProps/ctrlProp448.xml" /><Relationship Id="rId47" Type="http://schemas.openxmlformats.org/officeDocument/2006/relationships/ctrlProp" Target="../ctrlProps/ctrlProp449.xml" /><Relationship Id="rId48" Type="http://schemas.openxmlformats.org/officeDocument/2006/relationships/ctrlProp" Target="../ctrlProps/ctrlProp450.xml" /><Relationship Id="rId49" Type="http://schemas.openxmlformats.org/officeDocument/2006/relationships/ctrlProp" Target="../ctrlProps/ctrlProp451.xml" /><Relationship Id="rId50" Type="http://schemas.openxmlformats.org/officeDocument/2006/relationships/ctrlProp" Target="../ctrlProps/ctrlProp452.xml" /><Relationship Id="rId51" Type="http://schemas.openxmlformats.org/officeDocument/2006/relationships/ctrlProp" Target="../ctrlProps/ctrlProp453.xml" /><Relationship Id="rId52" Type="http://schemas.openxmlformats.org/officeDocument/2006/relationships/ctrlProp" Target="../ctrlProps/ctrlProp454.xml" /><Relationship Id="rId53" Type="http://schemas.openxmlformats.org/officeDocument/2006/relationships/ctrlProp" Target="../ctrlProps/ctrlProp455.xml" /><Relationship Id="rId54" Type="http://schemas.openxmlformats.org/officeDocument/2006/relationships/ctrlProp" Target="../ctrlProps/ctrlProp456.xml" /><Relationship Id="rId55" Type="http://schemas.openxmlformats.org/officeDocument/2006/relationships/ctrlProp" Target="../ctrlProps/ctrlProp457.xml" /><Relationship Id="rId56" Type="http://schemas.openxmlformats.org/officeDocument/2006/relationships/ctrlProp" Target="../ctrlProps/ctrlProp458.xml" /><Relationship Id="rId57" Type="http://schemas.openxmlformats.org/officeDocument/2006/relationships/ctrlProp" Target="../ctrlProps/ctrlProp459.xml" /><Relationship Id="rId58" Type="http://schemas.openxmlformats.org/officeDocument/2006/relationships/ctrlProp" Target="../ctrlProps/ctrlProp460.xml" /><Relationship Id="rId59" Type="http://schemas.openxmlformats.org/officeDocument/2006/relationships/ctrlProp" Target="../ctrlProps/ctrlProp461.xml" /><Relationship Id="rId60" Type="http://schemas.openxmlformats.org/officeDocument/2006/relationships/ctrlProp" Target="../ctrlProps/ctrlProp462.xml" /><Relationship Id="rId61" Type="http://schemas.openxmlformats.org/officeDocument/2006/relationships/ctrlProp" Target="../ctrlProps/ctrlProp463.xml" /><Relationship Id="rId62" Type="http://schemas.openxmlformats.org/officeDocument/2006/relationships/ctrlProp" Target="../ctrlProps/ctrlProp464.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8.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9.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 Id="rId2" Type="http://schemas.openxmlformats.org/officeDocument/2006/relationships/drawing" Target="../drawings/drawing10.xml"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B2:N122"/>
  <sheetViews>
    <sheetView tabSelected="1" view="pageBreakPreview" topLeftCell="A7" zoomScaleSheetLayoutView="100" workbookViewId="0">
      <selection activeCell="B2" sqref="B2"/>
    </sheetView>
  </sheetViews>
  <sheetFormatPr defaultRowHeight="18.75"/>
  <cols>
    <col min="1" max="1" width="2" customWidth="1"/>
    <col min="2" max="2" width="2.5" customWidth="1"/>
    <col min="3" max="3" width="22.5" customWidth="1"/>
    <col min="4" max="4" width="37.83203125" customWidth="1"/>
    <col min="5" max="5" width="18" customWidth="1"/>
    <col min="6" max="6" width="13.5" customWidth="1"/>
    <col min="14" max="14" width="20.08203125" style="1" hidden="1" customWidth="1"/>
  </cols>
  <sheetData>
    <row r="2" spans="2:14">
      <c r="B2" s="2"/>
      <c r="C2" s="3" t="s">
        <v>2469</v>
      </c>
      <c r="D2" s="2"/>
      <c r="E2" s="2"/>
      <c r="F2" s="2"/>
      <c r="G2" s="2"/>
      <c r="H2" s="2"/>
      <c r="I2" s="2"/>
      <c r="J2" s="2"/>
      <c r="K2" s="2"/>
      <c r="L2" s="2"/>
      <c r="M2" s="2"/>
      <c r="N2" s="31" t="s">
        <v>580</v>
      </c>
    </row>
    <row r="3" spans="2:14">
      <c r="B3" s="2"/>
      <c r="C3" s="2"/>
      <c r="D3" s="2"/>
      <c r="E3" s="2"/>
      <c r="F3" s="2"/>
      <c r="G3" s="2"/>
      <c r="H3" s="2"/>
      <c r="I3" s="2"/>
      <c r="J3" s="2"/>
      <c r="K3" s="2"/>
      <c r="L3" s="2"/>
      <c r="M3" s="2"/>
    </row>
    <row r="4" spans="2:14">
      <c r="B4" s="2"/>
      <c r="C4" s="2" t="s">
        <v>12027</v>
      </c>
      <c r="D4" s="2"/>
      <c r="E4" s="2"/>
      <c r="F4" s="2"/>
      <c r="G4" s="2"/>
      <c r="H4" s="2"/>
      <c r="I4" s="2"/>
      <c r="J4" s="2"/>
      <c r="K4" s="2"/>
      <c r="L4" s="2"/>
      <c r="M4" s="2"/>
    </row>
    <row r="5" spans="2:14">
      <c r="B5" s="2"/>
      <c r="C5" s="2" t="s">
        <v>12030</v>
      </c>
      <c r="D5" s="2"/>
      <c r="E5" s="2"/>
      <c r="F5" s="2"/>
      <c r="G5" s="2"/>
      <c r="H5" s="2"/>
      <c r="I5" s="2"/>
      <c r="J5" s="2"/>
      <c r="K5" s="2"/>
      <c r="L5" s="2"/>
      <c r="M5" s="2"/>
    </row>
    <row r="6" spans="2:14">
      <c r="B6" s="2"/>
      <c r="C6" s="2" t="s">
        <v>6033</v>
      </c>
      <c r="D6" s="2"/>
      <c r="E6" s="2"/>
      <c r="F6" s="2"/>
      <c r="G6" s="2"/>
      <c r="H6" s="2"/>
      <c r="I6" s="2"/>
      <c r="J6" s="2"/>
      <c r="K6" s="2"/>
      <c r="L6" s="2"/>
      <c r="M6" s="2"/>
    </row>
    <row r="7" spans="2:14">
      <c r="B7" s="2"/>
      <c r="C7" s="2" t="s">
        <v>11966</v>
      </c>
      <c r="D7" s="2"/>
      <c r="E7" s="2"/>
      <c r="F7" s="2"/>
      <c r="G7" s="2"/>
      <c r="H7" s="2"/>
      <c r="I7" s="2"/>
      <c r="J7" s="2"/>
      <c r="K7" s="2"/>
      <c r="L7" s="2"/>
      <c r="M7" s="2"/>
    </row>
    <row r="8" spans="2:14">
      <c r="B8" s="2"/>
      <c r="C8" s="2"/>
      <c r="D8" s="2"/>
      <c r="E8" s="2"/>
      <c r="F8" s="2"/>
      <c r="G8" s="2"/>
      <c r="H8" s="2"/>
      <c r="I8" s="2"/>
      <c r="J8" s="2"/>
      <c r="K8" s="2"/>
      <c r="L8" s="2"/>
      <c r="M8" s="2"/>
    </row>
    <row r="9" spans="2:14">
      <c r="B9" s="2"/>
      <c r="C9" s="4" t="s">
        <v>10761</v>
      </c>
      <c r="D9" s="4" t="s">
        <v>10573</v>
      </c>
      <c r="E9" s="4"/>
      <c r="F9" s="4"/>
      <c r="G9" s="4"/>
      <c r="H9" s="4"/>
      <c r="I9" s="4"/>
      <c r="J9" s="4"/>
      <c r="K9" s="4"/>
      <c r="L9" s="2"/>
      <c r="M9" s="2"/>
    </row>
    <row r="10" spans="2:14">
      <c r="B10" s="2"/>
      <c r="C10" s="5" t="s">
        <v>9214</v>
      </c>
      <c r="D10" s="15" t="s">
        <v>5967</v>
      </c>
      <c r="E10" s="15"/>
      <c r="F10" s="15"/>
      <c r="G10" s="15"/>
      <c r="H10" s="15"/>
      <c r="I10" s="15"/>
      <c r="J10" s="15"/>
      <c r="K10" s="15"/>
      <c r="L10" s="2"/>
      <c r="M10" s="2"/>
    </row>
    <row r="11" spans="2:14">
      <c r="B11" s="2"/>
      <c r="C11" s="6" t="s">
        <v>5825</v>
      </c>
      <c r="D11" s="15" t="s">
        <v>1129</v>
      </c>
      <c r="E11" s="15"/>
      <c r="F11" s="15"/>
      <c r="G11" s="15"/>
      <c r="H11" s="15"/>
      <c r="I11" s="15"/>
      <c r="J11" s="15"/>
      <c r="K11" s="15"/>
      <c r="L11" s="2"/>
      <c r="M11" s="2"/>
    </row>
    <row r="12" spans="2:14">
      <c r="B12" s="2"/>
      <c r="C12" s="6" t="s">
        <v>7050</v>
      </c>
      <c r="D12" s="16" t="s">
        <v>22399</v>
      </c>
      <c r="E12" s="23"/>
      <c r="F12" s="23"/>
      <c r="G12" s="23"/>
      <c r="H12" s="23"/>
      <c r="I12" s="23"/>
      <c r="J12" s="23"/>
      <c r="K12" s="25"/>
      <c r="L12" s="2"/>
      <c r="M12" s="2"/>
    </row>
    <row r="13" spans="2:14">
      <c r="B13" s="2"/>
      <c r="C13" s="7" t="s">
        <v>11862</v>
      </c>
      <c r="D13" s="15" t="s">
        <v>2616</v>
      </c>
      <c r="E13" s="15"/>
      <c r="F13" s="15"/>
      <c r="G13" s="15"/>
      <c r="H13" s="15"/>
      <c r="I13" s="15"/>
      <c r="J13" s="15"/>
      <c r="K13" s="15"/>
      <c r="L13" s="2"/>
      <c r="M13" s="2"/>
    </row>
    <row r="14" spans="2:14">
      <c r="B14" s="2"/>
      <c r="C14" s="8" t="s">
        <v>11868</v>
      </c>
      <c r="D14" s="15" t="s">
        <v>6114</v>
      </c>
      <c r="E14" s="15"/>
      <c r="F14" s="15"/>
      <c r="G14" s="15"/>
      <c r="H14" s="15"/>
      <c r="I14" s="15"/>
      <c r="J14" s="15"/>
      <c r="K14" s="15"/>
      <c r="L14" s="2"/>
      <c r="M14" s="2"/>
    </row>
    <row r="15" spans="2:14" ht="18.75" customHeight="1">
      <c r="B15" s="2"/>
      <c r="C15" s="8" t="s">
        <v>12116</v>
      </c>
      <c r="D15" s="17" t="s">
        <v>2435</v>
      </c>
      <c r="E15" s="17"/>
      <c r="F15" s="17"/>
      <c r="G15" s="17"/>
      <c r="H15" s="17"/>
      <c r="I15" s="17"/>
      <c r="J15" s="17"/>
      <c r="K15" s="17"/>
      <c r="L15" s="2"/>
      <c r="M15" s="2"/>
    </row>
    <row r="16" spans="2:14">
      <c r="B16" s="2"/>
      <c r="C16" s="8"/>
      <c r="D16" s="17"/>
      <c r="E16" s="17"/>
      <c r="F16" s="17"/>
      <c r="G16" s="17"/>
      <c r="H16" s="17"/>
      <c r="I16" s="17"/>
      <c r="J16" s="17"/>
      <c r="K16" s="17"/>
      <c r="L16" s="2"/>
      <c r="M16" s="2"/>
    </row>
    <row r="17" spans="2:14">
      <c r="B17" s="2"/>
      <c r="C17" s="2"/>
      <c r="D17" s="2"/>
      <c r="E17" s="2"/>
      <c r="F17" s="2"/>
      <c r="G17" s="2"/>
      <c r="H17" s="2"/>
      <c r="I17" s="2"/>
      <c r="J17" s="2"/>
      <c r="K17" s="2"/>
      <c r="L17" s="2"/>
      <c r="M17" s="2"/>
    </row>
    <row r="18" spans="2:14">
      <c r="B18" s="2"/>
      <c r="C18" s="3" t="s">
        <v>11875</v>
      </c>
      <c r="D18" s="2"/>
      <c r="E18" s="2"/>
      <c r="F18" s="2"/>
      <c r="G18" s="2"/>
      <c r="H18" s="3" t="s">
        <v>1890</v>
      </c>
      <c r="I18" s="2"/>
      <c r="J18" s="2"/>
      <c r="K18" s="2"/>
      <c r="L18" s="2"/>
      <c r="M18" s="2"/>
    </row>
    <row r="19" spans="2:14">
      <c r="B19" s="2"/>
      <c r="C19" s="2"/>
      <c r="D19" s="2"/>
      <c r="E19" s="2"/>
      <c r="F19" s="2"/>
      <c r="G19" s="2"/>
      <c r="H19" s="2"/>
      <c r="I19" s="2"/>
      <c r="J19" s="2"/>
      <c r="K19" s="2"/>
      <c r="L19" s="2"/>
      <c r="M19" s="2"/>
    </row>
    <row r="20" spans="2:14" ht="18.75" customHeight="1">
      <c r="B20" s="2"/>
      <c r="C20" s="9" t="s">
        <v>3280</v>
      </c>
      <c r="D20" s="18" t="s">
        <v>11860</v>
      </c>
      <c r="E20" s="24" t="s">
        <v>4845</v>
      </c>
      <c r="F20" s="4" t="s">
        <v>3028</v>
      </c>
      <c r="G20" s="2"/>
      <c r="H20" s="5"/>
      <c r="I20" s="30" t="s">
        <v>3521</v>
      </c>
      <c r="J20" s="30"/>
      <c r="K20" s="30"/>
      <c r="L20" s="30"/>
      <c r="M20" s="2"/>
    </row>
    <row r="21" spans="2:14">
      <c r="B21" s="2"/>
      <c r="C21" s="10" t="s">
        <v>4215</v>
      </c>
      <c r="D21" s="19" t="s">
        <v>11871</v>
      </c>
      <c r="E21" s="22"/>
      <c r="F21" s="5" t="str">
        <f>IF(OR('0.基礎情報'!$P$6="",'0.基礎情報'!$H$8="",'0.基礎情報'!$H$9="",'0.基礎情報'!$T$9="",'0.基礎情報'!$AF$9="",'0.基礎情報'!$H$10="",'0.基礎情報'!$T$10="",'0.基礎情報'!$AS$10="",'0.基礎情報'!$H$12="",'0.基礎情報'!$H$13=""),"未回答","回答済み")</f>
        <v>回答済み</v>
      </c>
      <c r="G21" s="2"/>
      <c r="H21" s="5"/>
      <c r="I21" s="30"/>
      <c r="J21" s="30"/>
      <c r="K21" s="30"/>
      <c r="L21" s="30"/>
      <c r="M21" s="2"/>
    </row>
    <row r="22" spans="2:14">
      <c r="B22" s="2"/>
      <c r="C22" s="11"/>
      <c r="D22" s="13" t="s">
        <v>5374</v>
      </c>
      <c r="E22" s="22" t="s">
        <v>10484</v>
      </c>
      <c r="F22" s="5" t="str">
        <f>IF(OR('0.基礎情報'!$C$21="",'0.基礎情報'!$K$21="",'0.基礎情報'!$R$21=""),"未回答",IF(AND(OR('0.基礎情報'!$C$22="",'0.基礎情報'!$K$22="",'0.基礎情報'!$R$22=""),NOT(AND('0.基礎情報'!$C$22="",'0.基礎情報'!$K$22="",'0.基礎情報'!$R$22=""))),"未回答",IF(AND(OR('0.基礎情報'!$C$23="",'0.基礎情報'!$K$23="",'0.基礎情報'!$R$23=""),NOT(AND('0.基礎情報'!$C$23="",'0.基礎情報'!$K$23="",'0.基礎情報'!$R$23=""))),"未回答",IF(AND(OR('0.基礎情報'!$C$24="",'0.基礎情報'!$K$24="",'0.基礎情報'!$R$24=""),NOT(AND('0.基礎情報'!$C$24="",'0.基礎情報'!$K$24="",'0.基礎情報'!$R$24=""))),"未回答",IF(AND(OR('0.基礎情報'!$C$25="",'0.基礎情報'!$K$25="",'0.基礎情報'!$R$25=""),NOT(AND('0.基礎情報'!$C$25="",'0.基礎情報'!$K$25="",'0.基礎情報'!$R$25=""))),"未回答",IF(AND(OR('0.基礎情報'!$C$26="",'0.基礎情報'!$K$26="",'0.基礎情報'!$R$26=""),NOT(AND('0.基礎情報'!$C$26="",'0.基礎情報'!$K$26="",'0.基礎情報'!$R$26=""))),"未回答",IF(AND(OR('0.基礎情報'!$C$27="",'0.基礎情報'!$K$27="",'0.基礎情報'!$R$27=""),NOT(AND('0.基礎情報'!$C$27="",'0.基礎情報'!$K$27="",'0.基礎情報'!$R$27=""))),"未回答",IF(AND(OR('0.基礎情報'!$C$28="",'0.基礎情報'!$K$28="",'0.基礎情報'!$R$28=""),NOT(AND('0.基礎情報'!$C$28="",'0.基礎情報'!$K$28="",'0.基礎情報'!$R$28=""))),"未回答",IF(AND(OR('0.基礎情報'!$C$29="",'0.基礎情報'!$K$29="",'0.基礎情報'!$R$29=""),NOT(AND('0.基礎情報'!$C$29="",'0.基礎情報'!$K$29="",'0.基礎情報'!$R$29=""))),"未回答",IF(AND(OR('0.基礎情報'!$C$30="",'0.基礎情報'!$K$30="",'0.基礎情報'!$R$30=""),NOT(AND('0.基礎情報'!$C$30="",'0.基礎情報'!$K$30="",'0.基礎情報'!$R$30=""))),"未回答",IF(AND(OR('0.基礎情報'!$C$31="",'0.基礎情報'!$K$31="",'0.基礎情報'!$R$31=""),NOT(AND('0.基礎情報'!$C$31="",'0.基礎情報'!$K$31="",'0.基礎情報'!$R$31=""))),"未回答",IF(AND(OR('0.基礎情報'!$C$32="",'0.基礎情報'!$K$32="",'0.基礎情報'!$R$32=""),NOT(AND('0.基礎情報'!$C$32="",'0.基礎情報'!$K$32="",'0.基礎情報'!$R$32=""))),"未回答",IF(AND(OR('0.基礎情報'!$C$33="",'0.基礎情報'!$K$33="",'0.基礎情報'!$R$33=""),NOT(AND('0.基礎情報'!$C$33="",'0.基礎情報'!$K$33="",'0.基礎情報'!$R$33=""))),"未回答",IF(AND(OR('0.基礎情報'!$C$34="",'0.基礎情報'!$K$34="",'0.基礎情報'!$R$34=""),NOT(AND('0.基礎情報'!$C$34="",'0.基礎情報'!$K$34="",'0.基礎情報'!$R$34=""))),"未回答",IF(AND(OR('0.基礎情報'!$C$35="",'0.基礎情報'!$K$35="",'0.基礎情報'!$R$35=""),NOT(AND('0.基礎情報'!$C$35="",'0.基礎情報'!$K$35="",'0.基礎情報'!$R$35=""))),"未回答",IF(AND(OR('0.基礎情報'!$C$36="",'0.基礎情報'!$K$36="",'0.基礎情報'!$R$36=""),NOT(AND('0.基礎情報'!$C$36="",'0.基礎情報'!$K$36="",'0.基礎情報'!$R$36=""))),"未回答",IF(AND(OR('0.基礎情報'!$C$37="",'0.基礎情報'!$K$37="",'0.基礎情報'!$R$37=""),NOT(AND('0.基礎情報'!$C$37="",'0.基礎情報'!$K$37="",'0.基礎情報'!$R$37=""))),"未回答",IF(AND(OR('0.基礎情報'!$C$38="",'0.基礎情報'!$K$38="",'0.基礎情報'!$R$38=""),NOT(AND('0.基礎情報'!$C$38="",'0.基礎情報'!$K$38="",'0.基礎情報'!$R$38=""))),"未回答",IF(AND(OR('0.基礎情報'!$C$39="",'0.基礎情報'!$K$39="",'0.基礎情報'!$R$39=""),NOT(AND('0.基礎情報'!$C$39="",'0.基礎情報'!$K$39="",'0.基礎情報'!$R$39=""))),"未回答",IF(AND(OR('0.基礎情報'!$C$40="",'0.基礎情報'!$K$40="",'0.基礎情報'!$R$40=""),NOT(AND('0.基礎情報'!$C$40="",'0.基礎情報'!$K$40="",'0.基礎情報'!$R$40=""))),"未回答","回答済み"))))))))))))))))))))</f>
        <v>回答済み</v>
      </c>
      <c r="G22" s="2"/>
      <c r="H22" s="5"/>
      <c r="I22" s="30"/>
      <c r="J22" s="30"/>
      <c r="K22" s="30"/>
      <c r="L22" s="30"/>
      <c r="M22" s="2"/>
      <c r="N22" s="32" t="b">
        <v>1</v>
      </c>
    </row>
    <row r="23" spans="2:14" ht="18.75" customHeight="1">
      <c r="B23" s="2"/>
      <c r="C23" s="11"/>
      <c r="D23" s="13"/>
      <c r="E23" s="22" t="s">
        <v>8009</v>
      </c>
      <c r="F23" s="5" t="str">
        <f>IF(OR('0.基礎情報'!$AB$21="",'0.基礎情報'!$AJ$21="",'0.基礎情報'!$AQ$21=""),"未回答",IF(AND(OR('0.基礎情報'!$AB$22="",'0.基礎情報'!$AJ$22="",'0.基礎情報'!$AQ$22=""),NOT(AND('0.基礎情報'!$AB$22="",'0.基礎情報'!$AJ$22="",'0.基礎情報'!$AQ$22=""))),"未回答",IF(AND(OR('0.基礎情報'!$AB$23="",'0.基礎情報'!$AJ$23="",'0.基礎情報'!$AQ$23=""),NOT(AND('0.基礎情報'!$AB$23="",'0.基礎情報'!$AJ$23="",'0.基礎情報'!$AQ$23=""))),"未回答",IF(AND(OR('0.基礎情報'!$AB$24="",'0.基礎情報'!$AJ$24="",'0.基礎情報'!$AQ$24=""),NOT(AND('0.基礎情報'!$AB$24="",'0.基礎情報'!$AJ$24="",'0.基礎情報'!$AQ$24=""))),"未回答",IF(AND(OR('0.基礎情報'!$AB$25="",'0.基礎情報'!$AJ$25="",'0.基礎情報'!$AQ$25=""),NOT(AND('0.基礎情報'!$AB$25="",'0.基礎情報'!$AJ$25="",'0.基礎情報'!$AQ$25=""))),"未回答",IF(AND(OR('0.基礎情報'!$AB$26="",'0.基礎情報'!$AJ$26="",'0.基礎情報'!$AQ$26=""),NOT(AND('0.基礎情報'!$AB$26="",'0.基礎情報'!$AJ$26="",'0.基礎情報'!$AQ$26=""))),"未回答",IF(AND(OR('0.基礎情報'!$AB$27="",'0.基礎情報'!$AJ$27="",'0.基礎情報'!$AQ$27=""),NOT(AND('0.基礎情報'!$AB$27="",'0.基礎情報'!$AJ$27="",'0.基礎情報'!$AQ$27=""))),"未回答",IF(AND(OR('0.基礎情報'!$AB$28="",'0.基礎情報'!$AJ$28="",'0.基礎情報'!$AQ$28=""),NOT(AND('0.基礎情報'!$AB$28="",'0.基礎情報'!$AJ$28="",'0.基礎情報'!$AQ$28=""))),"未回答",IF(AND(OR('0.基礎情報'!$AB$29="",'0.基礎情報'!$AJ$29="",'0.基礎情報'!$AQ$29=""),NOT(AND('0.基礎情報'!$AB$29="",'0.基礎情報'!$AJ$29="",'0.基礎情報'!$AQ$29=""))),"未回答",IF(AND(OR('0.基礎情報'!$AB$30="",'0.基礎情報'!$AJ$30="",'0.基礎情報'!$AQ$30=""),NOT(AND('0.基礎情報'!$AB$30="",'0.基礎情報'!$AJ$30="",'0.基礎情報'!$AQ$30=""))),"未回答",IF(AND(OR('0.基礎情報'!$AB$31="",'0.基礎情報'!$AJ$31="",'0.基礎情報'!$AQ$31=""),NOT(AND('0.基礎情報'!$AB$31="",'0.基礎情報'!$AJ$31="",'0.基礎情報'!$AQ$31=""))),"未回答",IF(AND(OR('0.基礎情報'!$AB$32="",'0.基礎情報'!$AJ$32="",'0.基礎情報'!$AQ$32=""),NOT(AND('0.基礎情報'!$AB$32="",'0.基礎情報'!$AJ$32="",'0.基礎情報'!$AQ$32=""))),"未回答",IF(AND(OR('0.基礎情報'!$AB$33="",'0.基礎情報'!$AJ$33="",'0.基礎情報'!$AQ$33=""),NOT(AND('0.基礎情報'!$AB$33="",'0.基礎情報'!$AJ$33="",'0.基礎情報'!$AQ$33=""))),"未回答",IF(AND(OR('0.基礎情報'!$AB$34="",'0.基礎情報'!$AJ$34="",'0.基礎情報'!$AQ$34=""),NOT(AND('0.基礎情報'!$AB$34="",'0.基礎情報'!$AJ$34="",'0.基礎情報'!$AQ$34=""))),"未回答",IF(AND(OR('0.基礎情報'!$AB$35="",'0.基礎情報'!$AJ$35="",'0.基礎情報'!$AQ$35=""),NOT(AND('0.基礎情報'!$AB$35="",'0.基礎情報'!$AJ$35="",'0.基礎情報'!$AQ$35=""))),"未回答",IF(AND(OR('0.基礎情報'!$AB$36="",'0.基礎情報'!$AJ$36="",'0.基礎情報'!$AQ$36=""),NOT(AND('0.基礎情報'!$AB$36="",'0.基礎情報'!$AJ$36="",'0.基礎情報'!$AQ$36=""))),"未回答",IF(AND(OR('0.基礎情報'!$AB$37="",'0.基礎情報'!$AJ$37="",'0.基礎情報'!$AQ$37=""),NOT(AND('0.基礎情報'!$AB$37="",'0.基礎情報'!$AJ$37="",'0.基礎情報'!$AQ$37=""))),"未回答",IF(AND(OR('0.基礎情報'!$AB$38="",'0.基礎情報'!$AJ$38="",'0.基礎情報'!$AQ$38=""),NOT(AND('0.基礎情報'!$AB$38="",'0.基礎情報'!$AJ$38="",'0.基礎情報'!$AQ$38=""))),"未回答",IF(AND(OR('0.基礎情報'!$AB$39="",'0.基礎情報'!$AJ$39="",'0.基礎情報'!$AQ$39=""),NOT(AND('0.基礎情報'!$AB$39="",'0.基礎情報'!$AJ$39="",'0.基礎情報'!$AQ$39=""))),"未回答",IF(AND(OR('0.基礎情報'!$AB$40="",'0.基礎情報'!$AJ$40="",'0.基礎情報'!$AQ$40=""),NOT(AND('0.基礎情報'!$AB$40="",'0.基礎情報'!$AJ$40="",'0.基礎情報'!$AQ$40=""))),"未回答","回答済み"))))))))))))))))))))</f>
        <v>回答済み</v>
      </c>
      <c r="G23" s="2"/>
      <c r="H23" s="5"/>
      <c r="I23" s="30"/>
      <c r="J23" s="30"/>
      <c r="K23" s="30"/>
      <c r="L23" s="30"/>
      <c r="M23" s="2"/>
    </row>
    <row r="24" spans="2:14" ht="18.75" customHeight="1">
      <c r="B24" s="2"/>
      <c r="C24" s="11"/>
      <c r="D24" s="12" t="s">
        <v>11869</v>
      </c>
      <c r="E24" s="22" t="s">
        <v>10484</v>
      </c>
      <c r="F24" s="5" t="str">
        <f>IF('0.基礎情報'!$H$12='【発出時非表示】プルダウンリスト'!$B$6,IF(OR('0.基礎情報'!$C$50="",'0.基礎情報'!$R$50=""),"未回答",IF(AND(OR('0.基礎情報'!$C$51="",'0.基礎情報'!$R$51=""),NOT(AND('0.基礎情報'!$C$51="",'0.基礎情報'!$R$51=""))),"未回答",IF(AND(OR('0.基礎情報'!$C$52="",'0.基礎情報'!$R$52=""),NOT(AND('0.基礎情報'!$C$52="",'0.基礎情報'!$R$52=""))),"未回答",IF(AND(OR('0.基礎情報'!$C$53="",'0.基礎情報'!$R$53=""),NOT(AND('0.基礎情報'!$C$53="",'0.基礎情報'!$R$53=""))),"未回答",IF(AND(OR('0.基礎情報'!$C$54="",'0.基礎情報'!$R$54=""),NOT(AND('0.基礎情報'!$C$54="",'0.基礎情報'!$R$54=""))),"未回答",IF(AND(OR('0.基礎情報'!$C$55="",'0.基礎情報'!$R$55=""),NOT(AND('0.基礎情報'!$C$55="",'0.基礎情報'!$R$55=""))),"未回答",IF(AND(OR('0.基礎情報'!$C$56="",'0.基礎情報'!$R$56=""),NOT(AND('0.基礎情報'!$C$56="",'0.基礎情報'!$R$56=""))),"未回答",IF(AND(OR('0.基礎情報'!$C$57="",'0.基礎情報'!$R$57=""),NOT(AND('0.基礎情報'!$C$57="",'0.基礎情報'!$R$57=""))),"未回答",IF(AND(OR('0.基礎情報'!$C$58="",'0.基礎情報'!$R$58=""),NOT(AND('0.基礎情報'!$C$58="",'0.基礎情報'!$R$58=""))),"未回答",IF(AND(OR('0.基礎情報'!$C$59="",'0.基礎情報'!$R$59=""),NOT(AND('0.基礎情報'!$C$59="",'0.基礎情報'!$R$59=""))),"未回答",IF(AND(OR('0.基礎情報'!$C$60="",'0.基礎情報'!$R$60=""),NOT(AND('0.基礎情報'!$C$60="",'0.基礎情報'!$R$60=""))),"未回答",IF(AND(OR('0.基礎情報'!$C$61="",'0.基礎情報'!$R$61=""),NOT(AND('0.基礎情報'!$C$61="",'0.基礎情報'!$R$61=""))),"未回答",IF(AND(OR('0.基礎情報'!$C$62="",'0.基礎情報'!$R$62=""),NOT(AND('0.基礎情報'!$C$62="",'0.基礎情報'!$R$62=""))),"未回答",IF(AND(OR('0.基礎情報'!$C$63="",'0.基礎情報'!$R$63=""),NOT(AND('0.基礎情報'!$C$63="",'0.基礎情報'!$R$63=""))),"未回答",IF(AND(OR('0.基礎情報'!$C$64="",'0.基礎情報'!$R$64=""),NOT(AND('0.基礎情報'!$C$64="",'0.基礎情報'!$R$64=""))),"未回答",IF(AND(OR('0.基礎情報'!$C$65="",'0.基礎情報'!$R$65=""),NOT(AND('0.基礎情報'!$C$65="",'0.基礎情報'!$R$65=""))),"未回答",IF(AND(OR('0.基礎情報'!$C$66="",'0.基礎情報'!$R$66=""),NOT(AND('0.基礎情報'!$C$66="",'0.基礎情報'!$R$66=""))),"未回答",IF(AND(OR('0.基礎情報'!$C$67="",'0.基礎情報'!$R$67=""),NOT(AND('0.基礎情報'!$C$67="",'0.基礎情報'!$R$67=""))),"未回答",IF(AND(OR('0.基礎情報'!$C$68="",'0.基礎情報'!$R$68=""),NOT(AND('0.基礎情報'!$C$68="",'0.基礎情報'!$R$68=""))),"未回答",IF(AND(OR('0.基礎情報'!$C$69="",'0.基礎情報'!$R$69=""),NOT(AND('0.基礎情報'!$C$69="",'0.基礎情報'!$R$69=""))),"未回答","回答済み")))))))))))))))))))),IF(OR('0.基礎情報'!$C$50="",'0.基礎情報'!$R$50="",'0.基礎情報'!$C$72="",'0.基礎情報'!$R$72=""),"未回答",IF(AND(OR('0.基礎情報'!$C$51="",'0.基礎情報'!$R$51=""),NOT(AND('0.基礎情報'!$C$51="",'0.基礎情報'!$R$51=""))),"未回答",IF(AND(OR('0.基礎情報'!$C$52="",'0.基礎情報'!$R$52=""),NOT(AND('0.基礎情報'!$C$52="",'0.基礎情報'!$R$52=""))),"未回答",IF(AND(OR('0.基礎情報'!$C$53="",'0.基礎情報'!$R$53=""),NOT(AND('0.基礎情報'!$C$53="",'0.基礎情報'!$R$53=""))),"未回答",IF(AND(OR('0.基礎情報'!$C$54="",'0.基礎情報'!$R$54=""),NOT(AND('0.基礎情報'!$C$54="",'0.基礎情報'!$R$54=""))),"未回答",IF(AND(OR('0.基礎情報'!$C$55="",'0.基礎情報'!$R$55=""),NOT(AND('0.基礎情報'!$C$55="",'0.基礎情報'!$R$55=""))),"未回答",IF(AND(OR('0.基礎情報'!$C$56="",'0.基礎情報'!$R$56=""),NOT(AND('0.基礎情報'!$C$56="",'0.基礎情報'!$R$56=""))),"未回答",IF(AND(OR('0.基礎情報'!$C$57="",'0.基礎情報'!$R$57=""),NOT(AND('0.基礎情報'!$C$57="",'0.基礎情報'!$R$57=""))),"未回答",IF(AND(OR('0.基礎情報'!$C$58="",'0.基礎情報'!$R$58=""),NOT(AND('0.基礎情報'!$C$58="",'0.基礎情報'!$R$58=""))),"未回答",IF(AND(OR('0.基礎情報'!$C$59="",'0.基礎情報'!$R$59=""),NOT(AND('0.基礎情報'!$C$59="",'0.基礎情報'!$R$59=""))),"未回答",IF(AND(OR('0.基礎情報'!$C$60="",'0.基礎情報'!$R$60=""),NOT(AND('0.基礎情報'!$C$60="",'0.基礎情報'!$R$60=""))),"未回答",IF(AND(OR('0.基礎情報'!$C$61="",'0.基礎情報'!$R$61=""),NOT(AND('0.基礎情報'!$C$61="",'0.基礎情報'!$R$61=""))),"未回答",IF(AND(OR('0.基礎情報'!$C$62="",'0.基礎情報'!$R$62=""),NOT(AND('0.基礎情報'!$C$62="",'0.基礎情報'!$R$62=""))),"未回答",IF(AND(OR('0.基礎情報'!$C$63="",'0.基礎情報'!$R$63=""),NOT(AND('0.基礎情報'!$C$63="",'0.基礎情報'!$R$63=""))),"未回答",IF(AND(OR('0.基礎情報'!$C$64="",'0.基礎情報'!$R$64=""),NOT(AND('0.基礎情報'!$C$64="",'0.基礎情報'!$R$64=""))),"未回答",IF(AND(OR('0.基礎情報'!$C$65="",'0.基礎情報'!$R$65=""),NOT(AND('0.基礎情報'!$C$65="",'0.基礎情報'!$R$65=""))),"未回答",IF(AND(OR('0.基礎情報'!$C$66="",'0.基礎情報'!$R$66=""),NOT(AND('0.基礎情報'!$C$66="",'0.基礎情報'!$R$66=""))),"未回答",IF(AND(OR('0.基礎情報'!$C$67="",'0.基礎情報'!$R$67=""),NOT(AND('0.基礎情報'!$C$67="",'0.基礎情報'!$R$67=""))),"未回答",IF(AND(OR('0.基礎情報'!$C$68="",'0.基礎情報'!$R$68=""),NOT(AND('0.基礎情報'!$C$68="",'0.基礎情報'!$R$68=""))),"未回答",IF(AND(OR('0.基礎情報'!$C$69="",'0.基礎情報'!$R$69=""),NOT(AND('0.基礎情報'!$C$69="",'0.基礎情報'!$R$69=""))),"未回答",IF(AND(OR('0.基礎情報'!$C$73="",'0.基礎情報'!$R$73=""),NOT(AND('0.基礎情報'!$C$73="",'0.基礎情報'!$R$73=""))),"未回答",IF(AND(OR('0.基礎情報'!$C$74="",'0.基礎情報'!$R$74=""),NOT(AND('0.基礎情報'!$C$74="",'0.基礎情報'!$R$74=""))),"未回答",IF(AND(OR('0.基礎情報'!$C$75="",'0.基礎情報'!$R$75=""),NOT(AND('0.基礎情報'!$C$75="",'0.基礎情報'!$R$75=""))),"未回答",IF(AND(OR('0.基礎情報'!$C$76="",'0.基礎情報'!$R$76=""),NOT(AND('0.基礎情報'!$C$76="",'0.基礎情報'!$R$76=""))),"未回答",IF(AND(OR('0.基礎情報'!$C$77="",'0.基礎情報'!$R$77=""),NOT(AND('0.基礎情報'!$C$77="",'0.基礎情報'!$R$77=""))),"未回答",IF(AND(OR('0.基礎情報'!$C$78="",'0.基礎情報'!$R$78=""),NOT(AND('0.基礎情報'!$C$78="",'0.基礎情報'!$R$78=""))),"未回答",IF(AND(OR('0.基礎情報'!$C$79="",'0.基礎情報'!$R$79=""),NOT(AND('0.基礎情報'!$C$79="",'0.基礎情報'!$R$79=""))),"未回答",IF(AND(OR('0.基礎情報'!$C$80="",'0.基礎情報'!$R$80=""),NOT(AND('0.基礎情報'!$C$80="",'0.基礎情報'!$R$80=""))),"未回答",IF(AND(OR('0.基礎情報'!$C$81="",'0.基礎情報'!$R$81=""),NOT(AND('0.基礎情報'!$C$81="",'0.基礎情報'!$R$81=""))),"未回答",IF(AND(OR('0.基礎情報'!$C$82="",'0.基礎情報'!$R$82=""),NOT(AND('0.基礎情報'!$C$82="",'0.基礎情報'!$R$82=""))),"未回答",IF(AND(OR('0.基礎情報'!$C$83="",'0.基礎情報'!$R$83=""),NOT(AND('0.基礎情報'!$C$83="",'0.基礎情報'!$R$83=""))),"未回答",IF(AND(OR('0.基礎情報'!$C$84="",'0.基礎情報'!$R$84=""),NOT(AND('0.基礎情報'!$C$84="",'0.基礎情報'!$R$84=""))),"未回答",IF(AND(OR('0.基礎情報'!$C$85="",'0.基礎情報'!$R$85=""),NOT(AND('0.基礎情報'!$C$85="",'0.基礎情報'!$R$85=""))),"未回答",IF(AND(OR('0.基礎情報'!$C$86="",'0.基礎情報'!$R$86=""),NOT(AND('0.基礎情報'!$C$86="",'0.基礎情報'!$R$86=""))),"未回答",IF(AND(OR('0.基礎情報'!$C$87="",'0.基礎情報'!$R$87=""),NOT(AND('0.基礎情報'!$C$87="",'0.基礎情報'!$R$87=""))),"未回答",IF(AND(OR('0.基礎情報'!$C$88="",'0.基礎情報'!$R$88=""),NOT(AND('0.基礎情報'!$C$88="",'0.基礎情報'!$R$88=""))),"未回答",IF(AND(OR('0.基礎情報'!$C$89="",'0.基礎情報'!$R$89=""),NOT(AND('0.基礎情報'!$C$89="",'0.基礎情報'!$R$89=""))),"未回答",IF(AND(OR('0.基礎情報'!$C$90="",'0.基礎情報'!$R$90=""),NOT(AND('0.基礎情報'!$C$90="",'0.基礎情報'!$R$90=""))),"未回答",IF(AND(OR('0.基礎情報'!$C$91="",'0.基礎情報'!$R$91=""),NOT(AND('0.基礎情報'!$C$91="",'0.基礎情報'!$R$91=""))),"未回答","回答済み"))))))))))))))))))))))))))))))))))))))))</f>
        <v>回答済み</v>
      </c>
      <c r="G24" s="2"/>
      <c r="H24" s="5"/>
      <c r="I24" s="30"/>
      <c r="J24" s="30"/>
      <c r="K24" s="30"/>
      <c r="L24" s="30"/>
      <c r="M24" s="2"/>
    </row>
    <row r="25" spans="2:14">
      <c r="B25" s="2"/>
      <c r="C25" s="11"/>
      <c r="D25" s="13"/>
      <c r="E25" s="22" t="s">
        <v>8009</v>
      </c>
      <c r="F25" s="5" t="str">
        <f>IF(OR('0.基礎情報'!$AB$50="",'0.基礎情報'!$AQ$50="",'0.基礎情報'!$AB$72="",'0.基礎情報'!$AQ$72=""),"未回答",IF(AND(OR('0.基礎情報'!$AB$51="",'0.基礎情報'!$AQ$51=""),NOT(AND('0.基礎情報'!$AB$51="",'0.基礎情報'!$AQ$51=""))),"未回答",IF(AND(OR('0.基礎情報'!$AB$52="",'0.基礎情報'!$AQ$52=""),NOT(AND('0.基礎情報'!$AB$52="",'0.基礎情報'!$AQ$52=""))),"未回答",IF(AND(OR('0.基礎情報'!$AB$53="",'0.基礎情報'!$AQ$53=""),NOT(AND('0.基礎情報'!$AB$53="",'0.基礎情報'!$AQ$53=""))),"未回答",IF(AND(OR('0.基礎情報'!$AB$54="",'0.基礎情報'!$AQ$54=""),NOT(AND('0.基礎情報'!$AB$54="",'0.基礎情報'!$AQ$54=""))),"未回答",IF(AND(OR('0.基礎情報'!$AB$55="",'0.基礎情報'!$AQ$55=""),NOT(AND('0.基礎情報'!$AB$55="",'0.基礎情報'!$AQ$55=""))),"未回答",IF(AND(OR('0.基礎情報'!$AB$56="",'0.基礎情報'!$AQ$56=""),NOT(AND('0.基礎情報'!$AB$56="",'0.基礎情報'!$AQ$56=""))),"未回答",IF(AND(OR('0.基礎情報'!$AB$57="",'0.基礎情報'!$AQ$57=""),NOT(AND('0.基礎情報'!$AB$57="",'0.基礎情報'!$AQ$57=""))),"未回答",IF(AND(OR('0.基礎情報'!$AB$58="",'0.基礎情報'!$AQ$58=""),NOT(AND('0.基礎情報'!$AB$58="",'0.基礎情報'!$AQ$58=""))),"未回答",IF(AND(OR('0.基礎情報'!$AB$59="",'0.基礎情報'!$AQ$59=""),NOT(AND('0.基礎情報'!$AB$59="",'0.基礎情報'!$AQ$59=""))),"未回答",IF(AND(OR('0.基礎情報'!$AB$60="",'0.基礎情報'!$AQ$60=""),NOT(AND('0.基礎情報'!$AB$60="",'0.基礎情報'!$AQ$60=""))),"未回答",IF(AND(OR('0.基礎情報'!$AB$61="",'0.基礎情報'!$AQ$61=""),NOT(AND('0.基礎情報'!$AB$61="",'0.基礎情報'!$AQ$61=""))),"未回答",IF(AND(OR('0.基礎情報'!$AB$62="",'0.基礎情報'!$AQ$62=""),NOT(AND('0.基礎情報'!$AB$62="",'0.基礎情報'!$AQ$62=""))),"未回答",IF(AND(OR('0.基礎情報'!$AB$63="",'0.基礎情報'!$AQ$63=""),NOT(AND('0.基礎情報'!$AB$63="",'0.基礎情報'!$AQ$63=""))),"未回答",IF(AND(OR('0.基礎情報'!$AB$64="",'0.基礎情報'!$AQ$64=""),NOT(AND('0.基礎情報'!$AB$64="",'0.基礎情報'!$AQ$64=""))),"未回答",IF(AND(OR('0.基礎情報'!$AB$65="",'0.基礎情報'!$AQ$65=""),NOT(AND('0.基礎情報'!$AB$65="",'0.基礎情報'!$AQ$65=""))),"未回答",IF(AND(OR('0.基礎情報'!$AB$66="",'0.基礎情報'!$AQ$66=""),NOT(AND('0.基礎情報'!$AB$66="",'0.基礎情報'!$AQ$66=""))),"未回答",IF(AND(OR('0.基礎情報'!$AB$67="",'0.基礎情報'!$AQ$67=""),NOT(AND('0.基礎情報'!$AB$67="",'0.基礎情報'!$AQ$67=""))),"未回答",IF(AND(OR('0.基礎情報'!$AB$68="",'0.基礎情報'!$AQ$68=""),NOT(AND('0.基礎情報'!$AB$68="",'0.基礎情報'!$AQ$68=""))),"未回答",IF(AND(OR('0.基礎情報'!$AB$69="",'0.基礎情報'!$AQ$69=""),NOT(AND('0.基礎情報'!$AB$69="",'0.基礎情報'!$AQ$69=""))),"未回答",IF(AND(OR('0.基礎情報'!$AB$73="",'0.基礎情報'!$AQ$73=""),NOT(AND('0.基礎情報'!$AB$73="",'0.基礎情報'!$AQ$73=""))),"未回答",IF(AND(OR('0.基礎情報'!$AB$74="",'0.基礎情報'!$AQ$74=""),NOT(AND('0.基礎情報'!$AB$74="",'0.基礎情報'!$AQ$74=""))),"未回答",IF(AND(OR('0.基礎情報'!$AB$75="",'0.基礎情報'!$AQ$75=""),NOT(AND('0.基礎情報'!$AB$75="",'0.基礎情報'!$AQ$75=""))),"未回答",IF(AND(OR('0.基礎情報'!$AB$76="",'0.基礎情報'!$AQ$76=""),NOT(AND('0.基礎情報'!$AB$76="",'0.基礎情報'!$AQ$76=""))),"未回答",IF(AND(OR('0.基礎情報'!$AB$77="",'0.基礎情報'!$AQ$77=""),NOT(AND('0.基礎情報'!$AB$77="",'0.基礎情報'!$AQ$77=""))),"未回答",IF(AND(OR('0.基礎情報'!$AB$78="",'0.基礎情報'!$AQ$78=""),NOT(AND('0.基礎情報'!$AB$78="",'0.基礎情報'!$AQ$78=""))),"未回答",IF(AND(OR('0.基礎情報'!$AB$79="",'0.基礎情報'!$AQ$79=""),NOT(AND('0.基礎情報'!$AB$79="",'0.基礎情報'!$AQ$79=""))),"未回答",IF(AND(OR('0.基礎情報'!$AB$80="",'0.基礎情報'!$AQ$80=""),NOT(AND('0.基礎情報'!$AB$80="",'0.基礎情報'!$AQ$80=""))),"未回答",IF(AND(OR('0.基礎情報'!$AB$81="",'0.基礎情報'!$AQ$81=""),NOT(AND('0.基礎情報'!$AB$81="",'0.基礎情報'!$AQ$81=""))),"未回答",IF(AND(OR('0.基礎情報'!$AB$82="",'0.基礎情報'!$AQ$82=""),NOT(AND('0.基礎情報'!$AB$82="",'0.基礎情報'!$AQ$82=""))),"未回答",IF(AND(OR('0.基礎情報'!$AB$83="",'0.基礎情報'!$AQ$83=""),NOT(AND('0.基礎情報'!$AB$83="",'0.基礎情報'!$AQ$83=""))),"未回答",IF(AND(OR('0.基礎情報'!$AB$84="",'0.基礎情報'!$AQ$84=""),NOT(AND('0.基礎情報'!$AB$84="",'0.基礎情報'!$AQ$84=""))),"未回答",IF(AND(OR('0.基礎情報'!$AB$85="",'0.基礎情報'!$AQ$85=""),NOT(AND('0.基礎情報'!$AB$85="",'0.基礎情報'!$AQ$85=""))),"未回答",IF(AND(OR('0.基礎情報'!$AB$86="",'0.基礎情報'!$AQ$86=""),NOT(AND('0.基礎情報'!$AB$86="",'0.基礎情報'!$AQ$86=""))),"未回答",IF(AND(OR('0.基礎情報'!$AB$87="",'0.基礎情報'!$AQ$87=""),NOT(AND('0.基礎情報'!$AB$87="",'0.基礎情報'!$AQ$87=""))),"未回答",IF(AND(OR('0.基礎情報'!$AB$88="",'0.基礎情報'!$AQ$88=""),NOT(AND('0.基礎情報'!$AB$88="",'0.基礎情報'!$AQ$88=""))),"未回答",IF(AND(OR('0.基礎情報'!$AB$89="",'0.基礎情報'!$AQ$89=""),NOT(AND('0.基礎情報'!$AB$89="",'0.基礎情報'!$AQ$89=""))),"未回答",IF(AND(OR('0.基礎情報'!$AB$90="",'0.基礎情報'!$AQ$90=""),NOT(AND('0.基礎情報'!$AB$90="",'0.基礎情報'!$AQ$90=""))),"未回答",IF(AND(OR('0.基礎情報'!$AB$91="",'0.基礎情報'!$AQ$91=""),NOT(AND('0.基礎情報'!$AB$91="",'0.基礎情報'!$AQ$91=""))),"未回答","回答済み")))))))))))))))))))))))))))))))))))))))</f>
        <v>回答済み</v>
      </c>
      <c r="G25" s="2"/>
      <c r="H25" s="5"/>
      <c r="I25" s="30" t="s">
        <v>6655</v>
      </c>
      <c r="J25" s="30"/>
      <c r="K25" s="30"/>
      <c r="L25" s="30"/>
      <c r="M25" s="2"/>
    </row>
    <row r="26" spans="2:14">
      <c r="B26" s="2"/>
      <c r="C26" s="11"/>
      <c r="D26" s="12" t="s">
        <v>2571</v>
      </c>
      <c r="E26" s="22" t="s">
        <v>401</v>
      </c>
      <c r="F26" s="5" t="str">
        <f>'0.基礎情報'!$BI$169</f>
        <v>回答済み</v>
      </c>
      <c r="G26" s="2"/>
      <c r="H26" s="5"/>
      <c r="I26" s="30"/>
      <c r="J26" s="30"/>
      <c r="K26" s="30"/>
      <c r="L26" s="30"/>
      <c r="M26" s="2"/>
    </row>
    <row r="27" spans="2:14">
      <c r="B27" s="2"/>
      <c r="C27" s="11"/>
      <c r="D27" s="13"/>
      <c r="E27" s="22" t="s">
        <v>351</v>
      </c>
      <c r="F27" s="5" t="str">
        <f>'0.基礎情報'!$BI$217</f>
        <v>回答済み</v>
      </c>
      <c r="G27" s="2"/>
      <c r="H27" s="5"/>
      <c r="I27" s="30"/>
      <c r="J27" s="30"/>
      <c r="K27" s="30"/>
      <c r="L27" s="30"/>
      <c r="M27" s="2"/>
      <c r="N27" s="32" t="b">
        <v>1</v>
      </c>
    </row>
    <row r="28" spans="2:14">
      <c r="B28" s="2"/>
      <c r="C28" s="11"/>
      <c r="D28" s="13"/>
      <c r="E28" s="22" t="s">
        <v>454</v>
      </c>
      <c r="F28" s="5" t="str">
        <f>'0.基礎情報'!$BI$265</f>
        <v>回答済み</v>
      </c>
      <c r="G28" s="2"/>
      <c r="H28" s="5"/>
      <c r="I28" s="30"/>
      <c r="J28" s="30"/>
      <c r="K28" s="30"/>
      <c r="L28" s="30"/>
      <c r="M28" s="2"/>
    </row>
    <row r="29" spans="2:14">
      <c r="B29" s="2"/>
      <c r="C29" s="11"/>
      <c r="D29" s="13"/>
      <c r="E29" s="22" t="s">
        <v>73</v>
      </c>
      <c r="F29" s="5" t="str">
        <f>'0.基礎情報'!$BI$313</f>
        <v>回答済み</v>
      </c>
      <c r="G29" s="2"/>
      <c r="H29" s="5"/>
      <c r="I29" s="30"/>
      <c r="J29" s="30"/>
      <c r="K29" s="30"/>
      <c r="L29" s="30"/>
      <c r="M29" s="2"/>
    </row>
    <row r="30" spans="2:14">
      <c r="B30" s="2"/>
      <c r="C30" s="11"/>
      <c r="D30" s="13"/>
      <c r="E30" s="22" t="s">
        <v>457</v>
      </c>
      <c r="F30" s="5" t="str">
        <f>'0.基礎情報'!$BI$361</f>
        <v>回答済み</v>
      </c>
      <c r="G30" s="2"/>
      <c r="H30" s="5"/>
      <c r="I30" s="30"/>
      <c r="J30" s="30"/>
      <c r="K30" s="30"/>
      <c r="L30" s="30"/>
      <c r="M30" s="2"/>
    </row>
    <row r="31" spans="2:14">
      <c r="B31" s="2"/>
      <c r="C31" s="11"/>
      <c r="D31" s="13"/>
      <c r="E31" s="22" t="s">
        <v>464</v>
      </c>
      <c r="F31" s="5" t="str">
        <f>'0.基礎情報'!$BI$409</f>
        <v>―</v>
      </c>
      <c r="G31" s="2"/>
      <c r="H31" s="5"/>
      <c r="I31" s="30" t="s">
        <v>11964</v>
      </c>
      <c r="J31" s="30"/>
      <c r="K31" s="30"/>
      <c r="L31" s="30"/>
      <c r="M31" s="2"/>
    </row>
    <row r="32" spans="2:14">
      <c r="B32" s="2"/>
      <c r="C32" s="11"/>
      <c r="D32" s="13"/>
      <c r="E32" s="22" t="s">
        <v>481</v>
      </c>
      <c r="F32" s="5" t="str">
        <f>'0.基礎情報'!$BI$457</f>
        <v>―</v>
      </c>
      <c r="G32" s="2"/>
      <c r="H32" s="5"/>
      <c r="I32" s="30"/>
      <c r="J32" s="30"/>
      <c r="K32" s="30"/>
      <c r="L32" s="30"/>
      <c r="M32" s="2"/>
    </row>
    <row r="33" spans="2:14">
      <c r="B33" s="2"/>
      <c r="C33" s="11"/>
      <c r="D33" s="13"/>
      <c r="E33" s="22" t="s">
        <v>177</v>
      </c>
      <c r="F33" s="5" t="str">
        <f>'0.基礎情報'!$BI$505</f>
        <v>―</v>
      </c>
      <c r="G33" s="2"/>
      <c r="H33" s="5"/>
      <c r="I33" s="30"/>
      <c r="J33" s="30"/>
      <c r="K33" s="30"/>
      <c r="L33" s="30"/>
      <c r="M33" s="2"/>
      <c r="N33" s="32" t="b">
        <v>1</v>
      </c>
    </row>
    <row r="34" spans="2:14">
      <c r="B34" s="2"/>
      <c r="C34" s="11"/>
      <c r="D34" s="13"/>
      <c r="E34" s="22" t="s">
        <v>503</v>
      </c>
      <c r="F34" s="5" t="str">
        <f>'0.基礎情報'!$BI$553</f>
        <v>―</v>
      </c>
      <c r="G34" s="2"/>
      <c r="H34" s="5"/>
      <c r="I34" s="30"/>
      <c r="J34" s="30"/>
      <c r="K34" s="30"/>
      <c r="L34" s="30"/>
      <c r="M34" s="2"/>
    </row>
    <row r="35" spans="2:14">
      <c r="B35" s="2"/>
      <c r="C35" s="11"/>
      <c r="D35" s="13"/>
      <c r="E35" s="22" t="s">
        <v>544</v>
      </c>
      <c r="F35" s="5" t="str">
        <f>'0.基礎情報'!$BI$601</f>
        <v>―</v>
      </c>
      <c r="G35" s="2"/>
      <c r="H35" s="5"/>
      <c r="I35" s="30"/>
      <c r="J35" s="30"/>
      <c r="K35" s="30"/>
      <c r="L35" s="30"/>
      <c r="M35" s="2"/>
    </row>
    <row r="36" spans="2:14">
      <c r="B36" s="2"/>
      <c r="C36" s="11"/>
      <c r="D36" s="13"/>
      <c r="E36" s="22" t="s">
        <v>343</v>
      </c>
      <c r="F36" s="5" t="str">
        <f>'0.基礎情報'!$BI$649</f>
        <v>―</v>
      </c>
      <c r="G36" s="2"/>
      <c r="H36" s="2"/>
      <c r="I36" s="2"/>
      <c r="J36" s="2"/>
      <c r="K36" s="2"/>
      <c r="L36" s="2"/>
      <c r="M36" s="2"/>
    </row>
    <row r="37" spans="2:14">
      <c r="B37" s="2"/>
      <c r="C37" s="11"/>
      <c r="D37" s="13"/>
      <c r="E37" s="22" t="s">
        <v>442</v>
      </c>
      <c r="F37" s="5" t="str">
        <f>'0.基礎情報'!$BI$697</f>
        <v>―</v>
      </c>
      <c r="G37" s="2"/>
      <c r="H37" s="2"/>
      <c r="I37" s="2"/>
      <c r="J37" s="2"/>
      <c r="K37" s="2"/>
      <c r="L37" s="2"/>
      <c r="M37" s="2"/>
    </row>
    <row r="38" spans="2:14">
      <c r="B38" s="2"/>
      <c r="C38" s="11"/>
      <c r="D38" s="13"/>
      <c r="E38" s="22" t="s">
        <v>570</v>
      </c>
      <c r="F38" s="5" t="str">
        <f>'0.基礎情報'!$BI$745</f>
        <v>―</v>
      </c>
      <c r="G38" s="2"/>
      <c r="H38" s="2"/>
      <c r="I38" s="2"/>
      <c r="J38" s="2"/>
      <c r="K38" s="2"/>
      <c r="L38" s="2"/>
      <c r="M38" s="2"/>
    </row>
    <row r="39" spans="2:14">
      <c r="B39" s="2"/>
      <c r="C39" s="11"/>
      <c r="D39" s="13"/>
      <c r="E39" s="22" t="s">
        <v>576</v>
      </c>
      <c r="F39" s="5" t="str">
        <f>'0.基礎情報'!$BI$793</f>
        <v>―</v>
      </c>
      <c r="G39" s="2"/>
      <c r="H39" s="2"/>
      <c r="I39" s="2"/>
      <c r="J39" s="2"/>
      <c r="K39" s="2"/>
      <c r="L39" s="2"/>
      <c r="M39" s="2"/>
    </row>
    <row r="40" spans="2:14">
      <c r="B40" s="2"/>
      <c r="C40" s="11"/>
      <c r="D40" s="13"/>
      <c r="E40" s="22" t="s">
        <v>269</v>
      </c>
      <c r="F40" s="5" t="str">
        <f>'0.基礎情報'!$BI$841</f>
        <v>―</v>
      </c>
      <c r="G40" s="2"/>
      <c r="H40" s="2"/>
      <c r="I40" s="2"/>
      <c r="J40" s="2"/>
      <c r="K40" s="2"/>
      <c r="L40" s="2"/>
      <c r="M40" s="2"/>
    </row>
    <row r="41" spans="2:14">
      <c r="B41" s="2"/>
      <c r="C41" s="12" t="s">
        <v>145</v>
      </c>
      <c r="D41" s="20" t="s">
        <v>588</v>
      </c>
      <c r="E41" s="25">
        <v>1</v>
      </c>
      <c r="F41" s="5" t="str">
        <f>IF('1.推進体制'!$AE$8="未回答","未回答","回答済み")</f>
        <v>回答済み</v>
      </c>
      <c r="G41" s="2"/>
      <c r="H41" s="2"/>
      <c r="I41" s="2"/>
      <c r="J41" s="2"/>
      <c r="K41" s="2"/>
      <c r="L41" s="2"/>
      <c r="M41" s="2"/>
    </row>
    <row r="42" spans="2:14">
      <c r="B42" s="2"/>
      <c r="C42" s="13"/>
      <c r="D42" s="21"/>
      <c r="E42" s="25">
        <v>2</v>
      </c>
      <c r="F42" s="5" t="str">
        <f>IF('1.推進体制'!$AE$15="未回答","未回答","回答済み")</f>
        <v>回答済み</v>
      </c>
      <c r="G42" s="2"/>
      <c r="H42" s="2"/>
      <c r="I42" s="2"/>
      <c r="J42" s="2"/>
      <c r="K42" s="2"/>
      <c r="L42" s="2"/>
      <c r="M42" s="2"/>
    </row>
    <row r="43" spans="2:14">
      <c r="B43" s="2"/>
      <c r="C43" s="13"/>
      <c r="D43" s="21"/>
      <c r="E43" s="25">
        <v>3</v>
      </c>
      <c r="F43" s="5" t="str">
        <f>IF(OR('1.推進体制'!$AE$23="未回答",'1.推進体制'!$AE$26="未回答"),"未回答","回答済み")</f>
        <v>回答済み</v>
      </c>
      <c r="G43" s="2"/>
      <c r="H43" s="2"/>
      <c r="I43" s="2"/>
      <c r="J43" s="2"/>
      <c r="K43" s="2"/>
      <c r="L43" s="2"/>
      <c r="M43" s="2"/>
    </row>
    <row r="44" spans="2:14">
      <c r="B44" s="2"/>
      <c r="C44" s="13"/>
      <c r="D44" s="21"/>
      <c r="E44" s="25">
        <v>4</v>
      </c>
      <c r="F44" s="5" t="str">
        <f>IF('1.推進体制'!$AE$30="未回答","未回答",IF('1.推進体制'!$AE$30="入力不備","入力不備","回答済み"))</f>
        <v>回答済み</v>
      </c>
      <c r="G44" s="2"/>
      <c r="H44" s="2"/>
      <c r="I44" s="2"/>
      <c r="J44" s="2"/>
      <c r="K44" s="2"/>
      <c r="L44" s="2"/>
      <c r="M44" s="2"/>
    </row>
    <row r="45" spans="2:14">
      <c r="B45" s="2"/>
      <c r="C45" s="13"/>
      <c r="D45" s="21"/>
      <c r="E45" s="25">
        <v>5</v>
      </c>
      <c r="F45" s="5" t="str">
        <f>IF('1.推進体制'!$AE$35="未回答","未回答","回答済み")</f>
        <v>回答済み</v>
      </c>
      <c r="G45" s="2"/>
      <c r="H45" s="2"/>
      <c r="I45" s="2"/>
      <c r="J45" s="2"/>
      <c r="K45" s="2"/>
      <c r="L45" s="2"/>
      <c r="M45" s="2"/>
    </row>
    <row r="46" spans="2:14">
      <c r="B46" s="2"/>
      <c r="C46" s="13"/>
      <c r="D46" s="21"/>
      <c r="E46" s="25">
        <v>6</v>
      </c>
      <c r="F46" s="5" t="str">
        <f>IF('1.推進体制'!$AE$39="未回答","未回答","回答済み")</f>
        <v>回答済み</v>
      </c>
      <c r="G46" s="2"/>
      <c r="H46" s="2"/>
      <c r="I46" s="2"/>
      <c r="J46" s="2"/>
      <c r="K46" s="2"/>
      <c r="L46" s="2"/>
      <c r="M46" s="2"/>
    </row>
    <row r="47" spans="2:14">
      <c r="B47" s="2"/>
      <c r="C47" s="13"/>
      <c r="D47" s="20" t="s">
        <v>1421</v>
      </c>
      <c r="E47" s="25">
        <v>7</v>
      </c>
      <c r="F47" s="5" t="str">
        <f>IF('1.推進体制'!$AE$47="未回答","未回答",IF('1.推進体制'!$AE$47="入力不備","入力不備","回答済み"))</f>
        <v>回答済み</v>
      </c>
      <c r="G47" s="2"/>
      <c r="H47" s="2"/>
      <c r="I47" s="2"/>
      <c r="J47" s="2"/>
      <c r="K47" s="2"/>
      <c r="L47" s="2"/>
      <c r="M47" s="2"/>
    </row>
    <row r="48" spans="2:14">
      <c r="B48" s="2"/>
      <c r="C48" s="13"/>
      <c r="D48" s="21"/>
      <c r="E48" s="25">
        <v>8</v>
      </c>
      <c r="F48" s="5" t="str">
        <f>IF('1.推進体制'!$AE$52="未回答","未回答","回答済み")</f>
        <v>回答済み</v>
      </c>
      <c r="G48" s="2"/>
      <c r="H48" s="2"/>
      <c r="I48" s="2"/>
      <c r="J48" s="2"/>
      <c r="K48" s="2"/>
      <c r="L48" s="2"/>
      <c r="M48" s="2"/>
    </row>
    <row r="49" spans="2:13">
      <c r="B49" s="2"/>
      <c r="C49" s="13"/>
      <c r="D49" s="21"/>
      <c r="E49" s="25">
        <v>9</v>
      </c>
      <c r="F49" s="5" t="str">
        <f>IF('1.推進体制'!$AE$56="未回答","未回答","回答済み")</f>
        <v>回答済み</v>
      </c>
      <c r="G49" s="2"/>
      <c r="H49" s="2"/>
      <c r="I49" s="2"/>
      <c r="J49" s="2"/>
      <c r="K49" s="2"/>
      <c r="L49" s="2"/>
      <c r="M49" s="2"/>
    </row>
    <row r="50" spans="2:13">
      <c r="B50" s="2"/>
      <c r="C50" s="13"/>
      <c r="D50" s="20" t="s">
        <v>696</v>
      </c>
      <c r="E50" s="25">
        <v>10</v>
      </c>
      <c r="F50" s="5" t="str">
        <f>IF('1.推進体制'!$AE$70="未回答","未回答",IF(COUNTIF('1.推進体制'!$AE$70,"*不足*"),"字数不足","回答済み"))</f>
        <v>回答済み</v>
      </c>
      <c r="G50" s="2"/>
      <c r="H50" s="2"/>
      <c r="I50" s="2"/>
      <c r="J50" s="2"/>
      <c r="K50" s="2"/>
      <c r="L50" s="2"/>
      <c r="M50" s="2"/>
    </row>
    <row r="51" spans="2:13">
      <c r="B51" s="2"/>
      <c r="C51" s="13"/>
      <c r="D51" s="21"/>
      <c r="E51" s="25">
        <v>11</v>
      </c>
      <c r="F51" s="5" t="str">
        <f>IF(OR('1.推進体制'!$AE$78="未回答",'1.推進体制'!$AE$86="未回答"),"未回答",IF('1.推進体制'!$AE$78="入力不備","入力不備","回答済み"))</f>
        <v>回答済み</v>
      </c>
      <c r="G51" s="2"/>
      <c r="H51" s="2"/>
      <c r="I51" s="2"/>
      <c r="J51" s="2"/>
      <c r="K51" s="2"/>
      <c r="L51" s="2"/>
      <c r="M51" s="2"/>
    </row>
    <row r="52" spans="2:13">
      <c r="B52" s="2"/>
      <c r="C52" s="13"/>
      <c r="D52" s="21"/>
      <c r="E52" s="25">
        <v>12</v>
      </c>
      <c r="F52" s="5" t="str">
        <f>IF('1.推進体制'!$AE$97="未回答","未回答",IF(COUNTIF('1.推進体制'!$AE$97,"*不足*"),"字数不足","回答済み"))</f>
        <v>回答済み</v>
      </c>
      <c r="G52" s="2"/>
      <c r="H52" s="2"/>
      <c r="I52" s="2"/>
      <c r="J52" s="2"/>
      <c r="K52" s="2"/>
      <c r="L52" s="2"/>
      <c r="M52" s="2"/>
    </row>
    <row r="53" spans="2:13">
      <c r="B53" s="2"/>
      <c r="C53" s="10" t="s">
        <v>2863</v>
      </c>
      <c r="D53" s="12" t="s">
        <v>11916</v>
      </c>
      <c r="E53" s="25">
        <v>1</v>
      </c>
      <c r="F53" s="5" t="str">
        <f>IF('0.基礎情報'!$H$12="","―",IF('0.基礎情報'!$H$12&lt;&gt;'【発出時非表示】プルダウンリスト'!$B$6,"回答不要",IF('2-1.サービス実装'!$AE$6="未回答","未回答","回答済み")))</f>
        <v>回答済み</v>
      </c>
      <c r="G53" s="2"/>
      <c r="H53" s="2"/>
      <c r="I53" s="2"/>
      <c r="J53" s="2"/>
      <c r="K53" s="2"/>
      <c r="L53" s="2"/>
      <c r="M53" s="2"/>
    </row>
    <row r="54" spans="2:13">
      <c r="B54" s="2"/>
      <c r="C54" s="11"/>
      <c r="D54" s="13"/>
      <c r="E54" s="25">
        <v>2</v>
      </c>
      <c r="F54" s="5" t="str">
        <f>IF('0.基礎情報'!$H$12="","―",IF('0.基礎情報'!$H$12&lt;&gt;'【発出時非表示】プルダウンリスト'!$B$6,"回答不要",IF('2-1.サービス実装'!$AE$13="未回答","未回答","回答済み")))</f>
        <v>回答済み</v>
      </c>
      <c r="G54" s="2"/>
      <c r="H54" s="2"/>
      <c r="I54" s="2"/>
      <c r="J54" s="2"/>
      <c r="K54" s="2"/>
      <c r="L54" s="2"/>
      <c r="M54" s="2"/>
    </row>
    <row r="55" spans="2:13">
      <c r="B55" s="2"/>
      <c r="C55" s="11"/>
      <c r="D55" s="12" t="s">
        <v>3049</v>
      </c>
      <c r="E55" s="25">
        <v>3</v>
      </c>
      <c r="F55" s="5" t="str">
        <f>IF('0.基礎情報'!$H$12="","―",IF('0.基礎情報'!$H$12&lt;&gt;'【発出時非表示】プルダウンリスト'!$B$6,"回答不要",IF('2-1.サービス実装'!$AE$22="未回答","未回答","回答済み")))</f>
        <v>回答済み</v>
      </c>
      <c r="G55" s="2"/>
      <c r="H55" s="2"/>
      <c r="I55" s="2"/>
      <c r="J55" s="2"/>
      <c r="K55" s="2"/>
      <c r="L55" s="2"/>
      <c r="M55" s="2"/>
    </row>
    <row r="56" spans="2:13">
      <c r="B56" s="2"/>
      <c r="C56" s="11"/>
      <c r="D56" s="13"/>
      <c r="E56" s="25">
        <v>4</v>
      </c>
      <c r="F56" s="5" t="str">
        <f>IF('0.基礎情報'!$H$12="","―",IF('0.基礎情報'!$H$12&lt;&gt;'【発出時非表示】プルダウンリスト'!$B$6,"回答不要",IF('2-1.サービス実装'!$AE$26="未回答","未回答",IF('2-1.サービス実装'!$AE$26="―","回答不要","回答済み"))))</f>
        <v>回答済み</v>
      </c>
      <c r="G56" s="2"/>
      <c r="H56" s="2"/>
      <c r="I56" s="2"/>
      <c r="J56" s="2"/>
      <c r="K56" s="2"/>
      <c r="L56" s="2"/>
      <c r="M56" s="2"/>
    </row>
    <row r="57" spans="2:13">
      <c r="B57" s="2"/>
      <c r="C57" s="11"/>
      <c r="D57" s="13"/>
      <c r="E57" s="26" t="s">
        <v>11816</v>
      </c>
      <c r="F57" s="5" t="str">
        <f>IF('0.基礎情報'!$H$12="","―",IF('0.基礎情報'!$H$12&lt;&gt;'【発出時非表示】プルダウンリスト'!$B$6,"回答不要",IF('2-1.サービス実装'!$AE$34="未回答","未回答",IF('2-1.サービス実装'!$AE$34="―","回答不要","回答済み"))))</f>
        <v>回答済み</v>
      </c>
      <c r="G57" s="2"/>
      <c r="H57" s="2"/>
      <c r="I57" s="2"/>
      <c r="J57" s="2"/>
      <c r="K57" s="2"/>
      <c r="L57" s="2"/>
      <c r="M57" s="2"/>
    </row>
    <row r="58" spans="2:13">
      <c r="B58" s="2"/>
      <c r="C58" s="11"/>
      <c r="D58" s="13"/>
      <c r="E58" s="26" t="s">
        <v>11825</v>
      </c>
      <c r="F58" s="5" t="str">
        <f>IF('0.基礎情報'!$H$12="","―",IF('0.基礎情報'!$H$12&lt;&gt;'【発出時非表示】プルダウンリスト'!$B$6,"回答不要",IF(OR('2-1.サービス実装'!$AE$40="未回答",'2-1.サービス実装'!$AE$46="未回答"),"未回答",IF('2-1.サービス実装'!$AE$40="―","回答不要","回答済み"))))</f>
        <v>回答済み</v>
      </c>
      <c r="G58" s="2"/>
      <c r="H58" s="2"/>
      <c r="I58" s="2"/>
      <c r="J58" s="2"/>
      <c r="K58" s="2"/>
      <c r="L58" s="2"/>
      <c r="M58" s="2"/>
    </row>
    <row r="59" spans="2:13">
      <c r="B59" s="2"/>
      <c r="C59" s="11"/>
      <c r="D59" s="13"/>
      <c r="E59" s="26" t="s">
        <v>8199</v>
      </c>
      <c r="F59" s="5" t="str">
        <f>IF('0.基礎情報'!$H$12="","―",IF('0.基礎情報'!$H$12&lt;&gt;'【発出時非表示】プルダウンリスト'!$B$6,"回答不要",IF(OR('2-1.サービス実装'!$AE$52="未回答",'2-1.サービス実装'!$AE$54="未回答"),"未回答",IF('2-1.サービス実装'!$AE$52="―","回答不要","回答済み"))))</f>
        <v>回答済み</v>
      </c>
      <c r="G59" s="2"/>
      <c r="H59" s="2"/>
      <c r="I59" s="2"/>
      <c r="J59" s="2"/>
      <c r="K59" s="2"/>
      <c r="L59" s="2"/>
      <c r="M59" s="2"/>
    </row>
    <row r="60" spans="2:13">
      <c r="B60" s="2"/>
      <c r="C60" s="11"/>
      <c r="D60" s="13"/>
      <c r="E60" s="26" t="s">
        <v>2174</v>
      </c>
      <c r="F60" s="5" t="str">
        <f>IF('0.基礎情報'!$H$12="","―",IF('0.基礎情報'!$H$12&lt;&gt;'【発出時非表示】プルダウンリスト'!$B$6,"回答不要",IF('2-1.サービス実装'!$AE$60="未回答","未回答",IF('2-1.サービス実装'!$AE$60="―","回答不要","回答済み"))))</f>
        <v>回答不要</v>
      </c>
      <c r="G60" s="2"/>
      <c r="H60" s="2"/>
      <c r="I60" s="2"/>
      <c r="J60" s="2"/>
      <c r="K60" s="2"/>
      <c r="L60" s="2"/>
      <c r="M60" s="2"/>
    </row>
    <row r="61" spans="2:13">
      <c r="B61" s="2"/>
      <c r="C61" s="11"/>
      <c r="D61" s="13"/>
      <c r="E61" s="26" t="s">
        <v>11837</v>
      </c>
      <c r="F61" s="5" t="str">
        <f>IF('0.基礎情報'!$H$12="","―",IF('0.基礎情報'!$H$12&lt;&gt;'【発出時非表示】プルダウンリスト'!$B$6,"回答不要",IF('2-1.サービス実装'!$AE$66="未回答","未回答",IF('2-1.サービス実装'!$AE$66="―","回答不要","回答済み"))))</f>
        <v>回答不要</v>
      </c>
      <c r="G61" s="2"/>
      <c r="H61" s="2"/>
      <c r="I61" s="2"/>
      <c r="J61" s="2"/>
      <c r="K61" s="2"/>
      <c r="L61" s="2"/>
      <c r="M61" s="2"/>
    </row>
    <row r="62" spans="2:13">
      <c r="B62" s="2"/>
      <c r="C62" s="11"/>
      <c r="D62" s="13"/>
      <c r="E62" s="26" t="s">
        <v>11319</v>
      </c>
      <c r="F62" s="5" t="str">
        <f>IF('0.基礎情報'!$H$12="","―",IF('0.基礎情報'!$H$12&lt;&gt;'【発出時非表示】プルダウンリスト'!$B$6,"回答不要",IF('2-1.サービス実装'!$AE$76="未回答","未回答",IF('2-1.サービス実装'!$AE$76="―","回答不要","回答済み"))))</f>
        <v>回答済み</v>
      </c>
      <c r="G62" s="2"/>
      <c r="H62" s="2"/>
      <c r="I62" s="2"/>
      <c r="J62" s="2"/>
      <c r="K62" s="2"/>
      <c r="L62" s="2"/>
      <c r="M62" s="2"/>
    </row>
    <row r="63" spans="2:13">
      <c r="B63" s="2"/>
      <c r="C63" s="11"/>
      <c r="D63" s="13"/>
      <c r="E63" s="26" t="s">
        <v>12036</v>
      </c>
      <c r="F63" s="5" t="str">
        <f>IF('0.基礎情報'!$H$12="","―",IF('0.基礎情報'!$H$12&lt;&gt;'【発出時非表示】プルダウンリスト'!$B$6,"回答不要",IF('2-1.サービス実装'!$AE$81="未回答","未回答",IF('2-1.サービス実装'!$AE$81="―","回答不要","回答済み"))))</f>
        <v>回答済み</v>
      </c>
      <c r="G63" s="2"/>
      <c r="H63" s="2"/>
      <c r="I63" s="2"/>
      <c r="J63" s="2"/>
      <c r="K63" s="2"/>
      <c r="L63" s="2"/>
      <c r="M63" s="2"/>
    </row>
    <row r="64" spans="2:13">
      <c r="B64" s="2"/>
      <c r="C64" s="11"/>
      <c r="D64" s="12" t="s">
        <v>11919</v>
      </c>
      <c r="E64" s="26" t="s">
        <v>11980</v>
      </c>
      <c r="F64" s="5" t="str">
        <f>IF('0.基礎情報'!$H$12="","―",IF('0.基礎情報'!$H$12&lt;&gt;'【発出時非表示】プルダウンリスト'!$B$6,"回答不要",IF('2-1.サービス実装'!$AE$85="未回答","未回答","回答済み")))</f>
        <v>回答済み</v>
      </c>
      <c r="G64" s="2"/>
      <c r="H64" s="2"/>
      <c r="I64" s="2"/>
      <c r="J64" s="2"/>
      <c r="K64" s="2"/>
      <c r="L64" s="2"/>
      <c r="M64" s="2"/>
    </row>
    <row r="65" spans="2:13">
      <c r="B65" s="2"/>
      <c r="C65" s="11"/>
      <c r="D65" s="13"/>
      <c r="E65" s="26" t="s">
        <v>11840</v>
      </c>
      <c r="F65" s="5" t="str">
        <f>IF('0.基礎情報'!$H$12="","―",IF('0.基礎情報'!$H$12&lt;&gt;'【発出時非表示】プルダウンリスト'!$B$6,"回答不要",IF('2-1.サービス実装'!$AE$92="未回答","未回答","回答済み")))</f>
        <v>回答済み</v>
      </c>
      <c r="G65" s="2"/>
      <c r="H65" s="2"/>
      <c r="I65" s="2"/>
      <c r="J65" s="2"/>
      <c r="K65" s="2"/>
      <c r="L65" s="2"/>
      <c r="M65" s="2"/>
    </row>
    <row r="66" spans="2:13">
      <c r="B66" s="2"/>
      <c r="C66" s="11"/>
      <c r="D66" s="13"/>
      <c r="E66" s="26" t="s">
        <v>6238</v>
      </c>
      <c r="F66" s="5" t="str">
        <f>IF('0.基礎情報'!$H$12="","―",IF('0.基礎情報'!$H$12&lt;&gt;'【発出時非表示】プルダウンリスト'!$B$6,"回答不要",IF(OR('2-1.サービス実装'!$AE$98="未回答",'2-1.サービス実装'!$AE$107="未回答"),"未回答","回答済み")))</f>
        <v>回答済み</v>
      </c>
      <c r="G66" s="2"/>
      <c r="H66" s="2"/>
      <c r="I66" s="2"/>
      <c r="J66" s="2"/>
      <c r="K66" s="2"/>
      <c r="L66" s="2"/>
      <c r="M66" s="2"/>
    </row>
    <row r="67" spans="2:13">
      <c r="B67" s="2"/>
      <c r="C67" s="11"/>
      <c r="D67" s="13"/>
      <c r="E67" s="26" t="s">
        <v>11857</v>
      </c>
      <c r="F67" s="5" t="str">
        <f>IF('0.基礎情報'!$H$12="","―",IF('0.基礎情報'!$H$12&lt;&gt;'【発出時非表示】プルダウンリスト'!$B$6,"回答不要",IF(OR('2-1.サービス実装'!$AE$111="未回答",'2-1.サービス実装'!$AE$112="未回答"),"未回答","回答済み")))</f>
        <v>回答済み</v>
      </c>
      <c r="G67" s="2"/>
      <c r="H67" s="2"/>
      <c r="I67" s="2"/>
      <c r="J67" s="2"/>
      <c r="K67" s="2"/>
      <c r="L67" s="2"/>
      <c r="M67" s="2"/>
    </row>
    <row r="68" spans="2:13">
      <c r="B68" s="2"/>
      <c r="C68" s="11"/>
      <c r="D68" s="12" t="s">
        <v>8712</v>
      </c>
      <c r="E68" s="25">
        <v>9</v>
      </c>
      <c r="F68" s="5" t="str">
        <f>IF('0.基礎情報'!$H$12="","―",IF('0.基礎情報'!$H$12&lt;&gt;'【発出時非表示】プルダウンリスト'!$B$6,"回答不要",IF('2-1.サービス実装'!$AE$122="未回答","未回答",IF(COUNTIF('2-1.サービス実装'!$AE$122,"*不足*"),"字数不足","回答済み"))))</f>
        <v>回答済み</v>
      </c>
      <c r="G68" s="2"/>
      <c r="H68" s="2"/>
      <c r="I68" s="2"/>
      <c r="J68" s="2"/>
      <c r="K68" s="2"/>
      <c r="L68" s="2"/>
      <c r="M68" s="2"/>
    </row>
    <row r="69" spans="2:13">
      <c r="B69" s="2"/>
      <c r="C69" s="11"/>
      <c r="D69" s="13"/>
      <c r="E69" s="25">
        <v>10</v>
      </c>
      <c r="F69" s="5" t="str">
        <f>IF('0.基礎情報'!$H$12="","―",IF('0.基礎情報'!$H$12&lt;&gt;'【発出時非表示】プルダウンリスト'!$B$6,"回答不要",IF(OR('2-1.サービス実装'!$AE$130="未回答",'2-1.サービス実装'!$AE$137="未回答"),"未回答",IF('2-1.サービス実装'!$AE$130="入力不備","入力不備","回答済み"))))</f>
        <v>回答済み</v>
      </c>
      <c r="G69" s="2"/>
      <c r="H69" s="2"/>
      <c r="I69" s="2"/>
      <c r="J69" s="2"/>
      <c r="K69" s="2"/>
      <c r="L69" s="2"/>
      <c r="M69" s="2"/>
    </row>
    <row r="70" spans="2:13">
      <c r="B70" s="2"/>
      <c r="C70" s="11"/>
      <c r="D70" s="13"/>
      <c r="E70" s="25">
        <v>11</v>
      </c>
      <c r="F70" s="5" t="str">
        <f>IF('0.基礎情報'!$H$12="","―",IF('0.基礎情報'!$H$12&lt;&gt;'【発出時非表示】プルダウンリスト'!$B$6,"回答不要",IF('2-1.サービス実装'!$AE$149="未回答","未回答",IF(COUNTIF('2-1.サービス実装'!$AE$149,"*不足*"),"字数不足","回答済み"))))</f>
        <v>回答済み</v>
      </c>
      <c r="G70" s="2"/>
      <c r="H70" s="2"/>
      <c r="I70" s="2"/>
      <c r="J70" s="2"/>
      <c r="K70" s="2"/>
      <c r="L70" s="2"/>
      <c r="M70" s="2"/>
    </row>
    <row r="71" spans="2:13">
      <c r="B71" s="2"/>
      <c r="C71" s="10" t="s">
        <v>11983</v>
      </c>
      <c r="D71" s="12" t="s">
        <v>11929</v>
      </c>
      <c r="E71" s="25">
        <v>1</v>
      </c>
      <c r="F71" s="5" t="str">
        <f>IF('2-2.サービス運用'!$AE$6="未回答","未回答","回答済み")</f>
        <v>回答済み</v>
      </c>
      <c r="G71" s="2"/>
      <c r="H71" s="2"/>
      <c r="I71" s="2"/>
      <c r="J71" s="2"/>
      <c r="K71" s="2"/>
      <c r="L71" s="2"/>
      <c r="M71" s="2"/>
    </row>
    <row r="72" spans="2:13">
      <c r="B72" s="2"/>
      <c r="C72" s="11"/>
      <c r="D72" s="13"/>
      <c r="E72" s="25">
        <v>2</v>
      </c>
      <c r="F72" s="5" t="str">
        <f>IF('2-2.サービス運用'!$AE$14="未回答","未回答","回答済み")</f>
        <v>回答済み</v>
      </c>
      <c r="G72" s="2"/>
      <c r="H72" s="2"/>
      <c r="I72" s="2"/>
      <c r="J72" s="2"/>
      <c r="K72" s="2"/>
      <c r="L72" s="2"/>
      <c r="M72" s="2"/>
    </row>
    <row r="73" spans="2:13">
      <c r="B73" s="2"/>
      <c r="C73" s="11"/>
      <c r="D73" s="13"/>
      <c r="E73" s="25">
        <v>3</v>
      </c>
      <c r="F73" s="5" t="str">
        <f>IF('2-2.サービス運用'!$AE$22="未回答","未回答","回答済み")</f>
        <v>回答済み</v>
      </c>
      <c r="G73" s="2"/>
      <c r="H73" s="2"/>
      <c r="I73" s="2"/>
      <c r="J73" s="2"/>
      <c r="K73" s="2"/>
      <c r="L73" s="2"/>
      <c r="M73" s="2"/>
    </row>
    <row r="74" spans="2:13">
      <c r="B74" s="2"/>
      <c r="C74" s="11"/>
      <c r="D74" s="12" t="s">
        <v>5669</v>
      </c>
      <c r="E74" s="25">
        <v>4</v>
      </c>
      <c r="F74" s="5" t="str">
        <f>IF('2-2.サービス運用'!$AE$31="未回答","未回答","回答済み")</f>
        <v>回答済み</v>
      </c>
      <c r="G74" s="2"/>
      <c r="H74" s="2"/>
      <c r="I74" s="2"/>
      <c r="J74" s="2"/>
      <c r="K74" s="2"/>
      <c r="L74" s="2"/>
      <c r="M74" s="2"/>
    </row>
    <row r="75" spans="2:13">
      <c r="B75" s="2"/>
      <c r="C75" s="11"/>
      <c r="D75" s="13"/>
      <c r="E75" s="25">
        <v>5</v>
      </c>
      <c r="F75" s="5" t="str">
        <f>IF('2-2.サービス運用'!$AE$44="未回答","未回答",IF(COUNTIF('2-2.サービス運用'!$AE$44,"*不足*"),"字数不足","回答済み"))</f>
        <v>回答済み</v>
      </c>
      <c r="G75" s="2"/>
      <c r="H75" s="2"/>
      <c r="I75" s="2"/>
      <c r="J75" s="2"/>
      <c r="K75" s="2"/>
      <c r="L75" s="2"/>
      <c r="M75" s="2"/>
    </row>
    <row r="76" spans="2:13">
      <c r="B76" s="2"/>
      <c r="C76" s="11"/>
      <c r="D76" s="13"/>
      <c r="E76" s="25">
        <v>6</v>
      </c>
      <c r="F76" s="5" t="str">
        <f>IF(OR('2-2.サービス運用'!$AE$52="未回答",'2-2.サービス運用'!$AE$59="未回答"),"未回答",IF('2-2.サービス運用'!$AE$52="入力不備","入力不備","回答済み"))</f>
        <v>回答済み</v>
      </c>
      <c r="G76" s="2"/>
      <c r="H76" s="2"/>
      <c r="I76" s="2"/>
      <c r="J76" s="2"/>
      <c r="K76" s="2"/>
      <c r="L76" s="2"/>
      <c r="M76" s="2"/>
    </row>
    <row r="77" spans="2:13">
      <c r="B77" s="2"/>
      <c r="C77" s="11"/>
      <c r="D77" s="13"/>
      <c r="E77" s="25">
        <v>7</v>
      </c>
      <c r="F77" s="5" t="str">
        <f>IF('2-2.サービス運用'!$AE$70="未回答","未回答",IF(COUNTIF('2-2.サービス運用'!$AE$70,"*不足*"),"字数不足","回答済み"))</f>
        <v>回答済み</v>
      </c>
      <c r="G77" s="2"/>
      <c r="H77" s="2"/>
      <c r="I77" s="2"/>
      <c r="J77" s="2"/>
      <c r="K77" s="2"/>
      <c r="L77" s="2"/>
      <c r="M77" s="2"/>
    </row>
    <row r="78" spans="2:13">
      <c r="B78" s="2"/>
      <c r="C78" s="10" t="s">
        <v>98</v>
      </c>
      <c r="D78" s="12" t="s">
        <v>9079</v>
      </c>
      <c r="E78" s="25">
        <v>1</v>
      </c>
      <c r="F78" s="5" t="str">
        <f>IF('3.周知・広報'!$AE$7="未回答","未回答","回答済み")</f>
        <v>回答済み</v>
      </c>
      <c r="G78" s="2"/>
      <c r="H78" s="2"/>
      <c r="I78" s="2"/>
      <c r="J78" s="2"/>
      <c r="K78" s="2"/>
      <c r="L78" s="2"/>
      <c r="M78" s="2"/>
    </row>
    <row r="79" spans="2:13">
      <c r="B79" s="2"/>
      <c r="C79" s="11"/>
      <c r="D79" s="13"/>
      <c r="E79" s="25">
        <v>2</v>
      </c>
      <c r="F79" s="5" t="str">
        <f>IF(OR('3.周知・広報'!$AE$15="未回答",'3.周知・広報'!$AE$18="未回答"),"未回答",IF('3.周知・広報'!$AE$15="入力不備","入力不備","回答済み"))</f>
        <v>回答済み</v>
      </c>
      <c r="G79" s="2"/>
      <c r="H79" s="2"/>
      <c r="I79" s="2"/>
      <c r="J79" s="2"/>
      <c r="K79" s="2"/>
      <c r="L79" s="2"/>
      <c r="M79" s="2"/>
    </row>
    <row r="80" spans="2:13">
      <c r="B80" s="2"/>
      <c r="C80" s="11"/>
      <c r="D80" s="13"/>
      <c r="E80" s="27" t="s">
        <v>902</v>
      </c>
      <c r="F80" s="5" t="str">
        <f>IF(OR('3.周知・広報'!$AE$23="未回答",'3.周知・広報'!$AE$30="未回答"),"未回答",IF('3.周知・広報'!$AE$23="入力不備","入力不備","回答済み"))</f>
        <v>回答済み</v>
      </c>
      <c r="G80" s="2"/>
      <c r="H80" s="2"/>
      <c r="I80" s="2"/>
      <c r="J80" s="2"/>
      <c r="K80" s="2"/>
      <c r="L80" s="2"/>
      <c r="M80" s="2"/>
    </row>
    <row r="81" spans="2:13">
      <c r="B81" s="2"/>
      <c r="C81" s="11"/>
      <c r="D81" s="13"/>
      <c r="E81" s="27" t="s">
        <v>11109</v>
      </c>
      <c r="F81" s="5" t="str">
        <f>IF('3.周知・広報'!$AE$34="未回答","未回答","回答済み")</f>
        <v>回答済み</v>
      </c>
      <c r="G81" s="2"/>
      <c r="H81" s="2"/>
      <c r="I81" s="2"/>
      <c r="J81" s="2"/>
      <c r="K81" s="2"/>
      <c r="L81" s="2"/>
      <c r="M81" s="2"/>
    </row>
    <row r="82" spans="2:13">
      <c r="B82" s="2"/>
      <c r="C82" s="11"/>
      <c r="D82" s="12" t="s">
        <v>3305</v>
      </c>
      <c r="E82" s="25">
        <v>4</v>
      </c>
      <c r="F82" s="5" t="str">
        <f>IF('3.周知・広報'!$AE$51="未回答","未回答",IF(COUNTIF('3.周知・広報'!$AE$51,"*不足*"),"字数不足","回答済み"))</f>
        <v>回答済み</v>
      </c>
      <c r="G82" s="2"/>
      <c r="H82" s="2"/>
      <c r="I82" s="2"/>
      <c r="J82" s="2"/>
      <c r="K82" s="2"/>
      <c r="L82" s="2"/>
      <c r="M82" s="2"/>
    </row>
    <row r="83" spans="2:13">
      <c r="B83" s="2"/>
      <c r="C83" s="11"/>
      <c r="D83" s="13"/>
      <c r="E83" s="25">
        <v>5</v>
      </c>
      <c r="F83" s="5" t="str">
        <f>IF(OR('3.周知・広報'!$AE$59="未回答",'3.周知・広報'!$AE$65="未回答"),"未回答",IF('3.周知・広報'!$AE$59="入力不備","入力不備","回答済み"))</f>
        <v>回答済み</v>
      </c>
      <c r="G83" s="2"/>
      <c r="H83" s="2"/>
      <c r="I83" s="2"/>
      <c r="J83" s="2"/>
      <c r="K83" s="2"/>
      <c r="L83" s="2"/>
      <c r="M83" s="2"/>
    </row>
    <row r="84" spans="2:13">
      <c r="B84" s="2"/>
      <c r="C84" s="11"/>
      <c r="D84" s="13"/>
      <c r="E84" s="25">
        <v>6</v>
      </c>
      <c r="F84" s="5" t="str">
        <f>IF('3.周知・広報'!$AE$78="未回答","未回答",IF(COUNTIF('3.周知・広報'!$AE$78,"*不足*"),"字数不足","回答済み"))</f>
        <v>回答済み</v>
      </c>
      <c r="G84" s="2"/>
      <c r="H84" s="2"/>
      <c r="I84" s="2"/>
      <c r="J84" s="2"/>
      <c r="K84" s="2"/>
      <c r="L84" s="2"/>
      <c r="M84" s="2"/>
    </row>
    <row r="85" spans="2:13">
      <c r="B85" s="2"/>
      <c r="C85" s="10" t="s">
        <v>218</v>
      </c>
      <c r="D85" s="12" t="s">
        <v>10900</v>
      </c>
      <c r="E85" s="25">
        <v>1</v>
      </c>
      <c r="F85" s="5" t="str">
        <f>IF(OR('4.評価・改善'!$AE$7="未回答",'4.評価・改善'!$AE$11="未回答"),"未回答",IF('4.評価・改善'!$AE$7="入力不備","入力不備","回答済み"))</f>
        <v>回答済み</v>
      </c>
      <c r="G85" s="2"/>
      <c r="H85" s="2"/>
      <c r="I85" s="2"/>
      <c r="J85" s="2"/>
      <c r="K85" s="2"/>
      <c r="L85" s="2"/>
      <c r="M85" s="2"/>
    </row>
    <row r="86" spans="2:13">
      <c r="B86" s="2"/>
      <c r="C86" s="11"/>
      <c r="D86" s="13"/>
      <c r="E86" s="25" t="s">
        <v>5553</v>
      </c>
      <c r="F86" s="5" t="str">
        <f>IF('4.評価・改善'!$AE$19="未回答","未回答","回答済み")</f>
        <v>回答済み</v>
      </c>
      <c r="G86" s="2"/>
      <c r="H86" s="2"/>
      <c r="I86" s="2"/>
      <c r="J86" s="2"/>
      <c r="K86" s="2"/>
      <c r="L86" s="2"/>
      <c r="M86" s="2"/>
    </row>
    <row r="87" spans="2:13">
      <c r="B87" s="2"/>
      <c r="C87" s="11"/>
      <c r="D87" s="13"/>
      <c r="E87" s="25" t="s">
        <v>5485</v>
      </c>
      <c r="F87" s="5" t="str">
        <f>IF('4.評価・改善'!$AE$20="未回答","未回答","回答済み")</f>
        <v>回答済み</v>
      </c>
      <c r="G87" s="2"/>
      <c r="H87" s="2"/>
      <c r="I87" s="2"/>
      <c r="J87" s="2"/>
      <c r="K87" s="2"/>
      <c r="L87" s="2"/>
      <c r="M87" s="2"/>
    </row>
    <row r="88" spans="2:13">
      <c r="B88" s="2"/>
      <c r="C88" s="11"/>
      <c r="D88" s="13"/>
      <c r="E88" s="25" t="s">
        <v>11985</v>
      </c>
      <c r="F88" s="5" t="str">
        <f>IF('4.評価・改善'!$AE$21="未回答","未回答","回答済み")</f>
        <v>回答済み</v>
      </c>
      <c r="G88" s="2"/>
      <c r="H88" s="2"/>
      <c r="I88" s="2"/>
      <c r="J88" s="2"/>
      <c r="K88" s="2"/>
      <c r="L88" s="2"/>
      <c r="M88" s="2"/>
    </row>
    <row r="89" spans="2:13">
      <c r="B89" s="2"/>
      <c r="C89" s="11"/>
      <c r="D89" s="13"/>
      <c r="E89" s="25" t="s">
        <v>3595</v>
      </c>
      <c r="F89" s="5" t="str">
        <f>IF('4.評価・改善'!$AE$22="未回答","未回答","回答済み")</f>
        <v>回答済み</v>
      </c>
      <c r="G89" s="2"/>
      <c r="H89" s="2"/>
      <c r="I89" s="2"/>
      <c r="J89" s="2"/>
      <c r="K89" s="2"/>
      <c r="L89" s="2"/>
      <c r="M89" s="2"/>
    </row>
    <row r="90" spans="2:13">
      <c r="B90" s="2"/>
      <c r="C90" s="11"/>
      <c r="D90" s="13"/>
      <c r="E90" s="25" t="s">
        <v>11987</v>
      </c>
      <c r="F90" s="5" t="str">
        <f>IF('4.評価・改善'!$AE$23="未回答","未回答","回答済み")</f>
        <v>回答済み</v>
      </c>
      <c r="G90" s="2"/>
      <c r="H90" s="2"/>
      <c r="I90" s="2"/>
      <c r="J90" s="2"/>
      <c r="K90" s="2"/>
      <c r="L90" s="2"/>
      <c r="M90" s="2"/>
    </row>
    <row r="91" spans="2:13">
      <c r="B91" s="2"/>
      <c r="C91" s="11"/>
      <c r="D91" s="12" t="s">
        <v>6431</v>
      </c>
      <c r="E91" s="25">
        <v>3</v>
      </c>
      <c r="F91" s="5" t="str">
        <f>IF('4.評価・改善'!$AE$27="未回答","未回答","回答済み")</f>
        <v>回答済み</v>
      </c>
      <c r="G91" s="2"/>
      <c r="H91" s="2"/>
      <c r="I91" s="2"/>
      <c r="J91" s="2"/>
      <c r="K91" s="2"/>
      <c r="L91" s="2"/>
      <c r="M91" s="2"/>
    </row>
    <row r="92" spans="2:13">
      <c r="B92" s="2"/>
      <c r="C92" s="11"/>
      <c r="D92" s="13"/>
      <c r="E92" s="25" t="s">
        <v>9359</v>
      </c>
      <c r="F92" s="5" t="str">
        <f>IF('0.基礎情報'!$H$12="","―",IF('4.評価・改善'!$AE$37="―","回答不要",IF('4.評価・改善'!$AE$37="未回答","未回答","回答済み")))</f>
        <v>回答済み</v>
      </c>
      <c r="G92" s="2"/>
      <c r="H92" s="2"/>
      <c r="I92" s="2"/>
      <c r="J92" s="2"/>
      <c r="K92" s="2"/>
      <c r="L92" s="2"/>
      <c r="M92" s="2"/>
    </row>
    <row r="93" spans="2:13">
      <c r="B93" s="2"/>
      <c r="C93" s="11"/>
      <c r="D93" s="13"/>
      <c r="E93" s="25" t="s">
        <v>7950</v>
      </c>
      <c r="F93" s="5" t="str">
        <f>IF('0.基礎情報'!$H$12="","―",IF('4.評価・改善'!$AE$38="―","回答不要",IF('4.評価・改善'!$AE$38="未回答","未回答","回答済み")))</f>
        <v>回答済み</v>
      </c>
      <c r="G93" s="2"/>
      <c r="H93" s="2"/>
      <c r="I93" s="2"/>
      <c r="J93" s="2"/>
      <c r="K93" s="2"/>
      <c r="L93" s="2"/>
      <c r="M93" s="2"/>
    </row>
    <row r="94" spans="2:13">
      <c r="B94" s="2"/>
      <c r="C94" s="11"/>
      <c r="D94" s="13"/>
      <c r="E94" s="25" t="s">
        <v>12107</v>
      </c>
      <c r="F94" s="5" t="str">
        <f>IF('0.基礎情報'!$H$12="","―",IF('4.評価・改善'!$AE$39="―","回答不要",IF('4.評価・改善'!$AE$39="未回答","未回答","回答済み")))</f>
        <v>回答済み</v>
      </c>
      <c r="G94" s="2"/>
      <c r="H94" s="2"/>
      <c r="I94" s="2"/>
      <c r="J94" s="2"/>
      <c r="K94" s="2"/>
      <c r="L94" s="2"/>
      <c r="M94" s="2"/>
    </row>
    <row r="95" spans="2:13">
      <c r="B95" s="2"/>
      <c r="C95" s="11"/>
      <c r="D95" s="12" t="s">
        <v>2318</v>
      </c>
      <c r="E95" s="25">
        <v>5</v>
      </c>
      <c r="F95" s="5" t="str">
        <f>IF('4.評価・改善'!$AE$48="未回答","未回答",IF(COUNTIF('4.評価・改善'!$AE$48,"*不足*"),"字数不足","回答済み"))</f>
        <v>回答済み</v>
      </c>
      <c r="G95" s="2"/>
      <c r="H95" s="2"/>
      <c r="I95" s="2"/>
      <c r="J95" s="2"/>
      <c r="K95" s="2"/>
      <c r="L95" s="2"/>
      <c r="M95" s="2"/>
    </row>
    <row r="96" spans="2:13">
      <c r="B96" s="2"/>
      <c r="C96" s="11"/>
      <c r="D96" s="13"/>
      <c r="E96" s="25">
        <v>6</v>
      </c>
      <c r="F96" s="5" t="str">
        <f>IF(OR('4.評価・改善'!$AE$56="未回答",'4.評価・改善'!$AE$63="未回答"),"未回答",IF('4.評価・改善'!$AE$56="入力不備","入力不備","回答済み"))</f>
        <v>回答済み</v>
      </c>
      <c r="G96" s="2"/>
      <c r="H96" s="2"/>
      <c r="I96" s="2"/>
      <c r="J96" s="2"/>
      <c r="K96" s="2"/>
      <c r="L96" s="2"/>
      <c r="M96" s="2"/>
    </row>
    <row r="97" spans="2:13">
      <c r="B97" s="2"/>
      <c r="C97" s="11"/>
      <c r="D97" s="13"/>
      <c r="E97" s="25">
        <v>7</v>
      </c>
      <c r="F97" s="5" t="str">
        <f>IF('4.評価・改善'!$AE$76="未回答","未回答",IF(COUNTIF('4.評価・改善'!$AE$76,"*不足*"),"字数不足","回答済み"))</f>
        <v>回答済み</v>
      </c>
      <c r="G97" s="2"/>
      <c r="H97" s="2"/>
      <c r="I97" s="2"/>
      <c r="J97" s="2"/>
      <c r="K97" s="2"/>
      <c r="L97" s="2"/>
      <c r="M97" s="2"/>
    </row>
    <row r="98" spans="2:13">
      <c r="B98" s="2"/>
      <c r="C98" s="12" t="s">
        <v>11982</v>
      </c>
      <c r="D98" s="20" t="s">
        <v>6785</v>
      </c>
      <c r="E98" s="25" t="s">
        <v>760</v>
      </c>
      <c r="F98" s="5" t="str">
        <f>IF('0.基礎情報'!$H$12="","―",IF('0.基礎情報'!$H$12&lt;&gt;'【発出時非表示】プルダウンリスト'!$B$4,"回答不要",IF(OR('5.最終年度の振り返り'!$U$16="未回答",'5.最終年度の振り返り'!$U$17="未回答"),"未回答",IF('5.最終年度の振り返り'!$U$16="―","回答不要","回答済み"))))</f>
        <v>回答不要</v>
      </c>
      <c r="G98" s="2"/>
      <c r="H98" s="2"/>
      <c r="I98" s="2"/>
      <c r="J98" s="2"/>
      <c r="K98" s="2"/>
      <c r="L98" s="2"/>
      <c r="M98" s="2"/>
    </row>
    <row r="99" spans="2:13">
      <c r="B99" s="2"/>
      <c r="C99" s="13"/>
      <c r="D99" s="21"/>
      <c r="E99" s="25" t="s">
        <v>7140</v>
      </c>
      <c r="F99" s="5" t="str">
        <f>IF('0.基礎情報'!$H$12="","―",IF('0.基礎情報'!$H$12&lt;&gt;'【発出時非表示】プルダウンリスト'!$B$4,"回答不要",IF(OR('5.最終年度の振り返り'!$U$18="未回答",'5.最終年度の振り返り'!$U$19="未回答"),"未回答",IF('5.最終年度の振り返り'!$U$18="―","回答不要","回答済み"))))</f>
        <v>回答不要</v>
      </c>
      <c r="G99" s="2"/>
      <c r="H99" s="2"/>
      <c r="I99" s="2"/>
      <c r="J99" s="2"/>
      <c r="K99" s="2"/>
      <c r="L99" s="2"/>
      <c r="M99" s="2"/>
    </row>
    <row r="100" spans="2:13">
      <c r="B100" s="2"/>
      <c r="C100" s="13"/>
      <c r="D100" s="21"/>
      <c r="E100" s="25" t="s">
        <v>1567</v>
      </c>
      <c r="F100" s="5" t="str">
        <f>IF('0.基礎情報'!$H$12="","―",IF('0.基礎情報'!$H$12&lt;&gt;'【発出時非表示】プルダウンリスト'!$B$4,"回答不要",IF(OR('5.最終年度の振り返り'!$U$20="未回答",'5.最終年度の振り返り'!$U$21="未回答"),"未回答",IF('5.最終年度の振り返り'!$U$20="―","回答不要","回答済み"))))</f>
        <v>回答不要</v>
      </c>
      <c r="G100" s="2"/>
      <c r="H100" s="2"/>
      <c r="I100" s="2"/>
      <c r="J100" s="2"/>
      <c r="K100" s="2"/>
      <c r="L100" s="2"/>
      <c r="M100" s="2"/>
    </row>
    <row r="101" spans="2:13">
      <c r="B101" s="2"/>
      <c r="C101" s="13"/>
      <c r="D101" s="21"/>
      <c r="E101" s="25" t="s">
        <v>6928</v>
      </c>
      <c r="F101" s="5" t="str">
        <f>IF('0.基礎情報'!$H$12="","―",IF('0.基礎情報'!$H$12&lt;&gt;'【発出時非表示】プルダウンリスト'!$B$4,"回答不要",IF(OR('5.最終年度の振り返り'!$U$22="未回答",'5.最終年度の振り返り'!$U$23="未回答"),"未回答",IF('5.最終年度の振り返り'!$U$22="―","回答不要","回答済み"))))</f>
        <v>回答不要</v>
      </c>
      <c r="G101" s="2"/>
      <c r="H101" s="2"/>
      <c r="I101" s="2"/>
      <c r="J101" s="2"/>
      <c r="K101" s="2"/>
      <c r="L101" s="2"/>
      <c r="M101" s="2"/>
    </row>
    <row r="102" spans="2:13">
      <c r="B102" s="2"/>
      <c r="C102" s="13"/>
      <c r="D102" s="21"/>
      <c r="E102" s="25" t="s">
        <v>1321</v>
      </c>
      <c r="F102" s="5" t="str">
        <f>IF('0.基礎情報'!$H$12="","―",IF('0.基礎情報'!$H$12&lt;&gt;'【発出時非表示】プルダウンリスト'!$B$4,"回答不要",IF(OR('5.最終年度の振り返り'!$U$24="未回答",'5.最終年度の振り返り'!$U$25="未回答"),"未回答",IF('5.最終年度の振り返り'!$U$24="―","回答不要","回答済み"))))</f>
        <v>回答不要</v>
      </c>
      <c r="G102" s="2"/>
      <c r="H102" s="2"/>
      <c r="I102" s="2"/>
      <c r="J102" s="2"/>
      <c r="K102" s="2"/>
      <c r="L102" s="2"/>
      <c r="M102" s="2"/>
    </row>
    <row r="103" spans="2:13">
      <c r="B103" s="2"/>
      <c r="C103" s="13"/>
      <c r="D103" s="21"/>
      <c r="E103" s="25" t="s">
        <v>11271</v>
      </c>
      <c r="F103" s="5" t="str">
        <f>IF('0.基礎情報'!$H$12="","―",IF('0.基礎情報'!$H$12&lt;&gt;'【発出時非表示】プルダウンリスト'!$B$4,"回答不要",IF(OR('5.最終年度の振り返り'!$U$26="未回答",'5.最終年度の振り返り'!$U$27="未回答"),"未回答",IF('5.最終年度の振り返り'!$U$26="―","回答不要","回答済み"))))</f>
        <v>回答不要</v>
      </c>
      <c r="G103" s="2"/>
      <c r="H103" s="2"/>
      <c r="I103" s="2"/>
      <c r="J103" s="2"/>
      <c r="K103" s="2"/>
      <c r="L103" s="2"/>
      <c r="M103" s="2"/>
    </row>
    <row r="104" spans="2:13">
      <c r="B104" s="2"/>
      <c r="C104" s="13"/>
      <c r="D104" s="21"/>
      <c r="E104" s="25" t="s">
        <v>12426</v>
      </c>
      <c r="F104" s="5" t="str">
        <f>IF('0.基礎情報'!$H$12="","―",IF('0.基礎情報'!$H$12&lt;&gt;'【発出時非表示】プルダウンリスト'!$B$4,"回答不要",IF(OR('5.最終年度の振り返り'!$U$28="未回答",'5.最終年度の振り返り'!$U$29="未回答"),"未回答",IF('5.最終年度の振り返り'!$U$28="―","回答不要","回答済み"))))</f>
        <v>回答不要</v>
      </c>
      <c r="G104" s="2"/>
      <c r="H104" s="2"/>
      <c r="I104" s="2"/>
      <c r="J104" s="2"/>
      <c r="K104" s="2"/>
      <c r="L104" s="2"/>
      <c r="M104" s="2"/>
    </row>
    <row r="105" spans="2:13">
      <c r="B105" s="2"/>
      <c r="C105" s="13"/>
      <c r="D105" s="21"/>
      <c r="E105" s="25" t="s">
        <v>12429</v>
      </c>
      <c r="F105" s="5" t="str">
        <f>IF('0.基礎情報'!$H$12="","―",IF('0.基礎情報'!$H$12&lt;&gt;'【発出時非表示】プルダウンリスト'!$B$4,"回答不要",IF(OR('5.最終年度の振り返り'!$U$30="未回答",'5.最終年度の振り返り'!$U$31="未回答"),"未回答",IF('5.最終年度の振り返り'!$U$30="―","回答不要","回答済み"))))</f>
        <v>回答不要</v>
      </c>
      <c r="G105" s="2"/>
      <c r="H105" s="2"/>
      <c r="I105" s="2"/>
      <c r="J105" s="2"/>
      <c r="K105" s="2"/>
      <c r="L105" s="2"/>
      <c r="M105" s="2"/>
    </row>
    <row r="106" spans="2:13">
      <c r="B106" s="2"/>
      <c r="C106" s="13"/>
      <c r="D106" s="21"/>
      <c r="E106" s="25" t="s">
        <v>5254</v>
      </c>
      <c r="F106" s="5" t="str">
        <f>IF('0.基礎情報'!$H$12="","―",IF('0.基礎情報'!$H$12&lt;&gt;'【発出時非表示】プルダウンリスト'!$B$4,"回答不要",IF(OR('5.最終年度の振り返り'!$U$32="未回答",'5.最終年度の振り返り'!$U$33="未回答"),"未回答",IF('5.最終年度の振り返り'!$U$32="―","回答不要","回答済み"))))</f>
        <v>回答不要</v>
      </c>
      <c r="G106" s="2"/>
      <c r="H106" s="2"/>
      <c r="I106" s="2"/>
      <c r="J106" s="2"/>
      <c r="K106" s="2"/>
      <c r="L106" s="2"/>
      <c r="M106" s="2"/>
    </row>
    <row r="107" spans="2:13">
      <c r="B107" s="2"/>
      <c r="C107" s="13"/>
      <c r="D107" s="21"/>
      <c r="E107" s="25" t="s">
        <v>10271</v>
      </c>
      <c r="F107" s="5" t="str">
        <f>IF('0.基礎情報'!$H$12="","―",IF('0.基礎情報'!$H$12&lt;&gt;'【発出時非表示】プルダウンリスト'!$B$4,"回答不要",IF(OR('5.最終年度の振り返り'!$U$34="未回答",'5.最終年度の振り返り'!$U$35="未回答"),"未回答",IF('5.最終年度の振り返り'!$U$34="―","回答不要","回答済み"))))</f>
        <v>回答不要</v>
      </c>
      <c r="G107" s="2"/>
      <c r="H107" s="2"/>
      <c r="I107" s="2"/>
      <c r="J107" s="2"/>
      <c r="K107" s="2"/>
      <c r="L107" s="2"/>
      <c r="M107" s="2"/>
    </row>
    <row r="108" spans="2:13">
      <c r="B108" s="2"/>
      <c r="C108" s="13"/>
      <c r="D108" s="21"/>
      <c r="E108" s="25" t="s">
        <v>12432</v>
      </c>
      <c r="F108" s="5" t="str">
        <f>IF('0.基礎情報'!$H$12="","―",IF('0.基礎情報'!$H$12&lt;&gt;'【発出時非表示】プルダウンリスト'!$B$4,"回答不要",IF(OR('5.最終年度の振り返り'!$U$36="未回答",'5.最終年度の振り返り'!$U$37="未回答"),"未回答",IF('5.最終年度の振り返り'!$U$36="―","回答不要","回答済み"))))</f>
        <v>回答不要</v>
      </c>
      <c r="G108" s="2"/>
      <c r="H108" s="2"/>
      <c r="I108" s="2"/>
      <c r="J108" s="2"/>
      <c r="K108" s="2"/>
      <c r="L108" s="2"/>
      <c r="M108" s="2"/>
    </row>
    <row r="109" spans="2:13">
      <c r="B109" s="2"/>
      <c r="C109" s="13"/>
      <c r="D109" s="21"/>
      <c r="E109" s="25" t="s">
        <v>12428</v>
      </c>
      <c r="F109" s="5" t="str">
        <f>IF('0.基礎情報'!$H$12="","―",IF('0.基礎情報'!$H$12&lt;&gt;'【発出時非表示】プルダウンリスト'!$B$4,"回答不要",IF(OR('5.最終年度の振り返り'!$U$38="未回答",'5.最終年度の振り返り'!$U$39="未回答"),"未回答",IF('5.最終年度の振り返り'!$U$38="―","回答不要","回答済み"))))</f>
        <v>回答不要</v>
      </c>
      <c r="G109" s="2"/>
      <c r="H109" s="2"/>
      <c r="I109" s="2"/>
      <c r="J109" s="2"/>
      <c r="K109" s="2"/>
      <c r="L109" s="2"/>
      <c r="M109" s="2"/>
    </row>
    <row r="110" spans="2:13">
      <c r="B110" s="2"/>
      <c r="C110" s="13"/>
      <c r="D110" s="21"/>
      <c r="E110" s="25" t="s">
        <v>8012</v>
      </c>
      <c r="F110" s="5" t="str">
        <f>IF('0.基礎情報'!$H$12="","―",IF('0.基礎情報'!$H$12&lt;&gt;'【発出時非表示】プルダウンリスト'!$B$4,"回答不要",IF(OR('5.最終年度の振り返り'!$U$40="未回答",'5.最終年度の振り返り'!$U$41="未回答"),"未回答",IF('5.最終年度の振り返り'!$U$40="―","回答不要","回答済み"))))</f>
        <v>回答不要</v>
      </c>
      <c r="G110" s="2"/>
      <c r="H110" s="2"/>
      <c r="I110" s="2"/>
      <c r="J110" s="2"/>
      <c r="K110" s="2"/>
      <c r="L110" s="2"/>
      <c r="M110" s="2"/>
    </row>
    <row r="111" spans="2:13">
      <c r="B111" s="2"/>
      <c r="C111" s="13"/>
      <c r="D111" s="21"/>
      <c r="E111" s="25" t="s">
        <v>9249</v>
      </c>
      <c r="F111" s="5" t="str">
        <f>IF('0.基礎情報'!$H$12="","―",IF('0.基礎情報'!$H$12&lt;&gt;'【発出時非表示】プルダウンリスト'!$B$4,"回答不要",IF(OR('5.最終年度の振り返り'!$U$42="未回答",'5.最終年度の振り返り'!$U$43="未回答"),"未回答",IF('5.最終年度の振り返り'!$U$42="―","回答不要","回答済み"))))</f>
        <v>回答不要</v>
      </c>
      <c r="G111" s="2"/>
      <c r="H111" s="2"/>
      <c r="I111" s="2"/>
      <c r="J111" s="2"/>
      <c r="K111" s="2"/>
      <c r="L111" s="2"/>
      <c r="M111" s="2"/>
    </row>
    <row r="112" spans="2:13">
      <c r="B112" s="2"/>
      <c r="C112" s="13"/>
      <c r="D112" s="21"/>
      <c r="E112" s="25" t="s">
        <v>8105</v>
      </c>
      <c r="F112" s="5" t="str">
        <f>IF('0.基礎情報'!$H$12="","―",IF('0.基礎情報'!$H$12&lt;&gt;'【発出時非表示】プルダウンリスト'!$B$4,"回答不要",IF(OR('5.最終年度の振り返り'!$U$44="未回答",'5.最終年度の振り返り'!$U$45="未回答"),"未回答",IF('5.最終年度の振り返り'!$U$44="―","回答不要","回答済み"))))</f>
        <v>回答不要</v>
      </c>
      <c r="G112" s="2"/>
      <c r="H112" s="2"/>
      <c r="I112" s="2"/>
      <c r="J112" s="2"/>
      <c r="K112" s="2"/>
      <c r="L112" s="2"/>
      <c r="M112" s="2"/>
    </row>
    <row r="113" spans="2:13">
      <c r="B113" s="2"/>
      <c r="C113" s="13"/>
      <c r="D113" s="20" t="s">
        <v>4104</v>
      </c>
      <c r="E113" s="25">
        <v>2</v>
      </c>
      <c r="F113" s="5" t="str">
        <f>IF('0.基礎情報'!$H$12="","―",IF('0.基礎情報'!$H$12&lt;&gt;'【発出時非表示】プルダウンリスト'!$B$4,"回答不要",IF('5.最終年度の振り返り'!$U$51="未回答","未回答","回答済み")))</f>
        <v>回答不要</v>
      </c>
      <c r="G113" s="2"/>
      <c r="H113" s="2"/>
      <c r="I113" s="2"/>
      <c r="J113" s="2"/>
      <c r="K113" s="2"/>
      <c r="L113" s="2"/>
      <c r="M113" s="2"/>
    </row>
    <row r="114" spans="2:13">
      <c r="B114" s="2"/>
      <c r="C114" s="13"/>
      <c r="D114" s="21"/>
      <c r="E114" s="25">
        <v>3</v>
      </c>
      <c r="F114" s="5" t="str">
        <f>IF('0.基礎情報'!$H$12="","―",IF('0.基礎情報'!$H$12&lt;&gt;'【発出時非表示】プルダウンリスト'!$B$4,"回答不要",IF(OR('5.最終年度の振り返り'!$U$54="未回答",'5.最終年度の振り返り'!$U$55="未回答"),"未回答",IF(OR(COUNTIF('5.最終年度の振り返り'!$U$54,"*不足*"),COUNTIF('5.最終年度の振り返り'!$U$55,"*不足*")),"字数不足","回答済み"))))</f>
        <v>回答不要</v>
      </c>
      <c r="G114" s="2"/>
      <c r="H114" s="2"/>
      <c r="I114" s="2"/>
      <c r="J114" s="2"/>
      <c r="K114" s="2"/>
      <c r="L114" s="2"/>
      <c r="M114" s="2"/>
    </row>
    <row r="115" spans="2:13">
      <c r="B115" s="2"/>
      <c r="C115" s="13"/>
      <c r="D115" s="21"/>
      <c r="E115" s="25">
        <v>4</v>
      </c>
      <c r="F115" s="5" t="str">
        <f>IF('0.基礎情報'!$H$12="","―",IF('0.基礎情報'!$H$12&lt;&gt;'【発出時非表示】プルダウンリスト'!$B$4,"回答不要",IF(OR('5.最終年度の振り返り'!$U$61="未回答",'5.最終年度の振り返り'!$U$62="未回答"),"未回答",IF(OR(COUNTIF('5.最終年度の振り返り'!$U$61,"*不足*"),COUNTIF('5.最終年度の振り返り'!$U$62,"*不足*")),"字数不足","回答済み"))))</f>
        <v>回答不要</v>
      </c>
      <c r="G115" s="2"/>
      <c r="H115" s="2"/>
      <c r="I115" s="2"/>
      <c r="J115" s="2"/>
      <c r="K115" s="2"/>
      <c r="L115" s="2"/>
      <c r="M115" s="2"/>
    </row>
    <row r="116" spans="2:13">
      <c r="B116" s="2"/>
      <c r="C116" s="13"/>
      <c r="D116" s="21"/>
      <c r="E116" s="25">
        <v>5</v>
      </c>
      <c r="F116" s="5" t="str">
        <f>IF('0.基礎情報'!$H$12="","―",IF('0.基礎情報'!$H$12&lt;&gt;'【発出時非表示】プルダウンリスト'!$B$4,"回答不要",IF(OR('5.最終年度の振り返り'!$U$66="未回答",'5.最終年度の振り返り'!$U$67="未回答"),"未回答",IF(OR(COUNTIF('5.最終年度の振り返り'!$U$66,"*不足*"),COUNTIF('5.最終年度の振り返り'!$U$67,"*不足*")),"字数不足","回答済み"))))</f>
        <v>回答不要</v>
      </c>
      <c r="G116" s="2"/>
      <c r="H116" s="2"/>
      <c r="I116" s="2"/>
      <c r="J116" s="2"/>
      <c r="K116" s="2"/>
      <c r="L116" s="2"/>
      <c r="M116" s="2"/>
    </row>
    <row r="117" spans="2:13">
      <c r="B117" s="2"/>
      <c r="C117" s="13"/>
      <c r="D117" s="21"/>
      <c r="E117" s="25">
        <v>6</v>
      </c>
      <c r="F117" s="5" t="str">
        <f>IF('0.基礎情報'!$H$12="","―",IF('0.基礎情報'!$H$12&lt;&gt;'【発出時非表示】プルダウンリスト'!$B$4,"回答不要",IF('5.最終年度の振り返り'!$U$70="未回答","未回答","回答済み")))</f>
        <v>回答不要</v>
      </c>
      <c r="G117" s="2"/>
      <c r="H117" s="2"/>
      <c r="I117" s="2"/>
      <c r="J117" s="2"/>
      <c r="K117" s="2"/>
      <c r="L117" s="2"/>
      <c r="M117" s="2"/>
    </row>
    <row r="118" spans="2:13">
      <c r="B118" s="2"/>
      <c r="C118" s="13"/>
      <c r="D118" s="21"/>
      <c r="E118" s="25">
        <v>7</v>
      </c>
      <c r="F118" s="5" t="str">
        <f>IF('0.基礎情報'!$H$12="","―",IF('0.基礎情報'!$H$12&lt;&gt;'【発出時非表示】プルダウンリスト'!$B$4,"回答不要",IF('5.最終年度の振り返り'!$U$73="未回答","未回答",IF(COUNTIF('5.最終年度の振り返り'!$U$73,"*不足*"),"字数不足","回答済み"))))</f>
        <v>回答不要</v>
      </c>
      <c r="G118" s="2"/>
      <c r="H118" s="2"/>
      <c r="I118" s="2"/>
      <c r="J118" s="2"/>
      <c r="K118" s="2"/>
      <c r="L118" s="2"/>
      <c r="M118" s="2"/>
    </row>
    <row r="119" spans="2:13">
      <c r="B119" s="2"/>
      <c r="C119" s="13"/>
      <c r="D119" s="21"/>
      <c r="E119" s="25">
        <v>8</v>
      </c>
      <c r="F119" s="5" t="str">
        <f>IF('0.基礎情報'!$H$12="","―",IF('0.基礎情報'!$H$12&lt;&gt;'【発出時非表示】プルダウンリスト'!$B$4,"回答不要",IF('5.最終年度の振り返り'!$U$76="未回答","未回答",IF(COUNTIF('5.最終年度の振り返り'!$U$76,"*不足*"),"字数不足","回答済み"))))</f>
        <v>回答不要</v>
      </c>
      <c r="G119" s="2"/>
      <c r="H119" s="2"/>
      <c r="I119" s="2"/>
      <c r="J119" s="2"/>
      <c r="K119" s="2"/>
      <c r="L119" s="2"/>
      <c r="M119" s="2"/>
    </row>
    <row r="120" spans="2:13">
      <c r="B120" s="2"/>
      <c r="C120" s="13"/>
      <c r="D120" s="21"/>
      <c r="E120" s="25">
        <v>9</v>
      </c>
      <c r="F120" s="5" t="str">
        <f>IF('0.基礎情報'!$H$12="","―",IF('0.基礎情報'!$H$12&lt;&gt;'【発出時非表示】プルダウンリスト'!$B$4,"回答不要",IF('5.最終年度の振り返り'!$U$79="未回答","未回答","回答済み")))</f>
        <v>回答不要</v>
      </c>
      <c r="G120" s="2"/>
      <c r="H120" s="2"/>
      <c r="I120" s="2"/>
      <c r="J120" s="2"/>
      <c r="K120" s="2"/>
      <c r="L120" s="2"/>
      <c r="M120" s="2"/>
    </row>
    <row r="121" spans="2:13">
      <c r="B121" s="2"/>
      <c r="C121" s="14"/>
      <c r="D121" s="22" t="s">
        <v>2466</v>
      </c>
      <c r="E121" s="25">
        <v>10</v>
      </c>
      <c r="F121" s="5" t="str">
        <f>IF('0.基礎情報'!$H$12="","―",IF('0.基礎情報'!$H$12&lt;&gt;'【発出時非表示】プルダウンリスト'!$B$4,"回答不要",IF('5.最終年度の振り返り'!$U$83="未回答","未回答","回答済み")))</f>
        <v>回答不要</v>
      </c>
      <c r="G121" s="2"/>
      <c r="H121" s="2"/>
      <c r="I121" s="2"/>
      <c r="J121" s="2"/>
      <c r="K121" s="2"/>
      <c r="L121" s="2"/>
      <c r="M121" s="2"/>
    </row>
    <row r="122" spans="2:13">
      <c r="B122" s="2"/>
      <c r="C122" s="2"/>
      <c r="D122" s="2"/>
      <c r="E122" s="28"/>
      <c r="F122" s="29"/>
      <c r="G122" s="2"/>
      <c r="H122" s="2"/>
      <c r="I122" s="2"/>
      <c r="J122" s="2"/>
      <c r="K122" s="2"/>
      <c r="L122" s="2"/>
      <c r="M122" s="2"/>
    </row>
  </sheetData>
  <sheetProtection algorithmName="SHA-512" hashValue="utRs3dXPIH/PWRjv3Dzn2z1lXehVUHWGv5pC8yICfxFKbA9zCUAuvGbeVduQcKjFP6A9Co2wshoUcLfQgte8iw==" saltValue="5xs9b2TJsPfRRyFpvB7D9A==" spinCount="100000" sheet="1" formatRows="0" selectLockedCells="1"/>
  <mergeCells count="14">
    <mergeCell ref="D9:K9"/>
    <mergeCell ref="D10:K10"/>
    <mergeCell ref="D11:K11"/>
    <mergeCell ref="D12:K12"/>
    <mergeCell ref="D13:K13"/>
    <mergeCell ref="D14:K14"/>
    <mergeCell ref="C15:C16"/>
    <mergeCell ref="D15:K16"/>
    <mergeCell ref="H20:H24"/>
    <mergeCell ref="I20:L24"/>
    <mergeCell ref="H25:H30"/>
    <mergeCell ref="I25:L30"/>
    <mergeCell ref="H31:H35"/>
    <mergeCell ref="I31:L35"/>
  </mergeCells>
  <phoneticPr fontId="2"/>
  <conditionalFormatting sqref="F21:F121">
    <cfRule type="expression" dxfId="279" priority="1">
      <formula>$F21="―"</formula>
    </cfRule>
    <cfRule type="expression" dxfId="278" priority="2">
      <formula>$F21="回答不要"</formula>
    </cfRule>
    <cfRule type="expression" dxfId="277" priority="3">
      <formula>$F21="未回答"</formula>
    </cfRule>
    <cfRule type="expression" dxfId="276" priority="4">
      <formula>$F21="字数不足"</formula>
    </cfRule>
    <cfRule type="expression" dxfId="275" priority="5">
      <formula>$F21="入力不備"</formula>
    </cfRule>
  </conditionalFormatting>
  <pageMargins left="0.7" right="0.7" top="0.75" bottom="0.75" header="0.3" footer="0.3"/>
  <pageSetup paperSize="8" scale="76" fitToWidth="1" fitToHeight="0" orientation="portrait" usePrinterDefaults="1" r:id="rId1"/>
  <rowBreaks count="1" manualBreakCount="1">
    <brk id="77" min="1" max="12" man="1"/>
  </rowBreaks>
  <drawing r:id="rId2"/>
  <legacyDrawing r:id="rId3"/>
  <mc:AlternateContent>
    <mc:Choice xmlns:x14="http://schemas.microsoft.com/office/spreadsheetml/2009/9/main" Requires="x14">
      <controls>
        <mc:AlternateContent>
          <mc:Choice Requires="x14">
            <control shapeId="1026" r:id="rId4" name="チェック 2">
              <controlPr defaultSize="0" autoFill="0" autoLine="0" autoPict="0">
                <anchor moveWithCells="1">
                  <from xmlns:xdr="http://schemas.openxmlformats.org/drawingml/2006/spreadsheetDrawing">
                    <xdr:col>7</xdr:col>
                    <xdr:colOff>241300</xdr:colOff>
                    <xdr:row>19</xdr:row>
                    <xdr:rowOff>13335</xdr:rowOff>
                  </from>
                  <to xmlns:xdr="http://schemas.openxmlformats.org/drawingml/2006/spreadsheetDrawing">
                    <xdr:col>7</xdr:col>
                    <xdr:colOff>488950</xdr:colOff>
                    <xdr:row>24</xdr:row>
                    <xdr:rowOff>0</xdr:rowOff>
                  </to>
                </anchor>
              </controlPr>
            </control>
          </mc:Choice>
        </mc:AlternateContent>
        <mc:AlternateContent>
          <mc:Choice Requires="x14">
            <control shapeId="1027" r:id="rId5" name="チェック 3">
              <controlPr defaultSize="0" autoFill="0" autoLine="0" autoPict="0">
                <anchor moveWithCells="1">
                  <from xmlns:xdr="http://schemas.openxmlformats.org/drawingml/2006/spreadsheetDrawing">
                    <xdr:col>7</xdr:col>
                    <xdr:colOff>241300</xdr:colOff>
                    <xdr:row>24</xdr:row>
                    <xdr:rowOff>0</xdr:rowOff>
                  </from>
                  <to xmlns:xdr="http://schemas.openxmlformats.org/drawingml/2006/spreadsheetDrawing">
                    <xdr:col>7</xdr:col>
                    <xdr:colOff>488950</xdr:colOff>
                    <xdr:row>29</xdr:row>
                    <xdr:rowOff>238125</xdr:rowOff>
                  </to>
                </anchor>
              </controlPr>
            </control>
          </mc:Choice>
        </mc:AlternateContent>
        <mc:AlternateContent>
          <mc:Choice Requires="x14">
            <control shapeId="1028" r:id="rId6" name="チェック 4">
              <controlPr defaultSize="0" autoFill="0" autoLine="0" autoPict="0">
                <anchor moveWithCells="1">
                  <from xmlns:xdr="http://schemas.openxmlformats.org/drawingml/2006/spreadsheetDrawing">
                    <xdr:col>7</xdr:col>
                    <xdr:colOff>241300</xdr:colOff>
                    <xdr:row>30</xdr:row>
                    <xdr:rowOff>0</xdr:rowOff>
                  </from>
                  <to xmlns:xdr="http://schemas.openxmlformats.org/drawingml/2006/spreadsheetDrawing">
                    <xdr:col>7</xdr:col>
                    <xdr:colOff>488950</xdr:colOff>
                    <xdr:row>35</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2:BJ889"/>
  <sheetViews>
    <sheetView showGridLines="0" view="pageBreakPreview" topLeftCell="A130" zoomScale="90" zoomScaleSheetLayoutView="90" workbookViewId="0">
      <selection activeCell="M385" sqref="M385:AW387"/>
    </sheetView>
  </sheetViews>
  <sheetFormatPr defaultColWidth="8.08203125" defaultRowHeight="16.5"/>
  <cols>
    <col min="1" max="1" width="8.58203125" style="2" customWidth="1"/>
    <col min="2" max="2" width="3.58203125" style="2" customWidth="1"/>
    <col min="3" max="49" width="3.58203125" style="33" customWidth="1"/>
    <col min="50" max="55" width="3.58203125" style="2" customWidth="1"/>
    <col min="56" max="56" width="3.58203125" style="33" customWidth="1"/>
    <col min="57" max="57" width="8.08203125" style="34" hidden="1" customWidth="1"/>
    <col min="58" max="61" width="8.08203125" style="2" hidden="1" customWidth="1"/>
    <col min="62" max="62" width="8.08203125" style="21" hidden="1" customWidth="1"/>
    <col min="63" max="16384" width="8.08203125" style="2"/>
  </cols>
  <sheetData>
    <row r="1" spans="3:62" ht="15" customHeight="1"/>
    <row r="2" spans="3:62" ht="18" customHeight="1">
      <c r="AZ2" s="36"/>
      <c r="BA2" s="36"/>
      <c r="BB2" s="36"/>
      <c r="BC2" s="36"/>
      <c r="BE2" s="255" t="s">
        <v>12118</v>
      </c>
    </row>
    <row r="3" spans="3:62" ht="24">
      <c r="C3" s="40" t="s">
        <v>11990</v>
      </c>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row>
    <row r="4" spans="3:62" ht="18" customHeight="1">
      <c r="C4" s="37"/>
      <c r="D4" s="37"/>
      <c r="E4" s="37"/>
      <c r="F4" s="37"/>
      <c r="G4" s="37"/>
      <c r="H4" s="37"/>
      <c r="I4" s="37"/>
      <c r="J4" s="37"/>
      <c r="K4" s="37"/>
      <c r="L4" s="37"/>
      <c r="M4" s="37"/>
      <c r="N4" s="37"/>
      <c r="O4" s="37"/>
      <c r="P4" s="37"/>
      <c r="Q4" s="37"/>
      <c r="R4" s="37"/>
      <c r="S4" s="37"/>
      <c r="T4" s="37"/>
      <c r="U4" s="37"/>
      <c r="V4" s="37"/>
      <c r="W4" s="37"/>
      <c r="X4" s="37"/>
      <c r="Y4" s="37"/>
      <c r="Z4" s="37"/>
      <c r="AA4" s="37"/>
      <c r="AB4" s="37"/>
      <c r="AC4" s="37"/>
      <c r="AD4" s="37"/>
      <c r="AE4" s="37"/>
      <c r="AF4" s="37"/>
      <c r="AG4" s="37"/>
      <c r="AH4" s="37"/>
      <c r="AI4" s="37"/>
      <c r="AJ4" s="37"/>
      <c r="AK4" s="37"/>
      <c r="AL4" s="37"/>
      <c r="AM4" s="37"/>
      <c r="AN4" s="37"/>
      <c r="AO4" s="37"/>
      <c r="AP4" s="37"/>
      <c r="AQ4" s="37"/>
      <c r="AR4" s="228"/>
      <c r="AS4" s="230"/>
      <c r="AT4" s="230"/>
      <c r="AU4" s="230"/>
      <c r="AV4" s="230"/>
      <c r="AW4" s="230"/>
      <c r="AX4" s="230"/>
      <c r="AY4" s="230"/>
      <c r="AZ4" s="36"/>
      <c r="BA4" s="36"/>
      <c r="BB4" s="36"/>
      <c r="BC4" s="36"/>
    </row>
    <row r="5" spans="3:62" ht="18" customHeight="1">
      <c r="C5" s="36" t="s">
        <v>52</v>
      </c>
      <c r="D5" s="37"/>
      <c r="E5" s="37"/>
      <c r="F5" s="37"/>
      <c r="G5" s="37"/>
      <c r="H5" s="37"/>
      <c r="I5" s="37"/>
      <c r="J5" s="37"/>
      <c r="K5" s="37"/>
      <c r="L5" s="37"/>
      <c r="M5" s="37"/>
      <c r="N5" s="37"/>
      <c r="O5" s="37"/>
      <c r="P5" s="37"/>
      <c r="Q5" s="37"/>
      <c r="R5" s="37"/>
      <c r="S5" s="37"/>
      <c r="T5" s="37"/>
      <c r="U5" s="37"/>
      <c r="V5" s="37"/>
      <c r="W5" s="37"/>
      <c r="X5" s="37"/>
      <c r="Y5" s="37"/>
      <c r="Z5" s="37"/>
      <c r="AA5" s="37"/>
      <c r="AB5" s="37"/>
      <c r="AC5" s="37"/>
      <c r="AD5" s="37"/>
      <c r="AE5" s="37"/>
      <c r="AF5" s="37"/>
      <c r="AG5" s="37"/>
      <c r="AH5" s="37"/>
      <c r="AI5" s="37"/>
      <c r="AJ5" s="37"/>
      <c r="AK5" s="37"/>
      <c r="AL5" s="37"/>
      <c r="AM5" s="37"/>
      <c r="AN5" s="36"/>
      <c r="AO5" s="36"/>
      <c r="AP5" s="36"/>
      <c r="AQ5" s="36"/>
      <c r="AR5" s="36"/>
      <c r="AS5" s="36"/>
      <c r="AT5" s="36"/>
      <c r="AU5" s="36"/>
      <c r="AV5" s="36"/>
      <c r="AW5" s="36"/>
      <c r="AX5" s="36"/>
      <c r="AY5" s="36"/>
      <c r="AZ5" s="36"/>
      <c r="BA5" s="36"/>
      <c r="BB5" s="36"/>
      <c r="BC5" s="36"/>
    </row>
    <row r="6" spans="3:62" ht="18" customHeight="1">
      <c r="C6" s="41" t="s">
        <v>83</v>
      </c>
      <c r="D6" s="41"/>
      <c r="E6" s="41"/>
      <c r="F6" s="41"/>
      <c r="G6" s="41"/>
      <c r="H6" s="91" t="s">
        <v>4843</v>
      </c>
      <c r="I6" s="91"/>
      <c r="J6" s="91"/>
      <c r="K6" s="100" t="s">
        <v>1</v>
      </c>
      <c r="L6" s="100"/>
      <c r="M6" s="100"/>
      <c r="N6" s="100"/>
      <c r="O6" s="100"/>
      <c r="P6" s="141" t="str">
        <f>IFERROR(VLOOKUP($H$6,'【発出時非表示】地方公共団体'!$A:$C,2,0),"")</f>
        <v>北海道</v>
      </c>
      <c r="Q6" s="142"/>
      <c r="R6" s="142"/>
      <c r="S6" s="142"/>
      <c r="T6" s="142"/>
      <c r="U6" s="142"/>
      <c r="V6" s="164"/>
      <c r="W6" s="100" t="s">
        <v>31</v>
      </c>
      <c r="X6" s="100"/>
      <c r="Y6" s="100"/>
      <c r="Z6" s="100"/>
      <c r="AA6" s="100"/>
      <c r="AB6" s="186" t="str">
        <f>IFERROR(IF(VLOOKUP($H$6,'【発出時非表示】地方公共団体'!$A:$C,3,0)="","",(VLOOKUP($H$6,'【発出時非表示】地方公共団体'!$A:$C,3,0))),"")</f>
        <v>倶知安町</v>
      </c>
      <c r="AC6" s="186"/>
      <c r="AD6" s="186"/>
      <c r="AE6" s="186"/>
      <c r="AF6" s="186"/>
      <c r="AG6" s="186"/>
      <c r="AH6" s="186"/>
      <c r="AI6" s="186"/>
      <c r="AJ6" s="186"/>
      <c r="AK6" s="186"/>
      <c r="AL6" s="186"/>
      <c r="AM6" s="37"/>
      <c r="AN6" s="42" t="s">
        <v>5515</v>
      </c>
      <c r="AO6" s="42"/>
      <c r="AP6" s="42"/>
      <c r="AQ6" s="42"/>
      <c r="AR6" s="42"/>
      <c r="AS6" s="231">
        <f>'【発出時非表示】評価対象年度入力'!B2</f>
        <v>2025</v>
      </c>
      <c r="AT6" s="231"/>
      <c r="AU6" s="231"/>
      <c r="AV6" s="231"/>
      <c r="AW6" s="231"/>
      <c r="AX6" s="231"/>
      <c r="AY6" s="231"/>
      <c r="AZ6" s="36"/>
      <c r="BA6" s="36"/>
      <c r="BB6" s="36"/>
      <c r="BC6" s="36"/>
    </row>
    <row r="7" spans="3:62" ht="18" customHeight="1">
      <c r="AM7" s="37"/>
      <c r="AN7" s="36"/>
      <c r="AO7" s="36"/>
      <c r="AP7" s="36"/>
      <c r="AQ7" s="36"/>
      <c r="AR7" s="36"/>
      <c r="AS7" s="36"/>
      <c r="AT7" s="36"/>
      <c r="AU7" s="36"/>
      <c r="AV7" s="36"/>
      <c r="AW7" s="36"/>
      <c r="AX7" s="36"/>
      <c r="AY7" s="36"/>
      <c r="AZ7" s="36"/>
      <c r="BA7" s="36"/>
      <c r="BB7" s="36"/>
      <c r="BC7" s="36"/>
    </row>
    <row r="8" spans="3:62" ht="18" customHeight="1">
      <c r="C8" s="42" t="s">
        <v>127</v>
      </c>
      <c r="D8" s="42"/>
      <c r="E8" s="42"/>
      <c r="F8" s="42"/>
      <c r="G8" s="42"/>
      <c r="H8" s="92" t="s">
        <v>5592</v>
      </c>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N8" s="36"/>
      <c r="AO8" s="36"/>
      <c r="AP8" s="36"/>
      <c r="AQ8" s="36"/>
      <c r="AR8" s="36"/>
      <c r="AS8" s="36"/>
      <c r="AT8" s="36"/>
      <c r="AU8" s="36"/>
      <c r="AV8" s="36"/>
      <c r="AW8" s="36"/>
      <c r="AX8" s="36"/>
      <c r="AY8" s="36"/>
      <c r="AZ8" s="36"/>
      <c r="BA8" s="36"/>
      <c r="BB8" s="36"/>
      <c r="BC8" s="36"/>
    </row>
    <row r="9" spans="3:62" ht="18" customHeight="1">
      <c r="C9" s="42" t="s">
        <v>189</v>
      </c>
      <c r="D9" s="42"/>
      <c r="E9" s="42"/>
      <c r="F9" s="42"/>
      <c r="G9" s="42"/>
      <c r="H9" s="93" t="s">
        <v>11260</v>
      </c>
      <c r="I9" s="93"/>
      <c r="J9" s="93"/>
      <c r="K9" s="93"/>
      <c r="L9" s="93"/>
      <c r="M9" s="93"/>
      <c r="N9" s="93"/>
      <c r="O9" s="42" t="s">
        <v>216</v>
      </c>
      <c r="P9" s="42"/>
      <c r="Q9" s="42"/>
      <c r="R9" s="42"/>
      <c r="S9" s="42"/>
      <c r="T9" s="155" t="s">
        <v>5391</v>
      </c>
      <c r="U9" s="157"/>
      <c r="V9" s="157"/>
      <c r="W9" s="157"/>
      <c r="X9" s="157"/>
      <c r="Y9" s="157"/>
      <c r="Z9" s="183"/>
      <c r="AA9" s="43" t="s">
        <v>10</v>
      </c>
      <c r="AB9" s="66"/>
      <c r="AC9" s="66"/>
      <c r="AD9" s="66"/>
      <c r="AE9" s="90"/>
      <c r="AF9" s="196" t="s">
        <v>22400</v>
      </c>
      <c r="AG9" s="199"/>
      <c r="AH9" s="199"/>
      <c r="AI9" s="199"/>
      <c r="AJ9" s="199"/>
      <c r="AK9" s="199"/>
      <c r="AL9" s="214"/>
      <c r="AM9" s="215"/>
      <c r="AN9" s="36"/>
      <c r="AO9" s="36"/>
      <c r="AP9" s="36"/>
      <c r="AQ9" s="36"/>
      <c r="AR9" s="36"/>
      <c r="AS9" s="36"/>
      <c r="AT9" s="36"/>
      <c r="AU9" s="36"/>
      <c r="AV9" s="36"/>
      <c r="AW9" s="36"/>
      <c r="AX9" s="36"/>
      <c r="AY9" s="36"/>
      <c r="AZ9" s="36"/>
      <c r="BA9" s="36"/>
      <c r="BB9" s="36"/>
      <c r="BC9" s="36"/>
    </row>
    <row r="10" spans="3:62" ht="18" customHeight="1">
      <c r="C10" s="42" t="s">
        <v>223</v>
      </c>
      <c r="D10" s="42"/>
      <c r="E10" s="42"/>
      <c r="F10" s="42"/>
      <c r="G10" s="42"/>
      <c r="H10" s="94" t="s">
        <v>22401</v>
      </c>
      <c r="I10" s="94"/>
      <c r="J10" s="94"/>
      <c r="K10" s="94"/>
      <c r="L10" s="94"/>
      <c r="M10" s="94"/>
      <c r="N10" s="94"/>
      <c r="O10" s="42" t="s">
        <v>255</v>
      </c>
      <c r="P10" s="42"/>
      <c r="Q10" s="42"/>
      <c r="R10" s="42"/>
      <c r="S10" s="42"/>
      <c r="T10" s="156" t="s">
        <v>22402</v>
      </c>
      <c r="U10" s="156"/>
      <c r="V10" s="156"/>
      <c r="W10" s="156"/>
      <c r="X10" s="156"/>
      <c r="Y10" s="156"/>
      <c r="Z10" s="156"/>
      <c r="AA10" s="156"/>
      <c r="AB10" s="156"/>
      <c r="AC10" s="156"/>
      <c r="AD10" s="156"/>
      <c r="AE10" s="156"/>
      <c r="AF10" s="156"/>
      <c r="AG10" s="156"/>
      <c r="AH10" s="156"/>
      <c r="AI10" s="156"/>
      <c r="AJ10" s="156"/>
      <c r="AK10" s="156"/>
      <c r="AL10" s="156"/>
      <c r="AM10" s="216"/>
      <c r="AN10" s="42" t="s">
        <v>20</v>
      </c>
      <c r="AO10" s="42"/>
      <c r="AP10" s="42"/>
      <c r="AQ10" s="42"/>
      <c r="AR10" s="42"/>
      <c r="AS10" s="232">
        <v>46169</v>
      </c>
      <c r="AT10" s="232"/>
      <c r="AU10" s="232"/>
      <c r="AV10" s="232"/>
      <c r="AW10" s="232"/>
      <c r="AX10" s="232"/>
      <c r="AY10" s="232"/>
      <c r="AZ10" s="36"/>
      <c r="BA10" s="36"/>
      <c r="BB10" s="36"/>
      <c r="BC10" s="36"/>
    </row>
    <row r="11" spans="3:62" ht="18" customHeight="1">
      <c r="AM11" s="37"/>
      <c r="AY11" s="35"/>
      <c r="AZ11" s="36"/>
      <c r="BA11" s="36"/>
      <c r="BB11" s="36"/>
      <c r="BC11" s="36"/>
    </row>
    <row r="12" spans="3:62" ht="18" customHeight="1">
      <c r="C12" s="43" t="s">
        <v>7863</v>
      </c>
      <c r="D12" s="66"/>
      <c r="E12" s="66"/>
      <c r="F12" s="66"/>
      <c r="G12" s="90"/>
      <c r="H12" s="95" t="s">
        <v>8366</v>
      </c>
      <c r="I12" s="95"/>
      <c r="J12" s="95"/>
      <c r="K12" s="95"/>
      <c r="L12" s="95"/>
      <c r="M12" s="95"/>
      <c r="N12" s="95"/>
      <c r="O12" s="95"/>
      <c r="P12" s="95"/>
      <c r="Q12" s="95"/>
      <c r="R12" s="95"/>
      <c r="S12" s="95"/>
      <c r="T12" s="95"/>
      <c r="U12" s="95"/>
      <c r="V12" s="95"/>
      <c r="W12" s="95"/>
      <c r="X12" s="95"/>
      <c r="Y12" s="95"/>
      <c r="Z12" s="95"/>
      <c r="AA12" s="95"/>
      <c r="AB12" s="95"/>
      <c r="AC12" s="95"/>
      <c r="AD12" s="95"/>
      <c r="AE12" s="95"/>
      <c r="AF12" s="95"/>
      <c r="AG12" s="95"/>
      <c r="AH12" s="95"/>
      <c r="AI12" s="95"/>
      <c r="AJ12" s="95"/>
      <c r="AK12" s="95"/>
      <c r="AL12" s="95"/>
      <c r="AM12" s="95"/>
      <c r="AN12" s="95"/>
      <c r="AO12" s="95"/>
      <c r="AP12" s="95"/>
      <c r="AQ12" s="95"/>
      <c r="AR12" s="95"/>
      <c r="AS12" s="95"/>
      <c r="AT12" s="95"/>
      <c r="AU12" s="95"/>
      <c r="AV12" s="95"/>
      <c r="AW12" s="95"/>
      <c r="AX12" s="95"/>
      <c r="AY12" s="95"/>
      <c r="AZ12" s="36"/>
      <c r="BA12" s="36"/>
      <c r="BB12" s="36"/>
      <c r="BC12" s="36"/>
    </row>
    <row r="13" spans="3:62" ht="18" customHeight="1">
      <c r="C13" s="42" t="s">
        <v>10731</v>
      </c>
      <c r="D13" s="42"/>
      <c r="E13" s="42"/>
      <c r="F13" s="42"/>
      <c r="G13" s="42"/>
      <c r="H13" s="92" t="s">
        <v>2732</v>
      </c>
      <c r="I13" s="92"/>
      <c r="J13" s="92"/>
      <c r="K13" s="92"/>
      <c r="L13" s="92"/>
      <c r="M13" s="92"/>
      <c r="N13" s="92"/>
      <c r="O13" s="92"/>
      <c r="P13" s="92"/>
      <c r="Q13" s="92"/>
      <c r="R13" s="92"/>
      <c r="S13" s="92"/>
      <c r="T13" s="92"/>
      <c r="U13" s="92"/>
      <c r="V13" s="92"/>
      <c r="W13" s="92"/>
      <c r="X13" s="92"/>
      <c r="Y13" s="92"/>
      <c r="Z13" s="92"/>
      <c r="AA13" s="92"/>
      <c r="AB13" s="92"/>
      <c r="AC13" s="92"/>
      <c r="AD13" s="92"/>
      <c r="AE13" s="92"/>
      <c r="AF13" s="92"/>
      <c r="AG13" s="92"/>
      <c r="AH13" s="92"/>
      <c r="AI13" s="92"/>
      <c r="AJ13" s="92"/>
      <c r="AK13" s="92"/>
      <c r="AL13" s="92"/>
      <c r="AM13" s="92"/>
      <c r="AN13" s="42" t="s">
        <v>8860</v>
      </c>
      <c r="AO13" s="42"/>
      <c r="AP13" s="42"/>
      <c r="AQ13" s="42"/>
      <c r="AR13" s="42"/>
      <c r="AS13" s="231" t="str">
        <f>IFERROR(VLOOKUP($BE$14,'【発出時非表示】分野分類等の参照先'!$A:$D,2,0),"")</f>
        <v>単独</v>
      </c>
      <c r="AT13" s="231"/>
      <c r="AU13" s="231"/>
      <c r="AV13" s="231"/>
      <c r="AW13" s="231"/>
      <c r="AX13" s="231"/>
      <c r="AY13" s="231"/>
      <c r="AZ13" s="36"/>
      <c r="BA13" s="36"/>
      <c r="BB13" s="36"/>
      <c r="BC13" s="36"/>
      <c r="BE13" s="256" t="str">
        <f>SUBSTITUTE(SUBSTITUTE($H$12,"(","_"),")","")&amp;"_"&amp;$H$6</f>
        <v>令和6年度補正新しい地方経済・生活環境創生交付金_デジタル実装型TYPE1_01400</v>
      </c>
    </row>
    <row r="14" spans="3:62" s="35" customFormat="1" ht="18" customHeight="1">
      <c r="C14" s="42" t="s">
        <v>8752</v>
      </c>
      <c r="D14" s="42"/>
      <c r="E14" s="42"/>
      <c r="F14" s="42"/>
      <c r="G14" s="42"/>
      <c r="H14" s="96" t="str">
        <f>IFERROR(VLOOKUP($BE$14,'【発出時非表示】分野分類等の参照先'!$A:$D,3,0),"")</f>
        <v>住民サービス</v>
      </c>
      <c r="I14" s="96"/>
      <c r="J14" s="96"/>
      <c r="K14" s="96"/>
      <c r="L14" s="96"/>
      <c r="M14" s="96"/>
      <c r="N14" s="96"/>
      <c r="O14" s="42" t="s">
        <v>11052</v>
      </c>
      <c r="P14" s="42"/>
      <c r="Q14" s="42"/>
      <c r="R14" s="42"/>
      <c r="S14" s="42"/>
      <c r="T14" s="96" t="str">
        <f>IFERROR(VLOOKUP($BE$14,'【発出時非表示】分野分類等の参照先'!$A:$D,4,0),"")</f>
        <v>公共施設等予約システム</v>
      </c>
      <c r="U14" s="96"/>
      <c r="V14" s="96"/>
      <c r="W14" s="96"/>
      <c r="X14" s="96"/>
      <c r="Y14" s="96"/>
      <c r="Z14" s="96"/>
      <c r="AA14" s="96"/>
      <c r="AB14" s="96"/>
      <c r="AC14" s="96"/>
      <c r="AD14" s="96"/>
      <c r="AE14" s="96"/>
      <c r="AF14" s="96"/>
      <c r="AG14" s="96"/>
      <c r="AH14" s="96"/>
      <c r="AI14" s="96"/>
      <c r="AJ14" s="96"/>
      <c r="AK14" s="96"/>
      <c r="AL14" s="96"/>
      <c r="AM14" s="96"/>
      <c r="AN14" s="96"/>
      <c r="AO14" s="96"/>
      <c r="AP14" s="96"/>
      <c r="AQ14" s="96"/>
      <c r="AR14" s="96"/>
      <c r="AS14" s="96"/>
      <c r="AT14" s="96"/>
      <c r="AU14" s="96"/>
      <c r="AV14" s="96"/>
      <c r="AW14" s="96"/>
      <c r="AX14" s="96"/>
      <c r="AY14" s="96"/>
      <c r="AZ14" s="36"/>
      <c r="BA14" s="36"/>
      <c r="BB14" s="36"/>
      <c r="BC14" s="36"/>
      <c r="BD14" s="33"/>
      <c r="BE14" s="256" t="str">
        <f>$H$12&amp;$H$6&amp;$H$13</f>
        <v>令和6年度補正新しい地方経済・生活環境創生交付金(デジタル実装型TYPE1)01400社会教育施設デジタル化によるサービス向上事業</v>
      </c>
      <c r="BF14" s="2"/>
      <c r="BJ14" s="262"/>
    </row>
    <row r="15" spans="3:62" s="35" customFormat="1" ht="18" customHeight="1">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Y15" s="33"/>
      <c r="AZ15" s="36"/>
      <c r="BA15" s="36"/>
      <c r="BB15" s="36"/>
      <c r="BC15" s="36"/>
      <c r="BD15" s="2"/>
      <c r="BE15" s="34"/>
      <c r="BJ15" s="262"/>
    </row>
    <row r="16" spans="3:62" s="36" customFormat="1" ht="18" customHeight="1">
      <c r="C16" s="36" t="s">
        <v>9513</v>
      </c>
      <c r="AY16" s="47"/>
      <c r="BE16" s="257"/>
      <c r="BJ16" s="263"/>
    </row>
    <row r="17" spans="3:62" s="36" customFormat="1" ht="18" customHeight="1">
      <c r="C17" s="37" t="s">
        <v>10136</v>
      </c>
      <c r="AY17" s="47"/>
      <c r="BE17" s="257"/>
      <c r="BJ17" s="263"/>
    </row>
    <row r="18" spans="3:62" s="36" customFormat="1" ht="18" customHeight="1">
      <c r="AY18" s="47"/>
      <c r="BE18" s="257"/>
      <c r="BJ18" s="263"/>
    </row>
    <row r="19" spans="3:62" s="36" customFormat="1" ht="18" customHeight="1">
      <c r="C19" s="36" t="s">
        <v>6090</v>
      </c>
      <c r="AB19" s="36" t="s">
        <v>11054</v>
      </c>
      <c r="AY19" s="47"/>
      <c r="BE19" s="257"/>
      <c r="BJ19" s="263"/>
    </row>
    <row r="20" spans="3:62" s="36" customFormat="1" ht="18" customHeight="1">
      <c r="C20" s="44" t="s">
        <v>11056</v>
      </c>
      <c r="D20" s="67"/>
      <c r="E20" s="67"/>
      <c r="F20" s="67"/>
      <c r="G20" s="67"/>
      <c r="H20" s="67"/>
      <c r="I20" s="67"/>
      <c r="J20" s="97"/>
      <c r="K20" s="101" t="s">
        <v>4775</v>
      </c>
      <c r="L20" s="102"/>
      <c r="M20" s="102"/>
      <c r="N20" s="102"/>
      <c r="O20" s="102"/>
      <c r="P20" s="102"/>
      <c r="Q20" s="143"/>
      <c r="R20" s="44" t="s">
        <v>2966</v>
      </c>
      <c r="S20" s="67"/>
      <c r="T20" s="67"/>
      <c r="U20" s="67"/>
      <c r="V20" s="67"/>
      <c r="W20" s="67"/>
      <c r="X20" s="97"/>
      <c r="Y20" s="175"/>
      <c r="Z20" s="175"/>
      <c r="AB20" s="44" t="s">
        <v>11056</v>
      </c>
      <c r="AC20" s="67"/>
      <c r="AD20" s="67"/>
      <c r="AE20" s="67"/>
      <c r="AF20" s="67"/>
      <c r="AG20" s="67"/>
      <c r="AH20" s="67"/>
      <c r="AI20" s="97"/>
      <c r="AJ20" s="44" t="s">
        <v>4775</v>
      </c>
      <c r="AK20" s="67"/>
      <c r="AL20" s="67"/>
      <c r="AM20" s="67"/>
      <c r="AN20" s="67"/>
      <c r="AO20" s="67"/>
      <c r="AP20" s="97"/>
      <c r="AQ20" s="44" t="s">
        <v>2966</v>
      </c>
      <c r="AR20" s="67"/>
      <c r="AS20" s="67"/>
      <c r="AT20" s="67"/>
      <c r="AU20" s="67"/>
      <c r="AV20" s="67"/>
      <c r="AW20" s="97"/>
      <c r="AY20" s="47"/>
      <c r="BE20" s="257"/>
      <c r="BJ20" s="263"/>
    </row>
    <row r="21" spans="3:62" s="36" customFormat="1" ht="18" customHeight="1">
      <c r="C21" s="45" t="s">
        <v>17900</v>
      </c>
      <c r="D21" s="68"/>
      <c r="E21" s="68"/>
      <c r="F21" s="68"/>
      <c r="G21" s="68"/>
      <c r="H21" s="68"/>
      <c r="I21" s="68"/>
      <c r="J21" s="98"/>
      <c r="K21" s="45" t="s">
        <v>18210</v>
      </c>
      <c r="L21" s="68"/>
      <c r="M21" s="68"/>
      <c r="N21" s="68"/>
      <c r="O21" s="68"/>
      <c r="P21" s="68"/>
      <c r="Q21" s="98"/>
      <c r="R21" s="45" t="s">
        <v>22403</v>
      </c>
      <c r="S21" s="68"/>
      <c r="T21" s="68"/>
      <c r="U21" s="68"/>
      <c r="V21" s="68"/>
      <c r="W21" s="68"/>
      <c r="X21" s="98"/>
      <c r="Y21" s="175"/>
      <c r="Z21" s="175"/>
      <c r="AA21" s="177"/>
      <c r="AB21" s="45" t="s">
        <v>17900</v>
      </c>
      <c r="AC21" s="68"/>
      <c r="AD21" s="68"/>
      <c r="AE21" s="68"/>
      <c r="AF21" s="68"/>
      <c r="AG21" s="68"/>
      <c r="AH21" s="68"/>
      <c r="AI21" s="98"/>
      <c r="AJ21" s="45" t="s">
        <v>18210</v>
      </c>
      <c r="AK21" s="68"/>
      <c r="AL21" s="68"/>
      <c r="AM21" s="68"/>
      <c r="AN21" s="68"/>
      <c r="AO21" s="68"/>
      <c r="AP21" s="98"/>
      <c r="AQ21" s="45" t="s">
        <v>22403</v>
      </c>
      <c r="AR21" s="68"/>
      <c r="AS21" s="68"/>
      <c r="AT21" s="68"/>
      <c r="AU21" s="68"/>
      <c r="AV21" s="68"/>
      <c r="AW21" s="98"/>
      <c r="AY21" s="47"/>
      <c r="BE21" s="257"/>
      <c r="BJ21" s="263"/>
    </row>
    <row r="22" spans="3:62" s="36" customFormat="1" ht="18" customHeight="1">
      <c r="C22" s="45" t="s">
        <v>22404</v>
      </c>
      <c r="D22" s="68"/>
      <c r="E22" s="68"/>
      <c r="F22" s="68"/>
      <c r="G22" s="68"/>
      <c r="H22" s="68"/>
      <c r="I22" s="68"/>
      <c r="J22" s="98"/>
      <c r="K22" s="45" t="s">
        <v>16849</v>
      </c>
      <c r="L22" s="68"/>
      <c r="M22" s="68"/>
      <c r="N22" s="68"/>
      <c r="O22" s="68"/>
      <c r="P22" s="68"/>
      <c r="Q22" s="98"/>
      <c r="R22" s="45" t="s">
        <v>18834</v>
      </c>
      <c r="S22" s="68"/>
      <c r="T22" s="68"/>
      <c r="U22" s="68"/>
      <c r="V22" s="68"/>
      <c r="W22" s="68"/>
      <c r="X22" s="98"/>
      <c r="Y22" s="176"/>
      <c r="Z22" s="176"/>
      <c r="AA22" s="176"/>
      <c r="AB22" s="45" t="s">
        <v>22404</v>
      </c>
      <c r="AC22" s="68"/>
      <c r="AD22" s="68"/>
      <c r="AE22" s="68"/>
      <c r="AF22" s="68"/>
      <c r="AG22" s="68"/>
      <c r="AH22" s="68"/>
      <c r="AI22" s="98"/>
      <c r="AJ22" s="45" t="s">
        <v>16849</v>
      </c>
      <c r="AK22" s="68"/>
      <c r="AL22" s="68"/>
      <c r="AM22" s="68"/>
      <c r="AN22" s="68"/>
      <c r="AO22" s="68"/>
      <c r="AP22" s="98"/>
      <c r="AQ22" s="45" t="s">
        <v>18834</v>
      </c>
      <c r="AR22" s="68"/>
      <c r="AS22" s="68"/>
      <c r="AT22" s="68"/>
      <c r="AU22" s="68"/>
      <c r="AV22" s="68"/>
      <c r="AW22" s="98"/>
      <c r="AY22" s="47"/>
      <c r="BE22" s="257"/>
      <c r="BJ22" s="263"/>
    </row>
    <row r="23" spans="3:62" s="36" customFormat="1" ht="18" customHeight="1">
      <c r="C23" s="45" t="s">
        <v>22405</v>
      </c>
      <c r="D23" s="68"/>
      <c r="E23" s="68"/>
      <c r="F23" s="68"/>
      <c r="G23" s="68"/>
      <c r="H23" s="68"/>
      <c r="I23" s="68"/>
      <c r="J23" s="98"/>
      <c r="K23" s="45" t="s">
        <v>4769</v>
      </c>
      <c r="L23" s="68"/>
      <c r="M23" s="68"/>
      <c r="N23" s="68"/>
      <c r="O23" s="68"/>
      <c r="P23" s="68"/>
      <c r="Q23" s="98"/>
      <c r="R23" s="45" t="s">
        <v>22406</v>
      </c>
      <c r="S23" s="68"/>
      <c r="T23" s="68"/>
      <c r="U23" s="68"/>
      <c r="V23" s="68"/>
      <c r="W23" s="68"/>
      <c r="X23" s="98"/>
      <c r="AB23" s="45" t="s">
        <v>22405</v>
      </c>
      <c r="AC23" s="68"/>
      <c r="AD23" s="68"/>
      <c r="AE23" s="68"/>
      <c r="AF23" s="68"/>
      <c r="AG23" s="68"/>
      <c r="AH23" s="68"/>
      <c r="AI23" s="98"/>
      <c r="AJ23" s="45" t="s">
        <v>4769</v>
      </c>
      <c r="AK23" s="68"/>
      <c r="AL23" s="68"/>
      <c r="AM23" s="68"/>
      <c r="AN23" s="68"/>
      <c r="AO23" s="68"/>
      <c r="AP23" s="98"/>
      <c r="AQ23" s="45" t="s">
        <v>22406</v>
      </c>
      <c r="AR23" s="68"/>
      <c r="AS23" s="68"/>
      <c r="AT23" s="68"/>
      <c r="AU23" s="68"/>
      <c r="AV23" s="68"/>
      <c r="AW23" s="98"/>
      <c r="AY23" s="47"/>
      <c r="BE23" s="257"/>
      <c r="BJ23" s="263"/>
    </row>
    <row r="24" spans="3:62" s="36" customFormat="1" ht="18" customHeight="1">
      <c r="C24" s="45" t="s">
        <v>22407</v>
      </c>
      <c r="D24" s="68"/>
      <c r="E24" s="68"/>
      <c r="F24" s="68"/>
      <c r="G24" s="68"/>
      <c r="H24" s="68"/>
      <c r="I24" s="68"/>
      <c r="J24" s="98"/>
      <c r="K24" s="45" t="s">
        <v>4769</v>
      </c>
      <c r="L24" s="68"/>
      <c r="M24" s="68"/>
      <c r="N24" s="68"/>
      <c r="O24" s="68"/>
      <c r="P24" s="68"/>
      <c r="Q24" s="98"/>
      <c r="R24" s="45" t="s">
        <v>1006</v>
      </c>
      <c r="S24" s="68"/>
      <c r="T24" s="68"/>
      <c r="U24" s="68"/>
      <c r="V24" s="68"/>
      <c r="W24" s="68"/>
      <c r="X24" s="98"/>
      <c r="Y24" s="177"/>
      <c r="AA24" s="177"/>
      <c r="AB24" s="45" t="s">
        <v>22407</v>
      </c>
      <c r="AC24" s="68"/>
      <c r="AD24" s="68"/>
      <c r="AE24" s="68"/>
      <c r="AF24" s="68"/>
      <c r="AG24" s="68"/>
      <c r="AH24" s="68"/>
      <c r="AI24" s="98"/>
      <c r="AJ24" s="45" t="s">
        <v>4769</v>
      </c>
      <c r="AK24" s="68"/>
      <c r="AL24" s="68"/>
      <c r="AM24" s="68"/>
      <c r="AN24" s="68"/>
      <c r="AO24" s="68"/>
      <c r="AP24" s="98"/>
      <c r="AQ24" s="45" t="s">
        <v>1006</v>
      </c>
      <c r="AR24" s="68"/>
      <c r="AS24" s="68"/>
      <c r="AT24" s="68"/>
      <c r="AU24" s="68"/>
      <c r="AV24" s="68"/>
      <c r="AW24" s="98"/>
      <c r="AY24" s="47"/>
      <c r="BE24" s="257"/>
      <c r="BJ24" s="263"/>
    </row>
    <row r="25" spans="3:62" s="36" customFormat="1" ht="18" customHeight="1">
      <c r="C25" s="45" t="s">
        <v>14385</v>
      </c>
      <c r="D25" s="68"/>
      <c r="E25" s="68"/>
      <c r="F25" s="68"/>
      <c r="G25" s="68"/>
      <c r="H25" s="68"/>
      <c r="I25" s="68"/>
      <c r="J25" s="98"/>
      <c r="K25" s="45" t="s">
        <v>22408</v>
      </c>
      <c r="L25" s="68"/>
      <c r="M25" s="68"/>
      <c r="N25" s="68"/>
      <c r="O25" s="68"/>
      <c r="P25" s="68"/>
      <c r="Q25" s="98"/>
      <c r="R25" s="45" t="s">
        <v>22409</v>
      </c>
      <c r="S25" s="68"/>
      <c r="T25" s="68"/>
      <c r="U25" s="68"/>
      <c r="V25" s="68"/>
      <c r="W25" s="68"/>
      <c r="X25" s="98"/>
      <c r="Y25" s="177"/>
      <c r="Z25" s="177"/>
      <c r="AA25" s="177"/>
      <c r="AB25" s="45" t="s">
        <v>14385</v>
      </c>
      <c r="AC25" s="68"/>
      <c r="AD25" s="68"/>
      <c r="AE25" s="68"/>
      <c r="AF25" s="68"/>
      <c r="AG25" s="68"/>
      <c r="AH25" s="68"/>
      <c r="AI25" s="98"/>
      <c r="AJ25" s="45" t="s">
        <v>22408</v>
      </c>
      <c r="AK25" s="68"/>
      <c r="AL25" s="68"/>
      <c r="AM25" s="68"/>
      <c r="AN25" s="68"/>
      <c r="AO25" s="68"/>
      <c r="AP25" s="98"/>
      <c r="AQ25" s="45" t="s">
        <v>22409</v>
      </c>
      <c r="AR25" s="68"/>
      <c r="AS25" s="68"/>
      <c r="AT25" s="68"/>
      <c r="AU25" s="68"/>
      <c r="AV25" s="68"/>
      <c r="AW25" s="98"/>
      <c r="AY25" s="47"/>
      <c r="BE25" s="257"/>
      <c r="BJ25" s="263"/>
    </row>
    <row r="26" spans="3:62" s="36" customFormat="1" ht="18" customHeight="1">
      <c r="C26" s="45"/>
      <c r="D26" s="68"/>
      <c r="E26" s="68"/>
      <c r="F26" s="68"/>
      <c r="G26" s="68"/>
      <c r="H26" s="68"/>
      <c r="I26" s="68"/>
      <c r="J26" s="98"/>
      <c r="K26" s="45"/>
      <c r="L26" s="68"/>
      <c r="M26" s="68"/>
      <c r="N26" s="68"/>
      <c r="O26" s="68"/>
      <c r="P26" s="68"/>
      <c r="Q26" s="98"/>
      <c r="R26" s="45"/>
      <c r="S26" s="68"/>
      <c r="T26" s="68"/>
      <c r="U26" s="68"/>
      <c r="V26" s="68"/>
      <c r="W26" s="68"/>
      <c r="X26" s="98"/>
      <c r="Y26" s="177"/>
      <c r="Z26" s="177"/>
      <c r="AA26" s="177"/>
      <c r="AB26" s="45"/>
      <c r="AC26" s="68"/>
      <c r="AD26" s="68"/>
      <c r="AE26" s="68"/>
      <c r="AF26" s="68"/>
      <c r="AG26" s="68"/>
      <c r="AH26" s="68"/>
      <c r="AI26" s="98"/>
      <c r="AJ26" s="45"/>
      <c r="AK26" s="68"/>
      <c r="AL26" s="68"/>
      <c r="AM26" s="68"/>
      <c r="AN26" s="68"/>
      <c r="AO26" s="68"/>
      <c r="AP26" s="98"/>
      <c r="AQ26" s="45"/>
      <c r="AR26" s="68"/>
      <c r="AS26" s="68"/>
      <c r="AT26" s="68"/>
      <c r="AU26" s="68"/>
      <c r="AV26" s="68"/>
      <c r="AW26" s="98"/>
      <c r="AY26" s="47"/>
      <c r="BE26" s="257"/>
      <c r="BJ26" s="263"/>
    </row>
    <row r="27" spans="3:62" s="36" customFormat="1" ht="18" customHeight="1">
      <c r="C27" s="45"/>
      <c r="D27" s="68"/>
      <c r="E27" s="68"/>
      <c r="F27" s="68"/>
      <c r="G27" s="68"/>
      <c r="H27" s="68"/>
      <c r="I27" s="68"/>
      <c r="J27" s="98"/>
      <c r="K27" s="45"/>
      <c r="L27" s="68"/>
      <c r="M27" s="68"/>
      <c r="N27" s="68"/>
      <c r="O27" s="68"/>
      <c r="P27" s="68"/>
      <c r="Q27" s="98"/>
      <c r="R27" s="45"/>
      <c r="S27" s="68"/>
      <c r="T27" s="68"/>
      <c r="U27" s="68"/>
      <c r="V27" s="68"/>
      <c r="W27" s="68"/>
      <c r="X27" s="98"/>
      <c r="Y27" s="177"/>
      <c r="Z27" s="177"/>
      <c r="AA27" s="177"/>
      <c r="AB27" s="45"/>
      <c r="AC27" s="68"/>
      <c r="AD27" s="68"/>
      <c r="AE27" s="68"/>
      <c r="AF27" s="68"/>
      <c r="AG27" s="68"/>
      <c r="AH27" s="68"/>
      <c r="AI27" s="98"/>
      <c r="AJ27" s="45"/>
      <c r="AK27" s="68"/>
      <c r="AL27" s="68"/>
      <c r="AM27" s="68"/>
      <c r="AN27" s="68"/>
      <c r="AO27" s="68"/>
      <c r="AP27" s="98"/>
      <c r="AQ27" s="45"/>
      <c r="AR27" s="68"/>
      <c r="AS27" s="68"/>
      <c r="AT27" s="68"/>
      <c r="AU27" s="68"/>
      <c r="AV27" s="68"/>
      <c r="AW27" s="98"/>
      <c r="AY27" s="47"/>
      <c r="BE27" s="257"/>
      <c r="BJ27" s="263"/>
    </row>
    <row r="28" spans="3:62" s="36" customFormat="1" ht="18" customHeight="1">
      <c r="C28" s="45"/>
      <c r="D28" s="68"/>
      <c r="E28" s="68"/>
      <c r="F28" s="68"/>
      <c r="G28" s="68"/>
      <c r="H28" s="68"/>
      <c r="I28" s="68"/>
      <c r="J28" s="98"/>
      <c r="K28" s="45"/>
      <c r="L28" s="68"/>
      <c r="M28" s="68"/>
      <c r="N28" s="68"/>
      <c r="O28" s="68"/>
      <c r="P28" s="68"/>
      <c r="Q28" s="98"/>
      <c r="R28" s="45"/>
      <c r="S28" s="68"/>
      <c r="T28" s="68"/>
      <c r="U28" s="68"/>
      <c r="V28" s="68"/>
      <c r="W28" s="68"/>
      <c r="X28" s="98"/>
      <c r="Y28" s="177"/>
      <c r="Z28" s="177"/>
      <c r="AA28" s="177"/>
      <c r="AB28" s="45"/>
      <c r="AC28" s="68"/>
      <c r="AD28" s="68"/>
      <c r="AE28" s="68"/>
      <c r="AF28" s="68"/>
      <c r="AG28" s="68"/>
      <c r="AH28" s="68"/>
      <c r="AI28" s="98"/>
      <c r="AJ28" s="45"/>
      <c r="AK28" s="68"/>
      <c r="AL28" s="68"/>
      <c r="AM28" s="68"/>
      <c r="AN28" s="68"/>
      <c r="AO28" s="68"/>
      <c r="AP28" s="98"/>
      <c r="AQ28" s="45"/>
      <c r="AR28" s="68"/>
      <c r="AS28" s="68"/>
      <c r="AT28" s="68"/>
      <c r="AU28" s="68"/>
      <c r="AV28" s="68"/>
      <c r="AW28" s="98"/>
      <c r="AY28" s="47"/>
      <c r="BE28" s="257"/>
      <c r="BJ28" s="263"/>
    </row>
    <row r="29" spans="3:62" s="36" customFormat="1" ht="18" customHeight="1">
      <c r="C29" s="45"/>
      <c r="D29" s="68"/>
      <c r="E29" s="68"/>
      <c r="F29" s="68"/>
      <c r="G29" s="68"/>
      <c r="H29" s="68"/>
      <c r="I29" s="68"/>
      <c r="J29" s="98"/>
      <c r="K29" s="45"/>
      <c r="L29" s="68"/>
      <c r="M29" s="68"/>
      <c r="N29" s="68"/>
      <c r="O29" s="68"/>
      <c r="P29" s="68"/>
      <c r="Q29" s="98"/>
      <c r="R29" s="45"/>
      <c r="S29" s="68"/>
      <c r="T29" s="68"/>
      <c r="U29" s="68"/>
      <c r="V29" s="68"/>
      <c r="W29" s="68"/>
      <c r="X29" s="98"/>
      <c r="Y29" s="177"/>
      <c r="Z29" s="177"/>
      <c r="AA29" s="177"/>
      <c r="AB29" s="45"/>
      <c r="AC29" s="68"/>
      <c r="AD29" s="68"/>
      <c r="AE29" s="68"/>
      <c r="AF29" s="68"/>
      <c r="AG29" s="68"/>
      <c r="AH29" s="68"/>
      <c r="AI29" s="98"/>
      <c r="AJ29" s="45"/>
      <c r="AK29" s="68"/>
      <c r="AL29" s="68"/>
      <c r="AM29" s="68"/>
      <c r="AN29" s="68"/>
      <c r="AO29" s="68"/>
      <c r="AP29" s="98"/>
      <c r="AQ29" s="45"/>
      <c r="AR29" s="68"/>
      <c r="AS29" s="68"/>
      <c r="AT29" s="68"/>
      <c r="AU29" s="68"/>
      <c r="AV29" s="68"/>
      <c r="AW29" s="98"/>
      <c r="AY29" s="47"/>
      <c r="BE29" s="257"/>
      <c r="BJ29" s="263"/>
    </row>
    <row r="30" spans="3:62" s="36" customFormat="1" ht="18" customHeight="1">
      <c r="C30" s="45"/>
      <c r="D30" s="68"/>
      <c r="E30" s="68"/>
      <c r="F30" s="68"/>
      <c r="G30" s="68"/>
      <c r="H30" s="68"/>
      <c r="I30" s="68"/>
      <c r="J30" s="98"/>
      <c r="K30" s="45"/>
      <c r="L30" s="68"/>
      <c r="M30" s="68"/>
      <c r="N30" s="68"/>
      <c r="O30" s="68"/>
      <c r="P30" s="68"/>
      <c r="Q30" s="98"/>
      <c r="R30" s="45"/>
      <c r="S30" s="68"/>
      <c r="T30" s="68"/>
      <c r="U30" s="68"/>
      <c r="V30" s="68"/>
      <c r="W30" s="68"/>
      <c r="X30" s="98"/>
      <c r="Y30" s="177"/>
      <c r="Z30" s="184" t="s">
        <v>329</v>
      </c>
      <c r="AA30" s="177"/>
      <c r="AB30" s="187"/>
      <c r="AC30" s="192"/>
      <c r="AD30" s="192"/>
      <c r="AE30" s="192"/>
      <c r="AF30" s="192"/>
      <c r="AG30" s="192"/>
      <c r="AH30" s="192"/>
      <c r="AI30" s="202"/>
      <c r="AJ30" s="187"/>
      <c r="AK30" s="192"/>
      <c r="AL30" s="192"/>
      <c r="AM30" s="192"/>
      <c r="AN30" s="192"/>
      <c r="AO30" s="192"/>
      <c r="AP30" s="202"/>
      <c r="AQ30" s="45"/>
      <c r="AR30" s="68"/>
      <c r="AS30" s="68"/>
      <c r="AT30" s="68"/>
      <c r="AU30" s="68"/>
      <c r="AV30" s="68"/>
      <c r="AW30" s="98"/>
      <c r="AY30" s="47"/>
      <c r="BE30" s="257"/>
      <c r="BJ30" s="263"/>
    </row>
    <row r="31" spans="3:62" s="36" customFormat="1" ht="18" customHeight="1">
      <c r="C31" s="45"/>
      <c r="D31" s="68"/>
      <c r="E31" s="68"/>
      <c r="F31" s="68"/>
      <c r="G31" s="68"/>
      <c r="H31" s="68"/>
      <c r="I31" s="68"/>
      <c r="J31" s="98"/>
      <c r="K31" s="45"/>
      <c r="L31" s="68"/>
      <c r="M31" s="68"/>
      <c r="N31" s="68"/>
      <c r="O31" s="68"/>
      <c r="P31" s="68"/>
      <c r="Q31" s="98"/>
      <c r="R31" s="45"/>
      <c r="S31" s="68"/>
      <c r="T31" s="68"/>
      <c r="U31" s="68"/>
      <c r="V31" s="68"/>
      <c r="W31" s="68"/>
      <c r="X31" s="98"/>
      <c r="Y31" s="177"/>
      <c r="Z31" s="177"/>
      <c r="AA31" s="177"/>
      <c r="AB31" s="187"/>
      <c r="AC31" s="192"/>
      <c r="AD31" s="192"/>
      <c r="AE31" s="192"/>
      <c r="AF31" s="192"/>
      <c r="AG31" s="192"/>
      <c r="AH31" s="192"/>
      <c r="AI31" s="202"/>
      <c r="AJ31" s="187"/>
      <c r="AK31" s="192"/>
      <c r="AL31" s="192"/>
      <c r="AM31" s="192"/>
      <c r="AN31" s="192"/>
      <c r="AO31" s="192"/>
      <c r="AP31" s="202"/>
      <c r="AQ31" s="45"/>
      <c r="AR31" s="68"/>
      <c r="AS31" s="68"/>
      <c r="AT31" s="68"/>
      <c r="AU31" s="68"/>
      <c r="AV31" s="68"/>
      <c r="AW31" s="98"/>
      <c r="AY31" s="47"/>
      <c r="BE31" s="257"/>
      <c r="BJ31" s="263"/>
    </row>
    <row r="32" spans="3:62" s="36" customFormat="1" ht="18" customHeight="1">
      <c r="C32" s="45"/>
      <c r="D32" s="68"/>
      <c r="E32" s="68"/>
      <c r="F32" s="68"/>
      <c r="G32" s="68"/>
      <c r="H32" s="68"/>
      <c r="I32" s="68"/>
      <c r="J32" s="98"/>
      <c r="K32" s="45"/>
      <c r="L32" s="68"/>
      <c r="M32" s="68"/>
      <c r="N32" s="68"/>
      <c r="O32" s="68"/>
      <c r="P32" s="68"/>
      <c r="Q32" s="98"/>
      <c r="R32" s="45"/>
      <c r="S32" s="68"/>
      <c r="T32" s="68"/>
      <c r="U32" s="68"/>
      <c r="V32" s="68"/>
      <c r="W32" s="68"/>
      <c r="X32" s="98"/>
      <c r="Y32" s="177"/>
      <c r="Z32" s="177"/>
      <c r="AA32" s="177"/>
      <c r="AB32" s="187"/>
      <c r="AC32" s="192"/>
      <c r="AD32" s="192"/>
      <c r="AE32" s="192"/>
      <c r="AF32" s="192"/>
      <c r="AG32" s="192"/>
      <c r="AH32" s="192"/>
      <c r="AI32" s="202"/>
      <c r="AJ32" s="187"/>
      <c r="AK32" s="192"/>
      <c r="AL32" s="192"/>
      <c r="AM32" s="192"/>
      <c r="AN32" s="192"/>
      <c r="AO32" s="192"/>
      <c r="AP32" s="202"/>
      <c r="AQ32" s="45"/>
      <c r="AR32" s="68"/>
      <c r="AS32" s="68"/>
      <c r="AT32" s="68"/>
      <c r="AU32" s="68"/>
      <c r="AV32" s="68"/>
      <c r="AW32" s="98"/>
      <c r="AY32" s="47"/>
      <c r="BE32" s="257"/>
      <c r="BJ32" s="263"/>
    </row>
    <row r="33" spans="3:62" s="36" customFormat="1" ht="18" customHeight="1">
      <c r="C33" s="45"/>
      <c r="D33" s="68"/>
      <c r="E33" s="68"/>
      <c r="F33" s="68"/>
      <c r="G33" s="68"/>
      <c r="H33" s="68"/>
      <c r="I33" s="68"/>
      <c r="J33" s="98"/>
      <c r="K33" s="45"/>
      <c r="L33" s="68"/>
      <c r="M33" s="68"/>
      <c r="N33" s="68"/>
      <c r="O33" s="68"/>
      <c r="P33" s="68"/>
      <c r="Q33" s="98"/>
      <c r="R33" s="45"/>
      <c r="S33" s="68"/>
      <c r="T33" s="68"/>
      <c r="U33" s="68"/>
      <c r="V33" s="68"/>
      <c r="W33" s="68"/>
      <c r="X33" s="98"/>
      <c r="Y33" s="177"/>
      <c r="Z33" s="177"/>
      <c r="AA33" s="177"/>
      <c r="AB33" s="187"/>
      <c r="AC33" s="192"/>
      <c r="AD33" s="192"/>
      <c r="AE33" s="192"/>
      <c r="AF33" s="192"/>
      <c r="AG33" s="192"/>
      <c r="AH33" s="192"/>
      <c r="AI33" s="202"/>
      <c r="AJ33" s="187"/>
      <c r="AK33" s="192"/>
      <c r="AL33" s="192"/>
      <c r="AM33" s="192"/>
      <c r="AN33" s="192"/>
      <c r="AO33" s="192"/>
      <c r="AP33" s="202"/>
      <c r="AQ33" s="45"/>
      <c r="AR33" s="68"/>
      <c r="AS33" s="68"/>
      <c r="AT33" s="68"/>
      <c r="AU33" s="68"/>
      <c r="AV33" s="68"/>
      <c r="AW33" s="98"/>
      <c r="AY33" s="47"/>
      <c r="BE33" s="257"/>
      <c r="BJ33" s="263"/>
    </row>
    <row r="34" spans="3:62" s="36" customFormat="1" ht="18" customHeight="1">
      <c r="C34" s="45"/>
      <c r="D34" s="68"/>
      <c r="E34" s="68"/>
      <c r="F34" s="68"/>
      <c r="G34" s="68"/>
      <c r="H34" s="68"/>
      <c r="I34" s="68"/>
      <c r="J34" s="98"/>
      <c r="K34" s="45"/>
      <c r="L34" s="68"/>
      <c r="M34" s="68"/>
      <c r="N34" s="68"/>
      <c r="O34" s="68"/>
      <c r="P34" s="68"/>
      <c r="Q34" s="98"/>
      <c r="R34" s="45"/>
      <c r="S34" s="68"/>
      <c r="T34" s="68"/>
      <c r="U34" s="68"/>
      <c r="V34" s="68"/>
      <c r="W34" s="68"/>
      <c r="X34" s="98"/>
      <c r="Y34" s="177"/>
      <c r="Z34" s="177"/>
      <c r="AA34" s="177"/>
      <c r="AB34" s="187"/>
      <c r="AC34" s="192"/>
      <c r="AD34" s="192"/>
      <c r="AE34" s="192"/>
      <c r="AF34" s="192"/>
      <c r="AG34" s="192"/>
      <c r="AH34" s="192"/>
      <c r="AI34" s="202"/>
      <c r="AJ34" s="187"/>
      <c r="AK34" s="192"/>
      <c r="AL34" s="192"/>
      <c r="AM34" s="192"/>
      <c r="AN34" s="192"/>
      <c r="AO34" s="192"/>
      <c r="AP34" s="202"/>
      <c r="AQ34" s="45"/>
      <c r="AR34" s="68"/>
      <c r="AS34" s="68"/>
      <c r="AT34" s="68"/>
      <c r="AU34" s="68"/>
      <c r="AV34" s="68"/>
      <c r="AW34" s="98"/>
      <c r="AY34" s="47"/>
      <c r="BE34" s="257"/>
      <c r="BJ34" s="263"/>
    </row>
    <row r="35" spans="3:62" s="36" customFormat="1" ht="18" customHeight="1">
      <c r="C35" s="45"/>
      <c r="D35" s="68"/>
      <c r="E35" s="68"/>
      <c r="F35" s="68"/>
      <c r="G35" s="68"/>
      <c r="H35" s="68"/>
      <c r="I35" s="68"/>
      <c r="J35" s="98"/>
      <c r="K35" s="45"/>
      <c r="L35" s="68"/>
      <c r="M35" s="68"/>
      <c r="N35" s="68"/>
      <c r="O35" s="68"/>
      <c r="P35" s="68"/>
      <c r="Q35" s="98"/>
      <c r="R35" s="45"/>
      <c r="S35" s="68"/>
      <c r="T35" s="68"/>
      <c r="U35" s="68"/>
      <c r="V35" s="68"/>
      <c r="W35" s="68"/>
      <c r="X35" s="98"/>
      <c r="Y35" s="177"/>
      <c r="Z35" s="177"/>
      <c r="AA35" s="177"/>
      <c r="AB35" s="45"/>
      <c r="AC35" s="68"/>
      <c r="AD35" s="68"/>
      <c r="AE35" s="68"/>
      <c r="AF35" s="68"/>
      <c r="AG35" s="68"/>
      <c r="AH35" s="68"/>
      <c r="AI35" s="98"/>
      <c r="AJ35" s="45"/>
      <c r="AK35" s="68"/>
      <c r="AL35" s="68"/>
      <c r="AM35" s="68"/>
      <c r="AN35" s="68"/>
      <c r="AO35" s="68"/>
      <c r="AP35" s="98"/>
      <c r="AQ35" s="45"/>
      <c r="AR35" s="68"/>
      <c r="AS35" s="68"/>
      <c r="AT35" s="68"/>
      <c r="AU35" s="68"/>
      <c r="AV35" s="68"/>
      <c r="AW35" s="98"/>
      <c r="AY35" s="47"/>
      <c r="BE35" s="257"/>
      <c r="BJ35" s="263"/>
    </row>
    <row r="36" spans="3:62" s="36" customFormat="1" ht="18" customHeight="1">
      <c r="C36" s="45"/>
      <c r="D36" s="68"/>
      <c r="E36" s="68"/>
      <c r="F36" s="68"/>
      <c r="G36" s="68"/>
      <c r="H36" s="68"/>
      <c r="I36" s="68"/>
      <c r="J36" s="98"/>
      <c r="K36" s="45"/>
      <c r="L36" s="68"/>
      <c r="M36" s="68"/>
      <c r="N36" s="68"/>
      <c r="O36" s="68"/>
      <c r="P36" s="68"/>
      <c r="Q36" s="98"/>
      <c r="R36" s="45"/>
      <c r="S36" s="68"/>
      <c r="T36" s="68"/>
      <c r="U36" s="68"/>
      <c r="V36" s="68"/>
      <c r="W36" s="68"/>
      <c r="X36" s="98"/>
      <c r="Y36" s="177"/>
      <c r="Z36" s="177"/>
      <c r="AA36" s="177"/>
      <c r="AB36" s="45"/>
      <c r="AC36" s="68"/>
      <c r="AD36" s="68"/>
      <c r="AE36" s="68"/>
      <c r="AF36" s="68"/>
      <c r="AG36" s="68"/>
      <c r="AH36" s="68"/>
      <c r="AI36" s="98"/>
      <c r="AJ36" s="45"/>
      <c r="AK36" s="68"/>
      <c r="AL36" s="68"/>
      <c r="AM36" s="68"/>
      <c r="AN36" s="68"/>
      <c r="AO36" s="68"/>
      <c r="AP36" s="98"/>
      <c r="AQ36" s="45"/>
      <c r="AR36" s="68"/>
      <c r="AS36" s="68"/>
      <c r="AT36" s="68"/>
      <c r="AU36" s="68"/>
      <c r="AV36" s="68"/>
      <c r="AW36" s="98"/>
      <c r="AY36" s="47"/>
      <c r="BE36" s="257"/>
      <c r="BJ36" s="263"/>
    </row>
    <row r="37" spans="3:62" s="36" customFormat="1" ht="18" customHeight="1">
      <c r="C37" s="45"/>
      <c r="D37" s="68"/>
      <c r="E37" s="68"/>
      <c r="F37" s="68"/>
      <c r="G37" s="68"/>
      <c r="H37" s="68"/>
      <c r="I37" s="68"/>
      <c r="J37" s="98"/>
      <c r="K37" s="45"/>
      <c r="L37" s="68"/>
      <c r="M37" s="68"/>
      <c r="N37" s="68"/>
      <c r="O37" s="68"/>
      <c r="P37" s="68"/>
      <c r="Q37" s="98"/>
      <c r="R37" s="45"/>
      <c r="S37" s="68"/>
      <c r="T37" s="68"/>
      <c r="U37" s="68"/>
      <c r="V37" s="68"/>
      <c r="W37" s="68"/>
      <c r="X37" s="98"/>
      <c r="Y37" s="177"/>
      <c r="Z37" s="177"/>
      <c r="AA37" s="177"/>
      <c r="AB37" s="45"/>
      <c r="AC37" s="68"/>
      <c r="AD37" s="68"/>
      <c r="AE37" s="68"/>
      <c r="AF37" s="68"/>
      <c r="AG37" s="68"/>
      <c r="AH37" s="68"/>
      <c r="AI37" s="98"/>
      <c r="AJ37" s="45"/>
      <c r="AK37" s="68"/>
      <c r="AL37" s="68"/>
      <c r="AM37" s="68"/>
      <c r="AN37" s="68"/>
      <c r="AO37" s="68"/>
      <c r="AP37" s="98"/>
      <c r="AQ37" s="45"/>
      <c r="AR37" s="68"/>
      <c r="AS37" s="68"/>
      <c r="AT37" s="68"/>
      <c r="AU37" s="68"/>
      <c r="AV37" s="68"/>
      <c r="AW37" s="98"/>
      <c r="AY37" s="47"/>
      <c r="BE37" s="257"/>
      <c r="BJ37" s="263"/>
    </row>
    <row r="38" spans="3:62" s="36" customFormat="1" ht="18" customHeight="1">
      <c r="C38" s="45"/>
      <c r="D38" s="68"/>
      <c r="E38" s="68"/>
      <c r="F38" s="68"/>
      <c r="G38" s="68"/>
      <c r="H38" s="68"/>
      <c r="I38" s="68"/>
      <c r="J38" s="98"/>
      <c r="K38" s="45"/>
      <c r="L38" s="68"/>
      <c r="M38" s="68"/>
      <c r="N38" s="68"/>
      <c r="O38" s="68"/>
      <c r="P38" s="68"/>
      <c r="Q38" s="98"/>
      <c r="R38" s="45"/>
      <c r="S38" s="68"/>
      <c r="T38" s="68"/>
      <c r="U38" s="68"/>
      <c r="V38" s="68"/>
      <c r="W38" s="68"/>
      <c r="X38" s="98"/>
      <c r="Y38" s="177"/>
      <c r="Z38" s="177"/>
      <c r="AA38" s="177"/>
      <c r="AB38" s="45"/>
      <c r="AC38" s="68"/>
      <c r="AD38" s="68"/>
      <c r="AE38" s="68"/>
      <c r="AF38" s="68"/>
      <c r="AG38" s="68"/>
      <c r="AH38" s="68"/>
      <c r="AI38" s="98"/>
      <c r="AJ38" s="45"/>
      <c r="AK38" s="68"/>
      <c r="AL38" s="68"/>
      <c r="AM38" s="68"/>
      <c r="AN38" s="68"/>
      <c r="AO38" s="68"/>
      <c r="AP38" s="98"/>
      <c r="AQ38" s="45"/>
      <c r="AR38" s="68"/>
      <c r="AS38" s="68"/>
      <c r="AT38" s="68"/>
      <c r="AU38" s="68"/>
      <c r="AV38" s="68"/>
      <c r="AW38" s="98"/>
      <c r="AY38" s="47"/>
      <c r="BE38" s="257"/>
      <c r="BJ38" s="263"/>
    </row>
    <row r="39" spans="3:62" s="36" customFormat="1" ht="18" customHeight="1">
      <c r="C39" s="45"/>
      <c r="D39" s="68"/>
      <c r="E39" s="68"/>
      <c r="F39" s="68"/>
      <c r="G39" s="68"/>
      <c r="H39" s="68"/>
      <c r="I39" s="68"/>
      <c r="J39" s="98"/>
      <c r="K39" s="45"/>
      <c r="L39" s="68"/>
      <c r="M39" s="68"/>
      <c r="N39" s="68"/>
      <c r="O39" s="68"/>
      <c r="P39" s="68"/>
      <c r="Q39" s="98"/>
      <c r="R39" s="45"/>
      <c r="S39" s="68"/>
      <c r="T39" s="68"/>
      <c r="U39" s="68"/>
      <c r="V39" s="68"/>
      <c r="W39" s="68"/>
      <c r="X39" s="98"/>
      <c r="Y39" s="177"/>
      <c r="Z39" s="177"/>
      <c r="AA39" s="177"/>
      <c r="AB39" s="45"/>
      <c r="AC39" s="68"/>
      <c r="AD39" s="68"/>
      <c r="AE39" s="68"/>
      <c r="AF39" s="68"/>
      <c r="AG39" s="68"/>
      <c r="AH39" s="68"/>
      <c r="AI39" s="98"/>
      <c r="AJ39" s="45"/>
      <c r="AK39" s="68"/>
      <c r="AL39" s="68"/>
      <c r="AM39" s="68"/>
      <c r="AN39" s="68"/>
      <c r="AO39" s="68"/>
      <c r="AP39" s="98"/>
      <c r="AQ39" s="45"/>
      <c r="AR39" s="68"/>
      <c r="AS39" s="68"/>
      <c r="AT39" s="68"/>
      <c r="AU39" s="68"/>
      <c r="AV39" s="68"/>
      <c r="AW39" s="98"/>
      <c r="AY39" s="47"/>
      <c r="BE39" s="257"/>
      <c r="BJ39" s="263"/>
    </row>
    <row r="40" spans="3:62" s="36" customFormat="1" ht="18" customHeight="1">
      <c r="C40" s="45"/>
      <c r="D40" s="68"/>
      <c r="E40" s="68"/>
      <c r="F40" s="68"/>
      <c r="G40" s="68"/>
      <c r="H40" s="68"/>
      <c r="I40" s="68"/>
      <c r="J40" s="98"/>
      <c r="K40" s="45"/>
      <c r="L40" s="68"/>
      <c r="M40" s="68"/>
      <c r="N40" s="68"/>
      <c r="O40" s="68"/>
      <c r="P40" s="68"/>
      <c r="Q40" s="98"/>
      <c r="R40" s="45"/>
      <c r="S40" s="68"/>
      <c r="T40" s="68"/>
      <c r="U40" s="68"/>
      <c r="V40" s="68"/>
      <c r="W40" s="68"/>
      <c r="X40" s="98"/>
      <c r="Y40" s="177"/>
      <c r="Z40" s="177"/>
      <c r="AA40" s="177"/>
      <c r="AB40" s="45"/>
      <c r="AC40" s="68"/>
      <c r="AD40" s="68"/>
      <c r="AE40" s="68"/>
      <c r="AF40" s="68"/>
      <c r="AG40" s="68"/>
      <c r="AH40" s="68"/>
      <c r="AI40" s="98"/>
      <c r="AJ40" s="45"/>
      <c r="AK40" s="68"/>
      <c r="AL40" s="68"/>
      <c r="AM40" s="68"/>
      <c r="AN40" s="68"/>
      <c r="AO40" s="68"/>
      <c r="AP40" s="98"/>
      <c r="AQ40" s="45"/>
      <c r="AR40" s="68"/>
      <c r="AS40" s="68"/>
      <c r="AT40" s="68"/>
      <c r="AU40" s="68"/>
      <c r="AV40" s="68"/>
      <c r="AW40" s="98"/>
      <c r="AY40" s="47"/>
      <c r="BE40" s="257"/>
      <c r="BJ40" s="263"/>
    </row>
    <row r="41" spans="3:62" s="36" customFormat="1" ht="14.5" customHeight="1">
      <c r="C41" s="46"/>
      <c r="D41" s="46"/>
      <c r="E41" s="46"/>
      <c r="F41" s="46"/>
      <c r="G41" s="46"/>
      <c r="H41" s="46"/>
      <c r="I41" s="46"/>
      <c r="J41" s="46"/>
      <c r="K41" s="46"/>
      <c r="L41" s="46"/>
      <c r="M41" s="46"/>
      <c r="N41" s="46"/>
      <c r="O41" s="46"/>
      <c r="P41" s="46"/>
      <c r="Q41" s="46"/>
      <c r="R41" s="46"/>
      <c r="S41" s="46"/>
      <c r="T41" s="46"/>
      <c r="U41" s="46"/>
      <c r="V41" s="46"/>
      <c r="W41" s="46"/>
      <c r="X41" s="46"/>
      <c r="Y41" s="177"/>
      <c r="Z41" s="177"/>
      <c r="AA41" s="177"/>
      <c r="AB41" s="177"/>
      <c r="AC41" s="46"/>
      <c r="AD41" s="46"/>
      <c r="AE41" s="46"/>
      <c r="AF41" s="46"/>
      <c r="AG41" s="46"/>
      <c r="AH41" s="46"/>
      <c r="AI41" s="46"/>
      <c r="AJ41" s="46"/>
      <c r="AK41" s="46"/>
      <c r="AL41" s="46"/>
      <c r="AM41" s="46"/>
      <c r="AN41" s="46"/>
      <c r="AO41" s="46"/>
      <c r="AP41" s="46"/>
      <c r="AQ41" s="46"/>
      <c r="AR41" s="46"/>
      <c r="AS41" s="46"/>
      <c r="AT41" s="46"/>
      <c r="AU41" s="46"/>
      <c r="AV41" s="46"/>
      <c r="AW41" s="46"/>
      <c r="AX41" s="46"/>
      <c r="AY41" s="47"/>
      <c r="BE41" s="257"/>
      <c r="BJ41" s="263"/>
    </row>
    <row r="42" spans="3:62" s="36" customFormat="1">
      <c r="C42" s="47" t="s">
        <v>11059</v>
      </c>
      <c r="D42" s="47"/>
      <c r="E42" s="47"/>
      <c r="F42" s="47"/>
      <c r="G42" s="47"/>
      <c r="H42" s="47"/>
      <c r="I42" s="47"/>
      <c r="J42" s="47"/>
      <c r="K42" s="47"/>
      <c r="L42" s="47"/>
      <c r="M42" s="47"/>
      <c r="N42" s="47"/>
      <c r="O42" s="47"/>
      <c r="P42" s="47"/>
      <c r="Q42" s="47"/>
      <c r="BD42" s="47"/>
      <c r="BE42" s="257"/>
      <c r="BJ42" s="263"/>
    </row>
    <row r="43" spans="3:62" s="36" customFormat="1">
      <c r="C43" s="33" t="s">
        <v>11180</v>
      </c>
      <c r="D43" s="47"/>
      <c r="E43" s="47"/>
      <c r="F43" s="47"/>
      <c r="G43" s="47"/>
      <c r="H43" s="47"/>
      <c r="I43" s="47"/>
      <c r="J43" s="47"/>
      <c r="K43" s="47"/>
      <c r="L43" s="47"/>
      <c r="M43" s="47"/>
      <c r="N43" s="47"/>
      <c r="O43" s="47"/>
      <c r="P43" s="47"/>
      <c r="Q43" s="47"/>
      <c r="BD43" s="47"/>
      <c r="BE43" s="257"/>
      <c r="BJ43" s="263"/>
    </row>
    <row r="44" spans="3:62" s="36" customFormat="1">
      <c r="C44" s="33" t="s">
        <v>7798</v>
      </c>
      <c r="D44" s="47"/>
      <c r="E44" s="47"/>
      <c r="F44" s="47"/>
      <c r="G44" s="47"/>
      <c r="H44" s="47"/>
      <c r="I44" s="47"/>
      <c r="J44" s="47"/>
      <c r="K44" s="47"/>
      <c r="L44" s="47"/>
      <c r="M44" s="47"/>
      <c r="N44" s="47"/>
      <c r="O44" s="47"/>
      <c r="P44" s="47"/>
      <c r="Q44" s="47"/>
      <c r="BD44" s="47"/>
      <c r="BE44" s="257"/>
      <c r="BJ44" s="263"/>
    </row>
    <row r="45" spans="3:62" s="36" customFormat="1">
      <c r="C45" s="33" t="str">
        <f>"※「予定していた"&amp;'【発出時非表示】評価対象年度入力'!B2&amp;"年度の事業収支」欄については、経費項目・収入項目ともに実施計画書より転記ください。また、経費や収入が発生していない場合には、各欄一行目の項目欄に「なし」、金額欄に「0」をご入力ください。"</f>
        <v>※「予定していた2025年度の事業収支」欄については、経費項目・収入項目ともに実施計画書より転記ください。また、経費や収入が発生していない場合には、各欄一行目の項目欄に「なし」、金額欄に「0」をご入力ください。</v>
      </c>
      <c r="D45" s="47"/>
      <c r="E45" s="47"/>
      <c r="F45" s="47"/>
      <c r="G45" s="47"/>
      <c r="H45" s="47"/>
      <c r="I45" s="47"/>
      <c r="J45" s="47"/>
      <c r="K45" s="47"/>
      <c r="L45" s="47"/>
      <c r="M45" s="47"/>
      <c r="N45" s="47"/>
      <c r="O45" s="47"/>
      <c r="P45" s="47"/>
      <c r="Q45" s="47"/>
      <c r="BD45" s="47"/>
      <c r="BE45" s="257"/>
      <c r="BJ45" s="263"/>
    </row>
    <row r="46" spans="3:62" s="36" customFormat="1">
      <c r="C46" s="37" t="s">
        <v>10136</v>
      </c>
      <c r="D46" s="47"/>
      <c r="E46" s="47"/>
      <c r="F46" s="47"/>
      <c r="G46" s="47"/>
      <c r="H46" s="47"/>
      <c r="I46" s="47"/>
      <c r="J46" s="47"/>
      <c r="K46" s="47"/>
      <c r="L46" s="47"/>
      <c r="M46" s="47"/>
      <c r="N46" s="47"/>
      <c r="O46" s="47"/>
      <c r="P46" s="47"/>
      <c r="Q46" s="47"/>
      <c r="BD46" s="47"/>
      <c r="BE46" s="257"/>
      <c r="BJ46" s="263"/>
    </row>
    <row r="47" spans="3:62" s="36" customFormat="1">
      <c r="C47" s="47"/>
      <c r="D47" s="47"/>
      <c r="E47" s="47"/>
      <c r="F47" s="47"/>
      <c r="G47" s="47"/>
      <c r="H47" s="47"/>
      <c r="I47" s="47"/>
      <c r="J47" s="47"/>
      <c r="K47" s="47"/>
      <c r="L47" s="47"/>
      <c r="M47" s="47"/>
      <c r="N47" s="47"/>
      <c r="O47" s="47"/>
      <c r="P47" s="47"/>
      <c r="Q47" s="47"/>
      <c r="BD47" s="47"/>
      <c r="BE47" s="257"/>
      <c r="BJ47" s="263"/>
    </row>
    <row r="48" spans="3:62" s="36" customFormat="1">
      <c r="C48" s="3" t="str">
        <f>"予定していた"&amp;'【発出時非表示】評価対象年度入力'!B2&amp;"年度の事業収支（実施計画書より転記）"</f>
        <v>予定していた2025年度の事業収支（実施計画書より転記）</v>
      </c>
      <c r="D48" s="47"/>
      <c r="E48" s="47"/>
      <c r="F48" s="47"/>
      <c r="G48" s="47"/>
      <c r="H48" s="47"/>
      <c r="I48" s="47"/>
      <c r="J48" s="47"/>
      <c r="K48" s="47"/>
      <c r="L48" s="47"/>
      <c r="M48" s="47"/>
      <c r="N48" s="47"/>
      <c r="O48" s="47"/>
      <c r="P48" s="47"/>
      <c r="Q48" s="47"/>
      <c r="Z48" s="3"/>
      <c r="AA48" s="47"/>
      <c r="AB48" s="3" t="str">
        <f>"実際の"&amp;'【発出時非表示】評価対象年度入力'!B2&amp;"年度の事業収支"</f>
        <v>実際の2025年度の事業収支</v>
      </c>
      <c r="AC48" s="47"/>
      <c r="AD48" s="47"/>
      <c r="AE48" s="47"/>
      <c r="AF48" s="47"/>
      <c r="BD48" s="47"/>
      <c r="BE48" s="257"/>
      <c r="BJ48" s="263"/>
    </row>
    <row r="49" spans="3:62" s="36" customFormat="1" ht="16.5" customHeight="1">
      <c r="C49" s="48" t="s">
        <v>301</v>
      </c>
      <c r="D49" s="69"/>
      <c r="E49" s="69"/>
      <c r="F49" s="69"/>
      <c r="G49" s="69"/>
      <c r="H49" s="69"/>
      <c r="I49" s="69"/>
      <c r="J49" s="69"/>
      <c r="K49" s="69"/>
      <c r="L49" s="69"/>
      <c r="M49" s="69"/>
      <c r="N49" s="69"/>
      <c r="O49" s="69"/>
      <c r="P49" s="69"/>
      <c r="Q49" s="144"/>
      <c r="R49" s="148" t="s">
        <v>308</v>
      </c>
      <c r="S49" s="148"/>
      <c r="T49" s="148"/>
      <c r="U49" s="148"/>
      <c r="V49" s="148"/>
      <c r="W49" s="148"/>
      <c r="X49" s="148"/>
      <c r="Y49" s="175"/>
      <c r="Z49" s="185"/>
      <c r="AA49" s="185"/>
      <c r="AB49" s="148" t="s">
        <v>301</v>
      </c>
      <c r="AC49" s="148"/>
      <c r="AD49" s="148"/>
      <c r="AE49" s="148"/>
      <c r="AF49" s="148"/>
      <c r="AG49" s="148"/>
      <c r="AH49" s="148"/>
      <c r="AI49" s="148"/>
      <c r="AJ49" s="148"/>
      <c r="AK49" s="148"/>
      <c r="AL49" s="148"/>
      <c r="AM49" s="148"/>
      <c r="AN49" s="148"/>
      <c r="AO49" s="148"/>
      <c r="AP49" s="148"/>
      <c r="AQ49" s="148" t="s">
        <v>308</v>
      </c>
      <c r="AR49" s="148"/>
      <c r="AS49" s="148"/>
      <c r="AT49" s="148"/>
      <c r="AU49" s="148"/>
      <c r="AV49" s="148"/>
      <c r="AW49" s="148"/>
      <c r="BD49" s="47"/>
      <c r="BE49" s="257"/>
      <c r="BJ49" s="263"/>
    </row>
    <row r="50" spans="3:62" s="37" customFormat="1">
      <c r="C50" s="49" t="s">
        <v>22104</v>
      </c>
      <c r="D50" s="70"/>
      <c r="E50" s="70"/>
      <c r="F50" s="70"/>
      <c r="G50" s="70"/>
      <c r="H50" s="70"/>
      <c r="I50" s="70"/>
      <c r="J50" s="70"/>
      <c r="K50" s="70"/>
      <c r="L50" s="70"/>
      <c r="M50" s="70"/>
      <c r="N50" s="70"/>
      <c r="O50" s="70"/>
      <c r="P50" s="70"/>
      <c r="Q50" s="145"/>
      <c r="R50" s="149">
        <v>2233</v>
      </c>
      <c r="S50" s="149"/>
      <c r="T50" s="149"/>
      <c r="U50" s="149"/>
      <c r="V50" s="149"/>
      <c r="W50" s="149"/>
      <c r="X50" s="149"/>
      <c r="Y50" s="178"/>
      <c r="Z50" s="126"/>
      <c r="AA50" s="126"/>
      <c r="AB50" s="49" t="s">
        <v>22104</v>
      </c>
      <c r="AC50" s="70"/>
      <c r="AD50" s="70"/>
      <c r="AE50" s="70"/>
      <c r="AF50" s="70"/>
      <c r="AG50" s="70"/>
      <c r="AH50" s="70"/>
      <c r="AI50" s="70"/>
      <c r="AJ50" s="70"/>
      <c r="AK50" s="70"/>
      <c r="AL50" s="70"/>
      <c r="AM50" s="70"/>
      <c r="AN50" s="70"/>
      <c r="AO50" s="70"/>
      <c r="AP50" s="145"/>
      <c r="AQ50" s="223">
        <v>2002</v>
      </c>
      <c r="AR50" s="229"/>
      <c r="AS50" s="229"/>
      <c r="AT50" s="229"/>
      <c r="AU50" s="229"/>
      <c r="AV50" s="229"/>
      <c r="AW50" s="233"/>
      <c r="AZ50" s="36"/>
      <c r="BA50" s="36"/>
      <c r="BB50" s="36"/>
      <c r="BC50" s="36"/>
      <c r="BD50" s="33"/>
      <c r="BE50" s="258"/>
      <c r="BJ50" s="264"/>
    </row>
    <row r="51" spans="3:62" s="37" customFormat="1">
      <c r="C51" s="49" t="s">
        <v>22410</v>
      </c>
      <c r="D51" s="70"/>
      <c r="E51" s="70"/>
      <c r="F51" s="70"/>
      <c r="G51" s="70"/>
      <c r="H51" s="70"/>
      <c r="I51" s="70"/>
      <c r="J51" s="70"/>
      <c r="K51" s="70"/>
      <c r="L51" s="70"/>
      <c r="M51" s="70"/>
      <c r="N51" s="70"/>
      <c r="O51" s="70"/>
      <c r="P51" s="70"/>
      <c r="Q51" s="145"/>
      <c r="R51" s="149">
        <v>670</v>
      </c>
      <c r="S51" s="149"/>
      <c r="T51" s="149"/>
      <c r="U51" s="149"/>
      <c r="V51" s="149"/>
      <c r="W51" s="149"/>
      <c r="X51" s="149"/>
      <c r="Y51" s="176"/>
      <c r="Z51" s="126"/>
      <c r="AA51" s="126"/>
      <c r="AB51" s="49" t="s">
        <v>22410</v>
      </c>
      <c r="AC51" s="70"/>
      <c r="AD51" s="70"/>
      <c r="AE51" s="70"/>
      <c r="AF51" s="70"/>
      <c r="AG51" s="70"/>
      <c r="AH51" s="70"/>
      <c r="AI51" s="70"/>
      <c r="AJ51" s="70"/>
      <c r="AK51" s="70"/>
      <c r="AL51" s="70"/>
      <c r="AM51" s="70"/>
      <c r="AN51" s="70"/>
      <c r="AO51" s="70"/>
      <c r="AP51" s="145"/>
      <c r="AQ51" s="223">
        <v>601</v>
      </c>
      <c r="AR51" s="229"/>
      <c r="AS51" s="229"/>
      <c r="AT51" s="229"/>
      <c r="AU51" s="229"/>
      <c r="AV51" s="229"/>
      <c r="AW51" s="233"/>
      <c r="AZ51" s="36"/>
      <c r="BA51" s="36"/>
      <c r="BB51" s="36"/>
      <c r="BC51" s="36"/>
      <c r="BD51" s="33"/>
      <c r="BE51" s="258"/>
      <c r="BJ51" s="264"/>
    </row>
    <row r="52" spans="3:62" s="37" customFormat="1">
      <c r="C52" s="49" t="s">
        <v>7529</v>
      </c>
      <c r="D52" s="70"/>
      <c r="E52" s="70"/>
      <c r="F52" s="70"/>
      <c r="G52" s="70"/>
      <c r="H52" s="70"/>
      <c r="I52" s="70"/>
      <c r="J52" s="70"/>
      <c r="K52" s="70"/>
      <c r="L52" s="70"/>
      <c r="M52" s="70"/>
      <c r="N52" s="70"/>
      <c r="O52" s="70"/>
      <c r="P52" s="70"/>
      <c r="Q52" s="145"/>
      <c r="R52" s="149">
        <v>660</v>
      </c>
      <c r="S52" s="149"/>
      <c r="T52" s="149"/>
      <c r="U52" s="149"/>
      <c r="V52" s="149"/>
      <c r="W52" s="149"/>
      <c r="X52" s="149"/>
      <c r="Z52" s="126"/>
      <c r="AA52" s="126"/>
      <c r="AB52" s="49" t="s">
        <v>7529</v>
      </c>
      <c r="AC52" s="70"/>
      <c r="AD52" s="70"/>
      <c r="AE52" s="70"/>
      <c r="AF52" s="70"/>
      <c r="AG52" s="70"/>
      <c r="AH52" s="70"/>
      <c r="AI52" s="70"/>
      <c r="AJ52" s="70"/>
      <c r="AK52" s="70"/>
      <c r="AL52" s="70"/>
      <c r="AM52" s="70"/>
      <c r="AN52" s="70"/>
      <c r="AO52" s="70"/>
      <c r="AP52" s="145"/>
      <c r="AQ52" s="223">
        <v>660</v>
      </c>
      <c r="AR52" s="229"/>
      <c r="AS52" s="229"/>
      <c r="AT52" s="229"/>
      <c r="AU52" s="229"/>
      <c r="AV52" s="229"/>
      <c r="AW52" s="233"/>
      <c r="AZ52" s="36"/>
      <c r="BA52" s="36"/>
      <c r="BB52" s="36"/>
      <c r="BC52" s="36"/>
      <c r="BD52" s="33"/>
      <c r="BE52" s="258"/>
      <c r="BJ52" s="264"/>
    </row>
    <row r="53" spans="3:62" s="37" customFormat="1">
      <c r="C53" s="49" t="s">
        <v>22411</v>
      </c>
      <c r="D53" s="70"/>
      <c r="E53" s="70"/>
      <c r="F53" s="70"/>
      <c r="G53" s="70"/>
      <c r="H53" s="70"/>
      <c r="I53" s="70"/>
      <c r="J53" s="70"/>
      <c r="K53" s="70"/>
      <c r="L53" s="70"/>
      <c r="M53" s="70"/>
      <c r="N53" s="70"/>
      <c r="O53" s="70"/>
      <c r="P53" s="70"/>
      <c r="Q53" s="145"/>
      <c r="R53" s="149">
        <v>660</v>
      </c>
      <c r="S53" s="149"/>
      <c r="T53" s="149"/>
      <c r="U53" s="149"/>
      <c r="V53" s="149"/>
      <c r="W53" s="149"/>
      <c r="X53" s="149"/>
      <c r="Z53" s="126"/>
      <c r="AA53" s="126"/>
      <c r="AB53" s="49" t="s">
        <v>22411</v>
      </c>
      <c r="AC53" s="70"/>
      <c r="AD53" s="70"/>
      <c r="AE53" s="70"/>
      <c r="AF53" s="70"/>
      <c r="AG53" s="70"/>
      <c r="AH53" s="70"/>
      <c r="AI53" s="70"/>
      <c r="AJ53" s="70"/>
      <c r="AK53" s="70"/>
      <c r="AL53" s="70"/>
      <c r="AM53" s="70"/>
      <c r="AN53" s="70"/>
      <c r="AO53" s="70"/>
      <c r="AP53" s="145"/>
      <c r="AQ53" s="223">
        <v>660</v>
      </c>
      <c r="AR53" s="229"/>
      <c r="AS53" s="229"/>
      <c r="AT53" s="229"/>
      <c r="AU53" s="229"/>
      <c r="AV53" s="229"/>
      <c r="AW53" s="233"/>
      <c r="AZ53" s="36"/>
      <c r="BA53" s="36"/>
      <c r="BB53" s="36"/>
      <c r="BC53" s="36"/>
      <c r="BD53" s="33"/>
      <c r="BE53" s="258"/>
      <c r="BJ53" s="264"/>
    </row>
    <row r="54" spans="3:62" s="37" customFormat="1">
      <c r="C54" s="49" t="s">
        <v>2378</v>
      </c>
      <c r="D54" s="70"/>
      <c r="E54" s="70"/>
      <c r="F54" s="70"/>
      <c r="G54" s="70"/>
      <c r="H54" s="70"/>
      <c r="I54" s="70"/>
      <c r="J54" s="70"/>
      <c r="K54" s="70"/>
      <c r="L54" s="70"/>
      <c r="M54" s="70"/>
      <c r="N54" s="70"/>
      <c r="O54" s="70"/>
      <c r="P54" s="70"/>
      <c r="Q54" s="145"/>
      <c r="R54" s="149">
        <v>275</v>
      </c>
      <c r="S54" s="149"/>
      <c r="T54" s="149"/>
      <c r="U54" s="149"/>
      <c r="V54" s="149"/>
      <c r="W54" s="149"/>
      <c r="X54" s="149"/>
      <c r="Z54" s="126"/>
      <c r="AA54" s="126"/>
      <c r="AB54" s="49" t="s">
        <v>2378</v>
      </c>
      <c r="AC54" s="70"/>
      <c r="AD54" s="70"/>
      <c r="AE54" s="70"/>
      <c r="AF54" s="70"/>
      <c r="AG54" s="70"/>
      <c r="AH54" s="70"/>
      <c r="AI54" s="70"/>
      <c r="AJ54" s="70"/>
      <c r="AK54" s="70"/>
      <c r="AL54" s="70"/>
      <c r="AM54" s="70"/>
      <c r="AN54" s="70"/>
      <c r="AO54" s="70"/>
      <c r="AP54" s="145"/>
      <c r="AQ54" s="223">
        <v>275</v>
      </c>
      <c r="AR54" s="229"/>
      <c r="AS54" s="229"/>
      <c r="AT54" s="229"/>
      <c r="AU54" s="229"/>
      <c r="AV54" s="229"/>
      <c r="AW54" s="233"/>
      <c r="AZ54" s="36"/>
      <c r="BA54" s="36"/>
      <c r="BB54" s="36"/>
      <c r="BC54" s="36"/>
      <c r="BD54" s="33"/>
      <c r="BE54" s="258"/>
      <c r="BJ54" s="264"/>
    </row>
    <row r="55" spans="3:62" s="37" customFormat="1">
      <c r="C55" s="49" t="s">
        <v>3405</v>
      </c>
      <c r="D55" s="70"/>
      <c r="E55" s="70"/>
      <c r="F55" s="70"/>
      <c r="G55" s="70"/>
      <c r="H55" s="70"/>
      <c r="I55" s="70"/>
      <c r="J55" s="70"/>
      <c r="K55" s="70"/>
      <c r="L55" s="70"/>
      <c r="M55" s="70"/>
      <c r="N55" s="70"/>
      <c r="O55" s="70"/>
      <c r="P55" s="70"/>
      <c r="Q55" s="145"/>
      <c r="R55" s="149">
        <v>880</v>
      </c>
      <c r="S55" s="149"/>
      <c r="T55" s="149"/>
      <c r="U55" s="149"/>
      <c r="V55" s="149"/>
      <c r="W55" s="149"/>
      <c r="X55" s="149"/>
      <c r="Z55" s="126"/>
      <c r="AA55" s="126"/>
      <c r="AB55" s="49" t="s">
        <v>3405</v>
      </c>
      <c r="AC55" s="70"/>
      <c r="AD55" s="70"/>
      <c r="AE55" s="70"/>
      <c r="AF55" s="70"/>
      <c r="AG55" s="70"/>
      <c r="AH55" s="70"/>
      <c r="AI55" s="70"/>
      <c r="AJ55" s="70"/>
      <c r="AK55" s="70"/>
      <c r="AL55" s="70"/>
      <c r="AM55" s="70"/>
      <c r="AN55" s="70"/>
      <c r="AO55" s="70"/>
      <c r="AP55" s="145"/>
      <c r="AQ55" s="223">
        <v>880</v>
      </c>
      <c r="AR55" s="229"/>
      <c r="AS55" s="229"/>
      <c r="AT55" s="229"/>
      <c r="AU55" s="229"/>
      <c r="AV55" s="229"/>
      <c r="AW55" s="233"/>
      <c r="AZ55" s="36"/>
      <c r="BA55" s="36"/>
      <c r="BB55" s="36"/>
      <c r="BC55" s="36"/>
      <c r="BD55" s="33"/>
      <c r="BE55" s="258"/>
      <c r="BJ55" s="264"/>
    </row>
    <row r="56" spans="3:62" s="37" customFormat="1">
      <c r="C56" s="49" t="s">
        <v>5463</v>
      </c>
      <c r="D56" s="70"/>
      <c r="E56" s="70"/>
      <c r="F56" s="70"/>
      <c r="G56" s="70"/>
      <c r="H56" s="70"/>
      <c r="I56" s="70"/>
      <c r="J56" s="70"/>
      <c r="K56" s="70"/>
      <c r="L56" s="70"/>
      <c r="M56" s="70"/>
      <c r="N56" s="70"/>
      <c r="O56" s="70"/>
      <c r="P56" s="70"/>
      <c r="Q56" s="145"/>
      <c r="R56" s="149">
        <v>924</v>
      </c>
      <c r="S56" s="149"/>
      <c r="T56" s="149"/>
      <c r="U56" s="149"/>
      <c r="V56" s="149"/>
      <c r="W56" s="149"/>
      <c r="X56" s="149"/>
      <c r="Z56" s="126"/>
      <c r="AA56" s="126"/>
      <c r="AB56" s="49" t="s">
        <v>5463</v>
      </c>
      <c r="AC56" s="70"/>
      <c r="AD56" s="70"/>
      <c r="AE56" s="70"/>
      <c r="AF56" s="70"/>
      <c r="AG56" s="70"/>
      <c r="AH56" s="70"/>
      <c r="AI56" s="70"/>
      <c r="AJ56" s="70"/>
      <c r="AK56" s="70"/>
      <c r="AL56" s="70"/>
      <c r="AM56" s="70"/>
      <c r="AN56" s="70"/>
      <c r="AO56" s="70"/>
      <c r="AP56" s="145"/>
      <c r="AQ56" s="223">
        <v>924</v>
      </c>
      <c r="AR56" s="229"/>
      <c r="AS56" s="229"/>
      <c r="AT56" s="229"/>
      <c r="AU56" s="229"/>
      <c r="AV56" s="229"/>
      <c r="AW56" s="233"/>
      <c r="AZ56" s="36"/>
      <c r="BA56" s="36"/>
      <c r="BB56" s="36"/>
      <c r="BC56" s="36"/>
      <c r="BD56" s="33"/>
      <c r="BE56" s="258"/>
      <c r="BJ56" s="264"/>
    </row>
    <row r="57" spans="3:62" s="37" customFormat="1">
      <c r="C57" s="49" t="s">
        <v>22412</v>
      </c>
      <c r="D57" s="70"/>
      <c r="E57" s="70"/>
      <c r="F57" s="70"/>
      <c r="G57" s="70"/>
      <c r="H57" s="70"/>
      <c r="I57" s="70"/>
      <c r="J57" s="70"/>
      <c r="K57" s="70"/>
      <c r="L57" s="70"/>
      <c r="M57" s="70"/>
      <c r="N57" s="70"/>
      <c r="O57" s="70"/>
      <c r="P57" s="70"/>
      <c r="Q57" s="145"/>
      <c r="R57" s="149">
        <v>231</v>
      </c>
      <c r="S57" s="149"/>
      <c r="T57" s="149"/>
      <c r="U57" s="149"/>
      <c r="V57" s="149"/>
      <c r="W57" s="149"/>
      <c r="X57" s="149"/>
      <c r="Z57" s="126"/>
      <c r="AA57" s="126"/>
      <c r="AB57" s="49" t="s">
        <v>22412</v>
      </c>
      <c r="AC57" s="70"/>
      <c r="AD57" s="70"/>
      <c r="AE57" s="70"/>
      <c r="AF57" s="70"/>
      <c r="AG57" s="70"/>
      <c r="AH57" s="70"/>
      <c r="AI57" s="70"/>
      <c r="AJ57" s="70"/>
      <c r="AK57" s="70"/>
      <c r="AL57" s="70"/>
      <c r="AM57" s="70"/>
      <c r="AN57" s="70"/>
      <c r="AO57" s="70"/>
      <c r="AP57" s="145"/>
      <c r="AQ57" s="223">
        <v>231</v>
      </c>
      <c r="AR57" s="229"/>
      <c r="AS57" s="229"/>
      <c r="AT57" s="229"/>
      <c r="AU57" s="229"/>
      <c r="AV57" s="229"/>
      <c r="AW57" s="233"/>
      <c r="AZ57" s="36"/>
      <c r="BA57" s="36"/>
      <c r="BB57" s="36"/>
      <c r="BC57" s="36"/>
      <c r="BD57" s="33"/>
      <c r="BE57" s="258"/>
      <c r="BJ57" s="264"/>
    </row>
    <row r="58" spans="3:62" s="37" customFormat="1">
      <c r="C58" s="49" t="s">
        <v>22413</v>
      </c>
      <c r="D58" s="70"/>
      <c r="E58" s="70"/>
      <c r="F58" s="70"/>
      <c r="G58" s="70"/>
      <c r="H58" s="70"/>
      <c r="I58" s="70"/>
      <c r="J58" s="70"/>
      <c r="K58" s="70"/>
      <c r="L58" s="70"/>
      <c r="M58" s="70"/>
      <c r="N58" s="70"/>
      <c r="O58" s="70"/>
      <c r="P58" s="70"/>
      <c r="Q58" s="145"/>
      <c r="R58" s="149">
        <v>57</v>
      </c>
      <c r="S58" s="149"/>
      <c r="T58" s="149"/>
      <c r="U58" s="149"/>
      <c r="V58" s="149"/>
      <c r="W58" s="149"/>
      <c r="X58" s="149"/>
      <c r="Z58" s="126"/>
      <c r="AA58" s="126"/>
      <c r="AB58" s="49" t="s">
        <v>22413</v>
      </c>
      <c r="AC58" s="70"/>
      <c r="AD58" s="70"/>
      <c r="AE58" s="70"/>
      <c r="AF58" s="70"/>
      <c r="AG58" s="70"/>
      <c r="AH58" s="70"/>
      <c r="AI58" s="70"/>
      <c r="AJ58" s="70"/>
      <c r="AK58" s="70"/>
      <c r="AL58" s="70"/>
      <c r="AM58" s="70"/>
      <c r="AN58" s="70"/>
      <c r="AO58" s="70"/>
      <c r="AP58" s="145"/>
      <c r="AQ58" s="223">
        <v>58</v>
      </c>
      <c r="AR58" s="229"/>
      <c r="AS58" s="229"/>
      <c r="AT58" s="229"/>
      <c r="AU58" s="229"/>
      <c r="AV58" s="229"/>
      <c r="AW58" s="233"/>
      <c r="AZ58" s="36"/>
      <c r="BA58" s="36"/>
      <c r="BB58" s="36"/>
      <c r="BC58" s="36"/>
      <c r="BD58" s="33"/>
      <c r="BE58" s="258"/>
      <c r="BJ58" s="264"/>
    </row>
    <row r="59" spans="3:62" s="37" customFormat="1">
      <c r="C59" s="49" t="s">
        <v>14220</v>
      </c>
      <c r="D59" s="70"/>
      <c r="E59" s="70"/>
      <c r="F59" s="70"/>
      <c r="G59" s="70"/>
      <c r="H59" s="70"/>
      <c r="I59" s="70"/>
      <c r="J59" s="70"/>
      <c r="K59" s="70"/>
      <c r="L59" s="70"/>
      <c r="M59" s="70"/>
      <c r="N59" s="70"/>
      <c r="O59" s="70"/>
      <c r="P59" s="70"/>
      <c r="Q59" s="145"/>
      <c r="R59" s="149">
        <v>770</v>
      </c>
      <c r="S59" s="149"/>
      <c r="T59" s="149"/>
      <c r="U59" s="149"/>
      <c r="V59" s="149"/>
      <c r="W59" s="149"/>
      <c r="X59" s="149"/>
      <c r="Z59" s="126"/>
      <c r="AA59" s="126"/>
      <c r="AB59" s="49" t="s">
        <v>14220</v>
      </c>
      <c r="AC59" s="70"/>
      <c r="AD59" s="70"/>
      <c r="AE59" s="70"/>
      <c r="AF59" s="70"/>
      <c r="AG59" s="70"/>
      <c r="AH59" s="70"/>
      <c r="AI59" s="70"/>
      <c r="AJ59" s="70"/>
      <c r="AK59" s="70"/>
      <c r="AL59" s="70"/>
      <c r="AM59" s="70"/>
      <c r="AN59" s="70"/>
      <c r="AO59" s="70"/>
      <c r="AP59" s="145"/>
      <c r="AQ59" s="223">
        <v>770</v>
      </c>
      <c r="AR59" s="229"/>
      <c r="AS59" s="229"/>
      <c r="AT59" s="229"/>
      <c r="AU59" s="229"/>
      <c r="AV59" s="229"/>
      <c r="AW59" s="233"/>
      <c r="AZ59" s="36"/>
      <c r="BA59" s="36"/>
      <c r="BB59" s="36"/>
      <c r="BC59" s="36"/>
      <c r="BD59" s="33"/>
      <c r="BE59" s="258"/>
      <c r="BJ59" s="264"/>
    </row>
    <row r="60" spans="3:62" s="37" customFormat="1">
      <c r="C60" s="49" t="s">
        <v>22414</v>
      </c>
      <c r="D60" s="70"/>
      <c r="E60" s="70"/>
      <c r="F60" s="70"/>
      <c r="G60" s="70"/>
      <c r="H60" s="70"/>
      <c r="I60" s="70"/>
      <c r="J60" s="70"/>
      <c r="K60" s="70"/>
      <c r="L60" s="70"/>
      <c r="M60" s="70"/>
      <c r="N60" s="70"/>
      <c r="O60" s="70"/>
      <c r="P60" s="70"/>
      <c r="Q60" s="145"/>
      <c r="R60" s="149">
        <v>178</v>
      </c>
      <c r="S60" s="149"/>
      <c r="T60" s="149"/>
      <c r="U60" s="149"/>
      <c r="V60" s="149"/>
      <c r="W60" s="149"/>
      <c r="X60" s="149"/>
      <c r="Z60" s="126"/>
      <c r="AA60" s="126"/>
      <c r="AB60" s="49" t="s">
        <v>22414</v>
      </c>
      <c r="AC60" s="70"/>
      <c r="AD60" s="70"/>
      <c r="AE60" s="70"/>
      <c r="AF60" s="70"/>
      <c r="AG60" s="70"/>
      <c r="AH60" s="70"/>
      <c r="AI60" s="70"/>
      <c r="AJ60" s="70"/>
      <c r="AK60" s="70"/>
      <c r="AL60" s="70"/>
      <c r="AM60" s="70"/>
      <c r="AN60" s="70"/>
      <c r="AO60" s="70"/>
      <c r="AP60" s="145"/>
      <c r="AQ60" s="223">
        <v>177</v>
      </c>
      <c r="AR60" s="229"/>
      <c r="AS60" s="229"/>
      <c r="AT60" s="229"/>
      <c r="AU60" s="229"/>
      <c r="AV60" s="229"/>
      <c r="AW60" s="233"/>
      <c r="AZ60" s="36"/>
      <c r="BA60" s="36"/>
      <c r="BB60" s="36"/>
      <c r="BC60" s="36"/>
      <c r="BD60" s="33"/>
      <c r="BE60" s="258"/>
      <c r="BJ60" s="264"/>
    </row>
    <row r="61" spans="3:62" s="37" customFormat="1">
      <c r="C61" s="49" t="s">
        <v>22415</v>
      </c>
      <c r="D61" s="70"/>
      <c r="E61" s="70"/>
      <c r="F61" s="70"/>
      <c r="G61" s="70"/>
      <c r="H61" s="70"/>
      <c r="I61" s="70"/>
      <c r="J61" s="70"/>
      <c r="K61" s="70"/>
      <c r="L61" s="70"/>
      <c r="M61" s="70"/>
      <c r="N61" s="70"/>
      <c r="O61" s="70"/>
      <c r="P61" s="70"/>
      <c r="Q61" s="145"/>
      <c r="R61" s="149">
        <v>1425</v>
      </c>
      <c r="S61" s="149"/>
      <c r="T61" s="149"/>
      <c r="U61" s="149"/>
      <c r="V61" s="149"/>
      <c r="W61" s="149"/>
      <c r="X61" s="149"/>
      <c r="Z61" s="126"/>
      <c r="AA61" s="126"/>
      <c r="AB61" s="49" t="s">
        <v>22415</v>
      </c>
      <c r="AC61" s="70"/>
      <c r="AD61" s="70"/>
      <c r="AE61" s="70"/>
      <c r="AF61" s="70"/>
      <c r="AG61" s="70"/>
      <c r="AH61" s="70"/>
      <c r="AI61" s="70"/>
      <c r="AJ61" s="70"/>
      <c r="AK61" s="70"/>
      <c r="AL61" s="70"/>
      <c r="AM61" s="70"/>
      <c r="AN61" s="70"/>
      <c r="AO61" s="70"/>
      <c r="AP61" s="145"/>
      <c r="AQ61" s="223">
        <v>1040</v>
      </c>
      <c r="AR61" s="229"/>
      <c r="AS61" s="229"/>
      <c r="AT61" s="229"/>
      <c r="AU61" s="229"/>
      <c r="AV61" s="229"/>
      <c r="AW61" s="233"/>
      <c r="AZ61" s="36"/>
      <c r="BA61" s="36"/>
      <c r="BB61" s="36"/>
      <c r="BC61" s="36"/>
      <c r="BD61" s="33"/>
      <c r="BE61" s="258"/>
      <c r="BJ61" s="264"/>
    </row>
    <row r="62" spans="3:62" s="37" customFormat="1">
      <c r="C62" s="49" t="s">
        <v>22416</v>
      </c>
      <c r="D62" s="70"/>
      <c r="E62" s="70"/>
      <c r="F62" s="70"/>
      <c r="G62" s="70"/>
      <c r="H62" s="70"/>
      <c r="I62" s="70"/>
      <c r="J62" s="70"/>
      <c r="K62" s="70"/>
      <c r="L62" s="70"/>
      <c r="M62" s="70"/>
      <c r="N62" s="70"/>
      <c r="O62" s="70"/>
      <c r="P62" s="70"/>
      <c r="Q62" s="145"/>
      <c r="R62" s="149">
        <v>539</v>
      </c>
      <c r="S62" s="149"/>
      <c r="T62" s="149"/>
      <c r="U62" s="149"/>
      <c r="V62" s="149"/>
      <c r="W62" s="149"/>
      <c r="X62" s="149"/>
      <c r="Z62" s="126"/>
      <c r="AA62" s="126"/>
      <c r="AB62" s="49" t="s">
        <v>22416</v>
      </c>
      <c r="AC62" s="70"/>
      <c r="AD62" s="70"/>
      <c r="AE62" s="70"/>
      <c r="AF62" s="70"/>
      <c r="AG62" s="70"/>
      <c r="AH62" s="70"/>
      <c r="AI62" s="70"/>
      <c r="AJ62" s="70"/>
      <c r="AK62" s="70"/>
      <c r="AL62" s="70"/>
      <c r="AM62" s="70"/>
      <c r="AN62" s="70"/>
      <c r="AO62" s="70"/>
      <c r="AP62" s="145"/>
      <c r="AQ62" s="223">
        <v>516</v>
      </c>
      <c r="AR62" s="229"/>
      <c r="AS62" s="229"/>
      <c r="AT62" s="229"/>
      <c r="AU62" s="229"/>
      <c r="AV62" s="229"/>
      <c r="AW62" s="233"/>
      <c r="AZ62" s="36"/>
      <c r="BA62" s="36"/>
      <c r="BB62" s="36"/>
      <c r="BC62" s="36"/>
      <c r="BD62" s="33"/>
      <c r="BE62" s="258"/>
      <c r="BJ62" s="264"/>
    </row>
    <row r="63" spans="3:62" s="37" customFormat="1">
      <c r="C63" s="49" t="s">
        <v>16967</v>
      </c>
      <c r="D63" s="70"/>
      <c r="E63" s="70"/>
      <c r="F63" s="70"/>
      <c r="G63" s="70"/>
      <c r="H63" s="70"/>
      <c r="I63" s="70"/>
      <c r="J63" s="70"/>
      <c r="K63" s="70"/>
      <c r="L63" s="70"/>
      <c r="M63" s="70"/>
      <c r="N63" s="70"/>
      <c r="O63" s="70"/>
      <c r="P63" s="70"/>
      <c r="Q63" s="145"/>
      <c r="R63" s="149">
        <v>1425</v>
      </c>
      <c r="S63" s="149"/>
      <c r="T63" s="149"/>
      <c r="U63" s="149"/>
      <c r="V63" s="149"/>
      <c r="W63" s="149"/>
      <c r="X63" s="149"/>
      <c r="Z63" s="126"/>
      <c r="AA63" s="126"/>
      <c r="AB63" s="49" t="s">
        <v>16967</v>
      </c>
      <c r="AC63" s="70"/>
      <c r="AD63" s="70"/>
      <c r="AE63" s="70"/>
      <c r="AF63" s="70"/>
      <c r="AG63" s="70"/>
      <c r="AH63" s="70"/>
      <c r="AI63" s="70"/>
      <c r="AJ63" s="70"/>
      <c r="AK63" s="70"/>
      <c r="AL63" s="70"/>
      <c r="AM63" s="70"/>
      <c r="AN63" s="70"/>
      <c r="AO63" s="70"/>
      <c r="AP63" s="145"/>
      <c r="AQ63" s="223">
        <v>1039</v>
      </c>
      <c r="AR63" s="229"/>
      <c r="AS63" s="229"/>
      <c r="AT63" s="229"/>
      <c r="AU63" s="229"/>
      <c r="AV63" s="229"/>
      <c r="AW63" s="233"/>
      <c r="AZ63" s="36"/>
      <c r="BA63" s="36"/>
      <c r="BB63" s="36"/>
      <c r="BC63" s="36"/>
      <c r="BD63" s="33"/>
      <c r="BE63" s="258"/>
      <c r="BJ63" s="264"/>
    </row>
    <row r="64" spans="3:62" s="37" customFormat="1">
      <c r="C64" s="49" t="s">
        <v>22417</v>
      </c>
      <c r="D64" s="70"/>
      <c r="E64" s="70"/>
      <c r="F64" s="70"/>
      <c r="G64" s="70"/>
      <c r="H64" s="70"/>
      <c r="I64" s="70"/>
      <c r="J64" s="70"/>
      <c r="K64" s="70"/>
      <c r="L64" s="70"/>
      <c r="M64" s="70"/>
      <c r="N64" s="70"/>
      <c r="O64" s="70"/>
      <c r="P64" s="70"/>
      <c r="Q64" s="145"/>
      <c r="R64" s="149">
        <v>770</v>
      </c>
      <c r="S64" s="149"/>
      <c r="T64" s="149"/>
      <c r="U64" s="149"/>
      <c r="V64" s="149"/>
      <c r="W64" s="149"/>
      <c r="X64" s="149"/>
      <c r="Z64" s="126"/>
      <c r="AA64" s="126"/>
      <c r="AB64" s="49" t="s">
        <v>22417</v>
      </c>
      <c r="AC64" s="70"/>
      <c r="AD64" s="70"/>
      <c r="AE64" s="70"/>
      <c r="AF64" s="70"/>
      <c r="AG64" s="70"/>
      <c r="AH64" s="70"/>
      <c r="AI64" s="70"/>
      <c r="AJ64" s="70"/>
      <c r="AK64" s="70"/>
      <c r="AL64" s="70"/>
      <c r="AM64" s="70"/>
      <c r="AN64" s="70"/>
      <c r="AO64" s="70"/>
      <c r="AP64" s="145"/>
      <c r="AQ64" s="223">
        <v>701</v>
      </c>
      <c r="AR64" s="229"/>
      <c r="AS64" s="229"/>
      <c r="AT64" s="229"/>
      <c r="AU64" s="229"/>
      <c r="AV64" s="229"/>
      <c r="AW64" s="233"/>
      <c r="AZ64" s="36"/>
      <c r="BA64" s="36"/>
      <c r="BB64" s="36"/>
      <c r="BC64" s="36"/>
      <c r="BD64" s="33"/>
      <c r="BE64" s="258"/>
      <c r="BJ64" s="264"/>
    </row>
    <row r="65" spans="3:62" s="37" customFormat="1">
      <c r="C65" s="49" t="s">
        <v>22418</v>
      </c>
      <c r="D65" s="70"/>
      <c r="E65" s="70"/>
      <c r="F65" s="70"/>
      <c r="G65" s="70"/>
      <c r="H65" s="70"/>
      <c r="I65" s="70"/>
      <c r="J65" s="70"/>
      <c r="K65" s="70"/>
      <c r="L65" s="70"/>
      <c r="M65" s="70"/>
      <c r="N65" s="70"/>
      <c r="O65" s="70"/>
      <c r="P65" s="70"/>
      <c r="Q65" s="145"/>
      <c r="R65" s="149">
        <v>92</v>
      </c>
      <c r="S65" s="149"/>
      <c r="T65" s="149"/>
      <c r="U65" s="149"/>
      <c r="V65" s="149"/>
      <c r="W65" s="149"/>
      <c r="X65" s="149"/>
      <c r="Z65" s="126"/>
      <c r="AA65" s="126"/>
      <c r="AB65" s="49" t="s">
        <v>22418</v>
      </c>
      <c r="AC65" s="70"/>
      <c r="AD65" s="70"/>
      <c r="AE65" s="70"/>
      <c r="AF65" s="70"/>
      <c r="AG65" s="70"/>
      <c r="AH65" s="70"/>
      <c r="AI65" s="70"/>
      <c r="AJ65" s="70"/>
      <c r="AK65" s="70"/>
      <c r="AL65" s="70"/>
      <c r="AM65" s="70"/>
      <c r="AN65" s="70"/>
      <c r="AO65" s="70"/>
      <c r="AP65" s="145"/>
      <c r="AQ65" s="223">
        <v>92</v>
      </c>
      <c r="AR65" s="229"/>
      <c r="AS65" s="229"/>
      <c r="AT65" s="229"/>
      <c r="AU65" s="229"/>
      <c r="AV65" s="229"/>
      <c r="AW65" s="233"/>
      <c r="AZ65" s="36"/>
      <c r="BA65" s="36"/>
      <c r="BB65" s="36"/>
      <c r="BC65" s="36"/>
      <c r="BD65" s="33"/>
      <c r="BE65" s="258"/>
      <c r="BJ65" s="264"/>
    </row>
    <row r="66" spans="3:62" s="37" customFormat="1">
      <c r="C66" s="49" t="s">
        <v>22419</v>
      </c>
      <c r="D66" s="70"/>
      <c r="E66" s="70"/>
      <c r="F66" s="70"/>
      <c r="G66" s="70"/>
      <c r="H66" s="70"/>
      <c r="I66" s="70"/>
      <c r="J66" s="70"/>
      <c r="K66" s="70"/>
      <c r="L66" s="70"/>
      <c r="M66" s="70"/>
      <c r="N66" s="70"/>
      <c r="O66" s="70"/>
      <c r="P66" s="70"/>
      <c r="Q66" s="145"/>
      <c r="R66" s="149">
        <v>404</v>
      </c>
      <c r="S66" s="149"/>
      <c r="T66" s="149"/>
      <c r="U66" s="149"/>
      <c r="V66" s="149"/>
      <c r="W66" s="149"/>
      <c r="X66" s="149"/>
      <c r="Z66" s="126"/>
      <c r="AA66" s="126"/>
      <c r="AB66" s="49" t="s">
        <v>22419</v>
      </c>
      <c r="AC66" s="70"/>
      <c r="AD66" s="70"/>
      <c r="AE66" s="70"/>
      <c r="AF66" s="70"/>
      <c r="AG66" s="70"/>
      <c r="AH66" s="70"/>
      <c r="AI66" s="70"/>
      <c r="AJ66" s="70"/>
      <c r="AK66" s="70"/>
      <c r="AL66" s="70"/>
      <c r="AM66" s="70"/>
      <c r="AN66" s="70"/>
      <c r="AO66" s="70"/>
      <c r="AP66" s="145"/>
      <c r="AQ66" s="223">
        <v>404</v>
      </c>
      <c r="AR66" s="229"/>
      <c r="AS66" s="229"/>
      <c r="AT66" s="229"/>
      <c r="AU66" s="229"/>
      <c r="AV66" s="229"/>
      <c r="AW66" s="233"/>
      <c r="AZ66" s="36"/>
      <c r="BA66" s="36"/>
      <c r="BB66" s="36"/>
      <c r="BC66" s="36"/>
      <c r="BD66" s="33"/>
      <c r="BE66" s="258"/>
      <c r="BJ66" s="264"/>
    </row>
    <row r="67" spans="3:62" s="37" customFormat="1">
      <c r="C67" s="49"/>
      <c r="D67" s="70"/>
      <c r="E67" s="70"/>
      <c r="F67" s="70"/>
      <c r="G67" s="70"/>
      <c r="H67" s="70"/>
      <c r="I67" s="70"/>
      <c r="J67" s="70"/>
      <c r="K67" s="70"/>
      <c r="L67" s="70"/>
      <c r="M67" s="70"/>
      <c r="N67" s="70"/>
      <c r="O67" s="70"/>
      <c r="P67" s="70"/>
      <c r="Q67" s="145"/>
      <c r="R67" s="149"/>
      <c r="S67" s="149"/>
      <c r="T67" s="149"/>
      <c r="U67" s="149"/>
      <c r="V67" s="149"/>
      <c r="W67" s="149"/>
      <c r="X67" s="149"/>
      <c r="Z67" s="126"/>
      <c r="AA67" s="126"/>
      <c r="AB67" s="49"/>
      <c r="AC67" s="70"/>
      <c r="AD67" s="70"/>
      <c r="AE67" s="70"/>
      <c r="AF67" s="70"/>
      <c r="AG67" s="70"/>
      <c r="AH67" s="70"/>
      <c r="AI67" s="70"/>
      <c r="AJ67" s="70"/>
      <c r="AK67" s="70"/>
      <c r="AL67" s="70"/>
      <c r="AM67" s="70"/>
      <c r="AN67" s="70"/>
      <c r="AO67" s="70"/>
      <c r="AP67" s="145"/>
      <c r="AQ67" s="223"/>
      <c r="AR67" s="229"/>
      <c r="AS67" s="229"/>
      <c r="AT67" s="229"/>
      <c r="AU67" s="229"/>
      <c r="AV67" s="229"/>
      <c r="AW67" s="233"/>
      <c r="AZ67" s="36"/>
      <c r="BA67" s="36"/>
      <c r="BB67" s="36"/>
      <c r="BC67" s="36"/>
      <c r="BD67" s="33"/>
      <c r="BE67" s="258"/>
      <c r="BJ67" s="264"/>
    </row>
    <row r="68" spans="3:62" s="37" customFormat="1">
      <c r="C68" s="49"/>
      <c r="D68" s="70"/>
      <c r="E68" s="70"/>
      <c r="F68" s="70"/>
      <c r="G68" s="70"/>
      <c r="H68" s="70"/>
      <c r="I68" s="70"/>
      <c r="J68" s="70"/>
      <c r="K68" s="70"/>
      <c r="L68" s="70"/>
      <c r="M68" s="70"/>
      <c r="N68" s="70"/>
      <c r="O68" s="70"/>
      <c r="P68" s="70"/>
      <c r="Q68" s="145"/>
      <c r="R68" s="149"/>
      <c r="S68" s="149"/>
      <c r="T68" s="149"/>
      <c r="U68" s="149"/>
      <c r="V68" s="149"/>
      <c r="W68" s="149"/>
      <c r="X68" s="149"/>
      <c r="Z68" s="126"/>
      <c r="AA68" s="126"/>
      <c r="AB68" s="49"/>
      <c r="AC68" s="70"/>
      <c r="AD68" s="70"/>
      <c r="AE68" s="70"/>
      <c r="AF68" s="70"/>
      <c r="AG68" s="70"/>
      <c r="AH68" s="70"/>
      <c r="AI68" s="70"/>
      <c r="AJ68" s="70"/>
      <c r="AK68" s="70"/>
      <c r="AL68" s="70"/>
      <c r="AM68" s="70"/>
      <c r="AN68" s="70"/>
      <c r="AO68" s="70"/>
      <c r="AP68" s="145"/>
      <c r="AQ68" s="223"/>
      <c r="AR68" s="229"/>
      <c r="AS68" s="229"/>
      <c r="AT68" s="229"/>
      <c r="AU68" s="229"/>
      <c r="AV68" s="229"/>
      <c r="AW68" s="233"/>
      <c r="AZ68" s="36"/>
      <c r="BA68" s="36"/>
      <c r="BB68" s="36"/>
      <c r="BC68" s="36"/>
      <c r="BD68" s="33"/>
      <c r="BE68" s="258"/>
      <c r="BJ68" s="264"/>
    </row>
    <row r="69" spans="3:62" s="37" customFormat="1">
      <c r="C69" s="49"/>
      <c r="D69" s="70"/>
      <c r="E69" s="70"/>
      <c r="F69" s="70"/>
      <c r="G69" s="70"/>
      <c r="H69" s="70"/>
      <c r="I69" s="70"/>
      <c r="J69" s="70"/>
      <c r="K69" s="70"/>
      <c r="L69" s="70"/>
      <c r="M69" s="70"/>
      <c r="N69" s="70"/>
      <c r="O69" s="70"/>
      <c r="P69" s="70"/>
      <c r="Q69" s="145"/>
      <c r="R69" s="149"/>
      <c r="S69" s="149"/>
      <c r="T69" s="149"/>
      <c r="U69" s="149"/>
      <c r="V69" s="149"/>
      <c r="W69" s="149"/>
      <c r="X69" s="149"/>
      <c r="Z69" s="126"/>
      <c r="AA69" s="126"/>
      <c r="AB69" s="49"/>
      <c r="AC69" s="70"/>
      <c r="AD69" s="70"/>
      <c r="AE69" s="70"/>
      <c r="AF69" s="70"/>
      <c r="AG69" s="70"/>
      <c r="AH69" s="70"/>
      <c r="AI69" s="70"/>
      <c r="AJ69" s="70"/>
      <c r="AK69" s="70"/>
      <c r="AL69" s="70"/>
      <c r="AM69" s="70"/>
      <c r="AN69" s="70"/>
      <c r="AO69" s="70"/>
      <c r="AP69" s="145"/>
      <c r="AQ69" s="223"/>
      <c r="AR69" s="229"/>
      <c r="AS69" s="229"/>
      <c r="AT69" s="229"/>
      <c r="AU69" s="229"/>
      <c r="AV69" s="229"/>
      <c r="AW69" s="233"/>
      <c r="AZ69" s="36"/>
      <c r="BA69" s="36"/>
      <c r="BB69" s="36"/>
      <c r="BC69" s="36"/>
      <c r="BD69" s="33"/>
      <c r="BE69" s="258"/>
      <c r="BJ69" s="264"/>
    </row>
    <row r="70" spans="3:62" s="36" customFormat="1" ht="16.5" customHeight="1">
      <c r="C70" s="48" t="s">
        <v>317</v>
      </c>
      <c r="D70" s="69"/>
      <c r="E70" s="69"/>
      <c r="F70" s="69"/>
      <c r="G70" s="69"/>
      <c r="H70" s="69"/>
      <c r="I70" s="69"/>
      <c r="J70" s="69"/>
      <c r="K70" s="69"/>
      <c r="L70" s="69"/>
      <c r="M70" s="69"/>
      <c r="N70" s="69"/>
      <c r="O70" s="69"/>
      <c r="P70" s="69"/>
      <c r="Q70" s="144"/>
      <c r="R70" s="150">
        <f>SUM(R50:X69)</f>
        <v>12193</v>
      </c>
      <c r="S70" s="150"/>
      <c r="T70" s="150"/>
      <c r="U70" s="150"/>
      <c r="V70" s="150"/>
      <c r="W70" s="150"/>
      <c r="X70" s="150"/>
      <c r="Z70" s="185"/>
      <c r="AA70" s="185"/>
      <c r="AB70" s="148" t="s">
        <v>317</v>
      </c>
      <c r="AC70" s="148"/>
      <c r="AD70" s="148"/>
      <c r="AE70" s="148"/>
      <c r="AF70" s="148"/>
      <c r="AG70" s="148"/>
      <c r="AH70" s="148"/>
      <c r="AI70" s="148"/>
      <c r="AJ70" s="148"/>
      <c r="AK70" s="148"/>
      <c r="AL70" s="148"/>
      <c r="AM70" s="148"/>
      <c r="AN70" s="148"/>
      <c r="AO70" s="148"/>
      <c r="AP70" s="148"/>
      <c r="AQ70" s="150">
        <f>SUM(AQ50:AW69)</f>
        <v>11030</v>
      </c>
      <c r="AR70" s="150"/>
      <c r="AS70" s="150"/>
      <c r="AT70" s="150"/>
      <c r="AU70" s="150"/>
      <c r="AV70" s="150"/>
      <c r="AW70" s="150"/>
      <c r="BD70" s="47"/>
      <c r="BE70" s="257"/>
      <c r="BJ70" s="263"/>
    </row>
    <row r="71" spans="3:62" s="36" customFormat="1" ht="16.5" customHeight="1">
      <c r="C71" s="50" t="s">
        <v>320</v>
      </c>
      <c r="D71" s="71"/>
      <c r="E71" s="71"/>
      <c r="F71" s="71"/>
      <c r="G71" s="71"/>
      <c r="H71" s="71"/>
      <c r="I71" s="71"/>
      <c r="J71" s="71"/>
      <c r="K71" s="71"/>
      <c r="L71" s="71"/>
      <c r="M71" s="71"/>
      <c r="N71" s="71"/>
      <c r="O71" s="71"/>
      <c r="P71" s="71"/>
      <c r="Q71" s="146"/>
      <c r="R71" s="151" t="s">
        <v>308</v>
      </c>
      <c r="S71" s="151"/>
      <c r="T71" s="151"/>
      <c r="U71" s="151"/>
      <c r="V71" s="151"/>
      <c r="W71" s="151"/>
      <c r="X71" s="151"/>
      <c r="Z71" s="184" t="s">
        <v>329</v>
      </c>
      <c r="AA71" s="185"/>
      <c r="AB71" s="151" t="s">
        <v>320</v>
      </c>
      <c r="AC71" s="151"/>
      <c r="AD71" s="151"/>
      <c r="AE71" s="151"/>
      <c r="AF71" s="151"/>
      <c r="AG71" s="151"/>
      <c r="AH71" s="151"/>
      <c r="AI71" s="151"/>
      <c r="AJ71" s="151"/>
      <c r="AK71" s="151"/>
      <c r="AL71" s="151"/>
      <c r="AM71" s="151"/>
      <c r="AN71" s="151"/>
      <c r="AO71" s="151"/>
      <c r="AP71" s="151"/>
      <c r="AQ71" s="151" t="s">
        <v>308</v>
      </c>
      <c r="AR71" s="151"/>
      <c r="AS71" s="151"/>
      <c r="AT71" s="151"/>
      <c r="AU71" s="151"/>
      <c r="AV71" s="151"/>
      <c r="AW71" s="151"/>
      <c r="BD71" s="47"/>
      <c r="BE71" s="257"/>
      <c r="BJ71" s="263"/>
    </row>
    <row r="72" spans="3:62" s="37" customFormat="1">
      <c r="C72" s="49"/>
      <c r="D72" s="70"/>
      <c r="E72" s="70"/>
      <c r="F72" s="70"/>
      <c r="G72" s="70"/>
      <c r="H72" s="70"/>
      <c r="I72" s="70"/>
      <c r="J72" s="70"/>
      <c r="K72" s="70"/>
      <c r="L72" s="70"/>
      <c r="M72" s="70"/>
      <c r="N72" s="70"/>
      <c r="O72" s="70"/>
      <c r="P72" s="70"/>
      <c r="Q72" s="145"/>
      <c r="R72" s="152"/>
      <c r="S72" s="152"/>
      <c r="T72" s="152"/>
      <c r="U72" s="152"/>
      <c r="V72" s="152"/>
      <c r="W72" s="152"/>
      <c r="X72" s="152"/>
      <c r="Z72" s="126"/>
      <c r="AA72" s="126"/>
      <c r="AB72" s="188" t="s">
        <v>22420</v>
      </c>
      <c r="AC72" s="188"/>
      <c r="AD72" s="188"/>
      <c r="AE72" s="188"/>
      <c r="AF72" s="188"/>
      <c r="AG72" s="188"/>
      <c r="AH72" s="188"/>
      <c r="AI72" s="188"/>
      <c r="AJ72" s="188"/>
      <c r="AK72" s="188"/>
      <c r="AL72" s="188"/>
      <c r="AM72" s="188"/>
      <c r="AN72" s="188"/>
      <c r="AO72" s="188"/>
      <c r="AP72" s="188"/>
      <c r="AQ72" s="224">
        <v>5515</v>
      </c>
      <c r="AR72" s="224"/>
      <c r="AS72" s="224"/>
      <c r="AT72" s="224"/>
      <c r="AU72" s="224"/>
      <c r="AV72" s="224"/>
      <c r="AW72" s="224"/>
      <c r="AZ72" s="36"/>
      <c r="BA72" s="36"/>
      <c r="BB72" s="36"/>
      <c r="BC72" s="36"/>
      <c r="BD72" s="33"/>
      <c r="BE72" s="258"/>
      <c r="BJ72" s="264"/>
    </row>
    <row r="73" spans="3:62" s="37" customFormat="1">
      <c r="C73" s="49"/>
      <c r="D73" s="70"/>
      <c r="E73" s="70"/>
      <c r="F73" s="70"/>
      <c r="G73" s="70"/>
      <c r="H73" s="70"/>
      <c r="I73" s="70"/>
      <c r="J73" s="70"/>
      <c r="K73" s="70"/>
      <c r="L73" s="70"/>
      <c r="M73" s="70"/>
      <c r="N73" s="70"/>
      <c r="O73" s="70"/>
      <c r="P73" s="70"/>
      <c r="Q73" s="145"/>
      <c r="R73" s="152"/>
      <c r="S73" s="152"/>
      <c r="T73" s="152"/>
      <c r="U73" s="152"/>
      <c r="V73" s="152"/>
      <c r="W73" s="152"/>
      <c r="X73" s="152"/>
      <c r="Z73" s="126"/>
      <c r="AA73" s="126"/>
      <c r="AB73" s="188" t="s">
        <v>2328</v>
      </c>
      <c r="AC73" s="188"/>
      <c r="AD73" s="188"/>
      <c r="AE73" s="188"/>
      <c r="AF73" s="188"/>
      <c r="AG73" s="188"/>
      <c r="AH73" s="188"/>
      <c r="AI73" s="188"/>
      <c r="AJ73" s="188"/>
      <c r="AK73" s="188"/>
      <c r="AL73" s="188"/>
      <c r="AM73" s="188"/>
      <c r="AN73" s="188"/>
      <c r="AO73" s="188"/>
      <c r="AP73" s="188"/>
      <c r="AQ73" s="224">
        <v>5515</v>
      </c>
      <c r="AR73" s="224"/>
      <c r="AS73" s="224"/>
      <c r="AT73" s="224"/>
      <c r="AU73" s="224"/>
      <c r="AV73" s="224"/>
      <c r="AW73" s="224"/>
      <c r="AZ73" s="36"/>
      <c r="BA73" s="36"/>
      <c r="BB73" s="36"/>
      <c r="BC73" s="36"/>
      <c r="BD73" s="33"/>
      <c r="BE73" s="258"/>
      <c r="BJ73" s="264"/>
    </row>
    <row r="74" spans="3:62" s="37" customFormat="1">
      <c r="C74" s="49"/>
      <c r="D74" s="70"/>
      <c r="E74" s="70"/>
      <c r="F74" s="70"/>
      <c r="G74" s="70"/>
      <c r="H74" s="70"/>
      <c r="I74" s="70"/>
      <c r="J74" s="70"/>
      <c r="K74" s="70"/>
      <c r="L74" s="70"/>
      <c r="M74" s="70"/>
      <c r="N74" s="70"/>
      <c r="O74" s="70"/>
      <c r="P74" s="70"/>
      <c r="Q74" s="145"/>
      <c r="R74" s="152"/>
      <c r="S74" s="152"/>
      <c r="T74" s="152"/>
      <c r="U74" s="152"/>
      <c r="V74" s="152"/>
      <c r="W74" s="152"/>
      <c r="X74" s="152"/>
      <c r="Z74" s="126"/>
      <c r="AA74" s="126"/>
      <c r="AB74" s="188"/>
      <c r="AC74" s="188"/>
      <c r="AD74" s="188"/>
      <c r="AE74" s="188"/>
      <c r="AF74" s="188"/>
      <c r="AG74" s="188"/>
      <c r="AH74" s="188"/>
      <c r="AI74" s="188"/>
      <c r="AJ74" s="188"/>
      <c r="AK74" s="188"/>
      <c r="AL74" s="188"/>
      <c r="AM74" s="188"/>
      <c r="AN74" s="188"/>
      <c r="AO74" s="188"/>
      <c r="AP74" s="188"/>
      <c r="AQ74" s="224"/>
      <c r="AR74" s="224"/>
      <c r="AS74" s="224"/>
      <c r="AT74" s="224"/>
      <c r="AU74" s="224"/>
      <c r="AV74" s="224"/>
      <c r="AW74" s="224"/>
      <c r="AZ74" s="36"/>
      <c r="BA74" s="36"/>
      <c r="BB74" s="36"/>
      <c r="BC74" s="36"/>
      <c r="BD74" s="33"/>
      <c r="BE74" s="258"/>
      <c r="BJ74" s="264"/>
    </row>
    <row r="75" spans="3:62" s="37" customFormat="1">
      <c r="C75" s="49"/>
      <c r="D75" s="70"/>
      <c r="E75" s="70"/>
      <c r="F75" s="70"/>
      <c r="G75" s="70"/>
      <c r="H75" s="70"/>
      <c r="I75" s="70"/>
      <c r="J75" s="70"/>
      <c r="K75" s="70"/>
      <c r="L75" s="70"/>
      <c r="M75" s="70"/>
      <c r="N75" s="70"/>
      <c r="O75" s="70"/>
      <c r="P75" s="70"/>
      <c r="Q75" s="145"/>
      <c r="R75" s="152"/>
      <c r="S75" s="152"/>
      <c r="T75" s="152"/>
      <c r="U75" s="152"/>
      <c r="V75" s="152"/>
      <c r="W75" s="152"/>
      <c r="X75" s="152"/>
      <c r="Z75" s="126"/>
      <c r="AA75" s="126"/>
      <c r="AB75" s="188"/>
      <c r="AC75" s="188"/>
      <c r="AD75" s="188"/>
      <c r="AE75" s="188"/>
      <c r="AF75" s="188"/>
      <c r="AG75" s="188"/>
      <c r="AH75" s="188"/>
      <c r="AI75" s="188"/>
      <c r="AJ75" s="188"/>
      <c r="AK75" s="188"/>
      <c r="AL75" s="188"/>
      <c r="AM75" s="188"/>
      <c r="AN75" s="188"/>
      <c r="AO75" s="188"/>
      <c r="AP75" s="188"/>
      <c r="AQ75" s="224"/>
      <c r="AR75" s="224"/>
      <c r="AS75" s="224"/>
      <c r="AT75" s="224"/>
      <c r="AU75" s="224"/>
      <c r="AV75" s="224"/>
      <c r="AW75" s="224"/>
      <c r="AZ75" s="36"/>
      <c r="BA75" s="36"/>
      <c r="BB75" s="36"/>
      <c r="BC75" s="36"/>
      <c r="BD75" s="33"/>
      <c r="BE75" s="258"/>
      <c r="BJ75" s="264"/>
    </row>
    <row r="76" spans="3:62" s="37" customFormat="1">
      <c r="C76" s="49"/>
      <c r="D76" s="70"/>
      <c r="E76" s="70"/>
      <c r="F76" s="70"/>
      <c r="G76" s="70"/>
      <c r="H76" s="70"/>
      <c r="I76" s="70"/>
      <c r="J76" s="70"/>
      <c r="K76" s="70"/>
      <c r="L76" s="70"/>
      <c r="M76" s="70"/>
      <c r="N76" s="70"/>
      <c r="O76" s="70"/>
      <c r="P76" s="70"/>
      <c r="Q76" s="145"/>
      <c r="R76" s="152"/>
      <c r="S76" s="152"/>
      <c r="T76" s="152"/>
      <c r="U76" s="152"/>
      <c r="V76" s="152"/>
      <c r="W76" s="152"/>
      <c r="X76" s="152"/>
      <c r="Z76" s="126"/>
      <c r="AA76" s="126"/>
      <c r="AB76" s="188"/>
      <c r="AC76" s="188"/>
      <c r="AD76" s="188"/>
      <c r="AE76" s="188"/>
      <c r="AF76" s="188"/>
      <c r="AG76" s="188"/>
      <c r="AH76" s="188"/>
      <c r="AI76" s="188"/>
      <c r="AJ76" s="188"/>
      <c r="AK76" s="188"/>
      <c r="AL76" s="188"/>
      <c r="AM76" s="188"/>
      <c r="AN76" s="188"/>
      <c r="AO76" s="188"/>
      <c r="AP76" s="188"/>
      <c r="AQ76" s="224"/>
      <c r="AR76" s="224"/>
      <c r="AS76" s="224"/>
      <c r="AT76" s="224"/>
      <c r="AU76" s="224"/>
      <c r="AV76" s="224"/>
      <c r="AW76" s="224"/>
      <c r="AZ76" s="36"/>
      <c r="BA76" s="36"/>
      <c r="BB76" s="36"/>
      <c r="BC76" s="36"/>
      <c r="BD76" s="33"/>
      <c r="BE76" s="258"/>
      <c r="BJ76" s="264"/>
    </row>
    <row r="77" spans="3:62" s="37" customFormat="1">
      <c r="C77" s="49"/>
      <c r="D77" s="70"/>
      <c r="E77" s="70"/>
      <c r="F77" s="70"/>
      <c r="G77" s="70"/>
      <c r="H77" s="70"/>
      <c r="I77" s="70"/>
      <c r="J77" s="70"/>
      <c r="K77" s="70"/>
      <c r="L77" s="70"/>
      <c r="M77" s="70"/>
      <c r="N77" s="70"/>
      <c r="O77" s="70"/>
      <c r="P77" s="70"/>
      <c r="Q77" s="145"/>
      <c r="R77" s="152"/>
      <c r="S77" s="152"/>
      <c r="T77" s="152"/>
      <c r="U77" s="152"/>
      <c r="V77" s="152"/>
      <c r="W77" s="152"/>
      <c r="X77" s="152"/>
      <c r="Z77" s="126"/>
      <c r="AA77" s="126"/>
      <c r="AB77" s="188"/>
      <c r="AC77" s="188"/>
      <c r="AD77" s="188"/>
      <c r="AE77" s="188"/>
      <c r="AF77" s="188"/>
      <c r="AG77" s="188"/>
      <c r="AH77" s="188"/>
      <c r="AI77" s="188"/>
      <c r="AJ77" s="188"/>
      <c r="AK77" s="188"/>
      <c r="AL77" s="188"/>
      <c r="AM77" s="188"/>
      <c r="AN77" s="188"/>
      <c r="AO77" s="188"/>
      <c r="AP77" s="188"/>
      <c r="AQ77" s="224"/>
      <c r="AR77" s="224"/>
      <c r="AS77" s="224"/>
      <c r="AT77" s="224"/>
      <c r="AU77" s="224"/>
      <c r="AV77" s="224"/>
      <c r="AW77" s="224"/>
      <c r="AZ77" s="36"/>
      <c r="BA77" s="36"/>
      <c r="BB77" s="36"/>
      <c r="BC77" s="36"/>
      <c r="BD77" s="33"/>
      <c r="BE77" s="258"/>
      <c r="BJ77" s="264"/>
    </row>
    <row r="78" spans="3:62" s="37" customFormat="1">
      <c r="C78" s="49"/>
      <c r="D78" s="70"/>
      <c r="E78" s="70"/>
      <c r="F78" s="70"/>
      <c r="G78" s="70"/>
      <c r="H78" s="70"/>
      <c r="I78" s="70"/>
      <c r="J78" s="70"/>
      <c r="K78" s="70"/>
      <c r="L78" s="70"/>
      <c r="M78" s="70"/>
      <c r="N78" s="70"/>
      <c r="O78" s="70"/>
      <c r="P78" s="70"/>
      <c r="Q78" s="145"/>
      <c r="R78" s="149"/>
      <c r="S78" s="149"/>
      <c r="T78" s="149"/>
      <c r="U78" s="149"/>
      <c r="V78" s="149"/>
      <c r="W78" s="149"/>
      <c r="X78" s="149"/>
      <c r="Z78" s="126"/>
      <c r="AA78" s="126"/>
      <c r="AB78" s="188"/>
      <c r="AC78" s="188"/>
      <c r="AD78" s="188"/>
      <c r="AE78" s="188"/>
      <c r="AF78" s="188"/>
      <c r="AG78" s="188"/>
      <c r="AH78" s="188"/>
      <c r="AI78" s="188"/>
      <c r="AJ78" s="188"/>
      <c r="AK78" s="188"/>
      <c r="AL78" s="188"/>
      <c r="AM78" s="188"/>
      <c r="AN78" s="188"/>
      <c r="AO78" s="188"/>
      <c r="AP78" s="188"/>
      <c r="AQ78" s="224"/>
      <c r="AR78" s="224"/>
      <c r="AS78" s="224"/>
      <c r="AT78" s="224"/>
      <c r="AU78" s="224"/>
      <c r="AV78" s="224"/>
      <c r="AW78" s="224"/>
      <c r="AZ78" s="36"/>
      <c r="BA78" s="36"/>
      <c r="BB78" s="36"/>
      <c r="BC78" s="36"/>
      <c r="BD78" s="33"/>
      <c r="BE78" s="258"/>
      <c r="BJ78" s="264"/>
    </row>
    <row r="79" spans="3:62" s="37" customFormat="1">
      <c r="C79" s="49"/>
      <c r="D79" s="70"/>
      <c r="E79" s="70"/>
      <c r="F79" s="70"/>
      <c r="G79" s="70"/>
      <c r="H79" s="70"/>
      <c r="I79" s="70"/>
      <c r="J79" s="70"/>
      <c r="K79" s="70"/>
      <c r="L79" s="70"/>
      <c r="M79" s="70"/>
      <c r="N79" s="70"/>
      <c r="O79" s="70"/>
      <c r="P79" s="70"/>
      <c r="Q79" s="145"/>
      <c r="R79" s="149"/>
      <c r="S79" s="149"/>
      <c r="T79" s="149"/>
      <c r="U79" s="149"/>
      <c r="V79" s="149"/>
      <c r="W79" s="149"/>
      <c r="X79" s="149"/>
      <c r="Z79" s="126"/>
      <c r="AA79" s="126"/>
      <c r="AB79" s="188"/>
      <c r="AC79" s="188"/>
      <c r="AD79" s="188"/>
      <c r="AE79" s="188"/>
      <c r="AF79" s="188"/>
      <c r="AG79" s="188"/>
      <c r="AH79" s="188"/>
      <c r="AI79" s="188"/>
      <c r="AJ79" s="188"/>
      <c r="AK79" s="188"/>
      <c r="AL79" s="188"/>
      <c r="AM79" s="188"/>
      <c r="AN79" s="188"/>
      <c r="AO79" s="188"/>
      <c r="AP79" s="188"/>
      <c r="AQ79" s="224"/>
      <c r="AR79" s="224"/>
      <c r="AS79" s="224"/>
      <c r="AT79" s="224"/>
      <c r="AU79" s="224"/>
      <c r="AV79" s="224"/>
      <c r="AW79" s="224"/>
      <c r="AZ79" s="36"/>
      <c r="BA79" s="36"/>
      <c r="BB79" s="36"/>
      <c r="BC79" s="36"/>
      <c r="BD79" s="33"/>
      <c r="BE79" s="258"/>
      <c r="BJ79" s="264"/>
    </row>
    <row r="80" spans="3:62" s="37" customFormat="1">
      <c r="C80" s="49"/>
      <c r="D80" s="70"/>
      <c r="E80" s="70"/>
      <c r="F80" s="70"/>
      <c r="G80" s="70"/>
      <c r="H80" s="70"/>
      <c r="I80" s="70"/>
      <c r="J80" s="70"/>
      <c r="K80" s="70"/>
      <c r="L80" s="70"/>
      <c r="M80" s="70"/>
      <c r="N80" s="70"/>
      <c r="O80" s="70"/>
      <c r="P80" s="70"/>
      <c r="Q80" s="145"/>
      <c r="R80" s="149"/>
      <c r="S80" s="149"/>
      <c r="T80" s="149"/>
      <c r="U80" s="149"/>
      <c r="V80" s="149"/>
      <c r="W80" s="149"/>
      <c r="X80" s="149"/>
      <c r="Z80" s="126"/>
      <c r="AA80" s="126"/>
      <c r="AB80" s="188"/>
      <c r="AC80" s="188"/>
      <c r="AD80" s="188"/>
      <c r="AE80" s="188"/>
      <c r="AF80" s="188"/>
      <c r="AG80" s="188"/>
      <c r="AH80" s="188"/>
      <c r="AI80" s="188"/>
      <c r="AJ80" s="188"/>
      <c r="AK80" s="188"/>
      <c r="AL80" s="188"/>
      <c r="AM80" s="188"/>
      <c r="AN80" s="188"/>
      <c r="AO80" s="188"/>
      <c r="AP80" s="188"/>
      <c r="AQ80" s="224"/>
      <c r="AR80" s="224"/>
      <c r="AS80" s="224"/>
      <c r="AT80" s="224"/>
      <c r="AU80" s="224"/>
      <c r="AV80" s="224"/>
      <c r="AW80" s="224"/>
      <c r="AZ80" s="36"/>
      <c r="BA80" s="36"/>
      <c r="BB80" s="36"/>
      <c r="BC80" s="36"/>
      <c r="BD80" s="33"/>
      <c r="BE80" s="258"/>
      <c r="BJ80" s="264"/>
    </row>
    <row r="81" spans="3:62" s="37" customFormat="1">
      <c r="C81" s="49"/>
      <c r="D81" s="70"/>
      <c r="E81" s="70"/>
      <c r="F81" s="70"/>
      <c r="G81" s="70"/>
      <c r="H81" s="70"/>
      <c r="I81" s="70"/>
      <c r="J81" s="70"/>
      <c r="K81" s="70"/>
      <c r="L81" s="70"/>
      <c r="M81" s="70"/>
      <c r="N81" s="70"/>
      <c r="O81" s="70"/>
      <c r="P81" s="70"/>
      <c r="Q81" s="145"/>
      <c r="R81" s="149"/>
      <c r="S81" s="149"/>
      <c r="T81" s="149"/>
      <c r="U81" s="149"/>
      <c r="V81" s="149"/>
      <c r="W81" s="149"/>
      <c r="X81" s="149"/>
      <c r="Z81" s="126"/>
      <c r="AA81" s="126"/>
      <c r="AB81" s="188"/>
      <c r="AC81" s="188"/>
      <c r="AD81" s="188"/>
      <c r="AE81" s="188"/>
      <c r="AF81" s="188"/>
      <c r="AG81" s="188"/>
      <c r="AH81" s="188"/>
      <c r="AI81" s="188"/>
      <c r="AJ81" s="188"/>
      <c r="AK81" s="188"/>
      <c r="AL81" s="188"/>
      <c r="AM81" s="188"/>
      <c r="AN81" s="188"/>
      <c r="AO81" s="188"/>
      <c r="AP81" s="188"/>
      <c r="AQ81" s="224"/>
      <c r="AR81" s="224"/>
      <c r="AS81" s="224"/>
      <c r="AT81" s="224"/>
      <c r="AU81" s="224"/>
      <c r="AV81" s="224"/>
      <c r="AW81" s="224"/>
      <c r="AZ81" s="36"/>
      <c r="BA81" s="36"/>
      <c r="BB81" s="36"/>
      <c r="BC81" s="36"/>
      <c r="BD81" s="33"/>
      <c r="BE81" s="258"/>
      <c r="BJ81" s="264"/>
    </row>
    <row r="82" spans="3:62" s="37" customFormat="1">
      <c r="C82" s="49"/>
      <c r="D82" s="70"/>
      <c r="E82" s="70"/>
      <c r="F82" s="70"/>
      <c r="G82" s="70"/>
      <c r="H82" s="70"/>
      <c r="I82" s="70"/>
      <c r="J82" s="70"/>
      <c r="K82" s="70"/>
      <c r="L82" s="70"/>
      <c r="M82" s="70"/>
      <c r="N82" s="70"/>
      <c r="O82" s="70"/>
      <c r="P82" s="70"/>
      <c r="Q82" s="145"/>
      <c r="R82" s="149"/>
      <c r="S82" s="149"/>
      <c r="T82" s="149"/>
      <c r="U82" s="149"/>
      <c r="V82" s="149"/>
      <c r="W82" s="149"/>
      <c r="X82" s="149"/>
      <c r="Z82" s="126"/>
      <c r="AA82" s="126"/>
      <c r="AB82" s="188"/>
      <c r="AC82" s="188"/>
      <c r="AD82" s="188"/>
      <c r="AE82" s="188"/>
      <c r="AF82" s="188"/>
      <c r="AG82" s="188"/>
      <c r="AH82" s="188"/>
      <c r="AI82" s="188"/>
      <c r="AJ82" s="188"/>
      <c r="AK82" s="188"/>
      <c r="AL82" s="188"/>
      <c r="AM82" s="188"/>
      <c r="AN82" s="188"/>
      <c r="AO82" s="188"/>
      <c r="AP82" s="188"/>
      <c r="AQ82" s="224"/>
      <c r="AR82" s="224"/>
      <c r="AS82" s="224"/>
      <c r="AT82" s="224"/>
      <c r="AU82" s="224"/>
      <c r="AV82" s="224"/>
      <c r="AW82" s="224"/>
      <c r="AZ82" s="36"/>
      <c r="BA82" s="36"/>
      <c r="BB82" s="36"/>
      <c r="BC82" s="36"/>
      <c r="BD82" s="33"/>
      <c r="BE82" s="258"/>
      <c r="BJ82" s="264"/>
    </row>
    <row r="83" spans="3:62" s="37" customFormat="1">
      <c r="C83" s="49"/>
      <c r="D83" s="70"/>
      <c r="E83" s="70"/>
      <c r="F83" s="70"/>
      <c r="G83" s="70"/>
      <c r="H83" s="70"/>
      <c r="I83" s="70"/>
      <c r="J83" s="70"/>
      <c r="K83" s="70"/>
      <c r="L83" s="70"/>
      <c r="M83" s="70"/>
      <c r="N83" s="70"/>
      <c r="O83" s="70"/>
      <c r="P83" s="70"/>
      <c r="Q83" s="145"/>
      <c r="R83" s="149"/>
      <c r="S83" s="149"/>
      <c r="T83" s="149"/>
      <c r="U83" s="149"/>
      <c r="V83" s="149"/>
      <c r="W83" s="149"/>
      <c r="X83" s="149"/>
      <c r="Z83" s="126"/>
      <c r="AA83" s="126"/>
      <c r="AB83" s="188"/>
      <c r="AC83" s="188"/>
      <c r="AD83" s="188"/>
      <c r="AE83" s="188"/>
      <c r="AF83" s="188"/>
      <c r="AG83" s="188"/>
      <c r="AH83" s="188"/>
      <c r="AI83" s="188"/>
      <c r="AJ83" s="188"/>
      <c r="AK83" s="188"/>
      <c r="AL83" s="188"/>
      <c r="AM83" s="188"/>
      <c r="AN83" s="188"/>
      <c r="AO83" s="188"/>
      <c r="AP83" s="188"/>
      <c r="AQ83" s="224"/>
      <c r="AR83" s="224"/>
      <c r="AS83" s="224"/>
      <c r="AT83" s="224"/>
      <c r="AU83" s="224"/>
      <c r="AV83" s="224"/>
      <c r="AW83" s="224"/>
      <c r="AZ83" s="36"/>
      <c r="BA83" s="36"/>
      <c r="BB83" s="36"/>
      <c r="BC83" s="36"/>
      <c r="BD83" s="33"/>
      <c r="BE83" s="258"/>
      <c r="BJ83" s="264"/>
    </row>
    <row r="84" spans="3:62" s="37" customFormat="1">
      <c r="C84" s="49"/>
      <c r="D84" s="70"/>
      <c r="E84" s="70"/>
      <c r="F84" s="70"/>
      <c r="G84" s="70"/>
      <c r="H84" s="70"/>
      <c r="I84" s="70"/>
      <c r="J84" s="70"/>
      <c r="K84" s="70"/>
      <c r="L84" s="70"/>
      <c r="M84" s="70"/>
      <c r="N84" s="70"/>
      <c r="O84" s="70"/>
      <c r="P84" s="70"/>
      <c r="Q84" s="145"/>
      <c r="R84" s="149"/>
      <c r="S84" s="149"/>
      <c r="T84" s="149"/>
      <c r="U84" s="149"/>
      <c r="V84" s="149"/>
      <c r="W84" s="149"/>
      <c r="X84" s="149"/>
      <c r="Z84" s="126"/>
      <c r="AA84" s="126"/>
      <c r="AB84" s="188"/>
      <c r="AC84" s="188"/>
      <c r="AD84" s="188"/>
      <c r="AE84" s="188"/>
      <c r="AF84" s="188"/>
      <c r="AG84" s="188"/>
      <c r="AH84" s="188"/>
      <c r="AI84" s="188"/>
      <c r="AJ84" s="188"/>
      <c r="AK84" s="188"/>
      <c r="AL84" s="188"/>
      <c r="AM84" s="188"/>
      <c r="AN84" s="188"/>
      <c r="AO84" s="188"/>
      <c r="AP84" s="188"/>
      <c r="AQ84" s="224"/>
      <c r="AR84" s="224"/>
      <c r="AS84" s="224"/>
      <c r="AT84" s="224"/>
      <c r="AU84" s="224"/>
      <c r="AV84" s="224"/>
      <c r="AW84" s="224"/>
      <c r="AZ84" s="36"/>
      <c r="BA84" s="36"/>
      <c r="BB84" s="36"/>
      <c r="BC84" s="36"/>
      <c r="BD84" s="33"/>
      <c r="BE84" s="258"/>
      <c r="BJ84" s="264"/>
    </row>
    <row r="85" spans="3:62" s="37" customFormat="1">
      <c r="C85" s="49"/>
      <c r="D85" s="70"/>
      <c r="E85" s="70"/>
      <c r="F85" s="70"/>
      <c r="G85" s="70"/>
      <c r="H85" s="70"/>
      <c r="I85" s="70"/>
      <c r="J85" s="70"/>
      <c r="K85" s="70"/>
      <c r="L85" s="70"/>
      <c r="M85" s="70"/>
      <c r="N85" s="70"/>
      <c r="O85" s="70"/>
      <c r="P85" s="70"/>
      <c r="Q85" s="145"/>
      <c r="R85" s="149"/>
      <c r="S85" s="149"/>
      <c r="T85" s="149"/>
      <c r="U85" s="149"/>
      <c r="V85" s="149"/>
      <c r="W85" s="149"/>
      <c r="X85" s="149"/>
      <c r="Z85" s="126"/>
      <c r="AA85" s="126"/>
      <c r="AB85" s="188"/>
      <c r="AC85" s="188"/>
      <c r="AD85" s="188"/>
      <c r="AE85" s="188"/>
      <c r="AF85" s="188"/>
      <c r="AG85" s="188"/>
      <c r="AH85" s="188"/>
      <c r="AI85" s="188"/>
      <c r="AJ85" s="188"/>
      <c r="AK85" s="188"/>
      <c r="AL85" s="188"/>
      <c r="AM85" s="188"/>
      <c r="AN85" s="188"/>
      <c r="AO85" s="188"/>
      <c r="AP85" s="188"/>
      <c r="AQ85" s="224"/>
      <c r="AR85" s="224"/>
      <c r="AS85" s="224"/>
      <c r="AT85" s="224"/>
      <c r="AU85" s="224"/>
      <c r="AV85" s="224"/>
      <c r="AW85" s="224"/>
      <c r="AZ85" s="36"/>
      <c r="BA85" s="36"/>
      <c r="BB85" s="36"/>
      <c r="BC85" s="36"/>
      <c r="BD85" s="33"/>
      <c r="BE85" s="258"/>
      <c r="BJ85" s="264"/>
    </row>
    <row r="86" spans="3:62" s="37" customFormat="1">
      <c r="C86" s="49"/>
      <c r="D86" s="70"/>
      <c r="E86" s="70"/>
      <c r="F86" s="70"/>
      <c r="G86" s="70"/>
      <c r="H86" s="70"/>
      <c r="I86" s="70"/>
      <c r="J86" s="70"/>
      <c r="K86" s="70"/>
      <c r="L86" s="70"/>
      <c r="M86" s="70"/>
      <c r="N86" s="70"/>
      <c r="O86" s="70"/>
      <c r="P86" s="70"/>
      <c r="Q86" s="145"/>
      <c r="R86" s="149"/>
      <c r="S86" s="149"/>
      <c r="T86" s="149"/>
      <c r="U86" s="149"/>
      <c r="V86" s="149"/>
      <c r="W86" s="149"/>
      <c r="X86" s="149"/>
      <c r="Z86" s="126"/>
      <c r="AA86" s="126"/>
      <c r="AB86" s="188"/>
      <c r="AC86" s="188"/>
      <c r="AD86" s="188"/>
      <c r="AE86" s="188"/>
      <c r="AF86" s="188"/>
      <c r="AG86" s="188"/>
      <c r="AH86" s="188"/>
      <c r="AI86" s="188"/>
      <c r="AJ86" s="188"/>
      <c r="AK86" s="188"/>
      <c r="AL86" s="188"/>
      <c r="AM86" s="188"/>
      <c r="AN86" s="188"/>
      <c r="AO86" s="188"/>
      <c r="AP86" s="188"/>
      <c r="AQ86" s="224"/>
      <c r="AR86" s="224"/>
      <c r="AS86" s="224"/>
      <c r="AT86" s="224"/>
      <c r="AU86" s="224"/>
      <c r="AV86" s="224"/>
      <c r="AW86" s="224"/>
      <c r="AZ86" s="36"/>
      <c r="BA86" s="36"/>
      <c r="BB86" s="36"/>
      <c r="BC86" s="36"/>
      <c r="BD86" s="33"/>
      <c r="BE86" s="258"/>
      <c r="BJ86" s="264"/>
    </row>
    <row r="87" spans="3:62" s="37" customFormat="1">
      <c r="C87" s="49"/>
      <c r="D87" s="70"/>
      <c r="E87" s="70"/>
      <c r="F87" s="70"/>
      <c r="G87" s="70"/>
      <c r="H87" s="70"/>
      <c r="I87" s="70"/>
      <c r="J87" s="70"/>
      <c r="K87" s="70"/>
      <c r="L87" s="70"/>
      <c r="M87" s="70"/>
      <c r="N87" s="70"/>
      <c r="O87" s="70"/>
      <c r="P87" s="70"/>
      <c r="Q87" s="145"/>
      <c r="R87" s="152"/>
      <c r="S87" s="152"/>
      <c r="T87" s="152"/>
      <c r="U87" s="152"/>
      <c r="V87" s="152"/>
      <c r="W87" s="152"/>
      <c r="X87" s="152"/>
      <c r="Z87" s="126"/>
      <c r="AA87" s="126"/>
      <c r="AB87" s="188"/>
      <c r="AC87" s="188"/>
      <c r="AD87" s="188"/>
      <c r="AE87" s="188"/>
      <c r="AF87" s="188"/>
      <c r="AG87" s="188"/>
      <c r="AH87" s="188"/>
      <c r="AI87" s="188"/>
      <c r="AJ87" s="188"/>
      <c r="AK87" s="188"/>
      <c r="AL87" s="188"/>
      <c r="AM87" s="188"/>
      <c r="AN87" s="188"/>
      <c r="AO87" s="188"/>
      <c r="AP87" s="188"/>
      <c r="AQ87" s="224"/>
      <c r="AR87" s="224"/>
      <c r="AS87" s="224"/>
      <c r="AT87" s="224"/>
      <c r="AU87" s="224"/>
      <c r="AV87" s="224"/>
      <c r="AW87" s="224"/>
      <c r="AZ87" s="36"/>
      <c r="BA87" s="36"/>
      <c r="BB87" s="36"/>
      <c r="BC87" s="36"/>
      <c r="BD87" s="33"/>
      <c r="BE87" s="258"/>
      <c r="BJ87" s="264"/>
    </row>
    <row r="88" spans="3:62" s="37" customFormat="1">
      <c r="C88" s="49"/>
      <c r="D88" s="70"/>
      <c r="E88" s="70"/>
      <c r="F88" s="70"/>
      <c r="G88" s="70"/>
      <c r="H88" s="70"/>
      <c r="I88" s="70"/>
      <c r="J88" s="70"/>
      <c r="K88" s="70"/>
      <c r="L88" s="70"/>
      <c r="M88" s="70"/>
      <c r="N88" s="70"/>
      <c r="O88" s="70"/>
      <c r="P88" s="70"/>
      <c r="Q88" s="145"/>
      <c r="R88" s="152"/>
      <c r="S88" s="152"/>
      <c r="T88" s="152"/>
      <c r="U88" s="152"/>
      <c r="V88" s="152"/>
      <c r="W88" s="152"/>
      <c r="X88" s="152"/>
      <c r="Z88" s="126"/>
      <c r="AA88" s="126"/>
      <c r="AB88" s="188"/>
      <c r="AC88" s="188"/>
      <c r="AD88" s="188"/>
      <c r="AE88" s="188"/>
      <c r="AF88" s="188"/>
      <c r="AG88" s="188"/>
      <c r="AH88" s="188"/>
      <c r="AI88" s="188"/>
      <c r="AJ88" s="188"/>
      <c r="AK88" s="188"/>
      <c r="AL88" s="188"/>
      <c r="AM88" s="188"/>
      <c r="AN88" s="188"/>
      <c r="AO88" s="188"/>
      <c r="AP88" s="188"/>
      <c r="AQ88" s="224"/>
      <c r="AR88" s="224"/>
      <c r="AS88" s="224"/>
      <c r="AT88" s="224"/>
      <c r="AU88" s="224"/>
      <c r="AV88" s="224"/>
      <c r="AW88" s="224"/>
      <c r="AZ88" s="36"/>
      <c r="BA88" s="36"/>
      <c r="BB88" s="36"/>
      <c r="BC88" s="36"/>
      <c r="BD88" s="33"/>
      <c r="BE88" s="258"/>
      <c r="BJ88" s="264"/>
    </row>
    <row r="89" spans="3:62" s="37" customFormat="1">
      <c r="C89" s="49"/>
      <c r="D89" s="70"/>
      <c r="E89" s="70"/>
      <c r="F89" s="70"/>
      <c r="G89" s="70"/>
      <c r="H89" s="70"/>
      <c r="I89" s="70"/>
      <c r="J89" s="70"/>
      <c r="K89" s="70"/>
      <c r="L89" s="70"/>
      <c r="M89" s="70"/>
      <c r="N89" s="70"/>
      <c r="O89" s="70"/>
      <c r="P89" s="70"/>
      <c r="Q89" s="145"/>
      <c r="R89" s="152"/>
      <c r="S89" s="152"/>
      <c r="T89" s="152"/>
      <c r="U89" s="152"/>
      <c r="V89" s="152"/>
      <c r="W89" s="152"/>
      <c r="X89" s="152"/>
      <c r="Z89" s="126"/>
      <c r="AA89" s="126"/>
      <c r="AB89" s="188"/>
      <c r="AC89" s="188"/>
      <c r="AD89" s="188"/>
      <c r="AE89" s="188"/>
      <c r="AF89" s="188"/>
      <c r="AG89" s="188"/>
      <c r="AH89" s="188"/>
      <c r="AI89" s="188"/>
      <c r="AJ89" s="188"/>
      <c r="AK89" s="188"/>
      <c r="AL89" s="188"/>
      <c r="AM89" s="188"/>
      <c r="AN89" s="188"/>
      <c r="AO89" s="188"/>
      <c r="AP89" s="188"/>
      <c r="AQ89" s="224"/>
      <c r="AR89" s="224"/>
      <c r="AS89" s="224"/>
      <c r="AT89" s="224"/>
      <c r="AU89" s="224"/>
      <c r="AV89" s="224"/>
      <c r="AW89" s="224"/>
      <c r="AZ89" s="36"/>
      <c r="BA89" s="36"/>
      <c r="BB89" s="36"/>
      <c r="BC89" s="36"/>
      <c r="BD89" s="33"/>
      <c r="BE89" s="258"/>
      <c r="BJ89" s="264"/>
    </row>
    <row r="90" spans="3:62" s="37" customFormat="1">
      <c r="C90" s="49"/>
      <c r="D90" s="70"/>
      <c r="E90" s="70"/>
      <c r="F90" s="70"/>
      <c r="G90" s="70"/>
      <c r="H90" s="70"/>
      <c r="I90" s="70"/>
      <c r="J90" s="70"/>
      <c r="K90" s="70"/>
      <c r="L90" s="70"/>
      <c r="M90" s="70"/>
      <c r="N90" s="70"/>
      <c r="O90" s="70"/>
      <c r="P90" s="70"/>
      <c r="Q90" s="145"/>
      <c r="R90" s="152"/>
      <c r="S90" s="152"/>
      <c r="T90" s="152"/>
      <c r="U90" s="152"/>
      <c r="V90" s="152"/>
      <c r="W90" s="152"/>
      <c r="X90" s="152"/>
      <c r="Z90" s="126"/>
      <c r="AA90" s="126"/>
      <c r="AB90" s="188"/>
      <c r="AC90" s="188"/>
      <c r="AD90" s="188"/>
      <c r="AE90" s="188"/>
      <c r="AF90" s="188"/>
      <c r="AG90" s="188"/>
      <c r="AH90" s="188"/>
      <c r="AI90" s="188"/>
      <c r="AJ90" s="188"/>
      <c r="AK90" s="188"/>
      <c r="AL90" s="188"/>
      <c r="AM90" s="188"/>
      <c r="AN90" s="188"/>
      <c r="AO90" s="188"/>
      <c r="AP90" s="188"/>
      <c r="AQ90" s="224"/>
      <c r="AR90" s="224"/>
      <c r="AS90" s="224"/>
      <c r="AT90" s="224"/>
      <c r="AU90" s="224"/>
      <c r="AV90" s="224"/>
      <c r="AW90" s="224"/>
      <c r="AZ90" s="36"/>
      <c r="BA90" s="36"/>
      <c r="BB90" s="36"/>
      <c r="BC90" s="36"/>
      <c r="BD90" s="33"/>
      <c r="BE90" s="258"/>
      <c r="BJ90" s="264"/>
    </row>
    <row r="91" spans="3:62" s="37" customFormat="1">
      <c r="C91" s="49"/>
      <c r="D91" s="70"/>
      <c r="E91" s="70"/>
      <c r="F91" s="70"/>
      <c r="G91" s="70"/>
      <c r="H91" s="70"/>
      <c r="I91" s="70"/>
      <c r="J91" s="70"/>
      <c r="K91" s="70"/>
      <c r="L91" s="70"/>
      <c r="M91" s="70"/>
      <c r="N91" s="70"/>
      <c r="O91" s="70"/>
      <c r="P91" s="70"/>
      <c r="Q91" s="145"/>
      <c r="R91" s="152"/>
      <c r="S91" s="152"/>
      <c r="T91" s="152"/>
      <c r="U91" s="152"/>
      <c r="V91" s="152"/>
      <c r="W91" s="152"/>
      <c r="X91" s="152"/>
      <c r="Y91" s="177"/>
      <c r="Z91" s="126"/>
      <c r="AA91" s="126"/>
      <c r="AB91" s="188"/>
      <c r="AC91" s="188"/>
      <c r="AD91" s="188"/>
      <c r="AE91" s="188"/>
      <c r="AF91" s="188"/>
      <c r="AG91" s="188"/>
      <c r="AH91" s="188"/>
      <c r="AI91" s="188"/>
      <c r="AJ91" s="188"/>
      <c r="AK91" s="188"/>
      <c r="AL91" s="188"/>
      <c r="AM91" s="188"/>
      <c r="AN91" s="188"/>
      <c r="AO91" s="188"/>
      <c r="AP91" s="188"/>
      <c r="AQ91" s="224"/>
      <c r="AR91" s="224"/>
      <c r="AS91" s="224"/>
      <c r="AT91" s="224"/>
      <c r="AU91" s="224"/>
      <c r="AV91" s="224"/>
      <c r="AW91" s="224"/>
      <c r="AZ91" s="36"/>
      <c r="BA91" s="36"/>
      <c r="BB91" s="36"/>
      <c r="BC91" s="36"/>
      <c r="BD91" s="33"/>
      <c r="BE91" s="258"/>
      <c r="BJ91" s="264"/>
    </row>
    <row r="92" spans="3:62" s="36" customFormat="1" ht="16.5" customHeight="1">
      <c r="C92" s="50" t="s">
        <v>362</v>
      </c>
      <c r="D92" s="71"/>
      <c r="E92" s="71"/>
      <c r="F92" s="71"/>
      <c r="G92" s="71"/>
      <c r="H92" s="71"/>
      <c r="I92" s="71"/>
      <c r="J92" s="71"/>
      <c r="K92" s="71"/>
      <c r="L92" s="71"/>
      <c r="M92" s="71"/>
      <c r="N92" s="71"/>
      <c r="O92" s="71"/>
      <c r="P92" s="71"/>
      <c r="Q92" s="146"/>
      <c r="R92" s="153">
        <f>SUM(R72:X91)</f>
        <v>0</v>
      </c>
      <c r="S92" s="153"/>
      <c r="T92" s="153"/>
      <c r="U92" s="153"/>
      <c r="V92" s="153"/>
      <c r="W92" s="153"/>
      <c r="X92" s="153"/>
      <c r="Y92" s="177"/>
      <c r="Z92" s="185"/>
      <c r="AA92" s="185"/>
      <c r="AB92" s="151" t="s">
        <v>362</v>
      </c>
      <c r="AC92" s="151"/>
      <c r="AD92" s="151"/>
      <c r="AE92" s="151"/>
      <c r="AF92" s="151"/>
      <c r="AG92" s="151"/>
      <c r="AH92" s="151"/>
      <c r="AI92" s="151"/>
      <c r="AJ92" s="151"/>
      <c r="AK92" s="151"/>
      <c r="AL92" s="151"/>
      <c r="AM92" s="151"/>
      <c r="AN92" s="151"/>
      <c r="AO92" s="151"/>
      <c r="AP92" s="151"/>
      <c r="AQ92" s="153">
        <f>SUM(AQ72:AW91)</f>
        <v>11030</v>
      </c>
      <c r="AR92" s="153"/>
      <c r="AS92" s="153"/>
      <c r="AT92" s="153"/>
      <c r="AU92" s="153"/>
      <c r="AV92" s="153"/>
      <c r="AW92" s="153"/>
      <c r="BD92" s="47"/>
      <c r="BE92" s="257"/>
      <c r="BJ92" s="263"/>
    </row>
    <row r="93" spans="3:62" s="36" customFormat="1" ht="16.5" customHeight="1">
      <c r="C93" s="51" t="s">
        <v>379</v>
      </c>
      <c r="D93" s="72"/>
      <c r="E93" s="72"/>
      <c r="F93" s="72"/>
      <c r="G93" s="72"/>
      <c r="H93" s="72"/>
      <c r="I93" s="72"/>
      <c r="J93" s="72"/>
      <c r="K93" s="72"/>
      <c r="L93" s="72"/>
      <c r="M93" s="72"/>
      <c r="N93" s="72"/>
      <c r="O93" s="72"/>
      <c r="P93" s="72"/>
      <c r="Q93" s="147"/>
      <c r="R93" s="154">
        <f>R92-R70</f>
        <v>-12193</v>
      </c>
      <c r="S93" s="154"/>
      <c r="T93" s="154"/>
      <c r="U93" s="154"/>
      <c r="V93" s="154"/>
      <c r="W93" s="154"/>
      <c r="X93" s="154"/>
      <c r="Y93" s="177"/>
      <c r="Z93" s="185"/>
      <c r="AA93" s="185"/>
      <c r="AB93" s="189" t="s">
        <v>379</v>
      </c>
      <c r="AC93" s="189"/>
      <c r="AD93" s="189"/>
      <c r="AE93" s="189"/>
      <c r="AF93" s="189"/>
      <c r="AG93" s="189"/>
      <c r="AH93" s="189"/>
      <c r="AI93" s="189"/>
      <c r="AJ93" s="189"/>
      <c r="AK93" s="189"/>
      <c r="AL93" s="189"/>
      <c r="AM93" s="189"/>
      <c r="AN93" s="189"/>
      <c r="AO93" s="189"/>
      <c r="AP93" s="189"/>
      <c r="AQ93" s="154">
        <f>AQ92-AQ70</f>
        <v>0</v>
      </c>
      <c r="AR93" s="154"/>
      <c r="AS93" s="154"/>
      <c r="AT93" s="154"/>
      <c r="AU93" s="154"/>
      <c r="AV93" s="154"/>
      <c r="AW93" s="154"/>
      <c r="BD93" s="47"/>
      <c r="BE93" s="257"/>
      <c r="BJ93" s="263"/>
    </row>
    <row r="94" spans="3:62" s="36" customFormat="1">
      <c r="C94" s="46"/>
      <c r="D94" s="46"/>
      <c r="E94" s="46"/>
      <c r="F94" s="46"/>
      <c r="G94" s="46"/>
      <c r="H94" s="46"/>
      <c r="I94" s="46"/>
      <c r="J94" s="46"/>
      <c r="K94" s="46"/>
      <c r="L94" s="46"/>
      <c r="M94" s="46"/>
      <c r="N94" s="46"/>
      <c r="O94" s="46"/>
      <c r="P94" s="46"/>
      <c r="Q94" s="46"/>
      <c r="R94" s="46"/>
      <c r="S94" s="46"/>
      <c r="T94" s="46"/>
      <c r="U94" s="46"/>
      <c r="V94" s="46"/>
      <c r="W94" s="46"/>
      <c r="X94" s="46"/>
      <c r="Y94" s="177"/>
      <c r="Z94" s="177"/>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BD94" s="47"/>
      <c r="BE94" s="257"/>
      <c r="BJ94" s="263"/>
    </row>
    <row r="95" spans="3:62" s="36" customFormat="1">
      <c r="C95" s="36" t="s">
        <v>5057</v>
      </c>
      <c r="D95" s="73"/>
      <c r="E95" s="73"/>
      <c r="F95" s="73"/>
      <c r="G95" s="73"/>
      <c r="H95" s="73"/>
      <c r="I95" s="73"/>
      <c r="J95" s="73"/>
      <c r="K95" s="73"/>
      <c r="L95" s="73"/>
      <c r="M95" s="105"/>
      <c r="N95" s="105"/>
      <c r="O95" s="105"/>
      <c r="P95" s="105"/>
      <c r="Q95" s="105"/>
      <c r="R95" s="105"/>
      <c r="S95" s="105"/>
      <c r="T95" s="105"/>
      <c r="U95" s="105"/>
      <c r="V95" s="105"/>
      <c r="W95" s="105"/>
      <c r="X95" s="105"/>
      <c r="Y95" s="105"/>
      <c r="Z95" s="105"/>
      <c r="AA95" s="105"/>
      <c r="AB95" s="105"/>
      <c r="AC95" s="105"/>
      <c r="AD95" s="105"/>
      <c r="AE95" s="105"/>
      <c r="AF95" s="105"/>
      <c r="AG95" s="105"/>
      <c r="AH95" s="105"/>
      <c r="AI95" s="105"/>
      <c r="AJ95" s="105"/>
      <c r="AK95" s="105"/>
      <c r="AL95" s="105"/>
      <c r="AM95" s="105"/>
      <c r="AN95" s="105"/>
      <c r="AO95" s="105"/>
      <c r="AP95" s="105"/>
      <c r="AQ95" s="105"/>
      <c r="AR95" s="105"/>
      <c r="AS95" s="105"/>
      <c r="AT95" s="105"/>
      <c r="AU95" s="105"/>
      <c r="AV95" s="105"/>
      <c r="AW95" s="105"/>
      <c r="AX95" s="248"/>
      <c r="AY95" s="248"/>
      <c r="BD95" s="47"/>
      <c r="BE95" s="257"/>
      <c r="BJ95" s="263"/>
    </row>
    <row r="96" spans="3:62" s="36" customFormat="1">
      <c r="C96" s="37" t="s">
        <v>12086</v>
      </c>
      <c r="D96" s="73"/>
      <c r="E96" s="73"/>
      <c r="F96" s="73"/>
      <c r="G96" s="73"/>
      <c r="H96" s="73"/>
      <c r="I96" s="73"/>
      <c r="J96" s="73"/>
      <c r="K96" s="73"/>
      <c r="L96" s="73"/>
      <c r="M96" s="105"/>
      <c r="N96" s="105"/>
      <c r="O96" s="105"/>
      <c r="P96" s="105"/>
      <c r="Q96" s="105"/>
      <c r="R96" s="105"/>
      <c r="S96" s="105"/>
      <c r="T96" s="105"/>
      <c r="U96" s="105"/>
      <c r="V96" s="105"/>
      <c r="W96" s="105"/>
      <c r="X96" s="105"/>
      <c r="Y96" s="105"/>
      <c r="Z96" s="105"/>
      <c r="AA96" s="105"/>
      <c r="AB96" s="105"/>
      <c r="AC96" s="105"/>
      <c r="AD96" s="105"/>
      <c r="AE96" s="105"/>
      <c r="AF96" s="105"/>
      <c r="AG96" s="105"/>
      <c r="AH96" s="105"/>
      <c r="AI96" s="105"/>
      <c r="AJ96" s="105"/>
      <c r="AK96" s="105"/>
      <c r="AL96" s="105"/>
      <c r="AM96" s="105"/>
      <c r="AN96" s="105"/>
      <c r="AO96" s="105"/>
      <c r="AP96" s="105"/>
      <c r="AQ96" s="105"/>
      <c r="AR96" s="105"/>
      <c r="AS96" s="105"/>
      <c r="AT96" s="105"/>
      <c r="AU96" s="105"/>
      <c r="AV96" s="105"/>
      <c r="AW96" s="105"/>
      <c r="AX96" s="248"/>
      <c r="AY96" s="248"/>
      <c r="BD96" s="47"/>
      <c r="BE96" s="257"/>
      <c r="BJ96" s="263"/>
    </row>
    <row r="97" spans="3:62" s="36" customFormat="1">
      <c r="C97" s="37" t="s">
        <v>9622</v>
      </c>
      <c r="D97" s="73"/>
      <c r="E97" s="73"/>
      <c r="F97" s="73"/>
      <c r="G97" s="73"/>
      <c r="H97" s="73"/>
      <c r="I97" s="73"/>
      <c r="J97" s="73"/>
      <c r="K97" s="73"/>
      <c r="L97" s="73"/>
      <c r="M97" s="105"/>
      <c r="N97" s="105"/>
      <c r="O97" s="105"/>
      <c r="P97" s="105"/>
      <c r="Q97" s="105"/>
      <c r="R97" s="105"/>
      <c r="S97" s="105"/>
      <c r="T97" s="105"/>
      <c r="U97" s="105"/>
      <c r="V97" s="105"/>
      <c r="W97" s="105"/>
      <c r="X97" s="105"/>
      <c r="Y97" s="105"/>
      <c r="Z97" s="105"/>
      <c r="AA97" s="105"/>
      <c r="AB97" s="105"/>
      <c r="AC97" s="105"/>
      <c r="AD97" s="105"/>
      <c r="AE97" s="105"/>
      <c r="AF97" s="105"/>
      <c r="AG97" s="105"/>
      <c r="AH97" s="105"/>
      <c r="AI97" s="105"/>
      <c r="AJ97" s="105"/>
      <c r="AK97" s="105"/>
      <c r="AL97" s="105"/>
      <c r="AM97" s="105"/>
      <c r="AN97" s="105"/>
      <c r="AO97" s="105"/>
      <c r="AP97" s="105"/>
      <c r="AQ97" s="105"/>
      <c r="AR97" s="105"/>
      <c r="AS97" s="105"/>
      <c r="AT97" s="105"/>
      <c r="AU97" s="105"/>
      <c r="AV97" s="105"/>
      <c r="AW97" s="105"/>
      <c r="AX97" s="248"/>
      <c r="AY97" s="248"/>
      <c r="BD97" s="47"/>
      <c r="BE97" s="257"/>
      <c r="BJ97" s="263"/>
    </row>
    <row r="98" spans="3:62" s="36" customFormat="1">
      <c r="C98" s="37"/>
      <c r="D98" s="73"/>
      <c r="E98" s="73"/>
      <c r="F98" s="73"/>
      <c r="G98" s="73"/>
      <c r="H98" s="73"/>
      <c r="I98" s="73"/>
      <c r="J98" s="73"/>
      <c r="K98" s="73"/>
      <c r="L98" s="73"/>
      <c r="M98" s="105"/>
      <c r="N98" s="105"/>
      <c r="O98" s="105"/>
      <c r="P98" s="105"/>
      <c r="Q98" s="105"/>
      <c r="R98" s="105"/>
      <c r="S98" s="105"/>
      <c r="T98" s="105"/>
      <c r="U98" s="105"/>
      <c r="V98" s="105"/>
      <c r="W98" s="105"/>
      <c r="X98" s="105"/>
      <c r="Y98" s="105"/>
      <c r="Z98" s="105"/>
      <c r="AA98" s="105"/>
      <c r="AB98" s="105"/>
      <c r="AC98" s="105"/>
      <c r="AD98" s="105"/>
      <c r="AE98" s="105"/>
      <c r="AF98" s="105"/>
      <c r="AG98" s="105"/>
      <c r="AH98" s="105"/>
      <c r="AI98" s="105"/>
      <c r="AJ98" s="105"/>
      <c r="AK98" s="105"/>
      <c r="AL98" s="105"/>
      <c r="AM98" s="105"/>
      <c r="AN98" s="105"/>
      <c r="AO98" s="105"/>
      <c r="AP98" s="105"/>
      <c r="AQ98" s="105"/>
      <c r="AR98" s="105"/>
      <c r="AS98" s="105"/>
      <c r="AT98" s="105"/>
      <c r="AU98" s="105"/>
      <c r="AV98" s="105"/>
      <c r="AW98" s="105"/>
      <c r="AX98" s="248"/>
      <c r="AY98" s="248"/>
      <c r="BD98" s="47"/>
      <c r="BE98" s="257"/>
      <c r="BJ98" s="263"/>
    </row>
    <row r="99" spans="3:62" s="36" customFormat="1">
      <c r="C99" s="36" t="s">
        <v>12065</v>
      </c>
      <c r="D99" s="52"/>
      <c r="E99" s="37"/>
      <c r="F99" s="73"/>
      <c r="G99" s="73"/>
      <c r="H99" s="73"/>
      <c r="I99" s="73"/>
      <c r="J99" s="73"/>
      <c r="K99" s="73"/>
      <c r="L99" s="73"/>
      <c r="M99" s="105"/>
      <c r="N99" s="105"/>
      <c r="O99" s="105"/>
      <c r="P99" s="105"/>
      <c r="Q99" s="105"/>
      <c r="R99" s="105"/>
      <c r="S99" s="105"/>
      <c r="T99" s="105"/>
      <c r="U99" s="105"/>
      <c r="V99" s="105"/>
      <c r="W99" s="105"/>
      <c r="X99" s="105"/>
      <c r="Y99" s="105"/>
      <c r="Z99" s="105"/>
      <c r="AA99" s="105"/>
      <c r="AB99" s="105"/>
      <c r="AC99" s="105"/>
      <c r="AD99" s="105"/>
      <c r="AE99" s="105"/>
      <c r="AF99" s="105"/>
      <c r="AG99" s="105"/>
      <c r="AH99" s="105"/>
      <c r="AI99" s="105"/>
      <c r="AJ99" s="105"/>
      <c r="AK99" s="105"/>
      <c r="AL99" s="105"/>
      <c r="AM99" s="105"/>
      <c r="AN99" s="105"/>
      <c r="AO99" s="105"/>
      <c r="AP99" s="105"/>
      <c r="AQ99" s="105"/>
      <c r="AR99" s="105"/>
      <c r="AS99" s="105"/>
      <c r="AT99" s="105"/>
      <c r="AU99" s="105"/>
      <c r="AV99" s="105"/>
      <c r="AW99" s="105"/>
      <c r="AX99" s="248"/>
      <c r="AY99" s="248"/>
      <c r="BD99" s="47"/>
      <c r="BE99" s="257"/>
      <c r="BJ99" s="263"/>
    </row>
    <row r="100" spans="3:62" s="36" customFormat="1">
      <c r="C100" s="52"/>
      <c r="D100" s="52" t="s">
        <v>9609</v>
      </c>
      <c r="E100" s="73"/>
      <c r="F100" s="73"/>
      <c r="G100" s="73"/>
      <c r="H100" s="73"/>
      <c r="I100" s="73"/>
      <c r="J100" s="73"/>
      <c r="K100" s="73"/>
      <c r="L100" s="73"/>
      <c r="M100" s="105"/>
      <c r="N100" s="105"/>
      <c r="O100" s="105"/>
      <c r="P100" s="105"/>
      <c r="Q100" s="105"/>
      <c r="R100" s="105"/>
      <c r="S100" s="105"/>
      <c r="T100" s="105"/>
      <c r="U100" s="105"/>
      <c r="V100" s="105"/>
      <c r="W100" s="105"/>
      <c r="X100" s="105"/>
      <c r="Y100" s="105"/>
      <c r="Z100" s="105"/>
      <c r="AA100" s="105"/>
      <c r="AB100" s="105"/>
      <c r="AC100" s="105"/>
      <c r="AD100" s="105"/>
      <c r="AE100" s="105"/>
      <c r="AF100" s="105"/>
      <c r="AG100" s="105"/>
      <c r="AH100" s="105"/>
      <c r="AI100" s="105"/>
      <c r="AJ100" s="105"/>
      <c r="AK100" s="105"/>
      <c r="AL100" s="105"/>
      <c r="AM100" s="105"/>
      <c r="AN100" s="105"/>
      <c r="AO100" s="105"/>
      <c r="AP100" s="105"/>
      <c r="AQ100" s="105"/>
      <c r="AR100" s="105"/>
      <c r="AS100" s="105"/>
      <c r="AT100" s="105"/>
      <c r="AU100" s="105"/>
      <c r="AV100" s="105"/>
      <c r="AW100" s="105"/>
      <c r="AX100" s="248"/>
      <c r="AY100" s="248"/>
      <c r="BD100" s="47"/>
      <c r="BE100" s="257"/>
      <c r="BJ100" s="263"/>
    </row>
    <row r="101" spans="3:62" s="36" customFormat="1">
      <c r="C101" s="52"/>
      <c r="D101" s="52" t="s">
        <v>12066</v>
      </c>
      <c r="E101" s="73"/>
      <c r="F101" s="73"/>
      <c r="G101" s="73"/>
      <c r="H101" s="73"/>
      <c r="I101" s="73"/>
      <c r="J101" s="73"/>
      <c r="K101" s="73"/>
      <c r="L101" s="73"/>
      <c r="M101" s="105"/>
      <c r="N101" s="105"/>
      <c r="O101" s="105"/>
      <c r="P101" s="105"/>
      <c r="Q101" s="105"/>
      <c r="R101" s="105"/>
      <c r="S101" s="105"/>
      <c r="T101" s="105"/>
      <c r="U101" s="105"/>
      <c r="V101" s="105"/>
      <c r="W101" s="105"/>
      <c r="X101" s="105"/>
      <c r="Y101" s="105"/>
      <c r="Z101" s="105"/>
      <c r="AA101" s="105"/>
      <c r="AB101" s="105"/>
      <c r="AC101" s="105"/>
      <c r="AD101" s="105"/>
      <c r="AE101" s="105"/>
      <c r="AF101" s="105"/>
      <c r="AG101" s="105"/>
      <c r="AH101" s="105"/>
      <c r="AI101" s="105"/>
      <c r="AJ101" s="105"/>
      <c r="AK101" s="105"/>
      <c r="AL101" s="105"/>
      <c r="AM101" s="105"/>
      <c r="AN101" s="105"/>
      <c r="AO101" s="105"/>
      <c r="AP101" s="105"/>
      <c r="AQ101" s="105"/>
      <c r="AR101" s="105"/>
      <c r="AS101" s="105"/>
      <c r="AT101" s="105"/>
      <c r="AU101" s="105"/>
      <c r="AV101" s="105"/>
      <c r="AW101" s="105"/>
      <c r="AX101" s="248"/>
      <c r="AY101" s="248"/>
      <c r="BD101" s="47"/>
      <c r="BE101" s="257"/>
      <c r="BJ101" s="263"/>
    </row>
    <row r="102" spans="3:62" s="36" customFormat="1">
      <c r="C102" s="37"/>
      <c r="D102" s="73"/>
      <c r="E102" s="73"/>
      <c r="F102" s="73"/>
      <c r="G102" s="73"/>
      <c r="H102" s="73"/>
      <c r="I102" s="73"/>
      <c r="J102" s="73"/>
      <c r="K102" s="73"/>
      <c r="L102" s="73"/>
      <c r="M102" s="105"/>
      <c r="N102" s="105"/>
      <c r="O102" s="105"/>
      <c r="P102" s="105"/>
      <c r="Q102" s="105"/>
      <c r="R102" s="105"/>
      <c r="S102" s="105"/>
      <c r="T102" s="105"/>
      <c r="U102" s="105"/>
      <c r="V102" s="105"/>
      <c r="W102" s="105"/>
      <c r="X102" s="105"/>
      <c r="Y102" s="105"/>
      <c r="Z102" s="105"/>
      <c r="AA102" s="105"/>
      <c r="AB102" s="105"/>
      <c r="AC102" s="105"/>
      <c r="AD102" s="105"/>
      <c r="AE102" s="105"/>
      <c r="AF102" s="105"/>
      <c r="AG102" s="105"/>
      <c r="AH102" s="105"/>
      <c r="AI102" s="105"/>
      <c r="AJ102" s="105"/>
      <c r="AK102" s="105"/>
      <c r="AL102" s="105"/>
      <c r="AM102" s="105"/>
      <c r="AN102" s="105"/>
      <c r="AO102" s="105"/>
      <c r="AP102" s="105"/>
      <c r="AQ102" s="105"/>
      <c r="AR102" s="105"/>
      <c r="AS102" s="105"/>
      <c r="AT102" s="105"/>
      <c r="AU102" s="105"/>
      <c r="AV102" s="105"/>
      <c r="AW102" s="105"/>
      <c r="AX102" s="248"/>
      <c r="AY102" s="248"/>
      <c r="BD102" s="47"/>
      <c r="BE102" s="257"/>
      <c r="BF102" s="260"/>
      <c r="BJ102" s="263"/>
    </row>
    <row r="103" spans="3:62" s="36" customFormat="1">
      <c r="C103" s="36" t="s">
        <v>5004</v>
      </c>
      <c r="D103" s="73"/>
      <c r="E103" s="73"/>
      <c r="F103" s="73"/>
      <c r="G103" s="73"/>
      <c r="H103" s="73"/>
      <c r="I103" s="73"/>
      <c r="J103" s="73"/>
      <c r="K103" s="73"/>
      <c r="L103" s="73"/>
      <c r="M103" s="105"/>
      <c r="N103" s="105"/>
      <c r="O103" s="105"/>
      <c r="P103" s="105"/>
      <c r="Q103" s="105"/>
      <c r="R103" s="105"/>
      <c r="S103" s="105"/>
      <c r="T103" s="105"/>
      <c r="U103" s="105"/>
      <c r="V103" s="105"/>
      <c r="W103" s="105"/>
      <c r="X103" s="105"/>
      <c r="Y103" s="105"/>
      <c r="Z103" s="105"/>
      <c r="AA103" s="105"/>
      <c r="AB103" s="105"/>
      <c r="AC103" s="105"/>
      <c r="AD103" s="105"/>
      <c r="AE103" s="105"/>
      <c r="AF103" s="105"/>
      <c r="AG103" s="105"/>
      <c r="AH103" s="105"/>
      <c r="AI103" s="105"/>
      <c r="AJ103" s="105"/>
      <c r="AK103" s="105"/>
      <c r="AL103" s="105"/>
      <c r="AM103" s="105"/>
      <c r="AN103" s="105"/>
      <c r="AO103" s="105"/>
      <c r="AP103" s="105"/>
      <c r="AQ103" s="105"/>
      <c r="AR103" s="105"/>
      <c r="AS103" s="105"/>
      <c r="AT103" s="105"/>
      <c r="AU103" s="105"/>
      <c r="AV103" s="105"/>
      <c r="AW103" s="105"/>
      <c r="AX103" s="248"/>
      <c r="AY103" s="248"/>
      <c r="BD103" s="47"/>
      <c r="BE103" s="257"/>
      <c r="BJ103" s="263"/>
    </row>
    <row r="104" spans="3:62" s="36" customFormat="1">
      <c r="D104" s="52" t="s">
        <v>5798</v>
      </c>
      <c r="E104" s="73"/>
      <c r="F104" s="73"/>
      <c r="G104" s="73"/>
      <c r="H104" s="73"/>
      <c r="I104" s="73"/>
      <c r="J104" s="73"/>
      <c r="K104" s="73"/>
      <c r="L104" s="73"/>
      <c r="M104" s="105"/>
      <c r="N104" s="105"/>
      <c r="O104" s="105"/>
      <c r="P104" s="105"/>
      <c r="Q104" s="105"/>
      <c r="R104" s="105"/>
      <c r="S104" s="105"/>
      <c r="T104" s="105"/>
      <c r="U104" s="105"/>
      <c r="V104" s="105"/>
      <c r="W104" s="105"/>
      <c r="X104" s="105"/>
      <c r="Y104" s="105"/>
      <c r="Z104" s="105"/>
      <c r="AA104" s="105"/>
      <c r="AB104" s="105"/>
      <c r="AC104" s="105"/>
      <c r="AD104" s="105"/>
      <c r="AE104" s="105"/>
      <c r="AF104" s="105"/>
      <c r="AG104" s="105"/>
      <c r="AH104" s="105"/>
      <c r="AI104" s="105"/>
      <c r="AJ104" s="105"/>
      <c r="AK104" s="105"/>
      <c r="AL104" s="105"/>
      <c r="AM104" s="105"/>
      <c r="AN104" s="105"/>
      <c r="AO104" s="105"/>
      <c r="AP104" s="105"/>
      <c r="AQ104" s="105"/>
      <c r="AR104" s="105"/>
      <c r="AS104" s="105"/>
      <c r="AT104" s="105"/>
      <c r="AU104" s="105"/>
      <c r="AV104" s="105"/>
      <c r="AW104" s="105"/>
      <c r="AX104" s="248"/>
      <c r="AY104" s="248"/>
      <c r="BD104" s="47"/>
      <c r="BE104" s="257"/>
      <c r="BJ104" s="263"/>
    </row>
    <row r="105" spans="3:62" s="36" customFormat="1">
      <c r="D105" s="52" t="s">
        <v>11699</v>
      </c>
      <c r="E105" s="73"/>
      <c r="F105" s="73"/>
      <c r="G105" s="73"/>
      <c r="H105" s="73"/>
      <c r="I105" s="73"/>
      <c r="J105" s="73"/>
      <c r="K105" s="73"/>
      <c r="L105" s="73"/>
      <c r="M105" s="105"/>
      <c r="N105" s="105"/>
      <c r="O105" s="105"/>
      <c r="P105" s="105"/>
      <c r="Q105" s="105"/>
      <c r="R105" s="105"/>
      <c r="S105" s="105"/>
      <c r="T105" s="105"/>
      <c r="U105" s="105"/>
      <c r="V105" s="105"/>
      <c r="W105" s="105"/>
      <c r="X105" s="105"/>
      <c r="Y105" s="105"/>
      <c r="Z105" s="105"/>
      <c r="AA105" s="105"/>
      <c r="AB105" s="105"/>
      <c r="AC105" s="105"/>
      <c r="AD105" s="105"/>
      <c r="AE105" s="105"/>
      <c r="AF105" s="105"/>
      <c r="AG105" s="105"/>
      <c r="AH105" s="105"/>
      <c r="AI105" s="105"/>
      <c r="AJ105" s="105"/>
      <c r="AK105" s="105"/>
      <c r="AL105" s="105"/>
      <c r="AM105" s="105"/>
      <c r="AN105" s="105"/>
      <c r="AO105" s="105"/>
      <c r="AP105" s="105"/>
      <c r="AQ105" s="105"/>
      <c r="AR105" s="105"/>
      <c r="AS105" s="105"/>
      <c r="AT105" s="105"/>
      <c r="AU105" s="105"/>
      <c r="AV105" s="105"/>
      <c r="AW105" s="105"/>
      <c r="AX105" s="248"/>
      <c r="AY105" s="248"/>
      <c r="BD105" s="47"/>
      <c r="BE105" s="257"/>
      <c r="BJ105" s="263"/>
    </row>
    <row r="106" spans="3:62" s="36" customFormat="1">
      <c r="D106" s="74" t="s">
        <v>630</v>
      </c>
      <c r="E106" s="73"/>
      <c r="F106" s="73"/>
      <c r="G106" s="73"/>
      <c r="H106" s="73"/>
      <c r="I106" s="73"/>
      <c r="J106" s="73"/>
      <c r="K106" s="73"/>
      <c r="L106" s="73"/>
      <c r="M106" s="105"/>
      <c r="N106" s="105"/>
      <c r="O106" s="105"/>
      <c r="P106" s="105"/>
      <c r="Q106" s="105"/>
      <c r="R106" s="105"/>
      <c r="S106" s="105"/>
      <c r="T106" s="105"/>
      <c r="U106" s="105"/>
      <c r="V106" s="105"/>
      <c r="W106" s="105"/>
      <c r="X106" s="105"/>
      <c r="Y106" s="105"/>
      <c r="Z106" s="105"/>
      <c r="AA106" s="105"/>
      <c r="AB106" s="105"/>
      <c r="AC106" s="105"/>
      <c r="AD106" s="105"/>
      <c r="AE106" s="105"/>
      <c r="AF106" s="105"/>
      <c r="AG106" s="105"/>
      <c r="AH106" s="105"/>
      <c r="AI106" s="105"/>
      <c r="AJ106" s="105"/>
      <c r="AK106" s="105"/>
      <c r="AL106" s="105"/>
      <c r="AM106" s="105"/>
      <c r="AN106" s="105"/>
      <c r="AO106" s="105"/>
      <c r="AP106" s="105"/>
      <c r="AQ106" s="105"/>
      <c r="AR106" s="105"/>
      <c r="AS106" s="105"/>
      <c r="AT106" s="105"/>
      <c r="AU106" s="105"/>
      <c r="AV106" s="105"/>
      <c r="AW106" s="105"/>
      <c r="AX106" s="248"/>
      <c r="AY106" s="248"/>
      <c r="BD106" s="47"/>
      <c r="BE106" s="257"/>
      <c r="BJ106" s="263"/>
    </row>
    <row r="107" spans="3:62" s="36" customFormat="1">
      <c r="D107" s="52"/>
      <c r="E107" s="37" t="s">
        <v>12063</v>
      </c>
      <c r="F107" s="73"/>
      <c r="G107" s="73"/>
      <c r="H107" s="73"/>
      <c r="I107" s="73"/>
      <c r="J107" s="73"/>
      <c r="K107" s="73"/>
      <c r="L107" s="73"/>
      <c r="M107" s="105"/>
      <c r="N107" s="105"/>
      <c r="O107" s="105"/>
      <c r="P107" s="105"/>
      <c r="Q107" s="105"/>
      <c r="R107" s="105"/>
      <c r="S107" s="105"/>
      <c r="T107" s="105"/>
      <c r="U107" s="105"/>
      <c r="V107" s="105"/>
      <c r="W107" s="105"/>
      <c r="X107" s="105"/>
      <c r="Y107" s="105"/>
      <c r="Z107" s="105"/>
      <c r="AA107" s="105"/>
      <c r="AB107" s="105"/>
      <c r="AC107" s="105"/>
      <c r="AD107" s="105"/>
      <c r="AE107" s="105"/>
      <c r="AF107" s="105"/>
      <c r="AG107" s="105"/>
      <c r="AH107" s="105"/>
      <c r="AI107" s="105"/>
      <c r="AJ107" s="105"/>
      <c r="AK107" s="105"/>
      <c r="AL107" s="105"/>
      <c r="AM107" s="105"/>
      <c r="AN107" s="105"/>
      <c r="AO107" s="105"/>
      <c r="AP107" s="105"/>
      <c r="AQ107" s="105"/>
      <c r="AR107" s="105"/>
      <c r="AS107" s="105"/>
      <c r="AT107" s="105"/>
      <c r="AU107" s="105"/>
      <c r="AV107" s="105"/>
      <c r="AW107" s="105"/>
      <c r="AX107" s="248"/>
      <c r="AY107" s="248"/>
      <c r="BD107" s="47"/>
      <c r="BE107" s="257"/>
      <c r="BJ107" s="263"/>
    </row>
    <row r="108" spans="3:62" s="36" customFormat="1">
      <c r="D108" s="52"/>
      <c r="E108" s="37" t="s">
        <v>12064</v>
      </c>
      <c r="F108" s="73"/>
      <c r="G108" s="73"/>
      <c r="H108" s="73"/>
      <c r="I108" s="73"/>
      <c r="J108" s="73"/>
      <c r="K108" s="73"/>
      <c r="L108" s="73"/>
      <c r="M108" s="105"/>
      <c r="N108" s="105"/>
      <c r="O108" s="105"/>
      <c r="P108" s="105"/>
      <c r="Q108" s="105"/>
      <c r="R108" s="105"/>
      <c r="S108" s="105"/>
      <c r="T108" s="105"/>
      <c r="U108" s="105"/>
      <c r="V108" s="105"/>
      <c r="W108" s="105"/>
      <c r="X108" s="105"/>
      <c r="Y108" s="105"/>
      <c r="Z108" s="105"/>
      <c r="AA108" s="105"/>
      <c r="AB108" s="105"/>
      <c r="AC108" s="105"/>
      <c r="AD108" s="105"/>
      <c r="AE108" s="105"/>
      <c r="AF108" s="105"/>
      <c r="AG108" s="105"/>
      <c r="AH108" s="105"/>
      <c r="AI108" s="105"/>
      <c r="AJ108" s="105"/>
      <c r="AK108" s="105"/>
      <c r="AL108" s="105"/>
      <c r="AM108" s="105"/>
      <c r="AN108" s="105"/>
      <c r="AO108" s="105"/>
      <c r="AP108" s="105"/>
      <c r="AQ108" s="105"/>
      <c r="AR108" s="105"/>
      <c r="AS108" s="105"/>
      <c r="AT108" s="105"/>
      <c r="AU108" s="105"/>
      <c r="AV108" s="105"/>
      <c r="AW108" s="105"/>
      <c r="AX108" s="248"/>
      <c r="AY108" s="248"/>
      <c r="BD108" s="47"/>
      <c r="BE108" s="257"/>
      <c r="BJ108" s="263"/>
    </row>
    <row r="109" spans="3:62" s="36" customFormat="1">
      <c r="C109" s="37"/>
      <c r="D109" s="52"/>
      <c r="E109" s="37"/>
      <c r="F109" s="73"/>
      <c r="G109" s="73"/>
      <c r="H109" s="73"/>
      <c r="I109" s="73"/>
      <c r="J109" s="73"/>
      <c r="K109" s="73"/>
      <c r="L109" s="73"/>
      <c r="M109" s="105"/>
      <c r="N109" s="105"/>
      <c r="O109" s="105"/>
      <c r="P109" s="105"/>
      <c r="Q109" s="105"/>
      <c r="R109" s="105"/>
      <c r="S109" s="105"/>
      <c r="T109" s="105"/>
      <c r="U109" s="105"/>
      <c r="V109" s="105"/>
      <c r="W109" s="105"/>
      <c r="X109" s="105"/>
      <c r="Y109" s="105"/>
      <c r="Z109" s="105"/>
      <c r="AA109" s="105"/>
      <c r="AB109" s="105"/>
      <c r="AC109" s="105"/>
      <c r="AD109" s="105"/>
      <c r="AE109" s="105"/>
      <c r="AF109" s="105"/>
      <c r="AG109" s="105"/>
      <c r="AH109" s="105"/>
      <c r="AI109" s="105"/>
      <c r="AJ109" s="105"/>
      <c r="AK109" s="105"/>
      <c r="AL109" s="105"/>
      <c r="AM109" s="105"/>
      <c r="AN109" s="105"/>
      <c r="AO109" s="105"/>
      <c r="AP109" s="105"/>
      <c r="AQ109" s="105"/>
      <c r="AR109" s="105"/>
      <c r="AS109" s="105"/>
      <c r="AT109" s="105"/>
      <c r="AU109" s="105"/>
      <c r="AV109" s="105"/>
      <c r="AW109" s="105"/>
      <c r="AX109" s="248"/>
      <c r="AY109" s="248"/>
      <c r="BD109" s="47"/>
      <c r="BE109" s="257"/>
      <c r="BJ109" s="263"/>
    </row>
    <row r="110" spans="3:62" s="36" customFormat="1">
      <c r="C110" s="36" t="s">
        <v>12067</v>
      </c>
      <c r="D110" s="52"/>
      <c r="E110" s="37"/>
      <c r="F110" s="73"/>
      <c r="G110" s="73"/>
      <c r="H110" s="73"/>
      <c r="I110" s="73"/>
      <c r="J110" s="73"/>
      <c r="K110" s="73"/>
      <c r="L110" s="73"/>
      <c r="M110" s="105"/>
      <c r="N110" s="105"/>
      <c r="O110" s="105"/>
      <c r="P110" s="105"/>
      <c r="Q110" s="105"/>
      <c r="R110" s="105"/>
      <c r="S110" s="105"/>
      <c r="T110" s="105"/>
      <c r="U110" s="105"/>
      <c r="V110" s="105"/>
      <c r="W110" s="105"/>
      <c r="X110" s="105"/>
      <c r="Y110" s="105"/>
      <c r="Z110" s="105"/>
      <c r="AA110" s="105"/>
      <c r="AB110" s="105"/>
      <c r="AC110" s="105"/>
      <c r="AD110" s="105"/>
      <c r="AE110" s="105"/>
      <c r="AF110" s="105"/>
      <c r="AG110" s="105"/>
      <c r="AH110" s="105"/>
      <c r="AI110" s="105"/>
      <c r="AJ110" s="105"/>
      <c r="AK110" s="105"/>
      <c r="AL110" s="105"/>
      <c r="AM110" s="105"/>
      <c r="AN110" s="105"/>
      <c r="AO110" s="105"/>
      <c r="AP110" s="105"/>
      <c r="AQ110" s="105"/>
      <c r="AR110" s="105"/>
      <c r="AS110" s="105"/>
      <c r="AT110" s="105"/>
      <c r="AU110" s="105"/>
      <c r="AV110" s="105"/>
      <c r="AW110" s="105"/>
      <c r="AX110" s="248"/>
      <c r="AY110" s="248"/>
      <c r="BD110" s="47"/>
      <c r="BE110" s="257"/>
      <c r="BJ110" s="263"/>
    </row>
    <row r="111" spans="3:62" s="36" customFormat="1">
      <c r="C111" s="52"/>
      <c r="D111" s="52" t="s">
        <v>12084</v>
      </c>
      <c r="E111" s="73"/>
      <c r="F111" s="73"/>
      <c r="G111" s="73"/>
      <c r="H111" s="73"/>
      <c r="I111" s="73"/>
      <c r="J111" s="73"/>
      <c r="K111" s="73"/>
      <c r="L111" s="73"/>
      <c r="M111" s="105"/>
      <c r="N111" s="105"/>
      <c r="O111" s="105"/>
      <c r="P111" s="105"/>
      <c r="Q111" s="105"/>
      <c r="R111" s="105"/>
      <c r="S111" s="105"/>
      <c r="T111" s="105"/>
      <c r="U111" s="105"/>
      <c r="V111" s="105"/>
      <c r="W111" s="105"/>
      <c r="X111" s="105"/>
      <c r="Y111" s="105"/>
      <c r="Z111" s="105"/>
      <c r="AA111" s="105"/>
      <c r="AB111" s="105"/>
      <c r="AC111" s="105"/>
      <c r="AD111" s="105"/>
      <c r="AE111" s="105"/>
      <c r="AF111" s="105"/>
      <c r="AG111" s="105"/>
      <c r="AH111" s="105"/>
      <c r="AI111" s="105"/>
      <c r="AJ111" s="105"/>
      <c r="AK111" s="105"/>
      <c r="AL111" s="105"/>
      <c r="AM111" s="105"/>
      <c r="AN111" s="105"/>
      <c r="AO111" s="105"/>
      <c r="AP111" s="105"/>
      <c r="AQ111" s="105"/>
      <c r="AR111" s="105"/>
      <c r="AS111" s="105"/>
      <c r="AT111" s="105"/>
      <c r="AU111" s="105"/>
      <c r="AV111" s="105"/>
      <c r="AW111" s="105"/>
      <c r="AX111" s="248"/>
      <c r="AY111" s="248"/>
      <c r="BD111" s="47"/>
      <c r="BE111" s="257"/>
      <c r="BJ111" s="263"/>
    </row>
    <row r="112" spans="3:62" s="36" customFormat="1">
      <c r="C112" s="52"/>
      <c r="D112" s="37" t="s">
        <v>15474</v>
      </c>
      <c r="E112" s="73"/>
      <c r="F112" s="73"/>
      <c r="G112" s="73"/>
      <c r="H112" s="73"/>
      <c r="I112" s="73"/>
      <c r="J112" s="73"/>
      <c r="K112" s="73"/>
      <c r="L112" s="73"/>
      <c r="M112" s="105"/>
      <c r="N112" s="105"/>
      <c r="O112" s="105"/>
      <c r="P112" s="105"/>
      <c r="Q112" s="105"/>
      <c r="R112" s="105"/>
      <c r="S112" s="105"/>
      <c r="T112" s="105"/>
      <c r="U112" s="105"/>
      <c r="V112" s="105"/>
      <c r="W112" s="105"/>
      <c r="X112" s="105"/>
      <c r="Y112" s="105"/>
      <c r="Z112" s="105"/>
      <c r="AA112" s="105"/>
      <c r="AB112" s="105"/>
      <c r="AC112" s="105"/>
      <c r="AD112" s="105"/>
      <c r="AE112" s="105"/>
      <c r="AF112" s="105"/>
      <c r="AG112" s="105"/>
      <c r="AH112" s="105"/>
      <c r="AI112" s="105"/>
      <c r="AJ112" s="105"/>
      <c r="AK112" s="105"/>
      <c r="AL112" s="105"/>
      <c r="AM112" s="105"/>
      <c r="AN112" s="105"/>
      <c r="AO112" s="105"/>
      <c r="AP112" s="105"/>
      <c r="AQ112" s="105"/>
      <c r="AR112" s="105"/>
      <c r="AS112" s="105"/>
      <c r="AT112" s="105"/>
      <c r="AU112" s="105"/>
      <c r="AV112" s="105"/>
      <c r="AW112" s="105"/>
      <c r="AX112" s="248"/>
      <c r="AY112" s="248"/>
      <c r="BD112" s="47"/>
      <c r="BE112" s="257"/>
      <c r="BJ112" s="263"/>
    </row>
    <row r="113" spans="3:62" s="36" customFormat="1">
      <c r="C113" s="37"/>
      <c r="D113" s="73"/>
      <c r="E113" s="73"/>
      <c r="F113" s="73"/>
      <c r="G113" s="73"/>
      <c r="H113" s="73"/>
      <c r="I113" s="73"/>
      <c r="J113" s="73"/>
      <c r="K113" s="73"/>
      <c r="L113" s="73"/>
      <c r="M113" s="105"/>
      <c r="N113" s="105"/>
      <c r="O113" s="105"/>
      <c r="P113" s="105"/>
      <c r="Q113" s="105"/>
      <c r="R113" s="105"/>
      <c r="S113" s="105"/>
      <c r="T113" s="105"/>
      <c r="U113" s="105"/>
      <c r="V113" s="105"/>
      <c r="W113" s="105"/>
      <c r="X113" s="105"/>
      <c r="Y113" s="105"/>
      <c r="Z113" s="105"/>
      <c r="AA113" s="105"/>
      <c r="AB113" s="105"/>
      <c r="AC113" s="105"/>
      <c r="AD113" s="105"/>
      <c r="AE113" s="105"/>
      <c r="AF113" s="105"/>
      <c r="AG113" s="105"/>
      <c r="AH113" s="105"/>
      <c r="AI113" s="105"/>
      <c r="AJ113" s="105"/>
      <c r="AK113" s="105"/>
      <c r="AL113" s="105"/>
      <c r="AM113" s="105"/>
      <c r="AN113" s="105"/>
      <c r="AO113" s="105"/>
      <c r="AP113" s="105"/>
      <c r="AQ113" s="105"/>
      <c r="AR113" s="105"/>
      <c r="AS113" s="105"/>
      <c r="AT113" s="105"/>
      <c r="AU113" s="105"/>
      <c r="AV113" s="105"/>
      <c r="AW113" s="105"/>
      <c r="AX113" s="248"/>
      <c r="AY113" s="248"/>
      <c r="BD113" s="47"/>
      <c r="BE113" s="257"/>
      <c r="BF113" s="260"/>
      <c r="BJ113" s="263"/>
    </row>
    <row r="114" spans="3:62" s="36" customFormat="1">
      <c r="C114" s="36" t="s">
        <v>2901</v>
      </c>
      <c r="D114" s="52"/>
      <c r="E114" s="37"/>
      <c r="F114" s="73"/>
      <c r="G114" s="73"/>
      <c r="H114" s="73"/>
      <c r="I114" s="73"/>
      <c r="J114" s="73"/>
      <c r="K114" s="73"/>
      <c r="L114" s="73"/>
      <c r="M114" s="105"/>
      <c r="N114" s="105"/>
      <c r="O114" s="105"/>
      <c r="P114" s="105"/>
      <c r="Q114" s="105"/>
      <c r="R114" s="105"/>
      <c r="S114" s="105"/>
      <c r="T114" s="105"/>
      <c r="U114" s="105"/>
      <c r="V114" s="105"/>
      <c r="W114" s="105"/>
      <c r="X114" s="105"/>
      <c r="Y114" s="105"/>
      <c r="Z114" s="105"/>
      <c r="AA114" s="105"/>
      <c r="AB114" s="105"/>
      <c r="AC114" s="105"/>
      <c r="AD114" s="105"/>
      <c r="AE114" s="105"/>
      <c r="AF114" s="105"/>
      <c r="AG114" s="105"/>
      <c r="AH114" s="105"/>
      <c r="AI114" s="105"/>
      <c r="AJ114" s="105"/>
      <c r="AK114" s="105"/>
      <c r="AL114" s="105"/>
      <c r="AM114" s="105"/>
      <c r="AN114" s="105"/>
      <c r="AO114" s="105"/>
      <c r="AP114" s="105"/>
      <c r="AQ114" s="105"/>
      <c r="AR114" s="105"/>
      <c r="AS114" s="105"/>
      <c r="AT114" s="105"/>
      <c r="AU114" s="105"/>
      <c r="AV114" s="105"/>
      <c r="AW114" s="105"/>
      <c r="AX114" s="248"/>
      <c r="AY114" s="248"/>
      <c r="BD114" s="47"/>
      <c r="BE114" s="257"/>
      <c r="BJ114" s="263"/>
    </row>
    <row r="115" spans="3:62" s="36" customFormat="1">
      <c r="C115" s="52"/>
      <c r="D115" s="52" t="s">
        <v>12083</v>
      </c>
      <c r="E115" s="73"/>
      <c r="F115" s="73"/>
      <c r="G115" s="73"/>
      <c r="H115" s="73"/>
      <c r="I115" s="73"/>
      <c r="J115" s="73"/>
      <c r="K115" s="73"/>
      <c r="L115" s="73"/>
      <c r="M115" s="105"/>
      <c r="N115" s="105"/>
      <c r="O115" s="105"/>
      <c r="P115" s="105"/>
      <c r="Q115" s="105"/>
      <c r="R115" s="105"/>
      <c r="S115" s="105"/>
      <c r="T115" s="105"/>
      <c r="U115" s="105"/>
      <c r="V115" s="105"/>
      <c r="W115" s="105"/>
      <c r="X115" s="105"/>
      <c r="Y115" s="105"/>
      <c r="Z115" s="105"/>
      <c r="AA115" s="105"/>
      <c r="AB115" s="105"/>
      <c r="AC115" s="105"/>
      <c r="AD115" s="105"/>
      <c r="AE115" s="105"/>
      <c r="AF115" s="105"/>
      <c r="AG115" s="105"/>
      <c r="AH115" s="105"/>
      <c r="AI115" s="105"/>
      <c r="AJ115" s="105"/>
      <c r="AK115" s="105"/>
      <c r="AL115" s="105"/>
      <c r="AM115" s="105"/>
      <c r="AN115" s="105"/>
      <c r="AO115" s="105"/>
      <c r="AP115" s="105"/>
      <c r="AQ115" s="105"/>
      <c r="AR115" s="105"/>
      <c r="AS115" s="105"/>
      <c r="AT115" s="105"/>
      <c r="AU115" s="105"/>
      <c r="AV115" s="105"/>
      <c r="AW115" s="105"/>
      <c r="AX115" s="248"/>
      <c r="AY115" s="248"/>
      <c r="BD115" s="47"/>
      <c r="BE115" s="257"/>
      <c r="BJ115" s="263"/>
    </row>
    <row r="116" spans="3:62" s="36" customFormat="1">
      <c r="C116" s="52"/>
      <c r="D116" s="37" t="s">
        <v>237</v>
      </c>
      <c r="E116" s="73"/>
      <c r="F116" s="73"/>
      <c r="G116" s="73"/>
      <c r="H116" s="73"/>
      <c r="I116" s="73"/>
      <c r="J116" s="73"/>
      <c r="K116" s="73"/>
      <c r="L116" s="73"/>
      <c r="M116" s="105"/>
      <c r="N116" s="105"/>
      <c r="O116" s="105"/>
      <c r="P116" s="105"/>
      <c r="Q116" s="105"/>
      <c r="R116" s="105"/>
      <c r="S116" s="105"/>
      <c r="T116" s="105"/>
      <c r="U116" s="105"/>
      <c r="V116" s="105"/>
      <c r="W116" s="105"/>
      <c r="X116" s="105"/>
      <c r="Y116" s="105"/>
      <c r="Z116" s="105"/>
      <c r="AA116" s="105"/>
      <c r="AB116" s="105"/>
      <c r="AC116" s="105"/>
      <c r="AD116" s="105"/>
      <c r="AE116" s="105"/>
      <c r="AF116" s="105"/>
      <c r="AG116" s="105"/>
      <c r="AH116" s="105"/>
      <c r="AI116" s="105"/>
      <c r="AJ116" s="105"/>
      <c r="AK116" s="105"/>
      <c r="AL116" s="105"/>
      <c r="AM116" s="105"/>
      <c r="AN116" s="105"/>
      <c r="AO116" s="105"/>
      <c r="AP116" s="105"/>
      <c r="AQ116" s="105"/>
      <c r="AR116" s="105"/>
      <c r="AS116" s="105"/>
      <c r="AT116" s="105"/>
      <c r="AU116" s="105"/>
      <c r="AV116" s="105"/>
      <c r="AW116" s="105"/>
      <c r="AX116" s="248"/>
      <c r="AY116" s="248"/>
      <c r="BD116" s="47"/>
      <c r="BE116" s="257"/>
      <c r="BJ116" s="263"/>
    </row>
    <row r="117" spans="3:62" s="36" customFormat="1">
      <c r="D117" s="73"/>
      <c r="E117" s="73"/>
      <c r="F117" s="73"/>
      <c r="G117" s="73"/>
      <c r="H117" s="73"/>
      <c r="I117" s="73"/>
      <c r="J117" s="73"/>
      <c r="K117" s="73"/>
      <c r="L117" s="73"/>
      <c r="M117" s="105"/>
      <c r="N117" s="105"/>
      <c r="O117" s="105"/>
      <c r="P117" s="105"/>
      <c r="Q117" s="105"/>
      <c r="R117" s="105"/>
      <c r="S117" s="105"/>
      <c r="T117" s="105"/>
      <c r="U117" s="105"/>
      <c r="V117" s="105"/>
      <c r="W117" s="105"/>
      <c r="X117" s="105"/>
      <c r="Y117" s="105"/>
      <c r="Z117" s="105"/>
      <c r="AA117" s="105"/>
      <c r="AB117" s="105"/>
      <c r="AC117" s="105"/>
      <c r="AD117" s="105"/>
      <c r="AE117" s="105"/>
      <c r="AF117" s="105"/>
      <c r="AG117" s="105"/>
      <c r="AH117" s="105"/>
      <c r="AI117" s="105"/>
      <c r="AJ117" s="105"/>
      <c r="AK117" s="105"/>
      <c r="AL117" s="105"/>
      <c r="AM117" s="105"/>
      <c r="AN117" s="105"/>
      <c r="AO117" s="105"/>
      <c r="AP117" s="105"/>
      <c r="AQ117" s="105"/>
      <c r="AR117" s="105"/>
      <c r="AS117" s="105"/>
      <c r="AT117" s="105"/>
      <c r="AU117" s="105"/>
      <c r="AV117" s="105"/>
      <c r="AW117" s="105"/>
      <c r="AX117" s="248"/>
      <c r="AY117" s="248"/>
      <c r="BD117" s="47"/>
      <c r="BE117" s="257"/>
      <c r="BF117" s="260"/>
      <c r="BJ117" s="263"/>
    </row>
    <row r="118" spans="3:62" s="36" customFormat="1">
      <c r="C118" s="36" t="s">
        <v>6713</v>
      </c>
      <c r="D118" s="75"/>
      <c r="E118" s="73"/>
      <c r="F118" s="73"/>
      <c r="G118" s="73"/>
      <c r="H118" s="73"/>
      <c r="I118" s="73"/>
      <c r="J118" s="73"/>
      <c r="K118" s="73"/>
      <c r="L118" s="73"/>
      <c r="M118" s="105"/>
      <c r="N118" s="105"/>
      <c r="O118" s="105"/>
      <c r="P118" s="105"/>
      <c r="Q118" s="105"/>
      <c r="R118" s="105"/>
      <c r="S118" s="105"/>
      <c r="T118" s="105"/>
      <c r="U118" s="105"/>
      <c r="V118" s="105"/>
      <c r="W118" s="105"/>
      <c r="X118" s="105"/>
      <c r="Y118" s="105"/>
      <c r="Z118" s="105"/>
      <c r="AA118" s="105"/>
      <c r="AB118" s="105"/>
      <c r="AC118" s="105"/>
      <c r="AD118" s="105"/>
      <c r="AE118" s="105"/>
      <c r="AF118" s="105"/>
      <c r="AG118" s="105"/>
      <c r="AH118" s="105"/>
      <c r="AI118" s="105"/>
      <c r="AJ118" s="105"/>
      <c r="AK118" s="105"/>
      <c r="AL118" s="105"/>
      <c r="AM118" s="105"/>
      <c r="AN118" s="105"/>
      <c r="AO118" s="105"/>
      <c r="AP118" s="105"/>
      <c r="AQ118" s="105"/>
      <c r="AR118" s="105"/>
      <c r="AS118" s="105"/>
      <c r="AT118" s="105"/>
      <c r="AU118" s="105"/>
      <c r="AV118" s="105"/>
      <c r="AW118" s="105"/>
      <c r="AX118" s="248"/>
      <c r="AY118" s="248"/>
      <c r="BD118" s="47"/>
      <c r="BE118" s="257"/>
      <c r="BF118" s="260"/>
      <c r="BJ118" s="263"/>
    </row>
    <row r="119" spans="3:62" s="36" customFormat="1">
      <c r="D119" s="76" t="s">
        <v>2521</v>
      </c>
      <c r="E119" s="73"/>
      <c r="F119" s="73"/>
      <c r="G119" s="73"/>
      <c r="H119" s="73"/>
      <c r="I119" s="73"/>
      <c r="J119" s="73"/>
      <c r="K119" s="73"/>
      <c r="L119" s="73"/>
      <c r="M119" s="105"/>
      <c r="N119" s="105"/>
      <c r="O119" s="105"/>
      <c r="P119" s="105"/>
      <c r="Q119" s="105"/>
      <c r="R119" s="105"/>
      <c r="S119" s="105"/>
      <c r="T119" s="105"/>
      <c r="U119" s="105"/>
      <c r="V119" s="105"/>
      <c r="W119" s="105"/>
      <c r="X119" s="105"/>
      <c r="Y119" s="105"/>
      <c r="Z119" s="105"/>
      <c r="AA119" s="105"/>
      <c r="AB119" s="105"/>
      <c r="AC119" s="105"/>
      <c r="AD119" s="105"/>
      <c r="AE119" s="105"/>
      <c r="AF119" s="105"/>
      <c r="AG119" s="105"/>
      <c r="AH119" s="105"/>
      <c r="AI119" s="105"/>
      <c r="AJ119" s="105"/>
      <c r="AK119" s="105"/>
      <c r="AL119" s="105"/>
      <c r="AM119" s="105"/>
      <c r="AN119" s="105"/>
      <c r="AO119" s="105"/>
      <c r="AP119" s="105"/>
      <c r="AQ119" s="105"/>
      <c r="AR119" s="105"/>
      <c r="AS119" s="105"/>
      <c r="AT119" s="105"/>
      <c r="AU119" s="105"/>
      <c r="AV119" s="105"/>
      <c r="AW119" s="105"/>
      <c r="AX119" s="248"/>
      <c r="AY119" s="248"/>
      <c r="BD119" s="47"/>
      <c r="BE119" s="257"/>
      <c r="BF119" s="260"/>
      <c r="BJ119" s="263"/>
    </row>
    <row r="120" spans="3:62" s="36" customFormat="1">
      <c r="D120" s="75" t="s">
        <v>12080</v>
      </c>
      <c r="E120" s="73"/>
      <c r="F120" s="73"/>
      <c r="G120" s="73"/>
      <c r="H120" s="73"/>
      <c r="I120" s="73"/>
      <c r="J120" s="73"/>
      <c r="K120" s="73"/>
      <c r="L120" s="73"/>
      <c r="M120" s="105"/>
      <c r="N120" s="105"/>
      <c r="O120" s="105"/>
      <c r="P120" s="105"/>
      <c r="Q120" s="105"/>
      <c r="R120" s="105"/>
      <c r="S120" s="105"/>
      <c r="T120" s="105"/>
      <c r="U120" s="105"/>
      <c r="V120" s="105"/>
      <c r="W120" s="105"/>
      <c r="X120" s="105"/>
      <c r="Y120" s="105"/>
      <c r="Z120" s="105"/>
      <c r="AA120" s="105"/>
      <c r="AB120" s="105"/>
      <c r="AC120" s="105"/>
      <c r="AD120" s="105"/>
      <c r="AE120" s="105"/>
      <c r="AF120" s="105"/>
      <c r="AG120" s="105"/>
      <c r="AH120" s="105"/>
      <c r="AI120" s="105"/>
      <c r="AJ120" s="105"/>
      <c r="AK120" s="105"/>
      <c r="AL120" s="105"/>
      <c r="AM120" s="105"/>
      <c r="AN120" s="105"/>
      <c r="AO120" s="105"/>
      <c r="AP120" s="105"/>
      <c r="AQ120" s="105"/>
      <c r="AR120" s="105"/>
      <c r="AS120" s="105"/>
      <c r="AT120" s="105"/>
      <c r="AU120" s="105"/>
      <c r="AV120" s="105"/>
      <c r="AW120" s="105"/>
      <c r="AX120" s="248"/>
      <c r="AY120" s="248"/>
      <c r="BD120" s="47"/>
      <c r="BE120" s="257"/>
      <c r="BF120" s="260"/>
      <c r="BJ120" s="263"/>
    </row>
    <row r="121" spans="3:62" s="36" customFormat="1">
      <c r="D121" s="75"/>
      <c r="E121" s="75" t="s">
        <v>893</v>
      </c>
      <c r="F121" s="73"/>
      <c r="G121" s="73"/>
      <c r="H121" s="73"/>
      <c r="I121" s="73"/>
      <c r="J121" s="73"/>
      <c r="K121" s="73"/>
      <c r="L121" s="73"/>
      <c r="M121" s="105"/>
      <c r="N121" s="105"/>
      <c r="O121" s="105"/>
      <c r="P121" s="105"/>
      <c r="Q121" s="105"/>
      <c r="R121" s="105"/>
      <c r="S121" s="105"/>
      <c r="T121" s="105"/>
      <c r="U121" s="105"/>
      <c r="V121" s="105"/>
      <c r="W121" s="105"/>
      <c r="X121" s="105"/>
      <c r="Y121" s="105"/>
      <c r="Z121" s="105"/>
      <c r="AA121" s="105"/>
      <c r="AB121" s="105"/>
      <c r="AC121" s="105"/>
      <c r="AD121" s="105"/>
      <c r="AE121" s="105"/>
      <c r="AF121" s="105"/>
      <c r="AG121" s="105"/>
      <c r="AH121" s="105"/>
      <c r="AI121" s="105"/>
      <c r="AJ121" s="105"/>
      <c r="AK121" s="105"/>
      <c r="AL121" s="105"/>
      <c r="AM121" s="105"/>
      <c r="AN121" s="105"/>
      <c r="AO121" s="105"/>
      <c r="AP121" s="105"/>
      <c r="AQ121" s="105"/>
      <c r="AR121" s="105"/>
      <c r="AS121" s="105"/>
      <c r="AT121" s="105"/>
      <c r="AU121" s="105"/>
      <c r="AV121" s="105"/>
      <c r="AW121" s="105"/>
      <c r="AX121" s="248"/>
      <c r="AY121" s="248"/>
      <c r="BD121" s="47"/>
      <c r="BE121" s="257"/>
      <c r="BF121" s="260"/>
      <c r="BJ121" s="263"/>
    </row>
    <row r="122" spans="3:62" s="36" customFormat="1">
      <c r="C122" s="37"/>
      <c r="D122" s="73"/>
      <c r="E122" s="73"/>
      <c r="F122" s="37" t="s">
        <v>11445</v>
      </c>
      <c r="G122" s="73"/>
      <c r="H122" s="73"/>
      <c r="I122" s="73"/>
      <c r="J122" s="73"/>
      <c r="K122" s="73"/>
      <c r="L122" s="73"/>
      <c r="M122" s="105"/>
      <c r="N122" s="105"/>
      <c r="O122" s="105"/>
      <c r="P122" s="105"/>
      <c r="Q122" s="105"/>
      <c r="R122" s="105"/>
      <c r="S122" s="105"/>
      <c r="T122" s="105"/>
      <c r="U122" s="105"/>
      <c r="V122" s="105"/>
      <c r="W122" s="105"/>
      <c r="X122" s="105"/>
      <c r="Y122" s="105"/>
      <c r="Z122" s="105"/>
      <c r="AA122" s="105"/>
      <c r="AB122" s="105"/>
      <c r="AC122" s="105"/>
      <c r="AD122" s="105"/>
      <c r="AE122" s="105"/>
      <c r="AF122" s="105"/>
      <c r="AG122" s="105"/>
      <c r="AH122" s="105"/>
      <c r="AI122" s="105"/>
      <c r="AJ122" s="105"/>
      <c r="AK122" s="105"/>
      <c r="AL122" s="105"/>
      <c r="AM122" s="105"/>
      <c r="AN122" s="105"/>
      <c r="AO122" s="105"/>
      <c r="AP122" s="105"/>
      <c r="AQ122" s="105"/>
      <c r="AR122" s="105"/>
      <c r="AS122" s="105"/>
      <c r="AT122" s="105"/>
      <c r="AU122" s="105"/>
      <c r="AV122" s="105"/>
      <c r="AW122" s="105"/>
      <c r="AX122" s="248"/>
      <c r="AY122" s="248"/>
      <c r="BD122" s="47"/>
      <c r="BE122" s="257"/>
      <c r="BF122" s="260"/>
      <c r="BJ122" s="263"/>
    </row>
    <row r="123" spans="3:62" s="36" customFormat="1">
      <c r="C123" s="37"/>
      <c r="D123" s="73"/>
      <c r="E123" s="73"/>
      <c r="F123" s="37" t="s">
        <v>12069</v>
      </c>
      <c r="G123" s="73"/>
      <c r="H123" s="73"/>
      <c r="I123" s="73"/>
      <c r="J123" s="73"/>
      <c r="K123" s="73"/>
      <c r="L123" s="73"/>
      <c r="M123" s="105"/>
      <c r="N123" s="105"/>
      <c r="O123" s="105"/>
      <c r="P123" s="105"/>
      <c r="Q123" s="105"/>
      <c r="R123" s="105"/>
      <c r="S123" s="105"/>
      <c r="T123" s="105"/>
      <c r="U123" s="105"/>
      <c r="V123" s="105"/>
      <c r="W123" s="105"/>
      <c r="X123" s="105"/>
      <c r="Y123" s="105"/>
      <c r="Z123" s="105"/>
      <c r="AA123" s="105"/>
      <c r="AB123" s="105"/>
      <c r="AC123" s="105"/>
      <c r="AD123" s="105"/>
      <c r="AE123" s="105"/>
      <c r="AF123" s="105"/>
      <c r="AG123" s="105"/>
      <c r="AH123" s="105"/>
      <c r="AI123" s="105"/>
      <c r="AJ123" s="105"/>
      <c r="AK123" s="105"/>
      <c r="AL123" s="105"/>
      <c r="AM123" s="105"/>
      <c r="AN123" s="105"/>
      <c r="AO123" s="105"/>
      <c r="AP123" s="105"/>
      <c r="AQ123" s="105"/>
      <c r="AR123" s="105"/>
      <c r="AS123" s="105"/>
      <c r="AT123" s="105"/>
      <c r="AU123" s="105"/>
      <c r="AV123" s="105"/>
      <c r="AW123" s="105"/>
      <c r="AX123" s="248"/>
      <c r="AY123" s="248"/>
      <c r="BD123" s="47"/>
      <c r="BE123" s="257"/>
      <c r="BF123" s="260"/>
      <c r="BJ123" s="263"/>
    </row>
    <row r="124" spans="3:62" s="36" customFormat="1">
      <c r="C124" s="37"/>
      <c r="D124" s="73"/>
      <c r="E124" s="75" t="s">
        <v>370</v>
      </c>
      <c r="F124" s="73"/>
      <c r="G124" s="73"/>
      <c r="H124" s="73"/>
      <c r="I124" s="73"/>
      <c r="J124" s="73"/>
      <c r="K124" s="73"/>
      <c r="L124" s="73"/>
      <c r="M124" s="105"/>
      <c r="N124" s="105"/>
      <c r="O124" s="105"/>
      <c r="P124" s="105"/>
      <c r="Q124" s="105"/>
      <c r="R124" s="105"/>
      <c r="S124" s="105"/>
      <c r="T124" s="105"/>
      <c r="U124" s="105"/>
      <c r="V124" s="105"/>
      <c r="W124" s="105"/>
      <c r="X124" s="105"/>
      <c r="Y124" s="105"/>
      <c r="Z124" s="105"/>
      <c r="AA124" s="105"/>
      <c r="AB124" s="105"/>
      <c r="AC124" s="105"/>
      <c r="AD124" s="105"/>
      <c r="AE124" s="105"/>
      <c r="AF124" s="105"/>
      <c r="AG124" s="105"/>
      <c r="AH124" s="105"/>
      <c r="AI124" s="105"/>
      <c r="AJ124" s="105"/>
      <c r="AK124" s="105"/>
      <c r="AL124" s="105"/>
      <c r="AM124" s="105"/>
      <c r="AN124" s="105"/>
      <c r="AO124" s="105"/>
      <c r="AP124" s="105"/>
      <c r="AQ124" s="105"/>
      <c r="AR124" s="105"/>
      <c r="AS124" s="105"/>
      <c r="AT124" s="105"/>
      <c r="AU124" s="105"/>
      <c r="AV124" s="105"/>
      <c r="AW124" s="105"/>
      <c r="AX124" s="248"/>
      <c r="AY124" s="248"/>
      <c r="BD124" s="47"/>
      <c r="BE124" s="257"/>
      <c r="BF124" s="260"/>
      <c r="BJ124" s="263"/>
    </row>
    <row r="125" spans="3:62" s="36" customFormat="1">
      <c r="C125" s="37"/>
      <c r="D125" s="73"/>
      <c r="E125" s="73"/>
      <c r="F125" s="37" t="s">
        <v>7935</v>
      </c>
      <c r="G125" s="73"/>
      <c r="H125" s="73"/>
      <c r="I125" s="73"/>
      <c r="J125" s="73"/>
      <c r="K125" s="73"/>
      <c r="L125" s="73"/>
      <c r="M125" s="105"/>
      <c r="N125" s="105"/>
      <c r="O125" s="105"/>
      <c r="P125" s="105"/>
      <c r="Q125" s="105"/>
      <c r="R125" s="105"/>
      <c r="S125" s="105"/>
      <c r="T125" s="105"/>
      <c r="U125" s="105"/>
      <c r="V125" s="105"/>
      <c r="W125" s="105"/>
      <c r="X125" s="105"/>
      <c r="Y125" s="105"/>
      <c r="Z125" s="105"/>
      <c r="AA125" s="105"/>
      <c r="AB125" s="105"/>
      <c r="AC125" s="105"/>
      <c r="AD125" s="105"/>
      <c r="AE125" s="105"/>
      <c r="AF125" s="105"/>
      <c r="AG125" s="105"/>
      <c r="AH125" s="105"/>
      <c r="AI125" s="105"/>
      <c r="AJ125" s="105"/>
      <c r="AK125" s="105"/>
      <c r="AL125" s="105"/>
      <c r="AM125" s="105"/>
      <c r="AN125" s="105"/>
      <c r="AO125" s="105"/>
      <c r="AP125" s="105"/>
      <c r="AQ125" s="105"/>
      <c r="AR125" s="105"/>
      <c r="AS125" s="105"/>
      <c r="AT125" s="105"/>
      <c r="AU125" s="105"/>
      <c r="AV125" s="105"/>
      <c r="AW125" s="105"/>
      <c r="AX125" s="248"/>
      <c r="AY125" s="248"/>
      <c r="BD125" s="47"/>
      <c r="BE125" s="257"/>
      <c r="BF125" s="260"/>
      <c r="BJ125" s="263"/>
    </row>
    <row r="126" spans="3:62" s="36" customFormat="1">
      <c r="C126" s="37"/>
      <c r="D126" s="73"/>
      <c r="E126" s="73"/>
      <c r="F126" s="37" t="s">
        <v>12071</v>
      </c>
      <c r="G126" s="73"/>
      <c r="H126" s="73"/>
      <c r="I126" s="73"/>
      <c r="J126" s="73"/>
      <c r="K126" s="73"/>
      <c r="L126" s="73"/>
      <c r="M126" s="105"/>
      <c r="N126" s="105"/>
      <c r="O126" s="105"/>
      <c r="P126" s="105"/>
      <c r="Q126" s="105"/>
      <c r="R126" s="105"/>
      <c r="S126" s="105"/>
      <c r="T126" s="105"/>
      <c r="U126" s="105"/>
      <c r="V126" s="105"/>
      <c r="W126" s="105"/>
      <c r="X126" s="105"/>
      <c r="Y126" s="105"/>
      <c r="Z126" s="105"/>
      <c r="AA126" s="105"/>
      <c r="AB126" s="105"/>
      <c r="AC126" s="105"/>
      <c r="AD126" s="105"/>
      <c r="AE126" s="105"/>
      <c r="AF126" s="105"/>
      <c r="AG126" s="105"/>
      <c r="AH126" s="105"/>
      <c r="AI126" s="105"/>
      <c r="AJ126" s="105"/>
      <c r="AK126" s="105"/>
      <c r="AL126" s="105"/>
      <c r="AM126" s="105"/>
      <c r="AN126" s="105"/>
      <c r="AO126" s="105"/>
      <c r="AP126" s="105"/>
      <c r="AQ126" s="105"/>
      <c r="AR126" s="105"/>
      <c r="AS126" s="105"/>
      <c r="AT126" s="105"/>
      <c r="AU126" s="105"/>
      <c r="AV126" s="105"/>
      <c r="AW126" s="105"/>
      <c r="AX126" s="248"/>
      <c r="AY126" s="248"/>
      <c r="BD126" s="47"/>
      <c r="BE126" s="257"/>
      <c r="BF126" s="260"/>
      <c r="BJ126" s="263"/>
    </row>
    <row r="127" spans="3:62" s="36" customFormat="1">
      <c r="C127" s="37"/>
      <c r="D127" s="73"/>
      <c r="E127" s="73"/>
      <c r="F127" s="37"/>
      <c r="G127" s="75" t="s">
        <v>12073</v>
      </c>
      <c r="H127" s="73"/>
      <c r="I127" s="73"/>
      <c r="J127" s="73"/>
      <c r="K127" s="73"/>
      <c r="L127" s="73"/>
      <c r="M127" s="105"/>
      <c r="N127" s="105"/>
      <c r="O127" s="105"/>
      <c r="P127" s="105"/>
      <c r="Q127" s="105"/>
      <c r="R127" s="105"/>
      <c r="S127" s="105"/>
      <c r="T127" s="105"/>
      <c r="U127" s="105"/>
      <c r="V127" s="105"/>
      <c r="W127" s="105"/>
      <c r="X127" s="105"/>
      <c r="Y127" s="105"/>
      <c r="Z127" s="105"/>
      <c r="AA127" s="105"/>
      <c r="AB127" s="105"/>
      <c r="AC127" s="105"/>
      <c r="AD127" s="105"/>
      <c r="AE127" s="105"/>
      <c r="AF127" s="105"/>
      <c r="AG127" s="105"/>
      <c r="AH127" s="105"/>
      <c r="AI127" s="105"/>
      <c r="AJ127" s="105"/>
      <c r="AK127" s="105"/>
      <c r="AL127" s="105"/>
      <c r="AM127" s="105"/>
      <c r="AN127" s="105"/>
      <c r="AO127" s="105"/>
      <c r="AP127" s="105"/>
      <c r="AQ127" s="105"/>
      <c r="AR127" s="105"/>
      <c r="AS127" s="105"/>
      <c r="AT127" s="105"/>
      <c r="AU127" s="105"/>
      <c r="AV127" s="105"/>
      <c r="AW127" s="105"/>
      <c r="AX127" s="248"/>
      <c r="AY127" s="248"/>
      <c r="BD127" s="47"/>
      <c r="BE127" s="257"/>
      <c r="BF127" s="260"/>
      <c r="BJ127" s="263"/>
    </row>
    <row r="128" spans="3:62" s="36" customFormat="1">
      <c r="C128" s="37"/>
      <c r="D128" s="73"/>
      <c r="E128" s="73"/>
      <c r="F128" s="37"/>
      <c r="G128" s="37" t="s">
        <v>3310</v>
      </c>
      <c r="H128" s="73"/>
      <c r="I128" s="73"/>
      <c r="J128" s="73"/>
      <c r="K128" s="73"/>
      <c r="L128" s="73"/>
      <c r="M128" s="105"/>
      <c r="N128" s="105"/>
      <c r="O128" s="105"/>
      <c r="P128" s="105"/>
      <c r="Q128" s="105"/>
      <c r="R128" s="105"/>
      <c r="S128" s="105"/>
      <c r="T128" s="105"/>
      <c r="U128" s="105"/>
      <c r="V128" s="105"/>
      <c r="W128" s="105"/>
      <c r="X128" s="105"/>
      <c r="Y128" s="105"/>
      <c r="Z128" s="105"/>
      <c r="AA128" s="105"/>
      <c r="AB128" s="105"/>
      <c r="AC128" s="105"/>
      <c r="AD128" s="105"/>
      <c r="AE128" s="105"/>
      <c r="AF128" s="105"/>
      <c r="AG128" s="105"/>
      <c r="AH128" s="105"/>
      <c r="AI128" s="105"/>
      <c r="AJ128" s="105"/>
      <c r="AK128" s="105"/>
      <c r="AL128" s="105"/>
      <c r="AM128" s="105"/>
      <c r="AN128" s="105"/>
      <c r="AO128" s="105"/>
      <c r="AP128" s="105"/>
      <c r="AQ128" s="105"/>
      <c r="AR128" s="105"/>
      <c r="AS128" s="105"/>
      <c r="AT128" s="105"/>
      <c r="AU128" s="105"/>
      <c r="AV128" s="105"/>
      <c r="AW128" s="105"/>
      <c r="AX128" s="248"/>
      <c r="AY128" s="248"/>
      <c r="BD128" s="47"/>
      <c r="BE128" s="257"/>
      <c r="BF128" s="260"/>
      <c r="BJ128" s="263"/>
    </row>
    <row r="129" spans="3:62" s="36" customFormat="1">
      <c r="C129" s="37"/>
      <c r="D129" s="73"/>
      <c r="E129" s="73"/>
      <c r="F129" s="37"/>
      <c r="G129" s="37" t="s">
        <v>11096</v>
      </c>
      <c r="H129" s="73"/>
      <c r="I129" s="73"/>
      <c r="J129" s="73"/>
      <c r="K129" s="73"/>
      <c r="L129" s="73"/>
      <c r="M129" s="105"/>
      <c r="N129" s="105"/>
      <c r="O129" s="105"/>
      <c r="P129" s="105"/>
      <c r="Q129" s="105"/>
      <c r="R129" s="105"/>
      <c r="S129" s="105"/>
      <c r="T129" s="105"/>
      <c r="U129" s="105"/>
      <c r="V129" s="105"/>
      <c r="W129" s="105"/>
      <c r="X129" s="105"/>
      <c r="Y129" s="105"/>
      <c r="Z129" s="105"/>
      <c r="AA129" s="105"/>
      <c r="AB129" s="105"/>
      <c r="AC129" s="105"/>
      <c r="AD129" s="105"/>
      <c r="AE129" s="105"/>
      <c r="AF129" s="105"/>
      <c r="AG129" s="105"/>
      <c r="AH129" s="105"/>
      <c r="AI129" s="105"/>
      <c r="AJ129" s="105"/>
      <c r="AK129" s="105"/>
      <c r="AL129" s="105"/>
      <c r="AM129" s="105"/>
      <c r="AN129" s="105"/>
      <c r="AO129" s="105"/>
      <c r="AP129" s="105"/>
      <c r="AQ129" s="105"/>
      <c r="AR129" s="105"/>
      <c r="AS129" s="105"/>
      <c r="AT129" s="105"/>
      <c r="AU129" s="105"/>
      <c r="AV129" s="105"/>
      <c r="AW129" s="105"/>
      <c r="AX129" s="248"/>
      <c r="AY129" s="248"/>
      <c r="BD129" s="47"/>
      <c r="BE129" s="257"/>
      <c r="BF129" s="260"/>
      <c r="BJ129" s="263"/>
    </row>
    <row r="130" spans="3:62" s="36" customFormat="1">
      <c r="C130" s="37"/>
      <c r="D130" s="73"/>
      <c r="E130" s="73"/>
      <c r="F130" s="37"/>
      <c r="G130" s="37" t="s">
        <v>11252</v>
      </c>
      <c r="H130" s="73"/>
      <c r="I130" s="73"/>
      <c r="J130" s="73"/>
      <c r="K130" s="73"/>
      <c r="L130" s="73"/>
      <c r="M130" s="105"/>
      <c r="N130" s="105"/>
      <c r="O130" s="105"/>
      <c r="P130" s="105"/>
      <c r="Q130" s="105"/>
      <c r="R130" s="105"/>
      <c r="S130" s="105"/>
      <c r="T130" s="105"/>
      <c r="U130" s="105"/>
      <c r="V130" s="105"/>
      <c r="W130" s="105"/>
      <c r="X130" s="105"/>
      <c r="Y130" s="105"/>
      <c r="Z130" s="105"/>
      <c r="AA130" s="105"/>
      <c r="AB130" s="105"/>
      <c r="AC130" s="105"/>
      <c r="AD130" s="105"/>
      <c r="AE130" s="105"/>
      <c r="AF130" s="105"/>
      <c r="AG130" s="105"/>
      <c r="AH130" s="105"/>
      <c r="AI130" s="105"/>
      <c r="AJ130" s="105"/>
      <c r="AK130" s="105"/>
      <c r="AL130" s="105"/>
      <c r="AM130" s="105"/>
      <c r="AN130" s="105"/>
      <c r="AO130" s="105"/>
      <c r="AP130" s="105"/>
      <c r="AQ130" s="105"/>
      <c r="AR130" s="105"/>
      <c r="AS130" s="105"/>
      <c r="AT130" s="105"/>
      <c r="AU130" s="105"/>
      <c r="AV130" s="105"/>
      <c r="AW130" s="105"/>
      <c r="AX130" s="248"/>
      <c r="AY130" s="248"/>
      <c r="BD130" s="47"/>
      <c r="BE130" s="257"/>
      <c r="BF130" s="260"/>
      <c r="BJ130" s="263"/>
    </row>
    <row r="131" spans="3:62" s="36" customFormat="1">
      <c r="C131" s="37"/>
      <c r="D131" s="73"/>
      <c r="E131" s="73"/>
      <c r="F131" s="37"/>
      <c r="G131" s="37" t="s">
        <v>1667</v>
      </c>
      <c r="H131" s="73"/>
      <c r="I131" s="73"/>
      <c r="J131" s="73"/>
      <c r="K131" s="73"/>
      <c r="L131" s="73"/>
      <c r="M131" s="105"/>
      <c r="N131" s="105"/>
      <c r="O131" s="105"/>
      <c r="P131" s="105"/>
      <c r="Q131" s="105"/>
      <c r="R131" s="105"/>
      <c r="S131" s="105"/>
      <c r="T131" s="105"/>
      <c r="U131" s="105"/>
      <c r="V131" s="105"/>
      <c r="W131" s="105"/>
      <c r="X131" s="105"/>
      <c r="Y131" s="105"/>
      <c r="Z131" s="105"/>
      <c r="AA131" s="105"/>
      <c r="AB131" s="105"/>
      <c r="AC131" s="105"/>
      <c r="AD131" s="105"/>
      <c r="AE131" s="105"/>
      <c r="AF131" s="105"/>
      <c r="AG131" s="105"/>
      <c r="AH131" s="105"/>
      <c r="AI131" s="105"/>
      <c r="AJ131" s="105"/>
      <c r="AK131" s="105"/>
      <c r="AL131" s="105"/>
      <c r="AM131" s="105"/>
      <c r="AN131" s="105"/>
      <c r="AO131" s="105"/>
      <c r="AP131" s="105"/>
      <c r="AQ131" s="105"/>
      <c r="AR131" s="105"/>
      <c r="AS131" s="105"/>
      <c r="AT131" s="105"/>
      <c r="AU131" s="105"/>
      <c r="AV131" s="105"/>
      <c r="AW131" s="105"/>
      <c r="AX131" s="248"/>
      <c r="AY131" s="248"/>
      <c r="BD131" s="47"/>
      <c r="BE131" s="257"/>
      <c r="BF131" s="260"/>
      <c r="BJ131" s="263"/>
    </row>
    <row r="132" spans="3:62" s="36" customFormat="1">
      <c r="C132" s="53"/>
      <c r="D132" s="73"/>
      <c r="E132" s="75" t="s">
        <v>12075</v>
      </c>
      <c r="F132" s="73"/>
      <c r="G132" s="73"/>
      <c r="H132" s="73"/>
      <c r="I132" s="73"/>
      <c r="J132" s="73"/>
      <c r="K132" s="73"/>
      <c r="L132" s="73"/>
      <c r="M132" s="105"/>
      <c r="N132" s="105"/>
      <c r="O132" s="105"/>
      <c r="P132" s="105"/>
      <c r="Q132" s="105"/>
      <c r="R132" s="105"/>
      <c r="S132" s="105"/>
      <c r="T132" s="105"/>
      <c r="U132" s="105"/>
      <c r="V132" s="105"/>
      <c r="W132" s="105"/>
      <c r="X132" s="105"/>
      <c r="Y132" s="105"/>
      <c r="Z132" s="105"/>
      <c r="AA132" s="105"/>
      <c r="AB132" s="105"/>
      <c r="AC132" s="105"/>
      <c r="AD132" s="105"/>
      <c r="AE132" s="105"/>
      <c r="AF132" s="105"/>
      <c r="AG132" s="105"/>
      <c r="AH132" s="105"/>
      <c r="AI132" s="105"/>
      <c r="AJ132" s="105"/>
      <c r="AK132" s="105"/>
      <c r="AL132" s="105"/>
      <c r="AM132" s="105"/>
      <c r="AN132" s="105"/>
      <c r="AO132" s="105"/>
      <c r="AP132" s="105"/>
      <c r="AQ132" s="105"/>
      <c r="AR132" s="105"/>
      <c r="AS132" s="105"/>
      <c r="AT132" s="105"/>
      <c r="AU132" s="105"/>
      <c r="AV132" s="105"/>
      <c r="AW132" s="105"/>
      <c r="AX132" s="248"/>
      <c r="AY132" s="248"/>
      <c r="BD132" s="47"/>
      <c r="BE132" s="257"/>
      <c r="BF132" s="260"/>
      <c r="BJ132" s="263"/>
    </row>
    <row r="133" spans="3:62" s="36" customFormat="1">
      <c r="C133" s="37"/>
      <c r="D133" s="73"/>
      <c r="E133" s="73"/>
      <c r="F133" s="37" t="s">
        <v>3523</v>
      </c>
      <c r="G133" s="73"/>
      <c r="H133" s="73"/>
      <c r="I133" s="73"/>
      <c r="J133" s="73"/>
      <c r="K133" s="73"/>
      <c r="L133" s="73"/>
      <c r="M133" s="105"/>
      <c r="N133" s="105"/>
      <c r="O133" s="105"/>
      <c r="P133" s="105"/>
      <c r="Q133" s="105"/>
      <c r="R133" s="105"/>
      <c r="S133" s="105"/>
      <c r="T133" s="105"/>
      <c r="U133" s="105"/>
      <c r="V133" s="105"/>
      <c r="W133" s="105"/>
      <c r="X133" s="105"/>
      <c r="Y133" s="105"/>
      <c r="Z133" s="105"/>
      <c r="AA133" s="105"/>
      <c r="AB133" s="105"/>
      <c r="AC133" s="105"/>
      <c r="AD133" s="105"/>
      <c r="AE133" s="105"/>
      <c r="AF133" s="105"/>
      <c r="AG133" s="105"/>
      <c r="AH133" s="105"/>
      <c r="AI133" s="105"/>
      <c r="AJ133" s="105"/>
      <c r="AK133" s="105"/>
      <c r="AL133" s="105"/>
      <c r="AM133" s="105"/>
      <c r="AN133" s="105"/>
      <c r="AO133" s="105"/>
      <c r="AP133" s="105"/>
      <c r="AQ133" s="105"/>
      <c r="AR133" s="105"/>
      <c r="AS133" s="105"/>
      <c r="AT133" s="105"/>
      <c r="AU133" s="105"/>
      <c r="AV133" s="105"/>
      <c r="AW133" s="105"/>
      <c r="AX133" s="248"/>
      <c r="AY133" s="248"/>
      <c r="BD133" s="47"/>
      <c r="BE133" s="257"/>
      <c r="BJ133" s="263"/>
    </row>
    <row r="134" spans="3:62" s="36" customFormat="1">
      <c r="C134" s="37"/>
      <c r="D134" s="73"/>
      <c r="E134" s="73"/>
      <c r="F134" s="37" t="s">
        <v>7251</v>
      </c>
      <c r="G134" s="73"/>
      <c r="H134" s="73"/>
      <c r="I134" s="73"/>
      <c r="J134" s="99"/>
      <c r="K134" s="73"/>
      <c r="L134" s="73"/>
      <c r="M134" s="105"/>
      <c r="N134" s="105"/>
      <c r="O134" s="105"/>
      <c r="P134" s="105"/>
      <c r="Q134" s="105"/>
      <c r="R134" s="105"/>
      <c r="S134" s="105"/>
      <c r="T134" s="105"/>
      <c r="U134" s="105"/>
      <c r="V134" s="105"/>
      <c r="W134" s="105"/>
      <c r="X134" s="105"/>
      <c r="Y134" s="105"/>
      <c r="Z134" s="105"/>
      <c r="AA134" s="105"/>
      <c r="AB134" s="105"/>
      <c r="AC134" s="105"/>
      <c r="AD134" s="105"/>
      <c r="AE134" s="105"/>
      <c r="AF134" s="105"/>
      <c r="AG134" s="105"/>
      <c r="AH134" s="105"/>
      <c r="AI134" s="105"/>
      <c r="AJ134" s="105"/>
      <c r="AK134" s="105"/>
      <c r="AL134" s="105"/>
      <c r="AM134" s="105"/>
      <c r="AN134" s="105"/>
      <c r="AO134" s="105"/>
      <c r="AP134" s="105"/>
      <c r="AQ134" s="105"/>
      <c r="AR134" s="105"/>
      <c r="AS134" s="105"/>
      <c r="AT134" s="105"/>
      <c r="AU134" s="105"/>
      <c r="AV134" s="105"/>
      <c r="AW134" s="105"/>
      <c r="AX134" s="248"/>
      <c r="AY134" s="248"/>
      <c r="BD134" s="47"/>
      <c r="BE134" s="257"/>
      <c r="BJ134" s="263"/>
    </row>
    <row r="135" spans="3:62" s="36" customFormat="1">
      <c r="C135" s="37"/>
      <c r="D135" s="73"/>
      <c r="E135" s="73"/>
      <c r="F135" s="37" t="s">
        <v>12076</v>
      </c>
      <c r="G135" s="73"/>
      <c r="H135" s="73"/>
      <c r="I135" s="73"/>
      <c r="J135" s="73"/>
      <c r="K135" s="73"/>
      <c r="L135" s="73"/>
      <c r="M135" s="105"/>
      <c r="N135" s="105"/>
      <c r="O135" s="105"/>
      <c r="P135" s="105"/>
      <c r="Q135" s="105"/>
      <c r="R135" s="105"/>
      <c r="S135" s="105"/>
      <c r="T135" s="105"/>
      <c r="U135" s="105"/>
      <c r="V135" s="105"/>
      <c r="W135" s="105"/>
      <c r="X135" s="105"/>
      <c r="Y135" s="105"/>
      <c r="Z135" s="105"/>
      <c r="AA135" s="105"/>
      <c r="AB135" s="105"/>
      <c r="AC135" s="105"/>
      <c r="AD135" s="105"/>
      <c r="AE135" s="105"/>
      <c r="AF135" s="105"/>
      <c r="AG135" s="105"/>
      <c r="AH135" s="105"/>
      <c r="AI135" s="105"/>
      <c r="AJ135" s="105"/>
      <c r="AK135" s="105"/>
      <c r="AL135" s="105"/>
      <c r="AM135" s="105"/>
      <c r="AN135" s="105"/>
      <c r="AO135" s="105"/>
      <c r="AP135" s="105"/>
      <c r="AQ135" s="105"/>
      <c r="AR135" s="105"/>
      <c r="AS135" s="105"/>
      <c r="AT135" s="105"/>
      <c r="AU135" s="105"/>
      <c r="AV135" s="105"/>
      <c r="AW135" s="105"/>
      <c r="AX135" s="248"/>
      <c r="AY135" s="248"/>
      <c r="BD135" s="47"/>
      <c r="BE135" s="257"/>
      <c r="BJ135" s="263"/>
    </row>
    <row r="136" spans="3:62" s="36" customFormat="1">
      <c r="D136" s="73"/>
      <c r="E136" s="75" t="s">
        <v>12078</v>
      </c>
      <c r="F136" s="73"/>
      <c r="G136" s="73"/>
      <c r="H136" s="73"/>
      <c r="I136" s="73"/>
      <c r="J136" s="73"/>
      <c r="K136" s="73"/>
      <c r="L136" s="73"/>
      <c r="M136" s="105"/>
      <c r="N136" s="105"/>
      <c r="O136" s="105"/>
      <c r="P136" s="105"/>
      <c r="Q136" s="105"/>
      <c r="R136" s="105"/>
      <c r="S136" s="105"/>
      <c r="T136" s="105"/>
      <c r="U136" s="105"/>
      <c r="V136" s="105"/>
      <c r="W136" s="105"/>
      <c r="X136" s="105"/>
      <c r="Y136" s="105"/>
      <c r="Z136" s="105"/>
      <c r="AA136" s="105"/>
      <c r="AB136" s="105"/>
      <c r="AC136" s="105"/>
      <c r="AD136" s="105"/>
      <c r="AE136" s="105"/>
      <c r="AF136" s="105"/>
      <c r="AG136" s="105"/>
      <c r="AH136" s="105"/>
      <c r="AI136" s="105"/>
      <c r="AJ136" s="105"/>
      <c r="AK136" s="105"/>
      <c r="AL136" s="105"/>
      <c r="AM136" s="105"/>
      <c r="AN136" s="105"/>
      <c r="AO136" s="105"/>
      <c r="AP136" s="105"/>
      <c r="AQ136" s="105"/>
      <c r="AR136" s="105"/>
      <c r="AS136" s="105"/>
      <c r="AT136" s="105"/>
      <c r="AU136" s="105"/>
      <c r="AV136" s="105"/>
      <c r="AW136" s="105"/>
      <c r="AX136" s="248"/>
      <c r="AY136" s="248"/>
      <c r="BD136" s="47"/>
      <c r="BE136" s="257"/>
      <c r="BJ136" s="263"/>
    </row>
    <row r="137" spans="3:62" s="36" customFormat="1">
      <c r="C137" s="37"/>
      <c r="D137" s="73"/>
      <c r="E137" s="73"/>
      <c r="F137" s="75" t="s">
        <v>10810</v>
      </c>
      <c r="G137" s="73"/>
      <c r="H137" s="73"/>
      <c r="I137" s="73"/>
      <c r="J137" s="73"/>
      <c r="K137" s="73"/>
      <c r="L137" s="73"/>
      <c r="M137" s="105"/>
      <c r="N137" s="105"/>
      <c r="O137" s="105"/>
      <c r="P137" s="105"/>
      <c r="Q137" s="105"/>
      <c r="R137" s="105"/>
      <c r="S137" s="105"/>
      <c r="T137" s="105"/>
      <c r="U137" s="105"/>
      <c r="V137" s="105"/>
      <c r="W137" s="105"/>
      <c r="X137" s="105"/>
      <c r="Y137" s="105"/>
      <c r="Z137" s="105"/>
      <c r="AA137" s="105"/>
      <c r="AB137" s="105"/>
      <c r="AC137" s="105"/>
      <c r="AD137" s="105"/>
      <c r="AE137" s="105"/>
      <c r="AF137" s="105"/>
      <c r="AG137" s="105"/>
      <c r="AH137" s="105"/>
      <c r="AI137" s="105"/>
      <c r="AJ137" s="105"/>
      <c r="AK137" s="105"/>
      <c r="AL137" s="105"/>
      <c r="AM137" s="105"/>
      <c r="AN137" s="105"/>
      <c r="AO137" s="105"/>
      <c r="AP137" s="105"/>
      <c r="AQ137" s="105"/>
      <c r="AR137" s="105"/>
      <c r="AS137" s="105"/>
      <c r="AT137" s="105"/>
      <c r="AU137" s="105"/>
      <c r="AV137" s="105"/>
      <c r="AW137" s="105"/>
      <c r="AX137" s="248"/>
      <c r="AY137" s="248"/>
      <c r="BD137" s="47"/>
      <c r="BE137" s="257"/>
      <c r="BJ137" s="263"/>
    </row>
    <row r="138" spans="3:62" s="36" customFormat="1">
      <c r="D138" s="73"/>
      <c r="E138" s="73"/>
      <c r="F138" s="73"/>
      <c r="G138" s="73"/>
      <c r="H138" s="73"/>
      <c r="I138" s="73"/>
      <c r="J138" s="73"/>
      <c r="K138" s="73"/>
      <c r="L138" s="73"/>
      <c r="M138" s="105"/>
      <c r="N138" s="105"/>
      <c r="O138" s="105"/>
      <c r="P138" s="105"/>
      <c r="Q138" s="105"/>
      <c r="R138" s="105"/>
      <c r="S138" s="105"/>
      <c r="T138" s="105"/>
      <c r="U138" s="105"/>
      <c r="V138" s="105"/>
      <c r="W138" s="105"/>
      <c r="X138" s="105"/>
      <c r="Y138" s="105"/>
      <c r="Z138" s="105"/>
      <c r="AA138" s="105"/>
      <c r="AB138" s="105"/>
      <c r="AC138" s="105"/>
      <c r="AD138" s="105"/>
      <c r="AE138" s="105"/>
      <c r="AF138" s="105"/>
      <c r="AG138" s="105"/>
      <c r="AH138" s="105"/>
      <c r="AI138" s="105"/>
      <c r="AJ138" s="105"/>
      <c r="AK138" s="105"/>
      <c r="AL138" s="105"/>
      <c r="AM138" s="105"/>
      <c r="AN138" s="105"/>
      <c r="AO138" s="105"/>
      <c r="AP138" s="105"/>
      <c r="AQ138" s="105"/>
      <c r="AR138" s="105"/>
      <c r="AS138" s="105"/>
      <c r="AT138" s="105"/>
      <c r="AU138" s="105"/>
      <c r="AV138" s="105"/>
      <c r="AW138" s="105"/>
      <c r="AX138" s="248"/>
      <c r="AY138" s="248"/>
      <c r="BD138" s="47"/>
      <c r="BE138" s="257"/>
      <c r="BJ138" s="263"/>
    </row>
    <row r="139" spans="3:62" s="36" customFormat="1">
      <c r="C139" s="36" t="s">
        <v>8098</v>
      </c>
      <c r="D139" s="77"/>
      <c r="E139" s="77"/>
      <c r="F139" s="77"/>
      <c r="G139" s="77"/>
      <c r="H139" s="77"/>
      <c r="I139" s="77"/>
      <c r="J139" s="77"/>
      <c r="K139" s="77"/>
      <c r="L139" s="77"/>
      <c r="M139" s="46"/>
      <c r="N139" s="46"/>
      <c r="O139" s="46"/>
      <c r="P139" s="46"/>
      <c r="Q139" s="46"/>
      <c r="R139" s="46"/>
      <c r="S139" s="46"/>
      <c r="T139" s="46"/>
      <c r="U139" s="46"/>
      <c r="V139" s="46"/>
      <c r="W139" s="46"/>
      <c r="X139" s="46"/>
      <c r="Y139" s="46"/>
      <c r="Z139" s="46"/>
      <c r="AA139" s="46"/>
      <c r="AB139" s="46"/>
      <c r="AC139" s="46"/>
      <c r="AD139" s="46"/>
      <c r="AE139" s="46"/>
      <c r="AF139" s="46"/>
      <c r="AG139" s="105"/>
      <c r="AH139" s="105"/>
      <c r="AI139" s="105"/>
      <c r="AJ139" s="105"/>
      <c r="AK139" s="105"/>
      <c r="AL139" s="105"/>
      <c r="AM139" s="105"/>
      <c r="AN139" s="105"/>
      <c r="AO139" s="105"/>
      <c r="AP139" s="105"/>
      <c r="AQ139" s="105"/>
      <c r="AR139" s="105"/>
      <c r="AS139" s="105"/>
      <c r="AT139" s="105"/>
      <c r="AU139" s="105"/>
      <c r="AV139" s="105"/>
      <c r="AW139" s="105"/>
      <c r="AX139" s="248"/>
      <c r="AY139" s="248"/>
      <c r="BD139" s="47"/>
      <c r="BE139" s="257"/>
      <c r="BJ139" s="263"/>
    </row>
    <row r="140" spans="3:62" s="36" customFormat="1">
      <c r="C140" s="54"/>
      <c r="D140" s="73"/>
      <c r="E140" s="73"/>
      <c r="F140" s="73"/>
      <c r="G140" s="73"/>
      <c r="H140" s="73"/>
      <c r="I140" s="73"/>
      <c r="J140" s="73"/>
      <c r="K140" s="73"/>
      <c r="L140" s="73"/>
      <c r="M140" s="105"/>
      <c r="N140" s="105"/>
      <c r="O140" s="105"/>
      <c r="P140" s="105"/>
      <c r="Q140" s="105"/>
      <c r="R140" s="105"/>
      <c r="S140" s="105"/>
      <c r="T140" s="105"/>
      <c r="U140" s="105"/>
      <c r="V140" s="105"/>
      <c r="W140" s="105"/>
      <c r="X140" s="105"/>
      <c r="Y140" s="105"/>
      <c r="Z140" s="105"/>
      <c r="AA140" s="105"/>
      <c r="AB140" s="105"/>
      <c r="AC140" s="105"/>
      <c r="AD140" s="105"/>
      <c r="AE140" s="105"/>
      <c r="AF140" s="105"/>
      <c r="AG140" s="105"/>
      <c r="AH140" s="201"/>
      <c r="AI140" s="201"/>
      <c r="AJ140" s="201"/>
      <c r="AK140" s="201"/>
      <c r="AL140" s="201"/>
      <c r="AM140" s="201"/>
      <c r="AN140" s="201"/>
      <c r="AO140" s="201"/>
      <c r="AP140" s="201"/>
      <c r="AQ140" s="201"/>
      <c r="AR140" s="201"/>
      <c r="AS140" s="201"/>
      <c r="AT140" s="201"/>
      <c r="AU140" s="201"/>
      <c r="AV140" s="201"/>
      <c r="AW140" s="201"/>
      <c r="AX140" s="248"/>
      <c r="AY140" s="248"/>
      <c r="BD140" s="47"/>
      <c r="BE140" s="257"/>
      <c r="BJ140" s="263"/>
    </row>
    <row r="141" spans="3:62" s="36" customFormat="1" ht="16.5" customHeight="1">
      <c r="C141" s="55" t="s">
        <v>10374</v>
      </c>
      <c r="D141" s="55"/>
      <c r="E141" s="55"/>
      <c r="F141" s="55"/>
      <c r="G141" s="55"/>
      <c r="H141" s="55"/>
      <c r="I141" s="55"/>
      <c r="J141" s="55"/>
      <c r="K141" s="55"/>
      <c r="L141" s="55"/>
      <c r="M141" s="106" t="s">
        <v>12096</v>
      </c>
      <c r="N141" s="120"/>
      <c r="O141" s="120"/>
      <c r="P141" s="120"/>
      <c r="Q141" s="120"/>
      <c r="R141" s="120"/>
      <c r="S141" s="120"/>
      <c r="T141" s="120"/>
      <c r="U141" s="120"/>
      <c r="V141" s="120"/>
      <c r="W141" s="120"/>
      <c r="X141" s="120"/>
      <c r="Y141" s="120"/>
      <c r="Z141" s="120"/>
      <c r="AA141" s="120"/>
      <c r="AB141" s="120"/>
      <c r="AC141" s="120"/>
      <c r="AD141" s="120"/>
      <c r="AE141" s="120"/>
      <c r="AF141" s="120"/>
      <c r="AG141" s="120"/>
      <c r="AH141" s="120"/>
      <c r="AI141" s="120"/>
      <c r="AJ141" s="120"/>
      <c r="AK141" s="120"/>
      <c r="AL141" s="120"/>
      <c r="AM141" s="120"/>
      <c r="AN141" s="120"/>
      <c r="AO141" s="120"/>
      <c r="AP141" s="120"/>
      <c r="AQ141" s="120"/>
      <c r="AR141" s="120"/>
      <c r="AS141" s="120"/>
      <c r="AT141" s="120"/>
      <c r="AU141" s="120"/>
      <c r="AV141" s="120"/>
      <c r="AW141" s="234"/>
      <c r="AX141" s="248"/>
      <c r="AY141" s="248"/>
      <c r="BD141" s="47"/>
      <c r="BE141" s="257"/>
      <c r="BJ141" s="263"/>
    </row>
    <row r="142" spans="3:62" s="36" customFormat="1">
      <c r="C142" s="55"/>
      <c r="D142" s="55"/>
      <c r="E142" s="55"/>
      <c r="F142" s="55"/>
      <c r="G142" s="55"/>
      <c r="H142" s="55"/>
      <c r="I142" s="55"/>
      <c r="J142" s="55"/>
      <c r="K142" s="55"/>
      <c r="L142" s="55"/>
      <c r="M142" s="107"/>
      <c r="N142" s="121"/>
      <c r="O142" s="121"/>
      <c r="P142" s="121"/>
      <c r="Q142" s="121"/>
      <c r="R142" s="121"/>
      <c r="S142" s="121"/>
      <c r="T142" s="121"/>
      <c r="U142" s="121"/>
      <c r="V142" s="121"/>
      <c r="W142" s="121"/>
      <c r="X142" s="121"/>
      <c r="Y142" s="121"/>
      <c r="Z142" s="121"/>
      <c r="AA142" s="121"/>
      <c r="AB142" s="121"/>
      <c r="AC142" s="121"/>
      <c r="AD142" s="121"/>
      <c r="AE142" s="121"/>
      <c r="AF142" s="121"/>
      <c r="AG142" s="121"/>
      <c r="AH142" s="121"/>
      <c r="AI142" s="121"/>
      <c r="AJ142" s="121"/>
      <c r="AK142" s="121"/>
      <c r="AL142" s="121"/>
      <c r="AM142" s="121"/>
      <c r="AN142" s="121"/>
      <c r="AO142" s="121"/>
      <c r="AP142" s="121"/>
      <c r="AQ142" s="121"/>
      <c r="AR142" s="121"/>
      <c r="AS142" s="121"/>
      <c r="AT142" s="121"/>
      <c r="AU142" s="121"/>
      <c r="AV142" s="121"/>
      <c r="AW142" s="235"/>
      <c r="AX142" s="248"/>
      <c r="AY142" s="248"/>
      <c r="BD142" s="47"/>
      <c r="BE142" s="257"/>
      <c r="BJ142" s="263"/>
    </row>
    <row r="143" spans="3:62" s="36" customFormat="1" ht="16.5" customHeight="1">
      <c r="C143" s="55"/>
      <c r="D143" s="55"/>
      <c r="E143" s="55"/>
      <c r="F143" s="55"/>
      <c r="G143" s="55"/>
      <c r="H143" s="55"/>
      <c r="I143" s="55"/>
      <c r="J143" s="55"/>
      <c r="K143" s="55"/>
      <c r="L143" s="55"/>
      <c r="M143" s="108"/>
      <c r="N143" s="122"/>
      <c r="O143" s="122"/>
      <c r="P143" s="122"/>
      <c r="Q143" s="122"/>
      <c r="R143" s="122"/>
      <c r="S143" s="122"/>
      <c r="T143" s="122"/>
      <c r="U143" s="122"/>
      <c r="V143" s="122"/>
      <c r="W143" s="122"/>
      <c r="X143" s="122"/>
      <c r="Y143" s="122"/>
      <c r="Z143" s="122"/>
      <c r="AA143" s="122"/>
      <c r="AB143" s="122"/>
      <c r="AC143" s="122"/>
      <c r="AD143" s="122"/>
      <c r="AE143" s="122"/>
      <c r="AF143" s="122"/>
      <c r="AG143" s="122"/>
      <c r="AH143" s="122"/>
      <c r="AI143" s="122"/>
      <c r="AJ143" s="122"/>
      <c r="AK143" s="122"/>
      <c r="AL143" s="122"/>
      <c r="AM143" s="122"/>
      <c r="AN143" s="122"/>
      <c r="AO143" s="122"/>
      <c r="AP143" s="122"/>
      <c r="AQ143" s="122"/>
      <c r="AR143" s="122"/>
      <c r="AS143" s="122"/>
      <c r="AT143" s="122"/>
      <c r="AU143" s="122"/>
      <c r="AV143" s="122"/>
      <c r="AW143" s="236"/>
      <c r="AX143" s="249" t="str">
        <f>LEN(M141)&amp;"字"</f>
        <v>48字</v>
      </c>
      <c r="AY143" s="248"/>
      <c r="BD143" s="47"/>
      <c r="BE143" s="257"/>
      <c r="BJ143" s="263"/>
    </row>
    <row r="144" spans="3:62" s="36" customFormat="1" ht="16.5" customHeight="1">
      <c r="C144" s="55" t="s">
        <v>4047</v>
      </c>
      <c r="D144" s="55"/>
      <c r="E144" s="55"/>
      <c r="F144" s="55"/>
      <c r="G144" s="55"/>
      <c r="H144" s="55"/>
      <c r="I144" s="55"/>
      <c r="J144" s="55"/>
      <c r="K144" s="55"/>
      <c r="L144" s="55"/>
      <c r="M144" s="106" t="s">
        <v>804</v>
      </c>
      <c r="N144" s="120"/>
      <c r="O144" s="120"/>
      <c r="P144" s="120"/>
      <c r="Q144" s="120"/>
      <c r="R144" s="120"/>
      <c r="S144" s="120"/>
      <c r="T144" s="120"/>
      <c r="U144" s="120"/>
      <c r="V144" s="120"/>
      <c r="W144" s="120"/>
      <c r="X144" s="120"/>
      <c r="Y144" s="120"/>
      <c r="Z144" s="120"/>
      <c r="AA144" s="120"/>
      <c r="AB144" s="120"/>
      <c r="AC144" s="120"/>
      <c r="AD144" s="120"/>
      <c r="AE144" s="120"/>
      <c r="AF144" s="120"/>
      <c r="AG144" s="120"/>
      <c r="AH144" s="120"/>
      <c r="AI144" s="120"/>
      <c r="AJ144" s="120"/>
      <c r="AK144" s="120"/>
      <c r="AL144" s="120"/>
      <c r="AM144" s="120"/>
      <c r="AN144" s="120"/>
      <c r="AO144" s="120"/>
      <c r="AP144" s="120"/>
      <c r="AQ144" s="120"/>
      <c r="AR144" s="120"/>
      <c r="AS144" s="120"/>
      <c r="AT144" s="120"/>
      <c r="AU144" s="120"/>
      <c r="AV144" s="120"/>
      <c r="AW144" s="234"/>
      <c r="AX144" s="248"/>
      <c r="AY144" s="248"/>
      <c r="BD144" s="47"/>
      <c r="BE144" s="257"/>
      <c r="BJ144" s="263"/>
    </row>
    <row r="145" spans="3:62" s="36" customFormat="1">
      <c r="C145" s="55"/>
      <c r="D145" s="55"/>
      <c r="E145" s="55"/>
      <c r="F145" s="55"/>
      <c r="G145" s="55"/>
      <c r="H145" s="55"/>
      <c r="I145" s="55"/>
      <c r="J145" s="55"/>
      <c r="K145" s="55"/>
      <c r="L145" s="55"/>
      <c r="M145" s="107"/>
      <c r="N145" s="121"/>
      <c r="O145" s="121"/>
      <c r="P145" s="121"/>
      <c r="Q145" s="121"/>
      <c r="R145" s="121"/>
      <c r="S145" s="121"/>
      <c r="T145" s="121"/>
      <c r="U145" s="121"/>
      <c r="V145" s="121"/>
      <c r="W145" s="121"/>
      <c r="X145" s="121"/>
      <c r="Y145" s="121"/>
      <c r="Z145" s="121"/>
      <c r="AA145" s="121"/>
      <c r="AB145" s="121"/>
      <c r="AC145" s="121"/>
      <c r="AD145" s="121"/>
      <c r="AE145" s="121"/>
      <c r="AF145" s="121"/>
      <c r="AG145" s="121"/>
      <c r="AH145" s="121"/>
      <c r="AI145" s="121"/>
      <c r="AJ145" s="121"/>
      <c r="AK145" s="121"/>
      <c r="AL145" s="121"/>
      <c r="AM145" s="121"/>
      <c r="AN145" s="121"/>
      <c r="AO145" s="121"/>
      <c r="AP145" s="121"/>
      <c r="AQ145" s="121"/>
      <c r="AR145" s="121"/>
      <c r="AS145" s="121"/>
      <c r="AT145" s="121"/>
      <c r="AU145" s="121"/>
      <c r="AV145" s="121"/>
      <c r="AW145" s="235"/>
      <c r="AX145" s="248"/>
      <c r="AY145" s="248"/>
      <c r="BD145" s="47"/>
      <c r="BE145" s="257"/>
      <c r="BJ145" s="263"/>
    </row>
    <row r="146" spans="3:62" s="36" customFormat="1" ht="16.5" customHeight="1">
      <c r="C146" s="55"/>
      <c r="D146" s="55"/>
      <c r="E146" s="55"/>
      <c r="F146" s="55"/>
      <c r="G146" s="55"/>
      <c r="H146" s="55"/>
      <c r="I146" s="55"/>
      <c r="J146" s="55"/>
      <c r="K146" s="55"/>
      <c r="L146" s="55"/>
      <c r="M146" s="108"/>
      <c r="N146" s="122"/>
      <c r="O146" s="122"/>
      <c r="P146" s="122"/>
      <c r="Q146" s="122"/>
      <c r="R146" s="122"/>
      <c r="S146" s="122"/>
      <c r="T146" s="122"/>
      <c r="U146" s="122"/>
      <c r="V146" s="122"/>
      <c r="W146" s="122"/>
      <c r="X146" s="122"/>
      <c r="Y146" s="122"/>
      <c r="Z146" s="122"/>
      <c r="AA146" s="122"/>
      <c r="AB146" s="122"/>
      <c r="AC146" s="122"/>
      <c r="AD146" s="122"/>
      <c r="AE146" s="122"/>
      <c r="AF146" s="122"/>
      <c r="AG146" s="122"/>
      <c r="AH146" s="122"/>
      <c r="AI146" s="122"/>
      <c r="AJ146" s="122"/>
      <c r="AK146" s="122"/>
      <c r="AL146" s="122"/>
      <c r="AM146" s="122"/>
      <c r="AN146" s="122"/>
      <c r="AO146" s="122"/>
      <c r="AP146" s="122"/>
      <c r="AQ146" s="122"/>
      <c r="AR146" s="122"/>
      <c r="AS146" s="122"/>
      <c r="AT146" s="122"/>
      <c r="AU146" s="122"/>
      <c r="AV146" s="122"/>
      <c r="AW146" s="236"/>
      <c r="AX146" s="249" t="str">
        <f>LEN(M144)&amp;"字"</f>
        <v>143字</v>
      </c>
      <c r="AY146" s="248"/>
      <c r="BD146" s="47"/>
      <c r="BE146" s="257"/>
      <c r="BJ146" s="263"/>
    </row>
    <row r="147" spans="3:62" s="36" customFormat="1" ht="16.5" customHeight="1">
      <c r="C147" s="55" t="s">
        <v>11192</v>
      </c>
      <c r="D147" s="55"/>
      <c r="E147" s="55"/>
      <c r="F147" s="55"/>
      <c r="G147" s="55"/>
      <c r="H147" s="55"/>
      <c r="I147" s="55"/>
      <c r="J147" s="55"/>
      <c r="K147" s="55"/>
      <c r="L147" s="55"/>
      <c r="M147" s="106" t="s">
        <v>12099</v>
      </c>
      <c r="N147" s="120"/>
      <c r="O147" s="120"/>
      <c r="P147" s="120"/>
      <c r="Q147" s="120"/>
      <c r="R147" s="120"/>
      <c r="S147" s="120"/>
      <c r="T147" s="120"/>
      <c r="U147" s="120"/>
      <c r="V147" s="120"/>
      <c r="W147" s="120"/>
      <c r="X147" s="120"/>
      <c r="Y147" s="120"/>
      <c r="Z147" s="120"/>
      <c r="AA147" s="120"/>
      <c r="AB147" s="120"/>
      <c r="AC147" s="120"/>
      <c r="AD147" s="120"/>
      <c r="AE147" s="120"/>
      <c r="AF147" s="120"/>
      <c r="AG147" s="120"/>
      <c r="AH147" s="120"/>
      <c r="AI147" s="120"/>
      <c r="AJ147" s="120"/>
      <c r="AK147" s="120"/>
      <c r="AL147" s="120"/>
      <c r="AM147" s="120"/>
      <c r="AN147" s="120"/>
      <c r="AO147" s="120"/>
      <c r="AP147" s="120"/>
      <c r="AQ147" s="120"/>
      <c r="AR147" s="120"/>
      <c r="AS147" s="120"/>
      <c r="AT147" s="120"/>
      <c r="AU147" s="120"/>
      <c r="AV147" s="120"/>
      <c r="AW147" s="234"/>
      <c r="AX147" s="248"/>
      <c r="AY147" s="248"/>
      <c r="BD147" s="47"/>
      <c r="BE147" s="257"/>
      <c r="BJ147" s="263"/>
    </row>
    <row r="148" spans="3:62" s="36" customFormat="1">
      <c r="C148" s="55"/>
      <c r="D148" s="55"/>
      <c r="E148" s="55"/>
      <c r="F148" s="55"/>
      <c r="G148" s="55"/>
      <c r="H148" s="55"/>
      <c r="I148" s="55"/>
      <c r="J148" s="55"/>
      <c r="K148" s="55"/>
      <c r="L148" s="55"/>
      <c r="M148" s="107"/>
      <c r="N148" s="121"/>
      <c r="O148" s="121"/>
      <c r="P148" s="121"/>
      <c r="Q148" s="121"/>
      <c r="R148" s="121"/>
      <c r="S148" s="121"/>
      <c r="T148" s="121"/>
      <c r="U148" s="121"/>
      <c r="V148" s="121"/>
      <c r="W148" s="121"/>
      <c r="X148" s="121"/>
      <c r="Y148" s="121"/>
      <c r="Z148" s="121"/>
      <c r="AA148" s="121"/>
      <c r="AB148" s="121"/>
      <c r="AC148" s="121"/>
      <c r="AD148" s="121"/>
      <c r="AE148" s="121"/>
      <c r="AF148" s="121"/>
      <c r="AG148" s="121"/>
      <c r="AH148" s="121"/>
      <c r="AI148" s="121"/>
      <c r="AJ148" s="121"/>
      <c r="AK148" s="121"/>
      <c r="AL148" s="121"/>
      <c r="AM148" s="121"/>
      <c r="AN148" s="121"/>
      <c r="AO148" s="121"/>
      <c r="AP148" s="121"/>
      <c r="AQ148" s="121"/>
      <c r="AR148" s="121"/>
      <c r="AS148" s="121"/>
      <c r="AT148" s="121"/>
      <c r="AU148" s="121"/>
      <c r="AV148" s="121"/>
      <c r="AW148" s="235"/>
      <c r="AX148" s="248"/>
      <c r="AY148" s="248"/>
      <c r="BD148" s="47"/>
      <c r="BE148" s="257"/>
      <c r="BJ148" s="263"/>
    </row>
    <row r="149" spans="3:62" s="36" customFormat="1" ht="16.5" customHeight="1">
      <c r="C149" s="55"/>
      <c r="D149" s="55"/>
      <c r="E149" s="55"/>
      <c r="F149" s="55"/>
      <c r="G149" s="55"/>
      <c r="H149" s="55"/>
      <c r="I149" s="55"/>
      <c r="J149" s="55"/>
      <c r="K149" s="55"/>
      <c r="L149" s="55"/>
      <c r="M149" s="108"/>
      <c r="N149" s="122"/>
      <c r="O149" s="122"/>
      <c r="P149" s="122"/>
      <c r="Q149" s="122"/>
      <c r="R149" s="122"/>
      <c r="S149" s="122"/>
      <c r="T149" s="122"/>
      <c r="U149" s="122"/>
      <c r="V149" s="122"/>
      <c r="W149" s="122"/>
      <c r="X149" s="122"/>
      <c r="Y149" s="122"/>
      <c r="Z149" s="122"/>
      <c r="AA149" s="122"/>
      <c r="AB149" s="122"/>
      <c r="AC149" s="122"/>
      <c r="AD149" s="122"/>
      <c r="AE149" s="122"/>
      <c r="AF149" s="122"/>
      <c r="AG149" s="122"/>
      <c r="AH149" s="122"/>
      <c r="AI149" s="122"/>
      <c r="AJ149" s="122"/>
      <c r="AK149" s="122"/>
      <c r="AL149" s="122"/>
      <c r="AM149" s="122"/>
      <c r="AN149" s="122"/>
      <c r="AO149" s="122"/>
      <c r="AP149" s="122"/>
      <c r="AQ149" s="122"/>
      <c r="AR149" s="122"/>
      <c r="AS149" s="122"/>
      <c r="AT149" s="122"/>
      <c r="AU149" s="122"/>
      <c r="AV149" s="122"/>
      <c r="AW149" s="236"/>
      <c r="AX149" s="249" t="str">
        <f>LEN(M147)&amp;"字"</f>
        <v>117字</v>
      </c>
      <c r="AY149" s="248"/>
      <c r="BD149" s="47"/>
      <c r="BE149" s="257"/>
      <c r="BJ149" s="263"/>
    </row>
    <row r="150" spans="3:62" s="36" customFormat="1" ht="16.5" customHeight="1">
      <c r="C150" s="55" t="s">
        <v>3698</v>
      </c>
      <c r="D150" s="55"/>
      <c r="E150" s="55"/>
      <c r="F150" s="55"/>
      <c r="G150" s="55"/>
      <c r="H150" s="55"/>
      <c r="I150" s="55"/>
      <c r="J150" s="55"/>
      <c r="K150" s="55"/>
      <c r="L150" s="55"/>
      <c r="M150" s="106" t="str">
        <f>'【発出時非表示】評価対象年度入力'!$B$2&amp;"年10月末に実装を予定していたが、事業者とのサービス機能部分の調整の難航により、"&amp;'【発出時非表示】評価対象年度入力'!$B$2+1&amp;"年2月末の実装となった。サービスをプロモーションするための人員・時間の両方を確保できず、"&amp;'【発出時非表示】評価対象年度入力'!$B$2&amp;"年度はサービスを実装するだけに止まってしまったため。"</f>
        <v>2025年10月末に実装を予定していたが、事業者とのサービス機能部分の調整の難航により、2026年2月末の実装となった。サービスをプロモーションするための人員・時間の両方を確保できず、2025年度はサービスを実装するだけに止まってしまったため。</v>
      </c>
      <c r="N150" s="120"/>
      <c r="O150" s="120"/>
      <c r="P150" s="120"/>
      <c r="Q150" s="120"/>
      <c r="R150" s="120"/>
      <c r="S150" s="120"/>
      <c r="T150" s="120"/>
      <c r="U150" s="120"/>
      <c r="V150" s="120"/>
      <c r="W150" s="120"/>
      <c r="X150" s="120"/>
      <c r="Y150" s="120"/>
      <c r="Z150" s="120"/>
      <c r="AA150" s="120"/>
      <c r="AB150" s="120"/>
      <c r="AC150" s="120"/>
      <c r="AD150" s="120"/>
      <c r="AE150" s="120"/>
      <c r="AF150" s="120"/>
      <c r="AG150" s="120"/>
      <c r="AH150" s="120"/>
      <c r="AI150" s="120"/>
      <c r="AJ150" s="120"/>
      <c r="AK150" s="120"/>
      <c r="AL150" s="120"/>
      <c r="AM150" s="120"/>
      <c r="AN150" s="120"/>
      <c r="AO150" s="120"/>
      <c r="AP150" s="120"/>
      <c r="AQ150" s="120"/>
      <c r="AR150" s="120"/>
      <c r="AS150" s="120"/>
      <c r="AT150" s="120"/>
      <c r="AU150" s="120"/>
      <c r="AV150" s="120"/>
      <c r="AW150" s="234"/>
      <c r="AX150" s="248"/>
      <c r="AY150" s="248"/>
      <c r="BD150" s="47"/>
      <c r="BE150" s="257"/>
      <c r="BJ150" s="263"/>
    </row>
    <row r="151" spans="3:62" s="36" customFormat="1">
      <c r="C151" s="55"/>
      <c r="D151" s="55"/>
      <c r="E151" s="55"/>
      <c r="F151" s="55"/>
      <c r="G151" s="55"/>
      <c r="H151" s="55"/>
      <c r="I151" s="55"/>
      <c r="J151" s="55"/>
      <c r="K151" s="55"/>
      <c r="L151" s="55"/>
      <c r="M151" s="107"/>
      <c r="N151" s="121"/>
      <c r="O151" s="121"/>
      <c r="P151" s="121"/>
      <c r="Q151" s="121"/>
      <c r="R151" s="121"/>
      <c r="S151" s="121"/>
      <c r="T151" s="121"/>
      <c r="U151" s="121"/>
      <c r="V151" s="121"/>
      <c r="W151" s="121"/>
      <c r="X151" s="121"/>
      <c r="Y151" s="121"/>
      <c r="Z151" s="121"/>
      <c r="AA151" s="121"/>
      <c r="AB151" s="121"/>
      <c r="AC151" s="121"/>
      <c r="AD151" s="121"/>
      <c r="AE151" s="121"/>
      <c r="AF151" s="121"/>
      <c r="AG151" s="121"/>
      <c r="AH151" s="121"/>
      <c r="AI151" s="121"/>
      <c r="AJ151" s="121"/>
      <c r="AK151" s="121"/>
      <c r="AL151" s="121"/>
      <c r="AM151" s="121"/>
      <c r="AN151" s="121"/>
      <c r="AO151" s="121"/>
      <c r="AP151" s="121"/>
      <c r="AQ151" s="121"/>
      <c r="AR151" s="121"/>
      <c r="AS151" s="121"/>
      <c r="AT151" s="121"/>
      <c r="AU151" s="121"/>
      <c r="AV151" s="121"/>
      <c r="AW151" s="235"/>
      <c r="AX151" s="248"/>
      <c r="AY151" s="248"/>
      <c r="BD151" s="47"/>
      <c r="BE151" s="257"/>
      <c r="BJ151" s="263"/>
    </row>
    <row r="152" spans="3:62" s="36" customFormat="1" ht="16.5" customHeight="1">
      <c r="C152" s="55"/>
      <c r="D152" s="55"/>
      <c r="E152" s="55"/>
      <c r="F152" s="55"/>
      <c r="G152" s="55"/>
      <c r="H152" s="55"/>
      <c r="I152" s="55"/>
      <c r="J152" s="55"/>
      <c r="K152" s="55"/>
      <c r="L152" s="55"/>
      <c r="M152" s="108"/>
      <c r="N152" s="122"/>
      <c r="O152" s="122"/>
      <c r="P152" s="122"/>
      <c r="Q152" s="122"/>
      <c r="R152" s="122"/>
      <c r="S152" s="122"/>
      <c r="T152" s="122"/>
      <c r="U152" s="122"/>
      <c r="V152" s="122"/>
      <c r="W152" s="122"/>
      <c r="X152" s="122"/>
      <c r="Y152" s="122"/>
      <c r="Z152" s="122"/>
      <c r="AA152" s="122"/>
      <c r="AB152" s="122"/>
      <c r="AC152" s="122"/>
      <c r="AD152" s="122"/>
      <c r="AE152" s="122"/>
      <c r="AF152" s="122"/>
      <c r="AG152" s="122"/>
      <c r="AH152" s="122"/>
      <c r="AI152" s="122"/>
      <c r="AJ152" s="122"/>
      <c r="AK152" s="122"/>
      <c r="AL152" s="122"/>
      <c r="AM152" s="122"/>
      <c r="AN152" s="122"/>
      <c r="AO152" s="122"/>
      <c r="AP152" s="122"/>
      <c r="AQ152" s="122"/>
      <c r="AR152" s="122"/>
      <c r="AS152" s="122"/>
      <c r="AT152" s="122"/>
      <c r="AU152" s="122"/>
      <c r="AV152" s="122"/>
      <c r="AW152" s="236"/>
      <c r="AX152" s="249" t="str">
        <f>LEN(M150)&amp;"字"</f>
        <v>122字</v>
      </c>
      <c r="AY152" s="248"/>
      <c r="BD152" s="47"/>
      <c r="BE152" s="257"/>
      <c r="BJ152" s="263"/>
    </row>
    <row r="153" spans="3:62" s="36" customFormat="1" ht="16.5" customHeight="1">
      <c r="C153" s="55" t="s">
        <v>12082</v>
      </c>
      <c r="D153" s="55"/>
      <c r="E153" s="55"/>
      <c r="F153" s="55"/>
      <c r="G153" s="55"/>
      <c r="H153" s="55"/>
      <c r="I153" s="55"/>
      <c r="J153" s="55"/>
      <c r="K153" s="55"/>
      <c r="L153" s="55"/>
      <c r="M153" s="106" t="str">
        <f>'【発出時非表示】評価対象年度入力'!$B$2+1&amp;"年度のKPI達成に向けて、住民にサービスを実際に使用してもらうことが重要だと考えており、成功体験の場として、各公民館やショッピングモールでのサービス体験会を2か月に1回の頻度で開催する予定である。"</f>
        <v>2026年度のKPI達成に向けて、住民にサービスを実際に使用してもらうことが重要だと考えており、成功体験の場として、各公民館やショッピングモールでのサービス体験会を2か月に1回の頻度で開催する予定である。</v>
      </c>
      <c r="N153" s="120"/>
      <c r="O153" s="120"/>
      <c r="P153" s="120"/>
      <c r="Q153" s="120"/>
      <c r="R153" s="120"/>
      <c r="S153" s="120"/>
      <c r="T153" s="120"/>
      <c r="U153" s="120"/>
      <c r="V153" s="120"/>
      <c r="W153" s="120"/>
      <c r="X153" s="120"/>
      <c r="Y153" s="120"/>
      <c r="Z153" s="120"/>
      <c r="AA153" s="120"/>
      <c r="AB153" s="120"/>
      <c r="AC153" s="120"/>
      <c r="AD153" s="120"/>
      <c r="AE153" s="120"/>
      <c r="AF153" s="120"/>
      <c r="AG153" s="120"/>
      <c r="AH153" s="120"/>
      <c r="AI153" s="120"/>
      <c r="AJ153" s="120"/>
      <c r="AK153" s="120"/>
      <c r="AL153" s="120"/>
      <c r="AM153" s="120"/>
      <c r="AN153" s="120"/>
      <c r="AO153" s="120"/>
      <c r="AP153" s="120"/>
      <c r="AQ153" s="120"/>
      <c r="AR153" s="120"/>
      <c r="AS153" s="120"/>
      <c r="AT153" s="120"/>
      <c r="AU153" s="120"/>
      <c r="AV153" s="120"/>
      <c r="AW153" s="234"/>
      <c r="AX153" s="248"/>
      <c r="AY153" s="248"/>
      <c r="BD153" s="47"/>
      <c r="BE153" s="257"/>
      <c r="BJ153" s="263"/>
    </row>
    <row r="154" spans="3:62" s="36" customFormat="1">
      <c r="C154" s="55"/>
      <c r="D154" s="55"/>
      <c r="E154" s="55"/>
      <c r="F154" s="55"/>
      <c r="G154" s="55"/>
      <c r="H154" s="55"/>
      <c r="I154" s="55"/>
      <c r="J154" s="55"/>
      <c r="K154" s="55"/>
      <c r="L154" s="55"/>
      <c r="M154" s="107"/>
      <c r="N154" s="121"/>
      <c r="O154" s="121"/>
      <c r="P154" s="121"/>
      <c r="Q154" s="121"/>
      <c r="R154" s="121"/>
      <c r="S154" s="121"/>
      <c r="T154" s="121"/>
      <c r="U154" s="121"/>
      <c r="V154" s="121"/>
      <c r="W154" s="121"/>
      <c r="X154" s="121"/>
      <c r="Y154" s="121"/>
      <c r="Z154" s="121"/>
      <c r="AA154" s="121"/>
      <c r="AB154" s="121"/>
      <c r="AC154" s="121"/>
      <c r="AD154" s="121"/>
      <c r="AE154" s="121"/>
      <c r="AF154" s="121"/>
      <c r="AG154" s="121"/>
      <c r="AH154" s="121"/>
      <c r="AI154" s="121"/>
      <c r="AJ154" s="121"/>
      <c r="AK154" s="121"/>
      <c r="AL154" s="121"/>
      <c r="AM154" s="121"/>
      <c r="AN154" s="121"/>
      <c r="AO154" s="121"/>
      <c r="AP154" s="121"/>
      <c r="AQ154" s="121"/>
      <c r="AR154" s="121"/>
      <c r="AS154" s="121"/>
      <c r="AT154" s="121"/>
      <c r="AU154" s="121"/>
      <c r="AV154" s="121"/>
      <c r="AW154" s="235"/>
      <c r="AX154" s="248"/>
      <c r="AY154" s="248"/>
      <c r="BD154" s="47"/>
      <c r="BE154" s="257"/>
      <c r="BJ154" s="263"/>
    </row>
    <row r="155" spans="3:62" s="36" customFormat="1" ht="16.5" customHeight="1">
      <c r="C155" s="55"/>
      <c r="D155" s="55"/>
      <c r="E155" s="55"/>
      <c r="F155" s="55"/>
      <c r="G155" s="55"/>
      <c r="H155" s="55"/>
      <c r="I155" s="55"/>
      <c r="J155" s="55"/>
      <c r="K155" s="55"/>
      <c r="L155" s="55"/>
      <c r="M155" s="108"/>
      <c r="N155" s="122"/>
      <c r="O155" s="122"/>
      <c r="P155" s="122"/>
      <c r="Q155" s="122"/>
      <c r="R155" s="122"/>
      <c r="S155" s="122"/>
      <c r="T155" s="122"/>
      <c r="U155" s="122"/>
      <c r="V155" s="122"/>
      <c r="W155" s="122"/>
      <c r="X155" s="122"/>
      <c r="Y155" s="122"/>
      <c r="Z155" s="122"/>
      <c r="AA155" s="122"/>
      <c r="AB155" s="122"/>
      <c r="AC155" s="122"/>
      <c r="AD155" s="122"/>
      <c r="AE155" s="122"/>
      <c r="AF155" s="122"/>
      <c r="AG155" s="122"/>
      <c r="AH155" s="122"/>
      <c r="AI155" s="122"/>
      <c r="AJ155" s="122"/>
      <c r="AK155" s="122"/>
      <c r="AL155" s="122"/>
      <c r="AM155" s="122"/>
      <c r="AN155" s="122"/>
      <c r="AO155" s="122"/>
      <c r="AP155" s="122"/>
      <c r="AQ155" s="122"/>
      <c r="AR155" s="122"/>
      <c r="AS155" s="122"/>
      <c r="AT155" s="122"/>
      <c r="AU155" s="122"/>
      <c r="AV155" s="122"/>
      <c r="AW155" s="236"/>
      <c r="AX155" s="249" t="str">
        <f>LEN(M153)&amp;"字"</f>
        <v>102字</v>
      </c>
      <c r="AY155" s="248"/>
      <c r="BD155" s="47"/>
      <c r="BE155" s="257"/>
      <c r="BJ155" s="263"/>
    </row>
    <row r="156" spans="3:62" s="36" customFormat="1" ht="16.5" customHeight="1">
      <c r="C156" s="55" t="s">
        <v>1992</v>
      </c>
      <c r="D156" s="55"/>
      <c r="E156" s="55"/>
      <c r="F156" s="55"/>
      <c r="G156" s="55"/>
      <c r="H156" s="55"/>
      <c r="I156" s="55"/>
      <c r="J156" s="55"/>
      <c r="K156" s="55"/>
      <c r="L156" s="55"/>
      <c r="M156" s="106" t="s">
        <v>4677</v>
      </c>
      <c r="N156" s="120"/>
      <c r="O156" s="120"/>
      <c r="P156" s="120"/>
      <c r="Q156" s="120"/>
      <c r="R156" s="120"/>
      <c r="S156" s="120"/>
      <c r="T156" s="120"/>
      <c r="U156" s="120"/>
      <c r="V156" s="120"/>
      <c r="W156" s="120"/>
      <c r="X156" s="120"/>
      <c r="Y156" s="120"/>
      <c r="Z156" s="120"/>
      <c r="AA156" s="120"/>
      <c r="AB156" s="120"/>
      <c r="AC156" s="120"/>
      <c r="AD156" s="120"/>
      <c r="AE156" s="120"/>
      <c r="AF156" s="120"/>
      <c r="AG156" s="120"/>
      <c r="AH156" s="120"/>
      <c r="AI156" s="120"/>
      <c r="AJ156" s="120"/>
      <c r="AK156" s="120"/>
      <c r="AL156" s="120"/>
      <c r="AM156" s="120"/>
      <c r="AN156" s="120"/>
      <c r="AO156" s="120"/>
      <c r="AP156" s="120"/>
      <c r="AQ156" s="120"/>
      <c r="AR156" s="120"/>
      <c r="AS156" s="120"/>
      <c r="AT156" s="120"/>
      <c r="AU156" s="120"/>
      <c r="AV156" s="120"/>
      <c r="AW156" s="234"/>
      <c r="AX156" s="248"/>
      <c r="AY156" s="248"/>
      <c r="BD156" s="47"/>
      <c r="BE156" s="257"/>
      <c r="BJ156" s="263"/>
    </row>
    <row r="157" spans="3:62" s="36" customFormat="1">
      <c r="C157" s="55"/>
      <c r="D157" s="55"/>
      <c r="E157" s="55"/>
      <c r="F157" s="55"/>
      <c r="G157" s="55"/>
      <c r="H157" s="55"/>
      <c r="I157" s="55"/>
      <c r="J157" s="55"/>
      <c r="K157" s="55"/>
      <c r="L157" s="55"/>
      <c r="M157" s="107"/>
      <c r="N157" s="121"/>
      <c r="O157" s="121"/>
      <c r="P157" s="121"/>
      <c r="Q157" s="121"/>
      <c r="R157" s="121"/>
      <c r="S157" s="121"/>
      <c r="T157" s="121"/>
      <c r="U157" s="121"/>
      <c r="V157" s="121"/>
      <c r="W157" s="121"/>
      <c r="X157" s="121"/>
      <c r="Y157" s="121"/>
      <c r="Z157" s="121"/>
      <c r="AA157" s="121"/>
      <c r="AB157" s="121"/>
      <c r="AC157" s="121"/>
      <c r="AD157" s="121"/>
      <c r="AE157" s="121"/>
      <c r="AF157" s="121"/>
      <c r="AG157" s="121"/>
      <c r="AH157" s="121"/>
      <c r="AI157" s="121"/>
      <c r="AJ157" s="121"/>
      <c r="AK157" s="121"/>
      <c r="AL157" s="121"/>
      <c r="AM157" s="121"/>
      <c r="AN157" s="121"/>
      <c r="AO157" s="121"/>
      <c r="AP157" s="121"/>
      <c r="AQ157" s="121"/>
      <c r="AR157" s="121"/>
      <c r="AS157" s="121"/>
      <c r="AT157" s="121"/>
      <c r="AU157" s="121"/>
      <c r="AV157" s="121"/>
      <c r="AW157" s="235"/>
      <c r="AX157" s="248"/>
      <c r="AY157" s="248"/>
      <c r="BD157" s="47"/>
      <c r="BE157" s="257"/>
      <c r="BJ157" s="263"/>
    </row>
    <row r="158" spans="3:62" s="36" customFormat="1" ht="16.5" customHeight="1">
      <c r="C158" s="55"/>
      <c r="D158" s="55"/>
      <c r="E158" s="55"/>
      <c r="F158" s="55"/>
      <c r="G158" s="55"/>
      <c r="H158" s="55"/>
      <c r="I158" s="55"/>
      <c r="J158" s="55"/>
      <c r="K158" s="55"/>
      <c r="L158" s="55"/>
      <c r="M158" s="108"/>
      <c r="N158" s="122"/>
      <c r="O158" s="122"/>
      <c r="P158" s="122"/>
      <c r="Q158" s="122"/>
      <c r="R158" s="122"/>
      <c r="S158" s="122"/>
      <c r="T158" s="122"/>
      <c r="U158" s="122"/>
      <c r="V158" s="122"/>
      <c r="W158" s="122"/>
      <c r="X158" s="122"/>
      <c r="Y158" s="122"/>
      <c r="Z158" s="122"/>
      <c r="AA158" s="122"/>
      <c r="AB158" s="122"/>
      <c r="AC158" s="122"/>
      <c r="AD158" s="122"/>
      <c r="AE158" s="122"/>
      <c r="AF158" s="122"/>
      <c r="AG158" s="122"/>
      <c r="AH158" s="122"/>
      <c r="AI158" s="122"/>
      <c r="AJ158" s="122"/>
      <c r="AK158" s="122"/>
      <c r="AL158" s="122"/>
      <c r="AM158" s="122"/>
      <c r="AN158" s="122"/>
      <c r="AO158" s="122"/>
      <c r="AP158" s="122"/>
      <c r="AQ158" s="122"/>
      <c r="AR158" s="122"/>
      <c r="AS158" s="122"/>
      <c r="AT158" s="122"/>
      <c r="AU158" s="122"/>
      <c r="AV158" s="122"/>
      <c r="AW158" s="236"/>
      <c r="AX158" s="249" t="str">
        <f>LEN(M156)&amp;"字"</f>
        <v>100字</v>
      </c>
      <c r="AY158" s="248"/>
      <c r="BD158" s="47"/>
      <c r="BE158" s="257"/>
      <c r="BJ158" s="263"/>
    </row>
    <row r="159" spans="3:62" s="36" customFormat="1" ht="16.5" customHeight="1">
      <c r="C159" s="55" t="s">
        <v>3011</v>
      </c>
      <c r="D159" s="55"/>
      <c r="E159" s="55"/>
      <c r="F159" s="55"/>
      <c r="G159" s="55"/>
      <c r="H159" s="55"/>
      <c r="I159" s="55"/>
      <c r="J159" s="55"/>
      <c r="K159" s="55"/>
      <c r="L159" s="55"/>
      <c r="M159" s="106" t="s">
        <v>12102</v>
      </c>
      <c r="N159" s="120"/>
      <c r="O159" s="120"/>
      <c r="P159" s="120"/>
      <c r="Q159" s="120"/>
      <c r="R159" s="120"/>
      <c r="S159" s="120"/>
      <c r="T159" s="120"/>
      <c r="U159" s="120"/>
      <c r="V159" s="120"/>
      <c r="W159" s="120"/>
      <c r="X159" s="120"/>
      <c r="Y159" s="120"/>
      <c r="Z159" s="120"/>
      <c r="AA159" s="120"/>
      <c r="AB159" s="120"/>
      <c r="AC159" s="120"/>
      <c r="AD159" s="120"/>
      <c r="AE159" s="120"/>
      <c r="AF159" s="120"/>
      <c r="AG159" s="120"/>
      <c r="AH159" s="120"/>
      <c r="AI159" s="120"/>
      <c r="AJ159" s="120"/>
      <c r="AK159" s="120"/>
      <c r="AL159" s="120"/>
      <c r="AM159" s="120"/>
      <c r="AN159" s="120"/>
      <c r="AO159" s="120"/>
      <c r="AP159" s="120"/>
      <c r="AQ159" s="120"/>
      <c r="AR159" s="120"/>
      <c r="AS159" s="120"/>
      <c r="AT159" s="120"/>
      <c r="AU159" s="120"/>
      <c r="AV159" s="120"/>
      <c r="AW159" s="234"/>
      <c r="AX159" s="248"/>
      <c r="AY159" s="248"/>
      <c r="BD159" s="47"/>
      <c r="BE159" s="257"/>
      <c r="BJ159" s="263"/>
    </row>
    <row r="160" spans="3:62" s="36" customFormat="1">
      <c r="C160" s="55"/>
      <c r="D160" s="55"/>
      <c r="E160" s="55"/>
      <c r="F160" s="55"/>
      <c r="G160" s="55"/>
      <c r="H160" s="55"/>
      <c r="I160" s="55"/>
      <c r="J160" s="55"/>
      <c r="K160" s="55"/>
      <c r="L160" s="55"/>
      <c r="M160" s="107"/>
      <c r="N160" s="121"/>
      <c r="O160" s="121"/>
      <c r="P160" s="121"/>
      <c r="Q160" s="121"/>
      <c r="R160" s="121"/>
      <c r="S160" s="121"/>
      <c r="T160" s="121"/>
      <c r="U160" s="121"/>
      <c r="V160" s="121"/>
      <c r="W160" s="121"/>
      <c r="X160" s="121"/>
      <c r="Y160" s="121"/>
      <c r="Z160" s="121"/>
      <c r="AA160" s="121"/>
      <c r="AB160" s="121"/>
      <c r="AC160" s="121"/>
      <c r="AD160" s="121"/>
      <c r="AE160" s="121"/>
      <c r="AF160" s="121"/>
      <c r="AG160" s="121"/>
      <c r="AH160" s="121"/>
      <c r="AI160" s="121"/>
      <c r="AJ160" s="121"/>
      <c r="AK160" s="121"/>
      <c r="AL160" s="121"/>
      <c r="AM160" s="121"/>
      <c r="AN160" s="121"/>
      <c r="AO160" s="121"/>
      <c r="AP160" s="121"/>
      <c r="AQ160" s="121"/>
      <c r="AR160" s="121"/>
      <c r="AS160" s="121"/>
      <c r="AT160" s="121"/>
      <c r="AU160" s="121"/>
      <c r="AV160" s="121"/>
      <c r="AW160" s="235"/>
      <c r="AX160" s="248"/>
      <c r="AY160" s="248"/>
      <c r="BD160" s="47"/>
      <c r="BE160" s="257"/>
      <c r="BJ160" s="263"/>
    </row>
    <row r="161" spans="1:62" s="36" customFormat="1" ht="16.5" customHeight="1">
      <c r="C161" s="55"/>
      <c r="D161" s="55"/>
      <c r="E161" s="55"/>
      <c r="F161" s="55"/>
      <c r="G161" s="55"/>
      <c r="H161" s="55"/>
      <c r="I161" s="55"/>
      <c r="J161" s="55"/>
      <c r="K161" s="55"/>
      <c r="L161" s="55"/>
      <c r="M161" s="108"/>
      <c r="N161" s="122"/>
      <c r="O161" s="122"/>
      <c r="P161" s="122"/>
      <c r="Q161" s="122"/>
      <c r="R161" s="122"/>
      <c r="S161" s="122"/>
      <c r="T161" s="122"/>
      <c r="U161" s="122"/>
      <c r="V161" s="122"/>
      <c r="W161" s="122"/>
      <c r="X161" s="122"/>
      <c r="Y161" s="122"/>
      <c r="Z161" s="122"/>
      <c r="AA161" s="122"/>
      <c r="AB161" s="122"/>
      <c r="AC161" s="122"/>
      <c r="AD161" s="122"/>
      <c r="AE161" s="122"/>
      <c r="AF161" s="122"/>
      <c r="AG161" s="122"/>
      <c r="AH161" s="122"/>
      <c r="AI161" s="122"/>
      <c r="AJ161" s="122"/>
      <c r="AK161" s="122"/>
      <c r="AL161" s="122"/>
      <c r="AM161" s="122"/>
      <c r="AN161" s="122"/>
      <c r="AO161" s="122"/>
      <c r="AP161" s="122"/>
      <c r="AQ161" s="122"/>
      <c r="AR161" s="122"/>
      <c r="AS161" s="122"/>
      <c r="AT161" s="122"/>
      <c r="AU161" s="122"/>
      <c r="AV161" s="122"/>
      <c r="AW161" s="236"/>
      <c r="AX161" s="249" t="str">
        <f>LEN(M159)&amp;"字"</f>
        <v>116字</v>
      </c>
      <c r="AY161" s="248"/>
      <c r="BD161" s="47"/>
      <c r="BE161" s="257"/>
      <c r="BJ161" s="263"/>
    </row>
    <row r="162" spans="1:62" s="36" customFormat="1" ht="16.5" customHeight="1">
      <c r="C162" s="55" t="s">
        <v>7942</v>
      </c>
      <c r="D162" s="55"/>
      <c r="E162" s="55"/>
      <c r="F162" s="55"/>
      <c r="G162" s="55"/>
      <c r="H162" s="55"/>
      <c r="I162" s="55"/>
      <c r="J162" s="55"/>
      <c r="K162" s="55"/>
      <c r="L162" s="55"/>
      <c r="M162" s="106" t="s">
        <v>11795</v>
      </c>
      <c r="N162" s="120"/>
      <c r="O162" s="120"/>
      <c r="P162" s="120"/>
      <c r="Q162" s="120"/>
      <c r="R162" s="120"/>
      <c r="S162" s="120"/>
      <c r="T162" s="120"/>
      <c r="U162" s="120"/>
      <c r="V162" s="120"/>
      <c r="W162" s="120"/>
      <c r="X162" s="120"/>
      <c r="Y162" s="120"/>
      <c r="Z162" s="120"/>
      <c r="AA162" s="120"/>
      <c r="AB162" s="120"/>
      <c r="AC162" s="120"/>
      <c r="AD162" s="120"/>
      <c r="AE162" s="120"/>
      <c r="AF162" s="120"/>
      <c r="AG162" s="120"/>
      <c r="AH162" s="120"/>
      <c r="AI162" s="120"/>
      <c r="AJ162" s="120"/>
      <c r="AK162" s="120"/>
      <c r="AL162" s="120"/>
      <c r="AM162" s="120"/>
      <c r="AN162" s="120"/>
      <c r="AO162" s="120"/>
      <c r="AP162" s="120"/>
      <c r="AQ162" s="120"/>
      <c r="AR162" s="120"/>
      <c r="AS162" s="120"/>
      <c r="AT162" s="120"/>
      <c r="AU162" s="120"/>
      <c r="AV162" s="120"/>
      <c r="AW162" s="234"/>
      <c r="AX162" s="248"/>
      <c r="AY162" s="248"/>
      <c r="BD162" s="47"/>
      <c r="BE162" s="257"/>
      <c r="BJ162" s="263"/>
    </row>
    <row r="163" spans="1:62" s="36" customFormat="1">
      <c r="C163" s="55"/>
      <c r="D163" s="55"/>
      <c r="E163" s="55"/>
      <c r="F163" s="55"/>
      <c r="G163" s="55"/>
      <c r="H163" s="55"/>
      <c r="I163" s="55"/>
      <c r="J163" s="55"/>
      <c r="K163" s="55"/>
      <c r="L163" s="55"/>
      <c r="M163" s="107"/>
      <c r="N163" s="121"/>
      <c r="O163" s="121"/>
      <c r="P163" s="121"/>
      <c r="Q163" s="121"/>
      <c r="R163" s="121"/>
      <c r="S163" s="121"/>
      <c r="T163" s="121"/>
      <c r="U163" s="121"/>
      <c r="V163" s="121"/>
      <c r="W163" s="121"/>
      <c r="X163" s="121"/>
      <c r="Y163" s="121"/>
      <c r="Z163" s="121"/>
      <c r="AA163" s="121"/>
      <c r="AB163" s="121"/>
      <c r="AC163" s="121"/>
      <c r="AD163" s="121"/>
      <c r="AE163" s="121"/>
      <c r="AF163" s="121"/>
      <c r="AG163" s="121"/>
      <c r="AH163" s="121"/>
      <c r="AI163" s="121"/>
      <c r="AJ163" s="121"/>
      <c r="AK163" s="121"/>
      <c r="AL163" s="121"/>
      <c r="AM163" s="121"/>
      <c r="AN163" s="121"/>
      <c r="AO163" s="121"/>
      <c r="AP163" s="121"/>
      <c r="AQ163" s="121"/>
      <c r="AR163" s="121"/>
      <c r="AS163" s="121"/>
      <c r="AT163" s="121"/>
      <c r="AU163" s="121"/>
      <c r="AV163" s="121"/>
      <c r="AW163" s="235"/>
      <c r="AX163" s="248"/>
      <c r="AY163" s="248"/>
      <c r="BD163" s="47"/>
      <c r="BE163" s="257"/>
      <c r="BJ163" s="263"/>
    </row>
    <row r="164" spans="1:62" s="36" customFormat="1" ht="16.5" customHeight="1">
      <c r="C164" s="55"/>
      <c r="D164" s="55"/>
      <c r="E164" s="55"/>
      <c r="F164" s="55"/>
      <c r="G164" s="55"/>
      <c r="H164" s="55"/>
      <c r="I164" s="55"/>
      <c r="J164" s="55"/>
      <c r="K164" s="55"/>
      <c r="L164" s="55"/>
      <c r="M164" s="108"/>
      <c r="N164" s="122"/>
      <c r="O164" s="122"/>
      <c r="P164" s="122"/>
      <c r="Q164" s="122"/>
      <c r="R164" s="122"/>
      <c r="S164" s="122"/>
      <c r="T164" s="122"/>
      <c r="U164" s="122"/>
      <c r="V164" s="122"/>
      <c r="W164" s="122"/>
      <c r="X164" s="122"/>
      <c r="Y164" s="122"/>
      <c r="Z164" s="122"/>
      <c r="AA164" s="122"/>
      <c r="AB164" s="122"/>
      <c r="AC164" s="122"/>
      <c r="AD164" s="122"/>
      <c r="AE164" s="122"/>
      <c r="AF164" s="122"/>
      <c r="AG164" s="122"/>
      <c r="AH164" s="122"/>
      <c r="AI164" s="122"/>
      <c r="AJ164" s="122"/>
      <c r="AK164" s="122"/>
      <c r="AL164" s="122"/>
      <c r="AM164" s="122"/>
      <c r="AN164" s="122"/>
      <c r="AO164" s="122"/>
      <c r="AP164" s="122"/>
      <c r="AQ164" s="122"/>
      <c r="AR164" s="122"/>
      <c r="AS164" s="122"/>
      <c r="AT164" s="122"/>
      <c r="AU164" s="122"/>
      <c r="AV164" s="122"/>
      <c r="AW164" s="236"/>
      <c r="AX164" s="249" t="str">
        <f>LEN(M162)&amp;"字"</f>
        <v>131字</v>
      </c>
      <c r="AY164" s="248"/>
      <c r="BD164" s="47"/>
      <c r="BE164" s="257"/>
      <c r="BJ164" s="263"/>
    </row>
    <row r="165" spans="1:62" s="36" customFormat="1" ht="16.5" customHeight="1">
      <c r="C165" s="55" t="s">
        <v>5342</v>
      </c>
      <c r="D165" s="55"/>
      <c r="E165" s="55"/>
      <c r="F165" s="55"/>
      <c r="G165" s="55"/>
      <c r="H165" s="55"/>
      <c r="I165" s="55"/>
      <c r="J165" s="55"/>
      <c r="K165" s="55"/>
      <c r="L165" s="55"/>
      <c r="M165" s="106" t="s">
        <v>1350</v>
      </c>
      <c r="N165" s="120"/>
      <c r="O165" s="120"/>
      <c r="P165" s="120"/>
      <c r="Q165" s="120"/>
      <c r="R165" s="120"/>
      <c r="S165" s="120"/>
      <c r="T165" s="120"/>
      <c r="U165" s="120"/>
      <c r="V165" s="120"/>
      <c r="W165" s="120"/>
      <c r="X165" s="120"/>
      <c r="Y165" s="120"/>
      <c r="Z165" s="120"/>
      <c r="AA165" s="120"/>
      <c r="AB165" s="120"/>
      <c r="AC165" s="120"/>
      <c r="AD165" s="120"/>
      <c r="AE165" s="120"/>
      <c r="AF165" s="120"/>
      <c r="AG165" s="120"/>
      <c r="AH165" s="120"/>
      <c r="AI165" s="120"/>
      <c r="AJ165" s="120"/>
      <c r="AK165" s="120"/>
      <c r="AL165" s="120"/>
      <c r="AM165" s="120"/>
      <c r="AN165" s="120"/>
      <c r="AO165" s="120"/>
      <c r="AP165" s="120"/>
      <c r="AQ165" s="120"/>
      <c r="AR165" s="120"/>
      <c r="AS165" s="120"/>
      <c r="AT165" s="120"/>
      <c r="AU165" s="120"/>
      <c r="AV165" s="120"/>
      <c r="AW165" s="234"/>
      <c r="AX165" s="248"/>
      <c r="AY165" s="248"/>
      <c r="BD165" s="47"/>
      <c r="BE165" s="257"/>
      <c r="BJ165" s="263"/>
    </row>
    <row r="166" spans="1:62" s="36" customFormat="1">
      <c r="C166" s="55"/>
      <c r="D166" s="55"/>
      <c r="E166" s="55"/>
      <c r="F166" s="55"/>
      <c r="G166" s="55"/>
      <c r="H166" s="55"/>
      <c r="I166" s="55"/>
      <c r="J166" s="55"/>
      <c r="K166" s="55"/>
      <c r="L166" s="55"/>
      <c r="M166" s="107"/>
      <c r="N166" s="121"/>
      <c r="O166" s="121"/>
      <c r="P166" s="121"/>
      <c r="Q166" s="121"/>
      <c r="R166" s="121"/>
      <c r="S166" s="121"/>
      <c r="T166" s="121"/>
      <c r="U166" s="121"/>
      <c r="V166" s="121"/>
      <c r="W166" s="121"/>
      <c r="X166" s="121"/>
      <c r="Y166" s="121"/>
      <c r="Z166" s="121"/>
      <c r="AA166" s="121"/>
      <c r="AB166" s="121"/>
      <c r="AC166" s="121"/>
      <c r="AD166" s="121"/>
      <c r="AE166" s="121"/>
      <c r="AF166" s="121"/>
      <c r="AG166" s="121"/>
      <c r="AH166" s="121"/>
      <c r="AI166" s="121"/>
      <c r="AJ166" s="121"/>
      <c r="AK166" s="121"/>
      <c r="AL166" s="121"/>
      <c r="AM166" s="121"/>
      <c r="AN166" s="121"/>
      <c r="AO166" s="121"/>
      <c r="AP166" s="121"/>
      <c r="AQ166" s="121"/>
      <c r="AR166" s="121"/>
      <c r="AS166" s="121"/>
      <c r="AT166" s="121"/>
      <c r="AU166" s="121"/>
      <c r="AV166" s="121"/>
      <c r="AW166" s="235"/>
      <c r="AX166" s="248"/>
      <c r="AY166" s="248"/>
      <c r="BD166" s="47"/>
      <c r="BE166" s="257"/>
      <c r="BJ166" s="263"/>
    </row>
    <row r="167" spans="1:62" s="36" customFormat="1" ht="16.5" customHeight="1">
      <c r="C167" s="55"/>
      <c r="D167" s="55"/>
      <c r="E167" s="55"/>
      <c r="F167" s="55"/>
      <c r="G167" s="55"/>
      <c r="H167" s="55"/>
      <c r="I167" s="55"/>
      <c r="J167" s="55"/>
      <c r="K167" s="55"/>
      <c r="L167" s="55"/>
      <c r="M167" s="108"/>
      <c r="N167" s="122"/>
      <c r="O167" s="122"/>
      <c r="P167" s="122"/>
      <c r="Q167" s="122"/>
      <c r="R167" s="122"/>
      <c r="S167" s="122"/>
      <c r="T167" s="122"/>
      <c r="U167" s="122"/>
      <c r="V167" s="122"/>
      <c r="W167" s="122"/>
      <c r="X167" s="122"/>
      <c r="Y167" s="122"/>
      <c r="Z167" s="122"/>
      <c r="AA167" s="122"/>
      <c r="AB167" s="122"/>
      <c r="AC167" s="122"/>
      <c r="AD167" s="122"/>
      <c r="AE167" s="122"/>
      <c r="AF167" s="122"/>
      <c r="AG167" s="122"/>
      <c r="AH167" s="122"/>
      <c r="AI167" s="122"/>
      <c r="AJ167" s="122"/>
      <c r="AK167" s="122"/>
      <c r="AL167" s="122"/>
      <c r="AM167" s="122"/>
      <c r="AN167" s="122"/>
      <c r="AO167" s="122"/>
      <c r="AP167" s="122"/>
      <c r="AQ167" s="122"/>
      <c r="AR167" s="122"/>
      <c r="AS167" s="122"/>
      <c r="AT167" s="122"/>
      <c r="AU167" s="122"/>
      <c r="AV167" s="122"/>
      <c r="AW167" s="236"/>
      <c r="AX167" s="249" t="str">
        <f>LEN(M165)&amp;"字"</f>
        <v>152字</v>
      </c>
      <c r="AY167" s="248"/>
      <c r="BD167" s="47"/>
      <c r="BE167" s="257"/>
      <c r="BJ167" s="263"/>
    </row>
    <row r="168" spans="1:62" s="36" customFormat="1" ht="17.25">
      <c r="D168" s="73"/>
      <c r="E168" s="73"/>
      <c r="F168" s="73"/>
      <c r="G168" s="73"/>
      <c r="H168" s="73"/>
      <c r="I168" s="73"/>
      <c r="J168" s="73"/>
      <c r="K168" s="73"/>
      <c r="L168" s="73"/>
      <c r="M168" s="105"/>
      <c r="N168" s="105"/>
      <c r="O168" s="105"/>
      <c r="P168" s="105"/>
      <c r="Q168" s="105"/>
      <c r="R168" s="105"/>
      <c r="S168" s="105"/>
      <c r="T168" s="105"/>
      <c r="U168" s="105"/>
      <c r="V168" s="105"/>
      <c r="W168" s="105"/>
      <c r="X168" s="105"/>
      <c r="Y168" s="105"/>
      <c r="Z168" s="105"/>
      <c r="AA168" s="105"/>
      <c r="AB168" s="105"/>
      <c r="AC168" s="105"/>
      <c r="AD168" s="105"/>
      <c r="AE168" s="105"/>
      <c r="AF168" s="105"/>
      <c r="AG168" s="105"/>
      <c r="AH168" s="105"/>
      <c r="AI168" s="105"/>
      <c r="AJ168" s="204"/>
      <c r="AK168" s="204"/>
      <c r="AL168" s="204"/>
      <c r="AM168" s="204"/>
      <c r="AN168" s="204"/>
      <c r="AO168" s="204"/>
      <c r="AP168" s="204"/>
      <c r="AQ168" s="204"/>
      <c r="AR168" s="204"/>
      <c r="AS168" s="204"/>
      <c r="AT168" s="204"/>
      <c r="AU168" s="204"/>
      <c r="AV168" s="204"/>
      <c r="AW168" s="204"/>
      <c r="AX168" s="248"/>
      <c r="AY168" s="248"/>
      <c r="BD168" s="47"/>
      <c r="BE168" s="257" t="s">
        <v>2820</v>
      </c>
      <c r="BF168" s="36" t="s">
        <v>1586</v>
      </c>
      <c r="BG168" s="36" t="s">
        <v>11574</v>
      </c>
      <c r="BH168" s="36" t="s">
        <v>1140</v>
      </c>
      <c r="BI168" s="36" t="s">
        <v>1619</v>
      </c>
      <c r="BJ168" s="263"/>
    </row>
    <row r="169" spans="1:62" s="36" customFormat="1" ht="18" customHeight="1">
      <c r="A169" s="38"/>
      <c r="C169" s="56" t="s">
        <v>401</v>
      </c>
      <c r="D169" s="78"/>
      <c r="E169" s="78"/>
      <c r="F169" s="78"/>
      <c r="G169" s="78"/>
      <c r="H169" s="78"/>
      <c r="I169" s="78"/>
      <c r="J169" s="78"/>
      <c r="K169" s="78"/>
      <c r="L169" s="78"/>
      <c r="M169" s="78"/>
      <c r="N169" s="78"/>
      <c r="O169" s="78"/>
      <c r="P169" s="78"/>
      <c r="Q169" s="78"/>
      <c r="R169" s="78"/>
      <c r="S169" s="78"/>
      <c r="T169" s="78"/>
      <c r="U169" s="78"/>
      <c r="V169" s="78"/>
      <c r="W169" s="166"/>
      <c r="X169" s="171" t="s">
        <v>41</v>
      </c>
      <c r="Y169" s="78"/>
      <c r="Z169" s="78"/>
      <c r="AA169" s="78"/>
      <c r="AB169" s="190" t="s">
        <v>294</v>
      </c>
      <c r="AC169" s="190"/>
      <c r="AD169" s="190"/>
      <c r="AE169" s="193"/>
      <c r="AF169" s="197" t="s">
        <v>12017</v>
      </c>
      <c r="AG169" s="200"/>
      <c r="AH169" s="200"/>
      <c r="AI169" s="200"/>
      <c r="AJ169" s="205" t="s">
        <v>11062</v>
      </c>
      <c r="AK169" s="205"/>
      <c r="AL169" s="205"/>
      <c r="AM169" s="205"/>
      <c r="AN169" s="205"/>
      <c r="AO169" s="205"/>
      <c r="AP169" s="197"/>
      <c r="AQ169" s="225" t="s">
        <v>585</v>
      </c>
      <c r="AR169" s="205"/>
      <c r="AS169" s="205"/>
      <c r="AT169" s="205"/>
      <c r="AU169" s="205"/>
      <c r="AV169" s="205"/>
      <c r="AW169" s="197"/>
      <c r="AX169" s="248"/>
      <c r="AY169" s="248"/>
      <c r="BD169" s="47"/>
      <c r="BE169" s="257"/>
      <c r="BI169" s="36" t="str">
        <f>IF(C170="","―",IF(COUNTIF(BI170:BI215,"未回答"),"未回答",IF(COUNTIF(BI170:BI215,"字数不足"),"字数不足","回答済み")))</f>
        <v>回答済み</v>
      </c>
      <c r="BJ169" s="263"/>
    </row>
    <row r="170" spans="1:62" s="36" customFormat="1" ht="18.649999999999999" customHeight="1">
      <c r="A170" s="38"/>
      <c r="C170" s="57" t="s">
        <v>22421</v>
      </c>
      <c r="D170" s="79"/>
      <c r="E170" s="79"/>
      <c r="F170" s="79"/>
      <c r="G170" s="79"/>
      <c r="H170" s="79"/>
      <c r="I170" s="79"/>
      <c r="J170" s="79"/>
      <c r="K170" s="79"/>
      <c r="L170" s="79"/>
      <c r="M170" s="79"/>
      <c r="N170" s="79"/>
      <c r="O170" s="79"/>
      <c r="P170" s="79"/>
      <c r="Q170" s="79"/>
      <c r="R170" s="79"/>
      <c r="S170" s="79"/>
      <c r="T170" s="79"/>
      <c r="U170" s="79"/>
      <c r="V170" s="79"/>
      <c r="W170" s="167"/>
      <c r="X170" s="172" t="s">
        <v>8716</v>
      </c>
      <c r="Y170" s="179"/>
      <c r="Z170" s="179"/>
      <c r="AA170" s="179"/>
      <c r="AB170" s="92" t="s">
        <v>22422</v>
      </c>
      <c r="AC170" s="92"/>
      <c r="AD170" s="92"/>
      <c r="AE170" s="194"/>
      <c r="AF170" s="198" t="s">
        <v>11947</v>
      </c>
      <c r="AG170" s="92"/>
      <c r="AH170" s="92"/>
      <c r="AI170" s="92"/>
      <c r="AJ170" s="206" t="s">
        <v>22423</v>
      </c>
      <c r="AK170" s="206"/>
      <c r="AL170" s="206"/>
      <c r="AM170" s="206"/>
      <c r="AN170" s="206"/>
      <c r="AO170" s="206"/>
      <c r="AP170" s="217"/>
      <c r="AQ170" s="92" t="s">
        <v>22423</v>
      </c>
      <c r="AR170" s="92"/>
      <c r="AS170" s="92"/>
      <c r="AT170" s="92"/>
      <c r="AU170" s="92"/>
      <c r="AV170" s="92"/>
      <c r="AW170" s="92"/>
      <c r="AX170" s="248"/>
      <c r="AY170" s="248"/>
      <c r="BD170" s="47"/>
      <c r="BE170" s="257"/>
      <c r="BI170" s="36" t="str">
        <f>IF('0.基礎情報'!C170="","―",IF($H$12='【発出時非表示】プルダウンリスト'!$B$4,IF(OR('0.基礎情報'!X170="",'0.基礎情報'!AB170="",'0.基礎情報'!AF170="",'0.基礎情報'!AJ170="",'0.基礎情報'!AQ170="",'0.基礎情報'!AJ172="",'0.基礎情報'!AJ174="",'0.基礎情報'!AJ176="",'0.基礎情報'!AQ172="",'0.基礎情報'!AQ174="",'0.基礎情報'!AQ176=""),"未回答","回答済み"),IF($H$12='【発出時非表示】プルダウンリスト'!$B$5,IF(OR('0.基礎情報'!X170="",'0.基礎情報'!AB170="",'0.基礎情報'!AF170="",'0.基礎情報'!AJ170="",'0.基礎情報'!AQ170="",'0.基礎情報'!AJ172="",'0.基礎情報'!AJ174="",'0.基礎情報'!AJ176="",'0.基礎情報'!AQ172="",'0.基礎情報'!AQ174=""),"未回答","回答済み"),IF($H$12='【発出時非表示】プルダウンリスト'!$B$6,IF(OR('0.基礎情報'!X170="",'0.基礎情報'!AB170="",'0.基礎情報'!AF170="",'0.基礎情報'!AJ170="",'0.基礎情報'!AQ170="",'0.基礎情報'!AJ172="",'0.基礎情報'!AJ174="",'0.基礎情報'!AJ176="",'0.基礎情報'!AQ172=""),"未回答","回答済み"),"―"))))</f>
        <v>回答済み</v>
      </c>
      <c r="BJ170" s="263"/>
    </row>
    <row r="171" spans="1:62" s="36" customFormat="1" ht="18.649999999999999" customHeight="1">
      <c r="A171" s="38"/>
      <c r="C171" s="58"/>
      <c r="D171" s="80"/>
      <c r="E171" s="80"/>
      <c r="F171" s="80"/>
      <c r="G171" s="80"/>
      <c r="H171" s="80"/>
      <c r="I171" s="80"/>
      <c r="J171" s="80"/>
      <c r="K171" s="80"/>
      <c r="L171" s="80"/>
      <c r="M171" s="80"/>
      <c r="N171" s="80"/>
      <c r="O171" s="80"/>
      <c r="P171" s="80"/>
      <c r="Q171" s="80"/>
      <c r="R171" s="80"/>
      <c r="S171" s="80"/>
      <c r="T171" s="80"/>
      <c r="U171" s="80"/>
      <c r="V171" s="80"/>
      <c r="W171" s="168"/>
      <c r="X171" s="173"/>
      <c r="Y171" s="180"/>
      <c r="Z171" s="180"/>
      <c r="AA171" s="180"/>
      <c r="AB171" s="92"/>
      <c r="AC171" s="92"/>
      <c r="AD171" s="92"/>
      <c r="AE171" s="194"/>
      <c r="AF171" s="198"/>
      <c r="AG171" s="92"/>
      <c r="AH171" s="92"/>
      <c r="AI171" s="203"/>
      <c r="AJ171" s="56" t="s">
        <v>6992</v>
      </c>
      <c r="AK171" s="78"/>
      <c r="AL171" s="78"/>
      <c r="AM171" s="78"/>
      <c r="AN171" s="78"/>
      <c r="AO171" s="78"/>
      <c r="AP171" s="218"/>
      <c r="AQ171" s="226" t="s">
        <v>11873</v>
      </c>
      <c r="AR171" s="226"/>
      <c r="AS171" s="226"/>
      <c r="AT171" s="226"/>
      <c r="AU171" s="226"/>
      <c r="AV171" s="226"/>
      <c r="AW171" s="237"/>
      <c r="AX171" s="250" t="s">
        <v>423</v>
      </c>
      <c r="AY171" s="250"/>
      <c r="BD171" s="47"/>
      <c r="BE171" s="257"/>
      <c r="BJ171" s="263"/>
    </row>
    <row r="172" spans="1:62" s="36" customFormat="1" ht="18.649999999999999" customHeight="1">
      <c r="A172" s="38"/>
      <c r="C172" s="58"/>
      <c r="D172" s="80"/>
      <c r="E172" s="80"/>
      <c r="F172" s="80"/>
      <c r="G172" s="80"/>
      <c r="H172" s="80"/>
      <c r="I172" s="80"/>
      <c r="J172" s="80"/>
      <c r="K172" s="80"/>
      <c r="L172" s="80"/>
      <c r="M172" s="80"/>
      <c r="N172" s="80"/>
      <c r="O172" s="80"/>
      <c r="P172" s="80"/>
      <c r="Q172" s="80"/>
      <c r="R172" s="80"/>
      <c r="S172" s="80"/>
      <c r="T172" s="80"/>
      <c r="U172" s="80"/>
      <c r="V172" s="80"/>
      <c r="W172" s="168"/>
      <c r="X172" s="173"/>
      <c r="Y172" s="180"/>
      <c r="Z172" s="180"/>
      <c r="AA172" s="180"/>
      <c r="AB172" s="92"/>
      <c r="AC172" s="92"/>
      <c r="AD172" s="92"/>
      <c r="AE172" s="194"/>
      <c r="AF172" s="198"/>
      <c r="AG172" s="92"/>
      <c r="AH172" s="92"/>
      <c r="AI172" s="203"/>
      <c r="AJ172" s="207">
        <v>5</v>
      </c>
      <c r="AK172" s="92"/>
      <c r="AL172" s="92"/>
      <c r="AM172" s="92"/>
      <c r="AN172" s="92"/>
      <c r="AO172" s="92"/>
      <c r="AP172" s="194"/>
      <c r="AQ172" s="92">
        <v>80</v>
      </c>
      <c r="AR172" s="92"/>
      <c r="AS172" s="92"/>
      <c r="AT172" s="92"/>
      <c r="AU172" s="92"/>
      <c r="AV172" s="92"/>
      <c r="AW172" s="203"/>
      <c r="AX172" s="186" t="str">
        <f>IFERROR(IF(AJ172="未設定","未設定",IF(AQ172="","",IF(AQ172="未計測","未計測",IF(AF170="増加KPI",IF(AQ172&gt;=AJ172,"達成","未達成"),IF(AF170="減少KPI",IF(AJ172&gt;=AQ172,"達成","未達成"),"判定不能"))))),"判定不能")</f>
        <v>達成</v>
      </c>
      <c r="AY172" s="186"/>
      <c r="BD172" s="47"/>
      <c r="BE172" s="257"/>
      <c r="BJ172" s="263"/>
    </row>
    <row r="173" spans="1:62" s="36" customFormat="1" ht="18.649999999999999" customHeight="1">
      <c r="A173" s="38"/>
      <c r="C173" s="58"/>
      <c r="D173" s="80"/>
      <c r="E173" s="80"/>
      <c r="F173" s="80"/>
      <c r="G173" s="80"/>
      <c r="H173" s="80"/>
      <c r="I173" s="80"/>
      <c r="J173" s="80"/>
      <c r="K173" s="80"/>
      <c r="L173" s="80"/>
      <c r="M173" s="80"/>
      <c r="N173" s="80"/>
      <c r="O173" s="80"/>
      <c r="P173" s="80"/>
      <c r="Q173" s="80"/>
      <c r="R173" s="80"/>
      <c r="S173" s="80"/>
      <c r="T173" s="80"/>
      <c r="U173" s="80"/>
      <c r="V173" s="80"/>
      <c r="W173" s="168"/>
      <c r="X173" s="173"/>
      <c r="Y173" s="180"/>
      <c r="Z173" s="180"/>
      <c r="AA173" s="180"/>
      <c r="AB173" s="92"/>
      <c r="AC173" s="92"/>
      <c r="AD173" s="92"/>
      <c r="AE173" s="194"/>
      <c r="AF173" s="198"/>
      <c r="AG173" s="92"/>
      <c r="AH173" s="92"/>
      <c r="AI173" s="203"/>
      <c r="AJ173" s="208" t="s">
        <v>11872</v>
      </c>
      <c r="AK173" s="212"/>
      <c r="AL173" s="212"/>
      <c r="AM173" s="212"/>
      <c r="AN173" s="212"/>
      <c r="AO173" s="212"/>
      <c r="AP173" s="219"/>
      <c r="AQ173" s="227" t="s">
        <v>107</v>
      </c>
      <c r="AR173" s="227"/>
      <c r="AS173" s="227"/>
      <c r="AT173" s="227"/>
      <c r="AU173" s="227"/>
      <c r="AV173" s="227"/>
      <c r="AW173" s="238"/>
      <c r="AX173" s="250" t="s">
        <v>423</v>
      </c>
      <c r="AY173" s="250"/>
      <c r="BD173" s="47"/>
      <c r="BE173" s="257"/>
      <c r="BJ173" s="263"/>
    </row>
    <row r="174" spans="1:62" s="36" customFormat="1" ht="18.649999999999999" customHeight="1">
      <c r="A174" s="38"/>
      <c r="C174" s="58"/>
      <c r="D174" s="80"/>
      <c r="E174" s="80"/>
      <c r="F174" s="80"/>
      <c r="G174" s="80"/>
      <c r="H174" s="80"/>
      <c r="I174" s="80"/>
      <c r="J174" s="80"/>
      <c r="K174" s="80"/>
      <c r="L174" s="80"/>
      <c r="M174" s="80"/>
      <c r="N174" s="80"/>
      <c r="O174" s="80"/>
      <c r="P174" s="80"/>
      <c r="Q174" s="80"/>
      <c r="R174" s="80"/>
      <c r="S174" s="80"/>
      <c r="T174" s="80"/>
      <c r="U174" s="80"/>
      <c r="V174" s="80"/>
      <c r="W174" s="168"/>
      <c r="X174" s="173"/>
      <c r="Y174" s="180"/>
      <c r="Z174" s="180"/>
      <c r="AA174" s="180"/>
      <c r="AB174" s="92"/>
      <c r="AC174" s="92"/>
      <c r="AD174" s="92"/>
      <c r="AE174" s="194"/>
      <c r="AF174" s="198"/>
      <c r="AG174" s="92"/>
      <c r="AH174" s="92"/>
      <c r="AI174" s="203"/>
      <c r="AJ174" s="209">
        <v>30</v>
      </c>
      <c r="AK174" s="213"/>
      <c r="AL174" s="213"/>
      <c r="AM174" s="213"/>
      <c r="AN174" s="213"/>
      <c r="AO174" s="213"/>
      <c r="AP174" s="220"/>
      <c r="AQ174" s="203"/>
      <c r="AR174" s="213"/>
      <c r="AS174" s="213"/>
      <c r="AT174" s="213"/>
      <c r="AU174" s="213"/>
      <c r="AV174" s="213"/>
      <c r="AW174" s="213"/>
      <c r="AX174" s="186" t="str">
        <f>IFERROR(IF(AQ174="","",IF(AQ174="未計測","未計測",IF(AF170="増加KPI",IF(AQ174&gt;=AJ174,"達成","未達成"),IF(AF170="減少KPI",IF(AJ174&gt;=AQ174,"達成","未達成"),"判定不能")))),"判定不能")</f>
        <v/>
      </c>
      <c r="AY174" s="186"/>
      <c r="BD174" s="47"/>
      <c r="BE174" s="257"/>
      <c r="BJ174" s="263"/>
    </row>
    <row r="175" spans="1:62" s="36" customFormat="1" ht="18.649999999999999" customHeight="1">
      <c r="A175" s="38"/>
      <c r="C175" s="58"/>
      <c r="D175" s="80"/>
      <c r="E175" s="80"/>
      <c r="F175" s="80"/>
      <c r="G175" s="80"/>
      <c r="H175" s="80"/>
      <c r="I175" s="80"/>
      <c r="J175" s="80"/>
      <c r="K175" s="80"/>
      <c r="L175" s="80"/>
      <c r="M175" s="80"/>
      <c r="N175" s="80"/>
      <c r="O175" s="80"/>
      <c r="P175" s="80"/>
      <c r="Q175" s="80"/>
      <c r="R175" s="80"/>
      <c r="S175" s="80"/>
      <c r="T175" s="80"/>
      <c r="U175" s="80"/>
      <c r="V175" s="80"/>
      <c r="W175" s="168"/>
      <c r="X175" s="173"/>
      <c r="Y175" s="180"/>
      <c r="Z175" s="180"/>
      <c r="AA175" s="180"/>
      <c r="AB175" s="92"/>
      <c r="AC175" s="92"/>
      <c r="AD175" s="92"/>
      <c r="AE175" s="194"/>
      <c r="AF175" s="198"/>
      <c r="AG175" s="92"/>
      <c r="AH175" s="92"/>
      <c r="AI175" s="203"/>
      <c r="AJ175" s="210" t="s">
        <v>5787</v>
      </c>
      <c r="AK175" s="205"/>
      <c r="AL175" s="205"/>
      <c r="AM175" s="205"/>
      <c r="AN175" s="205"/>
      <c r="AO175" s="205"/>
      <c r="AP175" s="221"/>
      <c r="AQ175" s="227" t="s">
        <v>11913</v>
      </c>
      <c r="AR175" s="227"/>
      <c r="AS175" s="227"/>
      <c r="AT175" s="227"/>
      <c r="AU175" s="227"/>
      <c r="AV175" s="227"/>
      <c r="AW175" s="238"/>
      <c r="AX175" s="250" t="s">
        <v>423</v>
      </c>
      <c r="AY175" s="250"/>
      <c r="BD175" s="47"/>
      <c r="BE175" s="257"/>
      <c r="BH175" s="36" t="str">
        <f>IF($H$12='【発出時非表示】プルダウンリスト'!$B$4,"3年目",IF($H$12='【発出時非表示】プルダウンリスト'!$B$5,"2年目",IF($H$12='【発出時非表示】プルダウンリスト'!$B$6,"1年目","")))</f>
        <v>1年目</v>
      </c>
      <c r="BJ175" s="263"/>
    </row>
    <row r="176" spans="1:62" s="36" customFormat="1" ht="18.649999999999999" customHeight="1">
      <c r="A176" s="38"/>
      <c r="C176" s="59"/>
      <c r="D176" s="81"/>
      <c r="E176" s="81"/>
      <c r="F176" s="81"/>
      <c r="G176" s="81"/>
      <c r="H176" s="81"/>
      <c r="I176" s="81"/>
      <c r="J176" s="81"/>
      <c r="K176" s="81"/>
      <c r="L176" s="81"/>
      <c r="M176" s="81"/>
      <c r="N176" s="81"/>
      <c r="O176" s="81"/>
      <c r="P176" s="81"/>
      <c r="Q176" s="81"/>
      <c r="R176" s="81"/>
      <c r="S176" s="81"/>
      <c r="T176" s="81"/>
      <c r="U176" s="81"/>
      <c r="V176" s="81"/>
      <c r="W176" s="169"/>
      <c r="X176" s="174"/>
      <c r="Y176" s="181"/>
      <c r="Z176" s="181"/>
      <c r="AA176" s="181"/>
      <c r="AB176" s="191"/>
      <c r="AC176" s="191"/>
      <c r="AD176" s="191"/>
      <c r="AE176" s="195"/>
      <c r="AF176" s="198"/>
      <c r="AG176" s="92"/>
      <c r="AH176" s="92"/>
      <c r="AI176" s="203"/>
      <c r="AJ176" s="211">
        <v>50</v>
      </c>
      <c r="AK176" s="206"/>
      <c r="AL176" s="206"/>
      <c r="AM176" s="206"/>
      <c r="AN176" s="206"/>
      <c r="AO176" s="206"/>
      <c r="AP176" s="222"/>
      <c r="AQ176" s="203"/>
      <c r="AR176" s="213"/>
      <c r="AS176" s="213"/>
      <c r="AT176" s="213"/>
      <c r="AU176" s="213"/>
      <c r="AV176" s="213"/>
      <c r="AW176" s="213"/>
      <c r="AX176" s="186" t="str">
        <f>IFERROR(IF(AQ176="","",IF(AQ176="未計測","未計測",IF(AF170="増加KPI",IF(AQ176&gt;=AJ176,"達成","未達成"),IF(AF170="減少KPI",IF(AJ176&gt;=AQ176,"達成","未達成"),"判定不能")))),"判定不能")</f>
        <v/>
      </c>
      <c r="AY176" s="186"/>
      <c r="BD176" s="47"/>
      <c r="BE176" s="259" t="str">
        <f>IFERROR(IF(AQ176="","",IF(AQ176="未計測","未計測",IF(AQ170="なし",AX176,IF(AQ170="",AX176,IF(AF170="増加KPI",(AQ176-AQ170)/(AJ176-AQ170),IF(AF170="減少KPI",(AQ170-AQ176)/(AQ170-AJ176),AX176)))))),AX176)</f>
        <v/>
      </c>
      <c r="BF176" s="261" t="str">
        <f>IFERROR(IF(BE176="未計測",IF(AQ174="未計測","未計測",IF(AQ170="なし",AX174,IF(AQ170="",AX174,IF(AF170="増加KPI",(AQ174-AQ170)/(AJ176-AQ170),IF(AF170="減少KPI",(AQ170-AQ174)/(AQ170-AJ176),AX174))))),"―"),AX174)</f>
        <v>―</v>
      </c>
      <c r="BG176" s="261" t="str">
        <f>IFERROR(IF(BF176="未計測",IF(AQ172="未計測","未計測",IF(AQ170="なし",AX172,IF(AQ170="",AX172,IF(AF170="増加KPI",(AQ172-AQ170)/(AJ176-AQ170),IF(AF170="減少KPI",(AQ170-AQ172)/(AQ170-AJ176),AX172))))),"―"),AX172)</f>
        <v>―</v>
      </c>
      <c r="BH176" s="36" t="str">
        <f>IF($H$12='【発出時非表示】プルダウンリスト'!$B$4,AX176,IF($H$12='【発出時非表示】プルダウンリスト'!$B$5,AX174,IF($H$12='【発出時非表示】プルダウンリスト'!$B$6,AX172,"")))</f>
        <v>達成</v>
      </c>
      <c r="BJ176" s="263"/>
    </row>
    <row r="177" spans="1:62" s="36" customFormat="1" ht="18.649999999999999" customHeight="1">
      <c r="A177" s="38"/>
      <c r="C177" s="60" t="s">
        <v>12026</v>
      </c>
      <c r="D177" s="83"/>
      <c r="E177" s="83"/>
      <c r="F177" s="83"/>
      <c r="G177" s="83"/>
      <c r="H177" s="83"/>
      <c r="I177" s="83"/>
      <c r="J177" s="83"/>
      <c r="K177" s="83"/>
      <c r="L177" s="88"/>
      <c r="M177" s="109" t="s">
        <v>22424</v>
      </c>
      <c r="N177" s="124"/>
      <c r="O177" s="124"/>
      <c r="P177" s="124"/>
      <c r="Q177" s="124"/>
      <c r="R177" s="124"/>
      <c r="S177" s="124"/>
      <c r="T177" s="124"/>
      <c r="U177" s="124"/>
      <c r="V177" s="124"/>
      <c r="W177" s="124"/>
      <c r="X177" s="124"/>
      <c r="Y177" s="124"/>
      <c r="Z177" s="124"/>
      <c r="AA177" s="124"/>
      <c r="AB177" s="124"/>
      <c r="AC177" s="124"/>
      <c r="AD177" s="124"/>
      <c r="AE177" s="124"/>
      <c r="AF177" s="124"/>
      <c r="AG177" s="124"/>
      <c r="AH177" s="124"/>
      <c r="AI177" s="124"/>
      <c r="AJ177" s="124"/>
      <c r="AK177" s="124"/>
      <c r="AL177" s="124"/>
      <c r="AM177" s="124"/>
      <c r="AN177" s="124"/>
      <c r="AO177" s="124"/>
      <c r="AP177" s="124"/>
      <c r="AQ177" s="129"/>
      <c r="AR177" s="129"/>
      <c r="AS177" s="129"/>
      <c r="AT177" s="129"/>
      <c r="AU177" s="129"/>
      <c r="AV177" s="129"/>
      <c r="AW177" s="239"/>
      <c r="AX177" s="251"/>
      <c r="AY177" s="253"/>
      <c r="BD177" s="47"/>
      <c r="BE177" s="259"/>
      <c r="BF177" s="261"/>
      <c r="BG177" s="261"/>
      <c r="BI177" s="36" t="str">
        <f>IF(AQ170="なし",IF(M177="","未回答","回答済み"),"―")</f>
        <v>回答済み</v>
      </c>
      <c r="BJ177" s="263"/>
    </row>
    <row r="178" spans="1:62" s="36" customFormat="1" ht="18.649999999999999" customHeight="1">
      <c r="A178" s="38"/>
      <c r="C178" s="60"/>
      <c r="D178" s="83"/>
      <c r="E178" s="83"/>
      <c r="F178" s="83"/>
      <c r="G178" s="83"/>
      <c r="H178" s="83"/>
      <c r="I178" s="83"/>
      <c r="J178" s="83"/>
      <c r="K178" s="83"/>
      <c r="L178" s="88"/>
      <c r="M178" s="109"/>
      <c r="N178" s="124"/>
      <c r="O178" s="124"/>
      <c r="P178" s="124"/>
      <c r="Q178" s="124"/>
      <c r="R178" s="124"/>
      <c r="S178" s="124"/>
      <c r="T178" s="124"/>
      <c r="U178" s="124"/>
      <c r="V178" s="124"/>
      <c r="W178" s="124"/>
      <c r="X178" s="124"/>
      <c r="Y178" s="124"/>
      <c r="Z178" s="124"/>
      <c r="AA178" s="124"/>
      <c r="AB178" s="124"/>
      <c r="AC178" s="124"/>
      <c r="AD178" s="124"/>
      <c r="AE178" s="124"/>
      <c r="AF178" s="124"/>
      <c r="AG178" s="124"/>
      <c r="AH178" s="124"/>
      <c r="AI178" s="124"/>
      <c r="AJ178" s="124"/>
      <c r="AK178" s="124"/>
      <c r="AL178" s="124"/>
      <c r="AM178" s="124"/>
      <c r="AN178" s="124"/>
      <c r="AO178" s="124"/>
      <c r="AP178" s="124"/>
      <c r="AQ178" s="124"/>
      <c r="AR178" s="124"/>
      <c r="AS178" s="124"/>
      <c r="AT178" s="124"/>
      <c r="AU178" s="124"/>
      <c r="AV178" s="124"/>
      <c r="AW178" s="240"/>
      <c r="AX178" s="251"/>
      <c r="AY178" s="253"/>
      <c r="BD178" s="47"/>
      <c r="BE178" s="259"/>
      <c r="BF178" s="261"/>
      <c r="BG178" s="261"/>
      <c r="BJ178" s="263"/>
    </row>
    <row r="179" spans="1:62" s="36" customFormat="1" ht="18.649999999999999" customHeight="1">
      <c r="A179" s="38"/>
      <c r="C179" s="61"/>
      <c r="D179" s="82"/>
      <c r="E179" s="82"/>
      <c r="F179" s="82"/>
      <c r="G179" s="82"/>
      <c r="H179" s="82"/>
      <c r="I179" s="82"/>
      <c r="J179" s="82"/>
      <c r="K179" s="82"/>
      <c r="L179" s="89"/>
      <c r="M179" s="110"/>
      <c r="N179" s="123"/>
      <c r="O179" s="123"/>
      <c r="P179" s="123"/>
      <c r="Q179" s="123"/>
      <c r="R179" s="123"/>
      <c r="S179" s="123"/>
      <c r="T179" s="123"/>
      <c r="U179" s="123"/>
      <c r="V179" s="123"/>
      <c r="W179" s="123"/>
      <c r="X179" s="123"/>
      <c r="Y179" s="123"/>
      <c r="Z179" s="123"/>
      <c r="AA179" s="123"/>
      <c r="AB179" s="123"/>
      <c r="AC179" s="123"/>
      <c r="AD179" s="123"/>
      <c r="AE179" s="123"/>
      <c r="AF179" s="123"/>
      <c r="AG179" s="123"/>
      <c r="AH179" s="123"/>
      <c r="AI179" s="123"/>
      <c r="AJ179" s="123"/>
      <c r="AK179" s="123"/>
      <c r="AL179" s="123"/>
      <c r="AM179" s="123"/>
      <c r="AN179" s="123"/>
      <c r="AO179" s="123"/>
      <c r="AP179" s="123"/>
      <c r="AQ179" s="123"/>
      <c r="AR179" s="123"/>
      <c r="AS179" s="123"/>
      <c r="AT179" s="123"/>
      <c r="AU179" s="123"/>
      <c r="AV179" s="123"/>
      <c r="AW179" s="241"/>
      <c r="AX179" s="249"/>
      <c r="AY179" s="253"/>
      <c r="BD179" s="47"/>
      <c r="BE179" s="259"/>
      <c r="BF179" s="261"/>
      <c r="BG179" s="261"/>
      <c r="BJ179" s="263"/>
    </row>
    <row r="180" spans="1:62" s="36" customFormat="1" ht="16.5" customHeight="1">
      <c r="A180" s="38"/>
      <c r="C180" s="62" t="s">
        <v>12020</v>
      </c>
      <c r="D180" s="62"/>
      <c r="E180" s="62"/>
      <c r="F180" s="62" t="s">
        <v>577</v>
      </c>
      <c r="G180" s="62"/>
      <c r="H180" s="62"/>
      <c r="I180" s="62"/>
      <c r="J180" s="62"/>
      <c r="K180" s="62"/>
      <c r="L180" s="62"/>
      <c r="M180" s="111" t="s">
        <v>22426</v>
      </c>
      <c r="N180" s="111"/>
      <c r="O180" s="111"/>
      <c r="P180" s="111"/>
      <c r="Q180" s="111"/>
      <c r="R180" s="111"/>
      <c r="S180" s="111"/>
      <c r="T180" s="111"/>
      <c r="U180" s="111"/>
      <c r="V180" s="111"/>
      <c r="W180" s="111"/>
      <c r="X180" s="111"/>
      <c r="Y180" s="111"/>
      <c r="Z180" s="111"/>
      <c r="AA180" s="111"/>
      <c r="AB180" s="111"/>
      <c r="AC180" s="111"/>
      <c r="AD180" s="111"/>
      <c r="AE180" s="111"/>
      <c r="AF180" s="111"/>
      <c r="AG180" s="111"/>
      <c r="AH180" s="111"/>
      <c r="AI180" s="111"/>
      <c r="AJ180" s="111"/>
      <c r="AK180" s="111"/>
      <c r="AL180" s="111"/>
      <c r="AM180" s="111"/>
      <c r="AN180" s="111"/>
      <c r="AO180" s="111"/>
      <c r="AP180" s="111"/>
      <c r="AQ180" s="111"/>
      <c r="AR180" s="111"/>
      <c r="AS180" s="111"/>
      <c r="AT180" s="111"/>
      <c r="AU180" s="111"/>
      <c r="AV180" s="111"/>
      <c r="AW180" s="111"/>
      <c r="AX180" s="251"/>
      <c r="AY180" s="185"/>
      <c r="BD180" s="47"/>
      <c r="BE180" s="257"/>
      <c r="BI180" s="36" t="str">
        <f>IF(BH176="達成",IF(OR(M180="",M183=""),"未回答",IF(AND(AX182="",AX185=""),"回答済み","字数不足")),"―")</f>
        <v>回答済み</v>
      </c>
      <c r="BJ180" s="263"/>
    </row>
    <row r="181" spans="1:62" s="36" customFormat="1" ht="16.5" customHeight="1">
      <c r="A181" s="38"/>
      <c r="C181" s="62"/>
      <c r="D181" s="62"/>
      <c r="E181" s="62"/>
      <c r="F181" s="62"/>
      <c r="G181" s="62"/>
      <c r="H181" s="62"/>
      <c r="I181" s="62"/>
      <c r="J181" s="62"/>
      <c r="K181" s="62"/>
      <c r="L181" s="62"/>
      <c r="M181" s="111"/>
      <c r="N181" s="111"/>
      <c r="O181" s="111"/>
      <c r="P181" s="111"/>
      <c r="Q181" s="111"/>
      <c r="R181" s="111"/>
      <c r="S181" s="111"/>
      <c r="T181" s="111"/>
      <c r="U181" s="111"/>
      <c r="V181" s="111"/>
      <c r="W181" s="111"/>
      <c r="X181" s="111"/>
      <c r="Y181" s="111"/>
      <c r="Z181" s="111"/>
      <c r="AA181" s="111"/>
      <c r="AB181" s="111"/>
      <c r="AC181" s="111"/>
      <c r="AD181" s="111"/>
      <c r="AE181" s="111"/>
      <c r="AF181" s="111"/>
      <c r="AG181" s="111"/>
      <c r="AH181" s="111"/>
      <c r="AI181" s="111"/>
      <c r="AJ181" s="111"/>
      <c r="AK181" s="111"/>
      <c r="AL181" s="111"/>
      <c r="AM181" s="111"/>
      <c r="AN181" s="111"/>
      <c r="AO181" s="111"/>
      <c r="AP181" s="111"/>
      <c r="AQ181" s="111"/>
      <c r="AR181" s="111"/>
      <c r="AS181" s="111"/>
      <c r="AT181" s="111"/>
      <c r="AU181" s="111"/>
      <c r="AV181" s="111"/>
      <c r="AW181" s="111"/>
      <c r="AX181" s="251" t="str">
        <f>"現在"&amp;LEN(M180)&amp;"字です。"</f>
        <v>現在102字です。</v>
      </c>
      <c r="AY181" s="185"/>
      <c r="BD181" s="47"/>
      <c r="BE181" s="257"/>
      <c r="BJ181" s="263"/>
    </row>
    <row r="182" spans="1:62" s="36" customFormat="1">
      <c r="A182" s="38"/>
      <c r="C182" s="62"/>
      <c r="D182" s="62"/>
      <c r="E182" s="62"/>
      <c r="F182" s="62"/>
      <c r="G182" s="62"/>
      <c r="H182" s="62"/>
      <c r="I182" s="62"/>
      <c r="J182" s="62"/>
      <c r="K182" s="62"/>
      <c r="L182" s="62"/>
      <c r="M182" s="111"/>
      <c r="N182" s="111"/>
      <c r="O182" s="111"/>
      <c r="P182" s="111"/>
      <c r="Q182" s="111"/>
      <c r="R182" s="111"/>
      <c r="S182" s="111"/>
      <c r="T182" s="111"/>
      <c r="U182" s="111"/>
      <c r="V182" s="111"/>
      <c r="W182" s="111"/>
      <c r="X182" s="111"/>
      <c r="Y182" s="111"/>
      <c r="Z182" s="111"/>
      <c r="AA182" s="111"/>
      <c r="AB182" s="111"/>
      <c r="AC182" s="111"/>
      <c r="AD182" s="111"/>
      <c r="AE182" s="111"/>
      <c r="AF182" s="111"/>
      <c r="AG182" s="111"/>
      <c r="AH182" s="111"/>
      <c r="AI182" s="111"/>
      <c r="AJ182" s="111"/>
      <c r="AK182" s="111"/>
      <c r="AL182" s="111"/>
      <c r="AM182" s="111"/>
      <c r="AN182" s="111"/>
      <c r="AO182" s="111"/>
      <c r="AP182" s="111"/>
      <c r="AQ182" s="111"/>
      <c r="AR182" s="111"/>
      <c r="AS182" s="111"/>
      <c r="AT182" s="111"/>
      <c r="AU182" s="111"/>
      <c r="AV182" s="111"/>
      <c r="AW182" s="111"/>
      <c r="AX182" s="249" t="str">
        <f>IF(LEN(M180)&gt;=100,"","あと"&amp;100-LEN(M180)&amp;"字入力してください。")</f>
        <v/>
      </c>
      <c r="AY182" s="185"/>
      <c r="BD182" s="47"/>
      <c r="BE182" s="257"/>
      <c r="BJ182" s="263"/>
    </row>
    <row r="183" spans="1:62" s="36" customFormat="1" ht="18.75" customHeight="1">
      <c r="A183" s="38"/>
      <c r="C183" s="62"/>
      <c r="D183" s="62"/>
      <c r="E183" s="62"/>
      <c r="F183" s="62" t="s">
        <v>11955</v>
      </c>
      <c r="G183" s="62"/>
      <c r="H183" s="62"/>
      <c r="I183" s="62"/>
      <c r="J183" s="62"/>
      <c r="K183" s="62"/>
      <c r="L183" s="62"/>
      <c r="M183" s="111" t="s">
        <v>11900</v>
      </c>
      <c r="N183" s="111"/>
      <c r="O183" s="111"/>
      <c r="P183" s="111"/>
      <c r="Q183" s="111"/>
      <c r="R183" s="111"/>
      <c r="S183" s="111"/>
      <c r="T183" s="111"/>
      <c r="U183" s="111"/>
      <c r="V183" s="111"/>
      <c r="W183" s="111"/>
      <c r="X183" s="111"/>
      <c r="Y183" s="111"/>
      <c r="Z183" s="111"/>
      <c r="AA183" s="111"/>
      <c r="AB183" s="111"/>
      <c r="AC183" s="111"/>
      <c r="AD183" s="111"/>
      <c r="AE183" s="111"/>
      <c r="AF183" s="111"/>
      <c r="AG183" s="111"/>
      <c r="AH183" s="111"/>
      <c r="AI183" s="111"/>
      <c r="AJ183" s="111"/>
      <c r="AK183" s="111"/>
      <c r="AL183" s="111"/>
      <c r="AM183" s="111"/>
      <c r="AN183" s="111"/>
      <c r="AO183" s="111"/>
      <c r="AP183" s="111"/>
      <c r="AQ183" s="111"/>
      <c r="AR183" s="111"/>
      <c r="AS183" s="111"/>
      <c r="AT183" s="111"/>
      <c r="AU183" s="111"/>
      <c r="AV183" s="111"/>
      <c r="AW183" s="111"/>
      <c r="AX183" s="252"/>
      <c r="AY183" s="254"/>
      <c r="BD183" s="47"/>
      <c r="BE183" s="257"/>
      <c r="BJ183" s="263"/>
    </row>
    <row r="184" spans="1:62" s="36" customFormat="1" ht="18.75" customHeight="1">
      <c r="A184" s="38"/>
      <c r="C184" s="62"/>
      <c r="D184" s="62"/>
      <c r="E184" s="62"/>
      <c r="F184" s="62"/>
      <c r="G184" s="62"/>
      <c r="H184" s="62"/>
      <c r="I184" s="62"/>
      <c r="J184" s="62"/>
      <c r="K184" s="62"/>
      <c r="L184" s="62"/>
      <c r="M184" s="111"/>
      <c r="N184" s="111"/>
      <c r="O184" s="111"/>
      <c r="P184" s="111"/>
      <c r="Q184" s="111"/>
      <c r="R184" s="111"/>
      <c r="S184" s="111"/>
      <c r="T184" s="111"/>
      <c r="U184" s="111"/>
      <c r="V184" s="111"/>
      <c r="W184" s="111"/>
      <c r="X184" s="111"/>
      <c r="Y184" s="111"/>
      <c r="Z184" s="111"/>
      <c r="AA184" s="111"/>
      <c r="AB184" s="111"/>
      <c r="AC184" s="111"/>
      <c r="AD184" s="111"/>
      <c r="AE184" s="111"/>
      <c r="AF184" s="111"/>
      <c r="AG184" s="111"/>
      <c r="AH184" s="111"/>
      <c r="AI184" s="111"/>
      <c r="AJ184" s="111"/>
      <c r="AK184" s="111"/>
      <c r="AL184" s="111"/>
      <c r="AM184" s="111"/>
      <c r="AN184" s="111"/>
      <c r="AO184" s="111"/>
      <c r="AP184" s="111"/>
      <c r="AQ184" s="111"/>
      <c r="AR184" s="111"/>
      <c r="AS184" s="111"/>
      <c r="AT184" s="111"/>
      <c r="AU184" s="111"/>
      <c r="AV184" s="111"/>
      <c r="AW184" s="111"/>
      <c r="AX184" s="252" t="str">
        <f>"現在"&amp;LEN(M183)&amp;"字です。"</f>
        <v>現在102字です。</v>
      </c>
      <c r="AY184" s="254"/>
      <c r="BD184" s="47"/>
      <c r="BE184" s="257"/>
      <c r="BJ184" s="263"/>
    </row>
    <row r="185" spans="1:62" s="36" customFormat="1" ht="16.5" customHeight="1">
      <c r="A185" s="38"/>
      <c r="C185" s="62"/>
      <c r="D185" s="62"/>
      <c r="E185" s="62"/>
      <c r="F185" s="62"/>
      <c r="G185" s="62"/>
      <c r="H185" s="62"/>
      <c r="I185" s="62"/>
      <c r="J185" s="62"/>
      <c r="K185" s="62"/>
      <c r="L185" s="62"/>
      <c r="M185" s="111"/>
      <c r="N185" s="111"/>
      <c r="O185" s="111"/>
      <c r="P185" s="111"/>
      <c r="Q185" s="111"/>
      <c r="R185" s="111"/>
      <c r="S185" s="111"/>
      <c r="T185" s="111"/>
      <c r="U185" s="111"/>
      <c r="V185" s="111"/>
      <c r="W185" s="111"/>
      <c r="X185" s="111"/>
      <c r="Y185" s="111"/>
      <c r="Z185" s="111"/>
      <c r="AA185" s="111"/>
      <c r="AB185" s="111"/>
      <c r="AC185" s="111"/>
      <c r="AD185" s="111"/>
      <c r="AE185" s="111"/>
      <c r="AF185" s="111"/>
      <c r="AG185" s="111"/>
      <c r="AH185" s="111"/>
      <c r="AI185" s="111"/>
      <c r="AJ185" s="111"/>
      <c r="AK185" s="111"/>
      <c r="AL185" s="111"/>
      <c r="AM185" s="111"/>
      <c r="AN185" s="111"/>
      <c r="AO185" s="111"/>
      <c r="AP185" s="111"/>
      <c r="AQ185" s="111"/>
      <c r="AR185" s="111"/>
      <c r="AS185" s="111"/>
      <c r="AT185" s="111"/>
      <c r="AU185" s="111"/>
      <c r="AV185" s="111"/>
      <c r="AW185" s="111"/>
      <c r="AX185" s="249" t="str">
        <f>IF(LEN(M183)&gt;=100,"","あと"&amp;100-LEN(M183)&amp;"字入力してください。")</f>
        <v/>
      </c>
      <c r="AY185" s="251"/>
      <c r="BD185" s="47"/>
      <c r="BE185" s="257"/>
      <c r="BJ185" s="263"/>
    </row>
    <row r="186" spans="1:62" s="36" customFormat="1" ht="16.5" customHeight="1">
      <c r="A186" s="38"/>
      <c r="C186" s="62" t="s">
        <v>12021</v>
      </c>
      <c r="D186" s="62"/>
      <c r="E186" s="62"/>
      <c r="F186" s="63" t="s">
        <v>11373</v>
      </c>
      <c r="G186" s="84"/>
      <c r="H186" s="84"/>
      <c r="I186" s="84"/>
      <c r="J186" s="87"/>
      <c r="K186" s="62" t="s">
        <v>988</v>
      </c>
      <c r="L186" s="62"/>
      <c r="M186" s="112"/>
      <c r="N186" s="125"/>
      <c r="O186" s="130" t="s">
        <v>8529</v>
      </c>
      <c r="P186" s="130"/>
      <c r="Q186" s="130"/>
      <c r="R186" s="130"/>
      <c r="S186" s="130"/>
      <c r="T186" s="130"/>
      <c r="U186" s="130"/>
      <c r="V186" s="130"/>
      <c r="W186" s="130"/>
      <c r="X186" s="130"/>
      <c r="Y186" s="130"/>
      <c r="Z186" s="130"/>
      <c r="AA186" s="130"/>
      <c r="AB186" s="130"/>
      <c r="AC186" s="130"/>
      <c r="AD186" s="130"/>
      <c r="AE186" s="130"/>
      <c r="AF186" s="130"/>
      <c r="AG186" s="130"/>
      <c r="AH186" s="130"/>
      <c r="AI186" s="130"/>
      <c r="AJ186" s="130"/>
      <c r="AK186" s="130"/>
      <c r="AL186" s="130"/>
      <c r="AM186" s="130"/>
      <c r="AN186" s="130"/>
      <c r="AO186" s="130"/>
      <c r="AP186" s="130"/>
      <c r="AQ186" s="130"/>
      <c r="AR186" s="130"/>
      <c r="AS186" s="130"/>
      <c r="AT186" s="130"/>
      <c r="AU186" s="130"/>
      <c r="AV186" s="130"/>
      <c r="AW186" s="242"/>
      <c r="AX186" s="252"/>
      <c r="AY186" s="185"/>
      <c r="BD186" s="47"/>
      <c r="BE186" s="257" t="b">
        <v>0</v>
      </c>
      <c r="BI186" s="36" t="str">
        <f>IF(BH176="未達成",IF(OR(AND(BE186=FALSE,BE187=FALSE,BE188=FALSE,BE189=FALSE),M190="",M193=""),"未回答",IF(AND(AX192="",AX195=""),"回答済み","字数不足")),"―")</f>
        <v>―</v>
      </c>
      <c r="BJ186" s="263"/>
    </row>
    <row r="187" spans="1:62" s="36" customFormat="1" ht="16.5" customHeight="1">
      <c r="A187" s="38"/>
      <c r="C187" s="62"/>
      <c r="D187" s="62"/>
      <c r="E187" s="62"/>
      <c r="F187" s="60"/>
      <c r="G187" s="83"/>
      <c r="H187" s="83"/>
      <c r="I187" s="83"/>
      <c r="J187" s="88"/>
      <c r="K187" s="62"/>
      <c r="L187" s="62"/>
      <c r="M187" s="113"/>
      <c r="N187" s="126"/>
      <c r="O187" s="131" t="s">
        <v>6237</v>
      </c>
      <c r="P187" s="131"/>
      <c r="Q187" s="131"/>
      <c r="R187" s="131"/>
      <c r="S187" s="131"/>
      <c r="T187" s="131"/>
      <c r="U187" s="131"/>
      <c r="V187" s="131"/>
      <c r="W187" s="131"/>
      <c r="X187" s="131"/>
      <c r="Y187" s="131"/>
      <c r="Z187" s="131"/>
      <c r="AA187" s="131"/>
      <c r="AB187" s="131"/>
      <c r="AC187" s="131"/>
      <c r="AD187" s="131"/>
      <c r="AE187" s="131"/>
      <c r="AF187" s="131"/>
      <c r="AG187" s="131"/>
      <c r="AH187" s="131"/>
      <c r="AI187" s="131"/>
      <c r="AJ187" s="131"/>
      <c r="AK187" s="131"/>
      <c r="AL187" s="131"/>
      <c r="AM187" s="131"/>
      <c r="AN187" s="131"/>
      <c r="AO187" s="131"/>
      <c r="AP187" s="131"/>
      <c r="AQ187" s="131"/>
      <c r="AR187" s="131"/>
      <c r="AS187" s="131"/>
      <c r="AT187" s="131"/>
      <c r="AU187" s="131"/>
      <c r="AV187" s="131"/>
      <c r="AW187" s="243"/>
      <c r="AX187" s="252"/>
      <c r="AY187" s="185"/>
      <c r="BD187" s="47"/>
      <c r="BE187" s="257" t="b">
        <v>0</v>
      </c>
      <c r="BJ187" s="263"/>
    </row>
    <row r="188" spans="1:62" s="36" customFormat="1" ht="16.5" customHeight="1">
      <c r="A188" s="38"/>
      <c r="C188" s="62"/>
      <c r="D188" s="62"/>
      <c r="E188" s="62"/>
      <c r="F188" s="60"/>
      <c r="G188" s="83"/>
      <c r="H188" s="83"/>
      <c r="I188" s="83"/>
      <c r="J188" s="88"/>
      <c r="K188" s="62"/>
      <c r="L188" s="62"/>
      <c r="M188" s="113"/>
      <c r="N188" s="126"/>
      <c r="O188" s="131" t="s">
        <v>9784</v>
      </c>
      <c r="P188" s="131"/>
      <c r="Q188" s="131"/>
      <c r="R188" s="131"/>
      <c r="S188" s="131"/>
      <c r="T188" s="131"/>
      <c r="U188" s="131"/>
      <c r="V188" s="131"/>
      <c r="W188" s="131"/>
      <c r="X188" s="131"/>
      <c r="Y188" s="131"/>
      <c r="Z188" s="131"/>
      <c r="AA188" s="131"/>
      <c r="AB188" s="131"/>
      <c r="AC188" s="131"/>
      <c r="AD188" s="131"/>
      <c r="AE188" s="131"/>
      <c r="AF188" s="131"/>
      <c r="AG188" s="131"/>
      <c r="AH188" s="131"/>
      <c r="AI188" s="131"/>
      <c r="AJ188" s="131"/>
      <c r="AK188" s="131"/>
      <c r="AL188" s="131"/>
      <c r="AM188" s="131"/>
      <c r="AN188" s="131"/>
      <c r="AO188" s="131"/>
      <c r="AP188" s="131"/>
      <c r="AQ188" s="131"/>
      <c r="AR188" s="131"/>
      <c r="AS188" s="131"/>
      <c r="AT188" s="131"/>
      <c r="AU188" s="131"/>
      <c r="AV188" s="131"/>
      <c r="AW188" s="243"/>
      <c r="AX188" s="252"/>
      <c r="AY188" s="185"/>
      <c r="BD188" s="47"/>
      <c r="BE188" s="257" t="b">
        <v>0</v>
      </c>
      <c r="BJ188" s="263"/>
    </row>
    <row r="189" spans="1:62" s="36" customFormat="1" ht="16.5" customHeight="1">
      <c r="A189" s="38"/>
      <c r="C189" s="62"/>
      <c r="D189" s="62"/>
      <c r="E189" s="62"/>
      <c r="F189" s="60"/>
      <c r="G189" s="83"/>
      <c r="H189" s="83"/>
      <c r="I189" s="83"/>
      <c r="J189" s="88"/>
      <c r="K189" s="62"/>
      <c r="L189" s="62"/>
      <c r="M189" s="114"/>
      <c r="N189" s="127"/>
      <c r="O189" s="132" t="s">
        <v>12025</v>
      </c>
      <c r="P189" s="132"/>
      <c r="Q189" s="132"/>
      <c r="R189" s="132"/>
      <c r="S189" s="132"/>
      <c r="T189" s="132"/>
      <c r="U189" s="132"/>
      <c r="V189" s="132"/>
      <c r="W189" s="132"/>
      <c r="X189" s="132"/>
      <c r="Y189" s="132"/>
      <c r="Z189" s="132"/>
      <c r="AA189" s="132"/>
      <c r="AB189" s="132"/>
      <c r="AC189" s="132"/>
      <c r="AD189" s="132"/>
      <c r="AE189" s="132"/>
      <c r="AF189" s="132"/>
      <c r="AG189" s="132"/>
      <c r="AH189" s="132"/>
      <c r="AI189" s="132"/>
      <c r="AJ189" s="132"/>
      <c r="AK189" s="132"/>
      <c r="AL189" s="132"/>
      <c r="AM189" s="132"/>
      <c r="AN189" s="132"/>
      <c r="AO189" s="132"/>
      <c r="AP189" s="132"/>
      <c r="AQ189" s="132"/>
      <c r="AR189" s="132"/>
      <c r="AS189" s="132"/>
      <c r="AT189" s="132"/>
      <c r="AU189" s="132"/>
      <c r="AV189" s="132"/>
      <c r="AW189" s="244"/>
      <c r="AX189" s="252"/>
      <c r="AY189" s="185"/>
      <c r="BD189" s="47"/>
      <c r="BE189" s="257" t="b">
        <v>0</v>
      </c>
      <c r="BJ189" s="263"/>
    </row>
    <row r="190" spans="1:62" s="36" customFormat="1" ht="16.5" customHeight="1">
      <c r="A190" s="38"/>
      <c r="C190" s="62"/>
      <c r="D190" s="62"/>
      <c r="E190" s="62"/>
      <c r="F190" s="60"/>
      <c r="G190" s="83"/>
      <c r="H190" s="83"/>
      <c r="I190" s="83"/>
      <c r="J190" s="88"/>
      <c r="K190" s="62" t="s">
        <v>10677</v>
      </c>
      <c r="L190" s="62"/>
      <c r="M190" s="115"/>
      <c r="N190" s="115"/>
      <c r="O190" s="115"/>
      <c r="P190" s="115"/>
      <c r="Q190" s="115"/>
      <c r="R190" s="115"/>
      <c r="S190" s="115"/>
      <c r="T190" s="115"/>
      <c r="U190" s="115"/>
      <c r="V190" s="115"/>
      <c r="W190" s="115"/>
      <c r="X190" s="115"/>
      <c r="Y190" s="115"/>
      <c r="Z190" s="115"/>
      <c r="AA190" s="115"/>
      <c r="AB190" s="115"/>
      <c r="AC190" s="115"/>
      <c r="AD190" s="115"/>
      <c r="AE190" s="115"/>
      <c r="AF190" s="115"/>
      <c r="AG190" s="115"/>
      <c r="AH190" s="115"/>
      <c r="AI190" s="115"/>
      <c r="AJ190" s="115"/>
      <c r="AK190" s="115"/>
      <c r="AL190" s="115"/>
      <c r="AM190" s="115"/>
      <c r="AN190" s="115"/>
      <c r="AO190" s="115"/>
      <c r="AP190" s="115"/>
      <c r="AQ190" s="115"/>
      <c r="AR190" s="115"/>
      <c r="AS190" s="115"/>
      <c r="AT190" s="115"/>
      <c r="AU190" s="115"/>
      <c r="AV190" s="115"/>
      <c r="AW190" s="115"/>
      <c r="AX190" s="252"/>
      <c r="AY190" s="185"/>
      <c r="BD190" s="47"/>
      <c r="BE190" s="257"/>
      <c r="BJ190" s="263"/>
    </row>
    <row r="191" spans="1:62" s="36" customFormat="1" ht="16.5" customHeight="1">
      <c r="A191" s="38"/>
      <c r="C191" s="62"/>
      <c r="D191" s="62"/>
      <c r="E191" s="62"/>
      <c r="F191" s="60"/>
      <c r="G191" s="83"/>
      <c r="H191" s="83"/>
      <c r="I191" s="83"/>
      <c r="J191" s="88"/>
      <c r="K191" s="62"/>
      <c r="L191" s="62"/>
      <c r="M191" s="115"/>
      <c r="N191" s="115"/>
      <c r="O191" s="115"/>
      <c r="P191" s="115"/>
      <c r="Q191" s="115"/>
      <c r="R191" s="115"/>
      <c r="S191" s="115"/>
      <c r="T191" s="115"/>
      <c r="U191" s="115"/>
      <c r="V191" s="115"/>
      <c r="W191" s="115"/>
      <c r="X191" s="115"/>
      <c r="Y191" s="115"/>
      <c r="Z191" s="115"/>
      <c r="AA191" s="115"/>
      <c r="AB191" s="115"/>
      <c r="AC191" s="115"/>
      <c r="AD191" s="115"/>
      <c r="AE191" s="115"/>
      <c r="AF191" s="115"/>
      <c r="AG191" s="115"/>
      <c r="AH191" s="115"/>
      <c r="AI191" s="115"/>
      <c r="AJ191" s="115"/>
      <c r="AK191" s="115"/>
      <c r="AL191" s="115"/>
      <c r="AM191" s="115"/>
      <c r="AN191" s="115"/>
      <c r="AO191" s="115"/>
      <c r="AP191" s="115"/>
      <c r="AQ191" s="115"/>
      <c r="AR191" s="115"/>
      <c r="AS191" s="115"/>
      <c r="AT191" s="115"/>
      <c r="AU191" s="115"/>
      <c r="AV191" s="115"/>
      <c r="AW191" s="115"/>
      <c r="AX191" s="252" t="str">
        <f>"現在"&amp;LEN(M190)&amp;"字です。"</f>
        <v>現在0字です。</v>
      </c>
      <c r="AY191" s="185"/>
      <c r="BD191" s="47"/>
      <c r="BE191" s="257"/>
      <c r="BJ191" s="263"/>
    </row>
    <row r="192" spans="1:62" s="36" customFormat="1">
      <c r="A192" s="38"/>
      <c r="C192" s="62"/>
      <c r="D192" s="62"/>
      <c r="E192" s="62"/>
      <c r="F192" s="61"/>
      <c r="G192" s="82"/>
      <c r="H192" s="82"/>
      <c r="I192" s="82"/>
      <c r="J192" s="89"/>
      <c r="K192" s="62"/>
      <c r="L192" s="62"/>
      <c r="M192" s="115"/>
      <c r="N192" s="115"/>
      <c r="O192" s="115"/>
      <c r="P192" s="115"/>
      <c r="Q192" s="115"/>
      <c r="R192" s="115"/>
      <c r="S192" s="115"/>
      <c r="T192" s="115"/>
      <c r="U192" s="115"/>
      <c r="V192" s="115"/>
      <c r="W192" s="115"/>
      <c r="X192" s="115"/>
      <c r="Y192" s="115"/>
      <c r="Z192" s="115"/>
      <c r="AA192" s="115"/>
      <c r="AB192" s="115"/>
      <c r="AC192" s="115"/>
      <c r="AD192" s="115"/>
      <c r="AE192" s="115"/>
      <c r="AF192" s="115"/>
      <c r="AG192" s="115"/>
      <c r="AH192" s="115"/>
      <c r="AI192" s="115"/>
      <c r="AJ192" s="115"/>
      <c r="AK192" s="115"/>
      <c r="AL192" s="115"/>
      <c r="AM192" s="115"/>
      <c r="AN192" s="115"/>
      <c r="AO192" s="115"/>
      <c r="AP192" s="115"/>
      <c r="AQ192" s="115"/>
      <c r="AR192" s="115"/>
      <c r="AS192" s="115"/>
      <c r="AT192" s="115"/>
      <c r="AU192" s="115"/>
      <c r="AV192" s="115"/>
      <c r="AW192" s="115"/>
      <c r="AX192" s="249" t="str">
        <f>IF(LEN(M190)&gt;=100,"","あと"&amp;100-LEN(M190)&amp;"字入力してください。")</f>
        <v>あと100字入力してください。</v>
      </c>
      <c r="AY192" s="185"/>
      <c r="BD192" s="47"/>
      <c r="BE192" s="257"/>
      <c r="BJ192" s="263"/>
    </row>
    <row r="193" spans="1:62" s="36" customFormat="1">
      <c r="A193" s="38"/>
      <c r="C193" s="62"/>
      <c r="D193" s="62"/>
      <c r="E193" s="62"/>
      <c r="F193" s="62" t="s">
        <v>11955</v>
      </c>
      <c r="G193" s="62"/>
      <c r="H193" s="62"/>
      <c r="I193" s="62"/>
      <c r="J193" s="62"/>
      <c r="K193" s="62"/>
      <c r="L193" s="62"/>
      <c r="M193" s="115"/>
      <c r="N193" s="115"/>
      <c r="O193" s="115"/>
      <c r="P193" s="115"/>
      <c r="Q193" s="115"/>
      <c r="R193" s="115"/>
      <c r="S193" s="115"/>
      <c r="T193" s="115"/>
      <c r="U193" s="115"/>
      <c r="V193" s="115"/>
      <c r="W193" s="115"/>
      <c r="X193" s="115"/>
      <c r="Y193" s="115"/>
      <c r="Z193" s="115"/>
      <c r="AA193" s="115"/>
      <c r="AB193" s="115"/>
      <c r="AC193" s="115"/>
      <c r="AD193" s="115"/>
      <c r="AE193" s="115"/>
      <c r="AF193" s="115"/>
      <c r="AG193" s="115"/>
      <c r="AH193" s="115"/>
      <c r="AI193" s="115"/>
      <c r="AJ193" s="115"/>
      <c r="AK193" s="115"/>
      <c r="AL193" s="115"/>
      <c r="AM193" s="115"/>
      <c r="AN193" s="115"/>
      <c r="AO193" s="115"/>
      <c r="AP193" s="115"/>
      <c r="AQ193" s="115"/>
      <c r="AR193" s="115"/>
      <c r="AS193" s="115"/>
      <c r="AT193" s="115"/>
      <c r="AU193" s="115"/>
      <c r="AV193" s="115"/>
      <c r="AW193" s="115"/>
      <c r="AX193" s="252"/>
      <c r="AY193" s="254"/>
      <c r="BD193" s="47"/>
      <c r="BE193" s="257"/>
      <c r="BJ193" s="263"/>
    </row>
    <row r="194" spans="1:62" s="36" customFormat="1">
      <c r="A194" s="38"/>
      <c r="C194" s="62"/>
      <c r="D194" s="62"/>
      <c r="E194" s="62"/>
      <c r="F194" s="62"/>
      <c r="G194" s="62"/>
      <c r="H194" s="62"/>
      <c r="I194" s="62"/>
      <c r="J194" s="62"/>
      <c r="K194" s="62"/>
      <c r="L194" s="62"/>
      <c r="M194" s="115"/>
      <c r="N194" s="115"/>
      <c r="O194" s="115"/>
      <c r="P194" s="115"/>
      <c r="Q194" s="115"/>
      <c r="R194" s="115"/>
      <c r="S194" s="115"/>
      <c r="T194" s="115"/>
      <c r="U194" s="115"/>
      <c r="V194" s="115"/>
      <c r="W194" s="115"/>
      <c r="X194" s="115"/>
      <c r="Y194" s="115"/>
      <c r="Z194" s="115"/>
      <c r="AA194" s="115"/>
      <c r="AB194" s="115"/>
      <c r="AC194" s="115"/>
      <c r="AD194" s="115"/>
      <c r="AE194" s="115"/>
      <c r="AF194" s="115"/>
      <c r="AG194" s="115"/>
      <c r="AH194" s="115"/>
      <c r="AI194" s="115"/>
      <c r="AJ194" s="115"/>
      <c r="AK194" s="115"/>
      <c r="AL194" s="115"/>
      <c r="AM194" s="115"/>
      <c r="AN194" s="115"/>
      <c r="AO194" s="115"/>
      <c r="AP194" s="115"/>
      <c r="AQ194" s="115"/>
      <c r="AR194" s="115"/>
      <c r="AS194" s="115"/>
      <c r="AT194" s="115"/>
      <c r="AU194" s="115"/>
      <c r="AV194" s="115"/>
      <c r="AW194" s="115"/>
      <c r="AX194" s="252" t="str">
        <f>"現在"&amp;LEN(M193)&amp;"字です。"</f>
        <v>現在0字です。</v>
      </c>
      <c r="AY194" s="254"/>
      <c r="BD194" s="47"/>
      <c r="BE194" s="257"/>
      <c r="BJ194" s="263"/>
    </row>
    <row r="195" spans="1:62" s="36" customFormat="1" ht="16.5" customHeight="1">
      <c r="A195" s="38"/>
      <c r="C195" s="62"/>
      <c r="D195" s="62"/>
      <c r="E195" s="62"/>
      <c r="F195" s="62"/>
      <c r="G195" s="62"/>
      <c r="H195" s="62"/>
      <c r="I195" s="62"/>
      <c r="J195" s="62"/>
      <c r="K195" s="62"/>
      <c r="L195" s="62"/>
      <c r="M195" s="115"/>
      <c r="N195" s="115"/>
      <c r="O195" s="115"/>
      <c r="P195" s="115"/>
      <c r="Q195" s="115"/>
      <c r="R195" s="115"/>
      <c r="S195" s="115"/>
      <c r="T195" s="115"/>
      <c r="U195" s="115"/>
      <c r="V195" s="115"/>
      <c r="W195" s="115"/>
      <c r="X195" s="115"/>
      <c r="Y195" s="115"/>
      <c r="Z195" s="115"/>
      <c r="AA195" s="115"/>
      <c r="AB195" s="115"/>
      <c r="AC195" s="115"/>
      <c r="AD195" s="115"/>
      <c r="AE195" s="115"/>
      <c r="AF195" s="115"/>
      <c r="AG195" s="115"/>
      <c r="AH195" s="115"/>
      <c r="AI195" s="115"/>
      <c r="AJ195" s="115"/>
      <c r="AK195" s="115"/>
      <c r="AL195" s="115"/>
      <c r="AM195" s="115"/>
      <c r="AN195" s="115"/>
      <c r="AO195" s="115"/>
      <c r="AP195" s="115"/>
      <c r="AQ195" s="115"/>
      <c r="AR195" s="115"/>
      <c r="AS195" s="115"/>
      <c r="AT195" s="115"/>
      <c r="AU195" s="115"/>
      <c r="AV195" s="115"/>
      <c r="AW195" s="115"/>
      <c r="AX195" s="249" t="str">
        <f>IF(LEN(M193)&gt;=100,"","あと"&amp;100-LEN(M193)&amp;"字入力してください。")</f>
        <v>あと100字入力してください。</v>
      </c>
      <c r="AY195" s="251"/>
      <c r="BD195" s="47"/>
      <c r="BE195" s="257"/>
      <c r="BJ195" s="263"/>
    </row>
    <row r="196" spans="1:62" s="36" customFormat="1" ht="16.5" customHeight="1">
      <c r="A196" s="38"/>
      <c r="C196" s="63" t="s">
        <v>8545</v>
      </c>
      <c r="D196" s="84"/>
      <c r="E196" s="87"/>
      <c r="F196" s="63" t="s">
        <v>1283</v>
      </c>
      <c r="G196" s="84"/>
      <c r="H196" s="84"/>
      <c r="I196" s="84"/>
      <c r="J196" s="87"/>
      <c r="K196" s="63" t="s">
        <v>2497</v>
      </c>
      <c r="L196" s="87"/>
      <c r="M196" s="112"/>
      <c r="N196" s="125"/>
      <c r="O196" s="133" t="s">
        <v>12022</v>
      </c>
      <c r="P196" s="133"/>
      <c r="Q196" s="133"/>
      <c r="R196" s="133"/>
      <c r="S196" s="133"/>
      <c r="T196" s="133"/>
      <c r="U196" s="133"/>
      <c r="V196" s="133"/>
      <c r="W196" s="133"/>
      <c r="X196" s="133"/>
      <c r="Y196" s="133"/>
      <c r="Z196" s="133"/>
      <c r="AA196" s="133"/>
      <c r="AB196" s="133"/>
      <c r="AC196" s="133"/>
      <c r="AD196" s="133"/>
      <c r="AE196" s="133"/>
      <c r="AF196" s="133"/>
      <c r="AG196" s="133"/>
      <c r="AH196" s="133"/>
      <c r="AI196" s="133"/>
      <c r="AJ196" s="133"/>
      <c r="AK196" s="133"/>
      <c r="AL196" s="133"/>
      <c r="AM196" s="133"/>
      <c r="AN196" s="133"/>
      <c r="AO196" s="133"/>
      <c r="AP196" s="133"/>
      <c r="AQ196" s="133"/>
      <c r="AR196" s="133"/>
      <c r="AS196" s="133"/>
      <c r="AT196" s="133"/>
      <c r="AU196" s="133"/>
      <c r="AV196" s="133"/>
      <c r="AW196" s="245"/>
      <c r="AX196" s="252"/>
      <c r="AY196" s="251"/>
      <c r="BD196" s="47"/>
      <c r="BE196" s="257" t="b">
        <v>0</v>
      </c>
      <c r="BI196" s="36" t="str">
        <f>IF(BH176="未計測",IF(BE204=1,IF(OR(AND(BE196=FALSE,BE197=FALSE,BE198=FALSE,BE199=FALSE,BE200=FALSE),M201="",Z204="",M210=""),"未回答",IF(AND(AX203="",AX212=""),"回答済み","字数不足")),IF(BE204=2,IF(OR(AND(BE196=FALSE,BE197=FALSE,BE198=FALSE,BE199=FALSE,BE200=FALSE),M201="",Z207="",M210=""),"未回答",IF(AND(AX203="",AX209="",AX212=""),"回答済み","字数不足")),"未回答")),"―")</f>
        <v>―</v>
      </c>
      <c r="BJ196" s="263"/>
    </row>
    <row r="197" spans="1:62" s="36" customFormat="1" ht="16.5" customHeight="1">
      <c r="A197" s="38"/>
      <c r="C197" s="60"/>
      <c r="D197" s="83"/>
      <c r="E197" s="88"/>
      <c r="F197" s="60"/>
      <c r="G197" s="83"/>
      <c r="H197" s="83"/>
      <c r="I197" s="83"/>
      <c r="J197" s="88"/>
      <c r="K197" s="60"/>
      <c r="L197" s="88"/>
      <c r="M197" s="113"/>
      <c r="N197" s="126"/>
      <c r="O197" s="134" t="s">
        <v>11487</v>
      </c>
      <c r="P197" s="134"/>
      <c r="Q197" s="134"/>
      <c r="R197" s="134"/>
      <c r="S197" s="134"/>
      <c r="T197" s="134"/>
      <c r="U197" s="134"/>
      <c r="V197" s="134"/>
      <c r="W197" s="134"/>
      <c r="X197" s="134"/>
      <c r="Y197" s="134"/>
      <c r="Z197" s="134"/>
      <c r="AA197" s="134"/>
      <c r="AB197" s="134"/>
      <c r="AC197" s="134"/>
      <c r="AD197" s="134"/>
      <c r="AE197" s="134"/>
      <c r="AF197" s="134"/>
      <c r="AG197" s="134"/>
      <c r="AH197" s="134"/>
      <c r="AI197" s="134"/>
      <c r="AJ197" s="134"/>
      <c r="AK197" s="134"/>
      <c r="AL197" s="134"/>
      <c r="AM197" s="134"/>
      <c r="AN197" s="134"/>
      <c r="AO197" s="134"/>
      <c r="AP197" s="134"/>
      <c r="AQ197" s="134"/>
      <c r="AR197" s="134"/>
      <c r="AS197" s="134"/>
      <c r="AT197" s="134"/>
      <c r="AU197" s="134"/>
      <c r="AV197" s="134"/>
      <c r="AW197" s="246"/>
      <c r="AX197" s="252"/>
      <c r="AY197" s="251"/>
      <c r="BD197" s="47"/>
      <c r="BE197" s="257" t="b">
        <v>0</v>
      </c>
      <c r="BJ197" s="263"/>
    </row>
    <row r="198" spans="1:62" s="36" customFormat="1" ht="16.5" customHeight="1">
      <c r="A198" s="38"/>
      <c r="C198" s="60"/>
      <c r="D198" s="83"/>
      <c r="E198" s="88"/>
      <c r="F198" s="60"/>
      <c r="G198" s="83"/>
      <c r="H198" s="83"/>
      <c r="I198" s="83"/>
      <c r="J198" s="88"/>
      <c r="K198" s="60"/>
      <c r="L198" s="88"/>
      <c r="M198" s="113"/>
      <c r="N198" s="126"/>
      <c r="O198" s="134" t="s">
        <v>11960</v>
      </c>
      <c r="P198" s="134"/>
      <c r="Q198" s="134"/>
      <c r="R198" s="134"/>
      <c r="S198" s="134"/>
      <c r="T198" s="134"/>
      <c r="U198" s="134"/>
      <c r="V198" s="134"/>
      <c r="W198" s="134"/>
      <c r="X198" s="134"/>
      <c r="Y198" s="134"/>
      <c r="Z198" s="134"/>
      <c r="AA198" s="134"/>
      <c r="AB198" s="134"/>
      <c r="AC198" s="134"/>
      <c r="AD198" s="134"/>
      <c r="AE198" s="134"/>
      <c r="AF198" s="134"/>
      <c r="AG198" s="134"/>
      <c r="AH198" s="134"/>
      <c r="AI198" s="134"/>
      <c r="AJ198" s="134"/>
      <c r="AK198" s="134"/>
      <c r="AL198" s="134"/>
      <c r="AM198" s="134"/>
      <c r="AN198" s="134"/>
      <c r="AO198" s="134"/>
      <c r="AP198" s="134"/>
      <c r="AQ198" s="134"/>
      <c r="AR198" s="134"/>
      <c r="AS198" s="134"/>
      <c r="AT198" s="134"/>
      <c r="AU198" s="134"/>
      <c r="AV198" s="134"/>
      <c r="AW198" s="246"/>
      <c r="AX198" s="252"/>
      <c r="AY198" s="251"/>
      <c r="BD198" s="47"/>
      <c r="BE198" s="257" t="b">
        <v>0</v>
      </c>
      <c r="BJ198" s="263"/>
    </row>
    <row r="199" spans="1:62" s="36" customFormat="1" ht="16.5" customHeight="1">
      <c r="A199" s="38"/>
      <c r="C199" s="60"/>
      <c r="D199" s="83"/>
      <c r="E199" s="88"/>
      <c r="F199" s="60"/>
      <c r="G199" s="83"/>
      <c r="H199" s="83"/>
      <c r="I199" s="83"/>
      <c r="J199" s="88"/>
      <c r="K199" s="60"/>
      <c r="L199" s="88"/>
      <c r="M199" s="113"/>
      <c r="N199" s="126"/>
      <c r="O199" s="134" t="s">
        <v>11963</v>
      </c>
      <c r="P199" s="134"/>
      <c r="Q199" s="134"/>
      <c r="R199" s="134"/>
      <c r="S199" s="134"/>
      <c r="T199" s="134"/>
      <c r="U199" s="134"/>
      <c r="V199" s="134"/>
      <c r="W199" s="134"/>
      <c r="X199" s="134"/>
      <c r="Y199" s="134"/>
      <c r="Z199" s="134"/>
      <c r="AA199" s="134"/>
      <c r="AB199" s="134"/>
      <c r="AC199" s="134"/>
      <c r="AD199" s="134"/>
      <c r="AE199" s="134"/>
      <c r="AF199" s="134"/>
      <c r="AG199" s="134"/>
      <c r="AH199" s="134"/>
      <c r="AI199" s="134"/>
      <c r="AJ199" s="134"/>
      <c r="AK199" s="134"/>
      <c r="AL199" s="134"/>
      <c r="AM199" s="134"/>
      <c r="AN199" s="134"/>
      <c r="AO199" s="134"/>
      <c r="AP199" s="134"/>
      <c r="AQ199" s="134"/>
      <c r="AR199" s="134"/>
      <c r="AS199" s="134"/>
      <c r="AT199" s="134"/>
      <c r="AU199" s="134"/>
      <c r="AV199" s="134"/>
      <c r="AW199" s="246"/>
      <c r="AX199" s="252"/>
      <c r="AY199" s="251"/>
      <c r="BD199" s="47"/>
      <c r="BE199" s="257" t="b">
        <v>0</v>
      </c>
      <c r="BJ199" s="263"/>
    </row>
    <row r="200" spans="1:62" s="36" customFormat="1" ht="16.5" customHeight="1">
      <c r="A200" s="38"/>
      <c r="C200" s="60"/>
      <c r="D200" s="83"/>
      <c r="E200" s="88"/>
      <c r="F200" s="60"/>
      <c r="G200" s="83"/>
      <c r="H200" s="83"/>
      <c r="I200" s="83"/>
      <c r="J200" s="88"/>
      <c r="K200" s="61"/>
      <c r="L200" s="89"/>
      <c r="M200" s="113"/>
      <c r="N200" s="126"/>
      <c r="O200" s="134" t="s">
        <v>11961</v>
      </c>
      <c r="P200" s="134"/>
      <c r="Q200" s="134"/>
      <c r="R200" s="134"/>
      <c r="S200" s="134"/>
      <c r="T200" s="134"/>
      <c r="U200" s="134"/>
      <c r="V200" s="134"/>
      <c r="W200" s="134"/>
      <c r="X200" s="134"/>
      <c r="Y200" s="134"/>
      <c r="Z200" s="134"/>
      <c r="AA200" s="134"/>
      <c r="AB200" s="134"/>
      <c r="AC200" s="134"/>
      <c r="AD200" s="134"/>
      <c r="AE200" s="134"/>
      <c r="AF200" s="134"/>
      <c r="AG200" s="134"/>
      <c r="AH200" s="134"/>
      <c r="AI200" s="134"/>
      <c r="AJ200" s="134"/>
      <c r="AK200" s="134"/>
      <c r="AL200" s="134"/>
      <c r="AM200" s="134"/>
      <c r="AN200" s="134"/>
      <c r="AO200" s="134"/>
      <c r="AP200" s="134"/>
      <c r="AQ200" s="134"/>
      <c r="AR200" s="134"/>
      <c r="AS200" s="134"/>
      <c r="AT200" s="134"/>
      <c r="AU200" s="134"/>
      <c r="AV200" s="134"/>
      <c r="AW200" s="246"/>
      <c r="AX200" s="252"/>
      <c r="AY200" s="251"/>
      <c r="BD200" s="47"/>
      <c r="BE200" s="257" t="b">
        <v>0</v>
      </c>
      <c r="BJ200" s="263"/>
    </row>
    <row r="201" spans="1:62" s="36" customFormat="1" ht="16.5" customHeight="1">
      <c r="A201" s="38"/>
      <c r="C201" s="60"/>
      <c r="D201" s="83"/>
      <c r="E201" s="88"/>
      <c r="F201" s="60"/>
      <c r="G201" s="83"/>
      <c r="H201" s="83"/>
      <c r="I201" s="83"/>
      <c r="J201" s="88"/>
      <c r="K201" s="62" t="s">
        <v>10677</v>
      </c>
      <c r="L201" s="62"/>
      <c r="M201" s="115"/>
      <c r="N201" s="115"/>
      <c r="O201" s="115"/>
      <c r="P201" s="115"/>
      <c r="Q201" s="115"/>
      <c r="R201" s="115"/>
      <c r="S201" s="115"/>
      <c r="T201" s="115"/>
      <c r="U201" s="115"/>
      <c r="V201" s="115"/>
      <c r="W201" s="115"/>
      <c r="X201" s="115"/>
      <c r="Y201" s="115"/>
      <c r="Z201" s="115"/>
      <c r="AA201" s="115"/>
      <c r="AB201" s="115"/>
      <c r="AC201" s="115"/>
      <c r="AD201" s="115"/>
      <c r="AE201" s="115"/>
      <c r="AF201" s="115"/>
      <c r="AG201" s="115"/>
      <c r="AH201" s="115"/>
      <c r="AI201" s="115"/>
      <c r="AJ201" s="115"/>
      <c r="AK201" s="115"/>
      <c r="AL201" s="115"/>
      <c r="AM201" s="115"/>
      <c r="AN201" s="115"/>
      <c r="AO201" s="115"/>
      <c r="AP201" s="115"/>
      <c r="AQ201" s="115"/>
      <c r="AR201" s="115"/>
      <c r="AS201" s="115"/>
      <c r="AT201" s="115"/>
      <c r="AU201" s="115"/>
      <c r="AV201" s="115"/>
      <c r="AW201" s="115"/>
      <c r="AX201" s="252"/>
      <c r="AY201" s="251"/>
      <c r="BD201" s="47"/>
      <c r="BE201" s="257"/>
      <c r="BJ201" s="263"/>
    </row>
    <row r="202" spans="1:62" s="36" customFormat="1" ht="16.5" customHeight="1">
      <c r="A202" s="38"/>
      <c r="C202" s="60"/>
      <c r="D202" s="83"/>
      <c r="E202" s="88"/>
      <c r="F202" s="60"/>
      <c r="G202" s="83"/>
      <c r="H202" s="83"/>
      <c r="I202" s="83"/>
      <c r="J202" s="88"/>
      <c r="K202" s="62"/>
      <c r="L202" s="62"/>
      <c r="M202" s="115"/>
      <c r="N202" s="115"/>
      <c r="O202" s="115"/>
      <c r="P202" s="115"/>
      <c r="Q202" s="115"/>
      <c r="R202" s="115"/>
      <c r="S202" s="115"/>
      <c r="T202" s="115"/>
      <c r="U202" s="115"/>
      <c r="V202" s="115"/>
      <c r="W202" s="115"/>
      <c r="X202" s="115"/>
      <c r="Y202" s="115"/>
      <c r="Z202" s="115"/>
      <c r="AA202" s="115"/>
      <c r="AB202" s="115"/>
      <c r="AC202" s="115"/>
      <c r="AD202" s="115"/>
      <c r="AE202" s="115"/>
      <c r="AF202" s="115"/>
      <c r="AG202" s="115"/>
      <c r="AH202" s="115"/>
      <c r="AI202" s="115"/>
      <c r="AJ202" s="115"/>
      <c r="AK202" s="115"/>
      <c r="AL202" s="115"/>
      <c r="AM202" s="115"/>
      <c r="AN202" s="115"/>
      <c r="AO202" s="115"/>
      <c r="AP202" s="115"/>
      <c r="AQ202" s="115"/>
      <c r="AR202" s="115"/>
      <c r="AS202" s="115"/>
      <c r="AT202" s="115"/>
      <c r="AU202" s="115"/>
      <c r="AV202" s="115"/>
      <c r="AW202" s="115"/>
      <c r="AX202" s="252" t="str">
        <f>"現在"&amp;LEN(M201)&amp;"字です。"</f>
        <v>現在0字です。</v>
      </c>
      <c r="AY202" s="251"/>
      <c r="BD202" s="47"/>
      <c r="BE202" s="257"/>
      <c r="BJ202" s="263"/>
    </row>
    <row r="203" spans="1:62" s="36" customFormat="1" ht="16.5" customHeight="1">
      <c r="A203" s="38"/>
      <c r="C203" s="60"/>
      <c r="D203" s="83"/>
      <c r="E203" s="88"/>
      <c r="F203" s="61"/>
      <c r="G203" s="82"/>
      <c r="H203" s="82"/>
      <c r="I203" s="82"/>
      <c r="J203" s="89"/>
      <c r="K203" s="62"/>
      <c r="L203" s="62"/>
      <c r="M203" s="115"/>
      <c r="N203" s="115"/>
      <c r="O203" s="115"/>
      <c r="P203" s="115"/>
      <c r="Q203" s="115"/>
      <c r="R203" s="115"/>
      <c r="S203" s="115"/>
      <c r="T203" s="115"/>
      <c r="U203" s="115"/>
      <c r="V203" s="115"/>
      <c r="W203" s="115"/>
      <c r="X203" s="115"/>
      <c r="Y203" s="115"/>
      <c r="Z203" s="115"/>
      <c r="AA203" s="115"/>
      <c r="AB203" s="115"/>
      <c r="AC203" s="115"/>
      <c r="AD203" s="115"/>
      <c r="AE203" s="115"/>
      <c r="AF203" s="115"/>
      <c r="AG203" s="115"/>
      <c r="AH203" s="115"/>
      <c r="AI203" s="115"/>
      <c r="AJ203" s="115"/>
      <c r="AK203" s="115"/>
      <c r="AL203" s="115"/>
      <c r="AM203" s="115"/>
      <c r="AN203" s="115"/>
      <c r="AO203" s="115"/>
      <c r="AP203" s="115"/>
      <c r="AQ203" s="115"/>
      <c r="AR203" s="115"/>
      <c r="AS203" s="115"/>
      <c r="AT203" s="115"/>
      <c r="AU203" s="115"/>
      <c r="AV203" s="115"/>
      <c r="AW203" s="115"/>
      <c r="AX203" s="249" t="str">
        <f>IF(LEN(M201)&gt;=100,"","あと"&amp;100-LEN(M201)&amp;"字入力してください。")</f>
        <v>あと100字入力してください。</v>
      </c>
      <c r="AY203" s="251"/>
      <c r="BD203" s="47"/>
      <c r="BE203" s="257"/>
      <c r="BJ203" s="263"/>
    </row>
    <row r="204" spans="1:62" s="36" customFormat="1" ht="16.5" customHeight="1">
      <c r="A204" s="38"/>
      <c r="C204" s="60"/>
      <c r="D204" s="83"/>
      <c r="E204" s="88"/>
      <c r="F204" s="63" t="s">
        <v>7494</v>
      </c>
      <c r="G204" s="84"/>
      <c r="H204" s="84"/>
      <c r="I204" s="84"/>
      <c r="J204" s="84"/>
      <c r="K204" s="84"/>
      <c r="L204" s="87"/>
      <c r="M204" s="116"/>
      <c r="N204" s="79"/>
      <c r="O204" s="135" t="s">
        <v>11957</v>
      </c>
      <c r="P204" s="135"/>
      <c r="Q204" s="135"/>
      <c r="R204" s="135"/>
      <c r="S204" s="135"/>
      <c r="T204" s="135"/>
      <c r="U204" s="158"/>
      <c r="V204" s="63" t="s">
        <v>11959</v>
      </c>
      <c r="W204" s="84"/>
      <c r="X204" s="84"/>
      <c r="Y204" s="87"/>
      <c r="Z204" s="116"/>
      <c r="AA204" s="79"/>
      <c r="AB204" s="79"/>
      <c r="AC204" s="79"/>
      <c r="AD204" s="79"/>
      <c r="AE204" s="79"/>
      <c r="AF204" s="79"/>
      <c r="AG204" s="79"/>
      <c r="AH204" s="79"/>
      <c r="AI204" s="79"/>
      <c r="AJ204" s="79"/>
      <c r="AK204" s="79"/>
      <c r="AL204" s="79"/>
      <c r="AM204" s="79"/>
      <c r="AN204" s="79"/>
      <c r="AO204" s="79"/>
      <c r="AP204" s="79"/>
      <c r="AQ204" s="79"/>
      <c r="AR204" s="79"/>
      <c r="AS204" s="79"/>
      <c r="AT204" s="79"/>
      <c r="AU204" s="79"/>
      <c r="AV204" s="79"/>
      <c r="AW204" s="167"/>
      <c r="AX204" s="249"/>
      <c r="AY204" s="251"/>
      <c r="BD204" s="47"/>
      <c r="BE204" s="257">
        <v>0</v>
      </c>
      <c r="BJ204" s="263"/>
    </row>
    <row r="205" spans="1:62" s="36" customFormat="1" ht="16.5" customHeight="1">
      <c r="A205" s="38"/>
      <c r="C205" s="60"/>
      <c r="D205" s="83"/>
      <c r="E205" s="88"/>
      <c r="F205" s="60"/>
      <c r="G205" s="83"/>
      <c r="H205" s="83"/>
      <c r="I205" s="83"/>
      <c r="J205" s="83"/>
      <c r="K205" s="83"/>
      <c r="L205" s="88"/>
      <c r="M205" s="117"/>
      <c r="N205" s="80"/>
      <c r="O205" s="136"/>
      <c r="P205" s="136"/>
      <c r="Q205" s="136"/>
      <c r="R205" s="136"/>
      <c r="S205" s="136"/>
      <c r="T205" s="136"/>
      <c r="U205" s="159"/>
      <c r="V205" s="60"/>
      <c r="W205" s="83"/>
      <c r="X205" s="83"/>
      <c r="Y205" s="88"/>
      <c r="Z205" s="117"/>
      <c r="AA205" s="80"/>
      <c r="AB205" s="80"/>
      <c r="AC205" s="80"/>
      <c r="AD205" s="80"/>
      <c r="AE205" s="80"/>
      <c r="AF205" s="80"/>
      <c r="AG205" s="80"/>
      <c r="AH205" s="80"/>
      <c r="AI205" s="80"/>
      <c r="AJ205" s="80"/>
      <c r="AK205" s="80"/>
      <c r="AL205" s="80"/>
      <c r="AM205" s="80"/>
      <c r="AN205" s="80"/>
      <c r="AO205" s="80"/>
      <c r="AP205" s="80"/>
      <c r="AQ205" s="80"/>
      <c r="AR205" s="80"/>
      <c r="AS205" s="80"/>
      <c r="AT205" s="80"/>
      <c r="AU205" s="80"/>
      <c r="AV205" s="80"/>
      <c r="AW205" s="168"/>
      <c r="AX205" s="249"/>
      <c r="AY205" s="251"/>
      <c r="BD205" s="47"/>
      <c r="BE205" s="257"/>
      <c r="BJ205" s="263"/>
    </row>
    <row r="206" spans="1:62" s="36" customFormat="1" ht="16.5" customHeight="1">
      <c r="A206" s="38"/>
      <c r="C206" s="60"/>
      <c r="D206" s="83"/>
      <c r="E206" s="88"/>
      <c r="F206" s="60"/>
      <c r="G206" s="83"/>
      <c r="H206" s="83"/>
      <c r="I206" s="83"/>
      <c r="J206" s="83"/>
      <c r="K206" s="83"/>
      <c r="L206" s="88"/>
      <c r="M206" s="118"/>
      <c r="N206" s="128"/>
      <c r="O206" s="137"/>
      <c r="P206" s="137"/>
      <c r="Q206" s="137"/>
      <c r="R206" s="137"/>
      <c r="S206" s="137"/>
      <c r="T206" s="137"/>
      <c r="U206" s="160"/>
      <c r="V206" s="61"/>
      <c r="W206" s="82"/>
      <c r="X206" s="82"/>
      <c r="Y206" s="89"/>
      <c r="Z206" s="118"/>
      <c r="AA206" s="128"/>
      <c r="AB206" s="128"/>
      <c r="AC206" s="128"/>
      <c r="AD206" s="128"/>
      <c r="AE206" s="128"/>
      <c r="AF206" s="128"/>
      <c r="AG206" s="128"/>
      <c r="AH206" s="128"/>
      <c r="AI206" s="128"/>
      <c r="AJ206" s="128"/>
      <c r="AK206" s="128"/>
      <c r="AL206" s="128"/>
      <c r="AM206" s="128"/>
      <c r="AN206" s="128"/>
      <c r="AO206" s="128"/>
      <c r="AP206" s="128"/>
      <c r="AQ206" s="128"/>
      <c r="AR206" s="128"/>
      <c r="AS206" s="128"/>
      <c r="AT206" s="128"/>
      <c r="AU206" s="128"/>
      <c r="AV206" s="128"/>
      <c r="AW206" s="247"/>
      <c r="AX206" s="249"/>
      <c r="AY206" s="251"/>
      <c r="BD206" s="47"/>
      <c r="BE206" s="257"/>
      <c r="BJ206" s="263"/>
    </row>
    <row r="207" spans="1:62" s="36" customFormat="1" ht="16.5" customHeight="1">
      <c r="A207" s="38"/>
      <c r="C207" s="60"/>
      <c r="D207" s="83"/>
      <c r="E207" s="88"/>
      <c r="F207" s="60"/>
      <c r="G207" s="83"/>
      <c r="H207" s="83"/>
      <c r="I207" s="83"/>
      <c r="J207" s="83"/>
      <c r="K207" s="83"/>
      <c r="L207" s="88"/>
      <c r="M207" s="116"/>
      <c r="N207" s="79"/>
      <c r="O207" s="135" t="s">
        <v>10367</v>
      </c>
      <c r="P207" s="135"/>
      <c r="Q207" s="135"/>
      <c r="R207" s="135"/>
      <c r="S207" s="135"/>
      <c r="T207" s="135"/>
      <c r="U207" s="158"/>
      <c r="V207" s="63" t="s">
        <v>4018</v>
      </c>
      <c r="W207" s="84"/>
      <c r="X207" s="84"/>
      <c r="Y207" s="87"/>
      <c r="Z207" s="119"/>
      <c r="AA207" s="129"/>
      <c r="AB207" s="129"/>
      <c r="AC207" s="129"/>
      <c r="AD207" s="129"/>
      <c r="AE207" s="129"/>
      <c r="AF207" s="129"/>
      <c r="AG207" s="129"/>
      <c r="AH207" s="129"/>
      <c r="AI207" s="129"/>
      <c r="AJ207" s="129"/>
      <c r="AK207" s="129"/>
      <c r="AL207" s="129"/>
      <c r="AM207" s="129"/>
      <c r="AN207" s="129"/>
      <c r="AO207" s="129"/>
      <c r="AP207" s="129"/>
      <c r="AQ207" s="129"/>
      <c r="AR207" s="129"/>
      <c r="AS207" s="129"/>
      <c r="AT207" s="129"/>
      <c r="AU207" s="129"/>
      <c r="AV207" s="129"/>
      <c r="AW207" s="239"/>
      <c r="AX207" s="252"/>
      <c r="AY207" s="251"/>
      <c r="BD207" s="47"/>
      <c r="BE207" s="257"/>
      <c r="BJ207" s="263"/>
    </row>
    <row r="208" spans="1:62" s="36" customFormat="1" ht="16.5" customHeight="1">
      <c r="A208" s="38"/>
      <c r="C208" s="60"/>
      <c r="D208" s="83"/>
      <c r="E208" s="88"/>
      <c r="F208" s="60"/>
      <c r="G208" s="83"/>
      <c r="H208" s="83"/>
      <c r="I208" s="83"/>
      <c r="J208" s="83"/>
      <c r="K208" s="83"/>
      <c r="L208" s="88"/>
      <c r="M208" s="117"/>
      <c r="N208" s="80"/>
      <c r="O208" s="136"/>
      <c r="P208" s="136"/>
      <c r="Q208" s="136"/>
      <c r="R208" s="136"/>
      <c r="S208" s="136"/>
      <c r="T208" s="136"/>
      <c r="U208" s="159"/>
      <c r="V208" s="60"/>
      <c r="W208" s="83"/>
      <c r="X208" s="83"/>
      <c r="Y208" s="88"/>
      <c r="Z208" s="109"/>
      <c r="AA208" s="124"/>
      <c r="AB208" s="124"/>
      <c r="AC208" s="124"/>
      <c r="AD208" s="124"/>
      <c r="AE208" s="124"/>
      <c r="AF208" s="124"/>
      <c r="AG208" s="124"/>
      <c r="AH208" s="124"/>
      <c r="AI208" s="124"/>
      <c r="AJ208" s="124"/>
      <c r="AK208" s="124"/>
      <c r="AL208" s="124"/>
      <c r="AM208" s="124"/>
      <c r="AN208" s="124"/>
      <c r="AO208" s="124"/>
      <c r="AP208" s="124"/>
      <c r="AQ208" s="124"/>
      <c r="AR208" s="124"/>
      <c r="AS208" s="124"/>
      <c r="AT208" s="124"/>
      <c r="AU208" s="124"/>
      <c r="AV208" s="124"/>
      <c r="AW208" s="240"/>
      <c r="AX208" s="252" t="str">
        <f>"現在"&amp;LEN(Z207)&amp;"字です。"</f>
        <v>現在0字です。</v>
      </c>
      <c r="AY208" s="251"/>
      <c r="BD208" s="47"/>
      <c r="BE208" s="257"/>
      <c r="BJ208" s="263"/>
    </row>
    <row r="209" spans="1:62" s="36" customFormat="1" ht="16.5" customHeight="1">
      <c r="A209" s="38"/>
      <c r="C209" s="60"/>
      <c r="D209" s="83"/>
      <c r="E209" s="88"/>
      <c r="F209" s="61"/>
      <c r="G209" s="82"/>
      <c r="H209" s="82"/>
      <c r="I209" s="82"/>
      <c r="J209" s="82"/>
      <c r="K209" s="82"/>
      <c r="L209" s="89"/>
      <c r="M209" s="118"/>
      <c r="N209" s="128"/>
      <c r="O209" s="137"/>
      <c r="P209" s="137"/>
      <c r="Q209" s="137"/>
      <c r="R209" s="137"/>
      <c r="S209" s="137"/>
      <c r="T209" s="137"/>
      <c r="U209" s="160"/>
      <c r="V209" s="61"/>
      <c r="W209" s="82"/>
      <c r="X209" s="82"/>
      <c r="Y209" s="89"/>
      <c r="Z209" s="110"/>
      <c r="AA209" s="123"/>
      <c r="AB209" s="123"/>
      <c r="AC209" s="123"/>
      <c r="AD209" s="123"/>
      <c r="AE209" s="123"/>
      <c r="AF209" s="123"/>
      <c r="AG209" s="123"/>
      <c r="AH209" s="123"/>
      <c r="AI209" s="123"/>
      <c r="AJ209" s="123"/>
      <c r="AK209" s="123"/>
      <c r="AL209" s="123"/>
      <c r="AM209" s="123"/>
      <c r="AN209" s="123"/>
      <c r="AO209" s="123"/>
      <c r="AP209" s="123"/>
      <c r="AQ209" s="123"/>
      <c r="AR209" s="123"/>
      <c r="AS209" s="123"/>
      <c r="AT209" s="123"/>
      <c r="AU209" s="123"/>
      <c r="AV209" s="123"/>
      <c r="AW209" s="241"/>
      <c r="AX209" s="249" t="str">
        <f>IF(LEN(Z207)&gt;=100,"","あと"&amp;100-LEN(Z207)&amp;"字入力してください。")</f>
        <v>あと100字入力してください。</v>
      </c>
      <c r="AY209" s="251"/>
      <c r="BD209" s="47"/>
      <c r="BE209" s="257"/>
      <c r="BJ209" s="263"/>
    </row>
    <row r="210" spans="1:62" s="36" customFormat="1" ht="16.5" customHeight="1">
      <c r="A210" s="38"/>
      <c r="C210" s="60"/>
      <c r="D210" s="83"/>
      <c r="E210" s="88"/>
      <c r="F210" s="62" t="s">
        <v>11955</v>
      </c>
      <c r="G210" s="62"/>
      <c r="H210" s="62"/>
      <c r="I210" s="62"/>
      <c r="J210" s="62"/>
      <c r="K210" s="62"/>
      <c r="L210" s="62"/>
      <c r="M210" s="119"/>
      <c r="N210" s="129"/>
      <c r="O210" s="129"/>
      <c r="P210" s="129"/>
      <c r="Q210" s="129"/>
      <c r="R210" s="129"/>
      <c r="S210" s="129"/>
      <c r="T210" s="129"/>
      <c r="U210" s="129"/>
      <c r="V210" s="129"/>
      <c r="W210" s="129"/>
      <c r="X210" s="129"/>
      <c r="Y210" s="129"/>
      <c r="Z210" s="129"/>
      <c r="AA210" s="129"/>
      <c r="AB210" s="129"/>
      <c r="AC210" s="129"/>
      <c r="AD210" s="129"/>
      <c r="AE210" s="129"/>
      <c r="AF210" s="129"/>
      <c r="AG210" s="129"/>
      <c r="AH210" s="129"/>
      <c r="AI210" s="129"/>
      <c r="AJ210" s="129"/>
      <c r="AK210" s="129"/>
      <c r="AL210" s="129"/>
      <c r="AM210" s="129"/>
      <c r="AN210" s="129"/>
      <c r="AO210" s="129"/>
      <c r="AP210" s="129"/>
      <c r="AQ210" s="129"/>
      <c r="AR210" s="129"/>
      <c r="AS210" s="129"/>
      <c r="AT210" s="129"/>
      <c r="AU210" s="129"/>
      <c r="AV210" s="129"/>
      <c r="AW210" s="239"/>
      <c r="AX210" s="252"/>
      <c r="AY210" s="251"/>
      <c r="BD210" s="47"/>
      <c r="BE210" s="257"/>
      <c r="BJ210" s="263"/>
    </row>
    <row r="211" spans="1:62" s="36" customFormat="1" ht="16.5" customHeight="1">
      <c r="A211" s="38"/>
      <c r="C211" s="60"/>
      <c r="D211" s="83"/>
      <c r="E211" s="88"/>
      <c r="F211" s="62"/>
      <c r="G211" s="62"/>
      <c r="H211" s="62"/>
      <c r="I211" s="62"/>
      <c r="J211" s="62"/>
      <c r="K211" s="62"/>
      <c r="L211" s="62"/>
      <c r="M211" s="109"/>
      <c r="N211" s="124"/>
      <c r="O211" s="124"/>
      <c r="P211" s="124"/>
      <c r="Q211" s="124"/>
      <c r="R211" s="124"/>
      <c r="S211" s="124"/>
      <c r="T211" s="124"/>
      <c r="U211" s="124"/>
      <c r="V211" s="124"/>
      <c r="W211" s="124"/>
      <c r="X211" s="124"/>
      <c r="Y211" s="124"/>
      <c r="Z211" s="124"/>
      <c r="AA211" s="124"/>
      <c r="AB211" s="124"/>
      <c r="AC211" s="124"/>
      <c r="AD211" s="124"/>
      <c r="AE211" s="124"/>
      <c r="AF211" s="124"/>
      <c r="AG211" s="124"/>
      <c r="AH211" s="124"/>
      <c r="AI211" s="124"/>
      <c r="AJ211" s="124"/>
      <c r="AK211" s="124"/>
      <c r="AL211" s="124"/>
      <c r="AM211" s="124"/>
      <c r="AN211" s="124"/>
      <c r="AO211" s="124"/>
      <c r="AP211" s="124"/>
      <c r="AQ211" s="124"/>
      <c r="AR211" s="124"/>
      <c r="AS211" s="124"/>
      <c r="AT211" s="124"/>
      <c r="AU211" s="124"/>
      <c r="AV211" s="124"/>
      <c r="AW211" s="240"/>
      <c r="AX211" s="252" t="str">
        <f>"現在"&amp;LEN(M210)&amp;"字です。"</f>
        <v>現在0字です。</v>
      </c>
      <c r="AY211" s="251"/>
      <c r="BD211" s="47"/>
      <c r="BE211" s="257"/>
      <c r="BJ211" s="263"/>
    </row>
    <row r="212" spans="1:62" s="36" customFormat="1" ht="16.5" customHeight="1">
      <c r="A212" s="38"/>
      <c r="C212" s="61"/>
      <c r="D212" s="82"/>
      <c r="E212" s="89"/>
      <c r="F212" s="62"/>
      <c r="G212" s="62"/>
      <c r="H212" s="62"/>
      <c r="I212" s="62"/>
      <c r="J212" s="62"/>
      <c r="K212" s="62"/>
      <c r="L212" s="62"/>
      <c r="M212" s="110"/>
      <c r="N212" s="123"/>
      <c r="O212" s="123"/>
      <c r="P212" s="123"/>
      <c r="Q212" s="123"/>
      <c r="R212" s="123"/>
      <c r="S212" s="123"/>
      <c r="T212" s="123"/>
      <c r="U212" s="123"/>
      <c r="V212" s="123"/>
      <c r="W212" s="123"/>
      <c r="X212" s="123"/>
      <c r="Y212" s="123"/>
      <c r="Z212" s="123"/>
      <c r="AA212" s="123"/>
      <c r="AB212" s="123"/>
      <c r="AC212" s="123"/>
      <c r="AD212" s="123"/>
      <c r="AE212" s="123"/>
      <c r="AF212" s="123"/>
      <c r="AG212" s="123"/>
      <c r="AH212" s="123"/>
      <c r="AI212" s="123"/>
      <c r="AJ212" s="123"/>
      <c r="AK212" s="123"/>
      <c r="AL212" s="123"/>
      <c r="AM212" s="123"/>
      <c r="AN212" s="123"/>
      <c r="AO212" s="123"/>
      <c r="AP212" s="123"/>
      <c r="AQ212" s="123"/>
      <c r="AR212" s="123"/>
      <c r="AS212" s="123"/>
      <c r="AT212" s="123"/>
      <c r="AU212" s="123"/>
      <c r="AV212" s="123"/>
      <c r="AW212" s="241"/>
      <c r="AX212" s="249" t="str">
        <f>IF(LEN(M210)&gt;=100,"","あと"&amp;100-LEN(M210)&amp;"字入力してください。")</f>
        <v>あと100字入力してください。</v>
      </c>
      <c r="AY212" s="251"/>
      <c r="BD212" s="47"/>
      <c r="BE212" s="257"/>
      <c r="BJ212" s="263"/>
    </row>
    <row r="213" spans="1:62" s="36" customFormat="1" ht="16.5" customHeight="1">
      <c r="A213" s="38"/>
      <c r="C213" s="62" t="s">
        <v>12052</v>
      </c>
      <c r="D213" s="62"/>
      <c r="E213" s="62"/>
      <c r="F213" s="62" t="s">
        <v>11955</v>
      </c>
      <c r="G213" s="62"/>
      <c r="H213" s="62"/>
      <c r="I213" s="62"/>
      <c r="J213" s="62"/>
      <c r="K213" s="62"/>
      <c r="L213" s="62"/>
      <c r="M213" s="119"/>
      <c r="N213" s="129"/>
      <c r="O213" s="129"/>
      <c r="P213" s="129"/>
      <c r="Q213" s="129"/>
      <c r="R213" s="129"/>
      <c r="S213" s="129"/>
      <c r="T213" s="129"/>
      <c r="U213" s="129"/>
      <c r="V213" s="129"/>
      <c r="W213" s="129"/>
      <c r="X213" s="129"/>
      <c r="Y213" s="129"/>
      <c r="Z213" s="129"/>
      <c r="AA213" s="129"/>
      <c r="AB213" s="129"/>
      <c r="AC213" s="129"/>
      <c r="AD213" s="129"/>
      <c r="AE213" s="129"/>
      <c r="AF213" s="129"/>
      <c r="AG213" s="129"/>
      <c r="AH213" s="129"/>
      <c r="AI213" s="129"/>
      <c r="AJ213" s="129"/>
      <c r="AK213" s="129"/>
      <c r="AL213" s="129"/>
      <c r="AM213" s="129"/>
      <c r="AN213" s="129"/>
      <c r="AO213" s="129"/>
      <c r="AP213" s="129"/>
      <c r="AQ213" s="129"/>
      <c r="AR213" s="129"/>
      <c r="AS213" s="129"/>
      <c r="AT213" s="129"/>
      <c r="AU213" s="129"/>
      <c r="AV213" s="129"/>
      <c r="AW213" s="239"/>
      <c r="AX213" s="252"/>
      <c r="AY213" s="251"/>
      <c r="BD213" s="47"/>
      <c r="BE213" s="257"/>
      <c r="BI213" s="36" t="str">
        <f>IF(BH176="未設定",IF(M213="","未回答",IF(AX215="","回答済み","字数不足")),"―")</f>
        <v>―</v>
      </c>
      <c r="BJ213" s="263"/>
    </row>
    <row r="214" spans="1:62" s="36" customFormat="1" ht="16.5" customHeight="1">
      <c r="A214" s="38"/>
      <c r="C214" s="62"/>
      <c r="D214" s="62"/>
      <c r="E214" s="62"/>
      <c r="F214" s="62"/>
      <c r="G214" s="62"/>
      <c r="H214" s="62"/>
      <c r="I214" s="62"/>
      <c r="J214" s="62"/>
      <c r="K214" s="62"/>
      <c r="L214" s="62"/>
      <c r="M214" s="109"/>
      <c r="N214" s="124"/>
      <c r="O214" s="124"/>
      <c r="P214" s="124"/>
      <c r="Q214" s="124"/>
      <c r="R214" s="124"/>
      <c r="S214" s="124"/>
      <c r="T214" s="124"/>
      <c r="U214" s="124"/>
      <c r="V214" s="124"/>
      <c r="W214" s="124"/>
      <c r="X214" s="124"/>
      <c r="Y214" s="124"/>
      <c r="Z214" s="124"/>
      <c r="AA214" s="124"/>
      <c r="AB214" s="124"/>
      <c r="AC214" s="124"/>
      <c r="AD214" s="124"/>
      <c r="AE214" s="124"/>
      <c r="AF214" s="124"/>
      <c r="AG214" s="124"/>
      <c r="AH214" s="124"/>
      <c r="AI214" s="124"/>
      <c r="AJ214" s="124"/>
      <c r="AK214" s="124"/>
      <c r="AL214" s="124"/>
      <c r="AM214" s="124"/>
      <c r="AN214" s="124"/>
      <c r="AO214" s="124"/>
      <c r="AP214" s="124"/>
      <c r="AQ214" s="124"/>
      <c r="AR214" s="124"/>
      <c r="AS214" s="124"/>
      <c r="AT214" s="124"/>
      <c r="AU214" s="124"/>
      <c r="AV214" s="124"/>
      <c r="AW214" s="240"/>
      <c r="AX214" s="252" t="str">
        <f>"現在"&amp;LEN(M213)&amp;"字です。"</f>
        <v>現在0字です。</v>
      </c>
      <c r="AY214" s="251"/>
      <c r="BD214" s="47"/>
      <c r="BE214" s="257"/>
      <c r="BJ214" s="263"/>
    </row>
    <row r="215" spans="1:62" s="36" customFormat="1" ht="16.5" customHeight="1">
      <c r="A215" s="38"/>
      <c r="C215" s="62"/>
      <c r="D215" s="62"/>
      <c r="E215" s="62"/>
      <c r="F215" s="62"/>
      <c r="G215" s="62"/>
      <c r="H215" s="62"/>
      <c r="I215" s="62"/>
      <c r="J215" s="62"/>
      <c r="K215" s="62"/>
      <c r="L215" s="62"/>
      <c r="M215" s="110"/>
      <c r="N215" s="123"/>
      <c r="O215" s="123"/>
      <c r="P215" s="123"/>
      <c r="Q215" s="123"/>
      <c r="R215" s="123"/>
      <c r="S215" s="123"/>
      <c r="T215" s="123"/>
      <c r="U215" s="123"/>
      <c r="V215" s="123"/>
      <c r="W215" s="123"/>
      <c r="X215" s="123"/>
      <c r="Y215" s="123"/>
      <c r="Z215" s="123"/>
      <c r="AA215" s="123"/>
      <c r="AB215" s="123"/>
      <c r="AC215" s="123"/>
      <c r="AD215" s="123"/>
      <c r="AE215" s="123"/>
      <c r="AF215" s="123"/>
      <c r="AG215" s="123"/>
      <c r="AH215" s="123"/>
      <c r="AI215" s="123"/>
      <c r="AJ215" s="123"/>
      <c r="AK215" s="123"/>
      <c r="AL215" s="123"/>
      <c r="AM215" s="123"/>
      <c r="AN215" s="123"/>
      <c r="AO215" s="123"/>
      <c r="AP215" s="123"/>
      <c r="AQ215" s="123"/>
      <c r="AR215" s="123"/>
      <c r="AS215" s="123"/>
      <c r="AT215" s="123"/>
      <c r="AU215" s="123"/>
      <c r="AV215" s="123"/>
      <c r="AW215" s="241"/>
      <c r="AX215" s="249" t="str">
        <f>IF(LEN(M213)&gt;=100,"","あと"&amp;100-LEN(M213)&amp;"字入力してください。")</f>
        <v>あと100字入力してください。</v>
      </c>
      <c r="AY215" s="251"/>
      <c r="BD215" s="47"/>
      <c r="BE215" s="257"/>
      <c r="BJ215" s="263"/>
    </row>
    <row r="216" spans="1:62" s="36" customFormat="1" ht="17.25">
      <c r="C216" s="33"/>
      <c r="D216" s="33"/>
      <c r="E216" s="33"/>
      <c r="F216" s="33"/>
      <c r="G216" s="33"/>
      <c r="H216" s="33"/>
      <c r="I216" s="33"/>
      <c r="J216" s="33"/>
      <c r="K216" s="33"/>
      <c r="L216" s="33"/>
      <c r="M216" s="33"/>
      <c r="N216" s="33"/>
      <c r="O216" s="33"/>
      <c r="P216" s="33"/>
      <c r="Q216" s="33"/>
      <c r="R216" s="33"/>
      <c r="S216" s="33"/>
      <c r="T216" s="33"/>
      <c r="U216" s="33"/>
      <c r="V216" s="33"/>
      <c r="W216" s="33"/>
      <c r="X216" s="33"/>
      <c r="Y216" s="33"/>
      <c r="Z216" s="33"/>
      <c r="AA216" s="33"/>
      <c r="AB216" s="33"/>
      <c r="AC216" s="33"/>
      <c r="AD216" s="33"/>
      <c r="AE216" s="33"/>
      <c r="AF216" s="33"/>
      <c r="AG216" s="33"/>
      <c r="AH216" s="33"/>
      <c r="AI216" s="33"/>
      <c r="AJ216" s="33"/>
      <c r="AK216" s="33"/>
      <c r="AL216" s="33"/>
      <c r="AM216" s="33"/>
      <c r="AN216" s="33"/>
      <c r="AO216" s="33"/>
      <c r="AP216" s="33"/>
      <c r="AQ216" s="33"/>
      <c r="AR216" s="33"/>
      <c r="AS216" s="33"/>
      <c r="AT216" s="33"/>
      <c r="AU216" s="33"/>
      <c r="AV216" s="33"/>
      <c r="AW216" s="33"/>
      <c r="AX216" s="33"/>
      <c r="AY216" s="33"/>
      <c r="BD216" s="47"/>
      <c r="BE216" s="257"/>
      <c r="BJ216" s="263"/>
    </row>
    <row r="217" spans="1:62" s="36" customFormat="1" ht="18" customHeight="1">
      <c r="A217" s="38"/>
      <c r="C217" s="56" t="s">
        <v>351</v>
      </c>
      <c r="D217" s="78"/>
      <c r="E217" s="78"/>
      <c r="F217" s="78"/>
      <c r="G217" s="78"/>
      <c r="H217" s="78"/>
      <c r="I217" s="78"/>
      <c r="J217" s="78"/>
      <c r="K217" s="78"/>
      <c r="L217" s="78"/>
      <c r="M217" s="78"/>
      <c r="N217" s="78"/>
      <c r="O217" s="78"/>
      <c r="P217" s="78"/>
      <c r="Q217" s="78"/>
      <c r="R217" s="78"/>
      <c r="S217" s="78"/>
      <c r="T217" s="78"/>
      <c r="U217" s="78"/>
      <c r="V217" s="78"/>
      <c r="W217" s="166"/>
      <c r="X217" s="171" t="s">
        <v>41</v>
      </c>
      <c r="Y217" s="78"/>
      <c r="Z217" s="78"/>
      <c r="AA217" s="78"/>
      <c r="AB217" s="190" t="s">
        <v>294</v>
      </c>
      <c r="AC217" s="190"/>
      <c r="AD217" s="190"/>
      <c r="AE217" s="193"/>
      <c r="AF217" s="197" t="s">
        <v>12017</v>
      </c>
      <c r="AG217" s="200"/>
      <c r="AH217" s="200"/>
      <c r="AI217" s="200"/>
      <c r="AJ217" s="205" t="s">
        <v>11062</v>
      </c>
      <c r="AK217" s="205"/>
      <c r="AL217" s="205"/>
      <c r="AM217" s="205"/>
      <c r="AN217" s="205"/>
      <c r="AO217" s="205"/>
      <c r="AP217" s="197"/>
      <c r="AQ217" s="225" t="s">
        <v>585</v>
      </c>
      <c r="AR217" s="205"/>
      <c r="AS217" s="205"/>
      <c r="AT217" s="205"/>
      <c r="AU217" s="205"/>
      <c r="AV217" s="205"/>
      <c r="AW217" s="197"/>
      <c r="AX217" s="248"/>
      <c r="AY217" s="248"/>
      <c r="BD217" s="47"/>
      <c r="BE217" s="257"/>
      <c r="BI217" s="36" t="str">
        <f>IF(C218="","―",IF(COUNTIF(BI218:BI263,"未回答"),"未回答",IF(COUNTIF(BI218:BI263,"字数不足"),"字数不足","回答済み")))</f>
        <v>回答済み</v>
      </c>
      <c r="BJ217" s="263"/>
    </row>
    <row r="218" spans="1:62" s="36" customFormat="1" ht="18.649999999999999" customHeight="1">
      <c r="A218" s="38"/>
      <c r="C218" s="57" t="s">
        <v>11668</v>
      </c>
      <c r="D218" s="79"/>
      <c r="E218" s="79"/>
      <c r="F218" s="79"/>
      <c r="G218" s="79"/>
      <c r="H218" s="79"/>
      <c r="I218" s="79"/>
      <c r="J218" s="79"/>
      <c r="K218" s="79"/>
      <c r="L218" s="79"/>
      <c r="M218" s="79"/>
      <c r="N218" s="79"/>
      <c r="O218" s="79"/>
      <c r="P218" s="79"/>
      <c r="Q218" s="79"/>
      <c r="R218" s="79"/>
      <c r="S218" s="79"/>
      <c r="T218" s="79"/>
      <c r="U218" s="79"/>
      <c r="V218" s="79"/>
      <c r="W218" s="167"/>
      <c r="X218" s="172" t="s">
        <v>8716</v>
      </c>
      <c r="Y218" s="179"/>
      <c r="Z218" s="179"/>
      <c r="AA218" s="179"/>
      <c r="AB218" s="92" t="s">
        <v>22425</v>
      </c>
      <c r="AC218" s="92"/>
      <c r="AD218" s="92"/>
      <c r="AE218" s="194"/>
      <c r="AF218" s="198" t="s">
        <v>11947</v>
      </c>
      <c r="AG218" s="92"/>
      <c r="AH218" s="92"/>
      <c r="AI218" s="92"/>
      <c r="AJ218" s="206" t="s">
        <v>22423</v>
      </c>
      <c r="AK218" s="206"/>
      <c r="AL218" s="206"/>
      <c r="AM218" s="206"/>
      <c r="AN218" s="206"/>
      <c r="AO218" s="206"/>
      <c r="AP218" s="217"/>
      <c r="AQ218" s="92" t="s">
        <v>22423</v>
      </c>
      <c r="AR218" s="92"/>
      <c r="AS218" s="92"/>
      <c r="AT218" s="92"/>
      <c r="AU218" s="92"/>
      <c r="AV218" s="92"/>
      <c r="AW218" s="92"/>
      <c r="AX218" s="248"/>
      <c r="AY218" s="248"/>
      <c r="BD218" s="47"/>
      <c r="BE218" s="257"/>
      <c r="BI218" s="36" t="str">
        <f>IF('0.基礎情報'!C218="","―",IF($H$12='【発出時非表示】プルダウンリスト'!$B$4,IF(OR('0.基礎情報'!X218="",'0.基礎情報'!AB218="",'0.基礎情報'!AF218="",'0.基礎情報'!AJ218="",'0.基礎情報'!AQ218="",'0.基礎情報'!AJ220="",'0.基礎情報'!AJ222="",'0.基礎情報'!AJ224="",'0.基礎情報'!AQ220="",'0.基礎情報'!AQ222="",'0.基礎情報'!AQ224=""),"未回答","回答済み"),IF($H$12='【発出時非表示】プルダウンリスト'!$B$5,IF(OR('0.基礎情報'!X218="",'0.基礎情報'!AB218="",'0.基礎情報'!AF218="",'0.基礎情報'!AJ218="",'0.基礎情報'!AQ218="",'0.基礎情報'!AJ220="",'0.基礎情報'!AJ222="",'0.基礎情報'!AJ224="",'0.基礎情報'!AQ220="",'0.基礎情報'!AQ222=""),"未回答","回答済み"),IF($H$12='【発出時非表示】プルダウンリスト'!$B$6,IF(OR('0.基礎情報'!X218="",'0.基礎情報'!AB218="",'0.基礎情報'!AF218="",'0.基礎情報'!AJ218="",'0.基礎情報'!AQ218="",'0.基礎情報'!AJ220="",'0.基礎情報'!AJ222="",'0.基礎情報'!AJ224="",'0.基礎情報'!AQ220=""),"未回答","回答済み"),"―"))))</f>
        <v>回答済み</v>
      </c>
      <c r="BJ218" s="263"/>
    </row>
    <row r="219" spans="1:62" s="36" customFormat="1" ht="18.649999999999999" customHeight="1">
      <c r="A219" s="38"/>
      <c r="C219" s="58"/>
      <c r="D219" s="80"/>
      <c r="E219" s="80"/>
      <c r="F219" s="80"/>
      <c r="G219" s="80"/>
      <c r="H219" s="80"/>
      <c r="I219" s="80"/>
      <c r="J219" s="80"/>
      <c r="K219" s="80"/>
      <c r="L219" s="80"/>
      <c r="M219" s="80"/>
      <c r="N219" s="80"/>
      <c r="O219" s="80"/>
      <c r="P219" s="80"/>
      <c r="Q219" s="80"/>
      <c r="R219" s="80"/>
      <c r="S219" s="80"/>
      <c r="T219" s="80"/>
      <c r="U219" s="80"/>
      <c r="V219" s="80"/>
      <c r="W219" s="168"/>
      <c r="X219" s="173"/>
      <c r="Y219" s="180"/>
      <c r="Z219" s="180"/>
      <c r="AA219" s="180"/>
      <c r="AB219" s="92"/>
      <c r="AC219" s="92"/>
      <c r="AD219" s="92"/>
      <c r="AE219" s="194"/>
      <c r="AF219" s="198"/>
      <c r="AG219" s="92"/>
      <c r="AH219" s="92"/>
      <c r="AI219" s="203"/>
      <c r="AJ219" s="56" t="s">
        <v>6992</v>
      </c>
      <c r="AK219" s="78"/>
      <c r="AL219" s="78"/>
      <c r="AM219" s="78"/>
      <c r="AN219" s="78"/>
      <c r="AO219" s="78"/>
      <c r="AP219" s="218"/>
      <c r="AQ219" s="226" t="s">
        <v>11873</v>
      </c>
      <c r="AR219" s="226"/>
      <c r="AS219" s="226"/>
      <c r="AT219" s="226"/>
      <c r="AU219" s="226"/>
      <c r="AV219" s="226"/>
      <c r="AW219" s="237"/>
      <c r="AX219" s="250" t="s">
        <v>423</v>
      </c>
      <c r="AY219" s="250"/>
      <c r="BD219" s="47"/>
      <c r="BE219" s="257"/>
      <c r="BJ219" s="263"/>
    </row>
    <row r="220" spans="1:62" s="36" customFormat="1" ht="18.649999999999999" customHeight="1">
      <c r="A220" s="38"/>
      <c r="C220" s="58"/>
      <c r="D220" s="80"/>
      <c r="E220" s="80"/>
      <c r="F220" s="80"/>
      <c r="G220" s="80"/>
      <c r="H220" s="80"/>
      <c r="I220" s="80"/>
      <c r="J220" s="80"/>
      <c r="K220" s="80"/>
      <c r="L220" s="80"/>
      <c r="M220" s="80"/>
      <c r="N220" s="80"/>
      <c r="O220" s="80"/>
      <c r="P220" s="80"/>
      <c r="Q220" s="80"/>
      <c r="R220" s="80"/>
      <c r="S220" s="80"/>
      <c r="T220" s="80"/>
      <c r="U220" s="80"/>
      <c r="V220" s="80"/>
      <c r="W220" s="168"/>
      <c r="X220" s="173"/>
      <c r="Y220" s="180"/>
      <c r="Z220" s="180"/>
      <c r="AA220" s="180"/>
      <c r="AB220" s="92"/>
      <c r="AC220" s="92"/>
      <c r="AD220" s="92"/>
      <c r="AE220" s="194"/>
      <c r="AF220" s="198"/>
      <c r="AG220" s="92"/>
      <c r="AH220" s="92"/>
      <c r="AI220" s="203"/>
      <c r="AJ220" s="207">
        <v>20</v>
      </c>
      <c r="AK220" s="92"/>
      <c r="AL220" s="92"/>
      <c r="AM220" s="92"/>
      <c r="AN220" s="92"/>
      <c r="AO220" s="92"/>
      <c r="AP220" s="194"/>
      <c r="AQ220" s="92">
        <v>185</v>
      </c>
      <c r="AR220" s="92"/>
      <c r="AS220" s="92"/>
      <c r="AT220" s="92"/>
      <c r="AU220" s="92"/>
      <c r="AV220" s="92"/>
      <c r="AW220" s="203"/>
      <c r="AX220" s="186" t="str">
        <f>IFERROR(IF(AJ220="未設定","未設定",IF(AQ220="","",IF(AQ220="未計測","未計測",IF(AF218="増加KPI",IF(AQ220&gt;=AJ220,"達成","未達成"),IF(AF218="減少KPI",IF(AJ220&gt;=AQ220,"達成","未達成"),"判定不能"))))),"判定不能")</f>
        <v>達成</v>
      </c>
      <c r="AY220" s="186"/>
      <c r="BD220" s="47"/>
      <c r="BE220" s="257"/>
      <c r="BJ220" s="263"/>
    </row>
    <row r="221" spans="1:62" s="36" customFormat="1" ht="18.649999999999999" customHeight="1">
      <c r="A221" s="38"/>
      <c r="C221" s="58"/>
      <c r="D221" s="80"/>
      <c r="E221" s="80"/>
      <c r="F221" s="80"/>
      <c r="G221" s="80"/>
      <c r="H221" s="80"/>
      <c r="I221" s="80"/>
      <c r="J221" s="80"/>
      <c r="K221" s="80"/>
      <c r="L221" s="80"/>
      <c r="M221" s="80"/>
      <c r="N221" s="80"/>
      <c r="O221" s="80"/>
      <c r="P221" s="80"/>
      <c r="Q221" s="80"/>
      <c r="R221" s="80"/>
      <c r="S221" s="80"/>
      <c r="T221" s="80"/>
      <c r="U221" s="80"/>
      <c r="V221" s="80"/>
      <c r="W221" s="168"/>
      <c r="X221" s="173"/>
      <c r="Y221" s="180"/>
      <c r="Z221" s="180"/>
      <c r="AA221" s="180"/>
      <c r="AB221" s="92"/>
      <c r="AC221" s="92"/>
      <c r="AD221" s="92"/>
      <c r="AE221" s="194"/>
      <c r="AF221" s="198"/>
      <c r="AG221" s="92"/>
      <c r="AH221" s="92"/>
      <c r="AI221" s="203"/>
      <c r="AJ221" s="208" t="s">
        <v>11872</v>
      </c>
      <c r="AK221" s="212"/>
      <c r="AL221" s="212"/>
      <c r="AM221" s="212"/>
      <c r="AN221" s="212"/>
      <c r="AO221" s="212"/>
      <c r="AP221" s="219"/>
      <c r="AQ221" s="227" t="s">
        <v>107</v>
      </c>
      <c r="AR221" s="227"/>
      <c r="AS221" s="227"/>
      <c r="AT221" s="227"/>
      <c r="AU221" s="227"/>
      <c r="AV221" s="227"/>
      <c r="AW221" s="238"/>
      <c r="AX221" s="250" t="s">
        <v>423</v>
      </c>
      <c r="AY221" s="250"/>
      <c r="BD221" s="47"/>
      <c r="BE221" s="257"/>
      <c r="BJ221" s="263"/>
    </row>
    <row r="222" spans="1:62" s="36" customFormat="1" ht="18.649999999999999" customHeight="1">
      <c r="A222" s="38"/>
      <c r="C222" s="58"/>
      <c r="D222" s="80"/>
      <c r="E222" s="80"/>
      <c r="F222" s="80"/>
      <c r="G222" s="80"/>
      <c r="H222" s="80"/>
      <c r="I222" s="80"/>
      <c r="J222" s="80"/>
      <c r="K222" s="80"/>
      <c r="L222" s="80"/>
      <c r="M222" s="80"/>
      <c r="N222" s="80"/>
      <c r="O222" s="80"/>
      <c r="P222" s="80"/>
      <c r="Q222" s="80"/>
      <c r="R222" s="80"/>
      <c r="S222" s="80"/>
      <c r="T222" s="80"/>
      <c r="U222" s="80"/>
      <c r="V222" s="80"/>
      <c r="W222" s="168"/>
      <c r="X222" s="173"/>
      <c r="Y222" s="180"/>
      <c r="Z222" s="180"/>
      <c r="AA222" s="180"/>
      <c r="AB222" s="92"/>
      <c r="AC222" s="92"/>
      <c r="AD222" s="92"/>
      <c r="AE222" s="194"/>
      <c r="AF222" s="198"/>
      <c r="AG222" s="92"/>
      <c r="AH222" s="92"/>
      <c r="AI222" s="203"/>
      <c r="AJ222" s="207">
        <v>60</v>
      </c>
      <c r="AK222" s="92"/>
      <c r="AL222" s="92"/>
      <c r="AM222" s="92"/>
      <c r="AN222" s="92"/>
      <c r="AO222" s="92"/>
      <c r="AP222" s="194"/>
      <c r="AQ222" s="203"/>
      <c r="AR222" s="213"/>
      <c r="AS222" s="213"/>
      <c r="AT222" s="213"/>
      <c r="AU222" s="213"/>
      <c r="AV222" s="213"/>
      <c r="AW222" s="213"/>
      <c r="AX222" s="186" t="str">
        <f>IFERROR(IF(AQ222="","",IF(AQ222="未計測","未計測",IF(AF218="増加KPI",IF(AQ222&gt;=AJ222,"達成","未達成"),IF(AF218="減少KPI",IF(AJ222&gt;=AQ222,"達成","未達成"),"判定不能")))),"判定不能")</f>
        <v/>
      </c>
      <c r="AY222" s="186"/>
      <c r="BD222" s="47"/>
      <c r="BE222" s="257"/>
      <c r="BJ222" s="263"/>
    </row>
    <row r="223" spans="1:62" s="36" customFormat="1" ht="18.649999999999999" customHeight="1">
      <c r="A223" s="38"/>
      <c r="C223" s="58"/>
      <c r="D223" s="80"/>
      <c r="E223" s="80"/>
      <c r="F223" s="80"/>
      <c r="G223" s="80"/>
      <c r="H223" s="80"/>
      <c r="I223" s="80"/>
      <c r="J223" s="80"/>
      <c r="K223" s="80"/>
      <c r="L223" s="80"/>
      <c r="M223" s="80"/>
      <c r="N223" s="80"/>
      <c r="O223" s="80"/>
      <c r="P223" s="80"/>
      <c r="Q223" s="80"/>
      <c r="R223" s="80"/>
      <c r="S223" s="80"/>
      <c r="T223" s="80"/>
      <c r="U223" s="80"/>
      <c r="V223" s="80"/>
      <c r="W223" s="168"/>
      <c r="X223" s="173"/>
      <c r="Y223" s="180"/>
      <c r="Z223" s="180"/>
      <c r="AA223" s="180"/>
      <c r="AB223" s="92"/>
      <c r="AC223" s="92"/>
      <c r="AD223" s="92"/>
      <c r="AE223" s="194"/>
      <c r="AF223" s="198"/>
      <c r="AG223" s="92"/>
      <c r="AH223" s="92"/>
      <c r="AI223" s="203"/>
      <c r="AJ223" s="210" t="s">
        <v>5787</v>
      </c>
      <c r="AK223" s="205"/>
      <c r="AL223" s="205"/>
      <c r="AM223" s="205"/>
      <c r="AN223" s="205"/>
      <c r="AO223" s="205"/>
      <c r="AP223" s="221"/>
      <c r="AQ223" s="227" t="s">
        <v>11913</v>
      </c>
      <c r="AR223" s="227"/>
      <c r="AS223" s="227"/>
      <c r="AT223" s="227"/>
      <c r="AU223" s="227"/>
      <c r="AV223" s="227"/>
      <c r="AW223" s="238"/>
      <c r="AX223" s="250" t="s">
        <v>423</v>
      </c>
      <c r="AY223" s="250"/>
      <c r="BD223" s="47"/>
      <c r="BE223" s="257"/>
      <c r="BH223" s="36" t="str">
        <f>IF($H$12='【発出時非表示】プルダウンリスト'!$B$4,"3年目",IF($H$12='【発出時非表示】プルダウンリスト'!$B$5,"2年目",IF($H$12='【発出時非表示】プルダウンリスト'!$B$6,"1年目","")))</f>
        <v>1年目</v>
      </c>
      <c r="BJ223" s="263"/>
    </row>
    <row r="224" spans="1:62" s="36" customFormat="1" ht="18.649999999999999" customHeight="1">
      <c r="A224" s="38"/>
      <c r="C224" s="59"/>
      <c r="D224" s="81"/>
      <c r="E224" s="81"/>
      <c r="F224" s="81"/>
      <c r="G224" s="81"/>
      <c r="H224" s="81"/>
      <c r="I224" s="81"/>
      <c r="J224" s="81"/>
      <c r="K224" s="81"/>
      <c r="L224" s="81"/>
      <c r="M224" s="81"/>
      <c r="N224" s="81"/>
      <c r="O224" s="81"/>
      <c r="P224" s="81"/>
      <c r="Q224" s="81"/>
      <c r="R224" s="81"/>
      <c r="S224" s="81"/>
      <c r="T224" s="81"/>
      <c r="U224" s="81"/>
      <c r="V224" s="81"/>
      <c r="W224" s="169"/>
      <c r="X224" s="174"/>
      <c r="Y224" s="181"/>
      <c r="Z224" s="181"/>
      <c r="AA224" s="181"/>
      <c r="AB224" s="191"/>
      <c r="AC224" s="191"/>
      <c r="AD224" s="191"/>
      <c r="AE224" s="195"/>
      <c r="AF224" s="198"/>
      <c r="AG224" s="92"/>
      <c r="AH224" s="92"/>
      <c r="AI224" s="203"/>
      <c r="AJ224" s="207">
        <v>80</v>
      </c>
      <c r="AK224" s="92"/>
      <c r="AL224" s="92"/>
      <c r="AM224" s="92"/>
      <c r="AN224" s="92"/>
      <c r="AO224" s="92"/>
      <c r="AP224" s="194"/>
      <c r="AQ224" s="203"/>
      <c r="AR224" s="213"/>
      <c r="AS224" s="213"/>
      <c r="AT224" s="213"/>
      <c r="AU224" s="213"/>
      <c r="AV224" s="213"/>
      <c r="AW224" s="213"/>
      <c r="AX224" s="186" t="str">
        <f>IFERROR(IF(AQ224="","",IF(AQ224="未計測","未計測",IF(AF218="増加KPI",IF(AQ224&gt;=AJ224,"達成","未達成"),IF(AF218="減少KPI",IF(AJ224&gt;=AQ224,"達成","未達成"),"判定不能")))),"判定不能")</f>
        <v/>
      </c>
      <c r="AY224" s="186"/>
      <c r="BD224" s="47"/>
      <c r="BE224" s="259" t="str">
        <f>IFERROR(IF(AQ224="","",IF(AQ224="未計測","未計測",IF(AQ218="なし",AX224,IF(AQ218="",AX224,IF(AF218="増加KPI",(AQ224-AQ218)/(AJ224-AQ218),IF(AF218="減少KPI",(AQ218-AQ224)/(AQ218-AJ224),AX224)))))),AX224)</f>
        <v/>
      </c>
      <c r="BF224" s="261" t="str">
        <f>IFERROR(IF(BE224="未計測",IF(AQ222="未計測","未計測",IF(AQ218="なし",AX222,IF(AQ218="",AX222,IF(AF218="増加KPI",(AQ222-AQ218)/(AJ224-AQ218),IF(AF218="減少KPI",(AQ218-AQ222)/(AQ218-AJ224),AX222))))),"―"),AX222)</f>
        <v>―</v>
      </c>
      <c r="BG224" s="261" t="str">
        <f>IFERROR(IF(BF224="未計測",IF(AQ220="未計測","未計測",IF(AQ218="なし",AX220,IF(AQ218="",AX220,IF(AF218="増加KPI",(AQ220-AQ218)/(AJ224-AQ218),IF(AF218="減少KPI",(AQ218-AQ220)/(AQ218-AJ224),AX220))))),"―"),AX220)</f>
        <v>―</v>
      </c>
      <c r="BH224" s="36" t="str">
        <f>IF($H$12='【発出時非表示】プルダウンリスト'!$B$4,AX224,IF($H$12='【発出時非表示】プルダウンリスト'!$B$5,AX222,IF($H$12='【発出時非表示】プルダウンリスト'!$B$6,AX220,"")))</f>
        <v>達成</v>
      </c>
      <c r="BJ224" s="263"/>
    </row>
    <row r="225" spans="1:62" s="36" customFormat="1" ht="18.649999999999999" customHeight="1">
      <c r="A225" s="38"/>
      <c r="C225" s="64" t="s">
        <v>12026</v>
      </c>
      <c r="D225" s="86"/>
      <c r="E225" s="86"/>
      <c r="F225" s="86"/>
      <c r="G225" s="86"/>
      <c r="H225" s="86"/>
      <c r="I225" s="86"/>
      <c r="J225" s="86"/>
      <c r="K225" s="86"/>
      <c r="L225" s="103"/>
      <c r="M225" s="109" t="s">
        <v>22427</v>
      </c>
      <c r="N225" s="124"/>
      <c r="O225" s="124"/>
      <c r="P225" s="124"/>
      <c r="Q225" s="124"/>
      <c r="R225" s="124"/>
      <c r="S225" s="124"/>
      <c r="T225" s="124"/>
      <c r="U225" s="124"/>
      <c r="V225" s="124"/>
      <c r="W225" s="124"/>
      <c r="X225" s="124"/>
      <c r="Y225" s="124"/>
      <c r="Z225" s="124"/>
      <c r="AA225" s="124"/>
      <c r="AB225" s="124"/>
      <c r="AC225" s="124"/>
      <c r="AD225" s="124"/>
      <c r="AE225" s="124"/>
      <c r="AF225" s="124"/>
      <c r="AG225" s="124"/>
      <c r="AH225" s="124"/>
      <c r="AI225" s="124"/>
      <c r="AJ225" s="124"/>
      <c r="AK225" s="124"/>
      <c r="AL225" s="124"/>
      <c r="AM225" s="124"/>
      <c r="AN225" s="124"/>
      <c r="AO225" s="124"/>
      <c r="AP225" s="124"/>
      <c r="AQ225" s="129"/>
      <c r="AR225" s="129"/>
      <c r="AS225" s="129"/>
      <c r="AT225" s="129"/>
      <c r="AU225" s="129"/>
      <c r="AV225" s="129"/>
      <c r="AW225" s="239"/>
      <c r="AX225" s="251"/>
      <c r="AY225" s="253"/>
      <c r="BD225" s="47"/>
      <c r="BE225" s="259"/>
      <c r="BF225" s="261"/>
      <c r="BG225" s="261"/>
      <c r="BI225" s="36" t="str">
        <f>IF(AQ218="なし",IF(M225="","未回答","回答済み"),"―")</f>
        <v>回答済み</v>
      </c>
      <c r="BJ225" s="263"/>
    </row>
    <row r="226" spans="1:62" s="36" customFormat="1" ht="18.649999999999999" customHeight="1">
      <c r="A226" s="38"/>
      <c r="C226" s="64"/>
      <c r="D226" s="86"/>
      <c r="E226" s="86"/>
      <c r="F226" s="86"/>
      <c r="G226" s="86"/>
      <c r="H226" s="86"/>
      <c r="I226" s="86"/>
      <c r="J226" s="86"/>
      <c r="K226" s="86"/>
      <c r="L226" s="103"/>
      <c r="M226" s="109"/>
      <c r="N226" s="124"/>
      <c r="O226" s="124"/>
      <c r="P226" s="124"/>
      <c r="Q226" s="124"/>
      <c r="R226" s="124"/>
      <c r="S226" s="124"/>
      <c r="T226" s="124"/>
      <c r="U226" s="124"/>
      <c r="V226" s="124"/>
      <c r="W226" s="124"/>
      <c r="X226" s="124"/>
      <c r="Y226" s="124"/>
      <c r="Z226" s="124"/>
      <c r="AA226" s="124"/>
      <c r="AB226" s="124"/>
      <c r="AC226" s="124"/>
      <c r="AD226" s="124"/>
      <c r="AE226" s="124"/>
      <c r="AF226" s="124"/>
      <c r="AG226" s="124"/>
      <c r="AH226" s="124"/>
      <c r="AI226" s="124"/>
      <c r="AJ226" s="124"/>
      <c r="AK226" s="124"/>
      <c r="AL226" s="124"/>
      <c r="AM226" s="124"/>
      <c r="AN226" s="124"/>
      <c r="AO226" s="124"/>
      <c r="AP226" s="124"/>
      <c r="AQ226" s="124"/>
      <c r="AR226" s="124"/>
      <c r="AS226" s="124"/>
      <c r="AT226" s="124"/>
      <c r="AU226" s="124"/>
      <c r="AV226" s="124"/>
      <c r="AW226" s="240"/>
      <c r="AX226" s="251"/>
      <c r="AY226" s="253"/>
      <c r="BD226" s="47"/>
      <c r="BE226" s="259"/>
      <c r="BF226" s="261"/>
      <c r="BG226" s="261"/>
      <c r="BJ226" s="263"/>
    </row>
    <row r="227" spans="1:62" s="36" customFormat="1" ht="18.649999999999999" customHeight="1">
      <c r="A227" s="38"/>
      <c r="C227" s="65"/>
      <c r="D227" s="85"/>
      <c r="E227" s="85"/>
      <c r="F227" s="85"/>
      <c r="G227" s="85"/>
      <c r="H227" s="85"/>
      <c r="I227" s="85"/>
      <c r="J227" s="85"/>
      <c r="K227" s="85"/>
      <c r="L227" s="104"/>
      <c r="M227" s="110"/>
      <c r="N227" s="123"/>
      <c r="O227" s="123"/>
      <c r="P227" s="123"/>
      <c r="Q227" s="123"/>
      <c r="R227" s="123"/>
      <c r="S227" s="123"/>
      <c r="T227" s="123"/>
      <c r="U227" s="123"/>
      <c r="V227" s="123"/>
      <c r="W227" s="123"/>
      <c r="X227" s="123"/>
      <c r="Y227" s="123"/>
      <c r="Z227" s="123"/>
      <c r="AA227" s="123"/>
      <c r="AB227" s="123"/>
      <c r="AC227" s="123"/>
      <c r="AD227" s="123"/>
      <c r="AE227" s="123"/>
      <c r="AF227" s="123"/>
      <c r="AG227" s="123"/>
      <c r="AH227" s="123"/>
      <c r="AI227" s="123"/>
      <c r="AJ227" s="123"/>
      <c r="AK227" s="123"/>
      <c r="AL227" s="123"/>
      <c r="AM227" s="123"/>
      <c r="AN227" s="123"/>
      <c r="AO227" s="123"/>
      <c r="AP227" s="123"/>
      <c r="AQ227" s="123"/>
      <c r="AR227" s="123"/>
      <c r="AS227" s="123"/>
      <c r="AT227" s="123"/>
      <c r="AU227" s="123"/>
      <c r="AV227" s="123"/>
      <c r="AW227" s="241"/>
      <c r="AX227" s="249"/>
      <c r="AY227" s="253"/>
      <c r="BD227" s="47"/>
      <c r="BE227" s="259"/>
      <c r="BF227" s="261"/>
      <c r="BG227" s="261"/>
      <c r="BJ227" s="263"/>
    </row>
    <row r="228" spans="1:62" s="36" customFormat="1" ht="16.5" customHeight="1">
      <c r="A228" s="38"/>
      <c r="C228" s="62" t="s">
        <v>12020</v>
      </c>
      <c r="D228" s="62"/>
      <c r="E228" s="62"/>
      <c r="F228" s="62" t="s">
        <v>577</v>
      </c>
      <c r="G228" s="62"/>
      <c r="H228" s="62"/>
      <c r="I228" s="62"/>
      <c r="J228" s="62"/>
      <c r="K228" s="62"/>
      <c r="L228" s="62"/>
      <c r="M228" s="111" t="s">
        <v>22428</v>
      </c>
      <c r="N228" s="111"/>
      <c r="O228" s="111"/>
      <c r="P228" s="111"/>
      <c r="Q228" s="111"/>
      <c r="R228" s="111"/>
      <c r="S228" s="111"/>
      <c r="T228" s="111"/>
      <c r="U228" s="111"/>
      <c r="V228" s="111"/>
      <c r="W228" s="111"/>
      <c r="X228" s="111"/>
      <c r="Y228" s="111"/>
      <c r="Z228" s="111"/>
      <c r="AA228" s="111"/>
      <c r="AB228" s="111"/>
      <c r="AC228" s="111"/>
      <c r="AD228" s="111"/>
      <c r="AE228" s="111"/>
      <c r="AF228" s="111"/>
      <c r="AG228" s="111"/>
      <c r="AH228" s="111"/>
      <c r="AI228" s="111"/>
      <c r="AJ228" s="111"/>
      <c r="AK228" s="111"/>
      <c r="AL228" s="111"/>
      <c r="AM228" s="111"/>
      <c r="AN228" s="111"/>
      <c r="AO228" s="111"/>
      <c r="AP228" s="111"/>
      <c r="AQ228" s="111"/>
      <c r="AR228" s="111"/>
      <c r="AS228" s="111"/>
      <c r="AT228" s="111"/>
      <c r="AU228" s="111"/>
      <c r="AV228" s="111"/>
      <c r="AW228" s="111"/>
      <c r="AX228" s="251"/>
      <c r="AY228" s="185"/>
      <c r="BD228" s="47"/>
      <c r="BE228" s="257"/>
      <c r="BI228" s="36" t="str">
        <f>IF(BH224="達成",IF(OR(M228="",M231=""),"未回答",IF(AND(AX230="",AX233=""),"回答済み","字数不足")),"―")</f>
        <v>回答済み</v>
      </c>
      <c r="BJ228" s="263"/>
    </row>
    <row r="229" spans="1:62" s="36" customFormat="1" ht="16.5" customHeight="1">
      <c r="A229" s="38"/>
      <c r="C229" s="62"/>
      <c r="D229" s="62"/>
      <c r="E229" s="62"/>
      <c r="F229" s="62"/>
      <c r="G229" s="62"/>
      <c r="H229" s="62"/>
      <c r="I229" s="62"/>
      <c r="J229" s="62"/>
      <c r="K229" s="62"/>
      <c r="L229" s="62"/>
      <c r="M229" s="111"/>
      <c r="N229" s="111"/>
      <c r="O229" s="111"/>
      <c r="P229" s="111"/>
      <c r="Q229" s="111"/>
      <c r="R229" s="111"/>
      <c r="S229" s="111"/>
      <c r="T229" s="111"/>
      <c r="U229" s="111"/>
      <c r="V229" s="111"/>
      <c r="W229" s="111"/>
      <c r="X229" s="111"/>
      <c r="Y229" s="111"/>
      <c r="Z229" s="111"/>
      <c r="AA229" s="111"/>
      <c r="AB229" s="111"/>
      <c r="AC229" s="111"/>
      <c r="AD229" s="111"/>
      <c r="AE229" s="111"/>
      <c r="AF229" s="111"/>
      <c r="AG229" s="111"/>
      <c r="AH229" s="111"/>
      <c r="AI229" s="111"/>
      <c r="AJ229" s="111"/>
      <c r="AK229" s="111"/>
      <c r="AL229" s="111"/>
      <c r="AM229" s="111"/>
      <c r="AN229" s="111"/>
      <c r="AO229" s="111"/>
      <c r="AP229" s="111"/>
      <c r="AQ229" s="111"/>
      <c r="AR229" s="111"/>
      <c r="AS229" s="111"/>
      <c r="AT229" s="111"/>
      <c r="AU229" s="111"/>
      <c r="AV229" s="111"/>
      <c r="AW229" s="111"/>
      <c r="AX229" s="251" t="str">
        <f>"現在"&amp;LEN(M228)&amp;"字です。"</f>
        <v>現在102字です。</v>
      </c>
      <c r="AY229" s="185"/>
      <c r="BD229" s="47"/>
      <c r="BE229" s="257"/>
      <c r="BJ229" s="263"/>
    </row>
    <row r="230" spans="1:62" s="36" customFormat="1">
      <c r="A230" s="38"/>
      <c r="C230" s="62"/>
      <c r="D230" s="62"/>
      <c r="E230" s="62"/>
      <c r="F230" s="62"/>
      <c r="G230" s="62"/>
      <c r="H230" s="62"/>
      <c r="I230" s="62"/>
      <c r="J230" s="62"/>
      <c r="K230" s="62"/>
      <c r="L230" s="62"/>
      <c r="M230" s="111"/>
      <c r="N230" s="111"/>
      <c r="O230" s="111"/>
      <c r="P230" s="111"/>
      <c r="Q230" s="111"/>
      <c r="R230" s="111"/>
      <c r="S230" s="111"/>
      <c r="T230" s="111"/>
      <c r="U230" s="111"/>
      <c r="V230" s="111"/>
      <c r="W230" s="111"/>
      <c r="X230" s="111"/>
      <c r="Y230" s="111"/>
      <c r="Z230" s="111"/>
      <c r="AA230" s="111"/>
      <c r="AB230" s="111"/>
      <c r="AC230" s="111"/>
      <c r="AD230" s="111"/>
      <c r="AE230" s="111"/>
      <c r="AF230" s="111"/>
      <c r="AG230" s="111"/>
      <c r="AH230" s="111"/>
      <c r="AI230" s="111"/>
      <c r="AJ230" s="111"/>
      <c r="AK230" s="111"/>
      <c r="AL230" s="111"/>
      <c r="AM230" s="111"/>
      <c r="AN230" s="111"/>
      <c r="AO230" s="111"/>
      <c r="AP230" s="111"/>
      <c r="AQ230" s="111"/>
      <c r="AR230" s="111"/>
      <c r="AS230" s="111"/>
      <c r="AT230" s="111"/>
      <c r="AU230" s="111"/>
      <c r="AV230" s="111"/>
      <c r="AW230" s="111"/>
      <c r="AX230" s="249" t="str">
        <f>IF(LEN(M228)&gt;=100,"","あと"&amp;100-LEN(M228)&amp;"字入力してください。")</f>
        <v/>
      </c>
      <c r="AY230" s="185"/>
      <c r="BD230" s="47"/>
      <c r="BE230" s="257"/>
      <c r="BJ230" s="263"/>
    </row>
    <row r="231" spans="1:62" s="36" customFormat="1" ht="18.75" customHeight="1">
      <c r="A231" s="38"/>
      <c r="C231" s="62"/>
      <c r="D231" s="62"/>
      <c r="E231" s="62"/>
      <c r="F231" s="62" t="s">
        <v>11955</v>
      </c>
      <c r="G231" s="62"/>
      <c r="H231" s="62"/>
      <c r="I231" s="62"/>
      <c r="J231" s="62"/>
      <c r="K231" s="62"/>
      <c r="L231" s="62"/>
      <c r="M231" s="111" t="s">
        <v>22443</v>
      </c>
      <c r="N231" s="111"/>
      <c r="O231" s="111"/>
      <c r="P231" s="111"/>
      <c r="Q231" s="111"/>
      <c r="R231" s="111"/>
      <c r="S231" s="111"/>
      <c r="T231" s="111"/>
      <c r="U231" s="111"/>
      <c r="V231" s="111"/>
      <c r="W231" s="111"/>
      <c r="X231" s="111"/>
      <c r="Y231" s="111"/>
      <c r="Z231" s="111"/>
      <c r="AA231" s="111"/>
      <c r="AB231" s="111"/>
      <c r="AC231" s="111"/>
      <c r="AD231" s="111"/>
      <c r="AE231" s="111"/>
      <c r="AF231" s="111"/>
      <c r="AG231" s="111"/>
      <c r="AH231" s="111"/>
      <c r="AI231" s="111"/>
      <c r="AJ231" s="111"/>
      <c r="AK231" s="111"/>
      <c r="AL231" s="111"/>
      <c r="AM231" s="111"/>
      <c r="AN231" s="111"/>
      <c r="AO231" s="111"/>
      <c r="AP231" s="111"/>
      <c r="AQ231" s="111"/>
      <c r="AR231" s="111"/>
      <c r="AS231" s="111"/>
      <c r="AT231" s="111"/>
      <c r="AU231" s="111"/>
      <c r="AV231" s="111"/>
      <c r="AW231" s="111"/>
      <c r="AX231" s="252"/>
      <c r="AY231" s="254"/>
      <c r="BD231" s="47"/>
      <c r="BE231" s="257"/>
      <c r="BJ231" s="263"/>
    </row>
    <row r="232" spans="1:62" s="36" customFormat="1" ht="18.75" customHeight="1">
      <c r="A232" s="38"/>
      <c r="C232" s="62"/>
      <c r="D232" s="62"/>
      <c r="E232" s="62"/>
      <c r="F232" s="62"/>
      <c r="G232" s="62"/>
      <c r="H232" s="62"/>
      <c r="I232" s="62"/>
      <c r="J232" s="62"/>
      <c r="K232" s="62"/>
      <c r="L232" s="62"/>
      <c r="M232" s="111"/>
      <c r="N232" s="111"/>
      <c r="O232" s="111"/>
      <c r="P232" s="111"/>
      <c r="Q232" s="111"/>
      <c r="R232" s="111"/>
      <c r="S232" s="111"/>
      <c r="T232" s="111"/>
      <c r="U232" s="111"/>
      <c r="V232" s="111"/>
      <c r="W232" s="111"/>
      <c r="X232" s="111"/>
      <c r="Y232" s="111"/>
      <c r="Z232" s="111"/>
      <c r="AA232" s="111"/>
      <c r="AB232" s="111"/>
      <c r="AC232" s="111"/>
      <c r="AD232" s="111"/>
      <c r="AE232" s="111"/>
      <c r="AF232" s="111"/>
      <c r="AG232" s="111"/>
      <c r="AH232" s="111"/>
      <c r="AI232" s="111"/>
      <c r="AJ232" s="111"/>
      <c r="AK232" s="111"/>
      <c r="AL232" s="111"/>
      <c r="AM232" s="111"/>
      <c r="AN232" s="111"/>
      <c r="AO232" s="111"/>
      <c r="AP232" s="111"/>
      <c r="AQ232" s="111"/>
      <c r="AR232" s="111"/>
      <c r="AS232" s="111"/>
      <c r="AT232" s="111"/>
      <c r="AU232" s="111"/>
      <c r="AV232" s="111"/>
      <c r="AW232" s="111"/>
      <c r="AX232" s="252" t="str">
        <f>"現在"&amp;LEN(M231)&amp;"字です。"</f>
        <v>現在103字です。</v>
      </c>
      <c r="AY232" s="254"/>
      <c r="BD232" s="47"/>
      <c r="BE232" s="257"/>
      <c r="BJ232" s="263"/>
    </row>
    <row r="233" spans="1:62" s="36" customFormat="1" ht="16.5" customHeight="1">
      <c r="A233" s="38"/>
      <c r="C233" s="62"/>
      <c r="D233" s="62"/>
      <c r="E233" s="62"/>
      <c r="F233" s="62"/>
      <c r="G233" s="62"/>
      <c r="H233" s="62"/>
      <c r="I233" s="62"/>
      <c r="J233" s="62"/>
      <c r="K233" s="62"/>
      <c r="L233" s="62"/>
      <c r="M233" s="111"/>
      <c r="N233" s="111"/>
      <c r="O233" s="111"/>
      <c r="P233" s="111"/>
      <c r="Q233" s="111"/>
      <c r="R233" s="111"/>
      <c r="S233" s="111"/>
      <c r="T233" s="111"/>
      <c r="U233" s="111"/>
      <c r="V233" s="111"/>
      <c r="W233" s="111"/>
      <c r="X233" s="111"/>
      <c r="Y233" s="111"/>
      <c r="Z233" s="111"/>
      <c r="AA233" s="111"/>
      <c r="AB233" s="111"/>
      <c r="AC233" s="111"/>
      <c r="AD233" s="111"/>
      <c r="AE233" s="111"/>
      <c r="AF233" s="111"/>
      <c r="AG233" s="111"/>
      <c r="AH233" s="111"/>
      <c r="AI233" s="111"/>
      <c r="AJ233" s="111"/>
      <c r="AK233" s="111"/>
      <c r="AL233" s="111"/>
      <c r="AM233" s="111"/>
      <c r="AN233" s="111"/>
      <c r="AO233" s="111"/>
      <c r="AP233" s="111"/>
      <c r="AQ233" s="111"/>
      <c r="AR233" s="111"/>
      <c r="AS233" s="111"/>
      <c r="AT233" s="111"/>
      <c r="AU233" s="111"/>
      <c r="AV233" s="111"/>
      <c r="AW233" s="111"/>
      <c r="AX233" s="249" t="str">
        <f>IF(LEN(M231)&gt;=100,"","あと"&amp;100-LEN(M231)&amp;"字入力してください。")</f>
        <v/>
      </c>
      <c r="AY233" s="251"/>
      <c r="BD233" s="47"/>
      <c r="BE233" s="257"/>
      <c r="BJ233" s="263"/>
    </row>
    <row r="234" spans="1:62" s="36" customFormat="1" ht="16.5" customHeight="1">
      <c r="A234" s="38"/>
      <c r="C234" s="62" t="s">
        <v>12021</v>
      </c>
      <c r="D234" s="62"/>
      <c r="E234" s="62"/>
      <c r="F234" s="63" t="s">
        <v>11373</v>
      </c>
      <c r="G234" s="84"/>
      <c r="H234" s="84"/>
      <c r="I234" s="84"/>
      <c r="J234" s="87"/>
      <c r="K234" s="62" t="s">
        <v>988</v>
      </c>
      <c r="L234" s="62"/>
      <c r="M234" s="112"/>
      <c r="N234" s="125"/>
      <c r="O234" s="130" t="s">
        <v>8529</v>
      </c>
      <c r="P234" s="130"/>
      <c r="Q234" s="130"/>
      <c r="R234" s="130"/>
      <c r="S234" s="130"/>
      <c r="T234" s="130"/>
      <c r="U234" s="130"/>
      <c r="V234" s="130"/>
      <c r="W234" s="130"/>
      <c r="X234" s="130"/>
      <c r="Y234" s="130"/>
      <c r="Z234" s="130"/>
      <c r="AA234" s="130"/>
      <c r="AB234" s="130"/>
      <c r="AC234" s="130"/>
      <c r="AD234" s="130"/>
      <c r="AE234" s="130"/>
      <c r="AF234" s="130"/>
      <c r="AG234" s="130"/>
      <c r="AH234" s="130"/>
      <c r="AI234" s="130"/>
      <c r="AJ234" s="130"/>
      <c r="AK234" s="130"/>
      <c r="AL234" s="130"/>
      <c r="AM234" s="130"/>
      <c r="AN234" s="130"/>
      <c r="AO234" s="130"/>
      <c r="AP234" s="130"/>
      <c r="AQ234" s="130"/>
      <c r="AR234" s="130"/>
      <c r="AS234" s="130"/>
      <c r="AT234" s="130"/>
      <c r="AU234" s="130"/>
      <c r="AV234" s="130"/>
      <c r="AW234" s="242"/>
      <c r="AX234" s="252"/>
      <c r="AY234" s="185"/>
      <c r="BD234" s="47"/>
      <c r="BE234" s="257" t="b">
        <v>0</v>
      </c>
      <c r="BI234" s="36" t="str">
        <f>IF(BH224="未達成",IF(OR(AND(BE234=FALSE,BE235=FALSE,BE236=FALSE,BE237=FALSE),M238="",M241=""),"未回答",IF(AND(AX240="",AX243=""),"回答済み","字数不足")),"―")</f>
        <v>―</v>
      </c>
      <c r="BJ234" s="263"/>
    </row>
    <row r="235" spans="1:62" s="36" customFormat="1" ht="16.5" customHeight="1">
      <c r="A235" s="38"/>
      <c r="C235" s="62"/>
      <c r="D235" s="62"/>
      <c r="E235" s="62"/>
      <c r="F235" s="60"/>
      <c r="G235" s="83"/>
      <c r="H235" s="83"/>
      <c r="I235" s="83"/>
      <c r="J235" s="88"/>
      <c r="K235" s="62"/>
      <c r="L235" s="62"/>
      <c r="M235" s="113"/>
      <c r="N235" s="126"/>
      <c r="O235" s="131" t="s">
        <v>6237</v>
      </c>
      <c r="P235" s="131"/>
      <c r="Q235" s="131"/>
      <c r="R235" s="131"/>
      <c r="S235" s="131"/>
      <c r="T235" s="131"/>
      <c r="U235" s="131"/>
      <c r="V235" s="131"/>
      <c r="W235" s="131"/>
      <c r="X235" s="131"/>
      <c r="Y235" s="131"/>
      <c r="Z235" s="131"/>
      <c r="AA235" s="131"/>
      <c r="AB235" s="131"/>
      <c r="AC235" s="131"/>
      <c r="AD235" s="131"/>
      <c r="AE235" s="131"/>
      <c r="AF235" s="131"/>
      <c r="AG235" s="131"/>
      <c r="AH235" s="131"/>
      <c r="AI235" s="131"/>
      <c r="AJ235" s="131"/>
      <c r="AK235" s="131"/>
      <c r="AL235" s="131"/>
      <c r="AM235" s="131"/>
      <c r="AN235" s="131"/>
      <c r="AO235" s="131"/>
      <c r="AP235" s="131"/>
      <c r="AQ235" s="131"/>
      <c r="AR235" s="131"/>
      <c r="AS235" s="131"/>
      <c r="AT235" s="131"/>
      <c r="AU235" s="131"/>
      <c r="AV235" s="131"/>
      <c r="AW235" s="243"/>
      <c r="AX235" s="252"/>
      <c r="AY235" s="185"/>
      <c r="BD235" s="47"/>
      <c r="BE235" s="257" t="b">
        <v>0</v>
      </c>
      <c r="BJ235" s="263"/>
    </row>
    <row r="236" spans="1:62" s="36" customFormat="1" ht="16.5" customHeight="1">
      <c r="A236" s="38"/>
      <c r="C236" s="62"/>
      <c r="D236" s="62"/>
      <c r="E236" s="62"/>
      <c r="F236" s="60"/>
      <c r="G236" s="83"/>
      <c r="H236" s="83"/>
      <c r="I236" s="83"/>
      <c r="J236" s="88"/>
      <c r="K236" s="62"/>
      <c r="L236" s="62"/>
      <c r="M236" s="113"/>
      <c r="N236" s="126"/>
      <c r="O236" s="131" t="s">
        <v>9784</v>
      </c>
      <c r="P236" s="131"/>
      <c r="Q236" s="131"/>
      <c r="R236" s="131"/>
      <c r="S236" s="131"/>
      <c r="T236" s="131"/>
      <c r="U236" s="131"/>
      <c r="V236" s="131"/>
      <c r="W236" s="131"/>
      <c r="X236" s="131"/>
      <c r="Y236" s="131"/>
      <c r="Z236" s="131"/>
      <c r="AA236" s="131"/>
      <c r="AB236" s="131"/>
      <c r="AC236" s="131"/>
      <c r="AD236" s="131"/>
      <c r="AE236" s="131"/>
      <c r="AF236" s="131"/>
      <c r="AG236" s="131"/>
      <c r="AH236" s="131"/>
      <c r="AI236" s="131"/>
      <c r="AJ236" s="131"/>
      <c r="AK236" s="131"/>
      <c r="AL236" s="131"/>
      <c r="AM236" s="131"/>
      <c r="AN236" s="131"/>
      <c r="AO236" s="131"/>
      <c r="AP236" s="131"/>
      <c r="AQ236" s="131"/>
      <c r="AR236" s="131"/>
      <c r="AS236" s="131"/>
      <c r="AT236" s="131"/>
      <c r="AU236" s="131"/>
      <c r="AV236" s="131"/>
      <c r="AW236" s="243"/>
      <c r="AX236" s="252"/>
      <c r="AY236" s="185"/>
      <c r="BD236" s="47"/>
      <c r="BE236" s="257" t="b">
        <v>0</v>
      </c>
      <c r="BJ236" s="263"/>
    </row>
    <row r="237" spans="1:62" s="36" customFormat="1" ht="16.5" customHeight="1">
      <c r="A237" s="38"/>
      <c r="C237" s="62"/>
      <c r="D237" s="62"/>
      <c r="E237" s="62"/>
      <c r="F237" s="60"/>
      <c r="G237" s="83"/>
      <c r="H237" s="83"/>
      <c r="I237" s="83"/>
      <c r="J237" s="88"/>
      <c r="K237" s="62"/>
      <c r="L237" s="62"/>
      <c r="M237" s="114"/>
      <c r="N237" s="127"/>
      <c r="O237" s="132" t="s">
        <v>12025</v>
      </c>
      <c r="P237" s="132"/>
      <c r="Q237" s="132"/>
      <c r="R237" s="132"/>
      <c r="S237" s="132"/>
      <c r="T237" s="132"/>
      <c r="U237" s="132"/>
      <c r="V237" s="132"/>
      <c r="W237" s="132"/>
      <c r="X237" s="132"/>
      <c r="Y237" s="132"/>
      <c r="Z237" s="132"/>
      <c r="AA237" s="132"/>
      <c r="AB237" s="132"/>
      <c r="AC237" s="132"/>
      <c r="AD237" s="132"/>
      <c r="AE237" s="132"/>
      <c r="AF237" s="132"/>
      <c r="AG237" s="132"/>
      <c r="AH237" s="132"/>
      <c r="AI237" s="132"/>
      <c r="AJ237" s="132"/>
      <c r="AK237" s="132"/>
      <c r="AL237" s="132"/>
      <c r="AM237" s="132"/>
      <c r="AN237" s="132"/>
      <c r="AO237" s="132"/>
      <c r="AP237" s="132"/>
      <c r="AQ237" s="132"/>
      <c r="AR237" s="132"/>
      <c r="AS237" s="132"/>
      <c r="AT237" s="132"/>
      <c r="AU237" s="132"/>
      <c r="AV237" s="132"/>
      <c r="AW237" s="244"/>
      <c r="AX237" s="252"/>
      <c r="AY237" s="185"/>
      <c r="BD237" s="47"/>
      <c r="BE237" s="257" t="b">
        <v>0</v>
      </c>
      <c r="BJ237" s="263"/>
    </row>
    <row r="238" spans="1:62" s="36" customFormat="1" ht="16.5" customHeight="1">
      <c r="A238" s="38"/>
      <c r="C238" s="62"/>
      <c r="D238" s="62"/>
      <c r="E238" s="62"/>
      <c r="F238" s="60"/>
      <c r="G238" s="83"/>
      <c r="H238" s="83"/>
      <c r="I238" s="83"/>
      <c r="J238" s="88"/>
      <c r="K238" s="62" t="s">
        <v>10677</v>
      </c>
      <c r="L238" s="62"/>
      <c r="M238" s="115"/>
      <c r="N238" s="115"/>
      <c r="O238" s="115"/>
      <c r="P238" s="115"/>
      <c r="Q238" s="115"/>
      <c r="R238" s="115"/>
      <c r="S238" s="115"/>
      <c r="T238" s="115"/>
      <c r="U238" s="115"/>
      <c r="V238" s="115"/>
      <c r="W238" s="115"/>
      <c r="X238" s="115"/>
      <c r="Y238" s="115"/>
      <c r="Z238" s="115"/>
      <c r="AA238" s="115"/>
      <c r="AB238" s="115"/>
      <c r="AC238" s="115"/>
      <c r="AD238" s="115"/>
      <c r="AE238" s="115"/>
      <c r="AF238" s="115"/>
      <c r="AG238" s="115"/>
      <c r="AH238" s="115"/>
      <c r="AI238" s="115"/>
      <c r="AJ238" s="115"/>
      <c r="AK238" s="115"/>
      <c r="AL238" s="115"/>
      <c r="AM238" s="115"/>
      <c r="AN238" s="115"/>
      <c r="AO238" s="115"/>
      <c r="AP238" s="115"/>
      <c r="AQ238" s="115"/>
      <c r="AR238" s="115"/>
      <c r="AS238" s="115"/>
      <c r="AT238" s="115"/>
      <c r="AU238" s="115"/>
      <c r="AV238" s="115"/>
      <c r="AW238" s="115"/>
      <c r="AX238" s="252"/>
      <c r="AY238" s="185"/>
      <c r="BD238" s="47"/>
      <c r="BE238" s="257"/>
      <c r="BJ238" s="263"/>
    </row>
    <row r="239" spans="1:62" s="36" customFormat="1" ht="16.5" customHeight="1">
      <c r="A239" s="38"/>
      <c r="C239" s="62"/>
      <c r="D239" s="62"/>
      <c r="E239" s="62"/>
      <c r="F239" s="60"/>
      <c r="G239" s="83"/>
      <c r="H239" s="83"/>
      <c r="I239" s="83"/>
      <c r="J239" s="88"/>
      <c r="K239" s="62"/>
      <c r="L239" s="62"/>
      <c r="M239" s="115"/>
      <c r="N239" s="115"/>
      <c r="O239" s="115"/>
      <c r="P239" s="115"/>
      <c r="Q239" s="115"/>
      <c r="R239" s="115"/>
      <c r="S239" s="115"/>
      <c r="T239" s="115"/>
      <c r="U239" s="115"/>
      <c r="V239" s="115"/>
      <c r="W239" s="115"/>
      <c r="X239" s="115"/>
      <c r="Y239" s="115"/>
      <c r="Z239" s="115"/>
      <c r="AA239" s="115"/>
      <c r="AB239" s="115"/>
      <c r="AC239" s="115"/>
      <c r="AD239" s="115"/>
      <c r="AE239" s="115"/>
      <c r="AF239" s="115"/>
      <c r="AG239" s="115"/>
      <c r="AH239" s="115"/>
      <c r="AI239" s="115"/>
      <c r="AJ239" s="115"/>
      <c r="AK239" s="115"/>
      <c r="AL239" s="115"/>
      <c r="AM239" s="115"/>
      <c r="AN239" s="115"/>
      <c r="AO239" s="115"/>
      <c r="AP239" s="115"/>
      <c r="AQ239" s="115"/>
      <c r="AR239" s="115"/>
      <c r="AS239" s="115"/>
      <c r="AT239" s="115"/>
      <c r="AU239" s="115"/>
      <c r="AV239" s="115"/>
      <c r="AW239" s="115"/>
      <c r="AX239" s="252" t="str">
        <f>"現在"&amp;LEN(M238)&amp;"字です。"</f>
        <v>現在0字です。</v>
      </c>
      <c r="AY239" s="185"/>
      <c r="BD239" s="47"/>
      <c r="BE239" s="257"/>
      <c r="BJ239" s="263"/>
    </row>
    <row r="240" spans="1:62" s="36" customFormat="1">
      <c r="A240" s="38"/>
      <c r="C240" s="62"/>
      <c r="D240" s="62"/>
      <c r="E240" s="62"/>
      <c r="F240" s="61"/>
      <c r="G240" s="82"/>
      <c r="H240" s="82"/>
      <c r="I240" s="82"/>
      <c r="J240" s="89"/>
      <c r="K240" s="62"/>
      <c r="L240" s="62"/>
      <c r="M240" s="115"/>
      <c r="N240" s="115"/>
      <c r="O240" s="115"/>
      <c r="P240" s="115"/>
      <c r="Q240" s="115"/>
      <c r="R240" s="115"/>
      <c r="S240" s="115"/>
      <c r="T240" s="115"/>
      <c r="U240" s="115"/>
      <c r="V240" s="115"/>
      <c r="W240" s="115"/>
      <c r="X240" s="115"/>
      <c r="Y240" s="115"/>
      <c r="Z240" s="115"/>
      <c r="AA240" s="115"/>
      <c r="AB240" s="115"/>
      <c r="AC240" s="115"/>
      <c r="AD240" s="115"/>
      <c r="AE240" s="115"/>
      <c r="AF240" s="115"/>
      <c r="AG240" s="115"/>
      <c r="AH240" s="115"/>
      <c r="AI240" s="115"/>
      <c r="AJ240" s="115"/>
      <c r="AK240" s="115"/>
      <c r="AL240" s="115"/>
      <c r="AM240" s="115"/>
      <c r="AN240" s="115"/>
      <c r="AO240" s="115"/>
      <c r="AP240" s="115"/>
      <c r="AQ240" s="115"/>
      <c r="AR240" s="115"/>
      <c r="AS240" s="115"/>
      <c r="AT240" s="115"/>
      <c r="AU240" s="115"/>
      <c r="AV240" s="115"/>
      <c r="AW240" s="115"/>
      <c r="AX240" s="249" t="str">
        <f>IF(LEN(M238)&gt;=100,"","あと"&amp;100-LEN(M238)&amp;"字入力してください。")</f>
        <v>あと100字入力してください。</v>
      </c>
      <c r="AY240" s="185"/>
      <c r="BD240" s="47"/>
      <c r="BE240" s="257"/>
      <c r="BJ240" s="263"/>
    </row>
    <row r="241" spans="1:62" s="36" customFormat="1">
      <c r="A241" s="38"/>
      <c r="C241" s="62"/>
      <c r="D241" s="62"/>
      <c r="E241" s="62"/>
      <c r="F241" s="62" t="s">
        <v>11955</v>
      </c>
      <c r="G241" s="62"/>
      <c r="H241" s="62"/>
      <c r="I241" s="62"/>
      <c r="J241" s="62"/>
      <c r="K241" s="62"/>
      <c r="L241" s="62"/>
      <c r="M241" s="115"/>
      <c r="N241" s="115"/>
      <c r="O241" s="115"/>
      <c r="P241" s="115"/>
      <c r="Q241" s="115"/>
      <c r="R241" s="115"/>
      <c r="S241" s="115"/>
      <c r="T241" s="115"/>
      <c r="U241" s="115"/>
      <c r="V241" s="115"/>
      <c r="W241" s="115"/>
      <c r="X241" s="115"/>
      <c r="Y241" s="115"/>
      <c r="Z241" s="115"/>
      <c r="AA241" s="115"/>
      <c r="AB241" s="115"/>
      <c r="AC241" s="115"/>
      <c r="AD241" s="115"/>
      <c r="AE241" s="115"/>
      <c r="AF241" s="115"/>
      <c r="AG241" s="115"/>
      <c r="AH241" s="115"/>
      <c r="AI241" s="115"/>
      <c r="AJ241" s="115"/>
      <c r="AK241" s="115"/>
      <c r="AL241" s="115"/>
      <c r="AM241" s="115"/>
      <c r="AN241" s="115"/>
      <c r="AO241" s="115"/>
      <c r="AP241" s="115"/>
      <c r="AQ241" s="115"/>
      <c r="AR241" s="115"/>
      <c r="AS241" s="115"/>
      <c r="AT241" s="115"/>
      <c r="AU241" s="115"/>
      <c r="AV241" s="115"/>
      <c r="AW241" s="115"/>
      <c r="AX241" s="252"/>
      <c r="AY241" s="254"/>
      <c r="BD241" s="47"/>
      <c r="BE241" s="257"/>
      <c r="BJ241" s="263"/>
    </row>
    <row r="242" spans="1:62" s="36" customFormat="1">
      <c r="A242" s="38"/>
      <c r="C242" s="62"/>
      <c r="D242" s="62"/>
      <c r="E242" s="62"/>
      <c r="F242" s="62"/>
      <c r="G242" s="62"/>
      <c r="H242" s="62"/>
      <c r="I242" s="62"/>
      <c r="J242" s="62"/>
      <c r="K242" s="62"/>
      <c r="L242" s="62"/>
      <c r="M242" s="115"/>
      <c r="N242" s="115"/>
      <c r="O242" s="115"/>
      <c r="P242" s="115"/>
      <c r="Q242" s="115"/>
      <c r="R242" s="115"/>
      <c r="S242" s="115"/>
      <c r="T242" s="115"/>
      <c r="U242" s="115"/>
      <c r="V242" s="115"/>
      <c r="W242" s="115"/>
      <c r="X242" s="115"/>
      <c r="Y242" s="115"/>
      <c r="Z242" s="115"/>
      <c r="AA242" s="115"/>
      <c r="AB242" s="115"/>
      <c r="AC242" s="115"/>
      <c r="AD242" s="115"/>
      <c r="AE242" s="115"/>
      <c r="AF242" s="115"/>
      <c r="AG242" s="115"/>
      <c r="AH242" s="115"/>
      <c r="AI242" s="115"/>
      <c r="AJ242" s="115"/>
      <c r="AK242" s="115"/>
      <c r="AL242" s="115"/>
      <c r="AM242" s="115"/>
      <c r="AN242" s="115"/>
      <c r="AO242" s="115"/>
      <c r="AP242" s="115"/>
      <c r="AQ242" s="115"/>
      <c r="AR242" s="115"/>
      <c r="AS242" s="115"/>
      <c r="AT242" s="115"/>
      <c r="AU242" s="115"/>
      <c r="AV242" s="115"/>
      <c r="AW242" s="115"/>
      <c r="AX242" s="252" t="str">
        <f>"現在"&amp;LEN(M241)&amp;"字です。"</f>
        <v>現在0字です。</v>
      </c>
      <c r="AY242" s="254"/>
      <c r="BD242" s="47"/>
      <c r="BE242" s="257"/>
      <c r="BJ242" s="263"/>
    </row>
    <row r="243" spans="1:62" s="36" customFormat="1" ht="16.5" customHeight="1">
      <c r="A243" s="38"/>
      <c r="C243" s="62"/>
      <c r="D243" s="62"/>
      <c r="E243" s="62"/>
      <c r="F243" s="62"/>
      <c r="G243" s="62"/>
      <c r="H243" s="62"/>
      <c r="I243" s="62"/>
      <c r="J243" s="62"/>
      <c r="K243" s="62"/>
      <c r="L243" s="62"/>
      <c r="M243" s="115"/>
      <c r="N243" s="115"/>
      <c r="O243" s="115"/>
      <c r="P243" s="115"/>
      <c r="Q243" s="115"/>
      <c r="R243" s="115"/>
      <c r="S243" s="115"/>
      <c r="T243" s="115"/>
      <c r="U243" s="115"/>
      <c r="V243" s="115"/>
      <c r="W243" s="115"/>
      <c r="X243" s="115"/>
      <c r="Y243" s="115"/>
      <c r="Z243" s="115"/>
      <c r="AA243" s="115"/>
      <c r="AB243" s="115"/>
      <c r="AC243" s="115"/>
      <c r="AD243" s="115"/>
      <c r="AE243" s="115"/>
      <c r="AF243" s="115"/>
      <c r="AG243" s="115"/>
      <c r="AH243" s="115"/>
      <c r="AI243" s="115"/>
      <c r="AJ243" s="115"/>
      <c r="AK243" s="115"/>
      <c r="AL243" s="115"/>
      <c r="AM243" s="115"/>
      <c r="AN243" s="115"/>
      <c r="AO243" s="115"/>
      <c r="AP243" s="115"/>
      <c r="AQ243" s="115"/>
      <c r="AR243" s="115"/>
      <c r="AS243" s="115"/>
      <c r="AT243" s="115"/>
      <c r="AU243" s="115"/>
      <c r="AV243" s="115"/>
      <c r="AW243" s="115"/>
      <c r="AX243" s="249" t="str">
        <f>IF(LEN(M241)&gt;=100,"","あと"&amp;100-LEN(M241)&amp;"字入力してください。")</f>
        <v>あと100字入力してください。</v>
      </c>
      <c r="AY243" s="251"/>
      <c r="BD243" s="47"/>
      <c r="BE243" s="257"/>
      <c r="BJ243" s="263"/>
    </row>
    <row r="244" spans="1:62" s="36" customFormat="1" ht="16.5" customHeight="1">
      <c r="A244" s="38"/>
      <c r="C244" s="63" t="s">
        <v>8545</v>
      </c>
      <c r="D244" s="84"/>
      <c r="E244" s="87"/>
      <c r="F244" s="63" t="s">
        <v>1283</v>
      </c>
      <c r="G244" s="84"/>
      <c r="H244" s="84"/>
      <c r="I244" s="84"/>
      <c r="J244" s="87"/>
      <c r="K244" s="63" t="s">
        <v>2497</v>
      </c>
      <c r="L244" s="87"/>
      <c r="M244" s="112"/>
      <c r="N244" s="125"/>
      <c r="O244" s="130" t="s">
        <v>12022</v>
      </c>
      <c r="P244" s="130"/>
      <c r="Q244" s="130"/>
      <c r="R244" s="130"/>
      <c r="S244" s="130"/>
      <c r="T244" s="130"/>
      <c r="U244" s="130"/>
      <c r="V244" s="130"/>
      <c r="W244" s="130"/>
      <c r="X244" s="130"/>
      <c r="Y244" s="130"/>
      <c r="Z244" s="130"/>
      <c r="AA244" s="130"/>
      <c r="AB244" s="130"/>
      <c r="AC244" s="130"/>
      <c r="AD244" s="130"/>
      <c r="AE244" s="130"/>
      <c r="AF244" s="130"/>
      <c r="AG244" s="130"/>
      <c r="AH244" s="130"/>
      <c r="AI244" s="130"/>
      <c r="AJ244" s="130"/>
      <c r="AK244" s="130"/>
      <c r="AL244" s="130"/>
      <c r="AM244" s="130"/>
      <c r="AN244" s="130"/>
      <c r="AO244" s="130"/>
      <c r="AP244" s="130"/>
      <c r="AQ244" s="130"/>
      <c r="AR244" s="130"/>
      <c r="AS244" s="130"/>
      <c r="AT244" s="130"/>
      <c r="AU244" s="130"/>
      <c r="AV244" s="130"/>
      <c r="AW244" s="242"/>
      <c r="AX244" s="252"/>
      <c r="AY244" s="251"/>
      <c r="BD244" s="47"/>
      <c r="BE244" s="257" t="b">
        <v>0</v>
      </c>
      <c r="BI244" s="36" t="str">
        <f>IF(BH224="未計測",IF(BE252=1,IF(OR(AND(BE244=FALSE,BE245=FALSE,BE246=FALSE,BE247=FALSE,BE248=FALSE),M249="",Z252="",M258=""),"未回答",IF(AND(AX251="",AX260=""),"回答済み","字数不足")),IF(BE252=2,IF(OR(AND(BE244=FALSE,BE245=FALSE,BE246=FALSE,BE247=FALSE,BE248=FALSE),M249="",Z255="",M258=""),"未回答",IF(AND(AX251="",AX257="",AX260=""),"回答済み","字数不足")),"未回答")),"―")</f>
        <v>―</v>
      </c>
      <c r="BJ244" s="263"/>
    </row>
    <row r="245" spans="1:62" s="36" customFormat="1" ht="16.5" customHeight="1">
      <c r="A245" s="38"/>
      <c r="C245" s="60"/>
      <c r="D245" s="83"/>
      <c r="E245" s="88"/>
      <c r="F245" s="60"/>
      <c r="G245" s="83"/>
      <c r="H245" s="83"/>
      <c r="I245" s="83"/>
      <c r="J245" s="88"/>
      <c r="K245" s="60"/>
      <c r="L245" s="88"/>
      <c r="M245" s="113"/>
      <c r="N245" s="126"/>
      <c r="O245" s="131" t="s">
        <v>11487</v>
      </c>
      <c r="P245" s="131"/>
      <c r="Q245" s="131"/>
      <c r="R245" s="131"/>
      <c r="S245" s="131"/>
      <c r="T245" s="131"/>
      <c r="U245" s="131"/>
      <c r="V245" s="131"/>
      <c r="W245" s="131"/>
      <c r="X245" s="131"/>
      <c r="Y245" s="131"/>
      <c r="Z245" s="131"/>
      <c r="AA245" s="131"/>
      <c r="AB245" s="131"/>
      <c r="AC245" s="131"/>
      <c r="AD245" s="131"/>
      <c r="AE245" s="131"/>
      <c r="AF245" s="131"/>
      <c r="AG245" s="131"/>
      <c r="AH245" s="131"/>
      <c r="AI245" s="131"/>
      <c r="AJ245" s="131"/>
      <c r="AK245" s="131"/>
      <c r="AL245" s="131"/>
      <c r="AM245" s="131"/>
      <c r="AN245" s="131"/>
      <c r="AO245" s="131"/>
      <c r="AP245" s="131"/>
      <c r="AQ245" s="131"/>
      <c r="AR245" s="131"/>
      <c r="AS245" s="131"/>
      <c r="AT245" s="131"/>
      <c r="AU245" s="131"/>
      <c r="AV245" s="131"/>
      <c r="AW245" s="243"/>
      <c r="AX245" s="252"/>
      <c r="AY245" s="251"/>
      <c r="BD245" s="47"/>
      <c r="BE245" s="257" t="b">
        <v>0</v>
      </c>
      <c r="BJ245" s="263"/>
    </row>
    <row r="246" spans="1:62" s="36" customFormat="1" ht="16.5" customHeight="1">
      <c r="A246" s="38"/>
      <c r="C246" s="60"/>
      <c r="D246" s="83"/>
      <c r="E246" s="88"/>
      <c r="F246" s="60"/>
      <c r="G246" s="83"/>
      <c r="H246" s="83"/>
      <c r="I246" s="83"/>
      <c r="J246" s="88"/>
      <c r="K246" s="60"/>
      <c r="L246" s="88"/>
      <c r="M246" s="113"/>
      <c r="N246" s="126"/>
      <c r="O246" s="131" t="s">
        <v>11960</v>
      </c>
      <c r="P246" s="131"/>
      <c r="Q246" s="131"/>
      <c r="R246" s="131"/>
      <c r="S246" s="131"/>
      <c r="T246" s="131"/>
      <c r="U246" s="131"/>
      <c r="V246" s="131"/>
      <c r="W246" s="131"/>
      <c r="X246" s="131"/>
      <c r="Y246" s="131"/>
      <c r="Z246" s="131"/>
      <c r="AA246" s="131"/>
      <c r="AB246" s="131"/>
      <c r="AC246" s="131"/>
      <c r="AD246" s="131"/>
      <c r="AE246" s="131"/>
      <c r="AF246" s="131"/>
      <c r="AG246" s="131"/>
      <c r="AH246" s="131"/>
      <c r="AI246" s="131"/>
      <c r="AJ246" s="131"/>
      <c r="AK246" s="131"/>
      <c r="AL246" s="131"/>
      <c r="AM246" s="131"/>
      <c r="AN246" s="131"/>
      <c r="AO246" s="131"/>
      <c r="AP246" s="131"/>
      <c r="AQ246" s="131"/>
      <c r="AR246" s="131"/>
      <c r="AS246" s="131"/>
      <c r="AT246" s="131"/>
      <c r="AU246" s="131"/>
      <c r="AV246" s="131"/>
      <c r="AW246" s="243"/>
      <c r="AX246" s="252"/>
      <c r="AY246" s="251"/>
      <c r="BD246" s="47"/>
      <c r="BE246" s="257" t="b">
        <v>0</v>
      </c>
      <c r="BJ246" s="263"/>
    </row>
    <row r="247" spans="1:62" s="36" customFormat="1" ht="16.5" customHeight="1">
      <c r="A247" s="38"/>
      <c r="C247" s="60"/>
      <c r="D247" s="83"/>
      <c r="E247" s="88"/>
      <c r="F247" s="60"/>
      <c r="G247" s="83"/>
      <c r="H247" s="83"/>
      <c r="I247" s="83"/>
      <c r="J247" s="88"/>
      <c r="K247" s="60"/>
      <c r="L247" s="88"/>
      <c r="M247" s="113"/>
      <c r="N247" s="126"/>
      <c r="O247" s="131" t="s">
        <v>11963</v>
      </c>
      <c r="P247" s="131"/>
      <c r="Q247" s="131"/>
      <c r="R247" s="131"/>
      <c r="S247" s="131"/>
      <c r="T247" s="131"/>
      <c r="U247" s="131"/>
      <c r="V247" s="131"/>
      <c r="W247" s="131"/>
      <c r="X247" s="131"/>
      <c r="Y247" s="131"/>
      <c r="Z247" s="131"/>
      <c r="AA247" s="131"/>
      <c r="AB247" s="131"/>
      <c r="AC247" s="131"/>
      <c r="AD247" s="131"/>
      <c r="AE247" s="131"/>
      <c r="AF247" s="131"/>
      <c r="AG247" s="131"/>
      <c r="AH247" s="131"/>
      <c r="AI247" s="131"/>
      <c r="AJ247" s="131"/>
      <c r="AK247" s="131"/>
      <c r="AL247" s="131"/>
      <c r="AM247" s="131"/>
      <c r="AN247" s="131"/>
      <c r="AO247" s="131"/>
      <c r="AP247" s="131"/>
      <c r="AQ247" s="131"/>
      <c r="AR247" s="131"/>
      <c r="AS247" s="131"/>
      <c r="AT247" s="131"/>
      <c r="AU247" s="131"/>
      <c r="AV247" s="131"/>
      <c r="AW247" s="243"/>
      <c r="AX247" s="252"/>
      <c r="AY247" s="251"/>
      <c r="BD247" s="47"/>
      <c r="BE247" s="257" t="b">
        <v>0</v>
      </c>
      <c r="BJ247" s="263"/>
    </row>
    <row r="248" spans="1:62" s="36" customFormat="1" ht="16.5" customHeight="1">
      <c r="A248" s="38"/>
      <c r="C248" s="60"/>
      <c r="D248" s="83"/>
      <c r="E248" s="88"/>
      <c r="F248" s="60"/>
      <c r="G248" s="83"/>
      <c r="H248" s="83"/>
      <c r="I248" s="83"/>
      <c r="J248" s="88"/>
      <c r="K248" s="61"/>
      <c r="L248" s="89"/>
      <c r="M248" s="113"/>
      <c r="N248" s="126"/>
      <c r="O248" s="131" t="s">
        <v>11961</v>
      </c>
      <c r="P248" s="131"/>
      <c r="Q248" s="131"/>
      <c r="R248" s="131"/>
      <c r="S248" s="131"/>
      <c r="T248" s="131"/>
      <c r="U248" s="131"/>
      <c r="V248" s="131"/>
      <c r="W248" s="131"/>
      <c r="X248" s="131"/>
      <c r="Y248" s="131"/>
      <c r="Z248" s="131"/>
      <c r="AA248" s="131"/>
      <c r="AB248" s="131"/>
      <c r="AC248" s="131"/>
      <c r="AD248" s="131"/>
      <c r="AE248" s="131"/>
      <c r="AF248" s="131"/>
      <c r="AG248" s="131"/>
      <c r="AH248" s="131"/>
      <c r="AI248" s="131"/>
      <c r="AJ248" s="131"/>
      <c r="AK248" s="131"/>
      <c r="AL248" s="131"/>
      <c r="AM248" s="131"/>
      <c r="AN248" s="131"/>
      <c r="AO248" s="131"/>
      <c r="AP248" s="131"/>
      <c r="AQ248" s="131"/>
      <c r="AR248" s="131"/>
      <c r="AS248" s="131"/>
      <c r="AT248" s="131"/>
      <c r="AU248" s="131"/>
      <c r="AV248" s="131"/>
      <c r="AW248" s="243"/>
      <c r="AX248" s="252"/>
      <c r="AY248" s="251"/>
      <c r="BD248" s="47"/>
      <c r="BE248" s="257" t="b">
        <v>0</v>
      </c>
      <c r="BJ248" s="263"/>
    </row>
    <row r="249" spans="1:62" s="36" customFormat="1" ht="16.5" customHeight="1">
      <c r="A249" s="38"/>
      <c r="C249" s="60"/>
      <c r="D249" s="83"/>
      <c r="E249" s="88"/>
      <c r="F249" s="60"/>
      <c r="G249" s="83"/>
      <c r="H249" s="83"/>
      <c r="I249" s="83"/>
      <c r="J249" s="88"/>
      <c r="K249" s="62" t="s">
        <v>10677</v>
      </c>
      <c r="L249" s="62"/>
      <c r="M249" s="115"/>
      <c r="N249" s="115"/>
      <c r="O249" s="115"/>
      <c r="P249" s="115"/>
      <c r="Q249" s="115"/>
      <c r="R249" s="115"/>
      <c r="S249" s="115"/>
      <c r="T249" s="115"/>
      <c r="U249" s="115"/>
      <c r="V249" s="115"/>
      <c r="W249" s="115"/>
      <c r="X249" s="115"/>
      <c r="Y249" s="115"/>
      <c r="Z249" s="115"/>
      <c r="AA249" s="115"/>
      <c r="AB249" s="115"/>
      <c r="AC249" s="115"/>
      <c r="AD249" s="115"/>
      <c r="AE249" s="115"/>
      <c r="AF249" s="115"/>
      <c r="AG249" s="115"/>
      <c r="AH249" s="115"/>
      <c r="AI249" s="115"/>
      <c r="AJ249" s="115"/>
      <c r="AK249" s="115"/>
      <c r="AL249" s="115"/>
      <c r="AM249" s="115"/>
      <c r="AN249" s="115"/>
      <c r="AO249" s="115"/>
      <c r="AP249" s="115"/>
      <c r="AQ249" s="115"/>
      <c r="AR249" s="115"/>
      <c r="AS249" s="115"/>
      <c r="AT249" s="115"/>
      <c r="AU249" s="115"/>
      <c r="AV249" s="115"/>
      <c r="AW249" s="115"/>
      <c r="AX249" s="252"/>
      <c r="AY249" s="251"/>
      <c r="BD249" s="47"/>
      <c r="BE249" s="257"/>
      <c r="BJ249" s="263"/>
    </row>
    <row r="250" spans="1:62" s="36" customFormat="1" ht="16.5" customHeight="1">
      <c r="A250" s="38"/>
      <c r="C250" s="60"/>
      <c r="D250" s="83"/>
      <c r="E250" s="88"/>
      <c r="F250" s="60"/>
      <c r="G250" s="83"/>
      <c r="H250" s="83"/>
      <c r="I250" s="83"/>
      <c r="J250" s="88"/>
      <c r="K250" s="62"/>
      <c r="L250" s="62"/>
      <c r="M250" s="115"/>
      <c r="N250" s="115"/>
      <c r="O250" s="115"/>
      <c r="P250" s="115"/>
      <c r="Q250" s="115"/>
      <c r="R250" s="115"/>
      <c r="S250" s="115"/>
      <c r="T250" s="115"/>
      <c r="U250" s="115"/>
      <c r="V250" s="115"/>
      <c r="W250" s="115"/>
      <c r="X250" s="115"/>
      <c r="Y250" s="115"/>
      <c r="Z250" s="115"/>
      <c r="AA250" s="115"/>
      <c r="AB250" s="115"/>
      <c r="AC250" s="115"/>
      <c r="AD250" s="115"/>
      <c r="AE250" s="115"/>
      <c r="AF250" s="115"/>
      <c r="AG250" s="115"/>
      <c r="AH250" s="115"/>
      <c r="AI250" s="115"/>
      <c r="AJ250" s="115"/>
      <c r="AK250" s="115"/>
      <c r="AL250" s="115"/>
      <c r="AM250" s="115"/>
      <c r="AN250" s="115"/>
      <c r="AO250" s="115"/>
      <c r="AP250" s="115"/>
      <c r="AQ250" s="115"/>
      <c r="AR250" s="115"/>
      <c r="AS250" s="115"/>
      <c r="AT250" s="115"/>
      <c r="AU250" s="115"/>
      <c r="AV250" s="115"/>
      <c r="AW250" s="115"/>
      <c r="AX250" s="252" t="str">
        <f>"現在"&amp;LEN(M249)&amp;"字です。"</f>
        <v>現在0字です。</v>
      </c>
      <c r="AY250" s="251"/>
      <c r="BD250" s="47"/>
      <c r="BE250" s="257"/>
      <c r="BJ250" s="263"/>
    </row>
    <row r="251" spans="1:62" s="36" customFormat="1" ht="16.5" customHeight="1">
      <c r="A251" s="38"/>
      <c r="C251" s="60"/>
      <c r="D251" s="83"/>
      <c r="E251" s="88"/>
      <c r="F251" s="61"/>
      <c r="G251" s="82"/>
      <c r="H251" s="82"/>
      <c r="I251" s="82"/>
      <c r="J251" s="89"/>
      <c r="K251" s="62"/>
      <c r="L251" s="62"/>
      <c r="M251" s="115"/>
      <c r="N251" s="115"/>
      <c r="O251" s="115"/>
      <c r="P251" s="115"/>
      <c r="Q251" s="115"/>
      <c r="R251" s="115"/>
      <c r="S251" s="115"/>
      <c r="T251" s="115"/>
      <c r="U251" s="115"/>
      <c r="V251" s="115"/>
      <c r="W251" s="115"/>
      <c r="X251" s="115"/>
      <c r="Y251" s="115"/>
      <c r="Z251" s="115"/>
      <c r="AA251" s="115"/>
      <c r="AB251" s="115"/>
      <c r="AC251" s="115"/>
      <c r="AD251" s="115"/>
      <c r="AE251" s="115"/>
      <c r="AF251" s="115"/>
      <c r="AG251" s="115"/>
      <c r="AH251" s="115"/>
      <c r="AI251" s="115"/>
      <c r="AJ251" s="115"/>
      <c r="AK251" s="115"/>
      <c r="AL251" s="115"/>
      <c r="AM251" s="115"/>
      <c r="AN251" s="115"/>
      <c r="AO251" s="115"/>
      <c r="AP251" s="115"/>
      <c r="AQ251" s="115"/>
      <c r="AR251" s="115"/>
      <c r="AS251" s="115"/>
      <c r="AT251" s="115"/>
      <c r="AU251" s="115"/>
      <c r="AV251" s="115"/>
      <c r="AW251" s="115"/>
      <c r="AX251" s="249" t="str">
        <f>IF(LEN(M249)&gt;=100,"","あと"&amp;100-LEN(M249)&amp;"字入力してください。")</f>
        <v>あと100字入力してください。</v>
      </c>
      <c r="AY251" s="251"/>
      <c r="BD251" s="47"/>
      <c r="BE251" s="257"/>
      <c r="BJ251" s="263"/>
    </row>
    <row r="252" spans="1:62" s="36" customFormat="1" ht="16.5" customHeight="1">
      <c r="A252" s="38"/>
      <c r="C252" s="60"/>
      <c r="D252" s="83"/>
      <c r="E252" s="88"/>
      <c r="F252" s="63" t="s">
        <v>7494</v>
      </c>
      <c r="G252" s="84"/>
      <c r="H252" s="84"/>
      <c r="I252" s="84"/>
      <c r="J252" s="84"/>
      <c r="K252" s="84"/>
      <c r="L252" s="87"/>
      <c r="M252" s="116"/>
      <c r="N252" s="79"/>
      <c r="O252" s="135" t="s">
        <v>11957</v>
      </c>
      <c r="P252" s="135"/>
      <c r="Q252" s="135"/>
      <c r="R252" s="135"/>
      <c r="S252" s="135"/>
      <c r="T252" s="135"/>
      <c r="U252" s="158"/>
      <c r="V252" s="63" t="s">
        <v>11959</v>
      </c>
      <c r="W252" s="84"/>
      <c r="X252" s="84"/>
      <c r="Y252" s="87"/>
      <c r="Z252" s="116"/>
      <c r="AA252" s="79"/>
      <c r="AB252" s="79"/>
      <c r="AC252" s="79"/>
      <c r="AD252" s="79"/>
      <c r="AE252" s="79"/>
      <c r="AF252" s="79"/>
      <c r="AG252" s="79"/>
      <c r="AH252" s="79"/>
      <c r="AI252" s="79"/>
      <c r="AJ252" s="79"/>
      <c r="AK252" s="79"/>
      <c r="AL252" s="79"/>
      <c r="AM252" s="79"/>
      <c r="AN252" s="79"/>
      <c r="AO252" s="79"/>
      <c r="AP252" s="79"/>
      <c r="AQ252" s="79"/>
      <c r="AR252" s="79"/>
      <c r="AS252" s="79"/>
      <c r="AT252" s="79"/>
      <c r="AU252" s="79"/>
      <c r="AV252" s="79"/>
      <c r="AW252" s="167"/>
      <c r="AX252" s="249"/>
      <c r="AY252" s="251"/>
      <c r="BD252" s="47"/>
      <c r="BE252" s="257">
        <v>0</v>
      </c>
      <c r="BJ252" s="263"/>
    </row>
    <row r="253" spans="1:62" s="36" customFormat="1" ht="16.5" customHeight="1">
      <c r="A253" s="38"/>
      <c r="C253" s="60"/>
      <c r="D253" s="83"/>
      <c r="E253" s="88"/>
      <c r="F253" s="60"/>
      <c r="G253" s="83"/>
      <c r="H253" s="83"/>
      <c r="I253" s="83"/>
      <c r="J253" s="83"/>
      <c r="K253" s="83"/>
      <c r="L253" s="88"/>
      <c r="M253" s="117"/>
      <c r="N253" s="80"/>
      <c r="O253" s="136"/>
      <c r="P253" s="136"/>
      <c r="Q253" s="136"/>
      <c r="R253" s="136"/>
      <c r="S253" s="136"/>
      <c r="T253" s="136"/>
      <c r="U253" s="159"/>
      <c r="V253" s="60"/>
      <c r="W253" s="83"/>
      <c r="X253" s="83"/>
      <c r="Y253" s="88"/>
      <c r="Z253" s="117"/>
      <c r="AA253" s="80"/>
      <c r="AB253" s="80"/>
      <c r="AC253" s="80"/>
      <c r="AD253" s="80"/>
      <c r="AE253" s="80"/>
      <c r="AF253" s="80"/>
      <c r="AG253" s="80"/>
      <c r="AH253" s="80"/>
      <c r="AI253" s="80"/>
      <c r="AJ253" s="80"/>
      <c r="AK253" s="80"/>
      <c r="AL253" s="80"/>
      <c r="AM253" s="80"/>
      <c r="AN253" s="80"/>
      <c r="AO253" s="80"/>
      <c r="AP253" s="80"/>
      <c r="AQ253" s="80"/>
      <c r="AR253" s="80"/>
      <c r="AS253" s="80"/>
      <c r="AT253" s="80"/>
      <c r="AU253" s="80"/>
      <c r="AV253" s="80"/>
      <c r="AW253" s="168"/>
      <c r="AX253" s="249"/>
      <c r="AY253" s="251"/>
      <c r="BD253" s="47"/>
      <c r="BE253" s="257"/>
      <c r="BJ253" s="263"/>
    </row>
    <row r="254" spans="1:62" s="36" customFormat="1" ht="16.5" customHeight="1">
      <c r="A254" s="38"/>
      <c r="C254" s="60"/>
      <c r="D254" s="83"/>
      <c r="E254" s="88"/>
      <c r="F254" s="60"/>
      <c r="G254" s="83"/>
      <c r="H254" s="83"/>
      <c r="I254" s="83"/>
      <c r="J254" s="83"/>
      <c r="K254" s="83"/>
      <c r="L254" s="88"/>
      <c r="M254" s="118"/>
      <c r="N254" s="128"/>
      <c r="O254" s="137"/>
      <c r="P254" s="137"/>
      <c r="Q254" s="137"/>
      <c r="R254" s="137"/>
      <c r="S254" s="137"/>
      <c r="T254" s="137"/>
      <c r="U254" s="160"/>
      <c r="V254" s="61"/>
      <c r="W254" s="82"/>
      <c r="X254" s="82"/>
      <c r="Y254" s="89"/>
      <c r="Z254" s="118"/>
      <c r="AA254" s="128"/>
      <c r="AB254" s="128"/>
      <c r="AC254" s="128"/>
      <c r="AD254" s="128"/>
      <c r="AE254" s="128"/>
      <c r="AF254" s="128"/>
      <c r="AG254" s="128"/>
      <c r="AH254" s="128"/>
      <c r="AI254" s="128"/>
      <c r="AJ254" s="128"/>
      <c r="AK254" s="128"/>
      <c r="AL254" s="128"/>
      <c r="AM254" s="128"/>
      <c r="AN254" s="128"/>
      <c r="AO254" s="128"/>
      <c r="AP254" s="128"/>
      <c r="AQ254" s="128"/>
      <c r="AR254" s="128"/>
      <c r="AS254" s="128"/>
      <c r="AT254" s="128"/>
      <c r="AU254" s="128"/>
      <c r="AV254" s="128"/>
      <c r="AW254" s="247"/>
      <c r="AX254" s="249"/>
      <c r="AY254" s="251"/>
      <c r="BD254" s="47"/>
      <c r="BE254" s="257"/>
      <c r="BJ254" s="263"/>
    </row>
    <row r="255" spans="1:62" s="36" customFormat="1" ht="16.5" customHeight="1">
      <c r="A255" s="38"/>
      <c r="C255" s="60"/>
      <c r="D255" s="83"/>
      <c r="E255" s="88"/>
      <c r="F255" s="60"/>
      <c r="G255" s="83"/>
      <c r="H255" s="83"/>
      <c r="I255" s="83"/>
      <c r="J255" s="83"/>
      <c r="K255" s="83"/>
      <c r="L255" s="88"/>
      <c r="M255" s="116"/>
      <c r="N255" s="79"/>
      <c r="O255" s="135" t="s">
        <v>10367</v>
      </c>
      <c r="P255" s="135"/>
      <c r="Q255" s="135"/>
      <c r="R255" s="135"/>
      <c r="S255" s="135"/>
      <c r="T255" s="135"/>
      <c r="U255" s="158"/>
      <c r="V255" s="63" t="s">
        <v>4018</v>
      </c>
      <c r="W255" s="84"/>
      <c r="X255" s="84"/>
      <c r="Y255" s="87"/>
      <c r="Z255" s="119"/>
      <c r="AA255" s="129"/>
      <c r="AB255" s="129"/>
      <c r="AC255" s="129"/>
      <c r="AD255" s="129"/>
      <c r="AE255" s="129"/>
      <c r="AF255" s="129"/>
      <c r="AG255" s="129"/>
      <c r="AH255" s="129"/>
      <c r="AI255" s="129"/>
      <c r="AJ255" s="129"/>
      <c r="AK255" s="129"/>
      <c r="AL255" s="129"/>
      <c r="AM255" s="129"/>
      <c r="AN255" s="129"/>
      <c r="AO255" s="129"/>
      <c r="AP255" s="129"/>
      <c r="AQ255" s="129"/>
      <c r="AR255" s="129"/>
      <c r="AS255" s="129"/>
      <c r="AT255" s="129"/>
      <c r="AU255" s="129"/>
      <c r="AV255" s="129"/>
      <c r="AW255" s="239"/>
      <c r="AX255" s="252"/>
      <c r="AY255" s="251"/>
      <c r="BD255" s="47"/>
      <c r="BE255" s="257"/>
      <c r="BJ255" s="263"/>
    </row>
    <row r="256" spans="1:62" s="36" customFormat="1" ht="16.5" customHeight="1">
      <c r="A256" s="38"/>
      <c r="C256" s="60"/>
      <c r="D256" s="83"/>
      <c r="E256" s="88"/>
      <c r="F256" s="60"/>
      <c r="G256" s="83"/>
      <c r="H256" s="83"/>
      <c r="I256" s="83"/>
      <c r="J256" s="83"/>
      <c r="K256" s="83"/>
      <c r="L256" s="88"/>
      <c r="M256" s="117"/>
      <c r="N256" s="80"/>
      <c r="O256" s="136"/>
      <c r="P256" s="136"/>
      <c r="Q256" s="136"/>
      <c r="R256" s="136"/>
      <c r="S256" s="136"/>
      <c r="T256" s="136"/>
      <c r="U256" s="159"/>
      <c r="V256" s="60"/>
      <c r="W256" s="83"/>
      <c r="X256" s="83"/>
      <c r="Y256" s="88"/>
      <c r="Z256" s="109"/>
      <c r="AA256" s="124"/>
      <c r="AB256" s="124"/>
      <c r="AC256" s="124"/>
      <c r="AD256" s="124"/>
      <c r="AE256" s="124"/>
      <c r="AF256" s="124"/>
      <c r="AG256" s="124"/>
      <c r="AH256" s="124"/>
      <c r="AI256" s="124"/>
      <c r="AJ256" s="124"/>
      <c r="AK256" s="124"/>
      <c r="AL256" s="124"/>
      <c r="AM256" s="124"/>
      <c r="AN256" s="124"/>
      <c r="AO256" s="124"/>
      <c r="AP256" s="124"/>
      <c r="AQ256" s="124"/>
      <c r="AR256" s="124"/>
      <c r="AS256" s="124"/>
      <c r="AT256" s="124"/>
      <c r="AU256" s="124"/>
      <c r="AV256" s="124"/>
      <c r="AW256" s="240"/>
      <c r="AX256" s="252" t="str">
        <f>"現在"&amp;LEN(Z255)&amp;"字です。"</f>
        <v>現在0字です。</v>
      </c>
      <c r="AY256" s="251"/>
      <c r="BD256" s="47"/>
      <c r="BE256" s="257"/>
      <c r="BJ256" s="263"/>
    </row>
    <row r="257" spans="1:62" s="36" customFormat="1" ht="16.5" customHeight="1">
      <c r="A257" s="38"/>
      <c r="C257" s="60"/>
      <c r="D257" s="83"/>
      <c r="E257" s="88"/>
      <c r="F257" s="61"/>
      <c r="G257" s="82"/>
      <c r="H257" s="82"/>
      <c r="I257" s="82"/>
      <c r="J257" s="82"/>
      <c r="K257" s="82"/>
      <c r="L257" s="89"/>
      <c r="M257" s="118"/>
      <c r="N257" s="128"/>
      <c r="O257" s="137"/>
      <c r="P257" s="137"/>
      <c r="Q257" s="137"/>
      <c r="R257" s="137"/>
      <c r="S257" s="137"/>
      <c r="T257" s="137"/>
      <c r="U257" s="160"/>
      <c r="V257" s="61"/>
      <c r="W257" s="82"/>
      <c r="X257" s="82"/>
      <c r="Y257" s="89"/>
      <c r="Z257" s="110"/>
      <c r="AA257" s="123"/>
      <c r="AB257" s="123"/>
      <c r="AC257" s="123"/>
      <c r="AD257" s="123"/>
      <c r="AE257" s="123"/>
      <c r="AF257" s="123"/>
      <c r="AG257" s="123"/>
      <c r="AH257" s="123"/>
      <c r="AI257" s="123"/>
      <c r="AJ257" s="123"/>
      <c r="AK257" s="123"/>
      <c r="AL257" s="123"/>
      <c r="AM257" s="123"/>
      <c r="AN257" s="123"/>
      <c r="AO257" s="123"/>
      <c r="AP257" s="123"/>
      <c r="AQ257" s="123"/>
      <c r="AR257" s="123"/>
      <c r="AS257" s="123"/>
      <c r="AT257" s="123"/>
      <c r="AU257" s="123"/>
      <c r="AV257" s="123"/>
      <c r="AW257" s="241"/>
      <c r="AX257" s="249" t="str">
        <f>IF(LEN(Z255)&gt;=100,"","あと"&amp;100-LEN(Z255)&amp;"字入力してください。")</f>
        <v>あと100字入力してください。</v>
      </c>
      <c r="AY257" s="251"/>
      <c r="BD257" s="47"/>
      <c r="BE257" s="257"/>
      <c r="BJ257" s="263"/>
    </row>
    <row r="258" spans="1:62" s="36" customFormat="1" ht="16.5" customHeight="1">
      <c r="A258" s="38"/>
      <c r="C258" s="60"/>
      <c r="D258" s="83"/>
      <c r="E258" s="88"/>
      <c r="F258" s="62" t="s">
        <v>11955</v>
      </c>
      <c r="G258" s="62"/>
      <c r="H258" s="62"/>
      <c r="I258" s="62"/>
      <c r="J258" s="62"/>
      <c r="K258" s="62"/>
      <c r="L258" s="62"/>
      <c r="M258" s="119"/>
      <c r="N258" s="129"/>
      <c r="O258" s="129"/>
      <c r="P258" s="129"/>
      <c r="Q258" s="129"/>
      <c r="R258" s="129"/>
      <c r="S258" s="129"/>
      <c r="T258" s="129"/>
      <c r="U258" s="129"/>
      <c r="V258" s="129"/>
      <c r="W258" s="129"/>
      <c r="X258" s="129"/>
      <c r="Y258" s="129"/>
      <c r="Z258" s="129"/>
      <c r="AA258" s="129"/>
      <c r="AB258" s="129"/>
      <c r="AC258" s="129"/>
      <c r="AD258" s="129"/>
      <c r="AE258" s="129"/>
      <c r="AF258" s="129"/>
      <c r="AG258" s="129"/>
      <c r="AH258" s="129"/>
      <c r="AI258" s="129"/>
      <c r="AJ258" s="129"/>
      <c r="AK258" s="129"/>
      <c r="AL258" s="129"/>
      <c r="AM258" s="129"/>
      <c r="AN258" s="129"/>
      <c r="AO258" s="129"/>
      <c r="AP258" s="129"/>
      <c r="AQ258" s="129"/>
      <c r="AR258" s="129"/>
      <c r="AS258" s="129"/>
      <c r="AT258" s="129"/>
      <c r="AU258" s="129"/>
      <c r="AV258" s="129"/>
      <c r="AW258" s="239"/>
      <c r="AX258" s="252"/>
      <c r="AY258" s="251"/>
      <c r="BD258" s="47"/>
      <c r="BE258" s="257"/>
      <c r="BJ258" s="263"/>
    </row>
    <row r="259" spans="1:62" s="36" customFormat="1" ht="16.5" customHeight="1">
      <c r="A259" s="38"/>
      <c r="C259" s="60"/>
      <c r="D259" s="83"/>
      <c r="E259" s="88"/>
      <c r="F259" s="62"/>
      <c r="G259" s="62"/>
      <c r="H259" s="62"/>
      <c r="I259" s="62"/>
      <c r="J259" s="62"/>
      <c r="K259" s="62"/>
      <c r="L259" s="62"/>
      <c r="M259" s="109"/>
      <c r="N259" s="124"/>
      <c r="O259" s="124"/>
      <c r="P259" s="124"/>
      <c r="Q259" s="124"/>
      <c r="R259" s="124"/>
      <c r="S259" s="124"/>
      <c r="T259" s="124"/>
      <c r="U259" s="124"/>
      <c r="V259" s="124"/>
      <c r="W259" s="124"/>
      <c r="X259" s="124"/>
      <c r="Y259" s="124"/>
      <c r="Z259" s="124"/>
      <c r="AA259" s="124"/>
      <c r="AB259" s="124"/>
      <c r="AC259" s="124"/>
      <c r="AD259" s="124"/>
      <c r="AE259" s="124"/>
      <c r="AF259" s="124"/>
      <c r="AG259" s="124"/>
      <c r="AH259" s="124"/>
      <c r="AI259" s="124"/>
      <c r="AJ259" s="124"/>
      <c r="AK259" s="124"/>
      <c r="AL259" s="124"/>
      <c r="AM259" s="124"/>
      <c r="AN259" s="124"/>
      <c r="AO259" s="124"/>
      <c r="AP259" s="124"/>
      <c r="AQ259" s="124"/>
      <c r="AR259" s="124"/>
      <c r="AS259" s="124"/>
      <c r="AT259" s="124"/>
      <c r="AU259" s="124"/>
      <c r="AV259" s="124"/>
      <c r="AW259" s="240"/>
      <c r="AX259" s="252" t="str">
        <f>"現在"&amp;LEN(M258)&amp;"字です。"</f>
        <v>現在0字です。</v>
      </c>
      <c r="AY259" s="251"/>
      <c r="BD259" s="47"/>
      <c r="BE259" s="257"/>
      <c r="BJ259" s="263"/>
    </row>
    <row r="260" spans="1:62" s="36" customFormat="1" ht="16.5" customHeight="1">
      <c r="A260" s="38"/>
      <c r="C260" s="61"/>
      <c r="D260" s="82"/>
      <c r="E260" s="89"/>
      <c r="F260" s="62"/>
      <c r="G260" s="62"/>
      <c r="H260" s="62"/>
      <c r="I260" s="62"/>
      <c r="J260" s="62"/>
      <c r="K260" s="62"/>
      <c r="L260" s="62"/>
      <c r="M260" s="110"/>
      <c r="N260" s="123"/>
      <c r="O260" s="123"/>
      <c r="P260" s="123"/>
      <c r="Q260" s="123"/>
      <c r="R260" s="123"/>
      <c r="S260" s="123"/>
      <c r="T260" s="123"/>
      <c r="U260" s="123"/>
      <c r="V260" s="123"/>
      <c r="W260" s="123"/>
      <c r="X260" s="123"/>
      <c r="Y260" s="123"/>
      <c r="Z260" s="123"/>
      <c r="AA260" s="123"/>
      <c r="AB260" s="123"/>
      <c r="AC260" s="123"/>
      <c r="AD260" s="123"/>
      <c r="AE260" s="123"/>
      <c r="AF260" s="123"/>
      <c r="AG260" s="123"/>
      <c r="AH260" s="123"/>
      <c r="AI260" s="123"/>
      <c r="AJ260" s="123"/>
      <c r="AK260" s="123"/>
      <c r="AL260" s="123"/>
      <c r="AM260" s="123"/>
      <c r="AN260" s="123"/>
      <c r="AO260" s="123"/>
      <c r="AP260" s="123"/>
      <c r="AQ260" s="123"/>
      <c r="AR260" s="123"/>
      <c r="AS260" s="123"/>
      <c r="AT260" s="123"/>
      <c r="AU260" s="123"/>
      <c r="AV260" s="123"/>
      <c r="AW260" s="241"/>
      <c r="AX260" s="249" t="str">
        <f>IF(LEN(M258)&gt;=100,"","あと"&amp;100-LEN(M258)&amp;"字入力してください。")</f>
        <v>あと100字入力してください。</v>
      </c>
      <c r="AY260" s="251"/>
      <c r="BD260" s="47"/>
      <c r="BE260" s="257"/>
      <c r="BJ260" s="263"/>
    </row>
    <row r="261" spans="1:62" s="36" customFormat="1" ht="16.5" customHeight="1">
      <c r="A261" s="38"/>
      <c r="C261" s="62" t="s">
        <v>12052</v>
      </c>
      <c r="D261" s="62"/>
      <c r="E261" s="62"/>
      <c r="F261" s="62" t="s">
        <v>11955</v>
      </c>
      <c r="G261" s="62"/>
      <c r="H261" s="62"/>
      <c r="I261" s="62"/>
      <c r="J261" s="62"/>
      <c r="K261" s="62"/>
      <c r="L261" s="62"/>
      <c r="M261" s="119"/>
      <c r="N261" s="129"/>
      <c r="O261" s="129"/>
      <c r="P261" s="129"/>
      <c r="Q261" s="129"/>
      <c r="R261" s="129"/>
      <c r="S261" s="129"/>
      <c r="T261" s="129"/>
      <c r="U261" s="129"/>
      <c r="V261" s="129"/>
      <c r="W261" s="129"/>
      <c r="X261" s="129"/>
      <c r="Y261" s="129"/>
      <c r="Z261" s="129"/>
      <c r="AA261" s="129"/>
      <c r="AB261" s="129"/>
      <c r="AC261" s="129"/>
      <c r="AD261" s="129"/>
      <c r="AE261" s="129"/>
      <c r="AF261" s="129"/>
      <c r="AG261" s="129"/>
      <c r="AH261" s="129"/>
      <c r="AI261" s="129"/>
      <c r="AJ261" s="129"/>
      <c r="AK261" s="129"/>
      <c r="AL261" s="129"/>
      <c r="AM261" s="129"/>
      <c r="AN261" s="129"/>
      <c r="AO261" s="129"/>
      <c r="AP261" s="129"/>
      <c r="AQ261" s="129"/>
      <c r="AR261" s="129"/>
      <c r="AS261" s="129"/>
      <c r="AT261" s="129"/>
      <c r="AU261" s="129"/>
      <c r="AV261" s="129"/>
      <c r="AW261" s="239"/>
      <c r="AX261" s="252"/>
      <c r="AY261" s="251"/>
      <c r="BD261" s="47"/>
      <c r="BE261" s="257"/>
      <c r="BI261" s="36" t="str">
        <f>IF(BH224="未設定",IF(M261="","未回答",IF(AX263="","回答済み","字数不足")),"―")</f>
        <v>―</v>
      </c>
      <c r="BJ261" s="263"/>
    </row>
    <row r="262" spans="1:62" s="36" customFormat="1" ht="16.5" customHeight="1">
      <c r="A262" s="38"/>
      <c r="C262" s="62"/>
      <c r="D262" s="62"/>
      <c r="E262" s="62"/>
      <c r="F262" s="62"/>
      <c r="G262" s="62"/>
      <c r="H262" s="62"/>
      <c r="I262" s="62"/>
      <c r="J262" s="62"/>
      <c r="K262" s="62"/>
      <c r="L262" s="62"/>
      <c r="M262" s="109"/>
      <c r="N262" s="124"/>
      <c r="O262" s="124"/>
      <c r="P262" s="124"/>
      <c r="Q262" s="124"/>
      <c r="R262" s="124"/>
      <c r="S262" s="124"/>
      <c r="T262" s="124"/>
      <c r="U262" s="124"/>
      <c r="V262" s="124"/>
      <c r="W262" s="124"/>
      <c r="X262" s="124"/>
      <c r="Y262" s="124"/>
      <c r="Z262" s="124"/>
      <c r="AA262" s="124"/>
      <c r="AB262" s="124"/>
      <c r="AC262" s="124"/>
      <c r="AD262" s="124"/>
      <c r="AE262" s="124"/>
      <c r="AF262" s="124"/>
      <c r="AG262" s="124"/>
      <c r="AH262" s="124"/>
      <c r="AI262" s="124"/>
      <c r="AJ262" s="124"/>
      <c r="AK262" s="124"/>
      <c r="AL262" s="124"/>
      <c r="AM262" s="124"/>
      <c r="AN262" s="124"/>
      <c r="AO262" s="124"/>
      <c r="AP262" s="124"/>
      <c r="AQ262" s="124"/>
      <c r="AR262" s="124"/>
      <c r="AS262" s="124"/>
      <c r="AT262" s="124"/>
      <c r="AU262" s="124"/>
      <c r="AV262" s="124"/>
      <c r="AW262" s="240"/>
      <c r="AX262" s="252" t="str">
        <f>"現在"&amp;LEN(M261)&amp;"字です。"</f>
        <v>現在0字です。</v>
      </c>
      <c r="AY262" s="251"/>
      <c r="BD262" s="47"/>
      <c r="BE262" s="257"/>
      <c r="BJ262" s="263"/>
    </row>
    <row r="263" spans="1:62" s="36" customFormat="1" ht="16.5" customHeight="1">
      <c r="A263" s="38"/>
      <c r="C263" s="62"/>
      <c r="D263" s="62"/>
      <c r="E263" s="62"/>
      <c r="F263" s="62"/>
      <c r="G263" s="62"/>
      <c r="H263" s="62"/>
      <c r="I263" s="62"/>
      <c r="J263" s="62"/>
      <c r="K263" s="62"/>
      <c r="L263" s="62"/>
      <c r="M263" s="110"/>
      <c r="N263" s="123"/>
      <c r="O263" s="123"/>
      <c r="P263" s="123"/>
      <c r="Q263" s="123"/>
      <c r="R263" s="123"/>
      <c r="S263" s="123"/>
      <c r="T263" s="123"/>
      <c r="U263" s="123"/>
      <c r="V263" s="123"/>
      <c r="W263" s="123"/>
      <c r="X263" s="123"/>
      <c r="Y263" s="123"/>
      <c r="Z263" s="123"/>
      <c r="AA263" s="123"/>
      <c r="AB263" s="123"/>
      <c r="AC263" s="123"/>
      <c r="AD263" s="123"/>
      <c r="AE263" s="123"/>
      <c r="AF263" s="123"/>
      <c r="AG263" s="123"/>
      <c r="AH263" s="123"/>
      <c r="AI263" s="123"/>
      <c r="AJ263" s="123"/>
      <c r="AK263" s="123"/>
      <c r="AL263" s="123"/>
      <c r="AM263" s="123"/>
      <c r="AN263" s="123"/>
      <c r="AO263" s="123"/>
      <c r="AP263" s="123"/>
      <c r="AQ263" s="123"/>
      <c r="AR263" s="123"/>
      <c r="AS263" s="123"/>
      <c r="AT263" s="123"/>
      <c r="AU263" s="123"/>
      <c r="AV263" s="123"/>
      <c r="AW263" s="241"/>
      <c r="AX263" s="249" t="str">
        <f>IF(LEN(M261)&gt;=100,"","あと"&amp;100-LEN(M261)&amp;"字入力してください。")</f>
        <v>あと100字入力してください。</v>
      </c>
      <c r="AY263" s="251"/>
      <c r="BD263" s="47"/>
      <c r="BE263" s="257"/>
      <c r="BJ263" s="263"/>
    </row>
    <row r="264" spans="1:62" s="36" customFormat="1" ht="17.25">
      <c r="C264" s="33"/>
      <c r="D264" s="33"/>
      <c r="E264" s="33"/>
      <c r="F264" s="33"/>
      <c r="G264" s="33"/>
      <c r="H264" s="33"/>
      <c r="I264" s="33"/>
      <c r="J264" s="33"/>
      <c r="K264" s="33"/>
      <c r="L264" s="33"/>
      <c r="M264" s="33"/>
      <c r="N264" s="33"/>
      <c r="O264" s="33"/>
      <c r="P264" s="33"/>
      <c r="Q264" s="33"/>
      <c r="R264" s="33"/>
      <c r="S264" s="33"/>
      <c r="T264" s="33"/>
      <c r="U264" s="33"/>
      <c r="V264" s="33"/>
      <c r="W264" s="33"/>
      <c r="X264" s="33"/>
      <c r="Y264" s="33"/>
      <c r="Z264" s="33"/>
      <c r="AA264" s="33"/>
      <c r="AB264" s="33"/>
      <c r="AC264" s="33"/>
      <c r="AD264" s="33"/>
      <c r="AE264" s="33"/>
      <c r="AF264" s="33"/>
      <c r="AG264" s="33"/>
      <c r="AH264" s="33"/>
      <c r="AI264" s="33"/>
      <c r="AJ264" s="33"/>
      <c r="AK264" s="33"/>
      <c r="AL264" s="33"/>
      <c r="AM264" s="33"/>
      <c r="AN264" s="33"/>
      <c r="AO264" s="33"/>
      <c r="AP264" s="33"/>
      <c r="AQ264" s="33"/>
      <c r="AR264" s="33"/>
      <c r="AS264" s="33"/>
      <c r="AT264" s="33"/>
      <c r="AU264" s="33"/>
      <c r="AV264" s="33"/>
      <c r="AW264" s="33"/>
      <c r="AX264" s="33"/>
      <c r="AY264" s="33"/>
      <c r="BD264" s="47"/>
      <c r="BE264" s="257"/>
      <c r="BJ264" s="263"/>
    </row>
    <row r="265" spans="1:62" s="36" customFormat="1" ht="18" customHeight="1">
      <c r="C265" s="56" t="s">
        <v>454</v>
      </c>
      <c r="D265" s="78"/>
      <c r="E265" s="78"/>
      <c r="F265" s="78"/>
      <c r="G265" s="78"/>
      <c r="H265" s="78"/>
      <c r="I265" s="78"/>
      <c r="J265" s="78"/>
      <c r="K265" s="78"/>
      <c r="L265" s="78"/>
      <c r="M265" s="78"/>
      <c r="N265" s="78"/>
      <c r="O265" s="78"/>
      <c r="P265" s="78"/>
      <c r="Q265" s="78"/>
      <c r="R265" s="78"/>
      <c r="S265" s="78"/>
      <c r="T265" s="78"/>
      <c r="U265" s="78"/>
      <c r="V265" s="78"/>
      <c r="W265" s="166"/>
      <c r="X265" s="171" t="s">
        <v>41</v>
      </c>
      <c r="Y265" s="78"/>
      <c r="Z265" s="78"/>
      <c r="AA265" s="78"/>
      <c r="AB265" s="190" t="s">
        <v>294</v>
      </c>
      <c r="AC265" s="190"/>
      <c r="AD265" s="190"/>
      <c r="AE265" s="193"/>
      <c r="AF265" s="197" t="s">
        <v>12017</v>
      </c>
      <c r="AG265" s="200"/>
      <c r="AH265" s="200"/>
      <c r="AI265" s="200"/>
      <c r="AJ265" s="205" t="s">
        <v>11062</v>
      </c>
      <c r="AK265" s="205"/>
      <c r="AL265" s="205"/>
      <c r="AM265" s="205"/>
      <c r="AN265" s="205"/>
      <c r="AO265" s="205"/>
      <c r="AP265" s="197"/>
      <c r="AQ265" s="225" t="s">
        <v>585</v>
      </c>
      <c r="AR265" s="205"/>
      <c r="AS265" s="205"/>
      <c r="AT265" s="205"/>
      <c r="AU265" s="205"/>
      <c r="AV265" s="205"/>
      <c r="AW265" s="197"/>
      <c r="AX265" s="248"/>
      <c r="AY265" s="248"/>
      <c r="BD265" s="47"/>
      <c r="BE265" s="257"/>
      <c r="BI265" s="36" t="str">
        <f>IF(C266="","―",IF(COUNTIF(BI266:BI311,"未回答"),"未回答",IF(COUNTIF(BI266:BI311,"字数不足"),"字数不足","回答済み")))</f>
        <v>回答済み</v>
      </c>
      <c r="BJ265" s="263"/>
    </row>
    <row r="266" spans="1:62" s="36" customFormat="1" ht="18.649999999999999" customHeight="1">
      <c r="C266" s="57" t="s">
        <v>22430</v>
      </c>
      <c r="D266" s="79"/>
      <c r="E266" s="79"/>
      <c r="F266" s="79"/>
      <c r="G266" s="79"/>
      <c r="H266" s="79"/>
      <c r="I266" s="79"/>
      <c r="J266" s="79"/>
      <c r="K266" s="79"/>
      <c r="L266" s="79"/>
      <c r="M266" s="79"/>
      <c r="N266" s="79"/>
      <c r="O266" s="79"/>
      <c r="P266" s="79"/>
      <c r="Q266" s="79"/>
      <c r="R266" s="79"/>
      <c r="S266" s="79"/>
      <c r="T266" s="79"/>
      <c r="U266" s="79"/>
      <c r="V266" s="79"/>
      <c r="W266" s="167"/>
      <c r="X266" s="172" t="s">
        <v>8716</v>
      </c>
      <c r="Y266" s="179"/>
      <c r="Z266" s="179"/>
      <c r="AA266" s="179"/>
      <c r="AB266" s="92" t="s">
        <v>22431</v>
      </c>
      <c r="AC266" s="92"/>
      <c r="AD266" s="92"/>
      <c r="AE266" s="194"/>
      <c r="AF266" s="198" t="s">
        <v>11947</v>
      </c>
      <c r="AG266" s="92"/>
      <c r="AH266" s="92"/>
      <c r="AI266" s="92"/>
      <c r="AJ266" s="206" t="s">
        <v>22423</v>
      </c>
      <c r="AK266" s="206"/>
      <c r="AL266" s="206"/>
      <c r="AM266" s="206"/>
      <c r="AN266" s="206"/>
      <c r="AO266" s="206"/>
      <c r="AP266" s="217"/>
      <c r="AQ266" s="92" t="s">
        <v>22423</v>
      </c>
      <c r="AR266" s="92"/>
      <c r="AS266" s="92"/>
      <c r="AT266" s="92"/>
      <c r="AU266" s="92"/>
      <c r="AV266" s="92"/>
      <c r="AW266" s="92"/>
      <c r="AX266" s="248"/>
      <c r="AY266" s="248"/>
      <c r="BD266" s="47"/>
      <c r="BE266" s="257"/>
      <c r="BI266" s="36" t="str">
        <f>IF('0.基礎情報'!C266="","―",IF($H$12='【発出時非表示】プルダウンリスト'!$B$4,IF(OR('0.基礎情報'!X266="",'0.基礎情報'!AB266="",'0.基礎情報'!AF266="",'0.基礎情報'!AJ266="",'0.基礎情報'!AQ266="",'0.基礎情報'!AJ268="",'0.基礎情報'!AJ270="",'0.基礎情報'!AJ272="",'0.基礎情報'!AQ268="",'0.基礎情報'!AQ270="",'0.基礎情報'!AQ272=""),"未回答","回答済み"),IF($H$12='【発出時非表示】プルダウンリスト'!$B$5,IF(OR('0.基礎情報'!X266="",'0.基礎情報'!AB266="",'0.基礎情報'!AF266="",'0.基礎情報'!AJ266="",'0.基礎情報'!AQ266="",'0.基礎情報'!AJ268="",'0.基礎情報'!AJ270="",'0.基礎情報'!AJ272="",'0.基礎情報'!AQ268="",'0.基礎情報'!AQ270=""),"未回答","回答済み"),IF($H$12='【発出時非表示】プルダウンリスト'!$B$6,IF(OR('0.基礎情報'!X266="",'0.基礎情報'!AB266="",'0.基礎情報'!AF266="",'0.基礎情報'!AJ266="",'0.基礎情報'!AQ266="",'0.基礎情報'!AJ268="",'0.基礎情報'!AJ270="",'0.基礎情報'!AJ272="",'0.基礎情報'!AQ268=""),"未回答","回答済み"),"―"))))</f>
        <v>回答済み</v>
      </c>
      <c r="BJ266" s="263"/>
    </row>
    <row r="267" spans="1:62" s="36" customFormat="1" ht="18.649999999999999" customHeight="1">
      <c r="C267" s="58"/>
      <c r="D267" s="80"/>
      <c r="E267" s="80"/>
      <c r="F267" s="80"/>
      <c r="G267" s="80"/>
      <c r="H267" s="80"/>
      <c r="I267" s="80"/>
      <c r="J267" s="80"/>
      <c r="K267" s="80"/>
      <c r="L267" s="80"/>
      <c r="M267" s="80"/>
      <c r="N267" s="80"/>
      <c r="O267" s="80"/>
      <c r="P267" s="80"/>
      <c r="Q267" s="80"/>
      <c r="R267" s="80"/>
      <c r="S267" s="80"/>
      <c r="T267" s="80"/>
      <c r="U267" s="80"/>
      <c r="V267" s="80"/>
      <c r="W267" s="168"/>
      <c r="X267" s="173"/>
      <c r="Y267" s="180"/>
      <c r="Z267" s="180"/>
      <c r="AA267" s="180"/>
      <c r="AB267" s="92"/>
      <c r="AC267" s="92"/>
      <c r="AD267" s="92"/>
      <c r="AE267" s="194"/>
      <c r="AF267" s="198"/>
      <c r="AG267" s="92"/>
      <c r="AH267" s="92"/>
      <c r="AI267" s="203"/>
      <c r="AJ267" s="56" t="s">
        <v>6992</v>
      </c>
      <c r="AK267" s="78"/>
      <c r="AL267" s="78"/>
      <c r="AM267" s="78"/>
      <c r="AN267" s="78"/>
      <c r="AO267" s="78"/>
      <c r="AP267" s="218"/>
      <c r="AQ267" s="226" t="s">
        <v>11873</v>
      </c>
      <c r="AR267" s="226"/>
      <c r="AS267" s="226"/>
      <c r="AT267" s="226"/>
      <c r="AU267" s="226"/>
      <c r="AV267" s="226"/>
      <c r="AW267" s="237"/>
      <c r="AX267" s="250" t="s">
        <v>423</v>
      </c>
      <c r="AY267" s="250"/>
      <c r="BD267" s="47"/>
      <c r="BE267" s="257"/>
      <c r="BJ267" s="263"/>
    </row>
    <row r="268" spans="1:62" s="36" customFormat="1" ht="18.649999999999999" customHeight="1">
      <c r="C268" s="58"/>
      <c r="D268" s="80"/>
      <c r="E268" s="80"/>
      <c r="F268" s="80"/>
      <c r="G268" s="80"/>
      <c r="H268" s="80"/>
      <c r="I268" s="80"/>
      <c r="J268" s="80"/>
      <c r="K268" s="80"/>
      <c r="L268" s="80"/>
      <c r="M268" s="80"/>
      <c r="N268" s="80"/>
      <c r="O268" s="80"/>
      <c r="P268" s="80"/>
      <c r="Q268" s="80"/>
      <c r="R268" s="80"/>
      <c r="S268" s="80"/>
      <c r="T268" s="80"/>
      <c r="U268" s="80"/>
      <c r="V268" s="80"/>
      <c r="W268" s="168"/>
      <c r="X268" s="173"/>
      <c r="Y268" s="180"/>
      <c r="Z268" s="180"/>
      <c r="AA268" s="180"/>
      <c r="AB268" s="92"/>
      <c r="AC268" s="92"/>
      <c r="AD268" s="92"/>
      <c r="AE268" s="194"/>
      <c r="AF268" s="198"/>
      <c r="AG268" s="92"/>
      <c r="AH268" s="92"/>
      <c r="AI268" s="203"/>
      <c r="AJ268" s="207">
        <v>7</v>
      </c>
      <c r="AK268" s="92"/>
      <c r="AL268" s="92"/>
      <c r="AM268" s="92"/>
      <c r="AN268" s="92"/>
      <c r="AO268" s="92"/>
      <c r="AP268" s="194"/>
      <c r="AQ268" s="207">
        <v>7</v>
      </c>
      <c r="AR268" s="92"/>
      <c r="AS268" s="92"/>
      <c r="AT268" s="92"/>
      <c r="AU268" s="92"/>
      <c r="AV268" s="92"/>
      <c r="AW268" s="194"/>
      <c r="AX268" s="186" t="str">
        <f>IFERROR(IF(AJ268="未設定","未設定",IF(AQ268="","",IF(AQ268="未計測","未計測",IF(AF266="増加KPI",IF(AQ268&gt;=AJ268,"達成","未達成"),IF(AF266="減少KPI",IF(AJ268&gt;=AQ268,"達成","未達成"),"判定不能"))))),"判定不能")</f>
        <v>達成</v>
      </c>
      <c r="AY268" s="186"/>
      <c r="BD268" s="47"/>
      <c r="BE268" s="257"/>
      <c r="BJ268" s="263"/>
    </row>
    <row r="269" spans="1:62" s="36" customFormat="1" ht="18.649999999999999" customHeight="1">
      <c r="C269" s="58"/>
      <c r="D269" s="80"/>
      <c r="E269" s="80"/>
      <c r="F269" s="80"/>
      <c r="G269" s="80"/>
      <c r="H269" s="80"/>
      <c r="I269" s="80"/>
      <c r="J269" s="80"/>
      <c r="K269" s="80"/>
      <c r="L269" s="80"/>
      <c r="M269" s="80"/>
      <c r="N269" s="80"/>
      <c r="O269" s="80"/>
      <c r="P269" s="80"/>
      <c r="Q269" s="80"/>
      <c r="R269" s="80"/>
      <c r="S269" s="80"/>
      <c r="T269" s="80"/>
      <c r="U269" s="80"/>
      <c r="V269" s="80"/>
      <c r="W269" s="168"/>
      <c r="X269" s="173"/>
      <c r="Y269" s="180"/>
      <c r="Z269" s="180"/>
      <c r="AA269" s="180"/>
      <c r="AB269" s="92"/>
      <c r="AC269" s="92"/>
      <c r="AD269" s="92"/>
      <c r="AE269" s="194"/>
      <c r="AF269" s="198"/>
      <c r="AG269" s="92"/>
      <c r="AH269" s="92"/>
      <c r="AI269" s="203"/>
      <c r="AJ269" s="208" t="s">
        <v>11872</v>
      </c>
      <c r="AK269" s="212"/>
      <c r="AL269" s="212"/>
      <c r="AM269" s="212"/>
      <c r="AN269" s="212"/>
      <c r="AO269" s="212"/>
      <c r="AP269" s="219"/>
      <c r="AQ269" s="227" t="s">
        <v>107</v>
      </c>
      <c r="AR269" s="227"/>
      <c r="AS269" s="227"/>
      <c r="AT269" s="227"/>
      <c r="AU269" s="227"/>
      <c r="AV269" s="227"/>
      <c r="AW269" s="238"/>
      <c r="AX269" s="250" t="s">
        <v>423</v>
      </c>
      <c r="AY269" s="250"/>
      <c r="BD269" s="47"/>
      <c r="BE269" s="257"/>
      <c r="BJ269" s="263"/>
    </row>
    <row r="270" spans="1:62" s="36" customFormat="1" ht="18.649999999999999" customHeight="1">
      <c r="C270" s="58"/>
      <c r="D270" s="80"/>
      <c r="E270" s="80"/>
      <c r="F270" s="80"/>
      <c r="G270" s="80"/>
      <c r="H270" s="80"/>
      <c r="I270" s="80"/>
      <c r="J270" s="80"/>
      <c r="K270" s="80"/>
      <c r="L270" s="80"/>
      <c r="M270" s="80"/>
      <c r="N270" s="80"/>
      <c r="O270" s="80"/>
      <c r="P270" s="80"/>
      <c r="Q270" s="80"/>
      <c r="R270" s="80"/>
      <c r="S270" s="80"/>
      <c r="T270" s="80"/>
      <c r="U270" s="80"/>
      <c r="V270" s="80"/>
      <c r="W270" s="168"/>
      <c r="X270" s="173"/>
      <c r="Y270" s="180"/>
      <c r="Z270" s="180"/>
      <c r="AA270" s="180"/>
      <c r="AB270" s="92"/>
      <c r="AC270" s="92"/>
      <c r="AD270" s="92"/>
      <c r="AE270" s="194"/>
      <c r="AF270" s="198"/>
      <c r="AG270" s="92"/>
      <c r="AH270" s="92"/>
      <c r="AI270" s="203"/>
      <c r="AJ270" s="209">
        <v>7</v>
      </c>
      <c r="AK270" s="213"/>
      <c r="AL270" s="213"/>
      <c r="AM270" s="213"/>
      <c r="AN270" s="213"/>
      <c r="AO270" s="213"/>
      <c r="AP270" s="220"/>
      <c r="AQ270" s="203"/>
      <c r="AR270" s="213"/>
      <c r="AS270" s="213"/>
      <c r="AT270" s="213"/>
      <c r="AU270" s="213"/>
      <c r="AV270" s="213"/>
      <c r="AW270" s="213"/>
      <c r="AX270" s="186" t="str">
        <f>IFERROR(IF(AQ270="","",IF(AQ270="未計測","未計測",IF(AF266="増加KPI",IF(AQ270&gt;=AJ270,"達成","未達成"),IF(AF266="減少KPI",IF(AJ270&gt;=AQ270,"達成","未達成"),"判定不能")))),"判定不能")</f>
        <v/>
      </c>
      <c r="AY270" s="186"/>
      <c r="BD270" s="47"/>
      <c r="BE270" s="257"/>
      <c r="BJ270" s="263"/>
    </row>
    <row r="271" spans="1:62" s="36" customFormat="1" ht="18.649999999999999" customHeight="1">
      <c r="C271" s="58"/>
      <c r="D271" s="80"/>
      <c r="E271" s="80"/>
      <c r="F271" s="80"/>
      <c r="G271" s="80"/>
      <c r="H271" s="80"/>
      <c r="I271" s="80"/>
      <c r="J271" s="80"/>
      <c r="K271" s="80"/>
      <c r="L271" s="80"/>
      <c r="M271" s="80"/>
      <c r="N271" s="80"/>
      <c r="O271" s="80"/>
      <c r="P271" s="80"/>
      <c r="Q271" s="80"/>
      <c r="R271" s="80"/>
      <c r="S271" s="80"/>
      <c r="T271" s="80"/>
      <c r="U271" s="80"/>
      <c r="V271" s="80"/>
      <c r="W271" s="168"/>
      <c r="X271" s="173"/>
      <c r="Y271" s="180"/>
      <c r="Z271" s="180"/>
      <c r="AA271" s="180"/>
      <c r="AB271" s="92"/>
      <c r="AC271" s="92"/>
      <c r="AD271" s="92"/>
      <c r="AE271" s="194"/>
      <c r="AF271" s="198"/>
      <c r="AG271" s="92"/>
      <c r="AH271" s="92"/>
      <c r="AI271" s="203"/>
      <c r="AJ271" s="210" t="s">
        <v>5787</v>
      </c>
      <c r="AK271" s="205"/>
      <c r="AL271" s="205"/>
      <c r="AM271" s="205"/>
      <c r="AN271" s="205"/>
      <c r="AO271" s="205"/>
      <c r="AP271" s="221"/>
      <c r="AQ271" s="227" t="s">
        <v>11913</v>
      </c>
      <c r="AR271" s="227"/>
      <c r="AS271" s="227"/>
      <c r="AT271" s="227"/>
      <c r="AU271" s="227"/>
      <c r="AV271" s="227"/>
      <c r="AW271" s="238"/>
      <c r="AX271" s="250" t="s">
        <v>423</v>
      </c>
      <c r="AY271" s="250"/>
      <c r="BD271" s="47"/>
      <c r="BE271" s="257"/>
      <c r="BH271" s="36" t="str">
        <f>IF($H$12='【発出時非表示】プルダウンリスト'!$B$4,"3年目",IF($H$12='【発出時非表示】プルダウンリスト'!$B$5,"2年目",IF($H$12='【発出時非表示】プルダウンリスト'!$B$6,"1年目","")))</f>
        <v>1年目</v>
      </c>
      <c r="BJ271" s="263"/>
    </row>
    <row r="272" spans="1:62" s="36" customFormat="1" ht="18.649999999999999" customHeight="1">
      <c r="C272" s="59"/>
      <c r="D272" s="81"/>
      <c r="E272" s="81"/>
      <c r="F272" s="81"/>
      <c r="G272" s="81"/>
      <c r="H272" s="81"/>
      <c r="I272" s="81"/>
      <c r="J272" s="81"/>
      <c r="K272" s="81"/>
      <c r="L272" s="81"/>
      <c r="M272" s="81"/>
      <c r="N272" s="81"/>
      <c r="O272" s="81"/>
      <c r="P272" s="81"/>
      <c r="Q272" s="81"/>
      <c r="R272" s="81"/>
      <c r="S272" s="81"/>
      <c r="T272" s="81"/>
      <c r="U272" s="81"/>
      <c r="V272" s="81"/>
      <c r="W272" s="169"/>
      <c r="X272" s="174"/>
      <c r="Y272" s="181"/>
      <c r="Z272" s="181"/>
      <c r="AA272" s="181"/>
      <c r="AB272" s="191"/>
      <c r="AC272" s="191"/>
      <c r="AD272" s="191"/>
      <c r="AE272" s="195"/>
      <c r="AF272" s="198"/>
      <c r="AG272" s="92"/>
      <c r="AH272" s="92"/>
      <c r="AI272" s="203"/>
      <c r="AJ272" s="211">
        <v>7</v>
      </c>
      <c r="AK272" s="206"/>
      <c r="AL272" s="206"/>
      <c r="AM272" s="206"/>
      <c r="AN272" s="206"/>
      <c r="AO272" s="206"/>
      <c r="AP272" s="222"/>
      <c r="AQ272" s="203"/>
      <c r="AR272" s="213"/>
      <c r="AS272" s="213"/>
      <c r="AT272" s="213"/>
      <c r="AU272" s="213"/>
      <c r="AV272" s="213"/>
      <c r="AW272" s="213"/>
      <c r="AX272" s="186" t="str">
        <f>IFERROR(IF(AQ272="","",IF(AQ272="未計測","未計測",IF(AF266="増加KPI",IF(AQ272&gt;=AJ272,"達成","未達成"),IF(AF266="減少KPI",IF(AJ272&gt;=AQ272,"達成","未達成"),"判定不能")))),"判定不能")</f>
        <v/>
      </c>
      <c r="AY272" s="186"/>
      <c r="BD272" s="47"/>
      <c r="BE272" s="259" t="str">
        <f>IFERROR(IF(AQ272="","",IF(AQ272="未計測","未計測",IF(AQ266="なし",AX272,IF(AQ266="",AX272,IF(AF266="増加KPI",(AQ272-AQ266)/(AJ272-AQ266),IF(AF266="減少KPI",(AQ266-AQ272)/(AQ266-AJ272),AX272)))))),AX272)</f>
        <v/>
      </c>
      <c r="BF272" s="261" t="str">
        <f>IFERROR(IF(BE272="未計測",IF(AQ270="未計測","未計測",IF(AQ266="なし",AX270,IF(AQ266="",AX270,IF(AF266="増加KPI",(AQ270-AQ266)/(AJ272-AQ266),IF(AF266="減少KPI",(AQ266-AQ270)/(AQ266-AJ272),AX270))))),"―"),AX270)</f>
        <v>―</v>
      </c>
      <c r="BG272" s="261" t="str">
        <f>IFERROR(IF(BF272="未計測",IF(AQ268="未計測","未計測",IF(AQ266="なし",AX268,IF(AQ266="",AX268,IF(AF266="増加KPI",(AQ268-AQ266)/(AJ272-AQ266),IF(AF266="減少KPI",(AQ266-AQ268)/(AQ266-AJ272),AX268))))),"―"),AX268)</f>
        <v>―</v>
      </c>
      <c r="BH272" s="36" t="str">
        <f>IF($H$12='【発出時非表示】プルダウンリスト'!$B$4,AX272,IF($H$12='【発出時非表示】プルダウンリスト'!$B$5,AX270,IF($H$12='【発出時非表示】プルダウンリスト'!$B$6,AX268,"")))</f>
        <v>達成</v>
      </c>
      <c r="BJ272" s="263"/>
    </row>
    <row r="273" spans="3:62" s="36" customFormat="1" ht="18.649999999999999" customHeight="1">
      <c r="C273" s="64" t="s">
        <v>12026</v>
      </c>
      <c r="D273" s="86"/>
      <c r="E273" s="86"/>
      <c r="F273" s="86"/>
      <c r="G273" s="86"/>
      <c r="H273" s="86"/>
      <c r="I273" s="86"/>
      <c r="J273" s="86"/>
      <c r="K273" s="86"/>
      <c r="L273" s="103"/>
      <c r="M273" s="109" t="s">
        <v>9201</v>
      </c>
      <c r="N273" s="124"/>
      <c r="O273" s="124"/>
      <c r="P273" s="124"/>
      <c r="Q273" s="124"/>
      <c r="R273" s="124"/>
      <c r="S273" s="124"/>
      <c r="T273" s="124"/>
      <c r="U273" s="124"/>
      <c r="V273" s="124"/>
      <c r="W273" s="124"/>
      <c r="X273" s="124"/>
      <c r="Y273" s="124"/>
      <c r="Z273" s="124"/>
      <c r="AA273" s="124"/>
      <c r="AB273" s="124"/>
      <c r="AC273" s="124"/>
      <c r="AD273" s="124"/>
      <c r="AE273" s="124"/>
      <c r="AF273" s="124"/>
      <c r="AG273" s="124"/>
      <c r="AH273" s="124"/>
      <c r="AI273" s="124"/>
      <c r="AJ273" s="124"/>
      <c r="AK273" s="124"/>
      <c r="AL273" s="124"/>
      <c r="AM273" s="124"/>
      <c r="AN273" s="124"/>
      <c r="AO273" s="124"/>
      <c r="AP273" s="124"/>
      <c r="AQ273" s="129"/>
      <c r="AR273" s="129"/>
      <c r="AS273" s="129"/>
      <c r="AT273" s="129"/>
      <c r="AU273" s="129"/>
      <c r="AV273" s="129"/>
      <c r="AW273" s="239"/>
      <c r="AX273" s="251"/>
      <c r="AY273" s="253"/>
      <c r="BD273" s="47"/>
      <c r="BE273" s="259"/>
      <c r="BF273" s="261"/>
      <c r="BG273" s="261"/>
      <c r="BI273" s="36" t="str">
        <f>IF(AQ266="なし",IF(M273="","未回答","回答済み"),"―")</f>
        <v>回答済み</v>
      </c>
      <c r="BJ273" s="263"/>
    </row>
    <row r="274" spans="3:62" s="36" customFormat="1" ht="18.649999999999999" customHeight="1">
      <c r="C274" s="64"/>
      <c r="D274" s="86"/>
      <c r="E274" s="86"/>
      <c r="F274" s="86"/>
      <c r="G274" s="86"/>
      <c r="H274" s="86"/>
      <c r="I274" s="86"/>
      <c r="J274" s="86"/>
      <c r="K274" s="86"/>
      <c r="L274" s="103"/>
      <c r="M274" s="109"/>
      <c r="N274" s="124"/>
      <c r="O274" s="124"/>
      <c r="P274" s="124"/>
      <c r="Q274" s="124"/>
      <c r="R274" s="124"/>
      <c r="S274" s="124"/>
      <c r="T274" s="124"/>
      <c r="U274" s="124"/>
      <c r="V274" s="124"/>
      <c r="W274" s="124"/>
      <c r="X274" s="124"/>
      <c r="Y274" s="124"/>
      <c r="Z274" s="124"/>
      <c r="AA274" s="124"/>
      <c r="AB274" s="124"/>
      <c r="AC274" s="124"/>
      <c r="AD274" s="124"/>
      <c r="AE274" s="124"/>
      <c r="AF274" s="124"/>
      <c r="AG274" s="124"/>
      <c r="AH274" s="124"/>
      <c r="AI274" s="124"/>
      <c r="AJ274" s="124"/>
      <c r="AK274" s="124"/>
      <c r="AL274" s="124"/>
      <c r="AM274" s="124"/>
      <c r="AN274" s="124"/>
      <c r="AO274" s="124"/>
      <c r="AP274" s="124"/>
      <c r="AQ274" s="124"/>
      <c r="AR274" s="124"/>
      <c r="AS274" s="124"/>
      <c r="AT274" s="124"/>
      <c r="AU274" s="124"/>
      <c r="AV274" s="124"/>
      <c r="AW274" s="240"/>
      <c r="AX274" s="251"/>
      <c r="AY274" s="253"/>
      <c r="BD274" s="47"/>
      <c r="BE274" s="259"/>
      <c r="BF274" s="261"/>
      <c r="BG274" s="261"/>
      <c r="BJ274" s="263"/>
    </row>
    <row r="275" spans="3:62" s="36" customFormat="1" ht="18.649999999999999" customHeight="1">
      <c r="C275" s="65"/>
      <c r="D275" s="85"/>
      <c r="E275" s="85"/>
      <c r="F275" s="85"/>
      <c r="G275" s="85"/>
      <c r="H275" s="85"/>
      <c r="I275" s="85"/>
      <c r="J275" s="85"/>
      <c r="K275" s="85"/>
      <c r="L275" s="104"/>
      <c r="M275" s="110"/>
      <c r="N275" s="123"/>
      <c r="O275" s="123"/>
      <c r="P275" s="123"/>
      <c r="Q275" s="123"/>
      <c r="R275" s="123"/>
      <c r="S275" s="123"/>
      <c r="T275" s="123"/>
      <c r="U275" s="123"/>
      <c r="V275" s="123"/>
      <c r="W275" s="123"/>
      <c r="X275" s="123"/>
      <c r="Y275" s="123"/>
      <c r="Z275" s="123"/>
      <c r="AA275" s="123"/>
      <c r="AB275" s="123"/>
      <c r="AC275" s="123"/>
      <c r="AD275" s="123"/>
      <c r="AE275" s="123"/>
      <c r="AF275" s="123"/>
      <c r="AG275" s="123"/>
      <c r="AH275" s="123"/>
      <c r="AI275" s="123"/>
      <c r="AJ275" s="123"/>
      <c r="AK275" s="123"/>
      <c r="AL275" s="123"/>
      <c r="AM275" s="123"/>
      <c r="AN275" s="123"/>
      <c r="AO275" s="123"/>
      <c r="AP275" s="123"/>
      <c r="AQ275" s="123"/>
      <c r="AR275" s="123"/>
      <c r="AS275" s="123"/>
      <c r="AT275" s="123"/>
      <c r="AU275" s="123"/>
      <c r="AV275" s="123"/>
      <c r="AW275" s="241"/>
      <c r="AX275" s="249"/>
      <c r="AY275" s="253"/>
      <c r="BD275" s="47"/>
      <c r="BE275" s="259"/>
      <c r="BF275" s="261"/>
      <c r="BG275" s="261"/>
      <c r="BJ275" s="263"/>
    </row>
    <row r="276" spans="3:62" s="36" customFormat="1" ht="16.5" customHeight="1">
      <c r="C276" s="62" t="s">
        <v>12020</v>
      </c>
      <c r="D276" s="62"/>
      <c r="E276" s="62"/>
      <c r="F276" s="62" t="s">
        <v>577</v>
      </c>
      <c r="G276" s="62"/>
      <c r="H276" s="62"/>
      <c r="I276" s="62"/>
      <c r="J276" s="62"/>
      <c r="K276" s="62"/>
      <c r="L276" s="62"/>
      <c r="M276" s="111" t="s">
        <v>8304</v>
      </c>
      <c r="N276" s="111"/>
      <c r="O276" s="111"/>
      <c r="P276" s="111"/>
      <c r="Q276" s="111"/>
      <c r="R276" s="111"/>
      <c r="S276" s="111"/>
      <c r="T276" s="111"/>
      <c r="U276" s="111"/>
      <c r="V276" s="111"/>
      <c r="W276" s="111"/>
      <c r="X276" s="111"/>
      <c r="Y276" s="111"/>
      <c r="Z276" s="111"/>
      <c r="AA276" s="111"/>
      <c r="AB276" s="111"/>
      <c r="AC276" s="111"/>
      <c r="AD276" s="111"/>
      <c r="AE276" s="111"/>
      <c r="AF276" s="111"/>
      <c r="AG276" s="111"/>
      <c r="AH276" s="111"/>
      <c r="AI276" s="111"/>
      <c r="AJ276" s="111"/>
      <c r="AK276" s="111"/>
      <c r="AL276" s="111"/>
      <c r="AM276" s="111"/>
      <c r="AN276" s="111"/>
      <c r="AO276" s="111"/>
      <c r="AP276" s="111"/>
      <c r="AQ276" s="111"/>
      <c r="AR276" s="111"/>
      <c r="AS276" s="111"/>
      <c r="AT276" s="111"/>
      <c r="AU276" s="111"/>
      <c r="AV276" s="111"/>
      <c r="AW276" s="111"/>
      <c r="AX276" s="251"/>
      <c r="AY276" s="185"/>
      <c r="BD276" s="47"/>
      <c r="BE276" s="257"/>
      <c r="BI276" s="36" t="str">
        <f>IF(BH272="達成",IF(OR(M276="",M279=""),"未回答",IF(AND(AX278="",AX281=""),"回答済み","字数不足")),"―")</f>
        <v>回答済み</v>
      </c>
      <c r="BJ276" s="263"/>
    </row>
    <row r="277" spans="3:62" s="36" customFormat="1" ht="16.5" customHeight="1">
      <c r="C277" s="62"/>
      <c r="D277" s="62"/>
      <c r="E277" s="62"/>
      <c r="F277" s="62"/>
      <c r="G277" s="62"/>
      <c r="H277" s="62"/>
      <c r="I277" s="62"/>
      <c r="J277" s="62"/>
      <c r="K277" s="62"/>
      <c r="L277" s="62"/>
      <c r="M277" s="111"/>
      <c r="N277" s="111"/>
      <c r="O277" s="111"/>
      <c r="P277" s="111"/>
      <c r="Q277" s="111"/>
      <c r="R277" s="111"/>
      <c r="S277" s="111"/>
      <c r="T277" s="111"/>
      <c r="U277" s="111"/>
      <c r="V277" s="111"/>
      <c r="W277" s="111"/>
      <c r="X277" s="111"/>
      <c r="Y277" s="111"/>
      <c r="Z277" s="111"/>
      <c r="AA277" s="111"/>
      <c r="AB277" s="111"/>
      <c r="AC277" s="111"/>
      <c r="AD277" s="111"/>
      <c r="AE277" s="111"/>
      <c r="AF277" s="111"/>
      <c r="AG277" s="111"/>
      <c r="AH277" s="111"/>
      <c r="AI277" s="111"/>
      <c r="AJ277" s="111"/>
      <c r="AK277" s="111"/>
      <c r="AL277" s="111"/>
      <c r="AM277" s="111"/>
      <c r="AN277" s="111"/>
      <c r="AO277" s="111"/>
      <c r="AP277" s="111"/>
      <c r="AQ277" s="111"/>
      <c r="AR277" s="111"/>
      <c r="AS277" s="111"/>
      <c r="AT277" s="111"/>
      <c r="AU277" s="111"/>
      <c r="AV277" s="111"/>
      <c r="AW277" s="111"/>
      <c r="AX277" s="251" t="str">
        <f>"現在"&amp;LEN(M276)&amp;"字です。"</f>
        <v>現在102字です。</v>
      </c>
      <c r="AY277" s="185"/>
      <c r="BD277" s="47"/>
      <c r="BE277" s="257"/>
      <c r="BJ277" s="263"/>
    </row>
    <row r="278" spans="3:62" s="36" customFormat="1">
      <c r="C278" s="62"/>
      <c r="D278" s="62"/>
      <c r="E278" s="62"/>
      <c r="F278" s="62"/>
      <c r="G278" s="62"/>
      <c r="H278" s="62"/>
      <c r="I278" s="62"/>
      <c r="J278" s="62"/>
      <c r="K278" s="62"/>
      <c r="L278" s="62"/>
      <c r="M278" s="111"/>
      <c r="N278" s="111"/>
      <c r="O278" s="111"/>
      <c r="P278" s="111"/>
      <c r="Q278" s="111"/>
      <c r="R278" s="111"/>
      <c r="S278" s="111"/>
      <c r="T278" s="111"/>
      <c r="U278" s="111"/>
      <c r="V278" s="111"/>
      <c r="W278" s="111"/>
      <c r="X278" s="111"/>
      <c r="Y278" s="111"/>
      <c r="Z278" s="111"/>
      <c r="AA278" s="111"/>
      <c r="AB278" s="111"/>
      <c r="AC278" s="111"/>
      <c r="AD278" s="111"/>
      <c r="AE278" s="111"/>
      <c r="AF278" s="111"/>
      <c r="AG278" s="111"/>
      <c r="AH278" s="111"/>
      <c r="AI278" s="111"/>
      <c r="AJ278" s="111"/>
      <c r="AK278" s="111"/>
      <c r="AL278" s="111"/>
      <c r="AM278" s="111"/>
      <c r="AN278" s="111"/>
      <c r="AO278" s="111"/>
      <c r="AP278" s="111"/>
      <c r="AQ278" s="111"/>
      <c r="AR278" s="111"/>
      <c r="AS278" s="111"/>
      <c r="AT278" s="111"/>
      <c r="AU278" s="111"/>
      <c r="AV278" s="111"/>
      <c r="AW278" s="111"/>
      <c r="AX278" s="249" t="str">
        <f>IF(LEN(M276)&gt;=100,"","あと"&amp;100-LEN(M276)&amp;"字入力してください。")</f>
        <v/>
      </c>
      <c r="AY278" s="185"/>
      <c r="BD278" s="47"/>
      <c r="BE278" s="257"/>
      <c r="BJ278" s="263"/>
    </row>
    <row r="279" spans="3:62" s="36" customFormat="1" ht="18.75" customHeight="1">
      <c r="C279" s="62"/>
      <c r="D279" s="62"/>
      <c r="E279" s="62"/>
      <c r="F279" s="62" t="s">
        <v>11955</v>
      </c>
      <c r="G279" s="62"/>
      <c r="H279" s="62"/>
      <c r="I279" s="62"/>
      <c r="J279" s="62"/>
      <c r="K279" s="62"/>
      <c r="L279" s="62"/>
      <c r="M279" s="111" t="s">
        <v>4668</v>
      </c>
      <c r="N279" s="111"/>
      <c r="O279" s="111"/>
      <c r="P279" s="111"/>
      <c r="Q279" s="111"/>
      <c r="R279" s="111"/>
      <c r="S279" s="111"/>
      <c r="T279" s="111"/>
      <c r="U279" s="111"/>
      <c r="V279" s="111"/>
      <c r="W279" s="111"/>
      <c r="X279" s="111"/>
      <c r="Y279" s="111"/>
      <c r="Z279" s="111"/>
      <c r="AA279" s="111"/>
      <c r="AB279" s="111"/>
      <c r="AC279" s="111"/>
      <c r="AD279" s="111"/>
      <c r="AE279" s="111"/>
      <c r="AF279" s="111"/>
      <c r="AG279" s="111"/>
      <c r="AH279" s="111"/>
      <c r="AI279" s="111"/>
      <c r="AJ279" s="111"/>
      <c r="AK279" s="111"/>
      <c r="AL279" s="111"/>
      <c r="AM279" s="111"/>
      <c r="AN279" s="111"/>
      <c r="AO279" s="111"/>
      <c r="AP279" s="111"/>
      <c r="AQ279" s="111"/>
      <c r="AR279" s="111"/>
      <c r="AS279" s="111"/>
      <c r="AT279" s="111"/>
      <c r="AU279" s="111"/>
      <c r="AV279" s="111"/>
      <c r="AW279" s="111"/>
      <c r="AX279" s="252"/>
      <c r="AY279" s="254"/>
      <c r="BD279" s="47"/>
      <c r="BE279" s="257"/>
      <c r="BJ279" s="263"/>
    </row>
    <row r="280" spans="3:62" s="36" customFormat="1" ht="18.75" customHeight="1">
      <c r="C280" s="62"/>
      <c r="D280" s="62"/>
      <c r="E280" s="62"/>
      <c r="F280" s="62"/>
      <c r="G280" s="62"/>
      <c r="H280" s="62"/>
      <c r="I280" s="62"/>
      <c r="J280" s="62"/>
      <c r="K280" s="62"/>
      <c r="L280" s="62"/>
      <c r="M280" s="111"/>
      <c r="N280" s="111"/>
      <c r="O280" s="111"/>
      <c r="P280" s="111"/>
      <c r="Q280" s="111"/>
      <c r="R280" s="111"/>
      <c r="S280" s="111"/>
      <c r="T280" s="111"/>
      <c r="U280" s="111"/>
      <c r="V280" s="111"/>
      <c r="W280" s="111"/>
      <c r="X280" s="111"/>
      <c r="Y280" s="111"/>
      <c r="Z280" s="111"/>
      <c r="AA280" s="111"/>
      <c r="AB280" s="111"/>
      <c r="AC280" s="111"/>
      <c r="AD280" s="111"/>
      <c r="AE280" s="111"/>
      <c r="AF280" s="111"/>
      <c r="AG280" s="111"/>
      <c r="AH280" s="111"/>
      <c r="AI280" s="111"/>
      <c r="AJ280" s="111"/>
      <c r="AK280" s="111"/>
      <c r="AL280" s="111"/>
      <c r="AM280" s="111"/>
      <c r="AN280" s="111"/>
      <c r="AO280" s="111"/>
      <c r="AP280" s="111"/>
      <c r="AQ280" s="111"/>
      <c r="AR280" s="111"/>
      <c r="AS280" s="111"/>
      <c r="AT280" s="111"/>
      <c r="AU280" s="111"/>
      <c r="AV280" s="111"/>
      <c r="AW280" s="111"/>
      <c r="AX280" s="252" t="str">
        <f>"現在"&amp;LEN(M279)&amp;"字です。"</f>
        <v>現在118字です。</v>
      </c>
      <c r="AY280" s="254"/>
      <c r="BD280" s="47"/>
      <c r="BE280" s="257"/>
      <c r="BJ280" s="263"/>
    </row>
    <row r="281" spans="3:62" s="36" customFormat="1" ht="16.5" customHeight="1">
      <c r="C281" s="62"/>
      <c r="D281" s="62"/>
      <c r="E281" s="62"/>
      <c r="F281" s="62"/>
      <c r="G281" s="62"/>
      <c r="H281" s="62"/>
      <c r="I281" s="62"/>
      <c r="J281" s="62"/>
      <c r="K281" s="62"/>
      <c r="L281" s="62"/>
      <c r="M281" s="111"/>
      <c r="N281" s="111"/>
      <c r="O281" s="111"/>
      <c r="P281" s="111"/>
      <c r="Q281" s="111"/>
      <c r="R281" s="111"/>
      <c r="S281" s="111"/>
      <c r="T281" s="111"/>
      <c r="U281" s="111"/>
      <c r="V281" s="111"/>
      <c r="W281" s="111"/>
      <c r="X281" s="111"/>
      <c r="Y281" s="111"/>
      <c r="Z281" s="111"/>
      <c r="AA281" s="111"/>
      <c r="AB281" s="111"/>
      <c r="AC281" s="111"/>
      <c r="AD281" s="111"/>
      <c r="AE281" s="111"/>
      <c r="AF281" s="111"/>
      <c r="AG281" s="111"/>
      <c r="AH281" s="111"/>
      <c r="AI281" s="111"/>
      <c r="AJ281" s="111"/>
      <c r="AK281" s="111"/>
      <c r="AL281" s="111"/>
      <c r="AM281" s="111"/>
      <c r="AN281" s="111"/>
      <c r="AO281" s="111"/>
      <c r="AP281" s="111"/>
      <c r="AQ281" s="111"/>
      <c r="AR281" s="111"/>
      <c r="AS281" s="111"/>
      <c r="AT281" s="111"/>
      <c r="AU281" s="111"/>
      <c r="AV281" s="111"/>
      <c r="AW281" s="111"/>
      <c r="AX281" s="249" t="str">
        <f>IF(LEN(M279)&gt;=100,"","あと"&amp;100-LEN(M279)&amp;"字入力してください。")</f>
        <v/>
      </c>
      <c r="AY281" s="251"/>
      <c r="BD281" s="47"/>
      <c r="BE281" s="257"/>
      <c r="BJ281" s="263"/>
    </row>
    <row r="282" spans="3:62" s="36" customFormat="1" ht="16.5" customHeight="1">
      <c r="C282" s="62" t="s">
        <v>12021</v>
      </c>
      <c r="D282" s="62"/>
      <c r="E282" s="62"/>
      <c r="F282" s="63" t="s">
        <v>11373</v>
      </c>
      <c r="G282" s="84"/>
      <c r="H282" s="84"/>
      <c r="I282" s="84"/>
      <c r="J282" s="87"/>
      <c r="K282" s="62" t="s">
        <v>988</v>
      </c>
      <c r="L282" s="62"/>
      <c r="M282" s="112"/>
      <c r="N282" s="125"/>
      <c r="O282" s="130" t="s">
        <v>8529</v>
      </c>
      <c r="P282" s="130"/>
      <c r="Q282" s="130"/>
      <c r="R282" s="130"/>
      <c r="S282" s="130"/>
      <c r="T282" s="130"/>
      <c r="U282" s="130"/>
      <c r="V282" s="130"/>
      <c r="W282" s="130"/>
      <c r="X282" s="130"/>
      <c r="Y282" s="130"/>
      <c r="Z282" s="130"/>
      <c r="AA282" s="130"/>
      <c r="AB282" s="130"/>
      <c r="AC282" s="130"/>
      <c r="AD282" s="130"/>
      <c r="AE282" s="130"/>
      <c r="AF282" s="130"/>
      <c r="AG282" s="130"/>
      <c r="AH282" s="130"/>
      <c r="AI282" s="130"/>
      <c r="AJ282" s="130"/>
      <c r="AK282" s="130"/>
      <c r="AL282" s="130"/>
      <c r="AM282" s="130"/>
      <c r="AN282" s="130"/>
      <c r="AO282" s="130"/>
      <c r="AP282" s="130"/>
      <c r="AQ282" s="130"/>
      <c r="AR282" s="130"/>
      <c r="AS282" s="130"/>
      <c r="AT282" s="130"/>
      <c r="AU282" s="130"/>
      <c r="AV282" s="130"/>
      <c r="AW282" s="242"/>
      <c r="AX282" s="252"/>
      <c r="AY282" s="185"/>
      <c r="BD282" s="47"/>
      <c r="BE282" s="257" t="b">
        <v>0</v>
      </c>
      <c r="BI282" s="36" t="str">
        <f>IF(BH272="未達成",IF(OR(AND(BE282=FALSE,BE283=FALSE,BE284=FALSE,BE285=FALSE),M286="",M289=""),"未回答",IF(AND(AX288="",AX291=""),"回答済み","字数不足")),"―")</f>
        <v>―</v>
      </c>
      <c r="BJ282" s="263"/>
    </row>
    <row r="283" spans="3:62" s="36" customFormat="1" ht="16.5" customHeight="1">
      <c r="C283" s="62"/>
      <c r="D283" s="62"/>
      <c r="E283" s="62"/>
      <c r="F283" s="60"/>
      <c r="G283" s="83"/>
      <c r="H283" s="83"/>
      <c r="I283" s="83"/>
      <c r="J283" s="88"/>
      <c r="K283" s="62"/>
      <c r="L283" s="62"/>
      <c r="M283" s="113"/>
      <c r="N283" s="126"/>
      <c r="O283" s="131" t="s">
        <v>6237</v>
      </c>
      <c r="P283" s="131"/>
      <c r="Q283" s="131"/>
      <c r="R283" s="131"/>
      <c r="S283" s="131"/>
      <c r="T283" s="131"/>
      <c r="U283" s="131"/>
      <c r="V283" s="131"/>
      <c r="W283" s="131"/>
      <c r="X283" s="131"/>
      <c r="Y283" s="131"/>
      <c r="Z283" s="131"/>
      <c r="AA283" s="131"/>
      <c r="AB283" s="131"/>
      <c r="AC283" s="131"/>
      <c r="AD283" s="131"/>
      <c r="AE283" s="131"/>
      <c r="AF283" s="131"/>
      <c r="AG283" s="131"/>
      <c r="AH283" s="131"/>
      <c r="AI283" s="131"/>
      <c r="AJ283" s="131"/>
      <c r="AK283" s="131"/>
      <c r="AL283" s="131"/>
      <c r="AM283" s="131"/>
      <c r="AN283" s="131"/>
      <c r="AO283" s="131"/>
      <c r="AP283" s="131"/>
      <c r="AQ283" s="131"/>
      <c r="AR283" s="131"/>
      <c r="AS283" s="131"/>
      <c r="AT283" s="131"/>
      <c r="AU283" s="131"/>
      <c r="AV283" s="131"/>
      <c r="AW283" s="243"/>
      <c r="AX283" s="252"/>
      <c r="AY283" s="185"/>
      <c r="BD283" s="47"/>
      <c r="BE283" s="257" t="b">
        <v>0</v>
      </c>
      <c r="BJ283" s="263"/>
    </row>
    <row r="284" spans="3:62" s="36" customFormat="1" ht="16.5" customHeight="1">
      <c r="C284" s="62"/>
      <c r="D284" s="62"/>
      <c r="E284" s="62"/>
      <c r="F284" s="60"/>
      <c r="G284" s="83"/>
      <c r="H284" s="83"/>
      <c r="I284" s="83"/>
      <c r="J284" s="88"/>
      <c r="K284" s="62"/>
      <c r="L284" s="62"/>
      <c r="M284" s="113"/>
      <c r="N284" s="126"/>
      <c r="O284" s="131" t="s">
        <v>9784</v>
      </c>
      <c r="P284" s="131"/>
      <c r="Q284" s="131"/>
      <c r="R284" s="131"/>
      <c r="S284" s="131"/>
      <c r="T284" s="131"/>
      <c r="U284" s="131"/>
      <c r="V284" s="131"/>
      <c r="W284" s="131"/>
      <c r="X284" s="131"/>
      <c r="Y284" s="131"/>
      <c r="Z284" s="131"/>
      <c r="AA284" s="131"/>
      <c r="AB284" s="131"/>
      <c r="AC284" s="131"/>
      <c r="AD284" s="131"/>
      <c r="AE284" s="131"/>
      <c r="AF284" s="131"/>
      <c r="AG284" s="131"/>
      <c r="AH284" s="131"/>
      <c r="AI284" s="131"/>
      <c r="AJ284" s="131"/>
      <c r="AK284" s="131"/>
      <c r="AL284" s="131"/>
      <c r="AM284" s="131"/>
      <c r="AN284" s="131"/>
      <c r="AO284" s="131"/>
      <c r="AP284" s="131"/>
      <c r="AQ284" s="131"/>
      <c r="AR284" s="131"/>
      <c r="AS284" s="131"/>
      <c r="AT284" s="131"/>
      <c r="AU284" s="131"/>
      <c r="AV284" s="131"/>
      <c r="AW284" s="243"/>
      <c r="AX284" s="252"/>
      <c r="AY284" s="185"/>
      <c r="BD284" s="47"/>
      <c r="BE284" s="257" t="b">
        <v>0</v>
      </c>
      <c r="BJ284" s="263"/>
    </row>
    <row r="285" spans="3:62" s="36" customFormat="1" ht="16.5" customHeight="1">
      <c r="C285" s="62"/>
      <c r="D285" s="62"/>
      <c r="E285" s="62"/>
      <c r="F285" s="60"/>
      <c r="G285" s="83"/>
      <c r="H285" s="83"/>
      <c r="I285" s="83"/>
      <c r="J285" s="88"/>
      <c r="K285" s="62"/>
      <c r="L285" s="62"/>
      <c r="M285" s="114"/>
      <c r="N285" s="127"/>
      <c r="O285" s="132" t="s">
        <v>12025</v>
      </c>
      <c r="P285" s="132"/>
      <c r="Q285" s="132"/>
      <c r="R285" s="132"/>
      <c r="S285" s="132"/>
      <c r="T285" s="132"/>
      <c r="U285" s="132"/>
      <c r="V285" s="132"/>
      <c r="W285" s="132"/>
      <c r="X285" s="132"/>
      <c r="Y285" s="132"/>
      <c r="Z285" s="132"/>
      <c r="AA285" s="132"/>
      <c r="AB285" s="132"/>
      <c r="AC285" s="132"/>
      <c r="AD285" s="132"/>
      <c r="AE285" s="132"/>
      <c r="AF285" s="132"/>
      <c r="AG285" s="132"/>
      <c r="AH285" s="132"/>
      <c r="AI285" s="132"/>
      <c r="AJ285" s="132"/>
      <c r="AK285" s="132"/>
      <c r="AL285" s="132"/>
      <c r="AM285" s="132"/>
      <c r="AN285" s="132"/>
      <c r="AO285" s="132"/>
      <c r="AP285" s="132"/>
      <c r="AQ285" s="132"/>
      <c r="AR285" s="132"/>
      <c r="AS285" s="132"/>
      <c r="AT285" s="132"/>
      <c r="AU285" s="132"/>
      <c r="AV285" s="132"/>
      <c r="AW285" s="244"/>
      <c r="AX285" s="252"/>
      <c r="AY285" s="185"/>
      <c r="BD285" s="47"/>
      <c r="BE285" s="257" t="b">
        <v>0</v>
      </c>
      <c r="BJ285" s="263"/>
    </row>
    <row r="286" spans="3:62" s="36" customFormat="1" ht="16.5" customHeight="1">
      <c r="C286" s="62"/>
      <c r="D286" s="62"/>
      <c r="E286" s="62"/>
      <c r="F286" s="60"/>
      <c r="G286" s="83"/>
      <c r="H286" s="83"/>
      <c r="I286" s="83"/>
      <c r="J286" s="88"/>
      <c r="K286" s="62" t="s">
        <v>10677</v>
      </c>
      <c r="L286" s="62"/>
      <c r="M286" s="115"/>
      <c r="N286" s="115"/>
      <c r="O286" s="115"/>
      <c r="P286" s="115"/>
      <c r="Q286" s="115"/>
      <c r="R286" s="115"/>
      <c r="S286" s="115"/>
      <c r="T286" s="115"/>
      <c r="U286" s="115"/>
      <c r="V286" s="115"/>
      <c r="W286" s="115"/>
      <c r="X286" s="115"/>
      <c r="Y286" s="115"/>
      <c r="Z286" s="115"/>
      <c r="AA286" s="115"/>
      <c r="AB286" s="115"/>
      <c r="AC286" s="115"/>
      <c r="AD286" s="115"/>
      <c r="AE286" s="115"/>
      <c r="AF286" s="115"/>
      <c r="AG286" s="115"/>
      <c r="AH286" s="115"/>
      <c r="AI286" s="115"/>
      <c r="AJ286" s="115"/>
      <c r="AK286" s="115"/>
      <c r="AL286" s="115"/>
      <c r="AM286" s="115"/>
      <c r="AN286" s="115"/>
      <c r="AO286" s="115"/>
      <c r="AP286" s="115"/>
      <c r="AQ286" s="115"/>
      <c r="AR286" s="115"/>
      <c r="AS286" s="115"/>
      <c r="AT286" s="115"/>
      <c r="AU286" s="115"/>
      <c r="AV286" s="115"/>
      <c r="AW286" s="115"/>
      <c r="AX286" s="252"/>
      <c r="AY286" s="185"/>
      <c r="BD286" s="47"/>
      <c r="BE286" s="257"/>
      <c r="BJ286" s="263"/>
    </row>
    <row r="287" spans="3:62" s="36" customFormat="1" ht="16.5" customHeight="1">
      <c r="C287" s="62"/>
      <c r="D287" s="62"/>
      <c r="E287" s="62"/>
      <c r="F287" s="60"/>
      <c r="G287" s="83"/>
      <c r="H287" s="83"/>
      <c r="I287" s="83"/>
      <c r="J287" s="88"/>
      <c r="K287" s="62"/>
      <c r="L287" s="62"/>
      <c r="M287" s="115"/>
      <c r="N287" s="115"/>
      <c r="O287" s="115"/>
      <c r="P287" s="115"/>
      <c r="Q287" s="115"/>
      <c r="R287" s="115"/>
      <c r="S287" s="115"/>
      <c r="T287" s="115"/>
      <c r="U287" s="115"/>
      <c r="V287" s="115"/>
      <c r="W287" s="115"/>
      <c r="X287" s="115"/>
      <c r="Y287" s="115"/>
      <c r="Z287" s="115"/>
      <c r="AA287" s="115"/>
      <c r="AB287" s="115"/>
      <c r="AC287" s="115"/>
      <c r="AD287" s="115"/>
      <c r="AE287" s="115"/>
      <c r="AF287" s="115"/>
      <c r="AG287" s="115"/>
      <c r="AH287" s="115"/>
      <c r="AI287" s="115"/>
      <c r="AJ287" s="115"/>
      <c r="AK287" s="115"/>
      <c r="AL287" s="115"/>
      <c r="AM287" s="115"/>
      <c r="AN287" s="115"/>
      <c r="AO287" s="115"/>
      <c r="AP287" s="115"/>
      <c r="AQ287" s="115"/>
      <c r="AR287" s="115"/>
      <c r="AS287" s="115"/>
      <c r="AT287" s="115"/>
      <c r="AU287" s="115"/>
      <c r="AV287" s="115"/>
      <c r="AW287" s="115"/>
      <c r="AX287" s="252" t="str">
        <f>"現在"&amp;LEN(M286)&amp;"字です。"</f>
        <v>現在0字です。</v>
      </c>
      <c r="AY287" s="185"/>
      <c r="BD287" s="47"/>
      <c r="BE287" s="257"/>
      <c r="BJ287" s="263"/>
    </row>
    <row r="288" spans="3:62" s="36" customFormat="1">
      <c r="C288" s="62"/>
      <c r="D288" s="62"/>
      <c r="E288" s="62"/>
      <c r="F288" s="61"/>
      <c r="G288" s="82"/>
      <c r="H288" s="82"/>
      <c r="I288" s="82"/>
      <c r="J288" s="89"/>
      <c r="K288" s="62"/>
      <c r="L288" s="62"/>
      <c r="M288" s="115"/>
      <c r="N288" s="115"/>
      <c r="O288" s="115"/>
      <c r="P288" s="115"/>
      <c r="Q288" s="115"/>
      <c r="R288" s="115"/>
      <c r="S288" s="115"/>
      <c r="T288" s="115"/>
      <c r="U288" s="115"/>
      <c r="V288" s="115"/>
      <c r="W288" s="115"/>
      <c r="X288" s="115"/>
      <c r="Y288" s="115"/>
      <c r="Z288" s="115"/>
      <c r="AA288" s="115"/>
      <c r="AB288" s="115"/>
      <c r="AC288" s="115"/>
      <c r="AD288" s="115"/>
      <c r="AE288" s="115"/>
      <c r="AF288" s="115"/>
      <c r="AG288" s="115"/>
      <c r="AH288" s="115"/>
      <c r="AI288" s="115"/>
      <c r="AJ288" s="115"/>
      <c r="AK288" s="115"/>
      <c r="AL288" s="115"/>
      <c r="AM288" s="115"/>
      <c r="AN288" s="115"/>
      <c r="AO288" s="115"/>
      <c r="AP288" s="115"/>
      <c r="AQ288" s="115"/>
      <c r="AR288" s="115"/>
      <c r="AS288" s="115"/>
      <c r="AT288" s="115"/>
      <c r="AU288" s="115"/>
      <c r="AV288" s="115"/>
      <c r="AW288" s="115"/>
      <c r="AX288" s="249" t="str">
        <f>IF(LEN(M286)&gt;=100,"","あと"&amp;100-LEN(M286)&amp;"字入力してください。")</f>
        <v>あと100字入力してください。</v>
      </c>
      <c r="AY288" s="185"/>
      <c r="BD288" s="47"/>
      <c r="BE288" s="257"/>
      <c r="BJ288" s="263"/>
    </row>
    <row r="289" spans="3:62" s="36" customFormat="1">
      <c r="C289" s="62"/>
      <c r="D289" s="62"/>
      <c r="E289" s="62"/>
      <c r="F289" s="62" t="s">
        <v>11955</v>
      </c>
      <c r="G289" s="62"/>
      <c r="H289" s="62"/>
      <c r="I289" s="62"/>
      <c r="J289" s="62"/>
      <c r="K289" s="62"/>
      <c r="L289" s="62"/>
      <c r="M289" s="115"/>
      <c r="N289" s="115"/>
      <c r="O289" s="115"/>
      <c r="P289" s="115"/>
      <c r="Q289" s="115"/>
      <c r="R289" s="115"/>
      <c r="S289" s="115"/>
      <c r="T289" s="115"/>
      <c r="U289" s="115"/>
      <c r="V289" s="115"/>
      <c r="W289" s="115"/>
      <c r="X289" s="115"/>
      <c r="Y289" s="115"/>
      <c r="Z289" s="115"/>
      <c r="AA289" s="115"/>
      <c r="AB289" s="115"/>
      <c r="AC289" s="115"/>
      <c r="AD289" s="115"/>
      <c r="AE289" s="115"/>
      <c r="AF289" s="115"/>
      <c r="AG289" s="115"/>
      <c r="AH289" s="115"/>
      <c r="AI289" s="115"/>
      <c r="AJ289" s="115"/>
      <c r="AK289" s="115"/>
      <c r="AL289" s="115"/>
      <c r="AM289" s="115"/>
      <c r="AN289" s="115"/>
      <c r="AO289" s="115"/>
      <c r="AP289" s="115"/>
      <c r="AQ289" s="115"/>
      <c r="AR289" s="115"/>
      <c r="AS289" s="115"/>
      <c r="AT289" s="115"/>
      <c r="AU289" s="115"/>
      <c r="AV289" s="115"/>
      <c r="AW289" s="115"/>
      <c r="AX289" s="252"/>
      <c r="AY289" s="254"/>
      <c r="BD289" s="47"/>
      <c r="BE289" s="257"/>
      <c r="BJ289" s="263"/>
    </row>
    <row r="290" spans="3:62" s="36" customFormat="1">
      <c r="C290" s="62"/>
      <c r="D290" s="62"/>
      <c r="E290" s="62"/>
      <c r="F290" s="62"/>
      <c r="G290" s="62"/>
      <c r="H290" s="62"/>
      <c r="I290" s="62"/>
      <c r="J290" s="62"/>
      <c r="K290" s="62"/>
      <c r="L290" s="62"/>
      <c r="M290" s="115"/>
      <c r="N290" s="115"/>
      <c r="O290" s="115"/>
      <c r="P290" s="115"/>
      <c r="Q290" s="115"/>
      <c r="R290" s="115"/>
      <c r="S290" s="115"/>
      <c r="T290" s="115"/>
      <c r="U290" s="115"/>
      <c r="V290" s="115"/>
      <c r="W290" s="115"/>
      <c r="X290" s="115"/>
      <c r="Y290" s="115"/>
      <c r="Z290" s="115"/>
      <c r="AA290" s="115"/>
      <c r="AB290" s="115"/>
      <c r="AC290" s="115"/>
      <c r="AD290" s="115"/>
      <c r="AE290" s="115"/>
      <c r="AF290" s="115"/>
      <c r="AG290" s="115"/>
      <c r="AH290" s="115"/>
      <c r="AI290" s="115"/>
      <c r="AJ290" s="115"/>
      <c r="AK290" s="115"/>
      <c r="AL290" s="115"/>
      <c r="AM290" s="115"/>
      <c r="AN290" s="115"/>
      <c r="AO290" s="115"/>
      <c r="AP290" s="115"/>
      <c r="AQ290" s="115"/>
      <c r="AR290" s="115"/>
      <c r="AS290" s="115"/>
      <c r="AT290" s="115"/>
      <c r="AU290" s="115"/>
      <c r="AV290" s="115"/>
      <c r="AW290" s="115"/>
      <c r="AX290" s="252" t="str">
        <f>"現在"&amp;LEN(M289)&amp;"字です。"</f>
        <v>現在0字です。</v>
      </c>
      <c r="AY290" s="254"/>
      <c r="BD290" s="47"/>
      <c r="BE290" s="257"/>
      <c r="BJ290" s="263"/>
    </row>
    <row r="291" spans="3:62" s="36" customFormat="1" ht="16.5" customHeight="1">
      <c r="C291" s="62"/>
      <c r="D291" s="62"/>
      <c r="E291" s="62"/>
      <c r="F291" s="62"/>
      <c r="G291" s="62"/>
      <c r="H291" s="62"/>
      <c r="I291" s="62"/>
      <c r="J291" s="62"/>
      <c r="K291" s="62"/>
      <c r="L291" s="62"/>
      <c r="M291" s="115"/>
      <c r="N291" s="115"/>
      <c r="O291" s="115"/>
      <c r="P291" s="115"/>
      <c r="Q291" s="115"/>
      <c r="R291" s="115"/>
      <c r="S291" s="115"/>
      <c r="T291" s="115"/>
      <c r="U291" s="115"/>
      <c r="V291" s="115"/>
      <c r="W291" s="115"/>
      <c r="X291" s="115"/>
      <c r="Y291" s="115"/>
      <c r="Z291" s="115"/>
      <c r="AA291" s="115"/>
      <c r="AB291" s="115"/>
      <c r="AC291" s="115"/>
      <c r="AD291" s="115"/>
      <c r="AE291" s="115"/>
      <c r="AF291" s="115"/>
      <c r="AG291" s="115"/>
      <c r="AH291" s="115"/>
      <c r="AI291" s="115"/>
      <c r="AJ291" s="115"/>
      <c r="AK291" s="115"/>
      <c r="AL291" s="115"/>
      <c r="AM291" s="115"/>
      <c r="AN291" s="115"/>
      <c r="AO291" s="115"/>
      <c r="AP291" s="115"/>
      <c r="AQ291" s="115"/>
      <c r="AR291" s="115"/>
      <c r="AS291" s="115"/>
      <c r="AT291" s="115"/>
      <c r="AU291" s="115"/>
      <c r="AV291" s="115"/>
      <c r="AW291" s="115"/>
      <c r="AX291" s="249" t="str">
        <f>IF(LEN(M289)&gt;=100,"","あと"&amp;100-LEN(M289)&amp;"字入力してください。")</f>
        <v>あと100字入力してください。</v>
      </c>
      <c r="AY291" s="251"/>
      <c r="BD291" s="47"/>
      <c r="BE291" s="257"/>
      <c r="BJ291" s="263"/>
    </row>
    <row r="292" spans="3:62" s="36" customFormat="1" ht="16.5" customHeight="1">
      <c r="C292" s="63" t="s">
        <v>8545</v>
      </c>
      <c r="D292" s="84"/>
      <c r="E292" s="87"/>
      <c r="F292" s="63" t="s">
        <v>1283</v>
      </c>
      <c r="G292" s="84"/>
      <c r="H292" s="84"/>
      <c r="I292" s="84"/>
      <c r="J292" s="87"/>
      <c r="K292" s="63" t="s">
        <v>2497</v>
      </c>
      <c r="L292" s="87"/>
      <c r="M292" s="112"/>
      <c r="N292" s="125"/>
      <c r="O292" s="130" t="s">
        <v>12022</v>
      </c>
      <c r="P292" s="130"/>
      <c r="Q292" s="130"/>
      <c r="R292" s="130"/>
      <c r="S292" s="130"/>
      <c r="T292" s="130"/>
      <c r="U292" s="130"/>
      <c r="V292" s="130"/>
      <c r="W292" s="130"/>
      <c r="X292" s="130"/>
      <c r="Y292" s="130"/>
      <c r="Z292" s="130"/>
      <c r="AA292" s="130"/>
      <c r="AB292" s="130"/>
      <c r="AC292" s="130"/>
      <c r="AD292" s="130"/>
      <c r="AE292" s="130"/>
      <c r="AF292" s="130"/>
      <c r="AG292" s="130"/>
      <c r="AH292" s="130"/>
      <c r="AI292" s="130"/>
      <c r="AJ292" s="130"/>
      <c r="AK292" s="130"/>
      <c r="AL292" s="130"/>
      <c r="AM292" s="130"/>
      <c r="AN292" s="130"/>
      <c r="AO292" s="130"/>
      <c r="AP292" s="130"/>
      <c r="AQ292" s="130"/>
      <c r="AR292" s="130"/>
      <c r="AS292" s="130"/>
      <c r="AT292" s="130"/>
      <c r="AU292" s="130"/>
      <c r="AV292" s="130"/>
      <c r="AW292" s="242"/>
      <c r="AX292" s="252"/>
      <c r="AY292" s="251"/>
      <c r="BD292" s="47"/>
      <c r="BE292" s="257" t="b">
        <v>0</v>
      </c>
      <c r="BI292" s="36" t="str">
        <f>IF(BH272="未計測",IF(BE300=1,IF(OR(AND(BE292=FALSE,BE293=FALSE,BE294=FALSE,BE295=FALSE,BE296=FALSE),M297="",Z300="",M306=""),"未回答",IF(AND(AX299="",AX308=""),"回答済み","字数不足")),IF(BE300=2,IF(OR(AND(BE292=FALSE,BE293=FALSE,BE294=FALSE,BE295=FALSE,BE296=FALSE),M297="",Z303="",M306=""),"未回答",IF(AND(AX299="",AX305="",AX308=""),"回答済み","字数不足")),"未回答")),"―")</f>
        <v>―</v>
      </c>
      <c r="BJ292" s="263"/>
    </row>
    <row r="293" spans="3:62" s="36" customFormat="1" ht="16.5" customHeight="1">
      <c r="C293" s="60"/>
      <c r="D293" s="83"/>
      <c r="E293" s="88"/>
      <c r="F293" s="60"/>
      <c r="G293" s="83"/>
      <c r="H293" s="83"/>
      <c r="I293" s="83"/>
      <c r="J293" s="88"/>
      <c r="K293" s="60"/>
      <c r="L293" s="88"/>
      <c r="M293" s="113"/>
      <c r="N293" s="126"/>
      <c r="O293" s="131" t="s">
        <v>11487</v>
      </c>
      <c r="P293" s="131"/>
      <c r="Q293" s="131"/>
      <c r="R293" s="131"/>
      <c r="S293" s="131"/>
      <c r="T293" s="131"/>
      <c r="U293" s="131"/>
      <c r="V293" s="131"/>
      <c r="W293" s="131"/>
      <c r="X293" s="131"/>
      <c r="Y293" s="131"/>
      <c r="Z293" s="131"/>
      <c r="AA293" s="131"/>
      <c r="AB293" s="131"/>
      <c r="AC293" s="131"/>
      <c r="AD293" s="131"/>
      <c r="AE293" s="131"/>
      <c r="AF293" s="131"/>
      <c r="AG293" s="131"/>
      <c r="AH293" s="131"/>
      <c r="AI293" s="131"/>
      <c r="AJ293" s="131"/>
      <c r="AK293" s="131"/>
      <c r="AL293" s="131"/>
      <c r="AM293" s="131"/>
      <c r="AN293" s="131"/>
      <c r="AO293" s="131"/>
      <c r="AP293" s="131"/>
      <c r="AQ293" s="131"/>
      <c r="AR293" s="131"/>
      <c r="AS293" s="131"/>
      <c r="AT293" s="131"/>
      <c r="AU293" s="131"/>
      <c r="AV293" s="131"/>
      <c r="AW293" s="243"/>
      <c r="AX293" s="252"/>
      <c r="AY293" s="251"/>
      <c r="BD293" s="47"/>
      <c r="BE293" s="257" t="b">
        <v>0</v>
      </c>
      <c r="BJ293" s="263"/>
    </row>
    <row r="294" spans="3:62" s="36" customFormat="1" ht="16.5" customHeight="1">
      <c r="C294" s="60"/>
      <c r="D294" s="83"/>
      <c r="E294" s="88"/>
      <c r="F294" s="60"/>
      <c r="G294" s="83"/>
      <c r="H294" s="83"/>
      <c r="I294" s="83"/>
      <c r="J294" s="88"/>
      <c r="K294" s="60"/>
      <c r="L294" s="88"/>
      <c r="M294" s="113"/>
      <c r="N294" s="126"/>
      <c r="O294" s="131" t="s">
        <v>11960</v>
      </c>
      <c r="P294" s="131"/>
      <c r="Q294" s="131"/>
      <c r="R294" s="131"/>
      <c r="S294" s="131"/>
      <c r="T294" s="131"/>
      <c r="U294" s="131"/>
      <c r="V294" s="131"/>
      <c r="W294" s="131"/>
      <c r="X294" s="131"/>
      <c r="Y294" s="131"/>
      <c r="Z294" s="131"/>
      <c r="AA294" s="131"/>
      <c r="AB294" s="131"/>
      <c r="AC294" s="131"/>
      <c r="AD294" s="131"/>
      <c r="AE294" s="131"/>
      <c r="AF294" s="131"/>
      <c r="AG294" s="131"/>
      <c r="AH294" s="131"/>
      <c r="AI294" s="131"/>
      <c r="AJ294" s="131"/>
      <c r="AK294" s="131"/>
      <c r="AL294" s="131"/>
      <c r="AM294" s="131"/>
      <c r="AN294" s="131"/>
      <c r="AO294" s="131"/>
      <c r="AP294" s="131"/>
      <c r="AQ294" s="131"/>
      <c r="AR294" s="131"/>
      <c r="AS294" s="131"/>
      <c r="AT294" s="131"/>
      <c r="AU294" s="131"/>
      <c r="AV294" s="131"/>
      <c r="AW294" s="243"/>
      <c r="AX294" s="252"/>
      <c r="AY294" s="251"/>
      <c r="BD294" s="47"/>
      <c r="BE294" s="257" t="b">
        <v>0</v>
      </c>
      <c r="BJ294" s="263"/>
    </row>
    <row r="295" spans="3:62" s="36" customFormat="1" ht="16.5" customHeight="1">
      <c r="C295" s="60"/>
      <c r="D295" s="83"/>
      <c r="E295" s="88"/>
      <c r="F295" s="60"/>
      <c r="G295" s="83"/>
      <c r="H295" s="83"/>
      <c r="I295" s="83"/>
      <c r="J295" s="88"/>
      <c r="K295" s="60"/>
      <c r="L295" s="88"/>
      <c r="M295" s="113"/>
      <c r="N295" s="126"/>
      <c r="O295" s="131" t="s">
        <v>11963</v>
      </c>
      <c r="P295" s="131"/>
      <c r="Q295" s="131"/>
      <c r="R295" s="131"/>
      <c r="S295" s="131"/>
      <c r="T295" s="131"/>
      <c r="U295" s="131"/>
      <c r="V295" s="131"/>
      <c r="W295" s="131"/>
      <c r="X295" s="131"/>
      <c r="Y295" s="131"/>
      <c r="Z295" s="131"/>
      <c r="AA295" s="131"/>
      <c r="AB295" s="131"/>
      <c r="AC295" s="131"/>
      <c r="AD295" s="131"/>
      <c r="AE295" s="131"/>
      <c r="AF295" s="131"/>
      <c r="AG295" s="131"/>
      <c r="AH295" s="131"/>
      <c r="AI295" s="131"/>
      <c r="AJ295" s="131"/>
      <c r="AK295" s="131"/>
      <c r="AL295" s="131"/>
      <c r="AM295" s="131"/>
      <c r="AN295" s="131"/>
      <c r="AO295" s="131"/>
      <c r="AP295" s="131"/>
      <c r="AQ295" s="131"/>
      <c r="AR295" s="131"/>
      <c r="AS295" s="131"/>
      <c r="AT295" s="131"/>
      <c r="AU295" s="131"/>
      <c r="AV295" s="131"/>
      <c r="AW295" s="243"/>
      <c r="AX295" s="252"/>
      <c r="AY295" s="251"/>
      <c r="BD295" s="47"/>
      <c r="BE295" s="257" t="b">
        <v>0</v>
      </c>
      <c r="BJ295" s="263"/>
    </row>
    <row r="296" spans="3:62" s="36" customFormat="1" ht="16.5" customHeight="1">
      <c r="C296" s="60"/>
      <c r="D296" s="83"/>
      <c r="E296" s="88"/>
      <c r="F296" s="60"/>
      <c r="G296" s="83"/>
      <c r="H296" s="83"/>
      <c r="I296" s="83"/>
      <c r="J296" s="88"/>
      <c r="K296" s="61"/>
      <c r="L296" s="89"/>
      <c r="M296" s="113"/>
      <c r="N296" s="126"/>
      <c r="O296" s="131" t="s">
        <v>11961</v>
      </c>
      <c r="P296" s="131"/>
      <c r="Q296" s="131"/>
      <c r="R296" s="131"/>
      <c r="S296" s="131"/>
      <c r="T296" s="131"/>
      <c r="U296" s="131"/>
      <c r="V296" s="131"/>
      <c r="W296" s="131"/>
      <c r="X296" s="131"/>
      <c r="Y296" s="131"/>
      <c r="Z296" s="131"/>
      <c r="AA296" s="131"/>
      <c r="AB296" s="131"/>
      <c r="AC296" s="131"/>
      <c r="AD296" s="131"/>
      <c r="AE296" s="131"/>
      <c r="AF296" s="131"/>
      <c r="AG296" s="131"/>
      <c r="AH296" s="131"/>
      <c r="AI296" s="131"/>
      <c r="AJ296" s="131"/>
      <c r="AK296" s="131"/>
      <c r="AL296" s="131"/>
      <c r="AM296" s="131"/>
      <c r="AN296" s="131"/>
      <c r="AO296" s="131"/>
      <c r="AP296" s="131"/>
      <c r="AQ296" s="131"/>
      <c r="AR296" s="131"/>
      <c r="AS296" s="131"/>
      <c r="AT296" s="131"/>
      <c r="AU296" s="131"/>
      <c r="AV296" s="131"/>
      <c r="AW296" s="243"/>
      <c r="AX296" s="252"/>
      <c r="AY296" s="251"/>
      <c r="BD296" s="47"/>
      <c r="BE296" s="257" t="b">
        <v>0</v>
      </c>
      <c r="BJ296" s="263"/>
    </row>
    <row r="297" spans="3:62" s="36" customFormat="1" ht="16.5" customHeight="1">
      <c r="C297" s="60"/>
      <c r="D297" s="83"/>
      <c r="E297" s="88"/>
      <c r="F297" s="60"/>
      <c r="G297" s="83"/>
      <c r="H297" s="83"/>
      <c r="I297" s="83"/>
      <c r="J297" s="88"/>
      <c r="K297" s="62" t="s">
        <v>10677</v>
      </c>
      <c r="L297" s="62"/>
      <c r="M297" s="115"/>
      <c r="N297" s="115"/>
      <c r="O297" s="115"/>
      <c r="P297" s="115"/>
      <c r="Q297" s="115"/>
      <c r="R297" s="115"/>
      <c r="S297" s="115"/>
      <c r="T297" s="115"/>
      <c r="U297" s="115"/>
      <c r="V297" s="115"/>
      <c r="W297" s="115"/>
      <c r="X297" s="115"/>
      <c r="Y297" s="115"/>
      <c r="Z297" s="115"/>
      <c r="AA297" s="115"/>
      <c r="AB297" s="115"/>
      <c r="AC297" s="115"/>
      <c r="AD297" s="115"/>
      <c r="AE297" s="115"/>
      <c r="AF297" s="115"/>
      <c r="AG297" s="115"/>
      <c r="AH297" s="115"/>
      <c r="AI297" s="115"/>
      <c r="AJ297" s="115"/>
      <c r="AK297" s="115"/>
      <c r="AL297" s="115"/>
      <c r="AM297" s="115"/>
      <c r="AN297" s="115"/>
      <c r="AO297" s="115"/>
      <c r="AP297" s="115"/>
      <c r="AQ297" s="115"/>
      <c r="AR297" s="115"/>
      <c r="AS297" s="115"/>
      <c r="AT297" s="115"/>
      <c r="AU297" s="115"/>
      <c r="AV297" s="115"/>
      <c r="AW297" s="115"/>
      <c r="AX297" s="252"/>
      <c r="AY297" s="251"/>
      <c r="BD297" s="47"/>
      <c r="BE297" s="257"/>
      <c r="BJ297" s="263"/>
    </row>
    <row r="298" spans="3:62" s="36" customFormat="1" ht="16.5" customHeight="1">
      <c r="C298" s="60"/>
      <c r="D298" s="83"/>
      <c r="E298" s="88"/>
      <c r="F298" s="60"/>
      <c r="G298" s="83"/>
      <c r="H298" s="83"/>
      <c r="I298" s="83"/>
      <c r="J298" s="88"/>
      <c r="K298" s="62"/>
      <c r="L298" s="62"/>
      <c r="M298" s="115"/>
      <c r="N298" s="115"/>
      <c r="O298" s="115"/>
      <c r="P298" s="115"/>
      <c r="Q298" s="115"/>
      <c r="R298" s="115"/>
      <c r="S298" s="115"/>
      <c r="T298" s="115"/>
      <c r="U298" s="115"/>
      <c r="V298" s="115"/>
      <c r="W298" s="115"/>
      <c r="X298" s="115"/>
      <c r="Y298" s="115"/>
      <c r="Z298" s="115"/>
      <c r="AA298" s="115"/>
      <c r="AB298" s="115"/>
      <c r="AC298" s="115"/>
      <c r="AD298" s="115"/>
      <c r="AE298" s="115"/>
      <c r="AF298" s="115"/>
      <c r="AG298" s="115"/>
      <c r="AH298" s="115"/>
      <c r="AI298" s="115"/>
      <c r="AJ298" s="115"/>
      <c r="AK298" s="115"/>
      <c r="AL298" s="115"/>
      <c r="AM298" s="115"/>
      <c r="AN298" s="115"/>
      <c r="AO298" s="115"/>
      <c r="AP298" s="115"/>
      <c r="AQ298" s="115"/>
      <c r="AR298" s="115"/>
      <c r="AS298" s="115"/>
      <c r="AT298" s="115"/>
      <c r="AU298" s="115"/>
      <c r="AV298" s="115"/>
      <c r="AW298" s="115"/>
      <c r="AX298" s="252" t="str">
        <f>"現在"&amp;LEN(M297)&amp;"字です。"</f>
        <v>現在0字です。</v>
      </c>
      <c r="AY298" s="251"/>
      <c r="BD298" s="47"/>
      <c r="BE298" s="257"/>
      <c r="BJ298" s="263"/>
    </row>
    <row r="299" spans="3:62" s="36" customFormat="1" ht="16.5" customHeight="1">
      <c r="C299" s="60"/>
      <c r="D299" s="83"/>
      <c r="E299" s="88"/>
      <c r="F299" s="61"/>
      <c r="G299" s="82"/>
      <c r="H299" s="82"/>
      <c r="I299" s="82"/>
      <c r="J299" s="89"/>
      <c r="K299" s="62"/>
      <c r="L299" s="62"/>
      <c r="M299" s="115"/>
      <c r="N299" s="115"/>
      <c r="O299" s="115"/>
      <c r="P299" s="115"/>
      <c r="Q299" s="115"/>
      <c r="R299" s="115"/>
      <c r="S299" s="115"/>
      <c r="T299" s="115"/>
      <c r="U299" s="115"/>
      <c r="V299" s="115"/>
      <c r="W299" s="115"/>
      <c r="X299" s="115"/>
      <c r="Y299" s="115"/>
      <c r="Z299" s="115"/>
      <c r="AA299" s="115"/>
      <c r="AB299" s="115"/>
      <c r="AC299" s="115"/>
      <c r="AD299" s="115"/>
      <c r="AE299" s="115"/>
      <c r="AF299" s="115"/>
      <c r="AG299" s="115"/>
      <c r="AH299" s="115"/>
      <c r="AI299" s="115"/>
      <c r="AJ299" s="115"/>
      <c r="AK299" s="115"/>
      <c r="AL299" s="115"/>
      <c r="AM299" s="115"/>
      <c r="AN299" s="115"/>
      <c r="AO299" s="115"/>
      <c r="AP299" s="115"/>
      <c r="AQ299" s="115"/>
      <c r="AR299" s="115"/>
      <c r="AS299" s="115"/>
      <c r="AT299" s="115"/>
      <c r="AU299" s="115"/>
      <c r="AV299" s="115"/>
      <c r="AW299" s="115"/>
      <c r="AX299" s="249" t="str">
        <f>IF(LEN(M297)&gt;=100,"","あと"&amp;100-LEN(M297)&amp;"字入力してください。")</f>
        <v>あと100字入力してください。</v>
      </c>
      <c r="AY299" s="251"/>
      <c r="BD299" s="47"/>
      <c r="BE299" s="257"/>
      <c r="BJ299" s="263"/>
    </row>
    <row r="300" spans="3:62" s="36" customFormat="1" ht="16.5" customHeight="1">
      <c r="C300" s="60"/>
      <c r="D300" s="83"/>
      <c r="E300" s="88"/>
      <c r="F300" s="63" t="s">
        <v>7494</v>
      </c>
      <c r="G300" s="84"/>
      <c r="H300" s="84"/>
      <c r="I300" s="84"/>
      <c r="J300" s="84"/>
      <c r="K300" s="84"/>
      <c r="L300" s="87"/>
      <c r="M300" s="116"/>
      <c r="N300" s="79"/>
      <c r="O300" s="135" t="s">
        <v>11957</v>
      </c>
      <c r="P300" s="135"/>
      <c r="Q300" s="135"/>
      <c r="R300" s="135"/>
      <c r="S300" s="135"/>
      <c r="T300" s="135"/>
      <c r="U300" s="158"/>
      <c r="V300" s="63" t="s">
        <v>11959</v>
      </c>
      <c r="W300" s="84"/>
      <c r="X300" s="84"/>
      <c r="Y300" s="87"/>
      <c r="Z300" s="116"/>
      <c r="AA300" s="79"/>
      <c r="AB300" s="79"/>
      <c r="AC300" s="79"/>
      <c r="AD300" s="79"/>
      <c r="AE300" s="79"/>
      <c r="AF300" s="79"/>
      <c r="AG300" s="79"/>
      <c r="AH300" s="79"/>
      <c r="AI300" s="79"/>
      <c r="AJ300" s="79"/>
      <c r="AK300" s="79"/>
      <c r="AL300" s="79"/>
      <c r="AM300" s="79"/>
      <c r="AN300" s="79"/>
      <c r="AO300" s="79"/>
      <c r="AP300" s="79"/>
      <c r="AQ300" s="79"/>
      <c r="AR300" s="79"/>
      <c r="AS300" s="79"/>
      <c r="AT300" s="79"/>
      <c r="AU300" s="79"/>
      <c r="AV300" s="79"/>
      <c r="AW300" s="167"/>
      <c r="AX300" s="249"/>
      <c r="AY300" s="251"/>
      <c r="BD300" s="47"/>
      <c r="BE300" s="257">
        <v>0</v>
      </c>
      <c r="BJ300" s="263"/>
    </row>
    <row r="301" spans="3:62" s="36" customFormat="1" ht="16.5" customHeight="1">
      <c r="C301" s="60"/>
      <c r="D301" s="83"/>
      <c r="E301" s="88"/>
      <c r="F301" s="60"/>
      <c r="G301" s="83"/>
      <c r="H301" s="83"/>
      <c r="I301" s="83"/>
      <c r="J301" s="83"/>
      <c r="K301" s="83"/>
      <c r="L301" s="88"/>
      <c r="M301" s="117"/>
      <c r="N301" s="80"/>
      <c r="O301" s="136"/>
      <c r="P301" s="136"/>
      <c r="Q301" s="136"/>
      <c r="R301" s="136"/>
      <c r="S301" s="136"/>
      <c r="T301" s="136"/>
      <c r="U301" s="159"/>
      <c r="V301" s="60"/>
      <c r="W301" s="83"/>
      <c r="X301" s="83"/>
      <c r="Y301" s="88"/>
      <c r="Z301" s="117"/>
      <c r="AA301" s="80"/>
      <c r="AB301" s="80"/>
      <c r="AC301" s="80"/>
      <c r="AD301" s="80"/>
      <c r="AE301" s="80"/>
      <c r="AF301" s="80"/>
      <c r="AG301" s="80"/>
      <c r="AH301" s="80"/>
      <c r="AI301" s="80"/>
      <c r="AJ301" s="80"/>
      <c r="AK301" s="80"/>
      <c r="AL301" s="80"/>
      <c r="AM301" s="80"/>
      <c r="AN301" s="80"/>
      <c r="AO301" s="80"/>
      <c r="AP301" s="80"/>
      <c r="AQ301" s="80"/>
      <c r="AR301" s="80"/>
      <c r="AS301" s="80"/>
      <c r="AT301" s="80"/>
      <c r="AU301" s="80"/>
      <c r="AV301" s="80"/>
      <c r="AW301" s="168"/>
      <c r="AX301" s="249"/>
      <c r="AY301" s="251"/>
      <c r="BD301" s="47"/>
      <c r="BE301" s="257"/>
      <c r="BJ301" s="263"/>
    </row>
    <row r="302" spans="3:62" s="36" customFormat="1" ht="16.5" customHeight="1">
      <c r="C302" s="60"/>
      <c r="D302" s="83"/>
      <c r="E302" s="88"/>
      <c r="F302" s="60"/>
      <c r="G302" s="83"/>
      <c r="H302" s="83"/>
      <c r="I302" s="83"/>
      <c r="J302" s="83"/>
      <c r="K302" s="83"/>
      <c r="L302" s="88"/>
      <c r="M302" s="118"/>
      <c r="N302" s="128"/>
      <c r="O302" s="137"/>
      <c r="P302" s="137"/>
      <c r="Q302" s="137"/>
      <c r="R302" s="137"/>
      <c r="S302" s="137"/>
      <c r="T302" s="137"/>
      <c r="U302" s="160"/>
      <c r="V302" s="61"/>
      <c r="W302" s="82"/>
      <c r="X302" s="82"/>
      <c r="Y302" s="89"/>
      <c r="Z302" s="118"/>
      <c r="AA302" s="128"/>
      <c r="AB302" s="128"/>
      <c r="AC302" s="128"/>
      <c r="AD302" s="128"/>
      <c r="AE302" s="128"/>
      <c r="AF302" s="128"/>
      <c r="AG302" s="128"/>
      <c r="AH302" s="128"/>
      <c r="AI302" s="128"/>
      <c r="AJ302" s="128"/>
      <c r="AK302" s="128"/>
      <c r="AL302" s="128"/>
      <c r="AM302" s="128"/>
      <c r="AN302" s="128"/>
      <c r="AO302" s="128"/>
      <c r="AP302" s="128"/>
      <c r="AQ302" s="128"/>
      <c r="AR302" s="128"/>
      <c r="AS302" s="128"/>
      <c r="AT302" s="128"/>
      <c r="AU302" s="128"/>
      <c r="AV302" s="128"/>
      <c r="AW302" s="247"/>
      <c r="AX302" s="249"/>
      <c r="AY302" s="251"/>
      <c r="BD302" s="47"/>
      <c r="BE302" s="257"/>
      <c r="BJ302" s="263"/>
    </row>
    <row r="303" spans="3:62" s="36" customFormat="1" ht="16.5" customHeight="1">
      <c r="C303" s="60"/>
      <c r="D303" s="83"/>
      <c r="E303" s="88"/>
      <c r="F303" s="60"/>
      <c r="G303" s="83"/>
      <c r="H303" s="83"/>
      <c r="I303" s="83"/>
      <c r="J303" s="83"/>
      <c r="K303" s="83"/>
      <c r="L303" s="88"/>
      <c r="M303" s="116"/>
      <c r="N303" s="79"/>
      <c r="O303" s="135" t="s">
        <v>10367</v>
      </c>
      <c r="P303" s="135"/>
      <c r="Q303" s="135"/>
      <c r="R303" s="135"/>
      <c r="S303" s="135"/>
      <c r="T303" s="135"/>
      <c r="U303" s="158"/>
      <c r="V303" s="63" t="s">
        <v>4018</v>
      </c>
      <c r="W303" s="84"/>
      <c r="X303" s="84"/>
      <c r="Y303" s="87"/>
      <c r="Z303" s="119"/>
      <c r="AA303" s="129"/>
      <c r="AB303" s="129"/>
      <c r="AC303" s="129"/>
      <c r="AD303" s="129"/>
      <c r="AE303" s="129"/>
      <c r="AF303" s="129"/>
      <c r="AG303" s="129"/>
      <c r="AH303" s="129"/>
      <c r="AI303" s="129"/>
      <c r="AJ303" s="129"/>
      <c r="AK303" s="129"/>
      <c r="AL303" s="129"/>
      <c r="AM303" s="129"/>
      <c r="AN303" s="129"/>
      <c r="AO303" s="129"/>
      <c r="AP303" s="129"/>
      <c r="AQ303" s="129"/>
      <c r="AR303" s="129"/>
      <c r="AS303" s="129"/>
      <c r="AT303" s="129"/>
      <c r="AU303" s="129"/>
      <c r="AV303" s="129"/>
      <c r="AW303" s="239"/>
      <c r="AX303" s="252"/>
      <c r="AY303" s="251"/>
      <c r="BD303" s="47"/>
      <c r="BE303" s="257"/>
      <c r="BJ303" s="263"/>
    </row>
    <row r="304" spans="3:62" s="36" customFormat="1" ht="16.5" customHeight="1">
      <c r="C304" s="60"/>
      <c r="D304" s="83"/>
      <c r="E304" s="88"/>
      <c r="F304" s="60"/>
      <c r="G304" s="83"/>
      <c r="H304" s="83"/>
      <c r="I304" s="83"/>
      <c r="J304" s="83"/>
      <c r="K304" s="83"/>
      <c r="L304" s="88"/>
      <c r="M304" s="117"/>
      <c r="N304" s="80"/>
      <c r="O304" s="136"/>
      <c r="P304" s="136"/>
      <c r="Q304" s="136"/>
      <c r="R304" s="136"/>
      <c r="S304" s="136"/>
      <c r="T304" s="136"/>
      <c r="U304" s="159"/>
      <c r="V304" s="60"/>
      <c r="W304" s="83"/>
      <c r="X304" s="83"/>
      <c r="Y304" s="88"/>
      <c r="Z304" s="109"/>
      <c r="AA304" s="124"/>
      <c r="AB304" s="124"/>
      <c r="AC304" s="124"/>
      <c r="AD304" s="124"/>
      <c r="AE304" s="124"/>
      <c r="AF304" s="124"/>
      <c r="AG304" s="124"/>
      <c r="AH304" s="124"/>
      <c r="AI304" s="124"/>
      <c r="AJ304" s="124"/>
      <c r="AK304" s="124"/>
      <c r="AL304" s="124"/>
      <c r="AM304" s="124"/>
      <c r="AN304" s="124"/>
      <c r="AO304" s="124"/>
      <c r="AP304" s="124"/>
      <c r="AQ304" s="124"/>
      <c r="AR304" s="124"/>
      <c r="AS304" s="124"/>
      <c r="AT304" s="124"/>
      <c r="AU304" s="124"/>
      <c r="AV304" s="124"/>
      <c r="AW304" s="240"/>
      <c r="AX304" s="252" t="str">
        <f>"現在"&amp;LEN(Z303)&amp;"字です。"</f>
        <v>現在0字です。</v>
      </c>
      <c r="AY304" s="251"/>
      <c r="BD304" s="47"/>
      <c r="BE304" s="257"/>
      <c r="BJ304" s="263"/>
    </row>
    <row r="305" spans="3:62" s="36" customFormat="1" ht="16.5" customHeight="1">
      <c r="C305" s="60"/>
      <c r="D305" s="83"/>
      <c r="E305" s="88"/>
      <c r="F305" s="61"/>
      <c r="G305" s="82"/>
      <c r="H305" s="82"/>
      <c r="I305" s="82"/>
      <c r="J305" s="82"/>
      <c r="K305" s="82"/>
      <c r="L305" s="89"/>
      <c r="M305" s="118"/>
      <c r="N305" s="128"/>
      <c r="O305" s="137"/>
      <c r="P305" s="137"/>
      <c r="Q305" s="137"/>
      <c r="R305" s="137"/>
      <c r="S305" s="137"/>
      <c r="T305" s="137"/>
      <c r="U305" s="160"/>
      <c r="V305" s="61"/>
      <c r="W305" s="82"/>
      <c r="X305" s="82"/>
      <c r="Y305" s="89"/>
      <c r="Z305" s="110"/>
      <c r="AA305" s="123"/>
      <c r="AB305" s="123"/>
      <c r="AC305" s="123"/>
      <c r="AD305" s="123"/>
      <c r="AE305" s="123"/>
      <c r="AF305" s="123"/>
      <c r="AG305" s="123"/>
      <c r="AH305" s="123"/>
      <c r="AI305" s="123"/>
      <c r="AJ305" s="123"/>
      <c r="AK305" s="123"/>
      <c r="AL305" s="123"/>
      <c r="AM305" s="123"/>
      <c r="AN305" s="123"/>
      <c r="AO305" s="123"/>
      <c r="AP305" s="123"/>
      <c r="AQ305" s="123"/>
      <c r="AR305" s="123"/>
      <c r="AS305" s="123"/>
      <c r="AT305" s="123"/>
      <c r="AU305" s="123"/>
      <c r="AV305" s="123"/>
      <c r="AW305" s="241"/>
      <c r="AX305" s="249" t="str">
        <f>IF(LEN(Z303)&gt;=100,"","あと"&amp;100-LEN(Z303)&amp;"字入力してください。")</f>
        <v>あと100字入力してください。</v>
      </c>
      <c r="AY305" s="251"/>
      <c r="BD305" s="47"/>
      <c r="BE305" s="257"/>
      <c r="BJ305" s="263"/>
    </row>
    <row r="306" spans="3:62" s="36" customFormat="1" ht="16.5" customHeight="1">
      <c r="C306" s="60"/>
      <c r="D306" s="83"/>
      <c r="E306" s="88"/>
      <c r="F306" s="62" t="s">
        <v>11955</v>
      </c>
      <c r="G306" s="62"/>
      <c r="H306" s="62"/>
      <c r="I306" s="62"/>
      <c r="J306" s="62"/>
      <c r="K306" s="62"/>
      <c r="L306" s="62"/>
      <c r="M306" s="119"/>
      <c r="N306" s="129"/>
      <c r="O306" s="129"/>
      <c r="P306" s="129"/>
      <c r="Q306" s="129"/>
      <c r="R306" s="129"/>
      <c r="S306" s="129"/>
      <c r="T306" s="129"/>
      <c r="U306" s="129"/>
      <c r="V306" s="129"/>
      <c r="W306" s="129"/>
      <c r="X306" s="129"/>
      <c r="Y306" s="129"/>
      <c r="Z306" s="129"/>
      <c r="AA306" s="129"/>
      <c r="AB306" s="129"/>
      <c r="AC306" s="129"/>
      <c r="AD306" s="129"/>
      <c r="AE306" s="129"/>
      <c r="AF306" s="129"/>
      <c r="AG306" s="129"/>
      <c r="AH306" s="129"/>
      <c r="AI306" s="129"/>
      <c r="AJ306" s="129"/>
      <c r="AK306" s="129"/>
      <c r="AL306" s="129"/>
      <c r="AM306" s="129"/>
      <c r="AN306" s="129"/>
      <c r="AO306" s="129"/>
      <c r="AP306" s="129"/>
      <c r="AQ306" s="129"/>
      <c r="AR306" s="129"/>
      <c r="AS306" s="129"/>
      <c r="AT306" s="129"/>
      <c r="AU306" s="129"/>
      <c r="AV306" s="129"/>
      <c r="AW306" s="239"/>
      <c r="AX306" s="252"/>
      <c r="AY306" s="251"/>
      <c r="BD306" s="47"/>
      <c r="BE306" s="257"/>
      <c r="BJ306" s="263"/>
    </row>
    <row r="307" spans="3:62" s="36" customFormat="1" ht="16.5" customHeight="1">
      <c r="C307" s="60"/>
      <c r="D307" s="83"/>
      <c r="E307" s="88"/>
      <c r="F307" s="62"/>
      <c r="G307" s="62"/>
      <c r="H307" s="62"/>
      <c r="I307" s="62"/>
      <c r="J307" s="62"/>
      <c r="K307" s="62"/>
      <c r="L307" s="62"/>
      <c r="M307" s="109"/>
      <c r="N307" s="124"/>
      <c r="O307" s="124"/>
      <c r="P307" s="124"/>
      <c r="Q307" s="124"/>
      <c r="R307" s="124"/>
      <c r="S307" s="124"/>
      <c r="T307" s="124"/>
      <c r="U307" s="124"/>
      <c r="V307" s="124"/>
      <c r="W307" s="124"/>
      <c r="X307" s="124"/>
      <c r="Y307" s="124"/>
      <c r="Z307" s="124"/>
      <c r="AA307" s="124"/>
      <c r="AB307" s="124"/>
      <c r="AC307" s="124"/>
      <c r="AD307" s="124"/>
      <c r="AE307" s="124"/>
      <c r="AF307" s="124"/>
      <c r="AG307" s="124"/>
      <c r="AH307" s="124"/>
      <c r="AI307" s="124"/>
      <c r="AJ307" s="124"/>
      <c r="AK307" s="124"/>
      <c r="AL307" s="124"/>
      <c r="AM307" s="124"/>
      <c r="AN307" s="124"/>
      <c r="AO307" s="124"/>
      <c r="AP307" s="124"/>
      <c r="AQ307" s="124"/>
      <c r="AR307" s="124"/>
      <c r="AS307" s="124"/>
      <c r="AT307" s="124"/>
      <c r="AU307" s="124"/>
      <c r="AV307" s="124"/>
      <c r="AW307" s="240"/>
      <c r="AX307" s="252" t="str">
        <f>"現在"&amp;LEN(M306)&amp;"字です。"</f>
        <v>現在0字です。</v>
      </c>
      <c r="AY307" s="251"/>
      <c r="BD307" s="47"/>
      <c r="BE307" s="257"/>
      <c r="BJ307" s="263"/>
    </row>
    <row r="308" spans="3:62" s="36" customFormat="1" ht="16.5" customHeight="1">
      <c r="C308" s="61"/>
      <c r="D308" s="82"/>
      <c r="E308" s="89"/>
      <c r="F308" s="62"/>
      <c r="G308" s="62"/>
      <c r="H308" s="62"/>
      <c r="I308" s="62"/>
      <c r="J308" s="62"/>
      <c r="K308" s="62"/>
      <c r="L308" s="62"/>
      <c r="M308" s="110"/>
      <c r="N308" s="123"/>
      <c r="O308" s="123"/>
      <c r="P308" s="123"/>
      <c r="Q308" s="123"/>
      <c r="R308" s="123"/>
      <c r="S308" s="123"/>
      <c r="T308" s="123"/>
      <c r="U308" s="123"/>
      <c r="V308" s="123"/>
      <c r="W308" s="123"/>
      <c r="X308" s="123"/>
      <c r="Y308" s="123"/>
      <c r="Z308" s="123"/>
      <c r="AA308" s="123"/>
      <c r="AB308" s="123"/>
      <c r="AC308" s="123"/>
      <c r="AD308" s="123"/>
      <c r="AE308" s="123"/>
      <c r="AF308" s="123"/>
      <c r="AG308" s="123"/>
      <c r="AH308" s="123"/>
      <c r="AI308" s="123"/>
      <c r="AJ308" s="123"/>
      <c r="AK308" s="123"/>
      <c r="AL308" s="123"/>
      <c r="AM308" s="123"/>
      <c r="AN308" s="123"/>
      <c r="AO308" s="123"/>
      <c r="AP308" s="123"/>
      <c r="AQ308" s="123"/>
      <c r="AR308" s="123"/>
      <c r="AS308" s="123"/>
      <c r="AT308" s="123"/>
      <c r="AU308" s="123"/>
      <c r="AV308" s="123"/>
      <c r="AW308" s="241"/>
      <c r="AX308" s="249" t="str">
        <f>IF(LEN(M306)&gt;=100,"","あと"&amp;100-LEN(M306)&amp;"字入力してください。")</f>
        <v>あと100字入力してください。</v>
      </c>
      <c r="AY308" s="251"/>
      <c r="BD308" s="47"/>
      <c r="BE308" s="257"/>
      <c r="BJ308" s="263"/>
    </row>
    <row r="309" spans="3:62" s="36" customFormat="1" ht="16.5" customHeight="1">
      <c r="C309" s="62" t="s">
        <v>12052</v>
      </c>
      <c r="D309" s="62"/>
      <c r="E309" s="62"/>
      <c r="F309" s="62" t="s">
        <v>11955</v>
      </c>
      <c r="G309" s="62"/>
      <c r="H309" s="62"/>
      <c r="I309" s="62"/>
      <c r="J309" s="62"/>
      <c r="K309" s="62"/>
      <c r="L309" s="62"/>
      <c r="M309" s="119"/>
      <c r="N309" s="129"/>
      <c r="O309" s="129"/>
      <c r="P309" s="129"/>
      <c r="Q309" s="129"/>
      <c r="R309" s="129"/>
      <c r="S309" s="129"/>
      <c r="T309" s="129"/>
      <c r="U309" s="129"/>
      <c r="V309" s="129"/>
      <c r="W309" s="129"/>
      <c r="X309" s="129"/>
      <c r="Y309" s="129"/>
      <c r="Z309" s="129"/>
      <c r="AA309" s="129"/>
      <c r="AB309" s="129"/>
      <c r="AC309" s="129"/>
      <c r="AD309" s="129"/>
      <c r="AE309" s="129"/>
      <c r="AF309" s="129"/>
      <c r="AG309" s="129"/>
      <c r="AH309" s="129"/>
      <c r="AI309" s="129"/>
      <c r="AJ309" s="129"/>
      <c r="AK309" s="129"/>
      <c r="AL309" s="129"/>
      <c r="AM309" s="129"/>
      <c r="AN309" s="129"/>
      <c r="AO309" s="129"/>
      <c r="AP309" s="129"/>
      <c r="AQ309" s="129"/>
      <c r="AR309" s="129"/>
      <c r="AS309" s="129"/>
      <c r="AT309" s="129"/>
      <c r="AU309" s="129"/>
      <c r="AV309" s="129"/>
      <c r="AW309" s="239"/>
      <c r="AX309" s="252"/>
      <c r="AY309" s="251"/>
      <c r="BD309" s="47"/>
      <c r="BE309" s="257"/>
      <c r="BI309" s="36" t="str">
        <f>IF(BH272="未設定",IF(M309="","未回答",IF(AX311="","回答済み","字数不足")),"―")</f>
        <v>―</v>
      </c>
      <c r="BJ309" s="263"/>
    </row>
    <row r="310" spans="3:62" s="36" customFormat="1" ht="16.5" customHeight="1">
      <c r="C310" s="62"/>
      <c r="D310" s="62"/>
      <c r="E310" s="62"/>
      <c r="F310" s="62"/>
      <c r="G310" s="62"/>
      <c r="H310" s="62"/>
      <c r="I310" s="62"/>
      <c r="J310" s="62"/>
      <c r="K310" s="62"/>
      <c r="L310" s="62"/>
      <c r="M310" s="109"/>
      <c r="N310" s="124"/>
      <c r="O310" s="124"/>
      <c r="P310" s="124"/>
      <c r="Q310" s="124"/>
      <c r="R310" s="124"/>
      <c r="S310" s="124"/>
      <c r="T310" s="124"/>
      <c r="U310" s="124"/>
      <c r="V310" s="124"/>
      <c r="W310" s="124"/>
      <c r="X310" s="124"/>
      <c r="Y310" s="124"/>
      <c r="Z310" s="124"/>
      <c r="AA310" s="124"/>
      <c r="AB310" s="124"/>
      <c r="AC310" s="124"/>
      <c r="AD310" s="124"/>
      <c r="AE310" s="124"/>
      <c r="AF310" s="124"/>
      <c r="AG310" s="124"/>
      <c r="AH310" s="124"/>
      <c r="AI310" s="124"/>
      <c r="AJ310" s="124"/>
      <c r="AK310" s="124"/>
      <c r="AL310" s="124"/>
      <c r="AM310" s="124"/>
      <c r="AN310" s="124"/>
      <c r="AO310" s="124"/>
      <c r="AP310" s="124"/>
      <c r="AQ310" s="124"/>
      <c r="AR310" s="124"/>
      <c r="AS310" s="124"/>
      <c r="AT310" s="124"/>
      <c r="AU310" s="124"/>
      <c r="AV310" s="124"/>
      <c r="AW310" s="240"/>
      <c r="AX310" s="252" t="str">
        <f>"現在"&amp;LEN(M309)&amp;"字です。"</f>
        <v>現在0字です。</v>
      </c>
      <c r="AY310" s="251"/>
      <c r="BD310" s="47"/>
      <c r="BE310" s="257"/>
      <c r="BJ310" s="263"/>
    </row>
    <row r="311" spans="3:62" s="36" customFormat="1" ht="16.5" customHeight="1">
      <c r="C311" s="62"/>
      <c r="D311" s="62"/>
      <c r="E311" s="62"/>
      <c r="F311" s="62"/>
      <c r="G311" s="62"/>
      <c r="H311" s="62"/>
      <c r="I311" s="62"/>
      <c r="J311" s="62"/>
      <c r="K311" s="62"/>
      <c r="L311" s="62"/>
      <c r="M311" s="110"/>
      <c r="N311" s="123"/>
      <c r="O311" s="123"/>
      <c r="P311" s="123"/>
      <c r="Q311" s="123"/>
      <c r="R311" s="123"/>
      <c r="S311" s="123"/>
      <c r="T311" s="123"/>
      <c r="U311" s="123"/>
      <c r="V311" s="123"/>
      <c r="W311" s="123"/>
      <c r="X311" s="123"/>
      <c r="Y311" s="123"/>
      <c r="Z311" s="123"/>
      <c r="AA311" s="123"/>
      <c r="AB311" s="123"/>
      <c r="AC311" s="123"/>
      <c r="AD311" s="123"/>
      <c r="AE311" s="123"/>
      <c r="AF311" s="123"/>
      <c r="AG311" s="123"/>
      <c r="AH311" s="123"/>
      <c r="AI311" s="123"/>
      <c r="AJ311" s="123"/>
      <c r="AK311" s="123"/>
      <c r="AL311" s="123"/>
      <c r="AM311" s="123"/>
      <c r="AN311" s="123"/>
      <c r="AO311" s="123"/>
      <c r="AP311" s="123"/>
      <c r="AQ311" s="123"/>
      <c r="AR311" s="123"/>
      <c r="AS311" s="123"/>
      <c r="AT311" s="123"/>
      <c r="AU311" s="123"/>
      <c r="AV311" s="123"/>
      <c r="AW311" s="241"/>
      <c r="AX311" s="249" t="str">
        <f>IF(LEN(M309)&gt;=100,"","あと"&amp;100-LEN(M309)&amp;"字入力してください。")</f>
        <v>あと100字入力してください。</v>
      </c>
      <c r="AY311" s="251"/>
      <c r="BD311" s="47"/>
      <c r="BE311" s="257"/>
      <c r="BJ311" s="263"/>
    </row>
    <row r="312" spans="3:62" s="36" customFormat="1" ht="17.25">
      <c r="C312" s="33"/>
      <c r="D312" s="33"/>
      <c r="E312" s="33"/>
      <c r="F312" s="33"/>
      <c r="G312" s="33"/>
      <c r="H312" s="33"/>
      <c r="I312" s="33"/>
      <c r="J312" s="33"/>
      <c r="K312" s="33"/>
      <c r="L312" s="33"/>
      <c r="M312" s="33"/>
      <c r="N312" s="33"/>
      <c r="O312" s="33"/>
      <c r="P312" s="33"/>
      <c r="Q312" s="33"/>
      <c r="R312" s="33"/>
      <c r="S312" s="33"/>
      <c r="T312" s="33"/>
      <c r="U312" s="33"/>
      <c r="V312" s="33"/>
      <c r="W312" s="33"/>
      <c r="X312" s="33"/>
      <c r="Y312" s="33"/>
      <c r="Z312" s="33"/>
      <c r="AA312" s="33"/>
      <c r="AB312" s="33"/>
      <c r="AC312" s="33"/>
      <c r="AD312" s="33"/>
      <c r="AE312" s="33"/>
      <c r="AF312" s="33"/>
      <c r="AG312" s="33"/>
      <c r="AH312" s="33"/>
      <c r="AI312" s="33"/>
      <c r="AJ312" s="33"/>
      <c r="AK312" s="33"/>
      <c r="AL312" s="33"/>
      <c r="AM312" s="33"/>
      <c r="AN312" s="33"/>
      <c r="AO312" s="33"/>
      <c r="AP312" s="33"/>
      <c r="AQ312" s="33"/>
      <c r="AR312" s="33"/>
      <c r="AS312" s="33"/>
      <c r="AT312" s="33"/>
      <c r="AU312" s="33"/>
      <c r="AV312" s="33"/>
      <c r="AW312" s="33"/>
      <c r="AX312" s="33"/>
      <c r="AY312" s="33"/>
      <c r="BD312" s="47"/>
      <c r="BE312" s="257"/>
      <c r="BJ312" s="263"/>
    </row>
    <row r="313" spans="3:62" s="36" customFormat="1" ht="18" customHeight="1">
      <c r="C313" s="56" t="s">
        <v>73</v>
      </c>
      <c r="D313" s="78"/>
      <c r="E313" s="78"/>
      <c r="F313" s="78"/>
      <c r="G313" s="78"/>
      <c r="H313" s="78"/>
      <c r="I313" s="78"/>
      <c r="J313" s="78"/>
      <c r="K313" s="78"/>
      <c r="L313" s="78"/>
      <c r="M313" s="78"/>
      <c r="N313" s="78"/>
      <c r="O313" s="78"/>
      <c r="P313" s="78"/>
      <c r="Q313" s="78"/>
      <c r="R313" s="78"/>
      <c r="S313" s="78"/>
      <c r="T313" s="78"/>
      <c r="U313" s="78"/>
      <c r="V313" s="78"/>
      <c r="W313" s="166"/>
      <c r="X313" s="171" t="s">
        <v>41</v>
      </c>
      <c r="Y313" s="78"/>
      <c r="Z313" s="78"/>
      <c r="AA313" s="78"/>
      <c r="AB313" s="190" t="s">
        <v>294</v>
      </c>
      <c r="AC313" s="190"/>
      <c r="AD313" s="190"/>
      <c r="AE313" s="193"/>
      <c r="AF313" s="197" t="s">
        <v>12017</v>
      </c>
      <c r="AG313" s="200"/>
      <c r="AH313" s="200"/>
      <c r="AI313" s="200"/>
      <c r="AJ313" s="205" t="s">
        <v>11062</v>
      </c>
      <c r="AK313" s="205"/>
      <c r="AL313" s="205"/>
      <c r="AM313" s="205"/>
      <c r="AN313" s="205"/>
      <c r="AO313" s="205"/>
      <c r="AP313" s="197"/>
      <c r="AQ313" s="225" t="s">
        <v>585</v>
      </c>
      <c r="AR313" s="205"/>
      <c r="AS313" s="205"/>
      <c r="AT313" s="205"/>
      <c r="AU313" s="205"/>
      <c r="AV313" s="205"/>
      <c r="AW313" s="197"/>
      <c r="AX313" s="248"/>
      <c r="AY313" s="248"/>
      <c r="BD313" s="47"/>
      <c r="BE313" s="257"/>
      <c r="BI313" s="36" t="str">
        <f>IF(C314="","―",IF(COUNTIF(BI314:BI359,"未回答"),"未回答",IF(COUNTIF(BI314:BI359,"字数不足"),"字数不足","回答済み")))</f>
        <v>回答済み</v>
      </c>
      <c r="BJ313" s="263"/>
    </row>
    <row r="314" spans="3:62" s="36" customFormat="1" ht="18.649999999999999" customHeight="1">
      <c r="C314" s="57" t="s">
        <v>22432</v>
      </c>
      <c r="D314" s="79"/>
      <c r="E314" s="79"/>
      <c r="F314" s="79"/>
      <c r="G314" s="79"/>
      <c r="H314" s="79"/>
      <c r="I314" s="79"/>
      <c r="J314" s="79"/>
      <c r="K314" s="79"/>
      <c r="L314" s="79"/>
      <c r="M314" s="79"/>
      <c r="N314" s="79"/>
      <c r="O314" s="79"/>
      <c r="P314" s="79"/>
      <c r="Q314" s="79"/>
      <c r="R314" s="79"/>
      <c r="S314" s="79"/>
      <c r="T314" s="79"/>
      <c r="U314" s="79"/>
      <c r="V314" s="79"/>
      <c r="W314" s="167"/>
      <c r="X314" s="172" t="s">
        <v>11946</v>
      </c>
      <c r="Y314" s="179"/>
      <c r="Z314" s="179"/>
      <c r="AA314" s="179"/>
      <c r="AB314" s="92" t="s">
        <v>22433</v>
      </c>
      <c r="AC314" s="92"/>
      <c r="AD314" s="92"/>
      <c r="AE314" s="194"/>
      <c r="AF314" s="198" t="s">
        <v>11947</v>
      </c>
      <c r="AG314" s="92"/>
      <c r="AH314" s="92"/>
      <c r="AI314" s="92"/>
      <c r="AJ314" s="206" t="s">
        <v>22423</v>
      </c>
      <c r="AK314" s="206"/>
      <c r="AL314" s="206"/>
      <c r="AM314" s="206"/>
      <c r="AN314" s="206"/>
      <c r="AO314" s="206"/>
      <c r="AP314" s="217"/>
      <c r="AQ314" s="92" t="s">
        <v>22423</v>
      </c>
      <c r="AR314" s="92"/>
      <c r="AS314" s="92"/>
      <c r="AT314" s="92"/>
      <c r="AU314" s="92"/>
      <c r="AV314" s="92"/>
      <c r="AW314" s="92"/>
      <c r="AX314" s="248"/>
      <c r="AY314" s="248"/>
      <c r="BD314" s="47"/>
      <c r="BE314" s="257"/>
      <c r="BI314" s="36" t="str">
        <f>IF('0.基礎情報'!C314="","―",IF($H$12='【発出時非表示】プルダウンリスト'!$B$4,IF(OR('0.基礎情報'!X314="",'0.基礎情報'!AB314="",'0.基礎情報'!AF314="",'0.基礎情報'!AJ314="",'0.基礎情報'!AQ314="",'0.基礎情報'!AJ316="",'0.基礎情報'!AJ318="",'0.基礎情報'!AJ320="",'0.基礎情報'!AQ316="",'0.基礎情報'!AQ318="",'0.基礎情報'!AQ320=""),"未回答","回答済み"),IF($H$12='【発出時非表示】プルダウンリスト'!$B$5,IF(OR('0.基礎情報'!X314="",'0.基礎情報'!AB314="",'0.基礎情報'!AF314="",'0.基礎情報'!AJ314="",'0.基礎情報'!AQ314="",'0.基礎情報'!AJ316="",'0.基礎情報'!AJ318="",'0.基礎情報'!AJ320="",'0.基礎情報'!AQ316="",'0.基礎情報'!AQ318=""),"未回答","回答済み"),IF($H$12='【発出時非表示】プルダウンリスト'!$B$6,IF(OR('0.基礎情報'!X314="",'0.基礎情報'!AB314="",'0.基礎情報'!AF314="",'0.基礎情報'!AJ314="",'0.基礎情報'!AQ314="",'0.基礎情報'!AJ316="",'0.基礎情報'!AJ318="",'0.基礎情報'!AJ320="",'0.基礎情報'!AQ316=""),"未回答","回答済み"),"―"))))</f>
        <v>回答済み</v>
      </c>
      <c r="BJ314" s="263"/>
    </row>
    <row r="315" spans="3:62" s="36" customFormat="1" ht="18.649999999999999" customHeight="1">
      <c r="C315" s="58"/>
      <c r="D315" s="80"/>
      <c r="E315" s="80"/>
      <c r="F315" s="80"/>
      <c r="G315" s="80"/>
      <c r="H315" s="80"/>
      <c r="I315" s="80"/>
      <c r="J315" s="80"/>
      <c r="K315" s="80"/>
      <c r="L315" s="80"/>
      <c r="M315" s="80"/>
      <c r="N315" s="80"/>
      <c r="O315" s="80"/>
      <c r="P315" s="80"/>
      <c r="Q315" s="80"/>
      <c r="R315" s="80"/>
      <c r="S315" s="80"/>
      <c r="T315" s="80"/>
      <c r="U315" s="80"/>
      <c r="V315" s="80"/>
      <c r="W315" s="168"/>
      <c r="X315" s="173"/>
      <c r="Y315" s="180"/>
      <c r="Z315" s="180"/>
      <c r="AA315" s="180"/>
      <c r="AB315" s="92"/>
      <c r="AC315" s="92"/>
      <c r="AD315" s="92"/>
      <c r="AE315" s="194"/>
      <c r="AF315" s="198"/>
      <c r="AG315" s="92"/>
      <c r="AH315" s="92"/>
      <c r="AI315" s="203"/>
      <c r="AJ315" s="56" t="s">
        <v>6992</v>
      </c>
      <c r="AK315" s="78"/>
      <c r="AL315" s="78"/>
      <c r="AM315" s="78"/>
      <c r="AN315" s="78"/>
      <c r="AO315" s="78"/>
      <c r="AP315" s="218"/>
      <c r="AQ315" s="226" t="s">
        <v>11873</v>
      </c>
      <c r="AR315" s="226"/>
      <c r="AS315" s="226"/>
      <c r="AT315" s="226"/>
      <c r="AU315" s="226"/>
      <c r="AV315" s="226"/>
      <c r="AW315" s="237"/>
      <c r="AX315" s="250" t="s">
        <v>423</v>
      </c>
      <c r="AY315" s="250"/>
      <c r="BD315" s="47"/>
      <c r="BE315" s="257"/>
      <c r="BJ315" s="263"/>
    </row>
    <row r="316" spans="3:62" s="36" customFormat="1" ht="18.649999999999999" customHeight="1">
      <c r="C316" s="58"/>
      <c r="D316" s="80"/>
      <c r="E316" s="80"/>
      <c r="F316" s="80"/>
      <c r="G316" s="80"/>
      <c r="H316" s="80"/>
      <c r="I316" s="80"/>
      <c r="J316" s="80"/>
      <c r="K316" s="80"/>
      <c r="L316" s="80"/>
      <c r="M316" s="80"/>
      <c r="N316" s="80"/>
      <c r="O316" s="80"/>
      <c r="P316" s="80"/>
      <c r="Q316" s="80"/>
      <c r="R316" s="80"/>
      <c r="S316" s="80"/>
      <c r="T316" s="80"/>
      <c r="U316" s="80"/>
      <c r="V316" s="80"/>
      <c r="W316" s="168"/>
      <c r="X316" s="173"/>
      <c r="Y316" s="180"/>
      <c r="Z316" s="180"/>
      <c r="AA316" s="180"/>
      <c r="AB316" s="92"/>
      <c r="AC316" s="92"/>
      <c r="AD316" s="92"/>
      <c r="AE316" s="194"/>
      <c r="AF316" s="198"/>
      <c r="AG316" s="92"/>
      <c r="AH316" s="92"/>
      <c r="AI316" s="203"/>
      <c r="AJ316" s="207">
        <v>270</v>
      </c>
      <c r="AK316" s="92"/>
      <c r="AL316" s="92"/>
      <c r="AM316" s="92"/>
      <c r="AN316" s="92"/>
      <c r="AO316" s="92"/>
      <c r="AP316" s="194"/>
      <c r="AQ316" s="92">
        <v>2725</v>
      </c>
      <c r="AR316" s="92"/>
      <c r="AS316" s="92"/>
      <c r="AT316" s="92"/>
      <c r="AU316" s="92"/>
      <c r="AV316" s="92"/>
      <c r="AW316" s="203"/>
      <c r="AX316" s="186" t="str">
        <f>IFERROR(IF(AJ316="未設定","未設定",IF(AQ316="","",IF(AQ316="未計測","未計測",IF(AF314="増加KPI",IF(AQ316&gt;=AJ316,"達成","未達成"),IF(AF314="減少KPI",IF(AJ316&gt;=AQ316,"達成","未達成"),"判定不能"))))),"判定不能")</f>
        <v>達成</v>
      </c>
      <c r="AY316" s="186"/>
      <c r="BD316" s="47"/>
      <c r="BE316" s="257"/>
      <c r="BJ316" s="263"/>
    </row>
    <row r="317" spans="3:62" s="36" customFormat="1" ht="18.649999999999999" customHeight="1">
      <c r="C317" s="58"/>
      <c r="D317" s="80"/>
      <c r="E317" s="80"/>
      <c r="F317" s="80"/>
      <c r="G317" s="80"/>
      <c r="H317" s="80"/>
      <c r="I317" s="80"/>
      <c r="J317" s="80"/>
      <c r="K317" s="80"/>
      <c r="L317" s="80"/>
      <c r="M317" s="80"/>
      <c r="N317" s="80"/>
      <c r="O317" s="80"/>
      <c r="P317" s="80"/>
      <c r="Q317" s="80"/>
      <c r="R317" s="80"/>
      <c r="S317" s="80"/>
      <c r="T317" s="80"/>
      <c r="U317" s="80"/>
      <c r="V317" s="80"/>
      <c r="W317" s="168"/>
      <c r="X317" s="173"/>
      <c r="Y317" s="180"/>
      <c r="Z317" s="180"/>
      <c r="AA317" s="180"/>
      <c r="AB317" s="92"/>
      <c r="AC317" s="92"/>
      <c r="AD317" s="92"/>
      <c r="AE317" s="194"/>
      <c r="AF317" s="198"/>
      <c r="AG317" s="92"/>
      <c r="AH317" s="92"/>
      <c r="AI317" s="203"/>
      <c r="AJ317" s="208" t="s">
        <v>11872</v>
      </c>
      <c r="AK317" s="212"/>
      <c r="AL317" s="212"/>
      <c r="AM317" s="212"/>
      <c r="AN317" s="212"/>
      <c r="AO317" s="212"/>
      <c r="AP317" s="219"/>
      <c r="AQ317" s="227" t="s">
        <v>107</v>
      </c>
      <c r="AR317" s="227"/>
      <c r="AS317" s="227"/>
      <c r="AT317" s="227"/>
      <c r="AU317" s="227"/>
      <c r="AV317" s="227"/>
      <c r="AW317" s="238"/>
      <c r="AX317" s="250" t="s">
        <v>423</v>
      </c>
      <c r="AY317" s="250"/>
      <c r="BD317" s="47"/>
      <c r="BE317" s="257"/>
      <c r="BJ317" s="263"/>
    </row>
    <row r="318" spans="3:62" s="36" customFormat="1" ht="18.649999999999999" customHeight="1">
      <c r="C318" s="58"/>
      <c r="D318" s="80"/>
      <c r="E318" s="80"/>
      <c r="F318" s="80"/>
      <c r="G318" s="80"/>
      <c r="H318" s="80"/>
      <c r="I318" s="80"/>
      <c r="J318" s="80"/>
      <c r="K318" s="80"/>
      <c r="L318" s="80"/>
      <c r="M318" s="80"/>
      <c r="N318" s="80"/>
      <c r="O318" s="80"/>
      <c r="P318" s="80"/>
      <c r="Q318" s="80"/>
      <c r="R318" s="80"/>
      <c r="S318" s="80"/>
      <c r="T318" s="80"/>
      <c r="U318" s="80"/>
      <c r="V318" s="80"/>
      <c r="W318" s="168"/>
      <c r="X318" s="173"/>
      <c r="Y318" s="180"/>
      <c r="Z318" s="180"/>
      <c r="AA318" s="180"/>
      <c r="AB318" s="92"/>
      <c r="AC318" s="92"/>
      <c r="AD318" s="92"/>
      <c r="AE318" s="194"/>
      <c r="AF318" s="198"/>
      <c r="AG318" s="92"/>
      <c r="AH318" s="92"/>
      <c r="AI318" s="203"/>
      <c r="AJ318" s="209">
        <v>1620</v>
      </c>
      <c r="AK318" s="213"/>
      <c r="AL318" s="213"/>
      <c r="AM318" s="213"/>
      <c r="AN318" s="213"/>
      <c r="AO318" s="213"/>
      <c r="AP318" s="220"/>
      <c r="AQ318" s="203"/>
      <c r="AR318" s="213"/>
      <c r="AS318" s="213"/>
      <c r="AT318" s="213"/>
      <c r="AU318" s="213"/>
      <c r="AV318" s="213"/>
      <c r="AW318" s="213"/>
      <c r="AX318" s="186" t="str">
        <f>IFERROR(IF(AQ318="","",IF(AQ318="未計測","未計測",IF(AF314="増加KPI",IF(AQ318&gt;=AJ318,"達成","未達成"),IF(AF314="減少KPI",IF(AJ318&gt;=AQ318,"達成","未達成"),"判定不能")))),"判定不能")</f>
        <v/>
      </c>
      <c r="AY318" s="186"/>
      <c r="BD318" s="47"/>
      <c r="BE318" s="257"/>
      <c r="BJ318" s="263"/>
    </row>
    <row r="319" spans="3:62" s="36" customFormat="1" ht="18.649999999999999" customHeight="1">
      <c r="C319" s="58"/>
      <c r="D319" s="80"/>
      <c r="E319" s="80"/>
      <c r="F319" s="80"/>
      <c r="G319" s="80"/>
      <c r="H319" s="80"/>
      <c r="I319" s="80"/>
      <c r="J319" s="80"/>
      <c r="K319" s="80"/>
      <c r="L319" s="80"/>
      <c r="M319" s="80"/>
      <c r="N319" s="80"/>
      <c r="O319" s="80"/>
      <c r="P319" s="80"/>
      <c r="Q319" s="80"/>
      <c r="R319" s="80"/>
      <c r="S319" s="80"/>
      <c r="T319" s="80"/>
      <c r="U319" s="80"/>
      <c r="V319" s="80"/>
      <c r="W319" s="168"/>
      <c r="X319" s="173"/>
      <c r="Y319" s="180"/>
      <c r="Z319" s="180"/>
      <c r="AA319" s="180"/>
      <c r="AB319" s="92"/>
      <c r="AC319" s="92"/>
      <c r="AD319" s="92"/>
      <c r="AE319" s="194"/>
      <c r="AF319" s="198"/>
      <c r="AG319" s="92"/>
      <c r="AH319" s="92"/>
      <c r="AI319" s="203"/>
      <c r="AJ319" s="210" t="s">
        <v>5787</v>
      </c>
      <c r="AK319" s="205"/>
      <c r="AL319" s="205"/>
      <c r="AM319" s="205"/>
      <c r="AN319" s="205"/>
      <c r="AO319" s="205"/>
      <c r="AP319" s="221"/>
      <c r="AQ319" s="227" t="s">
        <v>11913</v>
      </c>
      <c r="AR319" s="227"/>
      <c r="AS319" s="227"/>
      <c r="AT319" s="227"/>
      <c r="AU319" s="227"/>
      <c r="AV319" s="227"/>
      <c r="AW319" s="238"/>
      <c r="AX319" s="250" t="s">
        <v>423</v>
      </c>
      <c r="AY319" s="250"/>
      <c r="BD319" s="47"/>
      <c r="BE319" s="257"/>
      <c r="BH319" s="36" t="str">
        <f>IF($H$12='【発出時非表示】プルダウンリスト'!$B$4,"3年目",IF($H$12='【発出時非表示】プルダウンリスト'!$B$5,"2年目",IF($H$12='【発出時非表示】プルダウンリスト'!$B$6,"1年目","")))</f>
        <v>1年目</v>
      </c>
      <c r="BJ319" s="263"/>
    </row>
    <row r="320" spans="3:62" s="36" customFormat="1" ht="18.649999999999999" customHeight="1">
      <c r="C320" s="59"/>
      <c r="D320" s="81"/>
      <c r="E320" s="81"/>
      <c r="F320" s="81"/>
      <c r="G320" s="81"/>
      <c r="H320" s="81"/>
      <c r="I320" s="81"/>
      <c r="J320" s="81"/>
      <c r="K320" s="81"/>
      <c r="L320" s="81"/>
      <c r="M320" s="81"/>
      <c r="N320" s="81"/>
      <c r="O320" s="81"/>
      <c r="P320" s="81"/>
      <c r="Q320" s="81"/>
      <c r="R320" s="81"/>
      <c r="S320" s="81"/>
      <c r="T320" s="81"/>
      <c r="U320" s="81"/>
      <c r="V320" s="81"/>
      <c r="W320" s="169"/>
      <c r="X320" s="174"/>
      <c r="Y320" s="181"/>
      <c r="Z320" s="181"/>
      <c r="AA320" s="181"/>
      <c r="AB320" s="191"/>
      <c r="AC320" s="191"/>
      <c r="AD320" s="191"/>
      <c r="AE320" s="195"/>
      <c r="AF320" s="198"/>
      <c r="AG320" s="92"/>
      <c r="AH320" s="92"/>
      <c r="AI320" s="203"/>
      <c r="AJ320" s="211">
        <v>2700</v>
      </c>
      <c r="AK320" s="206"/>
      <c r="AL320" s="206"/>
      <c r="AM320" s="206"/>
      <c r="AN320" s="206"/>
      <c r="AO320" s="206"/>
      <c r="AP320" s="222"/>
      <c r="AQ320" s="203"/>
      <c r="AR320" s="213"/>
      <c r="AS320" s="213"/>
      <c r="AT320" s="213"/>
      <c r="AU320" s="213"/>
      <c r="AV320" s="213"/>
      <c r="AW320" s="213"/>
      <c r="AX320" s="186" t="str">
        <f>IFERROR(IF(AQ320="","",IF(AQ320="未計測","未計測",IF(AF314="増加KPI",IF(AQ320&gt;=AJ320,"達成","未達成"),IF(AF314="減少KPI",IF(AJ320&gt;=AQ320,"達成","未達成"),"判定不能")))),"判定不能")</f>
        <v/>
      </c>
      <c r="AY320" s="186"/>
      <c r="BD320" s="47"/>
      <c r="BE320" s="259" t="str">
        <f>IFERROR(IF(AQ320="","",IF(AQ320="未計測","未計測",IF(AQ314="なし",AX320,IF(AQ314="",AX320,IF(AF314="増加KPI",(AQ320-AQ314)/(AJ320-AQ314),IF(AF314="減少KPI",(AQ314-AQ320)/(AQ314-AJ320),AX320)))))),AX320)</f>
        <v/>
      </c>
      <c r="BF320" s="261" t="str">
        <f>IFERROR(IF(BE320="未計測",IF(AQ318="未計測","未計測",IF(AQ314="なし",AX318,IF(AQ314="",AX318,IF(AF314="増加KPI",(AQ318-AQ314)/(AJ320-AQ314),IF(AF314="減少KPI",(AQ314-AQ318)/(AQ314-AJ320),AX318))))),"―"),AX318)</f>
        <v>―</v>
      </c>
      <c r="BG320" s="261" t="str">
        <f>IFERROR(IF(BF320="未計測",IF(AQ316="未計測","未計測",IF(AQ314="なし",AX316,IF(AQ314="",AX316,IF(AF314="増加KPI",(AQ316-AQ314)/(AJ320-AQ314),IF(AF314="減少KPI",(AQ314-AQ316)/(AQ314-AJ320),AX316))))),"―"),AX316)</f>
        <v>―</v>
      </c>
      <c r="BH320" s="36" t="str">
        <f>IF($H$12='【発出時非表示】プルダウンリスト'!$B$4,AX320,IF($H$12='【発出時非表示】プルダウンリスト'!$B$5,AX318,IF($H$12='【発出時非表示】プルダウンリスト'!$B$6,AX316,"")))</f>
        <v>達成</v>
      </c>
      <c r="BJ320" s="263"/>
    </row>
    <row r="321" spans="3:62" s="36" customFormat="1" ht="18.649999999999999" customHeight="1">
      <c r="C321" s="64" t="s">
        <v>12026</v>
      </c>
      <c r="D321" s="86"/>
      <c r="E321" s="86"/>
      <c r="F321" s="86"/>
      <c r="G321" s="86"/>
      <c r="H321" s="86"/>
      <c r="I321" s="86"/>
      <c r="J321" s="86"/>
      <c r="K321" s="86"/>
      <c r="L321" s="103"/>
      <c r="M321" s="109" t="s">
        <v>13242</v>
      </c>
      <c r="N321" s="124"/>
      <c r="O321" s="124"/>
      <c r="P321" s="124"/>
      <c r="Q321" s="124"/>
      <c r="R321" s="124"/>
      <c r="S321" s="124"/>
      <c r="T321" s="124"/>
      <c r="U321" s="124"/>
      <c r="V321" s="124"/>
      <c r="W321" s="124"/>
      <c r="X321" s="124"/>
      <c r="Y321" s="124"/>
      <c r="Z321" s="124"/>
      <c r="AA321" s="124"/>
      <c r="AB321" s="124"/>
      <c r="AC321" s="124"/>
      <c r="AD321" s="124"/>
      <c r="AE321" s="124"/>
      <c r="AF321" s="124"/>
      <c r="AG321" s="124"/>
      <c r="AH321" s="124"/>
      <c r="AI321" s="124"/>
      <c r="AJ321" s="124"/>
      <c r="AK321" s="124"/>
      <c r="AL321" s="124"/>
      <c r="AM321" s="124"/>
      <c r="AN321" s="124"/>
      <c r="AO321" s="124"/>
      <c r="AP321" s="124"/>
      <c r="AQ321" s="129"/>
      <c r="AR321" s="129"/>
      <c r="AS321" s="129"/>
      <c r="AT321" s="129"/>
      <c r="AU321" s="129"/>
      <c r="AV321" s="129"/>
      <c r="AW321" s="239"/>
      <c r="AX321" s="251"/>
      <c r="AY321" s="253"/>
      <c r="BD321" s="47"/>
      <c r="BE321" s="259"/>
      <c r="BF321" s="261"/>
      <c r="BG321" s="261"/>
      <c r="BI321" s="36" t="str">
        <f>IF(AQ314="なし",IF(M321="","未回答","回答済み"),"―")</f>
        <v>回答済み</v>
      </c>
      <c r="BJ321" s="263"/>
    </row>
    <row r="322" spans="3:62" s="36" customFormat="1" ht="18.649999999999999" customHeight="1">
      <c r="C322" s="64"/>
      <c r="D322" s="86"/>
      <c r="E322" s="86"/>
      <c r="F322" s="86"/>
      <c r="G322" s="86"/>
      <c r="H322" s="86"/>
      <c r="I322" s="86"/>
      <c r="J322" s="86"/>
      <c r="K322" s="86"/>
      <c r="L322" s="103"/>
      <c r="M322" s="109"/>
      <c r="N322" s="124"/>
      <c r="O322" s="124"/>
      <c r="P322" s="124"/>
      <c r="Q322" s="124"/>
      <c r="R322" s="124"/>
      <c r="S322" s="124"/>
      <c r="T322" s="124"/>
      <c r="U322" s="124"/>
      <c r="V322" s="124"/>
      <c r="W322" s="124"/>
      <c r="X322" s="124"/>
      <c r="Y322" s="124"/>
      <c r="Z322" s="124"/>
      <c r="AA322" s="124"/>
      <c r="AB322" s="124"/>
      <c r="AC322" s="124"/>
      <c r="AD322" s="124"/>
      <c r="AE322" s="124"/>
      <c r="AF322" s="124"/>
      <c r="AG322" s="124"/>
      <c r="AH322" s="124"/>
      <c r="AI322" s="124"/>
      <c r="AJ322" s="124"/>
      <c r="AK322" s="124"/>
      <c r="AL322" s="124"/>
      <c r="AM322" s="124"/>
      <c r="AN322" s="124"/>
      <c r="AO322" s="124"/>
      <c r="AP322" s="124"/>
      <c r="AQ322" s="124"/>
      <c r="AR322" s="124"/>
      <c r="AS322" s="124"/>
      <c r="AT322" s="124"/>
      <c r="AU322" s="124"/>
      <c r="AV322" s="124"/>
      <c r="AW322" s="240"/>
      <c r="AX322" s="251"/>
      <c r="AY322" s="253"/>
      <c r="BD322" s="47"/>
      <c r="BE322" s="259"/>
      <c r="BF322" s="261"/>
      <c r="BG322" s="261"/>
      <c r="BJ322" s="263"/>
    </row>
    <row r="323" spans="3:62" s="36" customFormat="1" ht="18.649999999999999" customHeight="1">
      <c r="C323" s="65"/>
      <c r="D323" s="85"/>
      <c r="E323" s="85"/>
      <c r="F323" s="85"/>
      <c r="G323" s="85"/>
      <c r="H323" s="85"/>
      <c r="I323" s="85"/>
      <c r="J323" s="85"/>
      <c r="K323" s="85"/>
      <c r="L323" s="104"/>
      <c r="M323" s="110"/>
      <c r="N323" s="123"/>
      <c r="O323" s="123"/>
      <c r="P323" s="123"/>
      <c r="Q323" s="123"/>
      <c r="R323" s="123"/>
      <c r="S323" s="123"/>
      <c r="T323" s="123"/>
      <c r="U323" s="123"/>
      <c r="V323" s="123"/>
      <c r="W323" s="123"/>
      <c r="X323" s="123"/>
      <c r="Y323" s="123"/>
      <c r="Z323" s="123"/>
      <c r="AA323" s="123"/>
      <c r="AB323" s="123"/>
      <c r="AC323" s="123"/>
      <c r="AD323" s="123"/>
      <c r="AE323" s="123"/>
      <c r="AF323" s="123"/>
      <c r="AG323" s="123"/>
      <c r="AH323" s="123"/>
      <c r="AI323" s="123"/>
      <c r="AJ323" s="123"/>
      <c r="AK323" s="123"/>
      <c r="AL323" s="123"/>
      <c r="AM323" s="123"/>
      <c r="AN323" s="123"/>
      <c r="AO323" s="123"/>
      <c r="AP323" s="123"/>
      <c r="AQ323" s="123"/>
      <c r="AR323" s="123"/>
      <c r="AS323" s="123"/>
      <c r="AT323" s="123"/>
      <c r="AU323" s="123"/>
      <c r="AV323" s="123"/>
      <c r="AW323" s="241"/>
      <c r="AX323" s="249"/>
      <c r="AY323" s="253"/>
      <c r="BD323" s="47"/>
      <c r="BE323" s="259"/>
      <c r="BF323" s="261"/>
      <c r="BG323" s="261"/>
      <c r="BJ323" s="263"/>
    </row>
    <row r="324" spans="3:62" s="36" customFormat="1" ht="16.5" customHeight="1">
      <c r="C324" s="62" t="s">
        <v>12020</v>
      </c>
      <c r="D324" s="62"/>
      <c r="E324" s="62"/>
      <c r="F324" s="62" t="s">
        <v>577</v>
      </c>
      <c r="G324" s="62"/>
      <c r="H324" s="62"/>
      <c r="I324" s="62"/>
      <c r="J324" s="62"/>
      <c r="K324" s="62"/>
      <c r="L324" s="62"/>
      <c r="M324" s="111" t="s">
        <v>22434</v>
      </c>
      <c r="N324" s="111"/>
      <c r="O324" s="111"/>
      <c r="P324" s="111"/>
      <c r="Q324" s="111"/>
      <c r="R324" s="111"/>
      <c r="S324" s="111"/>
      <c r="T324" s="111"/>
      <c r="U324" s="111"/>
      <c r="V324" s="111"/>
      <c r="W324" s="111"/>
      <c r="X324" s="111"/>
      <c r="Y324" s="111"/>
      <c r="Z324" s="111"/>
      <c r="AA324" s="111"/>
      <c r="AB324" s="111"/>
      <c r="AC324" s="111"/>
      <c r="AD324" s="111"/>
      <c r="AE324" s="111"/>
      <c r="AF324" s="111"/>
      <c r="AG324" s="111"/>
      <c r="AH324" s="111"/>
      <c r="AI324" s="111"/>
      <c r="AJ324" s="111"/>
      <c r="AK324" s="111"/>
      <c r="AL324" s="111"/>
      <c r="AM324" s="111"/>
      <c r="AN324" s="111"/>
      <c r="AO324" s="111"/>
      <c r="AP324" s="111"/>
      <c r="AQ324" s="111"/>
      <c r="AR324" s="111"/>
      <c r="AS324" s="111"/>
      <c r="AT324" s="111"/>
      <c r="AU324" s="111"/>
      <c r="AV324" s="111"/>
      <c r="AW324" s="111"/>
      <c r="AX324" s="251"/>
      <c r="AY324" s="185"/>
      <c r="BD324" s="47"/>
      <c r="BE324" s="257"/>
      <c r="BI324" s="36" t="str">
        <f>IF(BH320="達成",IF(OR(M324="",M327=""),"未回答",IF(AND(AX326="",AX329=""),"回答済み","字数不足")),"―")</f>
        <v>回答済み</v>
      </c>
      <c r="BJ324" s="263"/>
    </row>
    <row r="325" spans="3:62" s="36" customFormat="1" ht="16.5" customHeight="1">
      <c r="C325" s="62"/>
      <c r="D325" s="62"/>
      <c r="E325" s="62"/>
      <c r="F325" s="62"/>
      <c r="G325" s="62"/>
      <c r="H325" s="62"/>
      <c r="I325" s="62"/>
      <c r="J325" s="62"/>
      <c r="K325" s="62"/>
      <c r="L325" s="62"/>
      <c r="M325" s="111"/>
      <c r="N325" s="111"/>
      <c r="O325" s="111"/>
      <c r="P325" s="111"/>
      <c r="Q325" s="111"/>
      <c r="R325" s="111"/>
      <c r="S325" s="111"/>
      <c r="T325" s="111"/>
      <c r="U325" s="111"/>
      <c r="V325" s="111"/>
      <c r="W325" s="111"/>
      <c r="X325" s="111"/>
      <c r="Y325" s="111"/>
      <c r="Z325" s="111"/>
      <c r="AA325" s="111"/>
      <c r="AB325" s="111"/>
      <c r="AC325" s="111"/>
      <c r="AD325" s="111"/>
      <c r="AE325" s="111"/>
      <c r="AF325" s="111"/>
      <c r="AG325" s="111"/>
      <c r="AH325" s="111"/>
      <c r="AI325" s="111"/>
      <c r="AJ325" s="111"/>
      <c r="AK325" s="111"/>
      <c r="AL325" s="111"/>
      <c r="AM325" s="111"/>
      <c r="AN325" s="111"/>
      <c r="AO325" s="111"/>
      <c r="AP325" s="111"/>
      <c r="AQ325" s="111"/>
      <c r="AR325" s="111"/>
      <c r="AS325" s="111"/>
      <c r="AT325" s="111"/>
      <c r="AU325" s="111"/>
      <c r="AV325" s="111"/>
      <c r="AW325" s="111"/>
      <c r="AX325" s="251" t="str">
        <f>"現在"&amp;LEN(M324)&amp;"字です。"</f>
        <v>現在104字です。</v>
      </c>
      <c r="AY325" s="185"/>
      <c r="BD325" s="47"/>
      <c r="BE325" s="257"/>
      <c r="BJ325" s="263"/>
    </row>
    <row r="326" spans="3:62" s="36" customFormat="1">
      <c r="C326" s="62"/>
      <c r="D326" s="62"/>
      <c r="E326" s="62"/>
      <c r="F326" s="62"/>
      <c r="G326" s="62"/>
      <c r="H326" s="62"/>
      <c r="I326" s="62"/>
      <c r="J326" s="62"/>
      <c r="K326" s="62"/>
      <c r="L326" s="62"/>
      <c r="M326" s="111"/>
      <c r="N326" s="111"/>
      <c r="O326" s="111"/>
      <c r="P326" s="111"/>
      <c r="Q326" s="111"/>
      <c r="R326" s="111"/>
      <c r="S326" s="111"/>
      <c r="T326" s="111"/>
      <c r="U326" s="111"/>
      <c r="V326" s="111"/>
      <c r="W326" s="111"/>
      <c r="X326" s="111"/>
      <c r="Y326" s="111"/>
      <c r="Z326" s="111"/>
      <c r="AA326" s="111"/>
      <c r="AB326" s="111"/>
      <c r="AC326" s="111"/>
      <c r="AD326" s="111"/>
      <c r="AE326" s="111"/>
      <c r="AF326" s="111"/>
      <c r="AG326" s="111"/>
      <c r="AH326" s="111"/>
      <c r="AI326" s="111"/>
      <c r="AJ326" s="111"/>
      <c r="AK326" s="111"/>
      <c r="AL326" s="111"/>
      <c r="AM326" s="111"/>
      <c r="AN326" s="111"/>
      <c r="AO326" s="111"/>
      <c r="AP326" s="111"/>
      <c r="AQ326" s="111"/>
      <c r="AR326" s="111"/>
      <c r="AS326" s="111"/>
      <c r="AT326" s="111"/>
      <c r="AU326" s="111"/>
      <c r="AV326" s="111"/>
      <c r="AW326" s="111"/>
      <c r="AX326" s="249" t="str">
        <f>IF(LEN(M324)&gt;=100,"","あと"&amp;100-LEN(M324)&amp;"字入力してください。")</f>
        <v/>
      </c>
      <c r="AY326" s="185"/>
      <c r="BD326" s="47"/>
      <c r="BE326" s="257"/>
      <c r="BJ326" s="263"/>
    </row>
    <row r="327" spans="3:62" s="36" customFormat="1" ht="18.75" customHeight="1">
      <c r="C327" s="62"/>
      <c r="D327" s="62"/>
      <c r="E327" s="62"/>
      <c r="F327" s="62" t="s">
        <v>11955</v>
      </c>
      <c r="G327" s="62"/>
      <c r="H327" s="62"/>
      <c r="I327" s="62"/>
      <c r="J327" s="62"/>
      <c r="K327" s="62"/>
      <c r="L327" s="62"/>
      <c r="M327" s="111" t="s">
        <v>22429</v>
      </c>
      <c r="N327" s="111"/>
      <c r="O327" s="111"/>
      <c r="P327" s="111"/>
      <c r="Q327" s="111"/>
      <c r="R327" s="111"/>
      <c r="S327" s="111"/>
      <c r="T327" s="111"/>
      <c r="U327" s="111"/>
      <c r="V327" s="111"/>
      <c r="W327" s="111"/>
      <c r="X327" s="111"/>
      <c r="Y327" s="111"/>
      <c r="Z327" s="111"/>
      <c r="AA327" s="111"/>
      <c r="AB327" s="111"/>
      <c r="AC327" s="111"/>
      <c r="AD327" s="111"/>
      <c r="AE327" s="111"/>
      <c r="AF327" s="111"/>
      <c r="AG327" s="111"/>
      <c r="AH327" s="111"/>
      <c r="AI327" s="111"/>
      <c r="AJ327" s="111"/>
      <c r="AK327" s="111"/>
      <c r="AL327" s="111"/>
      <c r="AM327" s="111"/>
      <c r="AN327" s="111"/>
      <c r="AO327" s="111"/>
      <c r="AP327" s="111"/>
      <c r="AQ327" s="111"/>
      <c r="AR327" s="111"/>
      <c r="AS327" s="111"/>
      <c r="AT327" s="111"/>
      <c r="AU327" s="111"/>
      <c r="AV327" s="111"/>
      <c r="AW327" s="111"/>
      <c r="AX327" s="252"/>
      <c r="AY327" s="254"/>
      <c r="BD327" s="47"/>
      <c r="BE327" s="257"/>
      <c r="BJ327" s="263"/>
    </row>
    <row r="328" spans="3:62" s="36" customFormat="1" ht="18.75" customHeight="1">
      <c r="C328" s="62"/>
      <c r="D328" s="62"/>
      <c r="E328" s="62"/>
      <c r="F328" s="62"/>
      <c r="G328" s="62"/>
      <c r="H328" s="62"/>
      <c r="I328" s="62"/>
      <c r="J328" s="62"/>
      <c r="K328" s="62"/>
      <c r="L328" s="62"/>
      <c r="M328" s="111"/>
      <c r="N328" s="111"/>
      <c r="O328" s="111"/>
      <c r="P328" s="111"/>
      <c r="Q328" s="111"/>
      <c r="R328" s="111"/>
      <c r="S328" s="111"/>
      <c r="T328" s="111"/>
      <c r="U328" s="111"/>
      <c r="V328" s="111"/>
      <c r="W328" s="111"/>
      <c r="X328" s="111"/>
      <c r="Y328" s="111"/>
      <c r="Z328" s="111"/>
      <c r="AA328" s="111"/>
      <c r="AB328" s="111"/>
      <c r="AC328" s="111"/>
      <c r="AD328" s="111"/>
      <c r="AE328" s="111"/>
      <c r="AF328" s="111"/>
      <c r="AG328" s="111"/>
      <c r="AH328" s="111"/>
      <c r="AI328" s="111"/>
      <c r="AJ328" s="111"/>
      <c r="AK328" s="111"/>
      <c r="AL328" s="111"/>
      <c r="AM328" s="111"/>
      <c r="AN328" s="111"/>
      <c r="AO328" s="111"/>
      <c r="AP328" s="111"/>
      <c r="AQ328" s="111"/>
      <c r="AR328" s="111"/>
      <c r="AS328" s="111"/>
      <c r="AT328" s="111"/>
      <c r="AU328" s="111"/>
      <c r="AV328" s="111"/>
      <c r="AW328" s="111"/>
      <c r="AX328" s="252" t="str">
        <f>"現在"&amp;LEN(M327)&amp;"字です。"</f>
        <v>現在102字です。</v>
      </c>
      <c r="AY328" s="254"/>
      <c r="BD328" s="47"/>
      <c r="BE328" s="257"/>
      <c r="BJ328" s="263"/>
    </row>
    <row r="329" spans="3:62" s="36" customFormat="1" ht="16.5" customHeight="1">
      <c r="C329" s="62"/>
      <c r="D329" s="62"/>
      <c r="E329" s="62"/>
      <c r="F329" s="62"/>
      <c r="G329" s="62"/>
      <c r="H329" s="62"/>
      <c r="I329" s="62"/>
      <c r="J329" s="62"/>
      <c r="K329" s="62"/>
      <c r="L329" s="62"/>
      <c r="M329" s="111"/>
      <c r="N329" s="111"/>
      <c r="O329" s="111"/>
      <c r="P329" s="111"/>
      <c r="Q329" s="111"/>
      <c r="R329" s="111"/>
      <c r="S329" s="111"/>
      <c r="T329" s="111"/>
      <c r="U329" s="111"/>
      <c r="V329" s="111"/>
      <c r="W329" s="111"/>
      <c r="X329" s="111"/>
      <c r="Y329" s="111"/>
      <c r="Z329" s="111"/>
      <c r="AA329" s="111"/>
      <c r="AB329" s="111"/>
      <c r="AC329" s="111"/>
      <c r="AD329" s="111"/>
      <c r="AE329" s="111"/>
      <c r="AF329" s="111"/>
      <c r="AG329" s="111"/>
      <c r="AH329" s="111"/>
      <c r="AI329" s="111"/>
      <c r="AJ329" s="111"/>
      <c r="AK329" s="111"/>
      <c r="AL329" s="111"/>
      <c r="AM329" s="111"/>
      <c r="AN329" s="111"/>
      <c r="AO329" s="111"/>
      <c r="AP329" s="111"/>
      <c r="AQ329" s="111"/>
      <c r="AR329" s="111"/>
      <c r="AS329" s="111"/>
      <c r="AT329" s="111"/>
      <c r="AU329" s="111"/>
      <c r="AV329" s="111"/>
      <c r="AW329" s="111"/>
      <c r="AX329" s="249" t="str">
        <f>IF(LEN(M327)&gt;=100,"","あと"&amp;100-LEN(M327)&amp;"字入力してください。")</f>
        <v/>
      </c>
      <c r="AY329" s="251"/>
      <c r="BD329" s="47"/>
      <c r="BE329" s="257"/>
      <c r="BJ329" s="263"/>
    </row>
    <row r="330" spans="3:62" s="36" customFormat="1" ht="16.5" customHeight="1">
      <c r="C330" s="62" t="s">
        <v>12021</v>
      </c>
      <c r="D330" s="62"/>
      <c r="E330" s="62"/>
      <c r="F330" s="63" t="s">
        <v>11373</v>
      </c>
      <c r="G330" s="84"/>
      <c r="H330" s="84"/>
      <c r="I330" s="84"/>
      <c r="J330" s="87"/>
      <c r="K330" s="62" t="s">
        <v>988</v>
      </c>
      <c r="L330" s="62"/>
      <c r="M330" s="112"/>
      <c r="N330" s="125"/>
      <c r="O330" s="130" t="s">
        <v>8529</v>
      </c>
      <c r="P330" s="130"/>
      <c r="Q330" s="130"/>
      <c r="R330" s="130"/>
      <c r="S330" s="130"/>
      <c r="T330" s="130"/>
      <c r="U330" s="130"/>
      <c r="V330" s="130"/>
      <c r="W330" s="130"/>
      <c r="X330" s="130"/>
      <c r="Y330" s="130"/>
      <c r="Z330" s="130"/>
      <c r="AA330" s="130"/>
      <c r="AB330" s="130"/>
      <c r="AC330" s="130"/>
      <c r="AD330" s="130"/>
      <c r="AE330" s="130"/>
      <c r="AF330" s="130"/>
      <c r="AG330" s="130"/>
      <c r="AH330" s="130"/>
      <c r="AI330" s="130"/>
      <c r="AJ330" s="130"/>
      <c r="AK330" s="130"/>
      <c r="AL330" s="130"/>
      <c r="AM330" s="130"/>
      <c r="AN330" s="130"/>
      <c r="AO330" s="130"/>
      <c r="AP330" s="130"/>
      <c r="AQ330" s="130"/>
      <c r="AR330" s="130"/>
      <c r="AS330" s="130"/>
      <c r="AT330" s="130"/>
      <c r="AU330" s="130"/>
      <c r="AV330" s="130"/>
      <c r="AW330" s="242"/>
      <c r="AX330" s="252"/>
      <c r="AY330" s="185"/>
      <c r="BD330" s="47"/>
      <c r="BE330" s="257" t="b">
        <v>0</v>
      </c>
      <c r="BI330" s="36" t="str">
        <f>IF(BH320="未達成",IF(OR(AND(BE330=FALSE,BE331=FALSE,BE332=FALSE,BE333=FALSE),M334="",M337=""),"未回答",IF(AND(AX336="",AX339=""),"回答済み","字数不足")),"―")</f>
        <v>―</v>
      </c>
      <c r="BJ330" s="263"/>
    </row>
    <row r="331" spans="3:62" s="36" customFormat="1" ht="16.5" customHeight="1">
      <c r="C331" s="62"/>
      <c r="D331" s="62"/>
      <c r="E331" s="62"/>
      <c r="F331" s="60"/>
      <c r="G331" s="83"/>
      <c r="H331" s="83"/>
      <c r="I331" s="83"/>
      <c r="J331" s="88"/>
      <c r="K331" s="62"/>
      <c r="L331" s="62"/>
      <c r="M331" s="113"/>
      <c r="N331" s="126"/>
      <c r="O331" s="131" t="s">
        <v>6237</v>
      </c>
      <c r="P331" s="131"/>
      <c r="Q331" s="131"/>
      <c r="R331" s="131"/>
      <c r="S331" s="131"/>
      <c r="T331" s="131"/>
      <c r="U331" s="131"/>
      <c r="V331" s="131"/>
      <c r="W331" s="131"/>
      <c r="X331" s="131"/>
      <c r="Y331" s="131"/>
      <c r="Z331" s="131"/>
      <c r="AA331" s="131"/>
      <c r="AB331" s="131"/>
      <c r="AC331" s="131"/>
      <c r="AD331" s="131"/>
      <c r="AE331" s="131"/>
      <c r="AF331" s="131"/>
      <c r="AG331" s="131"/>
      <c r="AH331" s="131"/>
      <c r="AI331" s="131"/>
      <c r="AJ331" s="131"/>
      <c r="AK331" s="131"/>
      <c r="AL331" s="131"/>
      <c r="AM331" s="131"/>
      <c r="AN331" s="131"/>
      <c r="AO331" s="131"/>
      <c r="AP331" s="131"/>
      <c r="AQ331" s="131"/>
      <c r="AR331" s="131"/>
      <c r="AS331" s="131"/>
      <c r="AT331" s="131"/>
      <c r="AU331" s="131"/>
      <c r="AV331" s="131"/>
      <c r="AW331" s="243"/>
      <c r="AX331" s="252"/>
      <c r="AY331" s="185"/>
      <c r="BD331" s="47"/>
      <c r="BE331" s="257" t="b">
        <v>0</v>
      </c>
      <c r="BJ331" s="263"/>
    </row>
    <row r="332" spans="3:62" s="36" customFormat="1" ht="16.5" customHeight="1">
      <c r="C332" s="62"/>
      <c r="D332" s="62"/>
      <c r="E332" s="62"/>
      <c r="F332" s="60"/>
      <c r="G332" s="83"/>
      <c r="H332" s="83"/>
      <c r="I332" s="83"/>
      <c r="J332" s="88"/>
      <c r="K332" s="62"/>
      <c r="L332" s="62"/>
      <c r="M332" s="113"/>
      <c r="N332" s="126"/>
      <c r="O332" s="131" t="s">
        <v>9784</v>
      </c>
      <c r="P332" s="131"/>
      <c r="Q332" s="131"/>
      <c r="R332" s="131"/>
      <c r="S332" s="131"/>
      <c r="T332" s="131"/>
      <c r="U332" s="131"/>
      <c r="V332" s="131"/>
      <c r="W332" s="131"/>
      <c r="X332" s="131"/>
      <c r="Y332" s="131"/>
      <c r="Z332" s="131"/>
      <c r="AA332" s="131"/>
      <c r="AB332" s="131"/>
      <c r="AC332" s="131"/>
      <c r="AD332" s="131"/>
      <c r="AE332" s="131"/>
      <c r="AF332" s="131"/>
      <c r="AG332" s="131"/>
      <c r="AH332" s="131"/>
      <c r="AI332" s="131"/>
      <c r="AJ332" s="131"/>
      <c r="AK332" s="131"/>
      <c r="AL332" s="131"/>
      <c r="AM332" s="131"/>
      <c r="AN332" s="131"/>
      <c r="AO332" s="131"/>
      <c r="AP332" s="131"/>
      <c r="AQ332" s="131"/>
      <c r="AR332" s="131"/>
      <c r="AS332" s="131"/>
      <c r="AT332" s="131"/>
      <c r="AU332" s="131"/>
      <c r="AV332" s="131"/>
      <c r="AW332" s="243"/>
      <c r="AX332" s="252"/>
      <c r="AY332" s="185"/>
      <c r="BD332" s="47"/>
      <c r="BE332" s="257" t="b">
        <v>0</v>
      </c>
      <c r="BJ332" s="263"/>
    </row>
    <row r="333" spans="3:62" s="36" customFormat="1" ht="16.5" customHeight="1">
      <c r="C333" s="62"/>
      <c r="D333" s="62"/>
      <c r="E333" s="62"/>
      <c r="F333" s="60"/>
      <c r="G333" s="83"/>
      <c r="H333" s="83"/>
      <c r="I333" s="83"/>
      <c r="J333" s="88"/>
      <c r="K333" s="62"/>
      <c r="L333" s="62"/>
      <c r="M333" s="114"/>
      <c r="N333" s="127"/>
      <c r="O333" s="132" t="s">
        <v>12025</v>
      </c>
      <c r="P333" s="132"/>
      <c r="Q333" s="132"/>
      <c r="R333" s="132"/>
      <c r="S333" s="132"/>
      <c r="T333" s="132"/>
      <c r="U333" s="132"/>
      <c r="V333" s="132"/>
      <c r="W333" s="132"/>
      <c r="X333" s="132"/>
      <c r="Y333" s="132"/>
      <c r="Z333" s="132"/>
      <c r="AA333" s="132"/>
      <c r="AB333" s="132"/>
      <c r="AC333" s="132"/>
      <c r="AD333" s="132"/>
      <c r="AE333" s="132"/>
      <c r="AF333" s="132"/>
      <c r="AG333" s="132"/>
      <c r="AH333" s="132"/>
      <c r="AI333" s="132"/>
      <c r="AJ333" s="132"/>
      <c r="AK333" s="132"/>
      <c r="AL333" s="132"/>
      <c r="AM333" s="132"/>
      <c r="AN333" s="132"/>
      <c r="AO333" s="132"/>
      <c r="AP333" s="132"/>
      <c r="AQ333" s="132"/>
      <c r="AR333" s="132"/>
      <c r="AS333" s="132"/>
      <c r="AT333" s="132"/>
      <c r="AU333" s="132"/>
      <c r="AV333" s="132"/>
      <c r="AW333" s="244"/>
      <c r="AX333" s="252"/>
      <c r="AY333" s="185"/>
      <c r="BD333" s="47"/>
      <c r="BE333" s="257" t="b">
        <v>0</v>
      </c>
      <c r="BJ333" s="263"/>
    </row>
    <row r="334" spans="3:62" s="36" customFormat="1" ht="16.5" customHeight="1">
      <c r="C334" s="62"/>
      <c r="D334" s="62"/>
      <c r="E334" s="62"/>
      <c r="F334" s="60"/>
      <c r="G334" s="83"/>
      <c r="H334" s="83"/>
      <c r="I334" s="83"/>
      <c r="J334" s="88"/>
      <c r="K334" s="62" t="s">
        <v>10677</v>
      </c>
      <c r="L334" s="62"/>
      <c r="M334" s="115"/>
      <c r="N334" s="115"/>
      <c r="O334" s="115"/>
      <c r="P334" s="115"/>
      <c r="Q334" s="115"/>
      <c r="R334" s="115"/>
      <c r="S334" s="115"/>
      <c r="T334" s="115"/>
      <c r="U334" s="115"/>
      <c r="V334" s="115"/>
      <c r="W334" s="115"/>
      <c r="X334" s="115"/>
      <c r="Y334" s="115"/>
      <c r="Z334" s="115"/>
      <c r="AA334" s="115"/>
      <c r="AB334" s="115"/>
      <c r="AC334" s="115"/>
      <c r="AD334" s="115"/>
      <c r="AE334" s="115"/>
      <c r="AF334" s="115"/>
      <c r="AG334" s="115"/>
      <c r="AH334" s="115"/>
      <c r="AI334" s="115"/>
      <c r="AJ334" s="115"/>
      <c r="AK334" s="115"/>
      <c r="AL334" s="115"/>
      <c r="AM334" s="115"/>
      <c r="AN334" s="115"/>
      <c r="AO334" s="115"/>
      <c r="AP334" s="115"/>
      <c r="AQ334" s="115"/>
      <c r="AR334" s="115"/>
      <c r="AS334" s="115"/>
      <c r="AT334" s="115"/>
      <c r="AU334" s="115"/>
      <c r="AV334" s="115"/>
      <c r="AW334" s="115"/>
      <c r="AX334" s="252"/>
      <c r="AY334" s="185"/>
      <c r="BD334" s="47"/>
      <c r="BE334" s="257"/>
      <c r="BJ334" s="263"/>
    </row>
    <row r="335" spans="3:62" s="36" customFormat="1" ht="16.5" customHeight="1">
      <c r="C335" s="62"/>
      <c r="D335" s="62"/>
      <c r="E335" s="62"/>
      <c r="F335" s="60"/>
      <c r="G335" s="83"/>
      <c r="H335" s="83"/>
      <c r="I335" s="83"/>
      <c r="J335" s="88"/>
      <c r="K335" s="62"/>
      <c r="L335" s="62"/>
      <c r="M335" s="115"/>
      <c r="N335" s="115"/>
      <c r="O335" s="115"/>
      <c r="P335" s="115"/>
      <c r="Q335" s="115"/>
      <c r="R335" s="115"/>
      <c r="S335" s="115"/>
      <c r="T335" s="115"/>
      <c r="U335" s="115"/>
      <c r="V335" s="115"/>
      <c r="W335" s="115"/>
      <c r="X335" s="115"/>
      <c r="Y335" s="115"/>
      <c r="Z335" s="115"/>
      <c r="AA335" s="115"/>
      <c r="AB335" s="115"/>
      <c r="AC335" s="115"/>
      <c r="AD335" s="115"/>
      <c r="AE335" s="115"/>
      <c r="AF335" s="115"/>
      <c r="AG335" s="115"/>
      <c r="AH335" s="115"/>
      <c r="AI335" s="115"/>
      <c r="AJ335" s="115"/>
      <c r="AK335" s="115"/>
      <c r="AL335" s="115"/>
      <c r="AM335" s="115"/>
      <c r="AN335" s="115"/>
      <c r="AO335" s="115"/>
      <c r="AP335" s="115"/>
      <c r="AQ335" s="115"/>
      <c r="AR335" s="115"/>
      <c r="AS335" s="115"/>
      <c r="AT335" s="115"/>
      <c r="AU335" s="115"/>
      <c r="AV335" s="115"/>
      <c r="AW335" s="115"/>
      <c r="AX335" s="252" t="str">
        <f>"現在"&amp;LEN(M334)&amp;"字です。"</f>
        <v>現在0字です。</v>
      </c>
      <c r="AY335" s="185"/>
      <c r="BD335" s="47"/>
      <c r="BE335" s="257"/>
      <c r="BJ335" s="263"/>
    </row>
    <row r="336" spans="3:62" s="36" customFormat="1">
      <c r="C336" s="62"/>
      <c r="D336" s="62"/>
      <c r="E336" s="62"/>
      <c r="F336" s="61"/>
      <c r="G336" s="82"/>
      <c r="H336" s="82"/>
      <c r="I336" s="82"/>
      <c r="J336" s="89"/>
      <c r="K336" s="62"/>
      <c r="L336" s="62"/>
      <c r="M336" s="115"/>
      <c r="N336" s="115"/>
      <c r="O336" s="115"/>
      <c r="P336" s="115"/>
      <c r="Q336" s="115"/>
      <c r="R336" s="115"/>
      <c r="S336" s="115"/>
      <c r="T336" s="115"/>
      <c r="U336" s="115"/>
      <c r="V336" s="115"/>
      <c r="W336" s="115"/>
      <c r="X336" s="115"/>
      <c r="Y336" s="115"/>
      <c r="Z336" s="115"/>
      <c r="AA336" s="115"/>
      <c r="AB336" s="115"/>
      <c r="AC336" s="115"/>
      <c r="AD336" s="115"/>
      <c r="AE336" s="115"/>
      <c r="AF336" s="115"/>
      <c r="AG336" s="115"/>
      <c r="AH336" s="115"/>
      <c r="AI336" s="115"/>
      <c r="AJ336" s="115"/>
      <c r="AK336" s="115"/>
      <c r="AL336" s="115"/>
      <c r="AM336" s="115"/>
      <c r="AN336" s="115"/>
      <c r="AO336" s="115"/>
      <c r="AP336" s="115"/>
      <c r="AQ336" s="115"/>
      <c r="AR336" s="115"/>
      <c r="AS336" s="115"/>
      <c r="AT336" s="115"/>
      <c r="AU336" s="115"/>
      <c r="AV336" s="115"/>
      <c r="AW336" s="115"/>
      <c r="AX336" s="249" t="str">
        <f>IF(LEN(M334)&gt;=100,"","あと"&amp;100-LEN(M334)&amp;"字入力してください。")</f>
        <v>あと100字入力してください。</v>
      </c>
      <c r="AY336" s="185"/>
      <c r="BD336" s="47"/>
      <c r="BE336" s="257"/>
      <c r="BJ336" s="263"/>
    </row>
    <row r="337" spans="3:62" s="36" customFormat="1">
      <c r="C337" s="62"/>
      <c r="D337" s="62"/>
      <c r="E337" s="62"/>
      <c r="F337" s="62" t="s">
        <v>11955</v>
      </c>
      <c r="G337" s="62"/>
      <c r="H337" s="62"/>
      <c r="I337" s="62"/>
      <c r="J337" s="62"/>
      <c r="K337" s="62"/>
      <c r="L337" s="62"/>
      <c r="M337" s="115"/>
      <c r="N337" s="115"/>
      <c r="O337" s="115"/>
      <c r="P337" s="115"/>
      <c r="Q337" s="115"/>
      <c r="R337" s="115"/>
      <c r="S337" s="115"/>
      <c r="T337" s="115"/>
      <c r="U337" s="115"/>
      <c r="V337" s="115"/>
      <c r="W337" s="115"/>
      <c r="X337" s="115"/>
      <c r="Y337" s="115"/>
      <c r="Z337" s="115"/>
      <c r="AA337" s="115"/>
      <c r="AB337" s="115"/>
      <c r="AC337" s="115"/>
      <c r="AD337" s="115"/>
      <c r="AE337" s="115"/>
      <c r="AF337" s="115"/>
      <c r="AG337" s="115"/>
      <c r="AH337" s="115"/>
      <c r="AI337" s="115"/>
      <c r="AJ337" s="115"/>
      <c r="AK337" s="115"/>
      <c r="AL337" s="115"/>
      <c r="AM337" s="115"/>
      <c r="AN337" s="115"/>
      <c r="AO337" s="115"/>
      <c r="AP337" s="115"/>
      <c r="AQ337" s="115"/>
      <c r="AR337" s="115"/>
      <c r="AS337" s="115"/>
      <c r="AT337" s="115"/>
      <c r="AU337" s="115"/>
      <c r="AV337" s="115"/>
      <c r="AW337" s="115"/>
      <c r="AX337" s="252"/>
      <c r="AY337" s="254"/>
      <c r="BD337" s="47"/>
      <c r="BE337" s="257"/>
      <c r="BJ337" s="263"/>
    </row>
    <row r="338" spans="3:62" s="36" customFormat="1">
      <c r="C338" s="62"/>
      <c r="D338" s="62"/>
      <c r="E338" s="62"/>
      <c r="F338" s="62"/>
      <c r="G338" s="62"/>
      <c r="H338" s="62"/>
      <c r="I338" s="62"/>
      <c r="J338" s="62"/>
      <c r="K338" s="62"/>
      <c r="L338" s="62"/>
      <c r="M338" s="115"/>
      <c r="N338" s="115"/>
      <c r="O338" s="115"/>
      <c r="P338" s="115"/>
      <c r="Q338" s="115"/>
      <c r="R338" s="115"/>
      <c r="S338" s="115"/>
      <c r="T338" s="115"/>
      <c r="U338" s="115"/>
      <c r="V338" s="115"/>
      <c r="W338" s="115"/>
      <c r="X338" s="115"/>
      <c r="Y338" s="115"/>
      <c r="Z338" s="115"/>
      <c r="AA338" s="115"/>
      <c r="AB338" s="115"/>
      <c r="AC338" s="115"/>
      <c r="AD338" s="115"/>
      <c r="AE338" s="115"/>
      <c r="AF338" s="115"/>
      <c r="AG338" s="115"/>
      <c r="AH338" s="115"/>
      <c r="AI338" s="115"/>
      <c r="AJ338" s="115"/>
      <c r="AK338" s="115"/>
      <c r="AL338" s="115"/>
      <c r="AM338" s="115"/>
      <c r="AN338" s="115"/>
      <c r="AO338" s="115"/>
      <c r="AP338" s="115"/>
      <c r="AQ338" s="115"/>
      <c r="AR338" s="115"/>
      <c r="AS338" s="115"/>
      <c r="AT338" s="115"/>
      <c r="AU338" s="115"/>
      <c r="AV338" s="115"/>
      <c r="AW338" s="115"/>
      <c r="AX338" s="252" t="str">
        <f>"現在"&amp;LEN(M337)&amp;"字です。"</f>
        <v>現在0字です。</v>
      </c>
      <c r="AY338" s="254"/>
      <c r="BD338" s="47"/>
      <c r="BE338" s="257"/>
      <c r="BJ338" s="263"/>
    </row>
    <row r="339" spans="3:62" s="36" customFormat="1" ht="16.5" customHeight="1">
      <c r="C339" s="62"/>
      <c r="D339" s="62"/>
      <c r="E339" s="62"/>
      <c r="F339" s="62"/>
      <c r="G339" s="62"/>
      <c r="H339" s="62"/>
      <c r="I339" s="62"/>
      <c r="J339" s="62"/>
      <c r="K339" s="62"/>
      <c r="L339" s="62"/>
      <c r="M339" s="115"/>
      <c r="N339" s="115"/>
      <c r="O339" s="115"/>
      <c r="P339" s="115"/>
      <c r="Q339" s="115"/>
      <c r="R339" s="115"/>
      <c r="S339" s="115"/>
      <c r="T339" s="115"/>
      <c r="U339" s="115"/>
      <c r="V339" s="115"/>
      <c r="W339" s="115"/>
      <c r="X339" s="115"/>
      <c r="Y339" s="115"/>
      <c r="Z339" s="115"/>
      <c r="AA339" s="115"/>
      <c r="AB339" s="115"/>
      <c r="AC339" s="115"/>
      <c r="AD339" s="115"/>
      <c r="AE339" s="115"/>
      <c r="AF339" s="115"/>
      <c r="AG339" s="115"/>
      <c r="AH339" s="115"/>
      <c r="AI339" s="115"/>
      <c r="AJ339" s="115"/>
      <c r="AK339" s="115"/>
      <c r="AL339" s="115"/>
      <c r="AM339" s="115"/>
      <c r="AN339" s="115"/>
      <c r="AO339" s="115"/>
      <c r="AP339" s="115"/>
      <c r="AQ339" s="115"/>
      <c r="AR339" s="115"/>
      <c r="AS339" s="115"/>
      <c r="AT339" s="115"/>
      <c r="AU339" s="115"/>
      <c r="AV339" s="115"/>
      <c r="AW339" s="115"/>
      <c r="AX339" s="249" t="str">
        <f>IF(LEN(M337)&gt;=100,"","あと"&amp;100-LEN(M337)&amp;"字入力してください。")</f>
        <v>あと100字入力してください。</v>
      </c>
      <c r="AY339" s="251"/>
      <c r="BD339" s="47"/>
      <c r="BE339" s="257"/>
      <c r="BJ339" s="263"/>
    </row>
    <row r="340" spans="3:62" s="36" customFormat="1" ht="16.5" customHeight="1">
      <c r="C340" s="63" t="s">
        <v>8545</v>
      </c>
      <c r="D340" s="84"/>
      <c r="E340" s="87"/>
      <c r="F340" s="63" t="s">
        <v>1283</v>
      </c>
      <c r="G340" s="84"/>
      <c r="H340" s="84"/>
      <c r="I340" s="84"/>
      <c r="J340" s="87"/>
      <c r="K340" s="63" t="s">
        <v>2497</v>
      </c>
      <c r="L340" s="87"/>
      <c r="M340" s="112"/>
      <c r="N340" s="125"/>
      <c r="O340" s="130" t="s">
        <v>12022</v>
      </c>
      <c r="P340" s="130"/>
      <c r="Q340" s="130"/>
      <c r="R340" s="130"/>
      <c r="S340" s="130"/>
      <c r="T340" s="130"/>
      <c r="U340" s="130"/>
      <c r="V340" s="130"/>
      <c r="W340" s="130"/>
      <c r="X340" s="130"/>
      <c r="Y340" s="130"/>
      <c r="Z340" s="130"/>
      <c r="AA340" s="130"/>
      <c r="AB340" s="130"/>
      <c r="AC340" s="130"/>
      <c r="AD340" s="130"/>
      <c r="AE340" s="130"/>
      <c r="AF340" s="130"/>
      <c r="AG340" s="130"/>
      <c r="AH340" s="130"/>
      <c r="AI340" s="130"/>
      <c r="AJ340" s="130"/>
      <c r="AK340" s="130"/>
      <c r="AL340" s="130"/>
      <c r="AM340" s="130"/>
      <c r="AN340" s="130"/>
      <c r="AO340" s="130"/>
      <c r="AP340" s="130"/>
      <c r="AQ340" s="130"/>
      <c r="AR340" s="130"/>
      <c r="AS340" s="130"/>
      <c r="AT340" s="130"/>
      <c r="AU340" s="130"/>
      <c r="AV340" s="130"/>
      <c r="AW340" s="242"/>
      <c r="AX340" s="252"/>
      <c r="AY340" s="251"/>
      <c r="BD340" s="47"/>
      <c r="BE340" s="257" t="b">
        <v>0</v>
      </c>
      <c r="BI340" s="36" t="str">
        <f>IF(BH320="未計測",IF(BE348=1,IF(OR(AND(BE340=FALSE,BE341=FALSE,BE342=FALSE,BE343=FALSE,BE344=FALSE),M345="",Z348="",M354=""),"未回答",IF(AND(AX347="",AX356=""),"回答済み","字数不足")),IF(BE348=2,IF(OR(AND(BE340=FALSE,BE341=FALSE,BE342=FALSE,BE343=FALSE,BE344=FALSE),M345="",Z351="",M354=""),"未回答",IF(AND(AX347="",AX353="",AX356=""),"回答済み","字数不足")),"未回答")),"―")</f>
        <v>―</v>
      </c>
      <c r="BJ340" s="263"/>
    </row>
    <row r="341" spans="3:62" s="36" customFormat="1" ht="16.5" customHeight="1">
      <c r="C341" s="60"/>
      <c r="D341" s="83"/>
      <c r="E341" s="88"/>
      <c r="F341" s="60"/>
      <c r="G341" s="83"/>
      <c r="H341" s="83"/>
      <c r="I341" s="83"/>
      <c r="J341" s="88"/>
      <c r="K341" s="60"/>
      <c r="L341" s="88"/>
      <c r="M341" s="113"/>
      <c r="N341" s="126"/>
      <c r="O341" s="131" t="s">
        <v>11487</v>
      </c>
      <c r="P341" s="131"/>
      <c r="Q341" s="131"/>
      <c r="R341" s="131"/>
      <c r="S341" s="131"/>
      <c r="T341" s="131"/>
      <c r="U341" s="131"/>
      <c r="V341" s="131"/>
      <c r="W341" s="131"/>
      <c r="X341" s="131"/>
      <c r="Y341" s="131"/>
      <c r="Z341" s="131"/>
      <c r="AA341" s="131"/>
      <c r="AB341" s="131"/>
      <c r="AC341" s="131"/>
      <c r="AD341" s="131"/>
      <c r="AE341" s="131"/>
      <c r="AF341" s="131"/>
      <c r="AG341" s="131"/>
      <c r="AH341" s="131"/>
      <c r="AI341" s="131"/>
      <c r="AJ341" s="131"/>
      <c r="AK341" s="131"/>
      <c r="AL341" s="131"/>
      <c r="AM341" s="131"/>
      <c r="AN341" s="131"/>
      <c r="AO341" s="131"/>
      <c r="AP341" s="131"/>
      <c r="AQ341" s="131"/>
      <c r="AR341" s="131"/>
      <c r="AS341" s="131"/>
      <c r="AT341" s="131"/>
      <c r="AU341" s="131"/>
      <c r="AV341" s="131"/>
      <c r="AW341" s="243"/>
      <c r="AX341" s="252"/>
      <c r="AY341" s="251"/>
      <c r="BD341" s="47"/>
      <c r="BE341" s="257" t="b">
        <v>0</v>
      </c>
      <c r="BJ341" s="263"/>
    </row>
    <row r="342" spans="3:62" s="36" customFormat="1" ht="16.5" customHeight="1">
      <c r="C342" s="60"/>
      <c r="D342" s="83"/>
      <c r="E342" s="88"/>
      <c r="F342" s="60"/>
      <c r="G342" s="83"/>
      <c r="H342" s="83"/>
      <c r="I342" s="83"/>
      <c r="J342" s="88"/>
      <c r="K342" s="60"/>
      <c r="L342" s="88"/>
      <c r="M342" s="113"/>
      <c r="N342" s="126"/>
      <c r="O342" s="131" t="s">
        <v>11960</v>
      </c>
      <c r="P342" s="131"/>
      <c r="Q342" s="131"/>
      <c r="R342" s="131"/>
      <c r="S342" s="131"/>
      <c r="T342" s="131"/>
      <c r="U342" s="131"/>
      <c r="V342" s="131"/>
      <c r="W342" s="131"/>
      <c r="X342" s="131"/>
      <c r="Y342" s="131"/>
      <c r="Z342" s="131"/>
      <c r="AA342" s="131"/>
      <c r="AB342" s="131"/>
      <c r="AC342" s="131"/>
      <c r="AD342" s="131"/>
      <c r="AE342" s="131"/>
      <c r="AF342" s="131"/>
      <c r="AG342" s="131"/>
      <c r="AH342" s="131"/>
      <c r="AI342" s="131"/>
      <c r="AJ342" s="131"/>
      <c r="AK342" s="131"/>
      <c r="AL342" s="131"/>
      <c r="AM342" s="131"/>
      <c r="AN342" s="131"/>
      <c r="AO342" s="131"/>
      <c r="AP342" s="131"/>
      <c r="AQ342" s="131"/>
      <c r="AR342" s="131"/>
      <c r="AS342" s="131"/>
      <c r="AT342" s="131"/>
      <c r="AU342" s="131"/>
      <c r="AV342" s="131"/>
      <c r="AW342" s="243"/>
      <c r="AX342" s="252"/>
      <c r="AY342" s="251"/>
      <c r="BD342" s="47"/>
      <c r="BE342" s="257" t="b">
        <v>0</v>
      </c>
      <c r="BJ342" s="263"/>
    </row>
    <row r="343" spans="3:62" s="36" customFormat="1" ht="16.5" customHeight="1">
      <c r="C343" s="60"/>
      <c r="D343" s="83"/>
      <c r="E343" s="88"/>
      <c r="F343" s="60"/>
      <c r="G343" s="83"/>
      <c r="H343" s="83"/>
      <c r="I343" s="83"/>
      <c r="J343" s="88"/>
      <c r="K343" s="60"/>
      <c r="L343" s="88"/>
      <c r="M343" s="113"/>
      <c r="N343" s="126"/>
      <c r="O343" s="131" t="s">
        <v>11963</v>
      </c>
      <c r="P343" s="131"/>
      <c r="Q343" s="131"/>
      <c r="R343" s="131"/>
      <c r="S343" s="131"/>
      <c r="T343" s="131"/>
      <c r="U343" s="131"/>
      <c r="V343" s="131"/>
      <c r="W343" s="131"/>
      <c r="X343" s="131"/>
      <c r="Y343" s="131"/>
      <c r="Z343" s="131"/>
      <c r="AA343" s="131"/>
      <c r="AB343" s="131"/>
      <c r="AC343" s="131"/>
      <c r="AD343" s="131"/>
      <c r="AE343" s="131"/>
      <c r="AF343" s="131"/>
      <c r="AG343" s="131"/>
      <c r="AH343" s="131"/>
      <c r="AI343" s="131"/>
      <c r="AJ343" s="131"/>
      <c r="AK343" s="131"/>
      <c r="AL343" s="131"/>
      <c r="AM343" s="131"/>
      <c r="AN343" s="131"/>
      <c r="AO343" s="131"/>
      <c r="AP343" s="131"/>
      <c r="AQ343" s="131"/>
      <c r="AR343" s="131"/>
      <c r="AS343" s="131"/>
      <c r="AT343" s="131"/>
      <c r="AU343" s="131"/>
      <c r="AV343" s="131"/>
      <c r="AW343" s="243"/>
      <c r="AX343" s="252"/>
      <c r="AY343" s="251"/>
      <c r="BD343" s="47"/>
      <c r="BE343" s="257" t="b">
        <v>0</v>
      </c>
      <c r="BJ343" s="263"/>
    </row>
    <row r="344" spans="3:62" s="36" customFormat="1" ht="16.5" customHeight="1">
      <c r="C344" s="60"/>
      <c r="D344" s="83"/>
      <c r="E344" s="88"/>
      <c r="F344" s="60"/>
      <c r="G344" s="83"/>
      <c r="H344" s="83"/>
      <c r="I344" s="83"/>
      <c r="J344" s="88"/>
      <c r="K344" s="61"/>
      <c r="L344" s="89"/>
      <c r="M344" s="113"/>
      <c r="N344" s="126"/>
      <c r="O344" s="131" t="s">
        <v>11961</v>
      </c>
      <c r="P344" s="131"/>
      <c r="Q344" s="131"/>
      <c r="R344" s="131"/>
      <c r="S344" s="131"/>
      <c r="T344" s="131"/>
      <c r="U344" s="131"/>
      <c r="V344" s="131"/>
      <c r="W344" s="131"/>
      <c r="X344" s="131"/>
      <c r="Y344" s="131"/>
      <c r="Z344" s="131"/>
      <c r="AA344" s="131"/>
      <c r="AB344" s="131"/>
      <c r="AC344" s="131"/>
      <c r="AD344" s="131"/>
      <c r="AE344" s="131"/>
      <c r="AF344" s="131"/>
      <c r="AG344" s="131"/>
      <c r="AH344" s="131"/>
      <c r="AI344" s="131"/>
      <c r="AJ344" s="131"/>
      <c r="AK344" s="131"/>
      <c r="AL344" s="131"/>
      <c r="AM344" s="131"/>
      <c r="AN344" s="131"/>
      <c r="AO344" s="131"/>
      <c r="AP344" s="131"/>
      <c r="AQ344" s="131"/>
      <c r="AR344" s="131"/>
      <c r="AS344" s="131"/>
      <c r="AT344" s="131"/>
      <c r="AU344" s="131"/>
      <c r="AV344" s="131"/>
      <c r="AW344" s="243"/>
      <c r="AX344" s="252"/>
      <c r="AY344" s="251"/>
      <c r="BD344" s="47"/>
      <c r="BE344" s="257" t="b">
        <v>0</v>
      </c>
      <c r="BJ344" s="263"/>
    </row>
    <row r="345" spans="3:62" s="36" customFormat="1" ht="16.5" customHeight="1">
      <c r="C345" s="60"/>
      <c r="D345" s="83"/>
      <c r="E345" s="88"/>
      <c r="F345" s="60"/>
      <c r="G345" s="83"/>
      <c r="H345" s="83"/>
      <c r="I345" s="83"/>
      <c r="J345" s="88"/>
      <c r="K345" s="62" t="s">
        <v>10677</v>
      </c>
      <c r="L345" s="62"/>
      <c r="M345" s="115"/>
      <c r="N345" s="115"/>
      <c r="O345" s="115"/>
      <c r="P345" s="115"/>
      <c r="Q345" s="115"/>
      <c r="R345" s="115"/>
      <c r="S345" s="115"/>
      <c r="T345" s="115"/>
      <c r="U345" s="115"/>
      <c r="V345" s="115"/>
      <c r="W345" s="115"/>
      <c r="X345" s="115"/>
      <c r="Y345" s="115"/>
      <c r="Z345" s="115"/>
      <c r="AA345" s="115"/>
      <c r="AB345" s="115"/>
      <c r="AC345" s="115"/>
      <c r="AD345" s="115"/>
      <c r="AE345" s="115"/>
      <c r="AF345" s="115"/>
      <c r="AG345" s="115"/>
      <c r="AH345" s="115"/>
      <c r="AI345" s="115"/>
      <c r="AJ345" s="115"/>
      <c r="AK345" s="115"/>
      <c r="AL345" s="115"/>
      <c r="AM345" s="115"/>
      <c r="AN345" s="115"/>
      <c r="AO345" s="115"/>
      <c r="AP345" s="115"/>
      <c r="AQ345" s="115"/>
      <c r="AR345" s="115"/>
      <c r="AS345" s="115"/>
      <c r="AT345" s="115"/>
      <c r="AU345" s="115"/>
      <c r="AV345" s="115"/>
      <c r="AW345" s="115"/>
      <c r="AX345" s="252"/>
      <c r="AY345" s="251"/>
      <c r="BD345" s="47"/>
      <c r="BE345" s="257"/>
      <c r="BJ345" s="263"/>
    </row>
    <row r="346" spans="3:62" s="36" customFormat="1" ht="16.5" customHeight="1">
      <c r="C346" s="60"/>
      <c r="D346" s="83"/>
      <c r="E346" s="88"/>
      <c r="F346" s="60"/>
      <c r="G346" s="83"/>
      <c r="H346" s="83"/>
      <c r="I346" s="83"/>
      <c r="J346" s="88"/>
      <c r="K346" s="62"/>
      <c r="L346" s="62"/>
      <c r="M346" s="115"/>
      <c r="N346" s="115"/>
      <c r="O346" s="115"/>
      <c r="P346" s="115"/>
      <c r="Q346" s="115"/>
      <c r="R346" s="115"/>
      <c r="S346" s="115"/>
      <c r="T346" s="115"/>
      <c r="U346" s="115"/>
      <c r="V346" s="115"/>
      <c r="W346" s="115"/>
      <c r="X346" s="115"/>
      <c r="Y346" s="115"/>
      <c r="Z346" s="115"/>
      <c r="AA346" s="115"/>
      <c r="AB346" s="115"/>
      <c r="AC346" s="115"/>
      <c r="AD346" s="115"/>
      <c r="AE346" s="115"/>
      <c r="AF346" s="115"/>
      <c r="AG346" s="115"/>
      <c r="AH346" s="115"/>
      <c r="AI346" s="115"/>
      <c r="AJ346" s="115"/>
      <c r="AK346" s="115"/>
      <c r="AL346" s="115"/>
      <c r="AM346" s="115"/>
      <c r="AN346" s="115"/>
      <c r="AO346" s="115"/>
      <c r="AP346" s="115"/>
      <c r="AQ346" s="115"/>
      <c r="AR346" s="115"/>
      <c r="AS346" s="115"/>
      <c r="AT346" s="115"/>
      <c r="AU346" s="115"/>
      <c r="AV346" s="115"/>
      <c r="AW346" s="115"/>
      <c r="AX346" s="252" t="str">
        <f>"現在"&amp;LEN(M345)&amp;"字です。"</f>
        <v>現在0字です。</v>
      </c>
      <c r="AY346" s="251"/>
      <c r="BD346" s="47"/>
      <c r="BE346" s="257"/>
      <c r="BJ346" s="263"/>
    </row>
    <row r="347" spans="3:62" s="36" customFormat="1" ht="16.5" customHeight="1">
      <c r="C347" s="60"/>
      <c r="D347" s="83"/>
      <c r="E347" s="88"/>
      <c r="F347" s="61"/>
      <c r="G347" s="82"/>
      <c r="H347" s="82"/>
      <c r="I347" s="82"/>
      <c r="J347" s="89"/>
      <c r="K347" s="62"/>
      <c r="L347" s="62"/>
      <c r="M347" s="115"/>
      <c r="N347" s="115"/>
      <c r="O347" s="115"/>
      <c r="P347" s="115"/>
      <c r="Q347" s="115"/>
      <c r="R347" s="115"/>
      <c r="S347" s="115"/>
      <c r="T347" s="115"/>
      <c r="U347" s="115"/>
      <c r="V347" s="115"/>
      <c r="W347" s="115"/>
      <c r="X347" s="115"/>
      <c r="Y347" s="115"/>
      <c r="Z347" s="115"/>
      <c r="AA347" s="115"/>
      <c r="AB347" s="115"/>
      <c r="AC347" s="115"/>
      <c r="AD347" s="115"/>
      <c r="AE347" s="115"/>
      <c r="AF347" s="115"/>
      <c r="AG347" s="115"/>
      <c r="AH347" s="115"/>
      <c r="AI347" s="115"/>
      <c r="AJ347" s="115"/>
      <c r="AK347" s="115"/>
      <c r="AL347" s="115"/>
      <c r="AM347" s="115"/>
      <c r="AN347" s="115"/>
      <c r="AO347" s="115"/>
      <c r="AP347" s="115"/>
      <c r="AQ347" s="115"/>
      <c r="AR347" s="115"/>
      <c r="AS347" s="115"/>
      <c r="AT347" s="115"/>
      <c r="AU347" s="115"/>
      <c r="AV347" s="115"/>
      <c r="AW347" s="115"/>
      <c r="AX347" s="249" t="str">
        <f>IF(LEN(M345)&gt;=100,"","あと"&amp;100-LEN(M345)&amp;"字入力してください。")</f>
        <v>あと100字入力してください。</v>
      </c>
      <c r="AY347" s="251"/>
      <c r="BD347" s="47"/>
      <c r="BE347" s="257"/>
      <c r="BJ347" s="263"/>
    </row>
    <row r="348" spans="3:62" s="36" customFormat="1" ht="16.5" customHeight="1">
      <c r="C348" s="60"/>
      <c r="D348" s="83"/>
      <c r="E348" s="88"/>
      <c r="F348" s="63" t="s">
        <v>7494</v>
      </c>
      <c r="G348" s="84"/>
      <c r="H348" s="84"/>
      <c r="I348" s="84"/>
      <c r="J348" s="84"/>
      <c r="K348" s="84"/>
      <c r="L348" s="87"/>
      <c r="M348" s="116"/>
      <c r="N348" s="79"/>
      <c r="O348" s="135" t="s">
        <v>11957</v>
      </c>
      <c r="P348" s="135"/>
      <c r="Q348" s="135"/>
      <c r="R348" s="135"/>
      <c r="S348" s="135"/>
      <c r="T348" s="135"/>
      <c r="U348" s="158"/>
      <c r="V348" s="63" t="s">
        <v>11959</v>
      </c>
      <c r="W348" s="84"/>
      <c r="X348" s="84"/>
      <c r="Y348" s="87"/>
      <c r="Z348" s="116"/>
      <c r="AA348" s="79"/>
      <c r="AB348" s="79"/>
      <c r="AC348" s="79"/>
      <c r="AD348" s="79"/>
      <c r="AE348" s="79"/>
      <c r="AF348" s="79"/>
      <c r="AG348" s="79"/>
      <c r="AH348" s="79"/>
      <c r="AI348" s="79"/>
      <c r="AJ348" s="79"/>
      <c r="AK348" s="79"/>
      <c r="AL348" s="79"/>
      <c r="AM348" s="79"/>
      <c r="AN348" s="79"/>
      <c r="AO348" s="79"/>
      <c r="AP348" s="79"/>
      <c r="AQ348" s="79"/>
      <c r="AR348" s="79"/>
      <c r="AS348" s="79"/>
      <c r="AT348" s="79"/>
      <c r="AU348" s="79"/>
      <c r="AV348" s="79"/>
      <c r="AW348" s="167"/>
      <c r="AX348" s="249"/>
      <c r="AY348" s="251"/>
      <c r="BD348" s="47"/>
      <c r="BE348" s="257">
        <v>0</v>
      </c>
      <c r="BJ348" s="263"/>
    </row>
    <row r="349" spans="3:62" s="36" customFormat="1" ht="16.5" customHeight="1">
      <c r="C349" s="60"/>
      <c r="D349" s="83"/>
      <c r="E349" s="88"/>
      <c r="F349" s="60"/>
      <c r="G349" s="83"/>
      <c r="H349" s="83"/>
      <c r="I349" s="83"/>
      <c r="J349" s="83"/>
      <c r="K349" s="83"/>
      <c r="L349" s="88"/>
      <c r="M349" s="117"/>
      <c r="N349" s="80"/>
      <c r="O349" s="136"/>
      <c r="P349" s="136"/>
      <c r="Q349" s="136"/>
      <c r="R349" s="136"/>
      <c r="S349" s="136"/>
      <c r="T349" s="136"/>
      <c r="U349" s="159"/>
      <c r="V349" s="60"/>
      <c r="W349" s="83"/>
      <c r="X349" s="83"/>
      <c r="Y349" s="88"/>
      <c r="Z349" s="117"/>
      <c r="AA349" s="80"/>
      <c r="AB349" s="80"/>
      <c r="AC349" s="80"/>
      <c r="AD349" s="80"/>
      <c r="AE349" s="80"/>
      <c r="AF349" s="80"/>
      <c r="AG349" s="80"/>
      <c r="AH349" s="80"/>
      <c r="AI349" s="80"/>
      <c r="AJ349" s="80"/>
      <c r="AK349" s="80"/>
      <c r="AL349" s="80"/>
      <c r="AM349" s="80"/>
      <c r="AN349" s="80"/>
      <c r="AO349" s="80"/>
      <c r="AP349" s="80"/>
      <c r="AQ349" s="80"/>
      <c r="AR349" s="80"/>
      <c r="AS349" s="80"/>
      <c r="AT349" s="80"/>
      <c r="AU349" s="80"/>
      <c r="AV349" s="80"/>
      <c r="AW349" s="168"/>
      <c r="AX349" s="249"/>
      <c r="AY349" s="251"/>
      <c r="BD349" s="47"/>
      <c r="BE349" s="257"/>
      <c r="BJ349" s="263"/>
    </row>
    <row r="350" spans="3:62" s="36" customFormat="1" ht="16.5" customHeight="1">
      <c r="C350" s="60"/>
      <c r="D350" s="83"/>
      <c r="E350" s="88"/>
      <c r="F350" s="60"/>
      <c r="G350" s="83"/>
      <c r="H350" s="83"/>
      <c r="I350" s="83"/>
      <c r="J350" s="83"/>
      <c r="K350" s="83"/>
      <c r="L350" s="88"/>
      <c r="M350" s="118"/>
      <c r="N350" s="128"/>
      <c r="O350" s="137"/>
      <c r="P350" s="137"/>
      <c r="Q350" s="137"/>
      <c r="R350" s="137"/>
      <c r="S350" s="137"/>
      <c r="T350" s="137"/>
      <c r="U350" s="160"/>
      <c r="V350" s="61"/>
      <c r="W350" s="82"/>
      <c r="X350" s="82"/>
      <c r="Y350" s="89"/>
      <c r="Z350" s="118"/>
      <c r="AA350" s="128"/>
      <c r="AB350" s="128"/>
      <c r="AC350" s="128"/>
      <c r="AD350" s="128"/>
      <c r="AE350" s="128"/>
      <c r="AF350" s="128"/>
      <c r="AG350" s="128"/>
      <c r="AH350" s="128"/>
      <c r="AI350" s="128"/>
      <c r="AJ350" s="128"/>
      <c r="AK350" s="128"/>
      <c r="AL350" s="128"/>
      <c r="AM350" s="128"/>
      <c r="AN350" s="128"/>
      <c r="AO350" s="128"/>
      <c r="AP350" s="128"/>
      <c r="AQ350" s="128"/>
      <c r="AR350" s="128"/>
      <c r="AS350" s="128"/>
      <c r="AT350" s="128"/>
      <c r="AU350" s="128"/>
      <c r="AV350" s="128"/>
      <c r="AW350" s="247"/>
      <c r="AX350" s="249"/>
      <c r="AY350" s="251"/>
      <c r="BD350" s="47"/>
      <c r="BE350" s="257"/>
      <c r="BJ350" s="263"/>
    </row>
    <row r="351" spans="3:62" s="36" customFormat="1" ht="16.5" customHeight="1">
      <c r="C351" s="60"/>
      <c r="D351" s="83"/>
      <c r="E351" s="88"/>
      <c r="F351" s="60"/>
      <c r="G351" s="83"/>
      <c r="H351" s="83"/>
      <c r="I351" s="83"/>
      <c r="J351" s="83"/>
      <c r="K351" s="83"/>
      <c r="L351" s="88"/>
      <c r="M351" s="116"/>
      <c r="N351" s="79"/>
      <c r="O351" s="135" t="s">
        <v>10367</v>
      </c>
      <c r="P351" s="135"/>
      <c r="Q351" s="135"/>
      <c r="R351" s="135"/>
      <c r="S351" s="135"/>
      <c r="T351" s="135"/>
      <c r="U351" s="158"/>
      <c r="V351" s="63" t="s">
        <v>4018</v>
      </c>
      <c r="W351" s="84"/>
      <c r="X351" s="84"/>
      <c r="Y351" s="87"/>
      <c r="Z351" s="119"/>
      <c r="AA351" s="129"/>
      <c r="AB351" s="129"/>
      <c r="AC351" s="129"/>
      <c r="AD351" s="129"/>
      <c r="AE351" s="129"/>
      <c r="AF351" s="129"/>
      <c r="AG351" s="129"/>
      <c r="AH351" s="129"/>
      <c r="AI351" s="129"/>
      <c r="AJ351" s="129"/>
      <c r="AK351" s="129"/>
      <c r="AL351" s="129"/>
      <c r="AM351" s="129"/>
      <c r="AN351" s="129"/>
      <c r="AO351" s="129"/>
      <c r="AP351" s="129"/>
      <c r="AQ351" s="129"/>
      <c r="AR351" s="129"/>
      <c r="AS351" s="129"/>
      <c r="AT351" s="129"/>
      <c r="AU351" s="129"/>
      <c r="AV351" s="129"/>
      <c r="AW351" s="239"/>
      <c r="AX351" s="252"/>
      <c r="AY351" s="251"/>
      <c r="BD351" s="47"/>
      <c r="BE351" s="257"/>
      <c r="BJ351" s="263"/>
    </row>
    <row r="352" spans="3:62" s="36" customFormat="1" ht="16.5" customHeight="1">
      <c r="C352" s="60"/>
      <c r="D352" s="83"/>
      <c r="E352" s="88"/>
      <c r="F352" s="60"/>
      <c r="G352" s="83"/>
      <c r="H352" s="83"/>
      <c r="I352" s="83"/>
      <c r="J352" s="83"/>
      <c r="K352" s="83"/>
      <c r="L352" s="88"/>
      <c r="M352" s="117"/>
      <c r="N352" s="80"/>
      <c r="O352" s="136"/>
      <c r="P352" s="136"/>
      <c r="Q352" s="136"/>
      <c r="R352" s="136"/>
      <c r="S352" s="136"/>
      <c r="T352" s="136"/>
      <c r="U352" s="159"/>
      <c r="V352" s="60"/>
      <c r="W352" s="83"/>
      <c r="X352" s="83"/>
      <c r="Y352" s="88"/>
      <c r="Z352" s="109"/>
      <c r="AA352" s="124"/>
      <c r="AB352" s="124"/>
      <c r="AC352" s="124"/>
      <c r="AD352" s="124"/>
      <c r="AE352" s="124"/>
      <c r="AF352" s="124"/>
      <c r="AG352" s="124"/>
      <c r="AH352" s="124"/>
      <c r="AI352" s="124"/>
      <c r="AJ352" s="124"/>
      <c r="AK352" s="124"/>
      <c r="AL352" s="124"/>
      <c r="AM352" s="124"/>
      <c r="AN352" s="124"/>
      <c r="AO352" s="124"/>
      <c r="AP352" s="124"/>
      <c r="AQ352" s="124"/>
      <c r="AR352" s="124"/>
      <c r="AS352" s="124"/>
      <c r="AT352" s="124"/>
      <c r="AU352" s="124"/>
      <c r="AV352" s="124"/>
      <c r="AW352" s="240"/>
      <c r="AX352" s="252" t="str">
        <f>"現在"&amp;LEN(Z351)&amp;"字です。"</f>
        <v>現在0字です。</v>
      </c>
      <c r="AY352" s="251"/>
      <c r="BD352" s="47"/>
      <c r="BE352" s="257"/>
      <c r="BJ352" s="263"/>
    </row>
    <row r="353" spans="3:62" s="36" customFormat="1" ht="16.5" customHeight="1">
      <c r="C353" s="60"/>
      <c r="D353" s="83"/>
      <c r="E353" s="88"/>
      <c r="F353" s="61"/>
      <c r="G353" s="82"/>
      <c r="H353" s="82"/>
      <c r="I353" s="82"/>
      <c r="J353" s="82"/>
      <c r="K353" s="82"/>
      <c r="L353" s="89"/>
      <c r="M353" s="118"/>
      <c r="N353" s="128"/>
      <c r="O353" s="137"/>
      <c r="P353" s="137"/>
      <c r="Q353" s="137"/>
      <c r="R353" s="137"/>
      <c r="S353" s="137"/>
      <c r="T353" s="137"/>
      <c r="U353" s="160"/>
      <c r="V353" s="61"/>
      <c r="W353" s="82"/>
      <c r="X353" s="82"/>
      <c r="Y353" s="89"/>
      <c r="Z353" s="110"/>
      <c r="AA353" s="123"/>
      <c r="AB353" s="123"/>
      <c r="AC353" s="123"/>
      <c r="AD353" s="123"/>
      <c r="AE353" s="123"/>
      <c r="AF353" s="123"/>
      <c r="AG353" s="123"/>
      <c r="AH353" s="123"/>
      <c r="AI353" s="123"/>
      <c r="AJ353" s="123"/>
      <c r="AK353" s="123"/>
      <c r="AL353" s="123"/>
      <c r="AM353" s="123"/>
      <c r="AN353" s="123"/>
      <c r="AO353" s="123"/>
      <c r="AP353" s="123"/>
      <c r="AQ353" s="123"/>
      <c r="AR353" s="123"/>
      <c r="AS353" s="123"/>
      <c r="AT353" s="123"/>
      <c r="AU353" s="123"/>
      <c r="AV353" s="123"/>
      <c r="AW353" s="241"/>
      <c r="AX353" s="249" t="str">
        <f>IF(LEN(Z351)&gt;=100,"","あと"&amp;100-LEN(Z351)&amp;"字入力してください。")</f>
        <v>あと100字入力してください。</v>
      </c>
      <c r="AY353" s="251"/>
      <c r="BD353" s="47"/>
      <c r="BE353" s="257"/>
      <c r="BJ353" s="263"/>
    </row>
    <row r="354" spans="3:62" s="36" customFormat="1" ht="16.5" customHeight="1">
      <c r="C354" s="60"/>
      <c r="D354" s="83"/>
      <c r="E354" s="88"/>
      <c r="F354" s="62" t="s">
        <v>11955</v>
      </c>
      <c r="G354" s="62"/>
      <c r="H354" s="62"/>
      <c r="I354" s="62"/>
      <c r="J354" s="62"/>
      <c r="K354" s="62"/>
      <c r="L354" s="62"/>
      <c r="M354" s="119"/>
      <c r="N354" s="129"/>
      <c r="O354" s="129"/>
      <c r="P354" s="129"/>
      <c r="Q354" s="129"/>
      <c r="R354" s="129"/>
      <c r="S354" s="129"/>
      <c r="T354" s="129"/>
      <c r="U354" s="129"/>
      <c r="V354" s="129"/>
      <c r="W354" s="129"/>
      <c r="X354" s="129"/>
      <c r="Y354" s="129"/>
      <c r="Z354" s="129"/>
      <c r="AA354" s="129"/>
      <c r="AB354" s="129"/>
      <c r="AC354" s="129"/>
      <c r="AD354" s="129"/>
      <c r="AE354" s="129"/>
      <c r="AF354" s="129"/>
      <c r="AG354" s="129"/>
      <c r="AH354" s="129"/>
      <c r="AI354" s="129"/>
      <c r="AJ354" s="129"/>
      <c r="AK354" s="129"/>
      <c r="AL354" s="129"/>
      <c r="AM354" s="129"/>
      <c r="AN354" s="129"/>
      <c r="AO354" s="129"/>
      <c r="AP354" s="129"/>
      <c r="AQ354" s="129"/>
      <c r="AR354" s="129"/>
      <c r="AS354" s="129"/>
      <c r="AT354" s="129"/>
      <c r="AU354" s="129"/>
      <c r="AV354" s="129"/>
      <c r="AW354" s="239"/>
      <c r="AX354" s="252"/>
      <c r="AY354" s="251"/>
      <c r="BD354" s="47"/>
      <c r="BE354" s="257"/>
      <c r="BJ354" s="263"/>
    </row>
    <row r="355" spans="3:62" s="36" customFormat="1" ht="16.5" customHeight="1">
      <c r="C355" s="60"/>
      <c r="D355" s="83"/>
      <c r="E355" s="88"/>
      <c r="F355" s="62"/>
      <c r="G355" s="62"/>
      <c r="H355" s="62"/>
      <c r="I355" s="62"/>
      <c r="J355" s="62"/>
      <c r="K355" s="62"/>
      <c r="L355" s="62"/>
      <c r="M355" s="109"/>
      <c r="N355" s="124"/>
      <c r="O355" s="124"/>
      <c r="P355" s="124"/>
      <c r="Q355" s="124"/>
      <c r="R355" s="124"/>
      <c r="S355" s="124"/>
      <c r="T355" s="124"/>
      <c r="U355" s="124"/>
      <c r="V355" s="124"/>
      <c r="W355" s="124"/>
      <c r="X355" s="124"/>
      <c r="Y355" s="124"/>
      <c r="Z355" s="124"/>
      <c r="AA355" s="124"/>
      <c r="AB355" s="124"/>
      <c r="AC355" s="124"/>
      <c r="AD355" s="124"/>
      <c r="AE355" s="124"/>
      <c r="AF355" s="124"/>
      <c r="AG355" s="124"/>
      <c r="AH355" s="124"/>
      <c r="AI355" s="124"/>
      <c r="AJ355" s="124"/>
      <c r="AK355" s="124"/>
      <c r="AL355" s="124"/>
      <c r="AM355" s="124"/>
      <c r="AN355" s="124"/>
      <c r="AO355" s="124"/>
      <c r="AP355" s="124"/>
      <c r="AQ355" s="124"/>
      <c r="AR355" s="124"/>
      <c r="AS355" s="124"/>
      <c r="AT355" s="124"/>
      <c r="AU355" s="124"/>
      <c r="AV355" s="124"/>
      <c r="AW355" s="240"/>
      <c r="AX355" s="252" t="str">
        <f>"現在"&amp;LEN(M354)&amp;"字です。"</f>
        <v>現在0字です。</v>
      </c>
      <c r="AY355" s="251"/>
      <c r="BD355" s="47"/>
      <c r="BE355" s="257"/>
      <c r="BJ355" s="263"/>
    </row>
    <row r="356" spans="3:62" s="36" customFormat="1" ht="16.5" customHeight="1">
      <c r="C356" s="61"/>
      <c r="D356" s="82"/>
      <c r="E356" s="89"/>
      <c r="F356" s="62"/>
      <c r="G356" s="62"/>
      <c r="H356" s="62"/>
      <c r="I356" s="62"/>
      <c r="J356" s="62"/>
      <c r="K356" s="62"/>
      <c r="L356" s="62"/>
      <c r="M356" s="110"/>
      <c r="N356" s="123"/>
      <c r="O356" s="123"/>
      <c r="P356" s="123"/>
      <c r="Q356" s="123"/>
      <c r="R356" s="123"/>
      <c r="S356" s="123"/>
      <c r="T356" s="123"/>
      <c r="U356" s="123"/>
      <c r="V356" s="123"/>
      <c r="W356" s="123"/>
      <c r="X356" s="123"/>
      <c r="Y356" s="123"/>
      <c r="Z356" s="123"/>
      <c r="AA356" s="123"/>
      <c r="AB356" s="123"/>
      <c r="AC356" s="123"/>
      <c r="AD356" s="123"/>
      <c r="AE356" s="123"/>
      <c r="AF356" s="123"/>
      <c r="AG356" s="123"/>
      <c r="AH356" s="123"/>
      <c r="AI356" s="123"/>
      <c r="AJ356" s="123"/>
      <c r="AK356" s="123"/>
      <c r="AL356" s="123"/>
      <c r="AM356" s="123"/>
      <c r="AN356" s="123"/>
      <c r="AO356" s="123"/>
      <c r="AP356" s="123"/>
      <c r="AQ356" s="123"/>
      <c r="AR356" s="123"/>
      <c r="AS356" s="123"/>
      <c r="AT356" s="123"/>
      <c r="AU356" s="123"/>
      <c r="AV356" s="123"/>
      <c r="AW356" s="241"/>
      <c r="AX356" s="249" t="str">
        <f>IF(LEN(M354)&gt;=100,"","あと"&amp;100-LEN(M354)&amp;"字入力してください。")</f>
        <v>あと100字入力してください。</v>
      </c>
      <c r="AY356" s="251"/>
      <c r="BD356" s="47"/>
      <c r="BE356" s="257"/>
      <c r="BJ356" s="263"/>
    </row>
    <row r="357" spans="3:62" s="36" customFormat="1" ht="16.5" customHeight="1">
      <c r="C357" s="62" t="s">
        <v>12052</v>
      </c>
      <c r="D357" s="62"/>
      <c r="E357" s="62"/>
      <c r="F357" s="62" t="s">
        <v>11955</v>
      </c>
      <c r="G357" s="62"/>
      <c r="H357" s="62"/>
      <c r="I357" s="62"/>
      <c r="J357" s="62"/>
      <c r="K357" s="62"/>
      <c r="L357" s="62"/>
      <c r="M357" s="119"/>
      <c r="N357" s="129"/>
      <c r="O357" s="129"/>
      <c r="P357" s="129"/>
      <c r="Q357" s="129"/>
      <c r="R357" s="129"/>
      <c r="S357" s="129"/>
      <c r="T357" s="129"/>
      <c r="U357" s="129"/>
      <c r="V357" s="129"/>
      <c r="W357" s="129"/>
      <c r="X357" s="129"/>
      <c r="Y357" s="129"/>
      <c r="Z357" s="129"/>
      <c r="AA357" s="129"/>
      <c r="AB357" s="129"/>
      <c r="AC357" s="129"/>
      <c r="AD357" s="129"/>
      <c r="AE357" s="129"/>
      <c r="AF357" s="129"/>
      <c r="AG357" s="129"/>
      <c r="AH357" s="129"/>
      <c r="AI357" s="129"/>
      <c r="AJ357" s="129"/>
      <c r="AK357" s="129"/>
      <c r="AL357" s="129"/>
      <c r="AM357" s="129"/>
      <c r="AN357" s="129"/>
      <c r="AO357" s="129"/>
      <c r="AP357" s="129"/>
      <c r="AQ357" s="129"/>
      <c r="AR357" s="129"/>
      <c r="AS357" s="129"/>
      <c r="AT357" s="129"/>
      <c r="AU357" s="129"/>
      <c r="AV357" s="129"/>
      <c r="AW357" s="239"/>
      <c r="AX357" s="252"/>
      <c r="AY357" s="251"/>
      <c r="BD357" s="47"/>
      <c r="BE357" s="257"/>
      <c r="BI357" s="36" t="str">
        <f>IF(BH320="未設定",IF(M357="","未回答",IF(AX359="","回答済み","字数不足")),"―")</f>
        <v>―</v>
      </c>
      <c r="BJ357" s="263"/>
    </row>
    <row r="358" spans="3:62" s="36" customFormat="1" ht="16.5" customHeight="1">
      <c r="C358" s="62"/>
      <c r="D358" s="62"/>
      <c r="E358" s="62"/>
      <c r="F358" s="62"/>
      <c r="G358" s="62"/>
      <c r="H358" s="62"/>
      <c r="I358" s="62"/>
      <c r="J358" s="62"/>
      <c r="K358" s="62"/>
      <c r="L358" s="62"/>
      <c r="M358" s="109"/>
      <c r="N358" s="124"/>
      <c r="O358" s="124"/>
      <c r="P358" s="124"/>
      <c r="Q358" s="124"/>
      <c r="R358" s="124"/>
      <c r="S358" s="124"/>
      <c r="T358" s="124"/>
      <c r="U358" s="124"/>
      <c r="V358" s="124"/>
      <c r="W358" s="124"/>
      <c r="X358" s="124"/>
      <c r="Y358" s="124"/>
      <c r="Z358" s="124"/>
      <c r="AA358" s="124"/>
      <c r="AB358" s="124"/>
      <c r="AC358" s="124"/>
      <c r="AD358" s="124"/>
      <c r="AE358" s="124"/>
      <c r="AF358" s="124"/>
      <c r="AG358" s="124"/>
      <c r="AH358" s="124"/>
      <c r="AI358" s="124"/>
      <c r="AJ358" s="124"/>
      <c r="AK358" s="124"/>
      <c r="AL358" s="124"/>
      <c r="AM358" s="124"/>
      <c r="AN358" s="124"/>
      <c r="AO358" s="124"/>
      <c r="AP358" s="124"/>
      <c r="AQ358" s="124"/>
      <c r="AR358" s="124"/>
      <c r="AS358" s="124"/>
      <c r="AT358" s="124"/>
      <c r="AU358" s="124"/>
      <c r="AV358" s="124"/>
      <c r="AW358" s="240"/>
      <c r="AX358" s="252" t="str">
        <f>"現在"&amp;LEN(M357)&amp;"字です。"</f>
        <v>現在0字です。</v>
      </c>
      <c r="AY358" s="251"/>
      <c r="BD358" s="47"/>
      <c r="BE358" s="257"/>
      <c r="BJ358" s="263"/>
    </row>
    <row r="359" spans="3:62" s="36" customFormat="1" ht="16.5" customHeight="1">
      <c r="C359" s="62"/>
      <c r="D359" s="62"/>
      <c r="E359" s="62"/>
      <c r="F359" s="62"/>
      <c r="G359" s="62"/>
      <c r="H359" s="62"/>
      <c r="I359" s="62"/>
      <c r="J359" s="62"/>
      <c r="K359" s="62"/>
      <c r="L359" s="62"/>
      <c r="M359" s="110"/>
      <c r="N359" s="123"/>
      <c r="O359" s="123"/>
      <c r="P359" s="123"/>
      <c r="Q359" s="123"/>
      <c r="R359" s="123"/>
      <c r="S359" s="123"/>
      <c r="T359" s="123"/>
      <c r="U359" s="123"/>
      <c r="V359" s="123"/>
      <c r="W359" s="123"/>
      <c r="X359" s="123"/>
      <c r="Y359" s="123"/>
      <c r="Z359" s="123"/>
      <c r="AA359" s="123"/>
      <c r="AB359" s="123"/>
      <c r="AC359" s="123"/>
      <c r="AD359" s="123"/>
      <c r="AE359" s="123"/>
      <c r="AF359" s="123"/>
      <c r="AG359" s="123"/>
      <c r="AH359" s="123"/>
      <c r="AI359" s="123"/>
      <c r="AJ359" s="123"/>
      <c r="AK359" s="123"/>
      <c r="AL359" s="123"/>
      <c r="AM359" s="123"/>
      <c r="AN359" s="123"/>
      <c r="AO359" s="123"/>
      <c r="AP359" s="123"/>
      <c r="AQ359" s="123"/>
      <c r="AR359" s="123"/>
      <c r="AS359" s="123"/>
      <c r="AT359" s="123"/>
      <c r="AU359" s="123"/>
      <c r="AV359" s="123"/>
      <c r="AW359" s="241"/>
      <c r="AX359" s="249" t="str">
        <f>IF(LEN(M357)&gt;=100,"","あと"&amp;100-LEN(M357)&amp;"字入力してください。")</f>
        <v>あと100字入力してください。</v>
      </c>
      <c r="AY359" s="251"/>
      <c r="BD359" s="47"/>
      <c r="BE359" s="257"/>
      <c r="BJ359" s="263"/>
    </row>
    <row r="360" spans="3:62" s="36" customFormat="1" ht="17.25">
      <c r="C360" s="33"/>
      <c r="D360" s="33"/>
      <c r="E360" s="33"/>
      <c r="F360" s="33"/>
      <c r="G360" s="33"/>
      <c r="H360" s="33"/>
      <c r="I360" s="33"/>
      <c r="J360" s="33"/>
      <c r="K360" s="33"/>
      <c r="L360" s="33"/>
      <c r="M360" s="33"/>
      <c r="N360" s="33"/>
      <c r="O360" s="33"/>
      <c r="P360" s="33"/>
      <c r="Q360" s="33"/>
      <c r="R360" s="33"/>
      <c r="S360" s="33"/>
      <c r="T360" s="33"/>
      <c r="U360" s="33"/>
      <c r="V360" s="33"/>
      <c r="W360" s="33"/>
      <c r="X360" s="33"/>
      <c r="Y360" s="33"/>
      <c r="Z360" s="33"/>
      <c r="AA360" s="33"/>
      <c r="AB360" s="33"/>
      <c r="AC360" s="33"/>
      <c r="AD360" s="33"/>
      <c r="AE360" s="33"/>
      <c r="AF360" s="33"/>
      <c r="AG360" s="33"/>
      <c r="AH360" s="33"/>
      <c r="AI360" s="33"/>
      <c r="AJ360" s="33"/>
      <c r="AK360" s="33"/>
      <c r="AL360" s="33"/>
      <c r="AM360" s="33"/>
      <c r="AN360" s="33"/>
      <c r="AO360" s="33"/>
      <c r="AP360" s="33"/>
      <c r="AQ360" s="33"/>
      <c r="AR360" s="33"/>
      <c r="AS360" s="33"/>
      <c r="AT360" s="33"/>
      <c r="AU360" s="33"/>
      <c r="AV360" s="33"/>
      <c r="AW360" s="33"/>
      <c r="AX360" s="33"/>
      <c r="AY360" s="33"/>
      <c r="BD360" s="47"/>
      <c r="BE360" s="257"/>
      <c r="BJ360" s="263"/>
    </row>
    <row r="361" spans="3:62" s="36" customFormat="1" ht="18" customHeight="1">
      <c r="C361" s="56" t="s">
        <v>457</v>
      </c>
      <c r="D361" s="78"/>
      <c r="E361" s="78"/>
      <c r="F361" s="78"/>
      <c r="G361" s="78"/>
      <c r="H361" s="78"/>
      <c r="I361" s="78"/>
      <c r="J361" s="78"/>
      <c r="K361" s="78"/>
      <c r="L361" s="78"/>
      <c r="M361" s="78"/>
      <c r="N361" s="78"/>
      <c r="O361" s="78"/>
      <c r="P361" s="78"/>
      <c r="Q361" s="78"/>
      <c r="R361" s="78"/>
      <c r="S361" s="78"/>
      <c r="T361" s="78"/>
      <c r="U361" s="78"/>
      <c r="V361" s="78"/>
      <c r="W361" s="166"/>
      <c r="X361" s="171" t="s">
        <v>41</v>
      </c>
      <c r="Y361" s="78"/>
      <c r="Z361" s="78"/>
      <c r="AA361" s="78"/>
      <c r="AB361" s="190" t="s">
        <v>294</v>
      </c>
      <c r="AC361" s="190"/>
      <c r="AD361" s="190"/>
      <c r="AE361" s="193"/>
      <c r="AF361" s="197" t="s">
        <v>12017</v>
      </c>
      <c r="AG361" s="200"/>
      <c r="AH361" s="200"/>
      <c r="AI361" s="200"/>
      <c r="AJ361" s="205" t="s">
        <v>11062</v>
      </c>
      <c r="AK361" s="205"/>
      <c r="AL361" s="205"/>
      <c r="AM361" s="205"/>
      <c r="AN361" s="205"/>
      <c r="AO361" s="205"/>
      <c r="AP361" s="197"/>
      <c r="AQ361" s="225" t="s">
        <v>585</v>
      </c>
      <c r="AR361" s="205"/>
      <c r="AS361" s="205"/>
      <c r="AT361" s="205"/>
      <c r="AU361" s="205"/>
      <c r="AV361" s="205"/>
      <c r="AW361" s="197"/>
      <c r="AX361" s="248"/>
      <c r="AY361" s="248"/>
      <c r="BD361" s="47"/>
      <c r="BE361" s="257"/>
      <c r="BI361" s="36" t="str">
        <f>IF(C362="","―",IF(COUNTIF(BI362:BI407,"未回答"),"未回答",IF(COUNTIF(BI362:BI407,"字数不足"),"字数不足","回答済み")))</f>
        <v>回答済み</v>
      </c>
      <c r="BJ361" s="263"/>
    </row>
    <row r="362" spans="3:62" s="36" customFormat="1" ht="18.649999999999999" customHeight="1">
      <c r="C362" s="57" t="s">
        <v>22435</v>
      </c>
      <c r="D362" s="79"/>
      <c r="E362" s="79"/>
      <c r="F362" s="79"/>
      <c r="G362" s="79"/>
      <c r="H362" s="79"/>
      <c r="I362" s="79"/>
      <c r="J362" s="79"/>
      <c r="K362" s="79"/>
      <c r="L362" s="79"/>
      <c r="M362" s="79"/>
      <c r="N362" s="79"/>
      <c r="O362" s="79"/>
      <c r="P362" s="79"/>
      <c r="Q362" s="79"/>
      <c r="R362" s="79"/>
      <c r="S362" s="79"/>
      <c r="T362" s="79"/>
      <c r="U362" s="79"/>
      <c r="V362" s="79"/>
      <c r="W362" s="167"/>
      <c r="X362" s="172" t="s">
        <v>11946</v>
      </c>
      <c r="Y362" s="179"/>
      <c r="Z362" s="179"/>
      <c r="AA362" s="179"/>
      <c r="AB362" s="92" t="s">
        <v>22422</v>
      </c>
      <c r="AC362" s="92"/>
      <c r="AD362" s="92"/>
      <c r="AE362" s="194"/>
      <c r="AF362" s="198" t="s">
        <v>11947</v>
      </c>
      <c r="AG362" s="92"/>
      <c r="AH362" s="92"/>
      <c r="AI362" s="92"/>
      <c r="AJ362" s="206" t="s">
        <v>22423</v>
      </c>
      <c r="AK362" s="206"/>
      <c r="AL362" s="206"/>
      <c r="AM362" s="206"/>
      <c r="AN362" s="206"/>
      <c r="AO362" s="206"/>
      <c r="AP362" s="217"/>
      <c r="AQ362" s="92" t="s">
        <v>22423</v>
      </c>
      <c r="AR362" s="92"/>
      <c r="AS362" s="92"/>
      <c r="AT362" s="92"/>
      <c r="AU362" s="92"/>
      <c r="AV362" s="92"/>
      <c r="AW362" s="92"/>
      <c r="AX362" s="248"/>
      <c r="AY362" s="248"/>
      <c r="BD362" s="47"/>
      <c r="BE362" s="257"/>
      <c r="BI362" s="36" t="str">
        <f>IF('0.基礎情報'!C362="","―",IF($H$12='【発出時非表示】プルダウンリスト'!$B$4,IF(OR('0.基礎情報'!X362="",'0.基礎情報'!AB362="",'0.基礎情報'!AF362="",'0.基礎情報'!AJ362="",'0.基礎情報'!AQ362="",'0.基礎情報'!AJ364="",'0.基礎情報'!AJ366="",'0.基礎情報'!AJ368="",'0.基礎情報'!AQ364="",'0.基礎情報'!AQ366="",'0.基礎情報'!AQ368=""),"未回答","回答済み"),IF($H$12='【発出時非表示】プルダウンリスト'!$B$5,IF(OR('0.基礎情報'!X362="",'0.基礎情報'!AB362="",'0.基礎情報'!AF362="",'0.基礎情報'!AJ362="",'0.基礎情報'!AQ362="",'0.基礎情報'!AJ364="",'0.基礎情報'!AJ366="",'0.基礎情報'!AJ368="",'0.基礎情報'!AQ364="",'0.基礎情報'!AQ366=""),"未回答","回答済み"),IF($H$12='【発出時非表示】プルダウンリスト'!$B$6,IF(OR('0.基礎情報'!X362="",'0.基礎情報'!AB362="",'0.基礎情報'!AF362="",'0.基礎情報'!AJ362="",'0.基礎情報'!AQ362="",'0.基礎情報'!AJ364="",'0.基礎情報'!AJ366="",'0.基礎情報'!AJ368="",'0.基礎情報'!AQ364=""),"未回答","回答済み"),"―"))))</f>
        <v>回答済み</v>
      </c>
      <c r="BJ362" s="263"/>
    </row>
    <row r="363" spans="3:62" s="36" customFormat="1" ht="18.649999999999999" customHeight="1">
      <c r="C363" s="58"/>
      <c r="D363" s="80"/>
      <c r="E363" s="80"/>
      <c r="F363" s="80"/>
      <c r="G363" s="80"/>
      <c r="H363" s="80"/>
      <c r="I363" s="80"/>
      <c r="J363" s="80"/>
      <c r="K363" s="80"/>
      <c r="L363" s="80"/>
      <c r="M363" s="80"/>
      <c r="N363" s="80"/>
      <c r="O363" s="80"/>
      <c r="P363" s="80"/>
      <c r="Q363" s="80"/>
      <c r="R363" s="80"/>
      <c r="S363" s="80"/>
      <c r="T363" s="80"/>
      <c r="U363" s="80"/>
      <c r="V363" s="80"/>
      <c r="W363" s="168"/>
      <c r="X363" s="173"/>
      <c r="Y363" s="180"/>
      <c r="Z363" s="180"/>
      <c r="AA363" s="180"/>
      <c r="AB363" s="92"/>
      <c r="AC363" s="92"/>
      <c r="AD363" s="92"/>
      <c r="AE363" s="194"/>
      <c r="AF363" s="198"/>
      <c r="AG363" s="92"/>
      <c r="AH363" s="92"/>
      <c r="AI363" s="203"/>
      <c r="AJ363" s="56" t="s">
        <v>6992</v>
      </c>
      <c r="AK363" s="78"/>
      <c r="AL363" s="78"/>
      <c r="AM363" s="78"/>
      <c r="AN363" s="78"/>
      <c r="AO363" s="78"/>
      <c r="AP363" s="218"/>
      <c r="AQ363" s="226" t="s">
        <v>11873</v>
      </c>
      <c r="AR363" s="226"/>
      <c r="AS363" s="226"/>
      <c r="AT363" s="226"/>
      <c r="AU363" s="226"/>
      <c r="AV363" s="226"/>
      <c r="AW363" s="237"/>
      <c r="AX363" s="250" t="s">
        <v>423</v>
      </c>
      <c r="AY363" s="250"/>
      <c r="BD363" s="47"/>
      <c r="BE363" s="257"/>
      <c r="BJ363" s="263"/>
    </row>
    <row r="364" spans="3:62" s="36" customFormat="1" ht="18.649999999999999" customHeight="1">
      <c r="C364" s="58"/>
      <c r="D364" s="80"/>
      <c r="E364" s="80"/>
      <c r="F364" s="80"/>
      <c r="G364" s="80"/>
      <c r="H364" s="80"/>
      <c r="I364" s="80"/>
      <c r="J364" s="80"/>
      <c r="K364" s="80"/>
      <c r="L364" s="80"/>
      <c r="M364" s="80"/>
      <c r="N364" s="80"/>
      <c r="O364" s="80"/>
      <c r="P364" s="80"/>
      <c r="Q364" s="80"/>
      <c r="R364" s="80"/>
      <c r="S364" s="80"/>
      <c r="T364" s="80"/>
      <c r="U364" s="80"/>
      <c r="V364" s="80"/>
      <c r="W364" s="168"/>
      <c r="X364" s="173"/>
      <c r="Y364" s="180"/>
      <c r="Z364" s="180"/>
      <c r="AA364" s="180"/>
      <c r="AB364" s="92"/>
      <c r="AC364" s="92"/>
      <c r="AD364" s="92"/>
      <c r="AE364" s="194"/>
      <c r="AF364" s="198"/>
      <c r="AG364" s="92"/>
      <c r="AH364" s="92"/>
      <c r="AI364" s="203"/>
      <c r="AJ364" s="207">
        <v>60</v>
      </c>
      <c r="AK364" s="92"/>
      <c r="AL364" s="92"/>
      <c r="AM364" s="92"/>
      <c r="AN364" s="92"/>
      <c r="AO364" s="92"/>
      <c r="AP364" s="194"/>
      <c r="AQ364" s="92">
        <v>50</v>
      </c>
      <c r="AR364" s="92"/>
      <c r="AS364" s="92"/>
      <c r="AT364" s="92"/>
      <c r="AU364" s="92"/>
      <c r="AV364" s="92"/>
      <c r="AW364" s="203"/>
      <c r="AX364" s="186" t="str">
        <f>IFERROR(IF(AJ364="未設定","未設定",IF(AQ364="","",IF(AQ364="未計測","未計測",IF(AF362="増加KPI",IF(AQ364&gt;=AJ364,"達成","未達成"),IF(AF362="減少KPI",IF(AJ364&gt;=AQ364,"達成","未達成"),"判定不能"))))),"判定不能")</f>
        <v>未達成</v>
      </c>
      <c r="AY364" s="186"/>
      <c r="BD364" s="47"/>
      <c r="BE364" s="257"/>
      <c r="BJ364" s="263"/>
    </row>
    <row r="365" spans="3:62" s="36" customFormat="1" ht="18.649999999999999" customHeight="1">
      <c r="C365" s="58"/>
      <c r="D365" s="80"/>
      <c r="E365" s="80"/>
      <c r="F365" s="80"/>
      <c r="G365" s="80"/>
      <c r="H365" s="80"/>
      <c r="I365" s="80"/>
      <c r="J365" s="80"/>
      <c r="K365" s="80"/>
      <c r="L365" s="80"/>
      <c r="M365" s="80"/>
      <c r="N365" s="80"/>
      <c r="O365" s="80"/>
      <c r="P365" s="80"/>
      <c r="Q365" s="80"/>
      <c r="R365" s="80"/>
      <c r="S365" s="80"/>
      <c r="T365" s="80"/>
      <c r="U365" s="80"/>
      <c r="V365" s="80"/>
      <c r="W365" s="168"/>
      <c r="X365" s="173"/>
      <c r="Y365" s="180"/>
      <c r="Z365" s="180"/>
      <c r="AA365" s="180"/>
      <c r="AB365" s="92"/>
      <c r="AC365" s="92"/>
      <c r="AD365" s="92"/>
      <c r="AE365" s="194"/>
      <c r="AF365" s="198"/>
      <c r="AG365" s="92"/>
      <c r="AH365" s="92"/>
      <c r="AI365" s="203"/>
      <c r="AJ365" s="208" t="s">
        <v>11872</v>
      </c>
      <c r="AK365" s="212"/>
      <c r="AL365" s="212"/>
      <c r="AM365" s="212"/>
      <c r="AN365" s="212"/>
      <c r="AO365" s="212"/>
      <c r="AP365" s="219"/>
      <c r="AQ365" s="227" t="s">
        <v>107</v>
      </c>
      <c r="AR365" s="227"/>
      <c r="AS365" s="227"/>
      <c r="AT365" s="227"/>
      <c r="AU365" s="227"/>
      <c r="AV365" s="227"/>
      <c r="AW365" s="238"/>
      <c r="AX365" s="250" t="s">
        <v>423</v>
      </c>
      <c r="AY365" s="250"/>
      <c r="BD365" s="47"/>
      <c r="BE365" s="257"/>
      <c r="BJ365" s="263"/>
    </row>
    <row r="366" spans="3:62" s="36" customFormat="1" ht="18.649999999999999" customHeight="1">
      <c r="C366" s="58"/>
      <c r="D366" s="80"/>
      <c r="E366" s="80"/>
      <c r="F366" s="80"/>
      <c r="G366" s="80"/>
      <c r="H366" s="80"/>
      <c r="I366" s="80"/>
      <c r="J366" s="80"/>
      <c r="K366" s="80"/>
      <c r="L366" s="80"/>
      <c r="M366" s="80"/>
      <c r="N366" s="80"/>
      <c r="O366" s="80"/>
      <c r="P366" s="80"/>
      <c r="Q366" s="80"/>
      <c r="R366" s="80"/>
      <c r="S366" s="80"/>
      <c r="T366" s="80"/>
      <c r="U366" s="80"/>
      <c r="V366" s="80"/>
      <c r="W366" s="168"/>
      <c r="X366" s="173"/>
      <c r="Y366" s="180"/>
      <c r="Z366" s="180"/>
      <c r="AA366" s="180"/>
      <c r="AB366" s="92"/>
      <c r="AC366" s="92"/>
      <c r="AD366" s="92"/>
      <c r="AE366" s="194"/>
      <c r="AF366" s="198"/>
      <c r="AG366" s="92"/>
      <c r="AH366" s="92"/>
      <c r="AI366" s="203"/>
      <c r="AJ366" s="209">
        <v>70</v>
      </c>
      <c r="AK366" s="213"/>
      <c r="AL366" s="213"/>
      <c r="AM366" s="213"/>
      <c r="AN366" s="213"/>
      <c r="AO366" s="213"/>
      <c r="AP366" s="220"/>
      <c r="AQ366" s="203"/>
      <c r="AR366" s="213"/>
      <c r="AS366" s="213"/>
      <c r="AT366" s="213"/>
      <c r="AU366" s="213"/>
      <c r="AV366" s="213"/>
      <c r="AW366" s="213"/>
      <c r="AX366" s="186" t="str">
        <f>IFERROR(IF(AQ366="","",IF(AQ366="未計測","未計測",IF(AF362="増加KPI",IF(AQ366&gt;=AJ366,"達成","未達成"),IF(AF362="減少KPI",IF(AJ366&gt;=AQ366,"達成","未達成"),"判定不能")))),"判定不能")</f>
        <v/>
      </c>
      <c r="AY366" s="186"/>
      <c r="BD366" s="47"/>
      <c r="BE366" s="257"/>
      <c r="BJ366" s="263"/>
    </row>
    <row r="367" spans="3:62" s="36" customFormat="1" ht="18.649999999999999" customHeight="1">
      <c r="C367" s="58"/>
      <c r="D367" s="80"/>
      <c r="E367" s="80"/>
      <c r="F367" s="80"/>
      <c r="G367" s="80"/>
      <c r="H367" s="80"/>
      <c r="I367" s="80"/>
      <c r="J367" s="80"/>
      <c r="K367" s="80"/>
      <c r="L367" s="80"/>
      <c r="M367" s="80"/>
      <c r="N367" s="80"/>
      <c r="O367" s="80"/>
      <c r="P367" s="80"/>
      <c r="Q367" s="80"/>
      <c r="R367" s="80"/>
      <c r="S367" s="80"/>
      <c r="T367" s="80"/>
      <c r="U367" s="80"/>
      <c r="V367" s="80"/>
      <c r="W367" s="168"/>
      <c r="X367" s="173"/>
      <c r="Y367" s="180"/>
      <c r="Z367" s="180"/>
      <c r="AA367" s="180"/>
      <c r="AB367" s="92"/>
      <c r="AC367" s="92"/>
      <c r="AD367" s="92"/>
      <c r="AE367" s="194"/>
      <c r="AF367" s="198"/>
      <c r="AG367" s="92"/>
      <c r="AH367" s="92"/>
      <c r="AI367" s="203"/>
      <c r="AJ367" s="210" t="s">
        <v>5787</v>
      </c>
      <c r="AK367" s="205"/>
      <c r="AL367" s="205"/>
      <c r="AM367" s="205"/>
      <c r="AN367" s="205"/>
      <c r="AO367" s="205"/>
      <c r="AP367" s="221"/>
      <c r="AQ367" s="227" t="s">
        <v>11913</v>
      </c>
      <c r="AR367" s="227"/>
      <c r="AS367" s="227"/>
      <c r="AT367" s="227"/>
      <c r="AU367" s="227"/>
      <c r="AV367" s="227"/>
      <c r="AW367" s="238"/>
      <c r="AX367" s="250" t="s">
        <v>423</v>
      </c>
      <c r="AY367" s="250"/>
      <c r="BD367" s="47"/>
      <c r="BE367" s="257"/>
      <c r="BH367" s="36" t="str">
        <f>IF($H$12='【発出時非表示】プルダウンリスト'!$B$4,"3年目",IF($H$12='【発出時非表示】プルダウンリスト'!$B$5,"2年目",IF($H$12='【発出時非表示】プルダウンリスト'!$B$6,"1年目","")))</f>
        <v>1年目</v>
      </c>
      <c r="BJ367" s="263"/>
    </row>
    <row r="368" spans="3:62" s="36" customFormat="1" ht="18.649999999999999" customHeight="1">
      <c r="C368" s="59"/>
      <c r="D368" s="81"/>
      <c r="E368" s="81"/>
      <c r="F368" s="81"/>
      <c r="G368" s="81"/>
      <c r="H368" s="81"/>
      <c r="I368" s="81"/>
      <c r="J368" s="81"/>
      <c r="K368" s="81"/>
      <c r="L368" s="81"/>
      <c r="M368" s="81"/>
      <c r="N368" s="81"/>
      <c r="O368" s="81"/>
      <c r="P368" s="81"/>
      <c r="Q368" s="81"/>
      <c r="R368" s="81"/>
      <c r="S368" s="81"/>
      <c r="T368" s="81"/>
      <c r="U368" s="81"/>
      <c r="V368" s="81"/>
      <c r="W368" s="169"/>
      <c r="X368" s="174"/>
      <c r="Y368" s="181"/>
      <c r="Z368" s="181"/>
      <c r="AA368" s="181"/>
      <c r="AB368" s="191"/>
      <c r="AC368" s="191"/>
      <c r="AD368" s="191"/>
      <c r="AE368" s="195"/>
      <c r="AF368" s="198"/>
      <c r="AG368" s="92"/>
      <c r="AH368" s="92"/>
      <c r="AI368" s="203"/>
      <c r="AJ368" s="211">
        <v>80</v>
      </c>
      <c r="AK368" s="206"/>
      <c r="AL368" s="206"/>
      <c r="AM368" s="206"/>
      <c r="AN368" s="206"/>
      <c r="AO368" s="206"/>
      <c r="AP368" s="222"/>
      <c r="AQ368" s="203"/>
      <c r="AR368" s="213"/>
      <c r="AS368" s="213"/>
      <c r="AT368" s="213"/>
      <c r="AU368" s="213"/>
      <c r="AV368" s="213"/>
      <c r="AW368" s="213"/>
      <c r="AX368" s="186" t="str">
        <f>IFERROR(IF(AQ368="","",IF(AQ368="未計測","未計測",IF(AF362="増加KPI",IF(AQ368&gt;=AJ368,"達成","未達成"),IF(AF362="減少KPI",IF(AJ368&gt;=AQ368,"達成","未達成"),"判定不能")))),"判定不能")</f>
        <v/>
      </c>
      <c r="AY368" s="186"/>
      <c r="BD368" s="47"/>
      <c r="BE368" s="259" t="str">
        <f>IFERROR(IF(AQ368="","",IF(AQ368="未計測","未計測",IF(AQ362="なし",AX368,IF(AQ362="",AX368,IF(AF362="増加KPI",(AQ368-AQ362)/(AJ368-AQ362),IF(AF362="減少KPI",(AQ362-AQ368)/(AQ362-AJ368),AX368)))))),AX368)</f>
        <v/>
      </c>
      <c r="BF368" s="261" t="str">
        <f>IFERROR(IF(BE368="未計測",IF(AQ366="未計測","未計測",IF(AQ362="なし",AX366,IF(AQ362="",AX366,IF(AF362="増加KPI",(AQ366-AQ362)/(AJ368-AQ362),IF(AF362="減少KPI",(AQ362-AQ366)/(AQ362-AJ368),AX366))))),"―"),AX366)</f>
        <v>―</v>
      </c>
      <c r="BG368" s="261" t="str">
        <f>IFERROR(IF(BF368="未計測",IF(AQ364="未計測","未計測",IF(AQ362="なし",AX364,IF(AQ362="",AX364,IF(AF362="増加KPI",(AQ364-AQ362)/(AJ368-AQ362),IF(AF362="減少KPI",(AQ362-AQ364)/(AQ362-AJ368),AX364))))),"―"),AX364)</f>
        <v>―</v>
      </c>
      <c r="BH368" s="36" t="str">
        <f>IF($H$12='【発出時非表示】プルダウンリスト'!$B$4,AX368,IF($H$12='【発出時非表示】プルダウンリスト'!$B$5,AX366,IF($H$12='【発出時非表示】プルダウンリスト'!$B$6,AX364,"")))</f>
        <v>未達成</v>
      </c>
      <c r="BJ368" s="263"/>
    </row>
    <row r="369" spans="3:62" s="36" customFormat="1" ht="18.649999999999999" customHeight="1">
      <c r="C369" s="64" t="s">
        <v>12026</v>
      </c>
      <c r="D369" s="86"/>
      <c r="E369" s="86"/>
      <c r="F369" s="86"/>
      <c r="G369" s="86"/>
      <c r="H369" s="86"/>
      <c r="I369" s="86"/>
      <c r="J369" s="86"/>
      <c r="K369" s="86"/>
      <c r="L369" s="103"/>
      <c r="M369" s="109" t="s">
        <v>22436</v>
      </c>
      <c r="N369" s="124"/>
      <c r="O369" s="124"/>
      <c r="P369" s="124"/>
      <c r="Q369" s="124"/>
      <c r="R369" s="124"/>
      <c r="S369" s="124"/>
      <c r="T369" s="124"/>
      <c r="U369" s="124"/>
      <c r="V369" s="124"/>
      <c r="W369" s="124"/>
      <c r="X369" s="124"/>
      <c r="Y369" s="124"/>
      <c r="Z369" s="124"/>
      <c r="AA369" s="124"/>
      <c r="AB369" s="124"/>
      <c r="AC369" s="124"/>
      <c r="AD369" s="124"/>
      <c r="AE369" s="124"/>
      <c r="AF369" s="124"/>
      <c r="AG369" s="124"/>
      <c r="AH369" s="124"/>
      <c r="AI369" s="124"/>
      <c r="AJ369" s="124"/>
      <c r="AK369" s="124"/>
      <c r="AL369" s="124"/>
      <c r="AM369" s="124"/>
      <c r="AN369" s="124"/>
      <c r="AO369" s="124"/>
      <c r="AP369" s="124"/>
      <c r="AQ369" s="129"/>
      <c r="AR369" s="129"/>
      <c r="AS369" s="129"/>
      <c r="AT369" s="129"/>
      <c r="AU369" s="129"/>
      <c r="AV369" s="129"/>
      <c r="AW369" s="239"/>
      <c r="AX369" s="251"/>
      <c r="AY369" s="253"/>
      <c r="BD369" s="47"/>
      <c r="BE369" s="259"/>
      <c r="BF369" s="261"/>
      <c r="BG369" s="261"/>
      <c r="BI369" s="36" t="str">
        <f>IF(AQ362="なし",IF(M369="","未回答","回答済み"),"―")</f>
        <v>回答済み</v>
      </c>
      <c r="BJ369" s="263"/>
    </row>
    <row r="370" spans="3:62" s="36" customFormat="1" ht="18.649999999999999" customHeight="1">
      <c r="C370" s="64"/>
      <c r="D370" s="86"/>
      <c r="E370" s="86"/>
      <c r="F370" s="86"/>
      <c r="G370" s="86"/>
      <c r="H370" s="86"/>
      <c r="I370" s="86"/>
      <c r="J370" s="86"/>
      <c r="K370" s="86"/>
      <c r="L370" s="103"/>
      <c r="M370" s="109"/>
      <c r="N370" s="124"/>
      <c r="O370" s="124"/>
      <c r="P370" s="124"/>
      <c r="Q370" s="124"/>
      <c r="R370" s="124"/>
      <c r="S370" s="124"/>
      <c r="T370" s="124"/>
      <c r="U370" s="124"/>
      <c r="V370" s="124"/>
      <c r="W370" s="124"/>
      <c r="X370" s="124"/>
      <c r="Y370" s="124"/>
      <c r="Z370" s="124"/>
      <c r="AA370" s="124"/>
      <c r="AB370" s="124"/>
      <c r="AC370" s="124"/>
      <c r="AD370" s="124"/>
      <c r="AE370" s="124"/>
      <c r="AF370" s="124"/>
      <c r="AG370" s="124"/>
      <c r="AH370" s="124"/>
      <c r="AI370" s="124"/>
      <c r="AJ370" s="124"/>
      <c r="AK370" s="124"/>
      <c r="AL370" s="124"/>
      <c r="AM370" s="124"/>
      <c r="AN370" s="124"/>
      <c r="AO370" s="124"/>
      <c r="AP370" s="124"/>
      <c r="AQ370" s="124"/>
      <c r="AR370" s="124"/>
      <c r="AS370" s="124"/>
      <c r="AT370" s="124"/>
      <c r="AU370" s="124"/>
      <c r="AV370" s="124"/>
      <c r="AW370" s="240"/>
      <c r="AX370" s="251"/>
      <c r="AY370" s="253"/>
      <c r="BD370" s="47"/>
      <c r="BE370" s="259"/>
      <c r="BF370" s="261"/>
      <c r="BG370" s="261"/>
      <c r="BJ370" s="263"/>
    </row>
    <row r="371" spans="3:62" s="36" customFormat="1" ht="18.649999999999999" customHeight="1">
      <c r="C371" s="65"/>
      <c r="D371" s="85"/>
      <c r="E371" s="85"/>
      <c r="F371" s="85"/>
      <c r="G371" s="85"/>
      <c r="H371" s="85"/>
      <c r="I371" s="85"/>
      <c r="J371" s="85"/>
      <c r="K371" s="85"/>
      <c r="L371" s="104"/>
      <c r="M371" s="110"/>
      <c r="N371" s="123"/>
      <c r="O371" s="123"/>
      <c r="P371" s="123"/>
      <c r="Q371" s="123"/>
      <c r="R371" s="123"/>
      <c r="S371" s="123"/>
      <c r="T371" s="123"/>
      <c r="U371" s="123"/>
      <c r="V371" s="123"/>
      <c r="W371" s="123"/>
      <c r="X371" s="123"/>
      <c r="Y371" s="123"/>
      <c r="Z371" s="123"/>
      <c r="AA371" s="123"/>
      <c r="AB371" s="123"/>
      <c r="AC371" s="123"/>
      <c r="AD371" s="123"/>
      <c r="AE371" s="123"/>
      <c r="AF371" s="123"/>
      <c r="AG371" s="123"/>
      <c r="AH371" s="123"/>
      <c r="AI371" s="123"/>
      <c r="AJ371" s="123"/>
      <c r="AK371" s="123"/>
      <c r="AL371" s="123"/>
      <c r="AM371" s="123"/>
      <c r="AN371" s="123"/>
      <c r="AO371" s="123"/>
      <c r="AP371" s="123"/>
      <c r="AQ371" s="123"/>
      <c r="AR371" s="123"/>
      <c r="AS371" s="123"/>
      <c r="AT371" s="123"/>
      <c r="AU371" s="123"/>
      <c r="AV371" s="123"/>
      <c r="AW371" s="241"/>
      <c r="AX371" s="249"/>
      <c r="AY371" s="253"/>
      <c r="BD371" s="47"/>
      <c r="BE371" s="259"/>
      <c r="BF371" s="261"/>
      <c r="BG371" s="261"/>
      <c r="BJ371" s="263"/>
    </row>
    <row r="372" spans="3:62" s="36" customFormat="1" ht="16.5" customHeight="1">
      <c r="C372" s="62" t="s">
        <v>12020</v>
      </c>
      <c r="D372" s="62"/>
      <c r="E372" s="62"/>
      <c r="F372" s="62" t="s">
        <v>577</v>
      </c>
      <c r="G372" s="62"/>
      <c r="H372" s="62"/>
      <c r="I372" s="62"/>
      <c r="J372" s="62"/>
      <c r="K372" s="62"/>
      <c r="L372" s="62"/>
      <c r="M372" s="111"/>
      <c r="N372" s="111"/>
      <c r="O372" s="111"/>
      <c r="P372" s="111"/>
      <c r="Q372" s="111"/>
      <c r="R372" s="111"/>
      <c r="S372" s="111"/>
      <c r="T372" s="111"/>
      <c r="U372" s="111"/>
      <c r="V372" s="111"/>
      <c r="W372" s="111"/>
      <c r="X372" s="111"/>
      <c r="Y372" s="111"/>
      <c r="Z372" s="111"/>
      <c r="AA372" s="111"/>
      <c r="AB372" s="111"/>
      <c r="AC372" s="111"/>
      <c r="AD372" s="111"/>
      <c r="AE372" s="111"/>
      <c r="AF372" s="111"/>
      <c r="AG372" s="111"/>
      <c r="AH372" s="111"/>
      <c r="AI372" s="111"/>
      <c r="AJ372" s="111"/>
      <c r="AK372" s="111"/>
      <c r="AL372" s="111"/>
      <c r="AM372" s="111"/>
      <c r="AN372" s="111"/>
      <c r="AO372" s="111"/>
      <c r="AP372" s="111"/>
      <c r="AQ372" s="111"/>
      <c r="AR372" s="111"/>
      <c r="AS372" s="111"/>
      <c r="AT372" s="111"/>
      <c r="AU372" s="111"/>
      <c r="AV372" s="111"/>
      <c r="AW372" s="111"/>
      <c r="AX372" s="251"/>
      <c r="AY372" s="185"/>
      <c r="BD372" s="47"/>
      <c r="BE372" s="257"/>
      <c r="BI372" s="36" t="str">
        <f>IF(BH368="達成",IF(OR(M372="",M375=""),"未回答",IF(AND(AX374="",AX377=""),"回答済み","字数不足")),"―")</f>
        <v>―</v>
      </c>
      <c r="BJ372" s="263"/>
    </row>
    <row r="373" spans="3:62" s="36" customFormat="1" ht="16.5" customHeight="1">
      <c r="C373" s="62"/>
      <c r="D373" s="62"/>
      <c r="E373" s="62"/>
      <c r="F373" s="62"/>
      <c r="G373" s="62"/>
      <c r="H373" s="62"/>
      <c r="I373" s="62"/>
      <c r="J373" s="62"/>
      <c r="K373" s="62"/>
      <c r="L373" s="62"/>
      <c r="M373" s="111"/>
      <c r="N373" s="111"/>
      <c r="O373" s="111"/>
      <c r="P373" s="111"/>
      <c r="Q373" s="111"/>
      <c r="R373" s="111"/>
      <c r="S373" s="111"/>
      <c r="T373" s="111"/>
      <c r="U373" s="111"/>
      <c r="V373" s="111"/>
      <c r="W373" s="111"/>
      <c r="X373" s="111"/>
      <c r="Y373" s="111"/>
      <c r="Z373" s="111"/>
      <c r="AA373" s="111"/>
      <c r="AB373" s="111"/>
      <c r="AC373" s="111"/>
      <c r="AD373" s="111"/>
      <c r="AE373" s="111"/>
      <c r="AF373" s="111"/>
      <c r="AG373" s="111"/>
      <c r="AH373" s="111"/>
      <c r="AI373" s="111"/>
      <c r="AJ373" s="111"/>
      <c r="AK373" s="111"/>
      <c r="AL373" s="111"/>
      <c r="AM373" s="111"/>
      <c r="AN373" s="111"/>
      <c r="AO373" s="111"/>
      <c r="AP373" s="111"/>
      <c r="AQ373" s="111"/>
      <c r="AR373" s="111"/>
      <c r="AS373" s="111"/>
      <c r="AT373" s="111"/>
      <c r="AU373" s="111"/>
      <c r="AV373" s="111"/>
      <c r="AW373" s="111"/>
      <c r="AX373" s="251" t="str">
        <f>"現在"&amp;LEN(M372)&amp;"字です。"</f>
        <v>現在0字です。</v>
      </c>
      <c r="AY373" s="185"/>
      <c r="BD373" s="47"/>
      <c r="BE373" s="257"/>
      <c r="BJ373" s="263"/>
    </row>
    <row r="374" spans="3:62" s="36" customFormat="1">
      <c r="C374" s="62"/>
      <c r="D374" s="62"/>
      <c r="E374" s="62"/>
      <c r="F374" s="62"/>
      <c r="G374" s="62"/>
      <c r="H374" s="62"/>
      <c r="I374" s="62"/>
      <c r="J374" s="62"/>
      <c r="K374" s="62"/>
      <c r="L374" s="62"/>
      <c r="M374" s="111"/>
      <c r="N374" s="111"/>
      <c r="O374" s="111"/>
      <c r="P374" s="111"/>
      <c r="Q374" s="111"/>
      <c r="R374" s="111"/>
      <c r="S374" s="111"/>
      <c r="T374" s="111"/>
      <c r="U374" s="111"/>
      <c r="V374" s="111"/>
      <c r="W374" s="111"/>
      <c r="X374" s="111"/>
      <c r="Y374" s="111"/>
      <c r="Z374" s="111"/>
      <c r="AA374" s="111"/>
      <c r="AB374" s="111"/>
      <c r="AC374" s="111"/>
      <c r="AD374" s="111"/>
      <c r="AE374" s="111"/>
      <c r="AF374" s="111"/>
      <c r="AG374" s="111"/>
      <c r="AH374" s="111"/>
      <c r="AI374" s="111"/>
      <c r="AJ374" s="111"/>
      <c r="AK374" s="111"/>
      <c r="AL374" s="111"/>
      <c r="AM374" s="111"/>
      <c r="AN374" s="111"/>
      <c r="AO374" s="111"/>
      <c r="AP374" s="111"/>
      <c r="AQ374" s="111"/>
      <c r="AR374" s="111"/>
      <c r="AS374" s="111"/>
      <c r="AT374" s="111"/>
      <c r="AU374" s="111"/>
      <c r="AV374" s="111"/>
      <c r="AW374" s="111"/>
      <c r="AX374" s="249" t="str">
        <f>IF(LEN(M372)&gt;=100,"","あと"&amp;100-LEN(M372)&amp;"字入力してください。")</f>
        <v>あと100字入力してください。</v>
      </c>
      <c r="AY374" s="185"/>
      <c r="BD374" s="47"/>
      <c r="BE374" s="257"/>
      <c r="BJ374" s="263"/>
    </row>
    <row r="375" spans="3:62" s="36" customFormat="1" ht="18.75" customHeight="1">
      <c r="C375" s="62"/>
      <c r="D375" s="62"/>
      <c r="E375" s="62"/>
      <c r="F375" s="62" t="s">
        <v>11955</v>
      </c>
      <c r="G375" s="62"/>
      <c r="H375" s="62"/>
      <c r="I375" s="62"/>
      <c r="J375" s="62"/>
      <c r="K375" s="62"/>
      <c r="L375" s="62"/>
      <c r="M375" s="111"/>
      <c r="N375" s="111"/>
      <c r="O375" s="111"/>
      <c r="P375" s="111"/>
      <c r="Q375" s="111"/>
      <c r="R375" s="111"/>
      <c r="S375" s="111"/>
      <c r="T375" s="111"/>
      <c r="U375" s="111"/>
      <c r="V375" s="111"/>
      <c r="W375" s="111"/>
      <c r="X375" s="111"/>
      <c r="Y375" s="111"/>
      <c r="Z375" s="111"/>
      <c r="AA375" s="111"/>
      <c r="AB375" s="111"/>
      <c r="AC375" s="111"/>
      <c r="AD375" s="111"/>
      <c r="AE375" s="111"/>
      <c r="AF375" s="111"/>
      <c r="AG375" s="111"/>
      <c r="AH375" s="111"/>
      <c r="AI375" s="111"/>
      <c r="AJ375" s="111"/>
      <c r="AK375" s="111"/>
      <c r="AL375" s="111"/>
      <c r="AM375" s="111"/>
      <c r="AN375" s="111"/>
      <c r="AO375" s="111"/>
      <c r="AP375" s="111"/>
      <c r="AQ375" s="111"/>
      <c r="AR375" s="111"/>
      <c r="AS375" s="111"/>
      <c r="AT375" s="111"/>
      <c r="AU375" s="111"/>
      <c r="AV375" s="111"/>
      <c r="AW375" s="111"/>
      <c r="AX375" s="252"/>
      <c r="AY375" s="254"/>
      <c r="BD375" s="47"/>
      <c r="BE375" s="257"/>
      <c r="BJ375" s="263"/>
    </row>
    <row r="376" spans="3:62" s="36" customFormat="1" ht="18.75" customHeight="1">
      <c r="C376" s="62"/>
      <c r="D376" s="62"/>
      <c r="E376" s="62"/>
      <c r="F376" s="62"/>
      <c r="G376" s="62"/>
      <c r="H376" s="62"/>
      <c r="I376" s="62"/>
      <c r="J376" s="62"/>
      <c r="K376" s="62"/>
      <c r="L376" s="62"/>
      <c r="M376" s="111"/>
      <c r="N376" s="111"/>
      <c r="O376" s="111"/>
      <c r="P376" s="111"/>
      <c r="Q376" s="111"/>
      <c r="R376" s="111"/>
      <c r="S376" s="111"/>
      <c r="T376" s="111"/>
      <c r="U376" s="111"/>
      <c r="V376" s="111"/>
      <c r="W376" s="111"/>
      <c r="X376" s="111"/>
      <c r="Y376" s="111"/>
      <c r="Z376" s="111"/>
      <c r="AA376" s="111"/>
      <c r="AB376" s="111"/>
      <c r="AC376" s="111"/>
      <c r="AD376" s="111"/>
      <c r="AE376" s="111"/>
      <c r="AF376" s="111"/>
      <c r="AG376" s="111"/>
      <c r="AH376" s="111"/>
      <c r="AI376" s="111"/>
      <c r="AJ376" s="111"/>
      <c r="AK376" s="111"/>
      <c r="AL376" s="111"/>
      <c r="AM376" s="111"/>
      <c r="AN376" s="111"/>
      <c r="AO376" s="111"/>
      <c r="AP376" s="111"/>
      <c r="AQ376" s="111"/>
      <c r="AR376" s="111"/>
      <c r="AS376" s="111"/>
      <c r="AT376" s="111"/>
      <c r="AU376" s="111"/>
      <c r="AV376" s="111"/>
      <c r="AW376" s="111"/>
      <c r="AX376" s="252" t="str">
        <f>"現在"&amp;LEN(M375)&amp;"字です。"</f>
        <v>現在0字です。</v>
      </c>
      <c r="AY376" s="254"/>
      <c r="BD376" s="47"/>
      <c r="BE376" s="257"/>
      <c r="BJ376" s="263"/>
    </row>
    <row r="377" spans="3:62" s="36" customFormat="1" ht="16.5" customHeight="1">
      <c r="C377" s="62"/>
      <c r="D377" s="62"/>
      <c r="E377" s="62"/>
      <c r="F377" s="62"/>
      <c r="G377" s="62"/>
      <c r="H377" s="62"/>
      <c r="I377" s="62"/>
      <c r="J377" s="62"/>
      <c r="K377" s="62"/>
      <c r="L377" s="62"/>
      <c r="M377" s="111"/>
      <c r="N377" s="111"/>
      <c r="O377" s="111"/>
      <c r="P377" s="111"/>
      <c r="Q377" s="111"/>
      <c r="R377" s="111"/>
      <c r="S377" s="111"/>
      <c r="T377" s="111"/>
      <c r="U377" s="111"/>
      <c r="V377" s="111"/>
      <c r="W377" s="111"/>
      <c r="X377" s="111"/>
      <c r="Y377" s="111"/>
      <c r="Z377" s="111"/>
      <c r="AA377" s="111"/>
      <c r="AB377" s="111"/>
      <c r="AC377" s="111"/>
      <c r="AD377" s="111"/>
      <c r="AE377" s="111"/>
      <c r="AF377" s="111"/>
      <c r="AG377" s="111"/>
      <c r="AH377" s="111"/>
      <c r="AI377" s="111"/>
      <c r="AJ377" s="111"/>
      <c r="AK377" s="111"/>
      <c r="AL377" s="111"/>
      <c r="AM377" s="111"/>
      <c r="AN377" s="111"/>
      <c r="AO377" s="111"/>
      <c r="AP377" s="111"/>
      <c r="AQ377" s="111"/>
      <c r="AR377" s="111"/>
      <c r="AS377" s="111"/>
      <c r="AT377" s="111"/>
      <c r="AU377" s="111"/>
      <c r="AV377" s="111"/>
      <c r="AW377" s="111"/>
      <c r="AX377" s="249" t="str">
        <f>IF(LEN(M375)&gt;=100,"","あと"&amp;100-LEN(M375)&amp;"字入力してください。")</f>
        <v>あと100字入力してください。</v>
      </c>
      <c r="AY377" s="251"/>
      <c r="BD377" s="47"/>
      <c r="BE377" s="257"/>
      <c r="BJ377" s="263"/>
    </row>
    <row r="378" spans="3:62" s="36" customFormat="1" ht="16.5" customHeight="1">
      <c r="C378" s="62" t="s">
        <v>12021</v>
      </c>
      <c r="D378" s="62"/>
      <c r="E378" s="62"/>
      <c r="F378" s="63" t="s">
        <v>11373</v>
      </c>
      <c r="G378" s="84"/>
      <c r="H378" s="84"/>
      <c r="I378" s="84"/>
      <c r="J378" s="87"/>
      <c r="K378" s="62" t="s">
        <v>988</v>
      </c>
      <c r="L378" s="62"/>
      <c r="M378" s="112"/>
      <c r="N378" s="125"/>
      <c r="O378" s="130" t="s">
        <v>8529</v>
      </c>
      <c r="P378" s="130"/>
      <c r="Q378" s="130"/>
      <c r="R378" s="130"/>
      <c r="S378" s="130"/>
      <c r="T378" s="130"/>
      <c r="U378" s="130"/>
      <c r="V378" s="130"/>
      <c r="W378" s="130"/>
      <c r="X378" s="130"/>
      <c r="Y378" s="130"/>
      <c r="Z378" s="130"/>
      <c r="AA378" s="130"/>
      <c r="AB378" s="130"/>
      <c r="AC378" s="130"/>
      <c r="AD378" s="130"/>
      <c r="AE378" s="130"/>
      <c r="AF378" s="130"/>
      <c r="AG378" s="130"/>
      <c r="AH378" s="130"/>
      <c r="AI378" s="130"/>
      <c r="AJ378" s="130"/>
      <c r="AK378" s="130"/>
      <c r="AL378" s="130"/>
      <c r="AM378" s="130"/>
      <c r="AN378" s="130"/>
      <c r="AO378" s="130"/>
      <c r="AP378" s="130"/>
      <c r="AQ378" s="130"/>
      <c r="AR378" s="130"/>
      <c r="AS378" s="130"/>
      <c r="AT378" s="130"/>
      <c r="AU378" s="130"/>
      <c r="AV378" s="130"/>
      <c r="AW378" s="242"/>
      <c r="AX378" s="252"/>
      <c r="AY378" s="185"/>
      <c r="BD378" s="47"/>
      <c r="BE378" s="257" t="b">
        <v>1</v>
      </c>
      <c r="BI378" s="36" t="str">
        <f>IF(BH368="未達成",IF(OR(AND(BE378=FALSE,BE379=FALSE,BE380=FALSE,BE381=FALSE),M382="",M385=""),"未回答",IF(AND(AX384="",AX387=""),"回答済み","字数不足")),"―")</f>
        <v>回答済み</v>
      </c>
      <c r="BJ378" s="263"/>
    </row>
    <row r="379" spans="3:62" s="36" customFormat="1" ht="16.5" customHeight="1">
      <c r="C379" s="62"/>
      <c r="D379" s="62"/>
      <c r="E379" s="62"/>
      <c r="F379" s="60"/>
      <c r="G379" s="83"/>
      <c r="H379" s="83"/>
      <c r="I379" s="83"/>
      <c r="J379" s="88"/>
      <c r="K379" s="62"/>
      <c r="L379" s="62"/>
      <c r="M379" s="113"/>
      <c r="N379" s="126"/>
      <c r="O379" s="131" t="s">
        <v>6237</v>
      </c>
      <c r="P379" s="131"/>
      <c r="Q379" s="131"/>
      <c r="R379" s="131"/>
      <c r="S379" s="131"/>
      <c r="T379" s="131"/>
      <c r="U379" s="131"/>
      <c r="V379" s="131"/>
      <c r="W379" s="131"/>
      <c r="X379" s="131"/>
      <c r="Y379" s="131"/>
      <c r="Z379" s="131"/>
      <c r="AA379" s="131"/>
      <c r="AB379" s="131"/>
      <c r="AC379" s="131"/>
      <c r="AD379" s="131"/>
      <c r="AE379" s="131"/>
      <c r="AF379" s="131"/>
      <c r="AG379" s="131"/>
      <c r="AH379" s="131"/>
      <c r="AI379" s="131"/>
      <c r="AJ379" s="131"/>
      <c r="AK379" s="131"/>
      <c r="AL379" s="131"/>
      <c r="AM379" s="131"/>
      <c r="AN379" s="131"/>
      <c r="AO379" s="131"/>
      <c r="AP379" s="131"/>
      <c r="AQ379" s="131"/>
      <c r="AR379" s="131"/>
      <c r="AS379" s="131"/>
      <c r="AT379" s="131"/>
      <c r="AU379" s="131"/>
      <c r="AV379" s="131"/>
      <c r="AW379" s="243"/>
      <c r="AX379" s="252"/>
      <c r="AY379" s="185"/>
      <c r="BD379" s="47"/>
      <c r="BE379" s="257" t="b">
        <v>0</v>
      </c>
      <c r="BJ379" s="263"/>
    </row>
    <row r="380" spans="3:62" s="36" customFormat="1" ht="16.5" customHeight="1">
      <c r="C380" s="62"/>
      <c r="D380" s="62"/>
      <c r="E380" s="62"/>
      <c r="F380" s="60"/>
      <c r="G380" s="83"/>
      <c r="H380" s="83"/>
      <c r="I380" s="83"/>
      <c r="J380" s="88"/>
      <c r="K380" s="62"/>
      <c r="L380" s="62"/>
      <c r="M380" s="113"/>
      <c r="N380" s="126"/>
      <c r="O380" s="131" t="s">
        <v>9784</v>
      </c>
      <c r="P380" s="131"/>
      <c r="Q380" s="131"/>
      <c r="R380" s="131"/>
      <c r="S380" s="131"/>
      <c r="T380" s="131"/>
      <c r="U380" s="131"/>
      <c r="V380" s="131"/>
      <c r="W380" s="131"/>
      <c r="X380" s="131"/>
      <c r="Y380" s="131"/>
      <c r="Z380" s="131"/>
      <c r="AA380" s="131"/>
      <c r="AB380" s="131"/>
      <c r="AC380" s="131"/>
      <c r="AD380" s="131"/>
      <c r="AE380" s="131"/>
      <c r="AF380" s="131"/>
      <c r="AG380" s="131"/>
      <c r="AH380" s="131"/>
      <c r="AI380" s="131"/>
      <c r="AJ380" s="131"/>
      <c r="AK380" s="131"/>
      <c r="AL380" s="131"/>
      <c r="AM380" s="131"/>
      <c r="AN380" s="131"/>
      <c r="AO380" s="131"/>
      <c r="AP380" s="131"/>
      <c r="AQ380" s="131"/>
      <c r="AR380" s="131"/>
      <c r="AS380" s="131"/>
      <c r="AT380" s="131"/>
      <c r="AU380" s="131"/>
      <c r="AV380" s="131"/>
      <c r="AW380" s="243"/>
      <c r="AX380" s="252"/>
      <c r="AY380" s="185"/>
      <c r="BD380" s="47"/>
      <c r="BE380" s="257" t="b">
        <v>0</v>
      </c>
      <c r="BJ380" s="263"/>
    </row>
    <row r="381" spans="3:62" s="36" customFormat="1" ht="16.5" customHeight="1">
      <c r="C381" s="62"/>
      <c r="D381" s="62"/>
      <c r="E381" s="62"/>
      <c r="F381" s="60"/>
      <c r="G381" s="83"/>
      <c r="H381" s="83"/>
      <c r="I381" s="83"/>
      <c r="J381" s="88"/>
      <c r="K381" s="62"/>
      <c r="L381" s="62"/>
      <c r="M381" s="114"/>
      <c r="N381" s="127"/>
      <c r="O381" s="132" t="s">
        <v>12025</v>
      </c>
      <c r="P381" s="132"/>
      <c r="Q381" s="132"/>
      <c r="R381" s="132"/>
      <c r="S381" s="132"/>
      <c r="T381" s="132"/>
      <c r="U381" s="132"/>
      <c r="V381" s="132"/>
      <c r="W381" s="132"/>
      <c r="X381" s="132"/>
      <c r="Y381" s="132"/>
      <c r="Z381" s="132"/>
      <c r="AA381" s="132"/>
      <c r="AB381" s="132"/>
      <c r="AC381" s="132"/>
      <c r="AD381" s="132"/>
      <c r="AE381" s="132"/>
      <c r="AF381" s="132"/>
      <c r="AG381" s="132"/>
      <c r="AH381" s="132"/>
      <c r="AI381" s="132"/>
      <c r="AJ381" s="132"/>
      <c r="AK381" s="132"/>
      <c r="AL381" s="132"/>
      <c r="AM381" s="132"/>
      <c r="AN381" s="132"/>
      <c r="AO381" s="132"/>
      <c r="AP381" s="132"/>
      <c r="AQ381" s="132"/>
      <c r="AR381" s="132"/>
      <c r="AS381" s="132"/>
      <c r="AT381" s="132"/>
      <c r="AU381" s="132"/>
      <c r="AV381" s="132"/>
      <c r="AW381" s="244"/>
      <c r="AX381" s="252"/>
      <c r="AY381" s="185"/>
      <c r="BD381" s="47"/>
      <c r="BE381" s="257" t="b">
        <v>1</v>
      </c>
      <c r="BJ381" s="263"/>
    </row>
    <row r="382" spans="3:62" s="36" customFormat="1" ht="16.5" customHeight="1">
      <c r="C382" s="62"/>
      <c r="D382" s="62"/>
      <c r="E382" s="62"/>
      <c r="F382" s="60"/>
      <c r="G382" s="83"/>
      <c r="H382" s="83"/>
      <c r="I382" s="83"/>
      <c r="J382" s="88"/>
      <c r="K382" s="62" t="s">
        <v>10677</v>
      </c>
      <c r="L382" s="62"/>
      <c r="M382" s="115" t="s">
        <v>21420</v>
      </c>
      <c r="N382" s="115"/>
      <c r="O382" s="115"/>
      <c r="P382" s="115"/>
      <c r="Q382" s="115"/>
      <c r="R382" s="115"/>
      <c r="S382" s="115"/>
      <c r="T382" s="115"/>
      <c r="U382" s="115"/>
      <c r="V382" s="115"/>
      <c r="W382" s="115"/>
      <c r="X382" s="115"/>
      <c r="Y382" s="115"/>
      <c r="Z382" s="115"/>
      <c r="AA382" s="115"/>
      <c r="AB382" s="115"/>
      <c r="AC382" s="115"/>
      <c r="AD382" s="115"/>
      <c r="AE382" s="115"/>
      <c r="AF382" s="115"/>
      <c r="AG382" s="115"/>
      <c r="AH382" s="115"/>
      <c r="AI382" s="115"/>
      <c r="AJ382" s="115"/>
      <c r="AK382" s="115"/>
      <c r="AL382" s="115"/>
      <c r="AM382" s="115"/>
      <c r="AN382" s="115"/>
      <c r="AO382" s="115"/>
      <c r="AP382" s="115"/>
      <c r="AQ382" s="115"/>
      <c r="AR382" s="115"/>
      <c r="AS382" s="115"/>
      <c r="AT382" s="115"/>
      <c r="AU382" s="115"/>
      <c r="AV382" s="115"/>
      <c r="AW382" s="115"/>
      <c r="AX382" s="252"/>
      <c r="AY382" s="185"/>
      <c r="BD382" s="47"/>
      <c r="BE382" s="257"/>
      <c r="BJ382" s="263"/>
    </row>
    <row r="383" spans="3:62" s="36" customFormat="1" ht="16.5" customHeight="1">
      <c r="C383" s="62"/>
      <c r="D383" s="62"/>
      <c r="E383" s="62"/>
      <c r="F383" s="60"/>
      <c r="G383" s="83"/>
      <c r="H383" s="83"/>
      <c r="I383" s="83"/>
      <c r="J383" s="88"/>
      <c r="K383" s="62"/>
      <c r="L383" s="62"/>
      <c r="M383" s="115"/>
      <c r="N383" s="115"/>
      <c r="O383" s="115"/>
      <c r="P383" s="115"/>
      <c r="Q383" s="115"/>
      <c r="R383" s="115"/>
      <c r="S383" s="115"/>
      <c r="T383" s="115"/>
      <c r="U383" s="115"/>
      <c r="V383" s="115"/>
      <c r="W383" s="115"/>
      <c r="X383" s="115"/>
      <c r="Y383" s="115"/>
      <c r="Z383" s="115"/>
      <c r="AA383" s="115"/>
      <c r="AB383" s="115"/>
      <c r="AC383" s="115"/>
      <c r="AD383" s="115"/>
      <c r="AE383" s="115"/>
      <c r="AF383" s="115"/>
      <c r="AG383" s="115"/>
      <c r="AH383" s="115"/>
      <c r="AI383" s="115"/>
      <c r="AJ383" s="115"/>
      <c r="AK383" s="115"/>
      <c r="AL383" s="115"/>
      <c r="AM383" s="115"/>
      <c r="AN383" s="115"/>
      <c r="AO383" s="115"/>
      <c r="AP383" s="115"/>
      <c r="AQ383" s="115"/>
      <c r="AR383" s="115"/>
      <c r="AS383" s="115"/>
      <c r="AT383" s="115"/>
      <c r="AU383" s="115"/>
      <c r="AV383" s="115"/>
      <c r="AW383" s="115"/>
      <c r="AX383" s="252" t="str">
        <f>"現在"&amp;LEN(M382)&amp;"字です。"</f>
        <v>現在107字です。</v>
      </c>
      <c r="AY383" s="185"/>
      <c r="BD383" s="47"/>
      <c r="BE383" s="257"/>
      <c r="BJ383" s="263"/>
    </row>
    <row r="384" spans="3:62" s="36" customFormat="1">
      <c r="C384" s="62"/>
      <c r="D384" s="62"/>
      <c r="E384" s="62"/>
      <c r="F384" s="61"/>
      <c r="G384" s="82"/>
      <c r="H384" s="82"/>
      <c r="I384" s="82"/>
      <c r="J384" s="89"/>
      <c r="K384" s="62"/>
      <c r="L384" s="62"/>
      <c r="M384" s="115"/>
      <c r="N384" s="115"/>
      <c r="O384" s="115"/>
      <c r="P384" s="115"/>
      <c r="Q384" s="115"/>
      <c r="R384" s="115"/>
      <c r="S384" s="115"/>
      <c r="T384" s="115"/>
      <c r="U384" s="115"/>
      <c r="V384" s="115"/>
      <c r="W384" s="115"/>
      <c r="X384" s="115"/>
      <c r="Y384" s="115"/>
      <c r="Z384" s="115"/>
      <c r="AA384" s="115"/>
      <c r="AB384" s="115"/>
      <c r="AC384" s="115"/>
      <c r="AD384" s="115"/>
      <c r="AE384" s="115"/>
      <c r="AF384" s="115"/>
      <c r="AG384" s="115"/>
      <c r="AH384" s="115"/>
      <c r="AI384" s="115"/>
      <c r="AJ384" s="115"/>
      <c r="AK384" s="115"/>
      <c r="AL384" s="115"/>
      <c r="AM384" s="115"/>
      <c r="AN384" s="115"/>
      <c r="AO384" s="115"/>
      <c r="AP384" s="115"/>
      <c r="AQ384" s="115"/>
      <c r="AR384" s="115"/>
      <c r="AS384" s="115"/>
      <c r="AT384" s="115"/>
      <c r="AU384" s="115"/>
      <c r="AV384" s="115"/>
      <c r="AW384" s="115"/>
      <c r="AX384" s="249" t="str">
        <f>IF(LEN(M382)&gt;=100,"","あと"&amp;100-LEN(M382)&amp;"字入力してください。")</f>
        <v/>
      </c>
      <c r="AY384" s="185"/>
      <c r="BD384" s="47"/>
      <c r="BE384" s="257"/>
      <c r="BJ384" s="263"/>
    </row>
    <row r="385" spans="3:62" s="36" customFormat="1">
      <c r="C385" s="62"/>
      <c r="D385" s="62"/>
      <c r="E385" s="62"/>
      <c r="F385" s="62" t="s">
        <v>11955</v>
      </c>
      <c r="G385" s="62"/>
      <c r="H385" s="62"/>
      <c r="I385" s="62"/>
      <c r="J385" s="62"/>
      <c r="K385" s="62"/>
      <c r="L385" s="62"/>
      <c r="M385" s="115" t="s">
        <v>22439</v>
      </c>
      <c r="N385" s="115"/>
      <c r="O385" s="115"/>
      <c r="P385" s="115"/>
      <c r="Q385" s="115"/>
      <c r="R385" s="115"/>
      <c r="S385" s="115"/>
      <c r="T385" s="115"/>
      <c r="U385" s="115"/>
      <c r="V385" s="115"/>
      <c r="W385" s="115"/>
      <c r="X385" s="115"/>
      <c r="Y385" s="115"/>
      <c r="Z385" s="115"/>
      <c r="AA385" s="115"/>
      <c r="AB385" s="115"/>
      <c r="AC385" s="115"/>
      <c r="AD385" s="115"/>
      <c r="AE385" s="115"/>
      <c r="AF385" s="115"/>
      <c r="AG385" s="115"/>
      <c r="AH385" s="115"/>
      <c r="AI385" s="115"/>
      <c r="AJ385" s="115"/>
      <c r="AK385" s="115"/>
      <c r="AL385" s="115"/>
      <c r="AM385" s="115"/>
      <c r="AN385" s="115"/>
      <c r="AO385" s="115"/>
      <c r="AP385" s="115"/>
      <c r="AQ385" s="115"/>
      <c r="AR385" s="115"/>
      <c r="AS385" s="115"/>
      <c r="AT385" s="115"/>
      <c r="AU385" s="115"/>
      <c r="AV385" s="115"/>
      <c r="AW385" s="115"/>
      <c r="AX385" s="252"/>
      <c r="AY385" s="254"/>
      <c r="BD385" s="47"/>
      <c r="BE385" s="257"/>
      <c r="BJ385" s="263"/>
    </row>
    <row r="386" spans="3:62" s="36" customFormat="1">
      <c r="C386" s="62"/>
      <c r="D386" s="62"/>
      <c r="E386" s="62"/>
      <c r="F386" s="62"/>
      <c r="G386" s="62"/>
      <c r="H386" s="62"/>
      <c r="I386" s="62"/>
      <c r="J386" s="62"/>
      <c r="K386" s="62"/>
      <c r="L386" s="62"/>
      <c r="M386" s="115"/>
      <c r="N386" s="115"/>
      <c r="O386" s="115"/>
      <c r="P386" s="115"/>
      <c r="Q386" s="115"/>
      <c r="R386" s="115"/>
      <c r="S386" s="115"/>
      <c r="T386" s="115"/>
      <c r="U386" s="115"/>
      <c r="V386" s="115"/>
      <c r="W386" s="115"/>
      <c r="X386" s="115"/>
      <c r="Y386" s="115"/>
      <c r="Z386" s="115"/>
      <c r="AA386" s="115"/>
      <c r="AB386" s="115"/>
      <c r="AC386" s="115"/>
      <c r="AD386" s="115"/>
      <c r="AE386" s="115"/>
      <c r="AF386" s="115"/>
      <c r="AG386" s="115"/>
      <c r="AH386" s="115"/>
      <c r="AI386" s="115"/>
      <c r="AJ386" s="115"/>
      <c r="AK386" s="115"/>
      <c r="AL386" s="115"/>
      <c r="AM386" s="115"/>
      <c r="AN386" s="115"/>
      <c r="AO386" s="115"/>
      <c r="AP386" s="115"/>
      <c r="AQ386" s="115"/>
      <c r="AR386" s="115"/>
      <c r="AS386" s="115"/>
      <c r="AT386" s="115"/>
      <c r="AU386" s="115"/>
      <c r="AV386" s="115"/>
      <c r="AW386" s="115"/>
      <c r="AX386" s="252" t="str">
        <f>"現在"&amp;LEN(M385)&amp;"字です。"</f>
        <v>現在141字です。</v>
      </c>
      <c r="AY386" s="254"/>
      <c r="BD386" s="47"/>
      <c r="BE386" s="257"/>
      <c r="BJ386" s="263"/>
    </row>
    <row r="387" spans="3:62" s="36" customFormat="1" ht="16.5" customHeight="1">
      <c r="C387" s="62"/>
      <c r="D387" s="62"/>
      <c r="E387" s="62"/>
      <c r="F387" s="62"/>
      <c r="G387" s="62"/>
      <c r="H387" s="62"/>
      <c r="I387" s="62"/>
      <c r="J387" s="62"/>
      <c r="K387" s="62"/>
      <c r="L387" s="62"/>
      <c r="M387" s="115"/>
      <c r="N387" s="115"/>
      <c r="O387" s="115"/>
      <c r="P387" s="115"/>
      <c r="Q387" s="115"/>
      <c r="R387" s="115"/>
      <c r="S387" s="115"/>
      <c r="T387" s="115"/>
      <c r="U387" s="115"/>
      <c r="V387" s="115"/>
      <c r="W387" s="115"/>
      <c r="X387" s="115"/>
      <c r="Y387" s="115"/>
      <c r="Z387" s="115"/>
      <c r="AA387" s="115"/>
      <c r="AB387" s="115"/>
      <c r="AC387" s="115"/>
      <c r="AD387" s="115"/>
      <c r="AE387" s="115"/>
      <c r="AF387" s="115"/>
      <c r="AG387" s="115"/>
      <c r="AH387" s="115"/>
      <c r="AI387" s="115"/>
      <c r="AJ387" s="115"/>
      <c r="AK387" s="115"/>
      <c r="AL387" s="115"/>
      <c r="AM387" s="115"/>
      <c r="AN387" s="115"/>
      <c r="AO387" s="115"/>
      <c r="AP387" s="115"/>
      <c r="AQ387" s="115"/>
      <c r="AR387" s="115"/>
      <c r="AS387" s="115"/>
      <c r="AT387" s="115"/>
      <c r="AU387" s="115"/>
      <c r="AV387" s="115"/>
      <c r="AW387" s="115"/>
      <c r="AX387" s="249" t="str">
        <f>IF(LEN(M385)&gt;=100,"","あと"&amp;100-LEN(M385)&amp;"字入力してください。")</f>
        <v/>
      </c>
      <c r="AY387" s="251"/>
      <c r="BD387" s="47"/>
      <c r="BE387" s="257"/>
      <c r="BJ387" s="263"/>
    </row>
    <row r="388" spans="3:62" s="36" customFormat="1" ht="16.5" customHeight="1">
      <c r="C388" s="63" t="s">
        <v>8545</v>
      </c>
      <c r="D388" s="84"/>
      <c r="E388" s="87"/>
      <c r="F388" s="63" t="s">
        <v>1283</v>
      </c>
      <c r="G388" s="84"/>
      <c r="H388" s="84"/>
      <c r="I388" s="84"/>
      <c r="J388" s="87"/>
      <c r="K388" s="63" t="s">
        <v>2497</v>
      </c>
      <c r="L388" s="87"/>
      <c r="M388" s="112"/>
      <c r="N388" s="125"/>
      <c r="O388" s="130" t="s">
        <v>12022</v>
      </c>
      <c r="P388" s="130"/>
      <c r="Q388" s="130"/>
      <c r="R388" s="130"/>
      <c r="S388" s="130"/>
      <c r="T388" s="130"/>
      <c r="U388" s="130"/>
      <c r="V388" s="130"/>
      <c r="W388" s="130"/>
      <c r="X388" s="130"/>
      <c r="Y388" s="130"/>
      <c r="Z388" s="130"/>
      <c r="AA388" s="130"/>
      <c r="AB388" s="130"/>
      <c r="AC388" s="130"/>
      <c r="AD388" s="130"/>
      <c r="AE388" s="130"/>
      <c r="AF388" s="130"/>
      <c r="AG388" s="130"/>
      <c r="AH388" s="130"/>
      <c r="AI388" s="130"/>
      <c r="AJ388" s="130"/>
      <c r="AK388" s="130"/>
      <c r="AL388" s="130"/>
      <c r="AM388" s="130"/>
      <c r="AN388" s="130"/>
      <c r="AO388" s="130"/>
      <c r="AP388" s="130"/>
      <c r="AQ388" s="130"/>
      <c r="AR388" s="130"/>
      <c r="AS388" s="130"/>
      <c r="AT388" s="130"/>
      <c r="AU388" s="130"/>
      <c r="AV388" s="130"/>
      <c r="AW388" s="242"/>
      <c r="AX388" s="252"/>
      <c r="AY388" s="251"/>
      <c r="BD388" s="47"/>
      <c r="BE388" s="257" t="b">
        <v>0</v>
      </c>
      <c r="BI388" s="36" t="str">
        <f>IF(BH368="未計測",IF(BE396=1,IF(OR(AND(BE388=FALSE,BE389=FALSE,BE390=FALSE,BE391=FALSE,BE392=FALSE),M393="",Z396="",M402=""),"未回答",IF(AND(AX395="",AX404=""),"回答済み","字数不足")),IF(BE396=2,IF(OR(AND(BE388=FALSE,BE389=FALSE,BE390=FALSE,BE391=FALSE,BE392=FALSE),M393="",Z399="",M402=""),"未回答",IF(AND(AX395="",AX401="",AX404=""),"回答済み","字数不足")),"未回答")),"―")</f>
        <v>―</v>
      </c>
      <c r="BJ388" s="263"/>
    </row>
    <row r="389" spans="3:62" s="36" customFormat="1" ht="16.5" customHeight="1">
      <c r="C389" s="60"/>
      <c r="D389" s="83"/>
      <c r="E389" s="88"/>
      <c r="F389" s="60"/>
      <c r="G389" s="83"/>
      <c r="H389" s="83"/>
      <c r="I389" s="83"/>
      <c r="J389" s="88"/>
      <c r="K389" s="60"/>
      <c r="L389" s="88"/>
      <c r="M389" s="113"/>
      <c r="N389" s="126"/>
      <c r="O389" s="131" t="s">
        <v>11487</v>
      </c>
      <c r="P389" s="131"/>
      <c r="Q389" s="131"/>
      <c r="R389" s="131"/>
      <c r="S389" s="131"/>
      <c r="T389" s="131"/>
      <c r="U389" s="131"/>
      <c r="V389" s="131"/>
      <c r="W389" s="131"/>
      <c r="X389" s="131"/>
      <c r="Y389" s="131"/>
      <c r="Z389" s="131"/>
      <c r="AA389" s="131"/>
      <c r="AB389" s="131"/>
      <c r="AC389" s="131"/>
      <c r="AD389" s="131"/>
      <c r="AE389" s="131"/>
      <c r="AF389" s="131"/>
      <c r="AG389" s="131"/>
      <c r="AH389" s="131"/>
      <c r="AI389" s="131"/>
      <c r="AJ389" s="131"/>
      <c r="AK389" s="131"/>
      <c r="AL389" s="131"/>
      <c r="AM389" s="131"/>
      <c r="AN389" s="131"/>
      <c r="AO389" s="131"/>
      <c r="AP389" s="131"/>
      <c r="AQ389" s="131"/>
      <c r="AR389" s="131"/>
      <c r="AS389" s="131"/>
      <c r="AT389" s="131"/>
      <c r="AU389" s="131"/>
      <c r="AV389" s="131"/>
      <c r="AW389" s="243"/>
      <c r="AX389" s="252"/>
      <c r="AY389" s="251"/>
      <c r="BD389" s="47"/>
      <c r="BE389" s="257" t="b">
        <v>0</v>
      </c>
      <c r="BJ389" s="263"/>
    </row>
    <row r="390" spans="3:62" s="36" customFormat="1" ht="16.5" customHeight="1">
      <c r="C390" s="60"/>
      <c r="D390" s="83"/>
      <c r="E390" s="88"/>
      <c r="F390" s="60"/>
      <c r="G390" s="83"/>
      <c r="H390" s="83"/>
      <c r="I390" s="83"/>
      <c r="J390" s="88"/>
      <c r="K390" s="60"/>
      <c r="L390" s="88"/>
      <c r="M390" s="113"/>
      <c r="N390" s="126"/>
      <c r="O390" s="131" t="s">
        <v>11960</v>
      </c>
      <c r="P390" s="131"/>
      <c r="Q390" s="131"/>
      <c r="R390" s="131"/>
      <c r="S390" s="131"/>
      <c r="T390" s="131"/>
      <c r="U390" s="131"/>
      <c r="V390" s="131"/>
      <c r="W390" s="131"/>
      <c r="X390" s="131"/>
      <c r="Y390" s="131"/>
      <c r="Z390" s="131"/>
      <c r="AA390" s="131"/>
      <c r="AB390" s="131"/>
      <c r="AC390" s="131"/>
      <c r="AD390" s="131"/>
      <c r="AE390" s="131"/>
      <c r="AF390" s="131"/>
      <c r="AG390" s="131"/>
      <c r="AH390" s="131"/>
      <c r="AI390" s="131"/>
      <c r="AJ390" s="131"/>
      <c r="AK390" s="131"/>
      <c r="AL390" s="131"/>
      <c r="AM390" s="131"/>
      <c r="AN390" s="131"/>
      <c r="AO390" s="131"/>
      <c r="AP390" s="131"/>
      <c r="AQ390" s="131"/>
      <c r="AR390" s="131"/>
      <c r="AS390" s="131"/>
      <c r="AT390" s="131"/>
      <c r="AU390" s="131"/>
      <c r="AV390" s="131"/>
      <c r="AW390" s="243"/>
      <c r="AX390" s="252"/>
      <c r="AY390" s="251"/>
      <c r="BD390" s="47"/>
      <c r="BE390" s="257" t="b">
        <v>0</v>
      </c>
      <c r="BJ390" s="263"/>
    </row>
    <row r="391" spans="3:62" s="36" customFormat="1" ht="16.5" customHeight="1">
      <c r="C391" s="60"/>
      <c r="D391" s="83"/>
      <c r="E391" s="88"/>
      <c r="F391" s="60"/>
      <c r="G391" s="83"/>
      <c r="H391" s="83"/>
      <c r="I391" s="83"/>
      <c r="J391" s="88"/>
      <c r="K391" s="60"/>
      <c r="L391" s="88"/>
      <c r="M391" s="113"/>
      <c r="N391" s="126"/>
      <c r="O391" s="131" t="s">
        <v>11963</v>
      </c>
      <c r="P391" s="131"/>
      <c r="Q391" s="131"/>
      <c r="R391" s="131"/>
      <c r="S391" s="131"/>
      <c r="T391" s="131"/>
      <c r="U391" s="131"/>
      <c r="V391" s="131"/>
      <c r="W391" s="131"/>
      <c r="X391" s="131"/>
      <c r="Y391" s="131"/>
      <c r="Z391" s="131"/>
      <c r="AA391" s="131"/>
      <c r="AB391" s="131"/>
      <c r="AC391" s="131"/>
      <c r="AD391" s="131"/>
      <c r="AE391" s="131"/>
      <c r="AF391" s="131"/>
      <c r="AG391" s="131"/>
      <c r="AH391" s="131"/>
      <c r="AI391" s="131"/>
      <c r="AJ391" s="131"/>
      <c r="AK391" s="131"/>
      <c r="AL391" s="131"/>
      <c r="AM391" s="131"/>
      <c r="AN391" s="131"/>
      <c r="AO391" s="131"/>
      <c r="AP391" s="131"/>
      <c r="AQ391" s="131"/>
      <c r="AR391" s="131"/>
      <c r="AS391" s="131"/>
      <c r="AT391" s="131"/>
      <c r="AU391" s="131"/>
      <c r="AV391" s="131"/>
      <c r="AW391" s="243"/>
      <c r="AX391" s="252"/>
      <c r="AY391" s="251"/>
      <c r="BD391" s="47"/>
      <c r="BE391" s="257" t="b">
        <v>0</v>
      </c>
      <c r="BJ391" s="263"/>
    </row>
    <row r="392" spans="3:62" s="36" customFormat="1" ht="16.5" customHeight="1">
      <c r="C392" s="60"/>
      <c r="D392" s="83"/>
      <c r="E392" s="88"/>
      <c r="F392" s="60"/>
      <c r="G392" s="83"/>
      <c r="H392" s="83"/>
      <c r="I392" s="83"/>
      <c r="J392" s="88"/>
      <c r="K392" s="61"/>
      <c r="L392" s="89"/>
      <c r="M392" s="113"/>
      <c r="N392" s="126"/>
      <c r="O392" s="131" t="s">
        <v>11961</v>
      </c>
      <c r="P392" s="131"/>
      <c r="Q392" s="131"/>
      <c r="R392" s="131"/>
      <c r="S392" s="131"/>
      <c r="T392" s="131"/>
      <c r="U392" s="131"/>
      <c r="V392" s="131"/>
      <c r="W392" s="131"/>
      <c r="X392" s="131"/>
      <c r="Y392" s="131"/>
      <c r="Z392" s="131"/>
      <c r="AA392" s="131"/>
      <c r="AB392" s="131"/>
      <c r="AC392" s="131"/>
      <c r="AD392" s="131"/>
      <c r="AE392" s="131"/>
      <c r="AF392" s="131"/>
      <c r="AG392" s="131"/>
      <c r="AH392" s="131"/>
      <c r="AI392" s="131"/>
      <c r="AJ392" s="131"/>
      <c r="AK392" s="131"/>
      <c r="AL392" s="131"/>
      <c r="AM392" s="131"/>
      <c r="AN392" s="131"/>
      <c r="AO392" s="131"/>
      <c r="AP392" s="131"/>
      <c r="AQ392" s="131"/>
      <c r="AR392" s="131"/>
      <c r="AS392" s="131"/>
      <c r="AT392" s="131"/>
      <c r="AU392" s="131"/>
      <c r="AV392" s="131"/>
      <c r="AW392" s="243"/>
      <c r="AX392" s="252"/>
      <c r="AY392" s="251"/>
      <c r="BD392" s="47"/>
      <c r="BE392" s="257" t="b">
        <v>0</v>
      </c>
      <c r="BJ392" s="263"/>
    </row>
    <row r="393" spans="3:62" s="36" customFormat="1" ht="16.5" customHeight="1">
      <c r="C393" s="60"/>
      <c r="D393" s="83"/>
      <c r="E393" s="88"/>
      <c r="F393" s="60"/>
      <c r="G393" s="83"/>
      <c r="H393" s="83"/>
      <c r="I393" s="83"/>
      <c r="J393" s="88"/>
      <c r="K393" s="62" t="s">
        <v>10677</v>
      </c>
      <c r="L393" s="62"/>
      <c r="M393" s="115"/>
      <c r="N393" s="115"/>
      <c r="O393" s="115"/>
      <c r="P393" s="115"/>
      <c r="Q393" s="115"/>
      <c r="R393" s="115"/>
      <c r="S393" s="115"/>
      <c r="T393" s="115"/>
      <c r="U393" s="115"/>
      <c r="V393" s="115"/>
      <c r="W393" s="115"/>
      <c r="X393" s="115"/>
      <c r="Y393" s="115"/>
      <c r="Z393" s="115"/>
      <c r="AA393" s="115"/>
      <c r="AB393" s="115"/>
      <c r="AC393" s="115"/>
      <c r="AD393" s="115"/>
      <c r="AE393" s="115"/>
      <c r="AF393" s="115"/>
      <c r="AG393" s="115"/>
      <c r="AH393" s="115"/>
      <c r="AI393" s="115"/>
      <c r="AJ393" s="115"/>
      <c r="AK393" s="115"/>
      <c r="AL393" s="115"/>
      <c r="AM393" s="115"/>
      <c r="AN393" s="115"/>
      <c r="AO393" s="115"/>
      <c r="AP393" s="115"/>
      <c r="AQ393" s="115"/>
      <c r="AR393" s="115"/>
      <c r="AS393" s="115"/>
      <c r="AT393" s="115"/>
      <c r="AU393" s="115"/>
      <c r="AV393" s="115"/>
      <c r="AW393" s="115"/>
      <c r="AX393" s="252"/>
      <c r="AY393" s="251"/>
      <c r="BD393" s="47"/>
      <c r="BE393" s="257"/>
      <c r="BJ393" s="263"/>
    </row>
    <row r="394" spans="3:62" s="36" customFormat="1" ht="16.5" customHeight="1">
      <c r="C394" s="60"/>
      <c r="D394" s="83"/>
      <c r="E394" s="88"/>
      <c r="F394" s="60"/>
      <c r="G394" s="83"/>
      <c r="H394" s="83"/>
      <c r="I394" s="83"/>
      <c r="J394" s="88"/>
      <c r="K394" s="62"/>
      <c r="L394" s="62"/>
      <c r="M394" s="115"/>
      <c r="N394" s="115"/>
      <c r="O394" s="115"/>
      <c r="P394" s="115"/>
      <c r="Q394" s="115"/>
      <c r="R394" s="115"/>
      <c r="S394" s="115"/>
      <c r="T394" s="115"/>
      <c r="U394" s="115"/>
      <c r="V394" s="115"/>
      <c r="W394" s="115"/>
      <c r="X394" s="115"/>
      <c r="Y394" s="115"/>
      <c r="Z394" s="115"/>
      <c r="AA394" s="115"/>
      <c r="AB394" s="115"/>
      <c r="AC394" s="115"/>
      <c r="AD394" s="115"/>
      <c r="AE394" s="115"/>
      <c r="AF394" s="115"/>
      <c r="AG394" s="115"/>
      <c r="AH394" s="115"/>
      <c r="AI394" s="115"/>
      <c r="AJ394" s="115"/>
      <c r="AK394" s="115"/>
      <c r="AL394" s="115"/>
      <c r="AM394" s="115"/>
      <c r="AN394" s="115"/>
      <c r="AO394" s="115"/>
      <c r="AP394" s="115"/>
      <c r="AQ394" s="115"/>
      <c r="AR394" s="115"/>
      <c r="AS394" s="115"/>
      <c r="AT394" s="115"/>
      <c r="AU394" s="115"/>
      <c r="AV394" s="115"/>
      <c r="AW394" s="115"/>
      <c r="AX394" s="252" t="str">
        <f>"現在"&amp;LEN(M393)&amp;"字です。"</f>
        <v>現在0字です。</v>
      </c>
      <c r="AY394" s="251"/>
      <c r="BD394" s="47"/>
      <c r="BE394" s="257"/>
      <c r="BJ394" s="263"/>
    </row>
    <row r="395" spans="3:62" s="36" customFormat="1" ht="16.5" customHeight="1">
      <c r="C395" s="60"/>
      <c r="D395" s="83"/>
      <c r="E395" s="88"/>
      <c r="F395" s="61"/>
      <c r="G395" s="82"/>
      <c r="H395" s="82"/>
      <c r="I395" s="82"/>
      <c r="J395" s="89"/>
      <c r="K395" s="62"/>
      <c r="L395" s="62"/>
      <c r="M395" s="115"/>
      <c r="N395" s="115"/>
      <c r="O395" s="115"/>
      <c r="P395" s="115"/>
      <c r="Q395" s="115"/>
      <c r="R395" s="115"/>
      <c r="S395" s="115"/>
      <c r="T395" s="115"/>
      <c r="U395" s="115"/>
      <c r="V395" s="115"/>
      <c r="W395" s="115"/>
      <c r="X395" s="115"/>
      <c r="Y395" s="115"/>
      <c r="Z395" s="115"/>
      <c r="AA395" s="115"/>
      <c r="AB395" s="115"/>
      <c r="AC395" s="115"/>
      <c r="AD395" s="115"/>
      <c r="AE395" s="115"/>
      <c r="AF395" s="115"/>
      <c r="AG395" s="115"/>
      <c r="AH395" s="115"/>
      <c r="AI395" s="115"/>
      <c r="AJ395" s="115"/>
      <c r="AK395" s="115"/>
      <c r="AL395" s="115"/>
      <c r="AM395" s="115"/>
      <c r="AN395" s="115"/>
      <c r="AO395" s="115"/>
      <c r="AP395" s="115"/>
      <c r="AQ395" s="115"/>
      <c r="AR395" s="115"/>
      <c r="AS395" s="115"/>
      <c r="AT395" s="115"/>
      <c r="AU395" s="115"/>
      <c r="AV395" s="115"/>
      <c r="AW395" s="115"/>
      <c r="AX395" s="249" t="str">
        <f>IF(LEN(M393)&gt;=100,"","あと"&amp;100-LEN(M393)&amp;"字入力してください。")</f>
        <v>あと100字入力してください。</v>
      </c>
      <c r="AY395" s="251"/>
      <c r="BD395" s="47"/>
      <c r="BE395" s="257"/>
      <c r="BJ395" s="263"/>
    </row>
    <row r="396" spans="3:62" s="36" customFormat="1" ht="16.5" customHeight="1">
      <c r="C396" s="60"/>
      <c r="D396" s="83"/>
      <c r="E396" s="88"/>
      <c r="F396" s="63" t="s">
        <v>7494</v>
      </c>
      <c r="G396" s="84"/>
      <c r="H396" s="84"/>
      <c r="I396" s="84"/>
      <c r="J396" s="84"/>
      <c r="K396" s="84"/>
      <c r="L396" s="87"/>
      <c r="M396" s="116"/>
      <c r="N396" s="79"/>
      <c r="O396" s="135" t="s">
        <v>11957</v>
      </c>
      <c r="P396" s="135"/>
      <c r="Q396" s="135"/>
      <c r="R396" s="135"/>
      <c r="S396" s="135"/>
      <c r="T396" s="135"/>
      <c r="U396" s="158"/>
      <c r="V396" s="63" t="s">
        <v>11959</v>
      </c>
      <c r="W396" s="84"/>
      <c r="X396" s="84"/>
      <c r="Y396" s="87"/>
      <c r="Z396" s="116"/>
      <c r="AA396" s="79"/>
      <c r="AB396" s="79"/>
      <c r="AC396" s="79"/>
      <c r="AD396" s="79"/>
      <c r="AE396" s="79"/>
      <c r="AF396" s="79"/>
      <c r="AG396" s="79"/>
      <c r="AH396" s="79"/>
      <c r="AI396" s="79"/>
      <c r="AJ396" s="79"/>
      <c r="AK396" s="79"/>
      <c r="AL396" s="79"/>
      <c r="AM396" s="79"/>
      <c r="AN396" s="79"/>
      <c r="AO396" s="79"/>
      <c r="AP396" s="79"/>
      <c r="AQ396" s="79"/>
      <c r="AR396" s="79"/>
      <c r="AS396" s="79"/>
      <c r="AT396" s="79"/>
      <c r="AU396" s="79"/>
      <c r="AV396" s="79"/>
      <c r="AW396" s="167"/>
      <c r="AX396" s="249"/>
      <c r="AY396" s="251"/>
      <c r="BD396" s="47"/>
      <c r="BE396" s="257">
        <v>0</v>
      </c>
      <c r="BJ396" s="263"/>
    </row>
    <row r="397" spans="3:62" s="36" customFormat="1" ht="16.5" customHeight="1">
      <c r="C397" s="60"/>
      <c r="D397" s="83"/>
      <c r="E397" s="88"/>
      <c r="F397" s="60"/>
      <c r="G397" s="83"/>
      <c r="H397" s="83"/>
      <c r="I397" s="83"/>
      <c r="J397" s="83"/>
      <c r="K397" s="83"/>
      <c r="L397" s="88"/>
      <c r="M397" s="117"/>
      <c r="N397" s="80"/>
      <c r="O397" s="136"/>
      <c r="P397" s="136"/>
      <c r="Q397" s="136"/>
      <c r="R397" s="136"/>
      <c r="S397" s="136"/>
      <c r="T397" s="136"/>
      <c r="U397" s="159"/>
      <c r="V397" s="60"/>
      <c r="W397" s="83"/>
      <c r="X397" s="83"/>
      <c r="Y397" s="88"/>
      <c r="Z397" s="117"/>
      <c r="AA397" s="80"/>
      <c r="AB397" s="80"/>
      <c r="AC397" s="80"/>
      <c r="AD397" s="80"/>
      <c r="AE397" s="80"/>
      <c r="AF397" s="80"/>
      <c r="AG397" s="80"/>
      <c r="AH397" s="80"/>
      <c r="AI397" s="80"/>
      <c r="AJ397" s="80"/>
      <c r="AK397" s="80"/>
      <c r="AL397" s="80"/>
      <c r="AM397" s="80"/>
      <c r="AN397" s="80"/>
      <c r="AO397" s="80"/>
      <c r="AP397" s="80"/>
      <c r="AQ397" s="80"/>
      <c r="AR397" s="80"/>
      <c r="AS397" s="80"/>
      <c r="AT397" s="80"/>
      <c r="AU397" s="80"/>
      <c r="AV397" s="80"/>
      <c r="AW397" s="168"/>
      <c r="AX397" s="249"/>
      <c r="AY397" s="251"/>
      <c r="BD397" s="47"/>
      <c r="BE397" s="257"/>
      <c r="BJ397" s="263"/>
    </row>
    <row r="398" spans="3:62" s="36" customFormat="1" ht="16.5" customHeight="1">
      <c r="C398" s="60"/>
      <c r="D398" s="83"/>
      <c r="E398" s="88"/>
      <c r="F398" s="60"/>
      <c r="G398" s="83"/>
      <c r="H398" s="83"/>
      <c r="I398" s="83"/>
      <c r="J398" s="83"/>
      <c r="K398" s="83"/>
      <c r="L398" s="88"/>
      <c r="M398" s="118"/>
      <c r="N398" s="128"/>
      <c r="O398" s="137"/>
      <c r="P398" s="137"/>
      <c r="Q398" s="137"/>
      <c r="R398" s="137"/>
      <c r="S398" s="137"/>
      <c r="T398" s="137"/>
      <c r="U398" s="160"/>
      <c r="V398" s="61"/>
      <c r="W398" s="82"/>
      <c r="X398" s="82"/>
      <c r="Y398" s="89"/>
      <c r="Z398" s="118"/>
      <c r="AA398" s="128"/>
      <c r="AB398" s="128"/>
      <c r="AC398" s="128"/>
      <c r="AD398" s="128"/>
      <c r="AE398" s="128"/>
      <c r="AF398" s="128"/>
      <c r="AG398" s="128"/>
      <c r="AH398" s="128"/>
      <c r="AI398" s="128"/>
      <c r="AJ398" s="128"/>
      <c r="AK398" s="128"/>
      <c r="AL398" s="128"/>
      <c r="AM398" s="128"/>
      <c r="AN398" s="128"/>
      <c r="AO398" s="128"/>
      <c r="AP398" s="128"/>
      <c r="AQ398" s="128"/>
      <c r="AR398" s="128"/>
      <c r="AS398" s="128"/>
      <c r="AT398" s="128"/>
      <c r="AU398" s="128"/>
      <c r="AV398" s="128"/>
      <c r="AW398" s="247"/>
      <c r="AX398" s="249"/>
      <c r="AY398" s="251"/>
      <c r="BD398" s="47"/>
      <c r="BE398" s="257"/>
      <c r="BJ398" s="263"/>
    </row>
    <row r="399" spans="3:62" s="36" customFormat="1" ht="16.5" customHeight="1">
      <c r="C399" s="60"/>
      <c r="D399" s="83"/>
      <c r="E399" s="88"/>
      <c r="F399" s="60"/>
      <c r="G399" s="83"/>
      <c r="H399" s="83"/>
      <c r="I399" s="83"/>
      <c r="J399" s="83"/>
      <c r="K399" s="83"/>
      <c r="L399" s="88"/>
      <c r="M399" s="116"/>
      <c r="N399" s="79"/>
      <c r="O399" s="135" t="s">
        <v>10367</v>
      </c>
      <c r="P399" s="135"/>
      <c r="Q399" s="135"/>
      <c r="R399" s="135"/>
      <c r="S399" s="135"/>
      <c r="T399" s="135"/>
      <c r="U399" s="158"/>
      <c r="V399" s="63" t="s">
        <v>4018</v>
      </c>
      <c r="W399" s="84"/>
      <c r="X399" s="84"/>
      <c r="Y399" s="87"/>
      <c r="Z399" s="119"/>
      <c r="AA399" s="129"/>
      <c r="AB399" s="129"/>
      <c r="AC399" s="129"/>
      <c r="AD399" s="129"/>
      <c r="AE399" s="129"/>
      <c r="AF399" s="129"/>
      <c r="AG399" s="129"/>
      <c r="AH399" s="129"/>
      <c r="AI399" s="129"/>
      <c r="AJ399" s="129"/>
      <c r="AK399" s="129"/>
      <c r="AL399" s="129"/>
      <c r="AM399" s="129"/>
      <c r="AN399" s="129"/>
      <c r="AO399" s="129"/>
      <c r="AP399" s="129"/>
      <c r="AQ399" s="129"/>
      <c r="AR399" s="129"/>
      <c r="AS399" s="129"/>
      <c r="AT399" s="129"/>
      <c r="AU399" s="129"/>
      <c r="AV399" s="129"/>
      <c r="AW399" s="239"/>
      <c r="AX399" s="252"/>
      <c r="AY399" s="251"/>
      <c r="BD399" s="47"/>
      <c r="BE399" s="257"/>
      <c r="BJ399" s="263"/>
    </row>
    <row r="400" spans="3:62" s="36" customFormat="1" ht="16.5" customHeight="1">
      <c r="C400" s="60"/>
      <c r="D400" s="83"/>
      <c r="E400" s="88"/>
      <c r="F400" s="60"/>
      <c r="G400" s="83"/>
      <c r="H400" s="83"/>
      <c r="I400" s="83"/>
      <c r="J400" s="83"/>
      <c r="K400" s="83"/>
      <c r="L400" s="88"/>
      <c r="M400" s="117"/>
      <c r="N400" s="80"/>
      <c r="O400" s="136"/>
      <c r="P400" s="136"/>
      <c r="Q400" s="136"/>
      <c r="R400" s="136"/>
      <c r="S400" s="136"/>
      <c r="T400" s="136"/>
      <c r="U400" s="159"/>
      <c r="V400" s="60"/>
      <c r="W400" s="83"/>
      <c r="X400" s="83"/>
      <c r="Y400" s="88"/>
      <c r="Z400" s="109"/>
      <c r="AA400" s="124"/>
      <c r="AB400" s="124"/>
      <c r="AC400" s="124"/>
      <c r="AD400" s="124"/>
      <c r="AE400" s="124"/>
      <c r="AF400" s="124"/>
      <c r="AG400" s="124"/>
      <c r="AH400" s="124"/>
      <c r="AI400" s="124"/>
      <c r="AJ400" s="124"/>
      <c r="AK400" s="124"/>
      <c r="AL400" s="124"/>
      <c r="AM400" s="124"/>
      <c r="AN400" s="124"/>
      <c r="AO400" s="124"/>
      <c r="AP400" s="124"/>
      <c r="AQ400" s="124"/>
      <c r="AR400" s="124"/>
      <c r="AS400" s="124"/>
      <c r="AT400" s="124"/>
      <c r="AU400" s="124"/>
      <c r="AV400" s="124"/>
      <c r="AW400" s="240"/>
      <c r="AX400" s="252" t="str">
        <f>"現在"&amp;LEN(Z399)&amp;"字です。"</f>
        <v>現在0字です。</v>
      </c>
      <c r="AY400" s="251"/>
      <c r="BD400" s="47"/>
      <c r="BE400" s="257"/>
      <c r="BJ400" s="263"/>
    </row>
    <row r="401" spans="2:62" s="36" customFormat="1" ht="16.5" customHeight="1">
      <c r="C401" s="60"/>
      <c r="D401" s="83"/>
      <c r="E401" s="88"/>
      <c r="F401" s="61"/>
      <c r="G401" s="82"/>
      <c r="H401" s="82"/>
      <c r="I401" s="82"/>
      <c r="J401" s="82"/>
      <c r="K401" s="82"/>
      <c r="L401" s="89"/>
      <c r="M401" s="118"/>
      <c r="N401" s="128"/>
      <c r="O401" s="137"/>
      <c r="P401" s="137"/>
      <c r="Q401" s="137"/>
      <c r="R401" s="137"/>
      <c r="S401" s="137"/>
      <c r="T401" s="137"/>
      <c r="U401" s="160"/>
      <c r="V401" s="61"/>
      <c r="W401" s="82"/>
      <c r="X401" s="82"/>
      <c r="Y401" s="89"/>
      <c r="Z401" s="110"/>
      <c r="AA401" s="123"/>
      <c r="AB401" s="123"/>
      <c r="AC401" s="123"/>
      <c r="AD401" s="123"/>
      <c r="AE401" s="123"/>
      <c r="AF401" s="123"/>
      <c r="AG401" s="123"/>
      <c r="AH401" s="123"/>
      <c r="AI401" s="123"/>
      <c r="AJ401" s="123"/>
      <c r="AK401" s="123"/>
      <c r="AL401" s="123"/>
      <c r="AM401" s="123"/>
      <c r="AN401" s="123"/>
      <c r="AO401" s="123"/>
      <c r="AP401" s="123"/>
      <c r="AQ401" s="123"/>
      <c r="AR401" s="123"/>
      <c r="AS401" s="123"/>
      <c r="AT401" s="123"/>
      <c r="AU401" s="123"/>
      <c r="AV401" s="123"/>
      <c r="AW401" s="241"/>
      <c r="AX401" s="249" t="str">
        <f>IF(LEN(Z399)&gt;=100,"","あと"&amp;100-LEN(Z399)&amp;"字入力してください。")</f>
        <v>あと100字入力してください。</v>
      </c>
      <c r="AY401" s="251"/>
      <c r="BD401" s="47"/>
      <c r="BE401" s="257"/>
      <c r="BJ401" s="263"/>
    </row>
    <row r="402" spans="2:62" s="36" customFormat="1" ht="16.5" customHeight="1">
      <c r="C402" s="60"/>
      <c r="D402" s="83"/>
      <c r="E402" s="88"/>
      <c r="F402" s="62" t="s">
        <v>11955</v>
      </c>
      <c r="G402" s="62"/>
      <c r="H402" s="62"/>
      <c r="I402" s="62"/>
      <c r="J402" s="62"/>
      <c r="K402" s="62"/>
      <c r="L402" s="62"/>
      <c r="M402" s="119"/>
      <c r="N402" s="129"/>
      <c r="O402" s="129"/>
      <c r="P402" s="129"/>
      <c r="Q402" s="129"/>
      <c r="R402" s="129"/>
      <c r="S402" s="129"/>
      <c r="T402" s="129"/>
      <c r="U402" s="129"/>
      <c r="V402" s="129"/>
      <c r="W402" s="129"/>
      <c r="X402" s="129"/>
      <c r="Y402" s="129"/>
      <c r="Z402" s="129"/>
      <c r="AA402" s="129"/>
      <c r="AB402" s="129"/>
      <c r="AC402" s="129"/>
      <c r="AD402" s="129"/>
      <c r="AE402" s="129"/>
      <c r="AF402" s="129"/>
      <c r="AG402" s="129"/>
      <c r="AH402" s="129"/>
      <c r="AI402" s="129"/>
      <c r="AJ402" s="129"/>
      <c r="AK402" s="129"/>
      <c r="AL402" s="129"/>
      <c r="AM402" s="129"/>
      <c r="AN402" s="129"/>
      <c r="AO402" s="129"/>
      <c r="AP402" s="129"/>
      <c r="AQ402" s="129"/>
      <c r="AR402" s="129"/>
      <c r="AS402" s="129"/>
      <c r="AT402" s="129"/>
      <c r="AU402" s="129"/>
      <c r="AV402" s="129"/>
      <c r="AW402" s="239"/>
      <c r="AX402" s="252"/>
      <c r="AY402" s="251"/>
      <c r="BD402" s="47"/>
      <c r="BE402" s="257"/>
      <c r="BJ402" s="263"/>
    </row>
    <row r="403" spans="2:62" s="36" customFormat="1" ht="16.5" customHeight="1">
      <c r="C403" s="60"/>
      <c r="D403" s="83"/>
      <c r="E403" s="88"/>
      <c r="F403" s="62"/>
      <c r="G403" s="62"/>
      <c r="H403" s="62"/>
      <c r="I403" s="62"/>
      <c r="J403" s="62"/>
      <c r="K403" s="62"/>
      <c r="L403" s="62"/>
      <c r="M403" s="109"/>
      <c r="N403" s="124"/>
      <c r="O403" s="124"/>
      <c r="P403" s="124"/>
      <c r="Q403" s="124"/>
      <c r="R403" s="124"/>
      <c r="S403" s="124"/>
      <c r="T403" s="124"/>
      <c r="U403" s="124"/>
      <c r="V403" s="124"/>
      <c r="W403" s="124"/>
      <c r="X403" s="124"/>
      <c r="Y403" s="124"/>
      <c r="Z403" s="124"/>
      <c r="AA403" s="124"/>
      <c r="AB403" s="124"/>
      <c r="AC403" s="124"/>
      <c r="AD403" s="124"/>
      <c r="AE403" s="124"/>
      <c r="AF403" s="124"/>
      <c r="AG403" s="124"/>
      <c r="AH403" s="124"/>
      <c r="AI403" s="124"/>
      <c r="AJ403" s="124"/>
      <c r="AK403" s="124"/>
      <c r="AL403" s="124"/>
      <c r="AM403" s="124"/>
      <c r="AN403" s="124"/>
      <c r="AO403" s="124"/>
      <c r="AP403" s="124"/>
      <c r="AQ403" s="124"/>
      <c r="AR403" s="124"/>
      <c r="AS403" s="124"/>
      <c r="AT403" s="124"/>
      <c r="AU403" s="124"/>
      <c r="AV403" s="124"/>
      <c r="AW403" s="240"/>
      <c r="AX403" s="252" t="str">
        <f>"現在"&amp;LEN(M402)&amp;"字です。"</f>
        <v>現在0字です。</v>
      </c>
      <c r="AY403" s="251"/>
      <c r="BD403" s="47"/>
      <c r="BE403" s="257"/>
      <c r="BJ403" s="263"/>
    </row>
    <row r="404" spans="2:62" s="36" customFormat="1" ht="16.5" customHeight="1">
      <c r="C404" s="61"/>
      <c r="D404" s="82"/>
      <c r="E404" s="89"/>
      <c r="F404" s="62"/>
      <c r="G404" s="62"/>
      <c r="H404" s="62"/>
      <c r="I404" s="62"/>
      <c r="J404" s="62"/>
      <c r="K404" s="62"/>
      <c r="L404" s="62"/>
      <c r="M404" s="110"/>
      <c r="N404" s="123"/>
      <c r="O404" s="123"/>
      <c r="P404" s="123"/>
      <c r="Q404" s="123"/>
      <c r="R404" s="123"/>
      <c r="S404" s="123"/>
      <c r="T404" s="123"/>
      <c r="U404" s="123"/>
      <c r="V404" s="123"/>
      <c r="W404" s="123"/>
      <c r="X404" s="123"/>
      <c r="Y404" s="123"/>
      <c r="Z404" s="123"/>
      <c r="AA404" s="123"/>
      <c r="AB404" s="123"/>
      <c r="AC404" s="123"/>
      <c r="AD404" s="123"/>
      <c r="AE404" s="123"/>
      <c r="AF404" s="123"/>
      <c r="AG404" s="123"/>
      <c r="AH404" s="123"/>
      <c r="AI404" s="123"/>
      <c r="AJ404" s="123"/>
      <c r="AK404" s="123"/>
      <c r="AL404" s="123"/>
      <c r="AM404" s="123"/>
      <c r="AN404" s="123"/>
      <c r="AO404" s="123"/>
      <c r="AP404" s="123"/>
      <c r="AQ404" s="123"/>
      <c r="AR404" s="123"/>
      <c r="AS404" s="123"/>
      <c r="AT404" s="123"/>
      <c r="AU404" s="123"/>
      <c r="AV404" s="123"/>
      <c r="AW404" s="241"/>
      <c r="AX404" s="249" t="str">
        <f>IF(LEN(M402)&gt;=100,"","あと"&amp;100-LEN(M402)&amp;"字入力してください。")</f>
        <v>あと100字入力してください。</v>
      </c>
      <c r="AY404" s="251"/>
      <c r="BD404" s="47"/>
      <c r="BE404" s="257"/>
      <c r="BJ404" s="263"/>
    </row>
    <row r="405" spans="2:62" s="36" customFormat="1" ht="16.5" customHeight="1">
      <c r="C405" s="62" t="s">
        <v>12052</v>
      </c>
      <c r="D405" s="62"/>
      <c r="E405" s="62"/>
      <c r="F405" s="62" t="s">
        <v>11955</v>
      </c>
      <c r="G405" s="62"/>
      <c r="H405" s="62"/>
      <c r="I405" s="62"/>
      <c r="J405" s="62"/>
      <c r="K405" s="62"/>
      <c r="L405" s="62"/>
      <c r="M405" s="119"/>
      <c r="N405" s="129"/>
      <c r="O405" s="129"/>
      <c r="P405" s="129"/>
      <c r="Q405" s="129"/>
      <c r="R405" s="129"/>
      <c r="S405" s="129"/>
      <c r="T405" s="129"/>
      <c r="U405" s="129"/>
      <c r="V405" s="129"/>
      <c r="W405" s="129"/>
      <c r="X405" s="129"/>
      <c r="Y405" s="129"/>
      <c r="Z405" s="129"/>
      <c r="AA405" s="129"/>
      <c r="AB405" s="129"/>
      <c r="AC405" s="129"/>
      <c r="AD405" s="129"/>
      <c r="AE405" s="129"/>
      <c r="AF405" s="129"/>
      <c r="AG405" s="129"/>
      <c r="AH405" s="129"/>
      <c r="AI405" s="129"/>
      <c r="AJ405" s="129"/>
      <c r="AK405" s="129"/>
      <c r="AL405" s="129"/>
      <c r="AM405" s="129"/>
      <c r="AN405" s="129"/>
      <c r="AO405" s="129"/>
      <c r="AP405" s="129"/>
      <c r="AQ405" s="129"/>
      <c r="AR405" s="129"/>
      <c r="AS405" s="129"/>
      <c r="AT405" s="129"/>
      <c r="AU405" s="129"/>
      <c r="AV405" s="129"/>
      <c r="AW405" s="239"/>
      <c r="AX405" s="252"/>
      <c r="AY405" s="251"/>
      <c r="BD405" s="47"/>
      <c r="BE405" s="257"/>
      <c r="BI405" s="36" t="str">
        <f>IF(BH368="未設定",IF(M405="","未回答",IF(AX407="","回答済み","字数不足")),"―")</f>
        <v>―</v>
      </c>
      <c r="BJ405" s="263"/>
    </row>
    <row r="406" spans="2:62" s="36" customFormat="1" ht="16.5" customHeight="1">
      <c r="C406" s="62"/>
      <c r="D406" s="62"/>
      <c r="E406" s="62"/>
      <c r="F406" s="62"/>
      <c r="G406" s="62"/>
      <c r="H406" s="62"/>
      <c r="I406" s="62"/>
      <c r="J406" s="62"/>
      <c r="K406" s="62"/>
      <c r="L406" s="62"/>
      <c r="M406" s="109"/>
      <c r="N406" s="124"/>
      <c r="O406" s="124"/>
      <c r="P406" s="124"/>
      <c r="Q406" s="124"/>
      <c r="R406" s="124"/>
      <c r="S406" s="124"/>
      <c r="T406" s="124"/>
      <c r="U406" s="124"/>
      <c r="V406" s="124"/>
      <c r="W406" s="124"/>
      <c r="X406" s="124"/>
      <c r="Y406" s="124"/>
      <c r="Z406" s="124"/>
      <c r="AA406" s="124"/>
      <c r="AB406" s="124"/>
      <c r="AC406" s="124"/>
      <c r="AD406" s="124"/>
      <c r="AE406" s="124"/>
      <c r="AF406" s="124"/>
      <c r="AG406" s="124"/>
      <c r="AH406" s="124"/>
      <c r="AI406" s="124"/>
      <c r="AJ406" s="124"/>
      <c r="AK406" s="124"/>
      <c r="AL406" s="124"/>
      <c r="AM406" s="124"/>
      <c r="AN406" s="124"/>
      <c r="AO406" s="124"/>
      <c r="AP406" s="124"/>
      <c r="AQ406" s="124"/>
      <c r="AR406" s="124"/>
      <c r="AS406" s="124"/>
      <c r="AT406" s="124"/>
      <c r="AU406" s="124"/>
      <c r="AV406" s="124"/>
      <c r="AW406" s="240"/>
      <c r="AX406" s="252" t="str">
        <f>"現在"&amp;LEN(M405)&amp;"字です。"</f>
        <v>現在0字です。</v>
      </c>
      <c r="AY406" s="251"/>
      <c r="BD406" s="47"/>
      <c r="BE406" s="257"/>
      <c r="BJ406" s="263"/>
    </row>
    <row r="407" spans="2:62" s="36" customFormat="1" ht="16.5" customHeight="1">
      <c r="C407" s="62"/>
      <c r="D407" s="62"/>
      <c r="E407" s="62"/>
      <c r="F407" s="62"/>
      <c r="G407" s="62"/>
      <c r="H407" s="62"/>
      <c r="I407" s="62"/>
      <c r="J407" s="62"/>
      <c r="K407" s="62"/>
      <c r="L407" s="62"/>
      <c r="M407" s="110"/>
      <c r="N407" s="123"/>
      <c r="O407" s="123"/>
      <c r="P407" s="123"/>
      <c r="Q407" s="123"/>
      <c r="R407" s="123"/>
      <c r="S407" s="123"/>
      <c r="T407" s="123"/>
      <c r="U407" s="123"/>
      <c r="V407" s="123"/>
      <c r="W407" s="123"/>
      <c r="X407" s="123"/>
      <c r="Y407" s="123"/>
      <c r="Z407" s="123"/>
      <c r="AA407" s="123"/>
      <c r="AB407" s="123"/>
      <c r="AC407" s="123"/>
      <c r="AD407" s="123"/>
      <c r="AE407" s="123"/>
      <c r="AF407" s="123"/>
      <c r="AG407" s="123"/>
      <c r="AH407" s="123"/>
      <c r="AI407" s="123"/>
      <c r="AJ407" s="123"/>
      <c r="AK407" s="123"/>
      <c r="AL407" s="123"/>
      <c r="AM407" s="123"/>
      <c r="AN407" s="123"/>
      <c r="AO407" s="123"/>
      <c r="AP407" s="123"/>
      <c r="AQ407" s="123"/>
      <c r="AR407" s="123"/>
      <c r="AS407" s="123"/>
      <c r="AT407" s="123"/>
      <c r="AU407" s="123"/>
      <c r="AV407" s="123"/>
      <c r="AW407" s="241"/>
      <c r="AX407" s="249" t="str">
        <f>IF(LEN(M405)&gt;=100,"","あと"&amp;100-LEN(M405)&amp;"字入力してください。")</f>
        <v>あと100字入力してください。</v>
      </c>
      <c r="AY407" s="251"/>
      <c r="BD407" s="47"/>
      <c r="BE407" s="257"/>
      <c r="BJ407" s="263"/>
    </row>
    <row r="408" spans="2:62" s="36" customFormat="1" ht="17.25">
      <c r="C408" s="33"/>
      <c r="D408" s="33"/>
      <c r="E408" s="33"/>
      <c r="F408" s="33"/>
      <c r="G408" s="33"/>
      <c r="H408" s="33"/>
      <c r="I408" s="33"/>
      <c r="J408" s="33"/>
      <c r="K408" s="33"/>
      <c r="L408" s="33"/>
      <c r="M408" s="33"/>
      <c r="N408" s="33"/>
      <c r="O408" s="33"/>
      <c r="P408" s="33"/>
      <c r="Q408" s="33"/>
      <c r="R408" s="33"/>
      <c r="S408" s="33"/>
      <c r="T408" s="33"/>
      <c r="U408" s="33"/>
      <c r="V408" s="33"/>
      <c r="W408" s="33"/>
      <c r="X408" s="33"/>
      <c r="Y408" s="33"/>
      <c r="Z408" s="33"/>
      <c r="AA408" s="33"/>
      <c r="AB408" s="33"/>
      <c r="AC408" s="33"/>
      <c r="AD408" s="33"/>
      <c r="AE408" s="33"/>
      <c r="AF408" s="33"/>
      <c r="AG408" s="33"/>
      <c r="AH408" s="33"/>
      <c r="AI408" s="33"/>
      <c r="AJ408" s="33"/>
      <c r="AK408" s="33"/>
      <c r="AL408" s="33"/>
      <c r="AM408" s="33"/>
      <c r="AN408" s="33"/>
      <c r="AO408" s="33"/>
      <c r="AP408" s="33"/>
      <c r="AQ408" s="33"/>
      <c r="AR408" s="33"/>
      <c r="AS408" s="33"/>
      <c r="AT408" s="33"/>
      <c r="AU408" s="33"/>
      <c r="AV408" s="33"/>
      <c r="AW408" s="33"/>
      <c r="AX408" s="33"/>
      <c r="AY408" s="33"/>
      <c r="BD408" s="47"/>
      <c r="BE408" s="257"/>
      <c r="BJ408" s="263"/>
    </row>
    <row r="409" spans="2:62" s="36" customFormat="1" ht="18" customHeight="1">
      <c r="C409" s="56" t="s">
        <v>464</v>
      </c>
      <c r="D409" s="78"/>
      <c r="E409" s="78"/>
      <c r="F409" s="78"/>
      <c r="G409" s="78"/>
      <c r="H409" s="78"/>
      <c r="I409" s="78"/>
      <c r="J409" s="78"/>
      <c r="K409" s="78"/>
      <c r="L409" s="78"/>
      <c r="M409" s="78"/>
      <c r="N409" s="78"/>
      <c r="O409" s="78"/>
      <c r="P409" s="78"/>
      <c r="Q409" s="78"/>
      <c r="R409" s="78"/>
      <c r="S409" s="78"/>
      <c r="T409" s="78"/>
      <c r="U409" s="78"/>
      <c r="V409" s="78"/>
      <c r="W409" s="166"/>
      <c r="X409" s="171" t="s">
        <v>41</v>
      </c>
      <c r="Y409" s="78"/>
      <c r="Z409" s="78"/>
      <c r="AA409" s="78"/>
      <c r="AB409" s="190" t="s">
        <v>294</v>
      </c>
      <c r="AC409" s="190"/>
      <c r="AD409" s="190"/>
      <c r="AE409" s="193"/>
      <c r="AF409" s="197" t="s">
        <v>12017</v>
      </c>
      <c r="AG409" s="200"/>
      <c r="AH409" s="200"/>
      <c r="AI409" s="200"/>
      <c r="AJ409" s="205" t="s">
        <v>11062</v>
      </c>
      <c r="AK409" s="205"/>
      <c r="AL409" s="205"/>
      <c r="AM409" s="205"/>
      <c r="AN409" s="205"/>
      <c r="AO409" s="205"/>
      <c r="AP409" s="197"/>
      <c r="AQ409" s="225" t="s">
        <v>585</v>
      </c>
      <c r="AR409" s="205"/>
      <c r="AS409" s="205"/>
      <c r="AT409" s="205"/>
      <c r="AU409" s="205"/>
      <c r="AV409" s="205"/>
      <c r="AW409" s="197"/>
      <c r="AX409" s="248"/>
      <c r="AY409" s="248"/>
      <c r="BD409" s="47"/>
      <c r="BE409" s="257"/>
      <c r="BI409" s="36" t="str">
        <f>IF(C410="","―",IF(COUNTIF(BI410:BI455,"未回答"),"未回答",IF(COUNTIF(BI410:BI455,"字数不足"),"字数不足","回答済み")))</f>
        <v>―</v>
      </c>
      <c r="BJ409" s="263"/>
    </row>
    <row r="410" spans="2:62" s="36" customFormat="1" ht="18.649999999999999" customHeight="1">
      <c r="C410" s="57"/>
      <c r="D410" s="79"/>
      <c r="E410" s="79"/>
      <c r="F410" s="79"/>
      <c r="G410" s="79"/>
      <c r="H410" s="79"/>
      <c r="I410" s="79"/>
      <c r="J410" s="79"/>
      <c r="K410" s="79"/>
      <c r="L410" s="79"/>
      <c r="M410" s="79"/>
      <c r="N410" s="79"/>
      <c r="O410" s="79"/>
      <c r="P410" s="79"/>
      <c r="Q410" s="79"/>
      <c r="R410" s="79"/>
      <c r="S410" s="79"/>
      <c r="T410" s="79"/>
      <c r="U410" s="79"/>
      <c r="V410" s="79"/>
      <c r="W410" s="167"/>
      <c r="X410" s="172"/>
      <c r="Y410" s="179"/>
      <c r="Z410" s="179"/>
      <c r="AA410" s="179"/>
      <c r="AB410" s="92"/>
      <c r="AC410" s="92"/>
      <c r="AD410" s="92"/>
      <c r="AE410" s="194"/>
      <c r="AF410" s="198"/>
      <c r="AG410" s="92"/>
      <c r="AH410" s="92"/>
      <c r="AI410" s="92"/>
      <c r="AJ410" s="206"/>
      <c r="AK410" s="206"/>
      <c r="AL410" s="206"/>
      <c r="AM410" s="206"/>
      <c r="AN410" s="206"/>
      <c r="AO410" s="206"/>
      <c r="AP410" s="217"/>
      <c r="AQ410" s="92"/>
      <c r="AR410" s="92"/>
      <c r="AS410" s="92"/>
      <c r="AT410" s="92"/>
      <c r="AU410" s="92"/>
      <c r="AV410" s="92"/>
      <c r="AW410" s="92"/>
      <c r="AX410" s="248"/>
      <c r="AY410" s="248"/>
      <c r="BD410" s="47"/>
      <c r="BE410" s="257"/>
      <c r="BI410" s="36" t="str">
        <f>IF('0.基礎情報'!C410="","―",IF($H$12='【発出時非表示】プルダウンリスト'!$B$4,IF(OR('0.基礎情報'!X410="",'0.基礎情報'!AB410="",'0.基礎情報'!AF410="",'0.基礎情報'!AJ410="",'0.基礎情報'!AQ410="",'0.基礎情報'!AJ412="",'0.基礎情報'!AJ414="",'0.基礎情報'!AJ416="",'0.基礎情報'!AQ412="",'0.基礎情報'!AQ414="",'0.基礎情報'!AQ416=""),"未回答","回答済み"),IF($H$12='【発出時非表示】プルダウンリスト'!$B$5,IF(OR('0.基礎情報'!X410="",'0.基礎情報'!AB410="",'0.基礎情報'!AF410="",'0.基礎情報'!AJ410="",'0.基礎情報'!AQ410="",'0.基礎情報'!AJ412="",'0.基礎情報'!AJ414="",'0.基礎情報'!AJ416="",'0.基礎情報'!AQ412="",'0.基礎情報'!AQ414=""),"未回答","回答済み"),IF($H$12='【発出時非表示】プルダウンリスト'!$B$6,IF(OR('0.基礎情報'!X410="",'0.基礎情報'!AB410="",'0.基礎情報'!AF410="",'0.基礎情報'!AJ410="",'0.基礎情報'!AQ410="",'0.基礎情報'!AJ412="",'0.基礎情報'!AJ414="",'0.基礎情報'!AJ416="",'0.基礎情報'!AQ412=""),"未回答","回答済み"),"―"))))</f>
        <v>―</v>
      </c>
      <c r="BJ410" s="263"/>
    </row>
    <row r="411" spans="2:62" s="36" customFormat="1" ht="18.649999999999999" customHeight="1">
      <c r="C411" s="58"/>
      <c r="D411" s="80"/>
      <c r="E411" s="80"/>
      <c r="F411" s="80"/>
      <c r="G411" s="80"/>
      <c r="H411" s="80"/>
      <c r="I411" s="80"/>
      <c r="J411" s="80"/>
      <c r="K411" s="80"/>
      <c r="L411" s="80"/>
      <c r="M411" s="80"/>
      <c r="N411" s="80"/>
      <c r="O411" s="80"/>
      <c r="P411" s="80"/>
      <c r="Q411" s="80"/>
      <c r="R411" s="80"/>
      <c r="S411" s="80"/>
      <c r="T411" s="80"/>
      <c r="U411" s="80"/>
      <c r="V411" s="80"/>
      <c r="W411" s="168"/>
      <c r="X411" s="173"/>
      <c r="Y411" s="180"/>
      <c r="Z411" s="180"/>
      <c r="AA411" s="180"/>
      <c r="AB411" s="92"/>
      <c r="AC411" s="92"/>
      <c r="AD411" s="92"/>
      <c r="AE411" s="194"/>
      <c r="AF411" s="198"/>
      <c r="AG411" s="92"/>
      <c r="AH411" s="92"/>
      <c r="AI411" s="203"/>
      <c r="AJ411" s="56" t="s">
        <v>6992</v>
      </c>
      <c r="AK411" s="78"/>
      <c r="AL411" s="78"/>
      <c r="AM411" s="78"/>
      <c r="AN411" s="78"/>
      <c r="AO411" s="78"/>
      <c r="AP411" s="218"/>
      <c r="AQ411" s="226" t="s">
        <v>11873</v>
      </c>
      <c r="AR411" s="226"/>
      <c r="AS411" s="226"/>
      <c r="AT411" s="226"/>
      <c r="AU411" s="226"/>
      <c r="AV411" s="226"/>
      <c r="AW411" s="237"/>
      <c r="AX411" s="250" t="s">
        <v>423</v>
      </c>
      <c r="AY411" s="250"/>
      <c r="BD411" s="47"/>
      <c r="BE411" s="257"/>
      <c r="BJ411" s="263"/>
    </row>
    <row r="412" spans="2:62" s="36" customFormat="1" ht="18.649999999999999" customHeight="1">
      <c r="C412" s="58"/>
      <c r="D412" s="80"/>
      <c r="E412" s="80"/>
      <c r="F412" s="80"/>
      <c r="G412" s="80"/>
      <c r="H412" s="80"/>
      <c r="I412" s="80"/>
      <c r="J412" s="80"/>
      <c r="K412" s="80"/>
      <c r="L412" s="80"/>
      <c r="M412" s="80"/>
      <c r="N412" s="80"/>
      <c r="O412" s="80"/>
      <c r="P412" s="80"/>
      <c r="Q412" s="80"/>
      <c r="R412" s="80"/>
      <c r="S412" s="80"/>
      <c r="T412" s="80"/>
      <c r="U412" s="80"/>
      <c r="V412" s="80"/>
      <c r="W412" s="168"/>
      <c r="X412" s="173"/>
      <c r="Y412" s="180"/>
      <c r="Z412" s="180"/>
      <c r="AA412" s="180"/>
      <c r="AB412" s="92"/>
      <c r="AC412" s="92"/>
      <c r="AD412" s="92"/>
      <c r="AE412" s="194"/>
      <c r="AF412" s="198"/>
      <c r="AG412" s="92"/>
      <c r="AH412" s="92"/>
      <c r="AI412" s="203"/>
      <c r="AJ412" s="207"/>
      <c r="AK412" s="92"/>
      <c r="AL412" s="92"/>
      <c r="AM412" s="92"/>
      <c r="AN412" s="92"/>
      <c r="AO412" s="92"/>
      <c r="AP412" s="194"/>
      <c r="AQ412" s="92"/>
      <c r="AR412" s="92"/>
      <c r="AS412" s="92"/>
      <c r="AT412" s="92"/>
      <c r="AU412" s="92"/>
      <c r="AV412" s="92"/>
      <c r="AW412" s="203"/>
      <c r="AX412" s="186" t="str">
        <f>IFERROR(IF(AJ412="未設定","未設定",IF(AQ412="","",IF(AQ412="未計測","未計測",IF(AF410="増加KPI",IF(AQ412&gt;=AJ412,"達成","未達成"),IF(AF410="減少KPI",IF(AJ412&gt;=AQ412,"達成","未達成"),"判定不能"))))),"判定不能")</f>
        <v/>
      </c>
      <c r="AY412" s="186"/>
      <c r="BD412" s="47"/>
      <c r="BE412" s="257"/>
      <c r="BJ412" s="263"/>
    </row>
    <row r="413" spans="2:62" s="36" customFormat="1" ht="18.649999999999999" customHeight="1">
      <c r="C413" s="58"/>
      <c r="D413" s="80"/>
      <c r="E413" s="80"/>
      <c r="F413" s="80"/>
      <c r="G413" s="80"/>
      <c r="H413" s="80"/>
      <c r="I413" s="80"/>
      <c r="J413" s="80"/>
      <c r="K413" s="80"/>
      <c r="L413" s="80"/>
      <c r="M413" s="80"/>
      <c r="N413" s="80"/>
      <c r="O413" s="80"/>
      <c r="P413" s="80"/>
      <c r="Q413" s="80"/>
      <c r="R413" s="80"/>
      <c r="S413" s="80"/>
      <c r="T413" s="80"/>
      <c r="U413" s="80"/>
      <c r="V413" s="80"/>
      <c r="W413" s="168"/>
      <c r="X413" s="173"/>
      <c r="Y413" s="180"/>
      <c r="Z413" s="180"/>
      <c r="AA413" s="180"/>
      <c r="AB413" s="92"/>
      <c r="AC413" s="92"/>
      <c r="AD413" s="92"/>
      <c r="AE413" s="194"/>
      <c r="AF413" s="198"/>
      <c r="AG413" s="92"/>
      <c r="AH413" s="92"/>
      <c r="AI413" s="203"/>
      <c r="AJ413" s="208" t="s">
        <v>11872</v>
      </c>
      <c r="AK413" s="212"/>
      <c r="AL413" s="212"/>
      <c r="AM413" s="212"/>
      <c r="AN413" s="212"/>
      <c r="AO413" s="212"/>
      <c r="AP413" s="219"/>
      <c r="AQ413" s="227" t="s">
        <v>107</v>
      </c>
      <c r="AR413" s="227"/>
      <c r="AS413" s="227"/>
      <c r="AT413" s="227"/>
      <c r="AU413" s="227"/>
      <c r="AV413" s="227"/>
      <c r="AW413" s="238"/>
      <c r="AX413" s="250" t="s">
        <v>423</v>
      </c>
      <c r="AY413" s="250"/>
      <c r="BD413" s="47"/>
      <c r="BE413" s="257"/>
      <c r="BJ413" s="263"/>
    </row>
    <row r="414" spans="2:62" s="36" customFormat="1" ht="18.649999999999999" customHeight="1">
      <c r="C414" s="58"/>
      <c r="D414" s="80"/>
      <c r="E414" s="80"/>
      <c r="F414" s="80"/>
      <c r="G414" s="80"/>
      <c r="H414" s="80"/>
      <c r="I414" s="80"/>
      <c r="J414" s="80"/>
      <c r="K414" s="80"/>
      <c r="L414" s="80"/>
      <c r="M414" s="80"/>
      <c r="N414" s="80"/>
      <c r="O414" s="80"/>
      <c r="P414" s="80"/>
      <c r="Q414" s="80"/>
      <c r="R414" s="80"/>
      <c r="S414" s="80"/>
      <c r="T414" s="80"/>
      <c r="U414" s="80"/>
      <c r="V414" s="80"/>
      <c r="W414" s="168"/>
      <c r="X414" s="173"/>
      <c r="Y414" s="180"/>
      <c r="Z414" s="180"/>
      <c r="AA414" s="180"/>
      <c r="AB414" s="92"/>
      <c r="AC414" s="92"/>
      <c r="AD414" s="92"/>
      <c r="AE414" s="194"/>
      <c r="AF414" s="198"/>
      <c r="AG414" s="92"/>
      <c r="AH414" s="92"/>
      <c r="AI414" s="203"/>
      <c r="AJ414" s="209"/>
      <c r="AK414" s="213"/>
      <c r="AL414" s="213"/>
      <c r="AM414" s="213"/>
      <c r="AN414" s="213"/>
      <c r="AO414" s="213"/>
      <c r="AP414" s="220"/>
      <c r="AQ414" s="203"/>
      <c r="AR414" s="213"/>
      <c r="AS414" s="213"/>
      <c r="AT414" s="213"/>
      <c r="AU414" s="213"/>
      <c r="AV414" s="213"/>
      <c r="AW414" s="213"/>
      <c r="AX414" s="186" t="str">
        <f>IFERROR(IF(AQ414="","",IF(AQ414="未計測","未計測",IF(AF410="増加KPI",IF(AQ414&gt;=AJ414,"達成","未達成"),IF(AF410="減少KPI",IF(AJ414&gt;=AQ414,"達成","未達成"),"判定不能")))),"判定不能")</f>
        <v/>
      </c>
      <c r="AY414" s="186"/>
      <c r="BD414" s="47"/>
      <c r="BE414" s="257"/>
      <c r="BJ414" s="263"/>
    </row>
    <row r="415" spans="2:62" s="36" customFormat="1" ht="18.649999999999999" customHeight="1">
      <c r="C415" s="58"/>
      <c r="D415" s="80"/>
      <c r="E415" s="80"/>
      <c r="F415" s="80"/>
      <c r="G415" s="80"/>
      <c r="H415" s="80"/>
      <c r="I415" s="80"/>
      <c r="J415" s="80"/>
      <c r="K415" s="80"/>
      <c r="L415" s="80"/>
      <c r="M415" s="80"/>
      <c r="N415" s="80"/>
      <c r="O415" s="80"/>
      <c r="P415" s="80"/>
      <c r="Q415" s="80"/>
      <c r="R415" s="80"/>
      <c r="S415" s="80"/>
      <c r="T415" s="80"/>
      <c r="U415" s="80"/>
      <c r="V415" s="80"/>
      <c r="W415" s="168"/>
      <c r="X415" s="173"/>
      <c r="Y415" s="180"/>
      <c r="Z415" s="180"/>
      <c r="AA415" s="180"/>
      <c r="AB415" s="92"/>
      <c r="AC415" s="92"/>
      <c r="AD415" s="92"/>
      <c r="AE415" s="194"/>
      <c r="AF415" s="198"/>
      <c r="AG415" s="92"/>
      <c r="AH415" s="92"/>
      <c r="AI415" s="203"/>
      <c r="AJ415" s="210" t="s">
        <v>5787</v>
      </c>
      <c r="AK415" s="205"/>
      <c r="AL415" s="205"/>
      <c r="AM415" s="205"/>
      <c r="AN415" s="205"/>
      <c r="AO415" s="205"/>
      <c r="AP415" s="221"/>
      <c r="AQ415" s="227" t="s">
        <v>11913</v>
      </c>
      <c r="AR415" s="227"/>
      <c r="AS415" s="227"/>
      <c r="AT415" s="227"/>
      <c r="AU415" s="227"/>
      <c r="AV415" s="227"/>
      <c r="AW415" s="238"/>
      <c r="AX415" s="250" t="s">
        <v>423</v>
      </c>
      <c r="AY415" s="250"/>
      <c r="BD415" s="47"/>
      <c r="BE415" s="257"/>
      <c r="BH415" s="36" t="str">
        <f>IF($H$12='【発出時非表示】プルダウンリスト'!$B$4,"3年目",IF($H$12='【発出時非表示】プルダウンリスト'!$B$5,"2年目",IF($H$12='【発出時非表示】プルダウンリスト'!$B$6,"1年目","")))</f>
        <v>1年目</v>
      </c>
      <c r="BJ415" s="263"/>
    </row>
    <row r="416" spans="2:62" s="36" customFormat="1" ht="18.649999999999999" customHeight="1">
      <c r="B416" s="39"/>
      <c r="C416" s="59"/>
      <c r="D416" s="81"/>
      <c r="E416" s="81"/>
      <c r="F416" s="81"/>
      <c r="G416" s="81"/>
      <c r="H416" s="81"/>
      <c r="I416" s="81"/>
      <c r="J416" s="81"/>
      <c r="K416" s="81"/>
      <c r="L416" s="81"/>
      <c r="M416" s="81"/>
      <c r="N416" s="81"/>
      <c r="O416" s="81"/>
      <c r="P416" s="81"/>
      <c r="Q416" s="81"/>
      <c r="R416" s="81"/>
      <c r="S416" s="81"/>
      <c r="T416" s="81"/>
      <c r="U416" s="81"/>
      <c r="V416" s="81"/>
      <c r="W416" s="169"/>
      <c r="X416" s="174"/>
      <c r="Y416" s="181"/>
      <c r="Z416" s="181"/>
      <c r="AA416" s="181"/>
      <c r="AB416" s="191"/>
      <c r="AC416" s="191"/>
      <c r="AD416" s="191"/>
      <c r="AE416" s="195"/>
      <c r="AF416" s="198"/>
      <c r="AG416" s="92"/>
      <c r="AH416" s="92"/>
      <c r="AI416" s="203"/>
      <c r="AJ416" s="211"/>
      <c r="AK416" s="206"/>
      <c r="AL416" s="206"/>
      <c r="AM416" s="206"/>
      <c r="AN416" s="206"/>
      <c r="AO416" s="206"/>
      <c r="AP416" s="222"/>
      <c r="AQ416" s="203"/>
      <c r="AR416" s="213"/>
      <c r="AS416" s="213"/>
      <c r="AT416" s="213"/>
      <c r="AU416" s="213"/>
      <c r="AV416" s="213"/>
      <c r="AW416" s="213"/>
      <c r="AX416" s="186" t="str">
        <f>IFERROR(IF(AQ416="","",IF(AQ416="未計測","未計測",IF(AF410="増加KPI",IF(AQ416&gt;=AJ416,"達成","未達成"),IF(AF410="減少KPI",IF(AJ416&gt;=AQ416,"達成","未達成"),"判定不能")))),"判定不能")</f>
        <v/>
      </c>
      <c r="AY416" s="186"/>
      <c r="BD416" s="47"/>
      <c r="BE416" s="259" t="str">
        <f>IFERROR(IF(AQ416="","",IF(AQ416="未計測","未計測",IF(AQ410="なし",AX416,IF(AQ410="",AX416,IF(AF410="増加KPI",(AQ416-AQ410)/(AJ416-AQ410),IF(AF410="減少KPI",(AQ410-AQ416)/(AQ410-AJ416),AX416)))))),AX416)</f>
        <v/>
      </c>
      <c r="BF416" s="261" t="str">
        <f>IFERROR(IF(BE416="未計測",IF(AQ414="未計測","未計測",IF(AQ410="なし",AX414,IF(AQ410="",AX414,IF(AF410="増加KPI",(AQ414-AQ410)/(AJ416-AQ410),IF(AF410="減少KPI",(AQ410-AQ414)/(AQ410-AJ416),AX414))))),"―"),AX414)</f>
        <v>―</v>
      </c>
      <c r="BG416" s="261" t="str">
        <f>IFERROR(IF(BF416="未計測",IF(AQ412="未計測","未計測",IF(AQ410="なし",AX412,IF(AQ410="",AX412,IF(AF410="増加KPI",(AQ412-AQ410)/(AJ416-AQ410),IF(AF410="減少KPI",(AQ410-AQ412)/(AQ410-AJ416),AX412))))),"―"),AX412)</f>
        <v>―</v>
      </c>
      <c r="BH416" s="36" t="str">
        <f>IF($H$12='【発出時非表示】プルダウンリスト'!$B$4,AX416,IF($H$12='【発出時非表示】プルダウンリスト'!$B$5,AX414,IF($H$12='【発出時非表示】プルダウンリスト'!$B$6,AX412,"")))</f>
        <v/>
      </c>
      <c r="BJ416" s="263"/>
    </row>
    <row r="417" spans="3:62" s="36" customFormat="1" ht="18.649999999999999" customHeight="1">
      <c r="C417" s="64" t="s">
        <v>12026</v>
      </c>
      <c r="D417" s="86"/>
      <c r="E417" s="86"/>
      <c r="F417" s="86"/>
      <c r="G417" s="86"/>
      <c r="H417" s="86"/>
      <c r="I417" s="86"/>
      <c r="J417" s="86"/>
      <c r="K417" s="86"/>
      <c r="L417" s="103"/>
      <c r="M417" s="109"/>
      <c r="N417" s="124"/>
      <c r="O417" s="124"/>
      <c r="P417" s="124"/>
      <c r="Q417" s="124"/>
      <c r="R417" s="124"/>
      <c r="S417" s="124"/>
      <c r="T417" s="124"/>
      <c r="U417" s="124"/>
      <c r="V417" s="124"/>
      <c r="W417" s="124"/>
      <c r="X417" s="124"/>
      <c r="Y417" s="124"/>
      <c r="Z417" s="124"/>
      <c r="AA417" s="124"/>
      <c r="AB417" s="124"/>
      <c r="AC417" s="124"/>
      <c r="AD417" s="124"/>
      <c r="AE417" s="124"/>
      <c r="AF417" s="124"/>
      <c r="AG417" s="124"/>
      <c r="AH417" s="124"/>
      <c r="AI417" s="124"/>
      <c r="AJ417" s="124"/>
      <c r="AK417" s="124"/>
      <c r="AL417" s="124"/>
      <c r="AM417" s="124"/>
      <c r="AN417" s="124"/>
      <c r="AO417" s="124"/>
      <c r="AP417" s="124"/>
      <c r="AQ417" s="129"/>
      <c r="AR417" s="129"/>
      <c r="AS417" s="129"/>
      <c r="AT417" s="129"/>
      <c r="AU417" s="129"/>
      <c r="AV417" s="129"/>
      <c r="AW417" s="239"/>
      <c r="AX417" s="251"/>
      <c r="AY417" s="253"/>
      <c r="BD417" s="47"/>
      <c r="BE417" s="259"/>
      <c r="BF417" s="261"/>
      <c r="BG417" s="261"/>
      <c r="BI417" s="36" t="str">
        <f>IF(AQ410="なし",IF(M417="","未回答","回答済み"),"―")</f>
        <v>―</v>
      </c>
      <c r="BJ417" s="263"/>
    </row>
    <row r="418" spans="3:62" s="36" customFormat="1" ht="18.649999999999999" customHeight="1">
      <c r="C418" s="64"/>
      <c r="D418" s="86"/>
      <c r="E418" s="86"/>
      <c r="F418" s="86"/>
      <c r="G418" s="86"/>
      <c r="H418" s="86"/>
      <c r="I418" s="86"/>
      <c r="J418" s="86"/>
      <c r="K418" s="86"/>
      <c r="L418" s="103"/>
      <c r="M418" s="109"/>
      <c r="N418" s="124"/>
      <c r="O418" s="124"/>
      <c r="P418" s="124"/>
      <c r="Q418" s="124"/>
      <c r="R418" s="124"/>
      <c r="S418" s="124"/>
      <c r="T418" s="124"/>
      <c r="U418" s="124"/>
      <c r="V418" s="124"/>
      <c r="W418" s="124"/>
      <c r="X418" s="124"/>
      <c r="Y418" s="124"/>
      <c r="Z418" s="124"/>
      <c r="AA418" s="124"/>
      <c r="AB418" s="124"/>
      <c r="AC418" s="124"/>
      <c r="AD418" s="124"/>
      <c r="AE418" s="124"/>
      <c r="AF418" s="124"/>
      <c r="AG418" s="124"/>
      <c r="AH418" s="124"/>
      <c r="AI418" s="124"/>
      <c r="AJ418" s="124"/>
      <c r="AK418" s="124"/>
      <c r="AL418" s="124"/>
      <c r="AM418" s="124"/>
      <c r="AN418" s="124"/>
      <c r="AO418" s="124"/>
      <c r="AP418" s="124"/>
      <c r="AQ418" s="124"/>
      <c r="AR418" s="124"/>
      <c r="AS418" s="124"/>
      <c r="AT418" s="124"/>
      <c r="AU418" s="124"/>
      <c r="AV418" s="124"/>
      <c r="AW418" s="240"/>
      <c r="AX418" s="251"/>
      <c r="AY418" s="253"/>
      <c r="BD418" s="47"/>
      <c r="BE418" s="259"/>
      <c r="BF418" s="261"/>
      <c r="BG418" s="261"/>
      <c r="BJ418" s="263"/>
    </row>
    <row r="419" spans="3:62" s="36" customFormat="1" ht="18.649999999999999" customHeight="1">
      <c r="C419" s="65"/>
      <c r="D419" s="85"/>
      <c r="E419" s="85"/>
      <c r="F419" s="85"/>
      <c r="G419" s="85"/>
      <c r="H419" s="85"/>
      <c r="I419" s="85"/>
      <c r="J419" s="85"/>
      <c r="K419" s="85"/>
      <c r="L419" s="104"/>
      <c r="M419" s="110"/>
      <c r="N419" s="123"/>
      <c r="O419" s="123"/>
      <c r="P419" s="123"/>
      <c r="Q419" s="123"/>
      <c r="R419" s="123"/>
      <c r="S419" s="123"/>
      <c r="T419" s="123"/>
      <c r="U419" s="123"/>
      <c r="V419" s="123"/>
      <c r="W419" s="123"/>
      <c r="X419" s="123"/>
      <c r="Y419" s="123"/>
      <c r="Z419" s="123"/>
      <c r="AA419" s="123"/>
      <c r="AB419" s="123"/>
      <c r="AC419" s="123"/>
      <c r="AD419" s="123"/>
      <c r="AE419" s="123"/>
      <c r="AF419" s="123"/>
      <c r="AG419" s="123"/>
      <c r="AH419" s="123"/>
      <c r="AI419" s="123"/>
      <c r="AJ419" s="123"/>
      <c r="AK419" s="123"/>
      <c r="AL419" s="123"/>
      <c r="AM419" s="123"/>
      <c r="AN419" s="123"/>
      <c r="AO419" s="123"/>
      <c r="AP419" s="123"/>
      <c r="AQ419" s="123"/>
      <c r="AR419" s="123"/>
      <c r="AS419" s="123"/>
      <c r="AT419" s="123"/>
      <c r="AU419" s="123"/>
      <c r="AV419" s="123"/>
      <c r="AW419" s="241"/>
      <c r="AX419" s="249"/>
      <c r="AY419" s="253"/>
      <c r="BD419" s="47"/>
      <c r="BE419" s="259"/>
      <c r="BF419" s="261"/>
      <c r="BG419" s="261"/>
      <c r="BJ419" s="263"/>
    </row>
    <row r="420" spans="3:62" s="36" customFormat="1" ht="16.5" customHeight="1">
      <c r="C420" s="62" t="s">
        <v>12020</v>
      </c>
      <c r="D420" s="62"/>
      <c r="E420" s="62"/>
      <c r="F420" s="62" t="s">
        <v>577</v>
      </c>
      <c r="G420" s="62"/>
      <c r="H420" s="62"/>
      <c r="I420" s="62"/>
      <c r="J420" s="62"/>
      <c r="K420" s="62"/>
      <c r="L420" s="62"/>
      <c r="M420" s="111"/>
      <c r="N420" s="111"/>
      <c r="O420" s="111"/>
      <c r="P420" s="111"/>
      <c r="Q420" s="111"/>
      <c r="R420" s="111"/>
      <c r="S420" s="111"/>
      <c r="T420" s="111"/>
      <c r="U420" s="111"/>
      <c r="V420" s="111"/>
      <c r="W420" s="111"/>
      <c r="X420" s="111"/>
      <c r="Y420" s="111"/>
      <c r="Z420" s="111"/>
      <c r="AA420" s="111"/>
      <c r="AB420" s="111"/>
      <c r="AC420" s="111"/>
      <c r="AD420" s="111"/>
      <c r="AE420" s="111"/>
      <c r="AF420" s="111"/>
      <c r="AG420" s="111"/>
      <c r="AH420" s="111"/>
      <c r="AI420" s="111"/>
      <c r="AJ420" s="111"/>
      <c r="AK420" s="111"/>
      <c r="AL420" s="111"/>
      <c r="AM420" s="111"/>
      <c r="AN420" s="111"/>
      <c r="AO420" s="111"/>
      <c r="AP420" s="111"/>
      <c r="AQ420" s="111"/>
      <c r="AR420" s="111"/>
      <c r="AS420" s="111"/>
      <c r="AT420" s="111"/>
      <c r="AU420" s="111"/>
      <c r="AV420" s="111"/>
      <c r="AW420" s="111"/>
      <c r="AX420" s="251"/>
      <c r="AY420" s="185"/>
      <c r="BD420" s="47"/>
      <c r="BE420" s="257"/>
      <c r="BI420" s="36" t="str">
        <f>IF(BH416="達成",IF(OR(M420="",M423=""),"未回答",IF(AND(AX422="",AX425=""),"回答済み","字数不足")),"―")</f>
        <v>―</v>
      </c>
      <c r="BJ420" s="263"/>
    </row>
    <row r="421" spans="3:62" s="36" customFormat="1" ht="16.5" customHeight="1">
      <c r="C421" s="62"/>
      <c r="D421" s="62"/>
      <c r="E421" s="62"/>
      <c r="F421" s="62"/>
      <c r="G421" s="62"/>
      <c r="H421" s="62"/>
      <c r="I421" s="62"/>
      <c r="J421" s="62"/>
      <c r="K421" s="62"/>
      <c r="L421" s="62"/>
      <c r="M421" s="111"/>
      <c r="N421" s="111"/>
      <c r="O421" s="111"/>
      <c r="P421" s="111"/>
      <c r="Q421" s="111"/>
      <c r="R421" s="111"/>
      <c r="S421" s="111"/>
      <c r="T421" s="111"/>
      <c r="U421" s="111"/>
      <c r="V421" s="111"/>
      <c r="W421" s="111"/>
      <c r="X421" s="111"/>
      <c r="Y421" s="111"/>
      <c r="Z421" s="111"/>
      <c r="AA421" s="111"/>
      <c r="AB421" s="111"/>
      <c r="AC421" s="111"/>
      <c r="AD421" s="111"/>
      <c r="AE421" s="111"/>
      <c r="AF421" s="111"/>
      <c r="AG421" s="111"/>
      <c r="AH421" s="111"/>
      <c r="AI421" s="111"/>
      <c r="AJ421" s="111"/>
      <c r="AK421" s="111"/>
      <c r="AL421" s="111"/>
      <c r="AM421" s="111"/>
      <c r="AN421" s="111"/>
      <c r="AO421" s="111"/>
      <c r="AP421" s="111"/>
      <c r="AQ421" s="111"/>
      <c r="AR421" s="111"/>
      <c r="AS421" s="111"/>
      <c r="AT421" s="111"/>
      <c r="AU421" s="111"/>
      <c r="AV421" s="111"/>
      <c r="AW421" s="111"/>
      <c r="AX421" s="251" t="str">
        <f>"現在"&amp;LEN(M420)&amp;"字です。"</f>
        <v>現在0字です。</v>
      </c>
      <c r="AY421" s="185"/>
      <c r="BD421" s="47"/>
      <c r="BE421" s="257"/>
      <c r="BJ421" s="263"/>
    </row>
    <row r="422" spans="3:62" s="36" customFormat="1">
      <c r="C422" s="62"/>
      <c r="D422" s="62"/>
      <c r="E422" s="62"/>
      <c r="F422" s="62"/>
      <c r="G422" s="62"/>
      <c r="H422" s="62"/>
      <c r="I422" s="62"/>
      <c r="J422" s="62"/>
      <c r="K422" s="62"/>
      <c r="L422" s="62"/>
      <c r="M422" s="111"/>
      <c r="N422" s="111"/>
      <c r="O422" s="111"/>
      <c r="P422" s="111"/>
      <c r="Q422" s="111"/>
      <c r="R422" s="111"/>
      <c r="S422" s="111"/>
      <c r="T422" s="111"/>
      <c r="U422" s="111"/>
      <c r="V422" s="111"/>
      <c r="W422" s="111"/>
      <c r="X422" s="111"/>
      <c r="Y422" s="111"/>
      <c r="Z422" s="111"/>
      <c r="AA422" s="111"/>
      <c r="AB422" s="111"/>
      <c r="AC422" s="111"/>
      <c r="AD422" s="111"/>
      <c r="AE422" s="111"/>
      <c r="AF422" s="111"/>
      <c r="AG422" s="111"/>
      <c r="AH422" s="111"/>
      <c r="AI422" s="111"/>
      <c r="AJ422" s="111"/>
      <c r="AK422" s="111"/>
      <c r="AL422" s="111"/>
      <c r="AM422" s="111"/>
      <c r="AN422" s="111"/>
      <c r="AO422" s="111"/>
      <c r="AP422" s="111"/>
      <c r="AQ422" s="111"/>
      <c r="AR422" s="111"/>
      <c r="AS422" s="111"/>
      <c r="AT422" s="111"/>
      <c r="AU422" s="111"/>
      <c r="AV422" s="111"/>
      <c r="AW422" s="111"/>
      <c r="AX422" s="249" t="str">
        <f>IF(LEN(M420)&gt;=100,"","あと"&amp;100-LEN(M420)&amp;"字入力してください。")</f>
        <v>あと100字入力してください。</v>
      </c>
      <c r="AY422" s="185"/>
      <c r="BD422" s="47"/>
      <c r="BE422" s="257"/>
      <c r="BJ422" s="263"/>
    </row>
    <row r="423" spans="3:62" s="36" customFormat="1" ht="18.75" customHeight="1">
      <c r="C423" s="62"/>
      <c r="D423" s="62"/>
      <c r="E423" s="62"/>
      <c r="F423" s="62" t="s">
        <v>11955</v>
      </c>
      <c r="G423" s="62"/>
      <c r="H423" s="62"/>
      <c r="I423" s="62"/>
      <c r="J423" s="62"/>
      <c r="K423" s="62"/>
      <c r="L423" s="62"/>
      <c r="M423" s="111"/>
      <c r="N423" s="111"/>
      <c r="O423" s="111"/>
      <c r="P423" s="111"/>
      <c r="Q423" s="111"/>
      <c r="R423" s="111"/>
      <c r="S423" s="111"/>
      <c r="T423" s="111"/>
      <c r="U423" s="111"/>
      <c r="V423" s="111"/>
      <c r="W423" s="111"/>
      <c r="X423" s="111"/>
      <c r="Y423" s="111"/>
      <c r="Z423" s="111"/>
      <c r="AA423" s="111"/>
      <c r="AB423" s="111"/>
      <c r="AC423" s="111"/>
      <c r="AD423" s="111"/>
      <c r="AE423" s="111"/>
      <c r="AF423" s="111"/>
      <c r="AG423" s="111"/>
      <c r="AH423" s="111"/>
      <c r="AI423" s="111"/>
      <c r="AJ423" s="111"/>
      <c r="AK423" s="111"/>
      <c r="AL423" s="111"/>
      <c r="AM423" s="111"/>
      <c r="AN423" s="111"/>
      <c r="AO423" s="111"/>
      <c r="AP423" s="111"/>
      <c r="AQ423" s="111"/>
      <c r="AR423" s="111"/>
      <c r="AS423" s="111"/>
      <c r="AT423" s="111"/>
      <c r="AU423" s="111"/>
      <c r="AV423" s="111"/>
      <c r="AW423" s="111"/>
      <c r="AX423" s="252"/>
      <c r="AY423" s="254"/>
      <c r="BD423" s="47"/>
      <c r="BE423" s="257"/>
      <c r="BJ423" s="263"/>
    </row>
    <row r="424" spans="3:62" s="36" customFormat="1" ht="18.75" customHeight="1">
      <c r="C424" s="62"/>
      <c r="D424" s="62"/>
      <c r="E424" s="62"/>
      <c r="F424" s="62"/>
      <c r="G424" s="62"/>
      <c r="H424" s="62"/>
      <c r="I424" s="62"/>
      <c r="J424" s="62"/>
      <c r="K424" s="62"/>
      <c r="L424" s="62"/>
      <c r="M424" s="111"/>
      <c r="N424" s="111"/>
      <c r="O424" s="111"/>
      <c r="P424" s="111"/>
      <c r="Q424" s="111"/>
      <c r="R424" s="111"/>
      <c r="S424" s="111"/>
      <c r="T424" s="111"/>
      <c r="U424" s="111"/>
      <c r="V424" s="111"/>
      <c r="W424" s="111"/>
      <c r="X424" s="111"/>
      <c r="Y424" s="111"/>
      <c r="Z424" s="111"/>
      <c r="AA424" s="111"/>
      <c r="AB424" s="111"/>
      <c r="AC424" s="111"/>
      <c r="AD424" s="111"/>
      <c r="AE424" s="111"/>
      <c r="AF424" s="111"/>
      <c r="AG424" s="111"/>
      <c r="AH424" s="111"/>
      <c r="AI424" s="111"/>
      <c r="AJ424" s="111"/>
      <c r="AK424" s="111"/>
      <c r="AL424" s="111"/>
      <c r="AM424" s="111"/>
      <c r="AN424" s="111"/>
      <c r="AO424" s="111"/>
      <c r="AP424" s="111"/>
      <c r="AQ424" s="111"/>
      <c r="AR424" s="111"/>
      <c r="AS424" s="111"/>
      <c r="AT424" s="111"/>
      <c r="AU424" s="111"/>
      <c r="AV424" s="111"/>
      <c r="AW424" s="111"/>
      <c r="AX424" s="252" t="str">
        <f>"現在"&amp;LEN(M423)&amp;"字です。"</f>
        <v>現在0字です。</v>
      </c>
      <c r="AY424" s="254"/>
      <c r="BD424" s="47"/>
      <c r="BE424" s="257"/>
      <c r="BJ424" s="263"/>
    </row>
    <row r="425" spans="3:62" s="36" customFormat="1" ht="16.5" customHeight="1">
      <c r="C425" s="62"/>
      <c r="D425" s="62"/>
      <c r="E425" s="62"/>
      <c r="F425" s="62"/>
      <c r="G425" s="62"/>
      <c r="H425" s="62"/>
      <c r="I425" s="62"/>
      <c r="J425" s="62"/>
      <c r="K425" s="62"/>
      <c r="L425" s="62"/>
      <c r="M425" s="111"/>
      <c r="N425" s="111"/>
      <c r="O425" s="111"/>
      <c r="P425" s="111"/>
      <c r="Q425" s="111"/>
      <c r="R425" s="111"/>
      <c r="S425" s="111"/>
      <c r="T425" s="111"/>
      <c r="U425" s="111"/>
      <c r="V425" s="111"/>
      <c r="W425" s="111"/>
      <c r="X425" s="111"/>
      <c r="Y425" s="111"/>
      <c r="Z425" s="111"/>
      <c r="AA425" s="111"/>
      <c r="AB425" s="111"/>
      <c r="AC425" s="111"/>
      <c r="AD425" s="111"/>
      <c r="AE425" s="111"/>
      <c r="AF425" s="111"/>
      <c r="AG425" s="111"/>
      <c r="AH425" s="111"/>
      <c r="AI425" s="111"/>
      <c r="AJ425" s="111"/>
      <c r="AK425" s="111"/>
      <c r="AL425" s="111"/>
      <c r="AM425" s="111"/>
      <c r="AN425" s="111"/>
      <c r="AO425" s="111"/>
      <c r="AP425" s="111"/>
      <c r="AQ425" s="111"/>
      <c r="AR425" s="111"/>
      <c r="AS425" s="111"/>
      <c r="AT425" s="111"/>
      <c r="AU425" s="111"/>
      <c r="AV425" s="111"/>
      <c r="AW425" s="111"/>
      <c r="AX425" s="249" t="str">
        <f>IF(LEN(M423)&gt;=100,"","あと"&amp;100-LEN(M423)&amp;"字入力してください。")</f>
        <v>あと100字入力してください。</v>
      </c>
      <c r="AY425" s="251"/>
      <c r="BD425" s="47"/>
      <c r="BE425" s="257"/>
      <c r="BJ425" s="263"/>
    </row>
    <row r="426" spans="3:62" s="36" customFormat="1" ht="16.5" customHeight="1">
      <c r="C426" s="62" t="s">
        <v>12021</v>
      </c>
      <c r="D426" s="62"/>
      <c r="E426" s="62"/>
      <c r="F426" s="63" t="s">
        <v>11373</v>
      </c>
      <c r="G426" s="84"/>
      <c r="H426" s="84"/>
      <c r="I426" s="84"/>
      <c r="J426" s="87"/>
      <c r="K426" s="62" t="s">
        <v>988</v>
      </c>
      <c r="L426" s="62"/>
      <c r="M426" s="112"/>
      <c r="N426" s="125"/>
      <c r="O426" s="130" t="s">
        <v>8529</v>
      </c>
      <c r="P426" s="130"/>
      <c r="Q426" s="130"/>
      <c r="R426" s="130"/>
      <c r="S426" s="130"/>
      <c r="T426" s="130"/>
      <c r="U426" s="130"/>
      <c r="V426" s="130"/>
      <c r="W426" s="130"/>
      <c r="X426" s="130"/>
      <c r="Y426" s="130"/>
      <c r="Z426" s="130"/>
      <c r="AA426" s="130"/>
      <c r="AB426" s="130"/>
      <c r="AC426" s="130"/>
      <c r="AD426" s="130"/>
      <c r="AE426" s="130"/>
      <c r="AF426" s="130"/>
      <c r="AG426" s="130"/>
      <c r="AH426" s="130"/>
      <c r="AI426" s="130"/>
      <c r="AJ426" s="130"/>
      <c r="AK426" s="130"/>
      <c r="AL426" s="130"/>
      <c r="AM426" s="130"/>
      <c r="AN426" s="130"/>
      <c r="AO426" s="130"/>
      <c r="AP426" s="130"/>
      <c r="AQ426" s="130"/>
      <c r="AR426" s="130"/>
      <c r="AS426" s="130"/>
      <c r="AT426" s="130"/>
      <c r="AU426" s="130"/>
      <c r="AV426" s="130"/>
      <c r="AW426" s="242"/>
      <c r="AX426" s="252"/>
      <c r="AY426" s="185"/>
      <c r="BD426" s="47"/>
      <c r="BE426" s="257" t="b">
        <v>0</v>
      </c>
      <c r="BI426" s="36" t="str">
        <f>IF(BH416="未達成",IF(OR(AND(BE426=FALSE,BE427=FALSE,BE428=FALSE,BE429=FALSE),M430="",M433=""),"未回答",IF(AND(AX432="",AX435=""),"回答済み","字数不足")),"―")</f>
        <v>―</v>
      </c>
      <c r="BJ426" s="263"/>
    </row>
    <row r="427" spans="3:62" s="36" customFormat="1" ht="16.5" customHeight="1">
      <c r="C427" s="62"/>
      <c r="D427" s="62"/>
      <c r="E427" s="62"/>
      <c r="F427" s="60"/>
      <c r="G427" s="83"/>
      <c r="H427" s="83"/>
      <c r="I427" s="83"/>
      <c r="J427" s="88"/>
      <c r="K427" s="62"/>
      <c r="L427" s="62"/>
      <c r="M427" s="113"/>
      <c r="N427" s="126"/>
      <c r="O427" s="131" t="s">
        <v>6237</v>
      </c>
      <c r="P427" s="131"/>
      <c r="Q427" s="131"/>
      <c r="R427" s="131"/>
      <c r="S427" s="131"/>
      <c r="T427" s="131"/>
      <c r="U427" s="131"/>
      <c r="V427" s="131"/>
      <c r="W427" s="131"/>
      <c r="X427" s="131"/>
      <c r="Y427" s="131"/>
      <c r="Z427" s="131"/>
      <c r="AA427" s="131"/>
      <c r="AB427" s="131"/>
      <c r="AC427" s="131"/>
      <c r="AD427" s="131"/>
      <c r="AE427" s="131"/>
      <c r="AF427" s="131"/>
      <c r="AG427" s="131"/>
      <c r="AH427" s="131"/>
      <c r="AI427" s="131"/>
      <c r="AJ427" s="131"/>
      <c r="AK427" s="131"/>
      <c r="AL427" s="131"/>
      <c r="AM427" s="131"/>
      <c r="AN427" s="131"/>
      <c r="AO427" s="131"/>
      <c r="AP427" s="131"/>
      <c r="AQ427" s="131"/>
      <c r="AR427" s="131"/>
      <c r="AS427" s="131"/>
      <c r="AT427" s="131"/>
      <c r="AU427" s="131"/>
      <c r="AV427" s="131"/>
      <c r="AW427" s="243"/>
      <c r="AX427" s="252"/>
      <c r="AY427" s="185"/>
      <c r="BD427" s="47"/>
      <c r="BE427" s="257" t="b">
        <v>0</v>
      </c>
      <c r="BJ427" s="263"/>
    </row>
    <row r="428" spans="3:62" s="36" customFormat="1" ht="16.5" customHeight="1">
      <c r="C428" s="62"/>
      <c r="D428" s="62"/>
      <c r="E428" s="62"/>
      <c r="F428" s="60"/>
      <c r="G428" s="83"/>
      <c r="H428" s="83"/>
      <c r="I428" s="83"/>
      <c r="J428" s="88"/>
      <c r="K428" s="62"/>
      <c r="L428" s="62"/>
      <c r="M428" s="113"/>
      <c r="N428" s="126"/>
      <c r="O428" s="131" t="s">
        <v>9784</v>
      </c>
      <c r="P428" s="131"/>
      <c r="Q428" s="131"/>
      <c r="R428" s="131"/>
      <c r="S428" s="131"/>
      <c r="T428" s="131"/>
      <c r="U428" s="131"/>
      <c r="V428" s="131"/>
      <c r="W428" s="131"/>
      <c r="X428" s="131"/>
      <c r="Y428" s="131"/>
      <c r="Z428" s="131"/>
      <c r="AA428" s="131"/>
      <c r="AB428" s="131"/>
      <c r="AC428" s="131"/>
      <c r="AD428" s="131"/>
      <c r="AE428" s="131"/>
      <c r="AF428" s="131"/>
      <c r="AG428" s="131"/>
      <c r="AH428" s="131"/>
      <c r="AI428" s="131"/>
      <c r="AJ428" s="131"/>
      <c r="AK428" s="131"/>
      <c r="AL428" s="131"/>
      <c r="AM428" s="131"/>
      <c r="AN428" s="131"/>
      <c r="AO428" s="131"/>
      <c r="AP428" s="131"/>
      <c r="AQ428" s="131"/>
      <c r="AR428" s="131"/>
      <c r="AS428" s="131"/>
      <c r="AT428" s="131"/>
      <c r="AU428" s="131"/>
      <c r="AV428" s="131"/>
      <c r="AW428" s="243"/>
      <c r="AX428" s="252"/>
      <c r="AY428" s="185"/>
      <c r="BD428" s="47"/>
      <c r="BE428" s="257" t="b">
        <v>0</v>
      </c>
      <c r="BJ428" s="263"/>
    </row>
    <row r="429" spans="3:62" s="36" customFormat="1" ht="16.5" customHeight="1">
      <c r="C429" s="62"/>
      <c r="D429" s="62"/>
      <c r="E429" s="62"/>
      <c r="F429" s="60"/>
      <c r="G429" s="83"/>
      <c r="H429" s="83"/>
      <c r="I429" s="83"/>
      <c r="J429" s="88"/>
      <c r="K429" s="62"/>
      <c r="L429" s="62"/>
      <c r="M429" s="114"/>
      <c r="N429" s="127"/>
      <c r="O429" s="132" t="s">
        <v>12025</v>
      </c>
      <c r="P429" s="132"/>
      <c r="Q429" s="132"/>
      <c r="R429" s="132"/>
      <c r="S429" s="132"/>
      <c r="T429" s="132"/>
      <c r="U429" s="132"/>
      <c r="V429" s="132"/>
      <c r="W429" s="132"/>
      <c r="X429" s="132"/>
      <c r="Y429" s="132"/>
      <c r="Z429" s="132"/>
      <c r="AA429" s="132"/>
      <c r="AB429" s="132"/>
      <c r="AC429" s="132"/>
      <c r="AD429" s="132"/>
      <c r="AE429" s="132"/>
      <c r="AF429" s="132"/>
      <c r="AG429" s="132"/>
      <c r="AH429" s="132"/>
      <c r="AI429" s="132"/>
      <c r="AJ429" s="132"/>
      <c r="AK429" s="132"/>
      <c r="AL429" s="132"/>
      <c r="AM429" s="132"/>
      <c r="AN429" s="132"/>
      <c r="AO429" s="132"/>
      <c r="AP429" s="132"/>
      <c r="AQ429" s="132"/>
      <c r="AR429" s="132"/>
      <c r="AS429" s="132"/>
      <c r="AT429" s="132"/>
      <c r="AU429" s="132"/>
      <c r="AV429" s="132"/>
      <c r="AW429" s="244"/>
      <c r="AX429" s="252"/>
      <c r="AY429" s="185"/>
      <c r="BD429" s="47"/>
      <c r="BE429" s="257" t="b">
        <v>0</v>
      </c>
      <c r="BJ429" s="263"/>
    </row>
    <row r="430" spans="3:62" s="36" customFormat="1" ht="16.5" customHeight="1">
      <c r="C430" s="62"/>
      <c r="D430" s="62"/>
      <c r="E430" s="62"/>
      <c r="F430" s="60"/>
      <c r="G430" s="83"/>
      <c r="H430" s="83"/>
      <c r="I430" s="83"/>
      <c r="J430" s="88"/>
      <c r="K430" s="62" t="s">
        <v>10677</v>
      </c>
      <c r="L430" s="62"/>
      <c r="M430" s="115"/>
      <c r="N430" s="115"/>
      <c r="O430" s="115"/>
      <c r="P430" s="115"/>
      <c r="Q430" s="115"/>
      <c r="R430" s="115"/>
      <c r="S430" s="115"/>
      <c r="T430" s="115"/>
      <c r="U430" s="115"/>
      <c r="V430" s="115"/>
      <c r="W430" s="115"/>
      <c r="X430" s="115"/>
      <c r="Y430" s="115"/>
      <c r="Z430" s="115"/>
      <c r="AA430" s="115"/>
      <c r="AB430" s="115"/>
      <c r="AC430" s="115"/>
      <c r="AD430" s="115"/>
      <c r="AE430" s="115"/>
      <c r="AF430" s="115"/>
      <c r="AG430" s="115"/>
      <c r="AH430" s="115"/>
      <c r="AI430" s="115"/>
      <c r="AJ430" s="115"/>
      <c r="AK430" s="115"/>
      <c r="AL430" s="115"/>
      <c r="AM430" s="115"/>
      <c r="AN430" s="115"/>
      <c r="AO430" s="115"/>
      <c r="AP430" s="115"/>
      <c r="AQ430" s="115"/>
      <c r="AR430" s="115"/>
      <c r="AS430" s="115"/>
      <c r="AT430" s="115"/>
      <c r="AU430" s="115"/>
      <c r="AV430" s="115"/>
      <c r="AW430" s="115"/>
      <c r="AX430" s="252"/>
      <c r="AY430" s="185"/>
      <c r="BD430" s="47"/>
      <c r="BE430" s="257"/>
      <c r="BJ430" s="263"/>
    </row>
    <row r="431" spans="3:62" s="36" customFormat="1" ht="16.5" customHeight="1">
      <c r="C431" s="62"/>
      <c r="D431" s="62"/>
      <c r="E431" s="62"/>
      <c r="F431" s="60"/>
      <c r="G431" s="83"/>
      <c r="H431" s="83"/>
      <c r="I431" s="83"/>
      <c r="J431" s="88"/>
      <c r="K431" s="62"/>
      <c r="L431" s="62"/>
      <c r="M431" s="115"/>
      <c r="N431" s="115"/>
      <c r="O431" s="115"/>
      <c r="P431" s="115"/>
      <c r="Q431" s="115"/>
      <c r="R431" s="115"/>
      <c r="S431" s="115"/>
      <c r="T431" s="115"/>
      <c r="U431" s="115"/>
      <c r="V431" s="115"/>
      <c r="W431" s="115"/>
      <c r="X431" s="115"/>
      <c r="Y431" s="115"/>
      <c r="Z431" s="115"/>
      <c r="AA431" s="115"/>
      <c r="AB431" s="115"/>
      <c r="AC431" s="115"/>
      <c r="AD431" s="115"/>
      <c r="AE431" s="115"/>
      <c r="AF431" s="115"/>
      <c r="AG431" s="115"/>
      <c r="AH431" s="115"/>
      <c r="AI431" s="115"/>
      <c r="AJ431" s="115"/>
      <c r="AK431" s="115"/>
      <c r="AL431" s="115"/>
      <c r="AM431" s="115"/>
      <c r="AN431" s="115"/>
      <c r="AO431" s="115"/>
      <c r="AP431" s="115"/>
      <c r="AQ431" s="115"/>
      <c r="AR431" s="115"/>
      <c r="AS431" s="115"/>
      <c r="AT431" s="115"/>
      <c r="AU431" s="115"/>
      <c r="AV431" s="115"/>
      <c r="AW431" s="115"/>
      <c r="AX431" s="252" t="str">
        <f>"現在"&amp;LEN(M430)&amp;"字です。"</f>
        <v>現在0字です。</v>
      </c>
      <c r="AY431" s="185"/>
      <c r="BD431" s="47"/>
      <c r="BE431" s="257"/>
      <c r="BJ431" s="263"/>
    </row>
    <row r="432" spans="3:62" s="36" customFormat="1">
      <c r="C432" s="62"/>
      <c r="D432" s="62"/>
      <c r="E432" s="62"/>
      <c r="F432" s="61"/>
      <c r="G432" s="82"/>
      <c r="H432" s="82"/>
      <c r="I432" s="82"/>
      <c r="J432" s="89"/>
      <c r="K432" s="62"/>
      <c r="L432" s="62"/>
      <c r="M432" s="115"/>
      <c r="N432" s="115"/>
      <c r="O432" s="115"/>
      <c r="P432" s="115"/>
      <c r="Q432" s="115"/>
      <c r="R432" s="115"/>
      <c r="S432" s="115"/>
      <c r="T432" s="115"/>
      <c r="U432" s="115"/>
      <c r="V432" s="115"/>
      <c r="W432" s="115"/>
      <c r="X432" s="115"/>
      <c r="Y432" s="115"/>
      <c r="Z432" s="115"/>
      <c r="AA432" s="115"/>
      <c r="AB432" s="115"/>
      <c r="AC432" s="115"/>
      <c r="AD432" s="115"/>
      <c r="AE432" s="115"/>
      <c r="AF432" s="115"/>
      <c r="AG432" s="115"/>
      <c r="AH432" s="115"/>
      <c r="AI432" s="115"/>
      <c r="AJ432" s="115"/>
      <c r="AK432" s="115"/>
      <c r="AL432" s="115"/>
      <c r="AM432" s="115"/>
      <c r="AN432" s="115"/>
      <c r="AO432" s="115"/>
      <c r="AP432" s="115"/>
      <c r="AQ432" s="115"/>
      <c r="AR432" s="115"/>
      <c r="AS432" s="115"/>
      <c r="AT432" s="115"/>
      <c r="AU432" s="115"/>
      <c r="AV432" s="115"/>
      <c r="AW432" s="115"/>
      <c r="AX432" s="249" t="str">
        <f>IF(LEN(M430)&gt;=100,"","あと"&amp;100-LEN(M430)&amp;"字入力してください。")</f>
        <v>あと100字入力してください。</v>
      </c>
      <c r="AY432" s="185"/>
      <c r="BD432" s="47"/>
      <c r="BE432" s="257"/>
      <c r="BJ432" s="263"/>
    </row>
    <row r="433" spans="3:62" s="36" customFormat="1">
      <c r="C433" s="62"/>
      <c r="D433" s="62"/>
      <c r="E433" s="62"/>
      <c r="F433" s="62" t="s">
        <v>11955</v>
      </c>
      <c r="G433" s="62"/>
      <c r="H433" s="62"/>
      <c r="I433" s="62"/>
      <c r="J433" s="62"/>
      <c r="K433" s="62"/>
      <c r="L433" s="62"/>
      <c r="M433" s="115"/>
      <c r="N433" s="115"/>
      <c r="O433" s="115"/>
      <c r="P433" s="115"/>
      <c r="Q433" s="115"/>
      <c r="R433" s="115"/>
      <c r="S433" s="115"/>
      <c r="T433" s="115"/>
      <c r="U433" s="115"/>
      <c r="V433" s="115"/>
      <c r="W433" s="115"/>
      <c r="X433" s="115"/>
      <c r="Y433" s="115"/>
      <c r="Z433" s="115"/>
      <c r="AA433" s="115"/>
      <c r="AB433" s="115"/>
      <c r="AC433" s="115"/>
      <c r="AD433" s="115"/>
      <c r="AE433" s="115"/>
      <c r="AF433" s="115"/>
      <c r="AG433" s="115"/>
      <c r="AH433" s="115"/>
      <c r="AI433" s="115"/>
      <c r="AJ433" s="115"/>
      <c r="AK433" s="115"/>
      <c r="AL433" s="115"/>
      <c r="AM433" s="115"/>
      <c r="AN433" s="115"/>
      <c r="AO433" s="115"/>
      <c r="AP433" s="115"/>
      <c r="AQ433" s="115"/>
      <c r="AR433" s="115"/>
      <c r="AS433" s="115"/>
      <c r="AT433" s="115"/>
      <c r="AU433" s="115"/>
      <c r="AV433" s="115"/>
      <c r="AW433" s="115"/>
      <c r="AX433" s="252"/>
      <c r="AY433" s="254"/>
      <c r="BD433" s="47"/>
      <c r="BE433" s="257"/>
      <c r="BJ433" s="263"/>
    </row>
    <row r="434" spans="3:62" s="36" customFormat="1">
      <c r="C434" s="62"/>
      <c r="D434" s="62"/>
      <c r="E434" s="62"/>
      <c r="F434" s="62"/>
      <c r="G434" s="62"/>
      <c r="H434" s="62"/>
      <c r="I434" s="62"/>
      <c r="J434" s="62"/>
      <c r="K434" s="62"/>
      <c r="L434" s="62"/>
      <c r="M434" s="115"/>
      <c r="N434" s="115"/>
      <c r="O434" s="115"/>
      <c r="P434" s="115"/>
      <c r="Q434" s="115"/>
      <c r="R434" s="115"/>
      <c r="S434" s="115"/>
      <c r="T434" s="115"/>
      <c r="U434" s="115"/>
      <c r="V434" s="115"/>
      <c r="W434" s="115"/>
      <c r="X434" s="115"/>
      <c r="Y434" s="115"/>
      <c r="Z434" s="115"/>
      <c r="AA434" s="115"/>
      <c r="AB434" s="115"/>
      <c r="AC434" s="115"/>
      <c r="AD434" s="115"/>
      <c r="AE434" s="115"/>
      <c r="AF434" s="115"/>
      <c r="AG434" s="115"/>
      <c r="AH434" s="115"/>
      <c r="AI434" s="115"/>
      <c r="AJ434" s="115"/>
      <c r="AK434" s="115"/>
      <c r="AL434" s="115"/>
      <c r="AM434" s="115"/>
      <c r="AN434" s="115"/>
      <c r="AO434" s="115"/>
      <c r="AP434" s="115"/>
      <c r="AQ434" s="115"/>
      <c r="AR434" s="115"/>
      <c r="AS434" s="115"/>
      <c r="AT434" s="115"/>
      <c r="AU434" s="115"/>
      <c r="AV434" s="115"/>
      <c r="AW434" s="115"/>
      <c r="AX434" s="252" t="str">
        <f>"現在"&amp;LEN(M433)&amp;"字です。"</f>
        <v>現在0字です。</v>
      </c>
      <c r="AY434" s="254"/>
      <c r="BD434" s="47"/>
      <c r="BE434" s="257"/>
      <c r="BJ434" s="263"/>
    </row>
    <row r="435" spans="3:62" s="36" customFormat="1" ht="16.5" customHeight="1">
      <c r="C435" s="62"/>
      <c r="D435" s="62"/>
      <c r="E435" s="62"/>
      <c r="F435" s="62"/>
      <c r="G435" s="62"/>
      <c r="H435" s="62"/>
      <c r="I435" s="62"/>
      <c r="J435" s="62"/>
      <c r="K435" s="62"/>
      <c r="L435" s="62"/>
      <c r="M435" s="115"/>
      <c r="N435" s="115"/>
      <c r="O435" s="115"/>
      <c r="P435" s="115"/>
      <c r="Q435" s="115"/>
      <c r="R435" s="115"/>
      <c r="S435" s="115"/>
      <c r="T435" s="115"/>
      <c r="U435" s="115"/>
      <c r="V435" s="115"/>
      <c r="W435" s="115"/>
      <c r="X435" s="115"/>
      <c r="Y435" s="115"/>
      <c r="Z435" s="115"/>
      <c r="AA435" s="115"/>
      <c r="AB435" s="115"/>
      <c r="AC435" s="115"/>
      <c r="AD435" s="115"/>
      <c r="AE435" s="115"/>
      <c r="AF435" s="115"/>
      <c r="AG435" s="115"/>
      <c r="AH435" s="115"/>
      <c r="AI435" s="115"/>
      <c r="AJ435" s="115"/>
      <c r="AK435" s="115"/>
      <c r="AL435" s="115"/>
      <c r="AM435" s="115"/>
      <c r="AN435" s="115"/>
      <c r="AO435" s="115"/>
      <c r="AP435" s="115"/>
      <c r="AQ435" s="115"/>
      <c r="AR435" s="115"/>
      <c r="AS435" s="115"/>
      <c r="AT435" s="115"/>
      <c r="AU435" s="115"/>
      <c r="AV435" s="115"/>
      <c r="AW435" s="115"/>
      <c r="AX435" s="249" t="str">
        <f>IF(LEN(M433)&gt;=100,"","あと"&amp;100-LEN(M433)&amp;"字入力してください。")</f>
        <v>あと100字入力してください。</v>
      </c>
      <c r="AY435" s="251"/>
      <c r="BD435" s="47"/>
      <c r="BE435" s="257"/>
      <c r="BJ435" s="263"/>
    </row>
    <row r="436" spans="3:62" s="36" customFormat="1" ht="16.5" customHeight="1">
      <c r="C436" s="63" t="s">
        <v>8545</v>
      </c>
      <c r="D436" s="84"/>
      <c r="E436" s="87"/>
      <c r="F436" s="63" t="s">
        <v>1283</v>
      </c>
      <c r="G436" s="84"/>
      <c r="H436" s="84"/>
      <c r="I436" s="84"/>
      <c r="J436" s="87"/>
      <c r="K436" s="63" t="s">
        <v>2497</v>
      </c>
      <c r="L436" s="87"/>
      <c r="M436" s="112"/>
      <c r="N436" s="125"/>
      <c r="O436" s="130" t="s">
        <v>12022</v>
      </c>
      <c r="P436" s="130"/>
      <c r="Q436" s="130"/>
      <c r="R436" s="130"/>
      <c r="S436" s="130"/>
      <c r="T436" s="130"/>
      <c r="U436" s="130"/>
      <c r="V436" s="130"/>
      <c r="W436" s="130"/>
      <c r="X436" s="130"/>
      <c r="Y436" s="130"/>
      <c r="Z436" s="130"/>
      <c r="AA436" s="130"/>
      <c r="AB436" s="130"/>
      <c r="AC436" s="130"/>
      <c r="AD436" s="130"/>
      <c r="AE436" s="130"/>
      <c r="AF436" s="130"/>
      <c r="AG436" s="130"/>
      <c r="AH436" s="130"/>
      <c r="AI436" s="130"/>
      <c r="AJ436" s="130"/>
      <c r="AK436" s="130"/>
      <c r="AL436" s="130"/>
      <c r="AM436" s="130"/>
      <c r="AN436" s="130"/>
      <c r="AO436" s="130"/>
      <c r="AP436" s="130"/>
      <c r="AQ436" s="130"/>
      <c r="AR436" s="130"/>
      <c r="AS436" s="130"/>
      <c r="AT436" s="130"/>
      <c r="AU436" s="130"/>
      <c r="AV436" s="130"/>
      <c r="AW436" s="242"/>
      <c r="AX436" s="252"/>
      <c r="AY436" s="251"/>
      <c r="BD436" s="47"/>
      <c r="BE436" s="257" t="b">
        <v>0</v>
      </c>
      <c r="BI436" s="36" t="str">
        <f>IF(BH416="未計測",IF(BE444=1,IF(OR(AND(BE436=FALSE,BE437=FALSE,BE438=FALSE,BE439=FALSE,BE440=FALSE),M441="",Z444="",M450=""),"未回答",IF(AND(AX443="",AX452=""),"回答済み","字数不足")),IF(BE444=2,IF(OR(AND(BE436=FALSE,BE437=FALSE,BE438=FALSE,BE439=FALSE,BE440=FALSE),M441="",Z447="",M450=""),"未回答",IF(AND(AX443="",AX449="",AX452=""),"回答済み","字数不足")),"未回答")),"―")</f>
        <v>―</v>
      </c>
      <c r="BJ436" s="263"/>
    </row>
    <row r="437" spans="3:62" s="36" customFormat="1" ht="16.5" customHeight="1">
      <c r="C437" s="60"/>
      <c r="D437" s="83"/>
      <c r="E437" s="88"/>
      <c r="F437" s="60"/>
      <c r="G437" s="83"/>
      <c r="H437" s="83"/>
      <c r="I437" s="83"/>
      <c r="J437" s="88"/>
      <c r="K437" s="60"/>
      <c r="L437" s="88"/>
      <c r="M437" s="113"/>
      <c r="N437" s="126"/>
      <c r="O437" s="131" t="s">
        <v>11487</v>
      </c>
      <c r="P437" s="131"/>
      <c r="Q437" s="131"/>
      <c r="R437" s="131"/>
      <c r="S437" s="131"/>
      <c r="T437" s="131"/>
      <c r="U437" s="131"/>
      <c r="V437" s="131"/>
      <c r="W437" s="131"/>
      <c r="X437" s="131"/>
      <c r="Y437" s="131"/>
      <c r="Z437" s="131"/>
      <c r="AA437" s="131"/>
      <c r="AB437" s="131"/>
      <c r="AC437" s="131"/>
      <c r="AD437" s="131"/>
      <c r="AE437" s="131"/>
      <c r="AF437" s="131"/>
      <c r="AG437" s="131"/>
      <c r="AH437" s="131"/>
      <c r="AI437" s="131"/>
      <c r="AJ437" s="131"/>
      <c r="AK437" s="131"/>
      <c r="AL437" s="131"/>
      <c r="AM437" s="131"/>
      <c r="AN437" s="131"/>
      <c r="AO437" s="131"/>
      <c r="AP437" s="131"/>
      <c r="AQ437" s="131"/>
      <c r="AR437" s="131"/>
      <c r="AS437" s="131"/>
      <c r="AT437" s="131"/>
      <c r="AU437" s="131"/>
      <c r="AV437" s="131"/>
      <c r="AW437" s="243"/>
      <c r="AX437" s="252"/>
      <c r="AY437" s="251"/>
      <c r="BD437" s="47"/>
      <c r="BE437" s="257" t="b">
        <v>0</v>
      </c>
      <c r="BJ437" s="263"/>
    </row>
    <row r="438" spans="3:62" s="36" customFormat="1" ht="16.5" customHeight="1">
      <c r="C438" s="60"/>
      <c r="D438" s="83"/>
      <c r="E438" s="88"/>
      <c r="F438" s="60"/>
      <c r="G438" s="83"/>
      <c r="H438" s="83"/>
      <c r="I438" s="83"/>
      <c r="J438" s="88"/>
      <c r="K438" s="60"/>
      <c r="L438" s="88"/>
      <c r="M438" s="113"/>
      <c r="N438" s="126"/>
      <c r="O438" s="131" t="s">
        <v>11960</v>
      </c>
      <c r="P438" s="131"/>
      <c r="Q438" s="131"/>
      <c r="R438" s="131"/>
      <c r="S438" s="131"/>
      <c r="T438" s="131"/>
      <c r="U438" s="131"/>
      <c r="V438" s="131"/>
      <c r="W438" s="131"/>
      <c r="X438" s="131"/>
      <c r="Y438" s="131"/>
      <c r="Z438" s="131"/>
      <c r="AA438" s="131"/>
      <c r="AB438" s="131"/>
      <c r="AC438" s="131"/>
      <c r="AD438" s="131"/>
      <c r="AE438" s="131"/>
      <c r="AF438" s="131"/>
      <c r="AG438" s="131"/>
      <c r="AH438" s="131"/>
      <c r="AI438" s="131"/>
      <c r="AJ438" s="131"/>
      <c r="AK438" s="131"/>
      <c r="AL438" s="131"/>
      <c r="AM438" s="131"/>
      <c r="AN438" s="131"/>
      <c r="AO438" s="131"/>
      <c r="AP438" s="131"/>
      <c r="AQ438" s="131"/>
      <c r="AR438" s="131"/>
      <c r="AS438" s="131"/>
      <c r="AT438" s="131"/>
      <c r="AU438" s="131"/>
      <c r="AV438" s="131"/>
      <c r="AW438" s="243"/>
      <c r="AX438" s="252"/>
      <c r="AY438" s="251"/>
      <c r="BD438" s="47"/>
      <c r="BE438" s="257" t="b">
        <v>0</v>
      </c>
      <c r="BJ438" s="263"/>
    </row>
    <row r="439" spans="3:62" s="36" customFormat="1" ht="16.5" customHeight="1">
      <c r="C439" s="60"/>
      <c r="D439" s="83"/>
      <c r="E439" s="88"/>
      <c r="F439" s="60"/>
      <c r="G439" s="83"/>
      <c r="H439" s="83"/>
      <c r="I439" s="83"/>
      <c r="J439" s="88"/>
      <c r="K439" s="60"/>
      <c r="L439" s="88"/>
      <c r="M439" s="113"/>
      <c r="N439" s="126"/>
      <c r="O439" s="131" t="s">
        <v>11963</v>
      </c>
      <c r="P439" s="131"/>
      <c r="Q439" s="131"/>
      <c r="R439" s="131"/>
      <c r="S439" s="131"/>
      <c r="T439" s="131"/>
      <c r="U439" s="131"/>
      <c r="V439" s="131"/>
      <c r="W439" s="131"/>
      <c r="X439" s="131"/>
      <c r="Y439" s="131"/>
      <c r="Z439" s="131"/>
      <c r="AA439" s="131"/>
      <c r="AB439" s="131"/>
      <c r="AC439" s="131"/>
      <c r="AD439" s="131"/>
      <c r="AE439" s="131"/>
      <c r="AF439" s="131"/>
      <c r="AG439" s="131"/>
      <c r="AH439" s="131"/>
      <c r="AI439" s="131"/>
      <c r="AJ439" s="131"/>
      <c r="AK439" s="131"/>
      <c r="AL439" s="131"/>
      <c r="AM439" s="131"/>
      <c r="AN439" s="131"/>
      <c r="AO439" s="131"/>
      <c r="AP439" s="131"/>
      <c r="AQ439" s="131"/>
      <c r="AR439" s="131"/>
      <c r="AS439" s="131"/>
      <c r="AT439" s="131"/>
      <c r="AU439" s="131"/>
      <c r="AV439" s="131"/>
      <c r="AW439" s="243"/>
      <c r="AX439" s="252"/>
      <c r="AY439" s="251"/>
      <c r="BD439" s="47"/>
      <c r="BE439" s="257" t="b">
        <v>0</v>
      </c>
      <c r="BJ439" s="263"/>
    </row>
    <row r="440" spans="3:62" s="36" customFormat="1" ht="16.5" customHeight="1">
      <c r="C440" s="60"/>
      <c r="D440" s="83"/>
      <c r="E440" s="88"/>
      <c r="F440" s="60"/>
      <c r="G440" s="83"/>
      <c r="H440" s="83"/>
      <c r="I440" s="83"/>
      <c r="J440" s="88"/>
      <c r="K440" s="61"/>
      <c r="L440" s="89"/>
      <c r="M440" s="113"/>
      <c r="N440" s="126"/>
      <c r="O440" s="131" t="s">
        <v>11961</v>
      </c>
      <c r="P440" s="131"/>
      <c r="Q440" s="131"/>
      <c r="R440" s="131"/>
      <c r="S440" s="131"/>
      <c r="T440" s="131"/>
      <c r="U440" s="131"/>
      <c r="V440" s="131"/>
      <c r="W440" s="131"/>
      <c r="X440" s="131"/>
      <c r="Y440" s="131"/>
      <c r="Z440" s="131"/>
      <c r="AA440" s="131"/>
      <c r="AB440" s="131"/>
      <c r="AC440" s="131"/>
      <c r="AD440" s="131"/>
      <c r="AE440" s="131"/>
      <c r="AF440" s="131"/>
      <c r="AG440" s="131"/>
      <c r="AH440" s="131"/>
      <c r="AI440" s="131"/>
      <c r="AJ440" s="131"/>
      <c r="AK440" s="131"/>
      <c r="AL440" s="131"/>
      <c r="AM440" s="131"/>
      <c r="AN440" s="131"/>
      <c r="AO440" s="131"/>
      <c r="AP440" s="131"/>
      <c r="AQ440" s="131"/>
      <c r="AR440" s="131"/>
      <c r="AS440" s="131"/>
      <c r="AT440" s="131"/>
      <c r="AU440" s="131"/>
      <c r="AV440" s="131"/>
      <c r="AW440" s="243"/>
      <c r="AX440" s="252"/>
      <c r="AY440" s="251"/>
      <c r="BD440" s="47"/>
      <c r="BE440" s="257" t="b">
        <v>0</v>
      </c>
      <c r="BJ440" s="263"/>
    </row>
    <row r="441" spans="3:62" s="36" customFormat="1" ht="16.5" customHeight="1">
      <c r="C441" s="60"/>
      <c r="D441" s="83"/>
      <c r="E441" s="88"/>
      <c r="F441" s="60"/>
      <c r="G441" s="83"/>
      <c r="H441" s="83"/>
      <c r="I441" s="83"/>
      <c r="J441" s="88"/>
      <c r="K441" s="62" t="s">
        <v>10677</v>
      </c>
      <c r="L441" s="62"/>
      <c r="M441" s="115"/>
      <c r="N441" s="115"/>
      <c r="O441" s="115"/>
      <c r="P441" s="115"/>
      <c r="Q441" s="115"/>
      <c r="R441" s="115"/>
      <c r="S441" s="115"/>
      <c r="T441" s="115"/>
      <c r="U441" s="115"/>
      <c r="V441" s="115"/>
      <c r="W441" s="115"/>
      <c r="X441" s="115"/>
      <c r="Y441" s="115"/>
      <c r="Z441" s="115"/>
      <c r="AA441" s="115"/>
      <c r="AB441" s="115"/>
      <c r="AC441" s="115"/>
      <c r="AD441" s="115"/>
      <c r="AE441" s="115"/>
      <c r="AF441" s="115"/>
      <c r="AG441" s="115"/>
      <c r="AH441" s="115"/>
      <c r="AI441" s="115"/>
      <c r="AJ441" s="115"/>
      <c r="AK441" s="115"/>
      <c r="AL441" s="115"/>
      <c r="AM441" s="115"/>
      <c r="AN441" s="115"/>
      <c r="AO441" s="115"/>
      <c r="AP441" s="115"/>
      <c r="AQ441" s="115"/>
      <c r="AR441" s="115"/>
      <c r="AS441" s="115"/>
      <c r="AT441" s="115"/>
      <c r="AU441" s="115"/>
      <c r="AV441" s="115"/>
      <c r="AW441" s="115"/>
      <c r="AX441" s="252"/>
      <c r="AY441" s="251"/>
      <c r="BD441" s="47"/>
      <c r="BE441" s="257"/>
      <c r="BJ441" s="263"/>
    </row>
    <row r="442" spans="3:62" s="36" customFormat="1" ht="16.5" customHeight="1">
      <c r="C442" s="60"/>
      <c r="D442" s="83"/>
      <c r="E442" s="88"/>
      <c r="F442" s="60"/>
      <c r="G442" s="83"/>
      <c r="H442" s="83"/>
      <c r="I442" s="83"/>
      <c r="J442" s="88"/>
      <c r="K442" s="62"/>
      <c r="L442" s="62"/>
      <c r="M442" s="115"/>
      <c r="N442" s="115"/>
      <c r="O442" s="115"/>
      <c r="P442" s="115"/>
      <c r="Q442" s="115"/>
      <c r="R442" s="115"/>
      <c r="S442" s="115"/>
      <c r="T442" s="115"/>
      <c r="U442" s="115"/>
      <c r="V442" s="115"/>
      <c r="W442" s="115"/>
      <c r="X442" s="115"/>
      <c r="Y442" s="115"/>
      <c r="Z442" s="115"/>
      <c r="AA442" s="115"/>
      <c r="AB442" s="115"/>
      <c r="AC442" s="115"/>
      <c r="AD442" s="115"/>
      <c r="AE442" s="115"/>
      <c r="AF442" s="115"/>
      <c r="AG442" s="115"/>
      <c r="AH442" s="115"/>
      <c r="AI442" s="115"/>
      <c r="AJ442" s="115"/>
      <c r="AK442" s="115"/>
      <c r="AL442" s="115"/>
      <c r="AM442" s="115"/>
      <c r="AN442" s="115"/>
      <c r="AO442" s="115"/>
      <c r="AP442" s="115"/>
      <c r="AQ442" s="115"/>
      <c r="AR442" s="115"/>
      <c r="AS442" s="115"/>
      <c r="AT442" s="115"/>
      <c r="AU442" s="115"/>
      <c r="AV442" s="115"/>
      <c r="AW442" s="115"/>
      <c r="AX442" s="252" t="str">
        <f>"現在"&amp;LEN(M441)&amp;"字です。"</f>
        <v>現在0字です。</v>
      </c>
      <c r="AY442" s="251"/>
      <c r="BD442" s="47"/>
      <c r="BE442" s="257"/>
      <c r="BJ442" s="263"/>
    </row>
    <row r="443" spans="3:62" s="36" customFormat="1" ht="16.5" customHeight="1">
      <c r="C443" s="60"/>
      <c r="D443" s="83"/>
      <c r="E443" s="88"/>
      <c r="F443" s="61"/>
      <c r="G443" s="82"/>
      <c r="H443" s="82"/>
      <c r="I443" s="82"/>
      <c r="J443" s="89"/>
      <c r="K443" s="62"/>
      <c r="L443" s="62"/>
      <c r="M443" s="115"/>
      <c r="N443" s="115"/>
      <c r="O443" s="115"/>
      <c r="P443" s="115"/>
      <c r="Q443" s="115"/>
      <c r="R443" s="115"/>
      <c r="S443" s="115"/>
      <c r="T443" s="115"/>
      <c r="U443" s="115"/>
      <c r="V443" s="115"/>
      <c r="W443" s="115"/>
      <c r="X443" s="115"/>
      <c r="Y443" s="115"/>
      <c r="Z443" s="115"/>
      <c r="AA443" s="115"/>
      <c r="AB443" s="115"/>
      <c r="AC443" s="115"/>
      <c r="AD443" s="115"/>
      <c r="AE443" s="115"/>
      <c r="AF443" s="115"/>
      <c r="AG443" s="115"/>
      <c r="AH443" s="115"/>
      <c r="AI443" s="115"/>
      <c r="AJ443" s="115"/>
      <c r="AK443" s="115"/>
      <c r="AL443" s="115"/>
      <c r="AM443" s="115"/>
      <c r="AN443" s="115"/>
      <c r="AO443" s="115"/>
      <c r="AP443" s="115"/>
      <c r="AQ443" s="115"/>
      <c r="AR443" s="115"/>
      <c r="AS443" s="115"/>
      <c r="AT443" s="115"/>
      <c r="AU443" s="115"/>
      <c r="AV443" s="115"/>
      <c r="AW443" s="115"/>
      <c r="AX443" s="249" t="str">
        <f>IF(LEN(M441)&gt;=100,"","あと"&amp;100-LEN(M441)&amp;"字入力してください。")</f>
        <v>あと100字入力してください。</v>
      </c>
      <c r="AY443" s="251"/>
      <c r="BD443" s="47"/>
      <c r="BE443" s="257"/>
      <c r="BJ443" s="263"/>
    </row>
    <row r="444" spans="3:62" s="36" customFormat="1" ht="16.5" customHeight="1">
      <c r="C444" s="60"/>
      <c r="D444" s="83"/>
      <c r="E444" s="88"/>
      <c r="F444" s="63" t="s">
        <v>7494</v>
      </c>
      <c r="G444" s="84"/>
      <c r="H444" s="84"/>
      <c r="I444" s="84"/>
      <c r="J444" s="84"/>
      <c r="K444" s="84"/>
      <c r="L444" s="87"/>
      <c r="M444" s="116"/>
      <c r="N444" s="79"/>
      <c r="O444" s="135" t="s">
        <v>11957</v>
      </c>
      <c r="P444" s="135"/>
      <c r="Q444" s="135"/>
      <c r="R444" s="135"/>
      <c r="S444" s="135"/>
      <c r="T444" s="135"/>
      <c r="U444" s="158"/>
      <c r="V444" s="63" t="s">
        <v>11959</v>
      </c>
      <c r="W444" s="84"/>
      <c r="X444" s="84"/>
      <c r="Y444" s="87"/>
      <c r="Z444" s="116"/>
      <c r="AA444" s="79"/>
      <c r="AB444" s="79"/>
      <c r="AC444" s="79"/>
      <c r="AD444" s="79"/>
      <c r="AE444" s="79"/>
      <c r="AF444" s="79"/>
      <c r="AG444" s="79"/>
      <c r="AH444" s="79"/>
      <c r="AI444" s="79"/>
      <c r="AJ444" s="79"/>
      <c r="AK444" s="79"/>
      <c r="AL444" s="79"/>
      <c r="AM444" s="79"/>
      <c r="AN444" s="79"/>
      <c r="AO444" s="79"/>
      <c r="AP444" s="79"/>
      <c r="AQ444" s="79"/>
      <c r="AR444" s="79"/>
      <c r="AS444" s="79"/>
      <c r="AT444" s="79"/>
      <c r="AU444" s="79"/>
      <c r="AV444" s="79"/>
      <c r="AW444" s="167"/>
      <c r="AX444" s="249"/>
      <c r="AY444" s="251"/>
      <c r="BD444" s="47"/>
      <c r="BE444" s="257">
        <v>0</v>
      </c>
      <c r="BJ444" s="263"/>
    </row>
    <row r="445" spans="3:62" s="36" customFormat="1" ht="16.5" customHeight="1">
      <c r="C445" s="60"/>
      <c r="D445" s="83"/>
      <c r="E445" s="88"/>
      <c r="F445" s="60"/>
      <c r="G445" s="83"/>
      <c r="H445" s="83"/>
      <c r="I445" s="83"/>
      <c r="J445" s="83"/>
      <c r="K445" s="83"/>
      <c r="L445" s="88"/>
      <c r="M445" s="117"/>
      <c r="N445" s="80"/>
      <c r="O445" s="136"/>
      <c r="P445" s="136"/>
      <c r="Q445" s="136"/>
      <c r="R445" s="136"/>
      <c r="S445" s="136"/>
      <c r="T445" s="136"/>
      <c r="U445" s="159"/>
      <c r="V445" s="60"/>
      <c r="W445" s="83"/>
      <c r="X445" s="83"/>
      <c r="Y445" s="88"/>
      <c r="Z445" s="117"/>
      <c r="AA445" s="80"/>
      <c r="AB445" s="80"/>
      <c r="AC445" s="80"/>
      <c r="AD445" s="80"/>
      <c r="AE445" s="80"/>
      <c r="AF445" s="80"/>
      <c r="AG445" s="80"/>
      <c r="AH445" s="80"/>
      <c r="AI445" s="80"/>
      <c r="AJ445" s="80"/>
      <c r="AK445" s="80"/>
      <c r="AL445" s="80"/>
      <c r="AM445" s="80"/>
      <c r="AN445" s="80"/>
      <c r="AO445" s="80"/>
      <c r="AP445" s="80"/>
      <c r="AQ445" s="80"/>
      <c r="AR445" s="80"/>
      <c r="AS445" s="80"/>
      <c r="AT445" s="80"/>
      <c r="AU445" s="80"/>
      <c r="AV445" s="80"/>
      <c r="AW445" s="168"/>
      <c r="AX445" s="249"/>
      <c r="AY445" s="251"/>
      <c r="BD445" s="47"/>
      <c r="BE445" s="257"/>
      <c r="BJ445" s="263"/>
    </row>
    <row r="446" spans="3:62" s="36" customFormat="1" ht="16.5" customHeight="1">
      <c r="C446" s="60"/>
      <c r="D446" s="83"/>
      <c r="E446" s="88"/>
      <c r="F446" s="60"/>
      <c r="G446" s="83"/>
      <c r="H446" s="83"/>
      <c r="I446" s="83"/>
      <c r="J446" s="83"/>
      <c r="K446" s="83"/>
      <c r="L446" s="88"/>
      <c r="M446" s="118"/>
      <c r="N446" s="128"/>
      <c r="O446" s="137"/>
      <c r="P446" s="137"/>
      <c r="Q446" s="137"/>
      <c r="R446" s="137"/>
      <c r="S446" s="137"/>
      <c r="T446" s="137"/>
      <c r="U446" s="160"/>
      <c r="V446" s="61"/>
      <c r="W446" s="82"/>
      <c r="X446" s="82"/>
      <c r="Y446" s="89"/>
      <c r="Z446" s="118"/>
      <c r="AA446" s="128"/>
      <c r="AB446" s="128"/>
      <c r="AC446" s="128"/>
      <c r="AD446" s="128"/>
      <c r="AE446" s="128"/>
      <c r="AF446" s="128"/>
      <c r="AG446" s="128"/>
      <c r="AH446" s="128"/>
      <c r="AI446" s="128"/>
      <c r="AJ446" s="128"/>
      <c r="AK446" s="128"/>
      <c r="AL446" s="128"/>
      <c r="AM446" s="128"/>
      <c r="AN446" s="128"/>
      <c r="AO446" s="128"/>
      <c r="AP446" s="128"/>
      <c r="AQ446" s="128"/>
      <c r="AR446" s="128"/>
      <c r="AS446" s="128"/>
      <c r="AT446" s="128"/>
      <c r="AU446" s="128"/>
      <c r="AV446" s="128"/>
      <c r="AW446" s="247"/>
      <c r="AX446" s="249"/>
      <c r="AY446" s="251"/>
      <c r="BD446" s="47"/>
      <c r="BE446" s="257"/>
      <c r="BJ446" s="263"/>
    </row>
    <row r="447" spans="3:62" s="36" customFormat="1" ht="16.5" customHeight="1">
      <c r="C447" s="60"/>
      <c r="D447" s="83"/>
      <c r="E447" s="88"/>
      <c r="F447" s="60"/>
      <c r="G447" s="83"/>
      <c r="H447" s="83"/>
      <c r="I447" s="83"/>
      <c r="J447" s="83"/>
      <c r="K447" s="83"/>
      <c r="L447" s="88"/>
      <c r="M447" s="116"/>
      <c r="N447" s="79"/>
      <c r="O447" s="135" t="s">
        <v>10367</v>
      </c>
      <c r="P447" s="135"/>
      <c r="Q447" s="135"/>
      <c r="R447" s="135"/>
      <c r="S447" s="135"/>
      <c r="T447" s="135"/>
      <c r="U447" s="158"/>
      <c r="V447" s="63" t="s">
        <v>4018</v>
      </c>
      <c r="W447" s="84"/>
      <c r="X447" s="84"/>
      <c r="Y447" s="87"/>
      <c r="Z447" s="119"/>
      <c r="AA447" s="129"/>
      <c r="AB447" s="129"/>
      <c r="AC447" s="129"/>
      <c r="AD447" s="129"/>
      <c r="AE447" s="129"/>
      <c r="AF447" s="129"/>
      <c r="AG447" s="129"/>
      <c r="AH447" s="129"/>
      <c r="AI447" s="129"/>
      <c r="AJ447" s="129"/>
      <c r="AK447" s="129"/>
      <c r="AL447" s="129"/>
      <c r="AM447" s="129"/>
      <c r="AN447" s="129"/>
      <c r="AO447" s="129"/>
      <c r="AP447" s="129"/>
      <c r="AQ447" s="129"/>
      <c r="AR447" s="129"/>
      <c r="AS447" s="129"/>
      <c r="AT447" s="129"/>
      <c r="AU447" s="129"/>
      <c r="AV447" s="129"/>
      <c r="AW447" s="239"/>
      <c r="AX447" s="252"/>
      <c r="AY447" s="251"/>
      <c r="BD447" s="47"/>
      <c r="BE447" s="257"/>
      <c r="BJ447" s="263"/>
    </row>
    <row r="448" spans="3:62" s="36" customFormat="1" ht="16.5" customHeight="1">
      <c r="C448" s="60"/>
      <c r="D448" s="83"/>
      <c r="E448" s="88"/>
      <c r="F448" s="60"/>
      <c r="G448" s="83"/>
      <c r="H448" s="83"/>
      <c r="I448" s="83"/>
      <c r="J448" s="83"/>
      <c r="K448" s="83"/>
      <c r="L448" s="88"/>
      <c r="M448" s="117"/>
      <c r="N448" s="80"/>
      <c r="O448" s="136"/>
      <c r="P448" s="136"/>
      <c r="Q448" s="136"/>
      <c r="R448" s="136"/>
      <c r="S448" s="136"/>
      <c r="T448" s="136"/>
      <c r="U448" s="159"/>
      <c r="V448" s="60"/>
      <c r="W448" s="83"/>
      <c r="X448" s="83"/>
      <c r="Y448" s="88"/>
      <c r="Z448" s="109"/>
      <c r="AA448" s="124"/>
      <c r="AB448" s="124"/>
      <c r="AC448" s="124"/>
      <c r="AD448" s="124"/>
      <c r="AE448" s="124"/>
      <c r="AF448" s="124"/>
      <c r="AG448" s="124"/>
      <c r="AH448" s="124"/>
      <c r="AI448" s="124"/>
      <c r="AJ448" s="124"/>
      <c r="AK448" s="124"/>
      <c r="AL448" s="124"/>
      <c r="AM448" s="124"/>
      <c r="AN448" s="124"/>
      <c r="AO448" s="124"/>
      <c r="AP448" s="124"/>
      <c r="AQ448" s="124"/>
      <c r="AR448" s="124"/>
      <c r="AS448" s="124"/>
      <c r="AT448" s="124"/>
      <c r="AU448" s="124"/>
      <c r="AV448" s="124"/>
      <c r="AW448" s="240"/>
      <c r="AX448" s="252" t="str">
        <f>"現在"&amp;LEN(Z447)&amp;"字です。"</f>
        <v>現在0字です。</v>
      </c>
      <c r="AY448" s="251"/>
      <c r="BD448" s="47"/>
      <c r="BE448" s="257"/>
      <c r="BJ448" s="263"/>
    </row>
    <row r="449" spans="2:62" s="36" customFormat="1" ht="16.5" customHeight="1">
      <c r="C449" s="60"/>
      <c r="D449" s="83"/>
      <c r="E449" s="88"/>
      <c r="F449" s="61"/>
      <c r="G449" s="82"/>
      <c r="H449" s="82"/>
      <c r="I449" s="82"/>
      <c r="J449" s="82"/>
      <c r="K449" s="82"/>
      <c r="L449" s="89"/>
      <c r="M449" s="118"/>
      <c r="N449" s="128"/>
      <c r="O449" s="137"/>
      <c r="P449" s="137"/>
      <c r="Q449" s="137"/>
      <c r="R449" s="137"/>
      <c r="S449" s="137"/>
      <c r="T449" s="137"/>
      <c r="U449" s="160"/>
      <c r="V449" s="61"/>
      <c r="W449" s="82"/>
      <c r="X449" s="82"/>
      <c r="Y449" s="89"/>
      <c r="Z449" s="110"/>
      <c r="AA449" s="123"/>
      <c r="AB449" s="123"/>
      <c r="AC449" s="123"/>
      <c r="AD449" s="123"/>
      <c r="AE449" s="123"/>
      <c r="AF449" s="123"/>
      <c r="AG449" s="123"/>
      <c r="AH449" s="123"/>
      <c r="AI449" s="123"/>
      <c r="AJ449" s="123"/>
      <c r="AK449" s="123"/>
      <c r="AL449" s="123"/>
      <c r="AM449" s="123"/>
      <c r="AN449" s="123"/>
      <c r="AO449" s="123"/>
      <c r="AP449" s="123"/>
      <c r="AQ449" s="123"/>
      <c r="AR449" s="123"/>
      <c r="AS449" s="123"/>
      <c r="AT449" s="123"/>
      <c r="AU449" s="123"/>
      <c r="AV449" s="123"/>
      <c r="AW449" s="241"/>
      <c r="AX449" s="249" t="str">
        <f>IF(LEN(Z447)&gt;=100,"","あと"&amp;100-LEN(Z447)&amp;"字入力してください。")</f>
        <v>あと100字入力してください。</v>
      </c>
      <c r="AY449" s="251"/>
      <c r="BD449" s="47"/>
      <c r="BE449" s="257"/>
      <c r="BJ449" s="263"/>
    </row>
    <row r="450" spans="2:62" s="36" customFormat="1" ht="16.5" customHeight="1">
      <c r="C450" s="60"/>
      <c r="D450" s="83"/>
      <c r="E450" s="88"/>
      <c r="F450" s="62" t="s">
        <v>11955</v>
      </c>
      <c r="G450" s="62"/>
      <c r="H450" s="62"/>
      <c r="I450" s="62"/>
      <c r="J450" s="62"/>
      <c r="K450" s="62"/>
      <c r="L450" s="62"/>
      <c r="M450" s="119"/>
      <c r="N450" s="129"/>
      <c r="O450" s="129"/>
      <c r="P450" s="129"/>
      <c r="Q450" s="129"/>
      <c r="R450" s="129"/>
      <c r="S450" s="129"/>
      <c r="T450" s="129"/>
      <c r="U450" s="129"/>
      <c r="V450" s="129"/>
      <c r="W450" s="129"/>
      <c r="X450" s="129"/>
      <c r="Y450" s="129"/>
      <c r="Z450" s="129"/>
      <c r="AA450" s="129"/>
      <c r="AB450" s="129"/>
      <c r="AC450" s="129"/>
      <c r="AD450" s="129"/>
      <c r="AE450" s="129"/>
      <c r="AF450" s="129"/>
      <c r="AG450" s="129"/>
      <c r="AH450" s="129"/>
      <c r="AI450" s="129"/>
      <c r="AJ450" s="129"/>
      <c r="AK450" s="129"/>
      <c r="AL450" s="129"/>
      <c r="AM450" s="129"/>
      <c r="AN450" s="129"/>
      <c r="AO450" s="129"/>
      <c r="AP450" s="129"/>
      <c r="AQ450" s="129"/>
      <c r="AR450" s="129"/>
      <c r="AS450" s="129"/>
      <c r="AT450" s="129"/>
      <c r="AU450" s="129"/>
      <c r="AV450" s="129"/>
      <c r="AW450" s="239"/>
      <c r="AX450" s="252"/>
      <c r="AY450" s="251"/>
      <c r="BD450" s="47"/>
      <c r="BE450" s="257"/>
      <c r="BJ450" s="263"/>
    </row>
    <row r="451" spans="2:62" s="36" customFormat="1" ht="16.5" customHeight="1">
      <c r="C451" s="60"/>
      <c r="D451" s="83"/>
      <c r="E451" s="88"/>
      <c r="F451" s="62"/>
      <c r="G451" s="62"/>
      <c r="H451" s="62"/>
      <c r="I451" s="62"/>
      <c r="J451" s="62"/>
      <c r="K451" s="62"/>
      <c r="L451" s="62"/>
      <c r="M451" s="109"/>
      <c r="N451" s="124"/>
      <c r="O451" s="124"/>
      <c r="P451" s="124"/>
      <c r="Q451" s="124"/>
      <c r="R451" s="124"/>
      <c r="S451" s="124"/>
      <c r="T451" s="124"/>
      <c r="U451" s="124"/>
      <c r="V451" s="124"/>
      <c r="W451" s="124"/>
      <c r="X451" s="124"/>
      <c r="Y451" s="124"/>
      <c r="Z451" s="124"/>
      <c r="AA451" s="124"/>
      <c r="AB451" s="124"/>
      <c r="AC451" s="124"/>
      <c r="AD451" s="124"/>
      <c r="AE451" s="124"/>
      <c r="AF451" s="124"/>
      <c r="AG451" s="124"/>
      <c r="AH451" s="124"/>
      <c r="AI451" s="124"/>
      <c r="AJ451" s="124"/>
      <c r="AK451" s="124"/>
      <c r="AL451" s="124"/>
      <c r="AM451" s="124"/>
      <c r="AN451" s="124"/>
      <c r="AO451" s="124"/>
      <c r="AP451" s="124"/>
      <c r="AQ451" s="124"/>
      <c r="AR451" s="124"/>
      <c r="AS451" s="124"/>
      <c r="AT451" s="124"/>
      <c r="AU451" s="124"/>
      <c r="AV451" s="124"/>
      <c r="AW451" s="240"/>
      <c r="AX451" s="252" t="str">
        <f>"現在"&amp;LEN(M450)&amp;"字です。"</f>
        <v>現在0字です。</v>
      </c>
      <c r="AY451" s="251"/>
      <c r="BD451" s="47"/>
      <c r="BE451" s="257"/>
      <c r="BJ451" s="263"/>
    </row>
    <row r="452" spans="2:62" s="36" customFormat="1" ht="16.5" customHeight="1">
      <c r="C452" s="61"/>
      <c r="D452" s="82"/>
      <c r="E452" s="89"/>
      <c r="F452" s="62"/>
      <c r="G452" s="62"/>
      <c r="H452" s="62"/>
      <c r="I452" s="62"/>
      <c r="J452" s="62"/>
      <c r="K452" s="62"/>
      <c r="L452" s="62"/>
      <c r="M452" s="110"/>
      <c r="N452" s="123"/>
      <c r="O452" s="123"/>
      <c r="P452" s="123"/>
      <c r="Q452" s="123"/>
      <c r="R452" s="123"/>
      <c r="S452" s="123"/>
      <c r="T452" s="123"/>
      <c r="U452" s="123"/>
      <c r="V452" s="123"/>
      <c r="W452" s="123"/>
      <c r="X452" s="123"/>
      <c r="Y452" s="123"/>
      <c r="Z452" s="123"/>
      <c r="AA452" s="123"/>
      <c r="AB452" s="123"/>
      <c r="AC452" s="123"/>
      <c r="AD452" s="123"/>
      <c r="AE452" s="123"/>
      <c r="AF452" s="123"/>
      <c r="AG452" s="123"/>
      <c r="AH452" s="123"/>
      <c r="AI452" s="123"/>
      <c r="AJ452" s="123"/>
      <c r="AK452" s="123"/>
      <c r="AL452" s="123"/>
      <c r="AM452" s="123"/>
      <c r="AN452" s="123"/>
      <c r="AO452" s="123"/>
      <c r="AP452" s="123"/>
      <c r="AQ452" s="123"/>
      <c r="AR452" s="123"/>
      <c r="AS452" s="123"/>
      <c r="AT452" s="123"/>
      <c r="AU452" s="123"/>
      <c r="AV452" s="123"/>
      <c r="AW452" s="241"/>
      <c r="AX452" s="249" t="str">
        <f>IF(LEN(M450)&gt;=100,"","あと"&amp;100-LEN(M450)&amp;"字入力してください。")</f>
        <v>あと100字入力してください。</v>
      </c>
      <c r="AY452" s="251"/>
      <c r="BD452" s="47"/>
      <c r="BE452" s="257"/>
      <c r="BJ452" s="263"/>
    </row>
    <row r="453" spans="2:62" s="36" customFormat="1" ht="16.5" customHeight="1">
      <c r="C453" s="62" t="s">
        <v>12052</v>
      </c>
      <c r="D453" s="62"/>
      <c r="E453" s="62"/>
      <c r="F453" s="62" t="s">
        <v>11955</v>
      </c>
      <c r="G453" s="62"/>
      <c r="H453" s="62"/>
      <c r="I453" s="62"/>
      <c r="J453" s="62"/>
      <c r="K453" s="62"/>
      <c r="L453" s="62"/>
      <c r="M453" s="119"/>
      <c r="N453" s="129"/>
      <c r="O453" s="129"/>
      <c r="P453" s="129"/>
      <c r="Q453" s="129"/>
      <c r="R453" s="129"/>
      <c r="S453" s="129"/>
      <c r="T453" s="129"/>
      <c r="U453" s="129"/>
      <c r="V453" s="129"/>
      <c r="W453" s="129"/>
      <c r="X453" s="129"/>
      <c r="Y453" s="129"/>
      <c r="Z453" s="129"/>
      <c r="AA453" s="129"/>
      <c r="AB453" s="129"/>
      <c r="AC453" s="129"/>
      <c r="AD453" s="129"/>
      <c r="AE453" s="129"/>
      <c r="AF453" s="129"/>
      <c r="AG453" s="129"/>
      <c r="AH453" s="129"/>
      <c r="AI453" s="129"/>
      <c r="AJ453" s="129"/>
      <c r="AK453" s="129"/>
      <c r="AL453" s="129"/>
      <c r="AM453" s="129"/>
      <c r="AN453" s="129"/>
      <c r="AO453" s="129"/>
      <c r="AP453" s="129"/>
      <c r="AQ453" s="129"/>
      <c r="AR453" s="129"/>
      <c r="AS453" s="129"/>
      <c r="AT453" s="129"/>
      <c r="AU453" s="129"/>
      <c r="AV453" s="129"/>
      <c r="AW453" s="239"/>
      <c r="AX453" s="252"/>
      <c r="AY453" s="251"/>
      <c r="BD453" s="47"/>
      <c r="BE453" s="257"/>
      <c r="BI453" s="36" t="str">
        <f>IF(BH416="未設定",IF(M453="","未回答",IF(AX455="","回答済み","字数不足")),"―")</f>
        <v>―</v>
      </c>
      <c r="BJ453" s="263"/>
    </row>
    <row r="454" spans="2:62" s="36" customFormat="1" ht="16.5" customHeight="1">
      <c r="C454" s="62"/>
      <c r="D454" s="62"/>
      <c r="E454" s="62"/>
      <c r="F454" s="62"/>
      <c r="G454" s="62"/>
      <c r="H454" s="62"/>
      <c r="I454" s="62"/>
      <c r="J454" s="62"/>
      <c r="K454" s="62"/>
      <c r="L454" s="62"/>
      <c r="M454" s="109"/>
      <c r="N454" s="124"/>
      <c r="O454" s="124"/>
      <c r="P454" s="124"/>
      <c r="Q454" s="124"/>
      <c r="R454" s="124"/>
      <c r="S454" s="124"/>
      <c r="T454" s="124"/>
      <c r="U454" s="124"/>
      <c r="V454" s="124"/>
      <c r="W454" s="124"/>
      <c r="X454" s="124"/>
      <c r="Y454" s="124"/>
      <c r="Z454" s="124"/>
      <c r="AA454" s="124"/>
      <c r="AB454" s="124"/>
      <c r="AC454" s="124"/>
      <c r="AD454" s="124"/>
      <c r="AE454" s="124"/>
      <c r="AF454" s="124"/>
      <c r="AG454" s="124"/>
      <c r="AH454" s="124"/>
      <c r="AI454" s="124"/>
      <c r="AJ454" s="124"/>
      <c r="AK454" s="124"/>
      <c r="AL454" s="124"/>
      <c r="AM454" s="124"/>
      <c r="AN454" s="124"/>
      <c r="AO454" s="124"/>
      <c r="AP454" s="124"/>
      <c r="AQ454" s="124"/>
      <c r="AR454" s="124"/>
      <c r="AS454" s="124"/>
      <c r="AT454" s="124"/>
      <c r="AU454" s="124"/>
      <c r="AV454" s="124"/>
      <c r="AW454" s="240"/>
      <c r="AX454" s="252" t="str">
        <f>"現在"&amp;LEN(M453)&amp;"字です。"</f>
        <v>現在0字です。</v>
      </c>
      <c r="AY454" s="251"/>
      <c r="BD454" s="47"/>
      <c r="BE454" s="257"/>
      <c r="BJ454" s="263"/>
    </row>
    <row r="455" spans="2:62" s="36" customFormat="1" ht="16.5" customHeight="1">
      <c r="C455" s="62"/>
      <c r="D455" s="62"/>
      <c r="E455" s="62"/>
      <c r="F455" s="62"/>
      <c r="G455" s="62"/>
      <c r="H455" s="62"/>
      <c r="I455" s="62"/>
      <c r="J455" s="62"/>
      <c r="K455" s="62"/>
      <c r="L455" s="62"/>
      <c r="M455" s="110"/>
      <c r="N455" s="123"/>
      <c r="O455" s="123"/>
      <c r="P455" s="123"/>
      <c r="Q455" s="123"/>
      <c r="R455" s="123"/>
      <c r="S455" s="123"/>
      <c r="T455" s="123"/>
      <c r="U455" s="123"/>
      <c r="V455" s="123"/>
      <c r="W455" s="123"/>
      <c r="X455" s="123"/>
      <c r="Y455" s="123"/>
      <c r="Z455" s="123"/>
      <c r="AA455" s="123"/>
      <c r="AB455" s="123"/>
      <c r="AC455" s="123"/>
      <c r="AD455" s="123"/>
      <c r="AE455" s="123"/>
      <c r="AF455" s="123"/>
      <c r="AG455" s="123"/>
      <c r="AH455" s="123"/>
      <c r="AI455" s="123"/>
      <c r="AJ455" s="123"/>
      <c r="AK455" s="123"/>
      <c r="AL455" s="123"/>
      <c r="AM455" s="123"/>
      <c r="AN455" s="123"/>
      <c r="AO455" s="123"/>
      <c r="AP455" s="123"/>
      <c r="AQ455" s="123"/>
      <c r="AR455" s="123"/>
      <c r="AS455" s="123"/>
      <c r="AT455" s="123"/>
      <c r="AU455" s="123"/>
      <c r="AV455" s="123"/>
      <c r="AW455" s="241"/>
      <c r="AX455" s="249" t="str">
        <f>IF(LEN(M453)&gt;=100,"","あと"&amp;100-LEN(M453)&amp;"字入力してください。")</f>
        <v>あと100字入力してください。</v>
      </c>
      <c r="AY455" s="251"/>
      <c r="BD455" s="47"/>
      <c r="BE455" s="257"/>
      <c r="BJ455" s="263"/>
    </row>
    <row r="456" spans="2:62" s="36" customFormat="1" ht="17.25">
      <c r="C456" s="33"/>
      <c r="D456" s="33"/>
      <c r="E456" s="33"/>
      <c r="F456" s="33"/>
      <c r="G456" s="33"/>
      <c r="H456" s="33"/>
      <c r="I456" s="33"/>
      <c r="J456" s="33"/>
      <c r="K456" s="33"/>
      <c r="L456" s="33"/>
      <c r="M456" s="33"/>
      <c r="N456" s="33"/>
      <c r="O456" s="33"/>
      <c r="P456" s="33"/>
      <c r="Q456" s="33"/>
      <c r="R456" s="33"/>
      <c r="S456" s="33"/>
      <c r="T456" s="33"/>
      <c r="U456" s="33"/>
      <c r="V456" s="33"/>
      <c r="W456" s="33"/>
      <c r="X456" s="33"/>
      <c r="Y456" s="33"/>
      <c r="Z456" s="33"/>
      <c r="AA456" s="33"/>
      <c r="AB456" s="33"/>
      <c r="AC456" s="33"/>
      <c r="AD456" s="33"/>
      <c r="AE456" s="33"/>
      <c r="AF456" s="33"/>
      <c r="AG456" s="33"/>
      <c r="AH456" s="33"/>
      <c r="AI456" s="33"/>
      <c r="AJ456" s="33"/>
      <c r="AK456" s="33"/>
      <c r="AL456" s="33"/>
      <c r="AM456" s="33"/>
      <c r="AN456" s="33"/>
      <c r="AO456" s="33"/>
      <c r="AP456" s="33"/>
      <c r="AQ456" s="33"/>
      <c r="AR456" s="33"/>
      <c r="AS456" s="33"/>
      <c r="AT456" s="33"/>
      <c r="AU456" s="33"/>
      <c r="AV456" s="33"/>
      <c r="AW456" s="33"/>
      <c r="AX456" s="33"/>
      <c r="AY456" s="33"/>
      <c r="BD456" s="47"/>
      <c r="BE456" s="257"/>
      <c r="BJ456" s="263"/>
    </row>
    <row r="457" spans="2:62" s="36" customFormat="1" ht="18" customHeight="1">
      <c r="C457" s="56" t="s">
        <v>481</v>
      </c>
      <c r="D457" s="78"/>
      <c r="E457" s="78"/>
      <c r="F457" s="78"/>
      <c r="G457" s="78"/>
      <c r="H457" s="78"/>
      <c r="I457" s="78"/>
      <c r="J457" s="78"/>
      <c r="K457" s="78"/>
      <c r="L457" s="78"/>
      <c r="M457" s="78"/>
      <c r="N457" s="78"/>
      <c r="O457" s="78"/>
      <c r="P457" s="78"/>
      <c r="Q457" s="78"/>
      <c r="R457" s="78"/>
      <c r="S457" s="78"/>
      <c r="T457" s="78"/>
      <c r="U457" s="78"/>
      <c r="V457" s="78"/>
      <c r="W457" s="166"/>
      <c r="X457" s="171" t="s">
        <v>41</v>
      </c>
      <c r="Y457" s="78"/>
      <c r="Z457" s="78"/>
      <c r="AA457" s="78"/>
      <c r="AB457" s="190" t="s">
        <v>294</v>
      </c>
      <c r="AC457" s="190"/>
      <c r="AD457" s="190"/>
      <c r="AE457" s="193"/>
      <c r="AF457" s="197" t="s">
        <v>12017</v>
      </c>
      <c r="AG457" s="200"/>
      <c r="AH457" s="200"/>
      <c r="AI457" s="200"/>
      <c r="AJ457" s="205" t="s">
        <v>11062</v>
      </c>
      <c r="AK457" s="205"/>
      <c r="AL457" s="205"/>
      <c r="AM457" s="205"/>
      <c r="AN457" s="205"/>
      <c r="AO457" s="205"/>
      <c r="AP457" s="197"/>
      <c r="AQ457" s="225" t="s">
        <v>585</v>
      </c>
      <c r="AR457" s="205"/>
      <c r="AS457" s="205"/>
      <c r="AT457" s="205"/>
      <c r="AU457" s="205"/>
      <c r="AV457" s="205"/>
      <c r="AW457" s="197"/>
      <c r="AX457" s="248"/>
      <c r="AY457" s="248"/>
      <c r="BD457" s="47"/>
      <c r="BE457" s="257"/>
      <c r="BI457" s="36" t="str">
        <f>IF(C458="","―",IF(COUNTIF(BI458:BI503,"未回答"),"未回答",IF(COUNTIF(BI458:BI503,"字数不足"),"字数不足","回答済み")))</f>
        <v>―</v>
      </c>
      <c r="BJ457" s="263"/>
    </row>
    <row r="458" spans="2:62" s="36" customFormat="1" ht="18.649999999999999" customHeight="1">
      <c r="C458" s="57"/>
      <c r="D458" s="79"/>
      <c r="E458" s="79"/>
      <c r="F458" s="79"/>
      <c r="G458" s="79"/>
      <c r="H458" s="79"/>
      <c r="I458" s="79"/>
      <c r="J458" s="79"/>
      <c r="K458" s="79"/>
      <c r="L458" s="79"/>
      <c r="M458" s="79"/>
      <c r="N458" s="79"/>
      <c r="O458" s="79"/>
      <c r="P458" s="79"/>
      <c r="Q458" s="79"/>
      <c r="R458" s="79"/>
      <c r="S458" s="79"/>
      <c r="T458" s="79"/>
      <c r="U458" s="79"/>
      <c r="V458" s="79"/>
      <c r="W458" s="167"/>
      <c r="X458" s="172"/>
      <c r="Y458" s="179"/>
      <c r="Z458" s="179"/>
      <c r="AA458" s="179"/>
      <c r="AB458" s="92"/>
      <c r="AC458" s="92"/>
      <c r="AD458" s="92"/>
      <c r="AE458" s="194"/>
      <c r="AF458" s="198"/>
      <c r="AG458" s="92"/>
      <c r="AH458" s="92"/>
      <c r="AI458" s="92"/>
      <c r="AJ458" s="206"/>
      <c r="AK458" s="206"/>
      <c r="AL458" s="206"/>
      <c r="AM458" s="206"/>
      <c r="AN458" s="206"/>
      <c r="AO458" s="206"/>
      <c r="AP458" s="217"/>
      <c r="AQ458" s="92"/>
      <c r="AR458" s="92"/>
      <c r="AS458" s="92"/>
      <c r="AT458" s="92"/>
      <c r="AU458" s="92"/>
      <c r="AV458" s="92"/>
      <c r="AW458" s="92"/>
      <c r="AX458" s="248"/>
      <c r="AY458" s="248"/>
      <c r="BD458" s="47"/>
      <c r="BE458" s="257"/>
      <c r="BI458" s="36" t="str">
        <f>IF('0.基礎情報'!C458="","―",IF($H$12='【発出時非表示】プルダウンリスト'!$B$4,IF(OR('0.基礎情報'!X458="",'0.基礎情報'!AB458="",'0.基礎情報'!AF458="",'0.基礎情報'!AJ458="",'0.基礎情報'!AQ458="",'0.基礎情報'!AJ460="",'0.基礎情報'!AJ462="",'0.基礎情報'!AJ464="",'0.基礎情報'!AQ460="",'0.基礎情報'!AQ462="",'0.基礎情報'!AQ464=""),"未回答","回答済み"),IF($H$12='【発出時非表示】プルダウンリスト'!$B$5,IF(OR('0.基礎情報'!X458="",'0.基礎情報'!AB458="",'0.基礎情報'!AF458="",'0.基礎情報'!AJ458="",'0.基礎情報'!AQ458="",'0.基礎情報'!AJ460="",'0.基礎情報'!AJ462="",'0.基礎情報'!AJ464="",'0.基礎情報'!AQ460="",'0.基礎情報'!AQ462=""),"未回答","回答済み"),IF($H$12='【発出時非表示】プルダウンリスト'!$B$6,IF(OR('0.基礎情報'!X458="",'0.基礎情報'!AB458="",'0.基礎情報'!AF458="",'0.基礎情報'!AJ458="",'0.基礎情報'!AQ458="",'0.基礎情報'!AJ460="",'0.基礎情報'!AJ462="",'0.基礎情報'!AJ464="",'0.基礎情報'!AQ460=""),"未回答","回答済み"),"―"))))</f>
        <v>―</v>
      </c>
      <c r="BJ458" s="263"/>
    </row>
    <row r="459" spans="2:62" s="36" customFormat="1" ht="18.649999999999999" customHeight="1">
      <c r="C459" s="58"/>
      <c r="D459" s="80"/>
      <c r="E459" s="80"/>
      <c r="F459" s="80"/>
      <c r="G459" s="80"/>
      <c r="H459" s="80"/>
      <c r="I459" s="80"/>
      <c r="J459" s="80"/>
      <c r="K459" s="80"/>
      <c r="L459" s="80"/>
      <c r="M459" s="80"/>
      <c r="N459" s="80"/>
      <c r="O459" s="80"/>
      <c r="P459" s="80"/>
      <c r="Q459" s="80"/>
      <c r="R459" s="80"/>
      <c r="S459" s="80"/>
      <c r="T459" s="80"/>
      <c r="U459" s="80"/>
      <c r="V459" s="80"/>
      <c r="W459" s="168"/>
      <c r="X459" s="173"/>
      <c r="Y459" s="180"/>
      <c r="Z459" s="180"/>
      <c r="AA459" s="180"/>
      <c r="AB459" s="92"/>
      <c r="AC459" s="92"/>
      <c r="AD459" s="92"/>
      <c r="AE459" s="194"/>
      <c r="AF459" s="198"/>
      <c r="AG459" s="92"/>
      <c r="AH459" s="92"/>
      <c r="AI459" s="203"/>
      <c r="AJ459" s="56" t="s">
        <v>6992</v>
      </c>
      <c r="AK459" s="78"/>
      <c r="AL459" s="78"/>
      <c r="AM459" s="78"/>
      <c r="AN459" s="78"/>
      <c r="AO459" s="78"/>
      <c r="AP459" s="218"/>
      <c r="AQ459" s="226" t="s">
        <v>11873</v>
      </c>
      <c r="AR459" s="226"/>
      <c r="AS459" s="226"/>
      <c r="AT459" s="226"/>
      <c r="AU459" s="226"/>
      <c r="AV459" s="226"/>
      <c r="AW459" s="237"/>
      <c r="AX459" s="250" t="s">
        <v>423</v>
      </c>
      <c r="AY459" s="250"/>
      <c r="BD459" s="47"/>
      <c r="BE459" s="257"/>
      <c r="BJ459" s="263"/>
    </row>
    <row r="460" spans="2:62" s="36" customFormat="1" ht="18.649999999999999" customHeight="1">
      <c r="C460" s="58"/>
      <c r="D460" s="80"/>
      <c r="E460" s="80"/>
      <c r="F460" s="80"/>
      <c r="G460" s="80"/>
      <c r="H460" s="80"/>
      <c r="I460" s="80"/>
      <c r="J460" s="80"/>
      <c r="K460" s="80"/>
      <c r="L460" s="80"/>
      <c r="M460" s="80"/>
      <c r="N460" s="80"/>
      <c r="O460" s="80"/>
      <c r="P460" s="80"/>
      <c r="Q460" s="80"/>
      <c r="R460" s="80"/>
      <c r="S460" s="80"/>
      <c r="T460" s="80"/>
      <c r="U460" s="80"/>
      <c r="V460" s="80"/>
      <c r="W460" s="168"/>
      <c r="X460" s="173"/>
      <c r="Y460" s="180"/>
      <c r="Z460" s="180"/>
      <c r="AA460" s="180"/>
      <c r="AB460" s="92"/>
      <c r="AC460" s="92"/>
      <c r="AD460" s="92"/>
      <c r="AE460" s="194"/>
      <c r="AF460" s="198"/>
      <c r="AG460" s="92"/>
      <c r="AH460" s="92"/>
      <c r="AI460" s="203"/>
      <c r="AJ460" s="207"/>
      <c r="AK460" s="92"/>
      <c r="AL460" s="92"/>
      <c r="AM460" s="92"/>
      <c r="AN460" s="92"/>
      <c r="AO460" s="92"/>
      <c r="AP460" s="194"/>
      <c r="AQ460" s="92"/>
      <c r="AR460" s="92"/>
      <c r="AS460" s="92"/>
      <c r="AT460" s="92"/>
      <c r="AU460" s="92"/>
      <c r="AV460" s="92"/>
      <c r="AW460" s="203"/>
      <c r="AX460" s="186" t="str">
        <f>IFERROR(IF(AJ460="未設定","未設定",IF(AQ460="","",IF(AQ460="未計測","未計測",IF(AF458="増加KPI",IF(AQ460&gt;=AJ460,"達成","未達成"),IF(AF458="減少KPI",IF(AJ460&gt;=AQ460,"達成","未達成"),"判定不能"))))),"判定不能")</f>
        <v/>
      </c>
      <c r="AY460" s="186"/>
      <c r="BD460" s="47"/>
      <c r="BE460" s="257"/>
      <c r="BJ460" s="263"/>
    </row>
    <row r="461" spans="2:62" s="36" customFormat="1" ht="18.649999999999999" customHeight="1">
      <c r="C461" s="58"/>
      <c r="D461" s="80"/>
      <c r="E461" s="80"/>
      <c r="F461" s="80"/>
      <c r="G461" s="80"/>
      <c r="H461" s="80"/>
      <c r="I461" s="80"/>
      <c r="J461" s="80"/>
      <c r="K461" s="80"/>
      <c r="L461" s="80"/>
      <c r="M461" s="80"/>
      <c r="N461" s="80"/>
      <c r="O461" s="80"/>
      <c r="P461" s="80"/>
      <c r="Q461" s="80"/>
      <c r="R461" s="80"/>
      <c r="S461" s="80"/>
      <c r="T461" s="80"/>
      <c r="U461" s="80"/>
      <c r="V461" s="80"/>
      <c r="W461" s="168"/>
      <c r="X461" s="173"/>
      <c r="Y461" s="180"/>
      <c r="Z461" s="180"/>
      <c r="AA461" s="180"/>
      <c r="AB461" s="92"/>
      <c r="AC461" s="92"/>
      <c r="AD461" s="92"/>
      <c r="AE461" s="194"/>
      <c r="AF461" s="198"/>
      <c r="AG461" s="92"/>
      <c r="AH461" s="92"/>
      <c r="AI461" s="203"/>
      <c r="AJ461" s="208" t="s">
        <v>11872</v>
      </c>
      <c r="AK461" s="212"/>
      <c r="AL461" s="212"/>
      <c r="AM461" s="212"/>
      <c r="AN461" s="212"/>
      <c r="AO461" s="212"/>
      <c r="AP461" s="219"/>
      <c r="AQ461" s="227" t="s">
        <v>107</v>
      </c>
      <c r="AR461" s="227"/>
      <c r="AS461" s="227"/>
      <c r="AT461" s="227"/>
      <c r="AU461" s="227"/>
      <c r="AV461" s="227"/>
      <c r="AW461" s="238"/>
      <c r="AX461" s="250" t="s">
        <v>423</v>
      </c>
      <c r="AY461" s="250"/>
      <c r="BD461" s="47"/>
      <c r="BE461" s="257"/>
      <c r="BJ461" s="263"/>
    </row>
    <row r="462" spans="2:62" s="36" customFormat="1" ht="18.649999999999999" customHeight="1">
      <c r="C462" s="58"/>
      <c r="D462" s="80"/>
      <c r="E462" s="80"/>
      <c r="F462" s="80"/>
      <c r="G462" s="80"/>
      <c r="H462" s="80"/>
      <c r="I462" s="80"/>
      <c r="J462" s="80"/>
      <c r="K462" s="80"/>
      <c r="L462" s="80"/>
      <c r="M462" s="80"/>
      <c r="N462" s="80"/>
      <c r="O462" s="80"/>
      <c r="P462" s="80"/>
      <c r="Q462" s="80"/>
      <c r="R462" s="80"/>
      <c r="S462" s="80"/>
      <c r="T462" s="80"/>
      <c r="U462" s="80"/>
      <c r="V462" s="80"/>
      <c r="W462" s="168"/>
      <c r="X462" s="173"/>
      <c r="Y462" s="180"/>
      <c r="Z462" s="180"/>
      <c r="AA462" s="180"/>
      <c r="AB462" s="92"/>
      <c r="AC462" s="92"/>
      <c r="AD462" s="92"/>
      <c r="AE462" s="194"/>
      <c r="AF462" s="198"/>
      <c r="AG462" s="92"/>
      <c r="AH462" s="92"/>
      <c r="AI462" s="203"/>
      <c r="AJ462" s="209"/>
      <c r="AK462" s="213"/>
      <c r="AL462" s="213"/>
      <c r="AM462" s="213"/>
      <c r="AN462" s="213"/>
      <c r="AO462" s="213"/>
      <c r="AP462" s="220"/>
      <c r="AQ462" s="203"/>
      <c r="AR462" s="213"/>
      <c r="AS462" s="213"/>
      <c r="AT462" s="213"/>
      <c r="AU462" s="213"/>
      <c r="AV462" s="213"/>
      <c r="AW462" s="213"/>
      <c r="AX462" s="186" t="str">
        <f>IFERROR(IF(AQ462="","",IF(AQ462="未計測","未計測",IF(AF458="増加KPI",IF(AQ462&gt;=AJ462,"達成","未達成"),IF(AF458="減少KPI",IF(AJ462&gt;=AQ462,"達成","未達成"),"判定不能")))),"判定不能")</f>
        <v/>
      </c>
      <c r="AY462" s="186"/>
      <c r="BD462" s="47"/>
      <c r="BE462" s="257"/>
      <c r="BJ462" s="263"/>
    </row>
    <row r="463" spans="2:62" s="36" customFormat="1" ht="18.649999999999999" customHeight="1">
      <c r="C463" s="58"/>
      <c r="D463" s="80"/>
      <c r="E463" s="80"/>
      <c r="F463" s="80"/>
      <c r="G463" s="80"/>
      <c r="H463" s="80"/>
      <c r="I463" s="80"/>
      <c r="J463" s="80"/>
      <c r="K463" s="80"/>
      <c r="L463" s="80"/>
      <c r="M463" s="80"/>
      <c r="N463" s="80"/>
      <c r="O463" s="80"/>
      <c r="P463" s="80"/>
      <c r="Q463" s="80"/>
      <c r="R463" s="80"/>
      <c r="S463" s="80"/>
      <c r="T463" s="80"/>
      <c r="U463" s="80"/>
      <c r="V463" s="80"/>
      <c r="W463" s="168"/>
      <c r="X463" s="173"/>
      <c r="Y463" s="180"/>
      <c r="Z463" s="180"/>
      <c r="AA463" s="180"/>
      <c r="AB463" s="92"/>
      <c r="AC463" s="92"/>
      <c r="AD463" s="92"/>
      <c r="AE463" s="194"/>
      <c r="AF463" s="198"/>
      <c r="AG463" s="92"/>
      <c r="AH463" s="92"/>
      <c r="AI463" s="203"/>
      <c r="AJ463" s="210" t="s">
        <v>5787</v>
      </c>
      <c r="AK463" s="205"/>
      <c r="AL463" s="205"/>
      <c r="AM463" s="205"/>
      <c r="AN463" s="205"/>
      <c r="AO463" s="205"/>
      <c r="AP463" s="221"/>
      <c r="AQ463" s="227" t="s">
        <v>11913</v>
      </c>
      <c r="AR463" s="227"/>
      <c r="AS463" s="227"/>
      <c r="AT463" s="227"/>
      <c r="AU463" s="227"/>
      <c r="AV463" s="227"/>
      <c r="AW463" s="238"/>
      <c r="AX463" s="250" t="s">
        <v>423</v>
      </c>
      <c r="AY463" s="250"/>
      <c r="BD463" s="47"/>
      <c r="BE463" s="257"/>
      <c r="BH463" s="36" t="str">
        <f>IF($H$12='【発出時非表示】プルダウンリスト'!$B$4,"3年目",IF($H$12='【発出時非表示】プルダウンリスト'!$B$5,"2年目",IF($H$12='【発出時非表示】プルダウンリスト'!$B$6,"1年目","")))</f>
        <v>1年目</v>
      </c>
      <c r="BJ463" s="263"/>
    </row>
    <row r="464" spans="2:62" s="36" customFormat="1" ht="18.649999999999999" customHeight="1">
      <c r="B464" s="39"/>
      <c r="C464" s="59"/>
      <c r="D464" s="81"/>
      <c r="E464" s="81"/>
      <c r="F464" s="81"/>
      <c r="G464" s="81"/>
      <c r="H464" s="81"/>
      <c r="I464" s="81"/>
      <c r="J464" s="81"/>
      <c r="K464" s="81"/>
      <c r="L464" s="81"/>
      <c r="M464" s="81"/>
      <c r="N464" s="81"/>
      <c r="O464" s="81"/>
      <c r="P464" s="81"/>
      <c r="Q464" s="81"/>
      <c r="R464" s="81"/>
      <c r="S464" s="81"/>
      <c r="T464" s="81"/>
      <c r="U464" s="81"/>
      <c r="V464" s="81"/>
      <c r="W464" s="169"/>
      <c r="X464" s="174"/>
      <c r="Y464" s="181"/>
      <c r="Z464" s="181"/>
      <c r="AA464" s="181"/>
      <c r="AB464" s="191"/>
      <c r="AC464" s="191"/>
      <c r="AD464" s="191"/>
      <c r="AE464" s="195"/>
      <c r="AF464" s="198"/>
      <c r="AG464" s="92"/>
      <c r="AH464" s="92"/>
      <c r="AI464" s="203"/>
      <c r="AJ464" s="211"/>
      <c r="AK464" s="206"/>
      <c r="AL464" s="206"/>
      <c r="AM464" s="206"/>
      <c r="AN464" s="206"/>
      <c r="AO464" s="206"/>
      <c r="AP464" s="222"/>
      <c r="AQ464" s="203"/>
      <c r="AR464" s="213"/>
      <c r="AS464" s="213"/>
      <c r="AT464" s="213"/>
      <c r="AU464" s="213"/>
      <c r="AV464" s="213"/>
      <c r="AW464" s="213"/>
      <c r="AX464" s="186" t="str">
        <f>IFERROR(IF(AQ464="","",IF(AQ464="未計測","未計測",IF(AF458="増加KPI",IF(AQ464&gt;=AJ464,"達成","未達成"),IF(AF458="減少KPI",IF(AJ464&gt;=AQ464,"達成","未達成"),"判定不能")))),"判定不能")</f>
        <v/>
      </c>
      <c r="AY464" s="186"/>
      <c r="BD464" s="47"/>
      <c r="BE464" s="259" t="str">
        <f>IFERROR(IF(AQ464="","",IF(AQ464="未計測","未計測",IF(AQ458="なし",AX464,IF(AQ458="",AX464,IF(AF458="増加KPI",(AQ464-AQ458)/(AJ464-AQ458),IF(AF458="減少KPI",(AQ458-AQ464)/(AQ458-AJ464),AX464)))))),AX464)</f>
        <v/>
      </c>
      <c r="BF464" s="261" t="str">
        <f>IFERROR(IF(BE464="未計測",IF(AQ462="未計測","未計測",IF(AQ458="なし",AX462,IF(AQ458="",AX462,IF(AF458="増加KPI",(AQ462-AQ458)/(AJ464-AQ458),IF(AF458="減少KPI",(AQ458-AQ462)/(AQ458-AJ464),AX462))))),"―"),AX462)</f>
        <v>―</v>
      </c>
      <c r="BG464" s="261" t="str">
        <f>IFERROR(IF(BF464="未計測",IF(AQ460="未計測","未計測",IF(AQ458="なし",AX460,IF(AQ458="",AX460,IF(AF458="増加KPI",(AQ460-AQ458)/(AJ464-AQ458),IF(AF458="減少KPI",(AQ458-AQ460)/(AQ458-AJ464),AX460))))),"―"),AX460)</f>
        <v>―</v>
      </c>
      <c r="BH464" s="36" t="str">
        <f>IF($H$12='【発出時非表示】プルダウンリスト'!$B$4,AX464,IF($H$12='【発出時非表示】プルダウンリスト'!$B$5,AX462,IF($H$12='【発出時非表示】プルダウンリスト'!$B$6,AX460,"")))</f>
        <v/>
      </c>
      <c r="BJ464" s="263"/>
    </row>
    <row r="465" spans="3:62" s="36" customFormat="1" ht="18.649999999999999" customHeight="1">
      <c r="C465" s="64" t="s">
        <v>12026</v>
      </c>
      <c r="D465" s="86"/>
      <c r="E465" s="86"/>
      <c r="F465" s="86"/>
      <c r="G465" s="86"/>
      <c r="H465" s="86"/>
      <c r="I465" s="86"/>
      <c r="J465" s="86"/>
      <c r="K465" s="86"/>
      <c r="L465" s="103"/>
      <c r="M465" s="109"/>
      <c r="N465" s="124"/>
      <c r="O465" s="124"/>
      <c r="P465" s="124"/>
      <c r="Q465" s="124"/>
      <c r="R465" s="124"/>
      <c r="S465" s="124"/>
      <c r="T465" s="124"/>
      <c r="U465" s="124"/>
      <c r="V465" s="124"/>
      <c r="W465" s="124"/>
      <c r="X465" s="124"/>
      <c r="Y465" s="124"/>
      <c r="Z465" s="124"/>
      <c r="AA465" s="124"/>
      <c r="AB465" s="124"/>
      <c r="AC465" s="124"/>
      <c r="AD465" s="124"/>
      <c r="AE465" s="124"/>
      <c r="AF465" s="124"/>
      <c r="AG465" s="124"/>
      <c r="AH465" s="124"/>
      <c r="AI465" s="124"/>
      <c r="AJ465" s="124"/>
      <c r="AK465" s="124"/>
      <c r="AL465" s="124"/>
      <c r="AM465" s="124"/>
      <c r="AN465" s="124"/>
      <c r="AO465" s="124"/>
      <c r="AP465" s="124"/>
      <c r="AQ465" s="129"/>
      <c r="AR465" s="129"/>
      <c r="AS465" s="129"/>
      <c r="AT465" s="129"/>
      <c r="AU465" s="129"/>
      <c r="AV465" s="129"/>
      <c r="AW465" s="239"/>
      <c r="AX465" s="251"/>
      <c r="AY465" s="253"/>
      <c r="BD465" s="47"/>
      <c r="BE465" s="259"/>
      <c r="BF465" s="261"/>
      <c r="BG465" s="261"/>
      <c r="BI465" s="36" t="str">
        <f>IF(AQ458="なし",IF(M465="","未回答","回答済み"),"―")</f>
        <v>―</v>
      </c>
      <c r="BJ465" s="263"/>
    </row>
    <row r="466" spans="3:62" s="36" customFormat="1" ht="18.649999999999999" customHeight="1">
      <c r="C466" s="64"/>
      <c r="D466" s="86"/>
      <c r="E466" s="86"/>
      <c r="F466" s="86"/>
      <c r="G466" s="86"/>
      <c r="H466" s="86"/>
      <c r="I466" s="86"/>
      <c r="J466" s="86"/>
      <c r="K466" s="86"/>
      <c r="L466" s="103"/>
      <c r="M466" s="109"/>
      <c r="N466" s="124"/>
      <c r="O466" s="124"/>
      <c r="P466" s="124"/>
      <c r="Q466" s="124"/>
      <c r="R466" s="124"/>
      <c r="S466" s="124"/>
      <c r="T466" s="124"/>
      <c r="U466" s="124"/>
      <c r="V466" s="124"/>
      <c r="W466" s="124"/>
      <c r="X466" s="124"/>
      <c r="Y466" s="124"/>
      <c r="Z466" s="124"/>
      <c r="AA466" s="124"/>
      <c r="AB466" s="124"/>
      <c r="AC466" s="124"/>
      <c r="AD466" s="124"/>
      <c r="AE466" s="124"/>
      <c r="AF466" s="124"/>
      <c r="AG466" s="124"/>
      <c r="AH466" s="124"/>
      <c r="AI466" s="124"/>
      <c r="AJ466" s="124"/>
      <c r="AK466" s="124"/>
      <c r="AL466" s="124"/>
      <c r="AM466" s="124"/>
      <c r="AN466" s="124"/>
      <c r="AO466" s="124"/>
      <c r="AP466" s="124"/>
      <c r="AQ466" s="124"/>
      <c r="AR466" s="124"/>
      <c r="AS466" s="124"/>
      <c r="AT466" s="124"/>
      <c r="AU466" s="124"/>
      <c r="AV466" s="124"/>
      <c r="AW466" s="240"/>
      <c r="AX466" s="251"/>
      <c r="AY466" s="253"/>
      <c r="BD466" s="47"/>
      <c r="BE466" s="259"/>
      <c r="BF466" s="261"/>
      <c r="BG466" s="261"/>
      <c r="BJ466" s="263"/>
    </row>
    <row r="467" spans="3:62" s="36" customFormat="1" ht="18.649999999999999" customHeight="1">
      <c r="C467" s="65"/>
      <c r="D467" s="85"/>
      <c r="E467" s="85"/>
      <c r="F467" s="85"/>
      <c r="G467" s="85"/>
      <c r="H467" s="85"/>
      <c r="I467" s="85"/>
      <c r="J467" s="85"/>
      <c r="K467" s="85"/>
      <c r="L467" s="104"/>
      <c r="M467" s="110"/>
      <c r="N467" s="123"/>
      <c r="O467" s="123"/>
      <c r="P467" s="123"/>
      <c r="Q467" s="123"/>
      <c r="R467" s="123"/>
      <c r="S467" s="123"/>
      <c r="T467" s="123"/>
      <c r="U467" s="123"/>
      <c r="V467" s="123"/>
      <c r="W467" s="123"/>
      <c r="X467" s="123"/>
      <c r="Y467" s="123"/>
      <c r="Z467" s="123"/>
      <c r="AA467" s="123"/>
      <c r="AB467" s="123"/>
      <c r="AC467" s="123"/>
      <c r="AD467" s="123"/>
      <c r="AE467" s="123"/>
      <c r="AF467" s="123"/>
      <c r="AG467" s="123"/>
      <c r="AH467" s="123"/>
      <c r="AI467" s="123"/>
      <c r="AJ467" s="123"/>
      <c r="AK467" s="123"/>
      <c r="AL467" s="123"/>
      <c r="AM467" s="123"/>
      <c r="AN467" s="123"/>
      <c r="AO467" s="123"/>
      <c r="AP467" s="123"/>
      <c r="AQ467" s="123"/>
      <c r="AR467" s="123"/>
      <c r="AS467" s="123"/>
      <c r="AT467" s="123"/>
      <c r="AU467" s="123"/>
      <c r="AV467" s="123"/>
      <c r="AW467" s="241"/>
      <c r="AX467" s="249"/>
      <c r="AY467" s="253"/>
      <c r="BD467" s="47"/>
      <c r="BE467" s="259"/>
      <c r="BF467" s="261"/>
      <c r="BG467" s="261"/>
      <c r="BJ467" s="263"/>
    </row>
    <row r="468" spans="3:62" s="36" customFormat="1" ht="16.5" customHeight="1">
      <c r="C468" s="62" t="s">
        <v>12020</v>
      </c>
      <c r="D468" s="62"/>
      <c r="E468" s="62"/>
      <c r="F468" s="62" t="s">
        <v>577</v>
      </c>
      <c r="G468" s="62"/>
      <c r="H468" s="62"/>
      <c r="I468" s="62"/>
      <c r="J468" s="62"/>
      <c r="K468" s="62"/>
      <c r="L468" s="62"/>
      <c r="M468" s="111"/>
      <c r="N468" s="111"/>
      <c r="O468" s="111"/>
      <c r="P468" s="111"/>
      <c r="Q468" s="111"/>
      <c r="R468" s="111"/>
      <c r="S468" s="111"/>
      <c r="T468" s="111"/>
      <c r="U468" s="111"/>
      <c r="V468" s="111"/>
      <c r="W468" s="111"/>
      <c r="X468" s="111"/>
      <c r="Y468" s="111"/>
      <c r="Z468" s="111"/>
      <c r="AA468" s="111"/>
      <c r="AB468" s="111"/>
      <c r="AC468" s="111"/>
      <c r="AD468" s="111"/>
      <c r="AE468" s="111"/>
      <c r="AF468" s="111"/>
      <c r="AG468" s="111"/>
      <c r="AH468" s="111"/>
      <c r="AI468" s="111"/>
      <c r="AJ468" s="111"/>
      <c r="AK468" s="111"/>
      <c r="AL468" s="111"/>
      <c r="AM468" s="111"/>
      <c r="AN468" s="111"/>
      <c r="AO468" s="111"/>
      <c r="AP468" s="111"/>
      <c r="AQ468" s="111"/>
      <c r="AR468" s="111"/>
      <c r="AS468" s="111"/>
      <c r="AT468" s="111"/>
      <c r="AU468" s="111"/>
      <c r="AV468" s="111"/>
      <c r="AW468" s="111"/>
      <c r="AX468" s="251"/>
      <c r="AY468" s="185"/>
      <c r="BD468" s="47"/>
      <c r="BE468" s="257"/>
      <c r="BI468" s="36" t="str">
        <f>IF(BH464="達成",IF(OR(M468="",M471=""),"未回答",IF(AND(AX470="",AX473=""),"回答済み","字数不足")),"―")</f>
        <v>―</v>
      </c>
      <c r="BJ468" s="263"/>
    </row>
    <row r="469" spans="3:62" s="36" customFormat="1" ht="16.5" customHeight="1">
      <c r="C469" s="62"/>
      <c r="D469" s="62"/>
      <c r="E469" s="62"/>
      <c r="F469" s="62"/>
      <c r="G469" s="62"/>
      <c r="H469" s="62"/>
      <c r="I469" s="62"/>
      <c r="J469" s="62"/>
      <c r="K469" s="62"/>
      <c r="L469" s="62"/>
      <c r="M469" s="111"/>
      <c r="N469" s="111"/>
      <c r="O469" s="111"/>
      <c r="P469" s="111"/>
      <c r="Q469" s="111"/>
      <c r="R469" s="111"/>
      <c r="S469" s="111"/>
      <c r="T469" s="111"/>
      <c r="U469" s="111"/>
      <c r="V469" s="111"/>
      <c r="W469" s="111"/>
      <c r="X469" s="111"/>
      <c r="Y469" s="111"/>
      <c r="Z469" s="111"/>
      <c r="AA469" s="111"/>
      <c r="AB469" s="111"/>
      <c r="AC469" s="111"/>
      <c r="AD469" s="111"/>
      <c r="AE469" s="111"/>
      <c r="AF469" s="111"/>
      <c r="AG469" s="111"/>
      <c r="AH469" s="111"/>
      <c r="AI469" s="111"/>
      <c r="AJ469" s="111"/>
      <c r="AK469" s="111"/>
      <c r="AL469" s="111"/>
      <c r="AM469" s="111"/>
      <c r="AN469" s="111"/>
      <c r="AO469" s="111"/>
      <c r="AP469" s="111"/>
      <c r="AQ469" s="111"/>
      <c r="AR469" s="111"/>
      <c r="AS469" s="111"/>
      <c r="AT469" s="111"/>
      <c r="AU469" s="111"/>
      <c r="AV469" s="111"/>
      <c r="AW469" s="111"/>
      <c r="AX469" s="251" t="str">
        <f>"現在"&amp;LEN(M468)&amp;"字です。"</f>
        <v>現在0字です。</v>
      </c>
      <c r="AY469" s="185"/>
      <c r="BD469" s="47"/>
      <c r="BE469" s="257"/>
      <c r="BJ469" s="263"/>
    </row>
    <row r="470" spans="3:62" s="36" customFormat="1">
      <c r="C470" s="62"/>
      <c r="D470" s="62"/>
      <c r="E470" s="62"/>
      <c r="F470" s="62"/>
      <c r="G470" s="62"/>
      <c r="H470" s="62"/>
      <c r="I470" s="62"/>
      <c r="J470" s="62"/>
      <c r="K470" s="62"/>
      <c r="L470" s="62"/>
      <c r="M470" s="111"/>
      <c r="N470" s="111"/>
      <c r="O470" s="111"/>
      <c r="P470" s="111"/>
      <c r="Q470" s="111"/>
      <c r="R470" s="111"/>
      <c r="S470" s="111"/>
      <c r="T470" s="111"/>
      <c r="U470" s="111"/>
      <c r="V470" s="111"/>
      <c r="W470" s="111"/>
      <c r="X470" s="111"/>
      <c r="Y470" s="111"/>
      <c r="Z470" s="111"/>
      <c r="AA470" s="111"/>
      <c r="AB470" s="111"/>
      <c r="AC470" s="111"/>
      <c r="AD470" s="111"/>
      <c r="AE470" s="111"/>
      <c r="AF470" s="111"/>
      <c r="AG470" s="111"/>
      <c r="AH470" s="111"/>
      <c r="AI470" s="111"/>
      <c r="AJ470" s="111"/>
      <c r="AK470" s="111"/>
      <c r="AL470" s="111"/>
      <c r="AM470" s="111"/>
      <c r="AN470" s="111"/>
      <c r="AO470" s="111"/>
      <c r="AP470" s="111"/>
      <c r="AQ470" s="111"/>
      <c r="AR470" s="111"/>
      <c r="AS470" s="111"/>
      <c r="AT470" s="111"/>
      <c r="AU470" s="111"/>
      <c r="AV470" s="111"/>
      <c r="AW470" s="111"/>
      <c r="AX470" s="249" t="str">
        <f>IF(LEN(M468)&gt;=100,"","あと"&amp;100-LEN(M468)&amp;"字入力してください。")</f>
        <v>あと100字入力してください。</v>
      </c>
      <c r="AY470" s="185"/>
      <c r="BD470" s="47"/>
      <c r="BE470" s="257"/>
      <c r="BJ470" s="263"/>
    </row>
    <row r="471" spans="3:62" s="36" customFormat="1" ht="18.75" customHeight="1">
      <c r="C471" s="62"/>
      <c r="D471" s="62"/>
      <c r="E471" s="62"/>
      <c r="F471" s="62" t="s">
        <v>11955</v>
      </c>
      <c r="G471" s="62"/>
      <c r="H471" s="62"/>
      <c r="I471" s="62"/>
      <c r="J471" s="62"/>
      <c r="K471" s="62"/>
      <c r="L471" s="62"/>
      <c r="M471" s="111"/>
      <c r="N471" s="111"/>
      <c r="O471" s="111"/>
      <c r="P471" s="111"/>
      <c r="Q471" s="111"/>
      <c r="R471" s="111"/>
      <c r="S471" s="111"/>
      <c r="T471" s="111"/>
      <c r="U471" s="111"/>
      <c r="V471" s="111"/>
      <c r="W471" s="111"/>
      <c r="X471" s="111"/>
      <c r="Y471" s="111"/>
      <c r="Z471" s="111"/>
      <c r="AA471" s="111"/>
      <c r="AB471" s="111"/>
      <c r="AC471" s="111"/>
      <c r="AD471" s="111"/>
      <c r="AE471" s="111"/>
      <c r="AF471" s="111"/>
      <c r="AG471" s="111"/>
      <c r="AH471" s="111"/>
      <c r="AI471" s="111"/>
      <c r="AJ471" s="111"/>
      <c r="AK471" s="111"/>
      <c r="AL471" s="111"/>
      <c r="AM471" s="111"/>
      <c r="AN471" s="111"/>
      <c r="AO471" s="111"/>
      <c r="AP471" s="111"/>
      <c r="AQ471" s="111"/>
      <c r="AR471" s="111"/>
      <c r="AS471" s="111"/>
      <c r="AT471" s="111"/>
      <c r="AU471" s="111"/>
      <c r="AV471" s="111"/>
      <c r="AW471" s="111"/>
      <c r="AX471" s="252"/>
      <c r="AY471" s="254"/>
      <c r="BD471" s="47"/>
      <c r="BE471" s="257"/>
      <c r="BJ471" s="263"/>
    </row>
    <row r="472" spans="3:62" s="36" customFormat="1" ht="18.75" customHeight="1">
      <c r="C472" s="62"/>
      <c r="D472" s="62"/>
      <c r="E472" s="62"/>
      <c r="F472" s="62"/>
      <c r="G472" s="62"/>
      <c r="H472" s="62"/>
      <c r="I472" s="62"/>
      <c r="J472" s="62"/>
      <c r="K472" s="62"/>
      <c r="L472" s="62"/>
      <c r="M472" s="111"/>
      <c r="N472" s="111"/>
      <c r="O472" s="111"/>
      <c r="P472" s="111"/>
      <c r="Q472" s="111"/>
      <c r="R472" s="111"/>
      <c r="S472" s="111"/>
      <c r="T472" s="111"/>
      <c r="U472" s="111"/>
      <c r="V472" s="111"/>
      <c r="W472" s="111"/>
      <c r="X472" s="111"/>
      <c r="Y472" s="111"/>
      <c r="Z472" s="111"/>
      <c r="AA472" s="111"/>
      <c r="AB472" s="111"/>
      <c r="AC472" s="111"/>
      <c r="AD472" s="111"/>
      <c r="AE472" s="111"/>
      <c r="AF472" s="111"/>
      <c r="AG472" s="111"/>
      <c r="AH472" s="111"/>
      <c r="AI472" s="111"/>
      <c r="AJ472" s="111"/>
      <c r="AK472" s="111"/>
      <c r="AL472" s="111"/>
      <c r="AM472" s="111"/>
      <c r="AN472" s="111"/>
      <c r="AO472" s="111"/>
      <c r="AP472" s="111"/>
      <c r="AQ472" s="111"/>
      <c r="AR472" s="111"/>
      <c r="AS472" s="111"/>
      <c r="AT472" s="111"/>
      <c r="AU472" s="111"/>
      <c r="AV472" s="111"/>
      <c r="AW472" s="111"/>
      <c r="AX472" s="252" t="str">
        <f>"現在"&amp;LEN(M471)&amp;"字です。"</f>
        <v>現在0字です。</v>
      </c>
      <c r="AY472" s="254"/>
      <c r="BD472" s="47"/>
      <c r="BE472" s="257"/>
      <c r="BJ472" s="263"/>
    </row>
    <row r="473" spans="3:62" s="36" customFormat="1" ht="16.5" customHeight="1">
      <c r="C473" s="62"/>
      <c r="D473" s="62"/>
      <c r="E473" s="62"/>
      <c r="F473" s="62"/>
      <c r="G473" s="62"/>
      <c r="H473" s="62"/>
      <c r="I473" s="62"/>
      <c r="J473" s="62"/>
      <c r="K473" s="62"/>
      <c r="L473" s="62"/>
      <c r="M473" s="111"/>
      <c r="N473" s="111"/>
      <c r="O473" s="111"/>
      <c r="P473" s="111"/>
      <c r="Q473" s="111"/>
      <c r="R473" s="111"/>
      <c r="S473" s="111"/>
      <c r="T473" s="111"/>
      <c r="U473" s="111"/>
      <c r="V473" s="111"/>
      <c r="W473" s="111"/>
      <c r="X473" s="111"/>
      <c r="Y473" s="111"/>
      <c r="Z473" s="111"/>
      <c r="AA473" s="111"/>
      <c r="AB473" s="111"/>
      <c r="AC473" s="111"/>
      <c r="AD473" s="111"/>
      <c r="AE473" s="111"/>
      <c r="AF473" s="111"/>
      <c r="AG473" s="111"/>
      <c r="AH473" s="111"/>
      <c r="AI473" s="111"/>
      <c r="AJ473" s="111"/>
      <c r="AK473" s="111"/>
      <c r="AL473" s="111"/>
      <c r="AM473" s="111"/>
      <c r="AN473" s="111"/>
      <c r="AO473" s="111"/>
      <c r="AP473" s="111"/>
      <c r="AQ473" s="111"/>
      <c r="AR473" s="111"/>
      <c r="AS473" s="111"/>
      <c r="AT473" s="111"/>
      <c r="AU473" s="111"/>
      <c r="AV473" s="111"/>
      <c r="AW473" s="111"/>
      <c r="AX473" s="249" t="str">
        <f>IF(LEN(M471)&gt;=100,"","あと"&amp;100-LEN(M471)&amp;"字入力してください。")</f>
        <v>あと100字入力してください。</v>
      </c>
      <c r="AY473" s="251"/>
      <c r="BD473" s="47"/>
      <c r="BE473" s="257"/>
      <c r="BJ473" s="263"/>
    </row>
    <row r="474" spans="3:62" s="36" customFormat="1" ht="16.5" customHeight="1">
      <c r="C474" s="62" t="s">
        <v>12021</v>
      </c>
      <c r="D474" s="62"/>
      <c r="E474" s="62"/>
      <c r="F474" s="63" t="s">
        <v>11373</v>
      </c>
      <c r="G474" s="84"/>
      <c r="H474" s="84"/>
      <c r="I474" s="84"/>
      <c r="J474" s="87"/>
      <c r="K474" s="62" t="s">
        <v>988</v>
      </c>
      <c r="L474" s="62"/>
      <c r="M474" s="112"/>
      <c r="N474" s="125"/>
      <c r="O474" s="130" t="s">
        <v>8529</v>
      </c>
      <c r="P474" s="130"/>
      <c r="Q474" s="130"/>
      <c r="R474" s="130"/>
      <c r="S474" s="130"/>
      <c r="T474" s="130"/>
      <c r="U474" s="130"/>
      <c r="V474" s="130"/>
      <c r="W474" s="130"/>
      <c r="X474" s="130"/>
      <c r="Y474" s="130"/>
      <c r="Z474" s="130"/>
      <c r="AA474" s="130"/>
      <c r="AB474" s="130"/>
      <c r="AC474" s="130"/>
      <c r="AD474" s="130"/>
      <c r="AE474" s="130"/>
      <c r="AF474" s="130"/>
      <c r="AG474" s="130"/>
      <c r="AH474" s="130"/>
      <c r="AI474" s="130"/>
      <c r="AJ474" s="130"/>
      <c r="AK474" s="130"/>
      <c r="AL474" s="130"/>
      <c r="AM474" s="130"/>
      <c r="AN474" s="130"/>
      <c r="AO474" s="130"/>
      <c r="AP474" s="130"/>
      <c r="AQ474" s="130"/>
      <c r="AR474" s="130"/>
      <c r="AS474" s="130"/>
      <c r="AT474" s="130"/>
      <c r="AU474" s="130"/>
      <c r="AV474" s="130"/>
      <c r="AW474" s="242"/>
      <c r="AX474" s="252"/>
      <c r="AY474" s="185"/>
      <c r="BD474" s="47"/>
      <c r="BE474" s="257" t="b">
        <v>0</v>
      </c>
      <c r="BI474" s="36" t="str">
        <f>IF(BH464="未達成",IF(OR(AND(BE474=FALSE,BE475=FALSE,BE476=FALSE,BE477=FALSE),M478="",M481=""),"未回答",IF(AND(AX480="",AX483=""),"回答済み","字数不足")),"―")</f>
        <v>―</v>
      </c>
      <c r="BJ474" s="263"/>
    </row>
    <row r="475" spans="3:62" s="36" customFormat="1" ht="16.5" customHeight="1">
      <c r="C475" s="62"/>
      <c r="D475" s="62"/>
      <c r="E475" s="62"/>
      <c r="F475" s="60"/>
      <c r="G475" s="83"/>
      <c r="H475" s="83"/>
      <c r="I475" s="83"/>
      <c r="J475" s="88"/>
      <c r="K475" s="62"/>
      <c r="L475" s="62"/>
      <c r="M475" s="113"/>
      <c r="N475" s="126"/>
      <c r="O475" s="131" t="s">
        <v>6237</v>
      </c>
      <c r="P475" s="131"/>
      <c r="Q475" s="131"/>
      <c r="R475" s="131"/>
      <c r="S475" s="131"/>
      <c r="T475" s="131"/>
      <c r="U475" s="131"/>
      <c r="V475" s="131"/>
      <c r="W475" s="131"/>
      <c r="X475" s="131"/>
      <c r="Y475" s="131"/>
      <c r="Z475" s="131"/>
      <c r="AA475" s="131"/>
      <c r="AB475" s="131"/>
      <c r="AC475" s="131"/>
      <c r="AD475" s="131"/>
      <c r="AE475" s="131"/>
      <c r="AF475" s="131"/>
      <c r="AG475" s="131"/>
      <c r="AH475" s="131"/>
      <c r="AI475" s="131"/>
      <c r="AJ475" s="131"/>
      <c r="AK475" s="131"/>
      <c r="AL475" s="131"/>
      <c r="AM475" s="131"/>
      <c r="AN475" s="131"/>
      <c r="AO475" s="131"/>
      <c r="AP475" s="131"/>
      <c r="AQ475" s="131"/>
      <c r="AR475" s="131"/>
      <c r="AS475" s="131"/>
      <c r="AT475" s="131"/>
      <c r="AU475" s="131"/>
      <c r="AV475" s="131"/>
      <c r="AW475" s="243"/>
      <c r="AX475" s="252"/>
      <c r="AY475" s="185"/>
      <c r="BD475" s="47"/>
      <c r="BE475" s="257" t="b">
        <v>0</v>
      </c>
      <c r="BJ475" s="263"/>
    </row>
    <row r="476" spans="3:62" s="36" customFormat="1" ht="16.5" customHeight="1">
      <c r="C476" s="62"/>
      <c r="D476" s="62"/>
      <c r="E476" s="62"/>
      <c r="F476" s="60"/>
      <c r="G476" s="83"/>
      <c r="H476" s="83"/>
      <c r="I476" s="83"/>
      <c r="J476" s="88"/>
      <c r="K476" s="62"/>
      <c r="L476" s="62"/>
      <c r="M476" s="113"/>
      <c r="N476" s="126"/>
      <c r="O476" s="131" t="s">
        <v>9784</v>
      </c>
      <c r="P476" s="131"/>
      <c r="Q476" s="131"/>
      <c r="R476" s="131"/>
      <c r="S476" s="131"/>
      <c r="T476" s="131"/>
      <c r="U476" s="131"/>
      <c r="V476" s="131"/>
      <c r="W476" s="131"/>
      <c r="X476" s="131"/>
      <c r="Y476" s="131"/>
      <c r="Z476" s="131"/>
      <c r="AA476" s="131"/>
      <c r="AB476" s="131"/>
      <c r="AC476" s="131"/>
      <c r="AD476" s="131"/>
      <c r="AE476" s="131"/>
      <c r="AF476" s="131"/>
      <c r="AG476" s="131"/>
      <c r="AH476" s="131"/>
      <c r="AI476" s="131"/>
      <c r="AJ476" s="131"/>
      <c r="AK476" s="131"/>
      <c r="AL476" s="131"/>
      <c r="AM476" s="131"/>
      <c r="AN476" s="131"/>
      <c r="AO476" s="131"/>
      <c r="AP476" s="131"/>
      <c r="AQ476" s="131"/>
      <c r="AR476" s="131"/>
      <c r="AS476" s="131"/>
      <c r="AT476" s="131"/>
      <c r="AU476" s="131"/>
      <c r="AV476" s="131"/>
      <c r="AW476" s="243"/>
      <c r="AX476" s="252"/>
      <c r="AY476" s="185"/>
      <c r="BD476" s="47"/>
      <c r="BE476" s="257" t="b">
        <v>0</v>
      </c>
      <c r="BJ476" s="263"/>
    </row>
    <row r="477" spans="3:62" s="36" customFormat="1" ht="16.5" customHeight="1">
      <c r="C477" s="62"/>
      <c r="D477" s="62"/>
      <c r="E477" s="62"/>
      <c r="F477" s="60"/>
      <c r="G477" s="83"/>
      <c r="H477" s="83"/>
      <c r="I477" s="83"/>
      <c r="J477" s="88"/>
      <c r="K477" s="62"/>
      <c r="L477" s="62"/>
      <c r="M477" s="114"/>
      <c r="N477" s="127"/>
      <c r="O477" s="132" t="s">
        <v>12025</v>
      </c>
      <c r="P477" s="132"/>
      <c r="Q477" s="132"/>
      <c r="R477" s="132"/>
      <c r="S477" s="132"/>
      <c r="T477" s="132"/>
      <c r="U477" s="132"/>
      <c r="V477" s="132"/>
      <c r="W477" s="132"/>
      <c r="X477" s="132"/>
      <c r="Y477" s="132"/>
      <c r="Z477" s="132"/>
      <c r="AA477" s="132"/>
      <c r="AB477" s="132"/>
      <c r="AC477" s="132"/>
      <c r="AD477" s="132"/>
      <c r="AE477" s="132"/>
      <c r="AF477" s="132"/>
      <c r="AG477" s="132"/>
      <c r="AH477" s="132"/>
      <c r="AI477" s="132"/>
      <c r="AJ477" s="132"/>
      <c r="AK477" s="132"/>
      <c r="AL477" s="132"/>
      <c r="AM477" s="132"/>
      <c r="AN477" s="132"/>
      <c r="AO477" s="132"/>
      <c r="AP477" s="132"/>
      <c r="AQ477" s="132"/>
      <c r="AR477" s="132"/>
      <c r="AS477" s="132"/>
      <c r="AT477" s="132"/>
      <c r="AU477" s="132"/>
      <c r="AV477" s="132"/>
      <c r="AW477" s="244"/>
      <c r="AX477" s="252"/>
      <c r="AY477" s="185"/>
      <c r="BD477" s="47"/>
      <c r="BE477" s="257" t="b">
        <v>0</v>
      </c>
      <c r="BJ477" s="263"/>
    </row>
    <row r="478" spans="3:62" s="36" customFormat="1" ht="16.5" customHeight="1">
      <c r="C478" s="62"/>
      <c r="D478" s="62"/>
      <c r="E478" s="62"/>
      <c r="F478" s="60"/>
      <c r="G478" s="83"/>
      <c r="H478" s="83"/>
      <c r="I478" s="83"/>
      <c r="J478" s="88"/>
      <c r="K478" s="62" t="s">
        <v>10677</v>
      </c>
      <c r="L478" s="62"/>
      <c r="M478" s="115"/>
      <c r="N478" s="115"/>
      <c r="O478" s="115"/>
      <c r="P478" s="115"/>
      <c r="Q478" s="115"/>
      <c r="R478" s="115"/>
      <c r="S478" s="115"/>
      <c r="T478" s="115"/>
      <c r="U478" s="115"/>
      <c r="V478" s="115"/>
      <c r="W478" s="115"/>
      <c r="X478" s="115"/>
      <c r="Y478" s="115"/>
      <c r="Z478" s="115"/>
      <c r="AA478" s="115"/>
      <c r="AB478" s="115"/>
      <c r="AC478" s="115"/>
      <c r="AD478" s="115"/>
      <c r="AE478" s="115"/>
      <c r="AF478" s="115"/>
      <c r="AG478" s="115"/>
      <c r="AH478" s="115"/>
      <c r="AI478" s="115"/>
      <c r="AJ478" s="115"/>
      <c r="AK478" s="115"/>
      <c r="AL478" s="115"/>
      <c r="AM478" s="115"/>
      <c r="AN478" s="115"/>
      <c r="AO478" s="115"/>
      <c r="AP478" s="115"/>
      <c r="AQ478" s="115"/>
      <c r="AR478" s="115"/>
      <c r="AS478" s="115"/>
      <c r="AT478" s="115"/>
      <c r="AU478" s="115"/>
      <c r="AV478" s="115"/>
      <c r="AW478" s="115"/>
      <c r="AX478" s="252"/>
      <c r="AY478" s="185"/>
      <c r="BD478" s="47"/>
      <c r="BE478" s="257"/>
      <c r="BJ478" s="263"/>
    </row>
    <row r="479" spans="3:62" s="36" customFormat="1" ht="16.5" customHeight="1">
      <c r="C479" s="62"/>
      <c r="D479" s="62"/>
      <c r="E479" s="62"/>
      <c r="F479" s="60"/>
      <c r="G479" s="83"/>
      <c r="H479" s="83"/>
      <c r="I479" s="83"/>
      <c r="J479" s="88"/>
      <c r="K479" s="62"/>
      <c r="L479" s="62"/>
      <c r="M479" s="115"/>
      <c r="N479" s="115"/>
      <c r="O479" s="115"/>
      <c r="P479" s="115"/>
      <c r="Q479" s="115"/>
      <c r="R479" s="115"/>
      <c r="S479" s="115"/>
      <c r="T479" s="115"/>
      <c r="U479" s="115"/>
      <c r="V479" s="115"/>
      <c r="W479" s="115"/>
      <c r="X479" s="115"/>
      <c r="Y479" s="115"/>
      <c r="Z479" s="115"/>
      <c r="AA479" s="115"/>
      <c r="AB479" s="115"/>
      <c r="AC479" s="115"/>
      <c r="AD479" s="115"/>
      <c r="AE479" s="115"/>
      <c r="AF479" s="115"/>
      <c r="AG479" s="115"/>
      <c r="AH479" s="115"/>
      <c r="AI479" s="115"/>
      <c r="AJ479" s="115"/>
      <c r="AK479" s="115"/>
      <c r="AL479" s="115"/>
      <c r="AM479" s="115"/>
      <c r="AN479" s="115"/>
      <c r="AO479" s="115"/>
      <c r="AP479" s="115"/>
      <c r="AQ479" s="115"/>
      <c r="AR479" s="115"/>
      <c r="AS479" s="115"/>
      <c r="AT479" s="115"/>
      <c r="AU479" s="115"/>
      <c r="AV479" s="115"/>
      <c r="AW479" s="115"/>
      <c r="AX479" s="252" t="str">
        <f>"現在"&amp;LEN(M478)&amp;"字です。"</f>
        <v>現在0字です。</v>
      </c>
      <c r="AY479" s="185"/>
      <c r="BD479" s="47"/>
      <c r="BE479" s="257"/>
      <c r="BJ479" s="263"/>
    </row>
    <row r="480" spans="3:62" s="36" customFormat="1">
      <c r="C480" s="62"/>
      <c r="D480" s="62"/>
      <c r="E480" s="62"/>
      <c r="F480" s="61"/>
      <c r="G480" s="82"/>
      <c r="H480" s="82"/>
      <c r="I480" s="82"/>
      <c r="J480" s="89"/>
      <c r="K480" s="62"/>
      <c r="L480" s="62"/>
      <c r="M480" s="115"/>
      <c r="N480" s="115"/>
      <c r="O480" s="115"/>
      <c r="P480" s="115"/>
      <c r="Q480" s="115"/>
      <c r="R480" s="115"/>
      <c r="S480" s="115"/>
      <c r="T480" s="115"/>
      <c r="U480" s="115"/>
      <c r="V480" s="115"/>
      <c r="W480" s="115"/>
      <c r="X480" s="115"/>
      <c r="Y480" s="115"/>
      <c r="Z480" s="115"/>
      <c r="AA480" s="115"/>
      <c r="AB480" s="115"/>
      <c r="AC480" s="115"/>
      <c r="AD480" s="115"/>
      <c r="AE480" s="115"/>
      <c r="AF480" s="115"/>
      <c r="AG480" s="115"/>
      <c r="AH480" s="115"/>
      <c r="AI480" s="115"/>
      <c r="AJ480" s="115"/>
      <c r="AK480" s="115"/>
      <c r="AL480" s="115"/>
      <c r="AM480" s="115"/>
      <c r="AN480" s="115"/>
      <c r="AO480" s="115"/>
      <c r="AP480" s="115"/>
      <c r="AQ480" s="115"/>
      <c r="AR480" s="115"/>
      <c r="AS480" s="115"/>
      <c r="AT480" s="115"/>
      <c r="AU480" s="115"/>
      <c r="AV480" s="115"/>
      <c r="AW480" s="115"/>
      <c r="AX480" s="249" t="str">
        <f>IF(LEN(M478)&gt;=100,"","あと"&amp;100-LEN(M478)&amp;"字入力してください。")</f>
        <v>あと100字入力してください。</v>
      </c>
      <c r="AY480" s="185"/>
      <c r="BD480" s="47"/>
      <c r="BE480" s="257"/>
      <c r="BJ480" s="263"/>
    </row>
    <row r="481" spans="3:62" s="36" customFormat="1">
      <c r="C481" s="62"/>
      <c r="D481" s="62"/>
      <c r="E481" s="62"/>
      <c r="F481" s="62" t="s">
        <v>11955</v>
      </c>
      <c r="G481" s="62"/>
      <c r="H481" s="62"/>
      <c r="I481" s="62"/>
      <c r="J481" s="62"/>
      <c r="K481" s="62"/>
      <c r="L481" s="62"/>
      <c r="M481" s="115"/>
      <c r="N481" s="115"/>
      <c r="O481" s="115"/>
      <c r="P481" s="115"/>
      <c r="Q481" s="115"/>
      <c r="R481" s="115"/>
      <c r="S481" s="115"/>
      <c r="T481" s="115"/>
      <c r="U481" s="115"/>
      <c r="V481" s="115"/>
      <c r="W481" s="115"/>
      <c r="X481" s="115"/>
      <c r="Y481" s="115"/>
      <c r="Z481" s="115"/>
      <c r="AA481" s="115"/>
      <c r="AB481" s="115"/>
      <c r="AC481" s="115"/>
      <c r="AD481" s="115"/>
      <c r="AE481" s="115"/>
      <c r="AF481" s="115"/>
      <c r="AG481" s="115"/>
      <c r="AH481" s="115"/>
      <c r="AI481" s="115"/>
      <c r="AJ481" s="115"/>
      <c r="AK481" s="115"/>
      <c r="AL481" s="115"/>
      <c r="AM481" s="115"/>
      <c r="AN481" s="115"/>
      <c r="AO481" s="115"/>
      <c r="AP481" s="115"/>
      <c r="AQ481" s="115"/>
      <c r="AR481" s="115"/>
      <c r="AS481" s="115"/>
      <c r="AT481" s="115"/>
      <c r="AU481" s="115"/>
      <c r="AV481" s="115"/>
      <c r="AW481" s="115"/>
      <c r="AX481" s="252"/>
      <c r="AY481" s="254"/>
      <c r="BD481" s="47"/>
      <c r="BE481" s="257"/>
      <c r="BJ481" s="263"/>
    </row>
    <row r="482" spans="3:62" s="36" customFormat="1">
      <c r="C482" s="62"/>
      <c r="D482" s="62"/>
      <c r="E482" s="62"/>
      <c r="F482" s="62"/>
      <c r="G482" s="62"/>
      <c r="H482" s="62"/>
      <c r="I482" s="62"/>
      <c r="J482" s="62"/>
      <c r="K482" s="62"/>
      <c r="L482" s="62"/>
      <c r="M482" s="115"/>
      <c r="N482" s="115"/>
      <c r="O482" s="115"/>
      <c r="P482" s="115"/>
      <c r="Q482" s="115"/>
      <c r="R482" s="115"/>
      <c r="S482" s="115"/>
      <c r="T482" s="115"/>
      <c r="U482" s="115"/>
      <c r="V482" s="115"/>
      <c r="W482" s="115"/>
      <c r="X482" s="115"/>
      <c r="Y482" s="115"/>
      <c r="Z482" s="115"/>
      <c r="AA482" s="115"/>
      <c r="AB482" s="115"/>
      <c r="AC482" s="115"/>
      <c r="AD482" s="115"/>
      <c r="AE482" s="115"/>
      <c r="AF482" s="115"/>
      <c r="AG482" s="115"/>
      <c r="AH482" s="115"/>
      <c r="AI482" s="115"/>
      <c r="AJ482" s="115"/>
      <c r="AK482" s="115"/>
      <c r="AL482" s="115"/>
      <c r="AM482" s="115"/>
      <c r="AN482" s="115"/>
      <c r="AO482" s="115"/>
      <c r="AP482" s="115"/>
      <c r="AQ482" s="115"/>
      <c r="AR482" s="115"/>
      <c r="AS482" s="115"/>
      <c r="AT482" s="115"/>
      <c r="AU482" s="115"/>
      <c r="AV482" s="115"/>
      <c r="AW482" s="115"/>
      <c r="AX482" s="252" t="str">
        <f>"現在"&amp;LEN(M481)&amp;"字です。"</f>
        <v>現在0字です。</v>
      </c>
      <c r="AY482" s="254"/>
      <c r="BD482" s="47"/>
      <c r="BE482" s="257"/>
      <c r="BJ482" s="263"/>
    </row>
    <row r="483" spans="3:62" s="36" customFormat="1" ht="16.5" customHeight="1">
      <c r="C483" s="62"/>
      <c r="D483" s="62"/>
      <c r="E483" s="62"/>
      <c r="F483" s="62"/>
      <c r="G483" s="62"/>
      <c r="H483" s="62"/>
      <c r="I483" s="62"/>
      <c r="J483" s="62"/>
      <c r="K483" s="62"/>
      <c r="L483" s="62"/>
      <c r="M483" s="115"/>
      <c r="N483" s="115"/>
      <c r="O483" s="115"/>
      <c r="P483" s="115"/>
      <c r="Q483" s="115"/>
      <c r="R483" s="115"/>
      <c r="S483" s="115"/>
      <c r="T483" s="115"/>
      <c r="U483" s="115"/>
      <c r="V483" s="115"/>
      <c r="W483" s="115"/>
      <c r="X483" s="115"/>
      <c r="Y483" s="115"/>
      <c r="Z483" s="115"/>
      <c r="AA483" s="115"/>
      <c r="AB483" s="115"/>
      <c r="AC483" s="115"/>
      <c r="AD483" s="115"/>
      <c r="AE483" s="115"/>
      <c r="AF483" s="115"/>
      <c r="AG483" s="115"/>
      <c r="AH483" s="115"/>
      <c r="AI483" s="115"/>
      <c r="AJ483" s="115"/>
      <c r="AK483" s="115"/>
      <c r="AL483" s="115"/>
      <c r="AM483" s="115"/>
      <c r="AN483" s="115"/>
      <c r="AO483" s="115"/>
      <c r="AP483" s="115"/>
      <c r="AQ483" s="115"/>
      <c r="AR483" s="115"/>
      <c r="AS483" s="115"/>
      <c r="AT483" s="115"/>
      <c r="AU483" s="115"/>
      <c r="AV483" s="115"/>
      <c r="AW483" s="115"/>
      <c r="AX483" s="249" t="str">
        <f>IF(LEN(M481)&gt;=100,"","あと"&amp;100-LEN(M481)&amp;"字入力してください。")</f>
        <v>あと100字入力してください。</v>
      </c>
      <c r="AY483" s="251"/>
      <c r="BD483" s="47"/>
      <c r="BE483" s="257"/>
      <c r="BJ483" s="263"/>
    </row>
    <row r="484" spans="3:62" s="36" customFormat="1" ht="16.5" customHeight="1">
      <c r="C484" s="63" t="s">
        <v>8545</v>
      </c>
      <c r="D484" s="84"/>
      <c r="E484" s="87"/>
      <c r="F484" s="63" t="s">
        <v>1283</v>
      </c>
      <c r="G484" s="84"/>
      <c r="H484" s="84"/>
      <c r="I484" s="84"/>
      <c r="J484" s="87"/>
      <c r="K484" s="63" t="s">
        <v>2497</v>
      </c>
      <c r="L484" s="87"/>
      <c r="M484" s="112"/>
      <c r="N484" s="125"/>
      <c r="O484" s="130" t="s">
        <v>12022</v>
      </c>
      <c r="P484" s="130"/>
      <c r="Q484" s="130"/>
      <c r="R484" s="130"/>
      <c r="S484" s="130"/>
      <c r="T484" s="130"/>
      <c r="U484" s="130"/>
      <c r="V484" s="130"/>
      <c r="W484" s="130"/>
      <c r="X484" s="130"/>
      <c r="Y484" s="130"/>
      <c r="Z484" s="130"/>
      <c r="AA484" s="130"/>
      <c r="AB484" s="130"/>
      <c r="AC484" s="130"/>
      <c r="AD484" s="130"/>
      <c r="AE484" s="130"/>
      <c r="AF484" s="130"/>
      <c r="AG484" s="130"/>
      <c r="AH484" s="130"/>
      <c r="AI484" s="130"/>
      <c r="AJ484" s="130"/>
      <c r="AK484" s="130"/>
      <c r="AL484" s="130"/>
      <c r="AM484" s="130"/>
      <c r="AN484" s="130"/>
      <c r="AO484" s="130"/>
      <c r="AP484" s="130"/>
      <c r="AQ484" s="130"/>
      <c r="AR484" s="130"/>
      <c r="AS484" s="130"/>
      <c r="AT484" s="130"/>
      <c r="AU484" s="130"/>
      <c r="AV484" s="130"/>
      <c r="AW484" s="242"/>
      <c r="AX484" s="252"/>
      <c r="AY484" s="251"/>
      <c r="BD484" s="47"/>
      <c r="BE484" s="257" t="b">
        <v>0</v>
      </c>
      <c r="BI484" s="36" t="str">
        <f>IF(BH464="未計測",IF(BE492=1,IF(OR(AND(BE484=FALSE,BE485=FALSE,BE486=FALSE,BE487=FALSE,BE488=FALSE),M489="",Z492="",M498=""),"未回答",IF(AND(AX491="",AX500=""),"回答済み","字数不足")),IF(BE492=2,IF(OR(AND(BE484=FALSE,BE485=FALSE,BE486=FALSE,BE487=FALSE,BE488=FALSE),M489="",Z495="",M498=""),"未回答",IF(AND(AX491="",AX497="",AX500=""),"回答済み","字数不足")),"未回答")),"―")</f>
        <v>―</v>
      </c>
      <c r="BJ484" s="263"/>
    </row>
    <row r="485" spans="3:62" s="36" customFormat="1" ht="16.5" customHeight="1">
      <c r="C485" s="60"/>
      <c r="D485" s="83"/>
      <c r="E485" s="88"/>
      <c r="F485" s="60"/>
      <c r="G485" s="83"/>
      <c r="H485" s="83"/>
      <c r="I485" s="83"/>
      <c r="J485" s="88"/>
      <c r="K485" s="60"/>
      <c r="L485" s="88"/>
      <c r="M485" s="113"/>
      <c r="N485" s="126"/>
      <c r="O485" s="131" t="s">
        <v>11487</v>
      </c>
      <c r="P485" s="131"/>
      <c r="Q485" s="131"/>
      <c r="R485" s="131"/>
      <c r="S485" s="131"/>
      <c r="T485" s="131"/>
      <c r="U485" s="131"/>
      <c r="V485" s="131"/>
      <c r="W485" s="131"/>
      <c r="X485" s="131"/>
      <c r="Y485" s="131"/>
      <c r="Z485" s="131"/>
      <c r="AA485" s="131"/>
      <c r="AB485" s="131"/>
      <c r="AC485" s="131"/>
      <c r="AD485" s="131"/>
      <c r="AE485" s="131"/>
      <c r="AF485" s="131"/>
      <c r="AG485" s="131"/>
      <c r="AH485" s="131"/>
      <c r="AI485" s="131"/>
      <c r="AJ485" s="131"/>
      <c r="AK485" s="131"/>
      <c r="AL485" s="131"/>
      <c r="AM485" s="131"/>
      <c r="AN485" s="131"/>
      <c r="AO485" s="131"/>
      <c r="AP485" s="131"/>
      <c r="AQ485" s="131"/>
      <c r="AR485" s="131"/>
      <c r="AS485" s="131"/>
      <c r="AT485" s="131"/>
      <c r="AU485" s="131"/>
      <c r="AV485" s="131"/>
      <c r="AW485" s="243"/>
      <c r="AX485" s="252"/>
      <c r="AY485" s="251"/>
      <c r="BD485" s="47"/>
      <c r="BE485" s="257" t="b">
        <v>0</v>
      </c>
      <c r="BJ485" s="263"/>
    </row>
    <row r="486" spans="3:62" s="36" customFormat="1" ht="16.5" customHeight="1">
      <c r="C486" s="60"/>
      <c r="D486" s="83"/>
      <c r="E486" s="88"/>
      <c r="F486" s="60"/>
      <c r="G486" s="83"/>
      <c r="H486" s="83"/>
      <c r="I486" s="83"/>
      <c r="J486" s="88"/>
      <c r="K486" s="60"/>
      <c r="L486" s="88"/>
      <c r="M486" s="113"/>
      <c r="N486" s="126"/>
      <c r="O486" s="131" t="s">
        <v>11960</v>
      </c>
      <c r="P486" s="131"/>
      <c r="Q486" s="131"/>
      <c r="R486" s="131"/>
      <c r="S486" s="131"/>
      <c r="T486" s="131"/>
      <c r="U486" s="131"/>
      <c r="V486" s="131"/>
      <c r="W486" s="131"/>
      <c r="X486" s="131"/>
      <c r="Y486" s="131"/>
      <c r="Z486" s="131"/>
      <c r="AA486" s="131"/>
      <c r="AB486" s="131"/>
      <c r="AC486" s="131"/>
      <c r="AD486" s="131"/>
      <c r="AE486" s="131"/>
      <c r="AF486" s="131"/>
      <c r="AG486" s="131"/>
      <c r="AH486" s="131"/>
      <c r="AI486" s="131"/>
      <c r="AJ486" s="131"/>
      <c r="AK486" s="131"/>
      <c r="AL486" s="131"/>
      <c r="AM486" s="131"/>
      <c r="AN486" s="131"/>
      <c r="AO486" s="131"/>
      <c r="AP486" s="131"/>
      <c r="AQ486" s="131"/>
      <c r="AR486" s="131"/>
      <c r="AS486" s="131"/>
      <c r="AT486" s="131"/>
      <c r="AU486" s="131"/>
      <c r="AV486" s="131"/>
      <c r="AW486" s="243"/>
      <c r="AX486" s="252"/>
      <c r="AY486" s="251"/>
      <c r="BD486" s="47"/>
      <c r="BE486" s="257" t="b">
        <v>0</v>
      </c>
      <c r="BJ486" s="263"/>
    </row>
    <row r="487" spans="3:62" s="36" customFormat="1" ht="16.5" customHeight="1">
      <c r="C487" s="60"/>
      <c r="D487" s="83"/>
      <c r="E487" s="88"/>
      <c r="F487" s="60"/>
      <c r="G487" s="83"/>
      <c r="H487" s="83"/>
      <c r="I487" s="83"/>
      <c r="J487" s="88"/>
      <c r="K487" s="60"/>
      <c r="L487" s="88"/>
      <c r="M487" s="113"/>
      <c r="N487" s="126"/>
      <c r="O487" s="131" t="s">
        <v>11963</v>
      </c>
      <c r="P487" s="131"/>
      <c r="Q487" s="131"/>
      <c r="R487" s="131"/>
      <c r="S487" s="131"/>
      <c r="T487" s="131"/>
      <c r="U487" s="131"/>
      <c r="V487" s="131"/>
      <c r="W487" s="131"/>
      <c r="X487" s="131"/>
      <c r="Y487" s="131"/>
      <c r="Z487" s="131"/>
      <c r="AA487" s="131"/>
      <c r="AB487" s="131"/>
      <c r="AC487" s="131"/>
      <c r="AD487" s="131"/>
      <c r="AE487" s="131"/>
      <c r="AF487" s="131"/>
      <c r="AG487" s="131"/>
      <c r="AH487" s="131"/>
      <c r="AI487" s="131"/>
      <c r="AJ487" s="131"/>
      <c r="AK487" s="131"/>
      <c r="AL487" s="131"/>
      <c r="AM487" s="131"/>
      <c r="AN487" s="131"/>
      <c r="AO487" s="131"/>
      <c r="AP487" s="131"/>
      <c r="AQ487" s="131"/>
      <c r="AR487" s="131"/>
      <c r="AS487" s="131"/>
      <c r="AT487" s="131"/>
      <c r="AU487" s="131"/>
      <c r="AV487" s="131"/>
      <c r="AW487" s="243"/>
      <c r="AX487" s="252"/>
      <c r="AY487" s="251"/>
      <c r="BD487" s="47"/>
      <c r="BE487" s="257" t="b">
        <v>0</v>
      </c>
      <c r="BJ487" s="263"/>
    </row>
    <row r="488" spans="3:62" s="36" customFormat="1" ht="16.5" customHeight="1">
      <c r="C488" s="60"/>
      <c r="D488" s="83"/>
      <c r="E488" s="88"/>
      <c r="F488" s="60"/>
      <c r="G488" s="83"/>
      <c r="H488" s="83"/>
      <c r="I488" s="83"/>
      <c r="J488" s="88"/>
      <c r="K488" s="61"/>
      <c r="L488" s="89"/>
      <c r="M488" s="113"/>
      <c r="N488" s="126"/>
      <c r="O488" s="131" t="s">
        <v>11961</v>
      </c>
      <c r="P488" s="131"/>
      <c r="Q488" s="131"/>
      <c r="R488" s="131"/>
      <c r="S488" s="131"/>
      <c r="T488" s="131"/>
      <c r="U488" s="131"/>
      <c r="V488" s="131"/>
      <c r="W488" s="131"/>
      <c r="X488" s="131"/>
      <c r="Y488" s="131"/>
      <c r="Z488" s="131"/>
      <c r="AA488" s="131"/>
      <c r="AB488" s="131"/>
      <c r="AC488" s="131"/>
      <c r="AD488" s="131"/>
      <c r="AE488" s="131"/>
      <c r="AF488" s="131"/>
      <c r="AG488" s="131"/>
      <c r="AH488" s="131"/>
      <c r="AI488" s="131"/>
      <c r="AJ488" s="131"/>
      <c r="AK488" s="131"/>
      <c r="AL488" s="131"/>
      <c r="AM488" s="131"/>
      <c r="AN488" s="131"/>
      <c r="AO488" s="131"/>
      <c r="AP488" s="131"/>
      <c r="AQ488" s="131"/>
      <c r="AR488" s="131"/>
      <c r="AS488" s="131"/>
      <c r="AT488" s="131"/>
      <c r="AU488" s="131"/>
      <c r="AV488" s="131"/>
      <c r="AW488" s="243"/>
      <c r="AX488" s="252"/>
      <c r="AY488" s="251"/>
      <c r="BD488" s="47"/>
      <c r="BE488" s="257" t="b">
        <v>0</v>
      </c>
      <c r="BJ488" s="263"/>
    </row>
    <row r="489" spans="3:62" s="36" customFormat="1" ht="16.5" customHeight="1">
      <c r="C489" s="60"/>
      <c r="D489" s="83"/>
      <c r="E489" s="88"/>
      <c r="F489" s="60"/>
      <c r="G489" s="83"/>
      <c r="H489" s="83"/>
      <c r="I489" s="83"/>
      <c r="J489" s="88"/>
      <c r="K489" s="62" t="s">
        <v>10677</v>
      </c>
      <c r="L489" s="62"/>
      <c r="M489" s="115"/>
      <c r="N489" s="115"/>
      <c r="O489" s="115"/>
      <c r="P489" s="115"/>
      <c r="Q489" s="115"/>
      <c r="R489" s="115"/>
      <c r="S489" s="115"/>
      <c r="T489" s="115"/>
      <c r="U489" s="115"/>
      <c r="V489" s="115"/>
      <c r="W489" s="115"/>
      <c r="X489" s="115"/>
      <c r="Y489" s="115"/>
      <c r="Z489" s="115"/>
      <c r="AA489" s="115"/>
      <c r="AB489" s="115"/>
      <c r="AC489" s="115"/>
      <c r="AD489" s="115"/>
      <c r="AE489" s="115"/>
      <c r="AF489" s="115"/>
      <c r="AG489" s="115"/>
      <c r="AH489" s="115"/>
      <c r="AI489" s="115"/>
      <c r="AJ489" s="115"/>
      <c r="AK489" s="115"/>
      <c r="AL489" s="115"/>
      <c r="AM489" s="115"/>
      <c r="AN489" s="115"/>
      <c r="AO489" s="115"/>
      <c r="AP489" s="115"/>
      <c r="AQ489" s="115"/>
      <c r="AR489" s="115"/>
      <c r="AS489" s="115"/>
      <c r="AT489" s="115"/>
      <c r="AU489" s="115"/>
      <c r="AV489" s="115"/>
      <c r="AW489" s="115"/>
      <c r="AX489" s="252"/>
      <c r="AY489" s="251"/>
      <c r="BD489" s="47"/>
      <c r="BE489" s="257"/>
      <c r="BJ489" s="263"/>
    </row>
    <row r="490" spans="3:62" s="36" customFormat="1" ht="16.5" customHeight="1">
      <c r="C490" s="60"/>
      <c r="D490" s="83"/>
      <c r="E490" s="88"/>
      <c r="F490" s="60"/>
      <c r="G490" s="83"/>
      <c r="H490" s="83"/>
      <c r="I490" s="83"/>
      <c r="J490" s="88"/>
      <c r="K490" s="62"/>
      <c r="L490" s="62"/>
      <c r="M490" s="115"/>
      <c r="N490" s="115"/>
      <c r="O490" s="115"/>
      <c r="P490" s="115"/>
      <c r="Q490" s="115"/>
      <c r="R490" s="115"/>
      <c r="S490" s="115"/>
      <c r="T490" s="115"/>
      <c r="U490" s="115"/>
      <c r="V490" s="115"/>
      <c r="W490" s="115"/>
      <c r="X490" s="115"/>
      <c r="Y490" s="115"/>
      <c r="Z490" s="115"/>
      <c r="AA490" s="115"/>
      <c r="AB490" s="115"/>
      <c r="AC490" s="115"/>
      <c r="AD490" s="115"/>
      <c r="AE490" s="115"/>
      <c r="AF490" s="115"/>
      <c r="AG490" s="115"/>
      <c r="AH490" s="115"/>
      <c r="AI490" s="115"/>
      <c r="AJ490" s="115"/>
      <c r="AK490" s="115"/>
      <c r="AL490" s="115"/>
      <c r="AM490" s="115"/>
      <c r="AN490" s="115"/>
      <c r="AO490" s="115"/>
      <c r="AP490" s="115"/>
      <c r="AQ490" s="115"/>
      <c r="AR490" s="115"/>
      <c r="AS490" s="115"/>
      <c r="AT490" s="115"/>
      <c r="AU490" s="115"/>
      <c r="AV490" s="115"/>
      <c r="AW490" s="115"/>
      <c r="AX490" s="252" t="str">
        <f>"現在"&amp;LEN(M489)&amp;"字です。"</f>
        <v>現在0字です。</v>
      </c>
      <c r="AY490" s="251"/>
      <c r="BD490" s="47"/>
      <c r="BE490" s="257"/>
      <c r="BJ490" s="263"/>
    </row>
    <row r="491" spans="3:62" s="36" customFormat="1" ht="16.5" customHeight="1">
      <c r="C491" s="60"/>
      <c r="D491" s="83"/>
      <c r="E491" s="88"/>
      <c r="F491" s="61"/>
      <c r="G491" s="82"/>
      <c r="H491" s="82"/>
      <c r="I491" s="82"/>
      <c r="J491" s="89"/>
      <c r="K491" s="62"/>
      <c r="L491" s="62"/>
      <c r="M491" s="115"/>
      <c r="N491" s="115"/>
      <c r="O491" s="115"/>
      <c r="P491" s="115"/>
      <c r="Q491" s="115"/>
      <c r="R491" s="115"/>
      <c r="S491" s="115"/>
      <c r="T491" s="115"/>
      <c r="U491" s="115"/>
      <c r="V491" s="115"/>
      <c r="W491" s="115"/>
      <c r="X491" s="115"/>
      <c r="Y491" s="115"/>
      <c r="Z491" s="115"/>
      <c r="AA491" s="115"/>
      <c r="AB491" s="115"/>
      <c r="AC491" s="115"/>
      <c r="AD491" s="115"/>
      <c r="AE491" s="115"/>
      <c r="AF491" s="115"/>
      <c r="AG491" s="115"/>
      <c r="AH491" s="115"/>
      <c r="AI491" s="115"/>
      <c r="AJ491" s="115"/>
      <c r="AK491" s="115"/>
      <c r="AL491" s="115"/>
      <c r="AM491" s="115"/>
      <c r="AN491" s="115"/>
      <c r="AO491" s="115"/>
      <c r="AP491" s="115"/>
      <c r="AQ491" s="115"/>
      <c r="AR491" s="115"/>
      <c r="AS491" s="115"/>
      <c r="AT491" s="115"/>
      <c r="AU491" s="115"/>
      <c r="AV491" s="115"/>
      <c r="AW491" s="115"/>
      <c r="AX491" s="249" t="str">
        <f>IF(LEN(M489)&gt;=100,"","あと"&amp;100-LEN(M489)&amp;"字入力してください。")</f>
        <v>あと100字入力してください。</v>
      </c>
      <c r="AY491" s="251"/>
      <c r="BD491" s="47"/>
      <c r="BE491" s="257"/>
      <c r="BJ491" s="263"/>
    </row>
    <row r="492" spans="3:62" s="36" customFormat="1" ht="16.5" customHeight="1">
      <c r="C492" s="60"/>
      <c r="D492" s="83"/>
      <c r="E492" s="88"/>
      <c r="F492" s="63" t="s">
        <v>7494</v>
      </c>
      <c r="G492" s="84"/>
      <c r="H492" s="84"/>
      <c r="I492" s="84"/>
      <c r="J492" s="84"/>
      <c r="K492" s="84"/>
      <c r="L492" s="87"/>
      <c r="M492" s="116"/>
      <c r="N492" s="79"/>
      <c r="O492" s="135" t="s">
        <v>11957</v>
      </c>
      <c r="P492" s="135"/>
      <c r="Q492" s="135"/>
      <c r="R492" s="135"/>
      <c r="S492" s="135"/>
      <c r="T492" s="135"/>
      <c r="U492" s="158"/>
      <c r="V492" s="63" t="s">
        <v>11959</v>
      </c>
      <c r="W492" s="84"/>
      <c r="X492" s="84"/>
      <c r="Y492" s="87"/>
      <c r="Z492" s="116"/>
      <c r="AA492" s="79"/>
      <c r="AB492" s="79"/>
      <c r="AC492" s="79"/>
      <c r="AD492" s="79"/>
      <c r="AE492" s="79"/>
      <c r="AF492" s="79"/>
      <c r="AG492" s="79"/>
      <c r="AH492" s="79"/>
      <c r="AI492" s="79"/>
      <c r="AJ492" s="79"/>
      <c r="AK492" s="79"/>
      <c r="AL492" s="79"/>
      <c r="AM492" s="79"/>
      <c r="AN492" s="79"/>
      <c r="AO492" s="79"/>
      <c r="AP492" s="79"/>
      <c r="AQ492" s="79"/>
      <c r="AR492" s="79"/>
      <c r="AS492" s="79"/>
      <c r="AT492" s="79"/>
      <c r="AU492" s="79"/>
      <c r="AV492" s="79"/>
      <c r="AW492" s="167"/>
      <c r="AX492" s="249"/>
      <c r="AY492" s="251"/>
      <c r="BD492" s="47"/>
      <c r="BE492" s="257">
        <v>0</v>
      </c>
      <c r="BJ492" s="263"/>
    </row>
    <row r="493" spans="3:62" s="36" customFormat="1" ht="16.5" customHeight="1">
      <c r="C493" s="60"/>
      <c r="D493" s="83"/>
      <c r="E493" s="88"/>
      <c r="F493" s="60"/>
      <c r="G493" s="83"/>
      <c r="H493" s="83"/>
      <c r="I493" s="83"/>
      <c r="J493" s="83"/>
      <c r="K493" s="83"/>
      <c r="L493" s="88"/>
      <c r="M493" s="117"/>
      <c r="N493" s="80"/>
      <c r="O493" s="136"/>
      <c r="P493" s="136"/>
      <c r="Q493" s="136"/>
      <c r="R493" s="136"/>
      <c r="S493" s="136"/>
      <c r="T493" s="136"/>
      <c r="U493" s="159"/>
      <c r="V493" s="60"/>
      <c r="W493" s="83"/>
      <c r="X493" s="83"/>
      <c r="Y493" s="88"/>
      <c r="Z493" s="117"/>
      <c r="AA493" s="80"/>
      <c r="AB493" s="80"/>
      <c r="AC493" s="80"/>
      <c r="AD493" s="80"/>
      <c r="AE493" s="80"/>
      <c r="AF493" s="80"/>
      <c r="AG493" s="80"/>
      <c r="AH493" s="80"/>
      <c r="AI493" s="80"/>
      <c r="AJ493" s="80"/>
      <c r="AK493" s="80"/>
      <c r="AL493" s="80"/>
      <c r="AM493" s="80"/>
      <c r="AN493" s="80"/>
      <c r="AO493" s="80"/>
      <c r="AP493" s="80"/>
      <c r="AQ493" s="80"/>
      <c r="AR493" s="80"/>
      <c r="AS493" s="80"/>
      <c r="AT493" s="80"/>
      <c r="AU493" s="80"/>
      <c r="AV493" s="80"/>
      <c r="AW493" s="168"/>
      <c r="AX493" s="249"/>
      <c r="AY493" s="251"/>
      <c r="BD493" s="47"/>
      <c r="BE493" s="257"/>
      <c r="BJ493" s="263"/>
    </row>
    <row r="494" spans="3:62" s="36" customFormat="1" ht="16.5" customHeight="1">
      <c r="C494" s="60"/>
      <c r="D494" s="83"/>
      <c r="E494" s="88"/>
      <c r="F494" s="60"/>
      <c r="G494" s="83"/>
      <c r="H494" s="83"/>
      <c r="I494" s="83"/>
      <c r="J494" s="83"/>
      <c r="K494" s="83"/>
      <c r="L494" s="88"/>
      <c r="M494" s="118"/>
      <c r="N494" s="128"/>
      <c r="O494" s="137"/>
      <c r="P494" s="137"/>
      <c r="Q494" s="137"/>
      <c r="R494" s="137"/>
      <c r="S494" s="137"/>
      <c r="T494" s="137"/>
      <c r="U494" s="160"/>
      <c r="V494" s="61"/>
      <c r="W494" s="82"/>
      <c r="X494" s="82"/>
      <c r="Y494" s="89"/>
      <c r="Z494" s="118"/>
      <c r="AA494" s="128"/>
      <c r="AB494" s="128"/>
      <c r="AC494" s="128"/>
      <c r="AD494" s="128"/>
      <c r="AE494" s="128"/>
      <c r="AF494" s="128"/>
      <c r="AG494" s="128"/>
      <c r="AH494" s="128"/>
      <c r="AI494" s="128"/>
      <c r="AJ494" s="128"/>
      <c r="AK494" s="128"/>
      <c r="AL494" s="128"/>
      <c r="AM494" s="128"/>
      <c r="AN494" s="128"/>
      <c r="AO494" s="128"/>
      <c r="AP494" s="128"/>
      <c r="AQ494" s="128"/>
      <c r="AR494" s="128"/>
      <c r="AS494" s="128"/>
      <c r="AT494" s="128"/>
      <c r="AU494" s="128"/>
      <c r="AV494" s="128"/>
      <c r="AW494" s="247"/>
      <c r="AX494" s="249"/>
      <c r="AY494" s="251"/>
      <c r="BD494" s="47"/>
      <c r="BE494" s="257"/>
      <c r="BJ494" s="263"/>
    </row>
    <row r="495" spans="3:62" s="36" customFormat="1" ht="16.5" customHeight="1">
      <c r="C495" s="60"/>
      <c r="D495" s="83"/>
      <c r="E495" s="88"/>
      <c r="F495" s="60"/>
      <c r="G495" s="83"/>
      <c r="H495" s="83"/>
      <c r="I495" s="83"/>
      <c r="J495" s="83"/>
      <c r="K495" s="83"/>
      <c r="L495" s="88"/>
      <c r="M495" s="116"/>
      <c r="N495" s="79"/>
      <c r="O495" s="135" t="s">
        <v>10367</v>
      </c>
      <c r="P495" s="135"/>
      <c r="Q495" s="135"/>
      <c r="R495" s="135"/>
      <c r="S495" s="135"/>
      <c r="T495" s="135"/>
      <c r="U495" s="158"/>
      <c r="V495" s="63" t="s">
        <v>4018</v>
      </c>
      <c r="W495" s="84"/>
      <c r="X495" s="84"/>
      <c r="Y495" s="87"/>
      <c r="Z495" s="119"/>
      <c r="AA495" s="129"/>
      <c r="AB495" s="129"/>
      <c r="AC495" s="129"/>
      <c r="AD495" s="129"/>
      <c r="AE495" s="129"/>
      <c r="AF495" s="129"/>
      <c r="AG495" s="129"/>
      <c r="AH495" s="129"/>
      <c r="AI495" s="129"/>
      <c r="AJ495" s="129"/>
      <c r="AK495" s="129"/>
      <c r="AL495" s="129"/>
      <c r="AM495" s="129"/>
      <c r="AN495" s="129"/>
      <c r="AO495" s="129"/>
      <c r="AP495" s="129"/>
      <c r="AQ495" s="129"/>
      <c r="AR495" s="129"/>
      <c r="AS495" s="129"/>
      <c r="AT495" s="129"/>
      <c r="AU495" s="129"/>
      <c r="AV495" s="129"/>
      <c r="AW495" s="239"/>
      <c r="AX495" s="252"/>
      <c r="AY495" s="251"/>
      <c r="BD495" s="47"/>
      <c r="BE495" s="257"/>
      <c r="BJ495" s="263"/>
    </row>
    <row r="496" spans="3:62" s="36" customFormat="1" ht="16.5" customHeight="1">
      <c r="C496" s="60"/>
      <c r="D496" s="83"/>
      <c r="E496" s="88"/>
      <c r="F496" s="60"/>
      <c r="G496" s="83"/>
      <c r="H496" s="83"/>
      <c r="I496" s="83"/>
      <c r="J496" s="83"/>
      <c r="K496" s="83"/>
      <c r="L496" s="88"/>
      <c r="M496" s="117"/>
      <c r="N496" s="80"/>
      <c r="O496" s="136"/>
      <c r="P496" s="136"/>
      <c r="Q496" s="136"/>
      <c r="R496" s="136"/>
      <c r="S496" s="136"/>
      <c r="T496" s="136"/>
      <c r="U496" s="159"/>
      <c r="V496" s="60"/>
      <c r="W496" s="83"/>
      <c r="X496" s="83"/>
      <c r="Y496" s="88"/>
      <c r="Z496" s="109"/>
      <c r="AA496" s="124"/>
      <c r="AB496" s="124"/>
      <c r="AC496" s="124"/>
      <c r="AD496" s="124"/>
      <c r="AE496" s="124"/>
      <c r="AF496" s="124"/>
      <c r="AG496" s="124"/>
      <c r="AH496" s="124"/>
      <c r="AI496" s="124"/>
      <c r="AJ496" s="124"/>
      <c r="AK496" s="124"/>
      <c r="AL496" s="124"/>
      <c r="AM496" s="124"/>
      <c r="AN496" s="124"/>
      <c r="AO496" s="124"/>
      <c r="AP496" s="124"/>
      <c r="AQ496" s="124"/>
      <c r="AR496" s="124"/>
      <c r="AS496" s="124"/>
      <c r="AT496" s="124"/>
      <c r="AU496" s="124"/>
      <c r="AV496" s="124"/>
      <c r="AW496" s="240"/>
      <c r="AX496" s="252" t="str">
        <f>"現在"&amp;LEN(Z495)&amp;"字です。"</f>
        <v>現在0字です。</v>
      </c>
      <c r="AY496" s="251"/>
      <c r="BD496" s="47"/>
      <c r="BE496" s="257"/>
      <c r="BJ496" s="263"/>
    </row>
    <row r="497" spans="2:62" s="36" customFormat="1" ht="16.5" customHeight="1">
      <c r="C497" s="60"/>
      <c r="D497" s="83"/>
      <c r="E497" s="88"/>
      <c r="F497" s="61"/>
      <c r="G497" s="82"/>
      <c r="H497" s="82"/>
      <c r="I497" s="82"/>
      <c r="J497" s="82"/>
      <c r="K497" s="82"/>
      <c r="L497" s="89"/>
      <c r="M497" s="118"/>
      <c r="N497" s="128"/>
      <c r="O497" s="137"/>
      <c r="P497" s="137"/>
      <c r="Q497" s="137"/>
      <c r="R497" s="137"/>
      <c r="S497" s="137"/>
      <c r="T497" s="137"/>
      <c r="U497" s="160"/>
      <c r="V497" s="61"/>
      <c r="W497" s="82"/>
      <c r="X497" s="82"/>
      <c r="Y497" s="89"/>
      <c r="Z497" s="110"/>
      <c r="AA497" s="123"/>
      <c r="AB497" s="123"/>
      <c r="AC497" s="123"/>
      <c r="AD497" s="123"/>
      <c r="AE497" s="123"/>
      <c r="AF497" s="123"/>
      <c r="AG497" s="123"/>
      <c r="AH497" s="123"/>
      <c r="AI497" s="123"/>
      <c r="AJ497" s="123"/>
      <c r="AK497" s="123"/>
      <c r="AL497" s="123"/>
      <c r="AM497" s="123"/>
      <c r="AN497" s="123"/>
      <c r="AO497" s="123"/>
      <c r="AP497" s="123"/>
      <c r="AQ497" s="123"/>
      <c r="AR497" s="123"/>
      <c r="AS497" s="123"/>
      <c r="AT497" s="123"/>
      <c r="AU497" s="123"/>
      <c r="AV497" s="123"/>
      <c r="AW497" s="241"/>
      <c r="AX497" s="249" t="str">
        <f>IF(LEN(Z495)&gt;=100,"","あと"&amp;100-LEN(Z495)&amp;"字入力してください。")</f>
        <v>あと100字入力してください。</v>
      </c>
      <c r="AY497" s="251"/>
      <c r="BD497" s="47"/>
      <c r="BE497" s="257"/>
      <c r="BJ497" s="263"/>
    </row>
    <row r="498" spans="2:62" s="36" customFormat="1" ht="16.5" customHeight="1">
      <c r="C498" s="60"/>
      <c r="D498" s="83"/>
      <c r="E498" s="88"/>
      <c r="F498" s="62" t="s">
        <v>11955</v>
      </c>
      <c r="G498" s="62"/>
      <c r="H498" s="62"/>
      <c r="I498" s="62"/>
      <c r="J498" s="62"/>
      <c r="K498" s="62"/>
      <c r="L498" s="62"/>
      <c r="M498" s="119"/>
      <c r="N498" s="129"/>
      <c r="O498" s="129"/>
      <c r="P498" s="129"/>
      <c r="Q498" s="129"/>
      <c r="R498" s="129"/>
      <c r="S498" s="129"/>
      <c r="T498" s="129"/>
      <c r="U498" s="129"/>
      <c r="V498" s="129"/>
      <c r="W498" s="129"/>
      <c r="X498" s="129"/>
      <c r="Y498" s="129"/>
      <c r="Z498" s="129"/>
      <c r="AA498" s="129"/>
      <c r="AB498" s="129"/>
      <c r="AC498" s="129"/>
      <c r="AD498" s="129"/>
      <c r="AE498" s="129"/>
      <c r="AF498" s="129"/>
      <c r="AG498" s="129"/>
      <c r="AH498" s="129"/>
      <c r="AI498" s="129"/>
      <c r="AJ498" s="129"/>
      <c r="AK498" s="129"/>
      <c r="AL498" s="129"/>
      <c r="AM498" s="129"/>
      <c r="AN498" s="129"/>
      <c r="AO498" s="129"/>
      <c r="AP498" s="129"/>
      <c r="AQ498" s="129"/>
      <c r="AR498" s="129"/>
      <c r="AS498" s="129"/>
      <c r="AT498" s="129"/>
      <c r="AU498" s="129"/>
      <c r="AV498" s="129"/>
      <c r="AW498" s="239"/>
      <c r="AX498" s="252"/>
      <c r="AY498" s="251"/>
      <c r="BD498" s="47"/>
      <c r="BE498" s="257"/>
      <c r="BJ498" s="263"/>
    </row>
    <row r="499" spans="2:62" s="36" customFormat="1" ht="16.5" customHeight="1">
      <c r="C499" s="60"/>
      <c r="D499" s="83"/>
      <c r="E499" s="88"/>
      <c r="F499" s="62"/>
      <c r="G499" s="62"/>
      <c r="H499" s="62"/>
      <c r="I499" s="62"/>
      <c r="J499" s="62"/>
      <c r="K499" s="62"/>
      <c r="L499" s="62"/>
      <c r="M499" s="109"/>
      <c r="N499" s="124"/>
      <c r="O499" s="124"/>
      <c r="P499" s="124"/>
      <c r="Q499" s="124"/>
      <c r="R499" s="124"/>
      <c r="S499" s="124"/>
      <c r="T499" s="124"/>
      <c r="U499" s="124"/>
      <c r="V499" s="124"/>
      <c r="W499" s="124"/>
      <c r="X499" s="124"/>
      <c r="Y499" s="124"/>
      <c r="Z499" s="124"/>
      <c r="AA499" s="124"/>
      <c r="AB499" s="124"/>
      <c r="AC499" s="124"/>
      <c r="AD499" s="124"/>
      <c r="AE499" s="124"/>
      <c r="AF499" s="124"/>
      <c r="AG499" s="124"/>
      <c r="AH499" s="124"/>
      <c r="AI499" s="124"/>
      <c r="AJ499" s="124"/>
      <c r="AK499" s="124"/>
      <c r="AL499" s="124"/>
      <c r="AM499" s="124"/>
      <c r="AN499" s="124"/>
      <c r="AO499" s="124"/>
      <c r="AP499" s="124"/>
      <c r="AQ499" s="124"/>
      <c r="AR499" s="124"/>
      <c r="AS499" s="124"/>
      <c r="AT499" s="124"/>
      <c r="AU499" s="124"/>
      <c r="AV499" s="124"/>
      <c r="AW499" s="240"/>
      <c r="AX499" s="252" t="str">
        <f>"現在"&amp;LEN(M498)&amp;"字です。"</f>
        <v>現在0字です。</v>
      </c>
      <c r="AY499" s="251"/>
      <c r="BD499" s="47"/>
      <c r="BE499" s="257"/>
      <c r="BJ499" s="263"/>
    </row>
    <row r="500" spans="2:62" s="36" customFormat="1" ht="16.5" customHeight="1">
      <c r="C500" s="61"/>
      <c r="D500" s="82"/>
      <c r="E500" s="89"/>
      <c r="F500" s="62"/>
      <c r="G500" s="62"/>
      <c r="H500" s="62"/>
      <c r="I500" s="62"/>
      <c r="J500" s="62"/>
      <c r="K500" s="62"/>
      <c r="L500" s="62"/>
      <c r="M500" s="110"/>
      <c r="N500" s="123"/>
      <c r="O500" s="123"/>
      <c r="P500" s="123"/>
      <c r="Q500" s="123"/>
      <c r="R500" s="123"/>
      <c r="S500" s="123"/>
      <c r="T500" s="123"/>
      <c r="U500" s="123"/>
      <c r="V500" s="123"/>
      <c r="W500" s="123"/>
      <c r="X500" s="123"/>
      <c r="Y500" s="123"/>
      <c r="Z500" s="123"/>
      <c r="AA500" s="123"/>
      <c r="AB500" s="123"/>
      <c r="AC500" s="123"/>
      <c r="AD500" s="123"/>
      <c r="AE500" s="123"/>
      <c r="AF500" s="123"/>
      <c r="AG500" s="123"/>
      <c r="AH500" s="123"/>
      <c r="AI500" s="123"/>
      <c r="AJ500" s="123"/>
      <c r="AK500" s="123"/>
      <c r="AL500" s="123"/>
      <c r="AM500" s="123"/>
      <c r="AN500" s="123"/>
      <c r="AO500" s="123"/>
      <c r="AP500" s="123"/>
      <c r="AQ500" s="123"/>
      <c r="AR500" s="123"/>
      <c r="AS500" s="123"/>
      <c r="AT500" s="123"/>
      <c r="AU500" s="123"/>
      <c r="AV500" s="123"/>
      <c r="AW500" s="241"/>
      <c r="AX500" s="249" t="str">
        <f>IF(LEN(M498)&gt;=100,"","あと"&amp;100-LEN(M498)&amp;"字入力してください。")</f>
        <v>あと100字入力してください。</v>
      </c>
      <c r="AY500" s="251"/>
      <c r="BD500" s="47"/>
      <c r="BE500" s="257"/>
      <c r="BJ500" s="263"/>
    </row>
    <row r="501" spans="2:62" s="36" customFormat="1" ht="16.5" customHeight="1">
      <c r="C501" s="62" t="s">
        <v>12052</v>
      </c>
      <c r="D501" s="62"/>
      <c r="E501" s="62"/>
      <c r="F501" s="62" t="s">
        <v>11955</v>
      </c>
      <c r="G501" s="62"/>
      <c r="H501" s="62"/>
      <c r="I501" s="62"/>
      <c r="J501" s="62"/>
      <c r="K501" s="62"/>
      <c r="L501" s="62"/>
      <c r="M501" s="119"/>
      <c r="N501" s="129"/>
      <c r="O501" s="129"/>
      <c r="P501" s="129"/>
      <c r="Q501" s="129"/>
      <c r="R501" s="129"/>
      <c r="S501" s="129"/>
      <c r="T501" s="129"/>
      <c r="U501" s="129"/>
      <c r="V501" s="129"/>
      <c r="W501" s="129"/>
      <c r="X501" s="129"/>
      <c r="Y501" s="129"/>
      <c r="Z501" s="129"/>
      <c r="AA501" s="129"/>
      <c r="AB501" s="129"/>
      <c r="AC501" s="129"/>
      <c r="AD501" s="129"/>
      <c r="AE501" s="129"/>
      <c r="AF501" s="129"/>
      <c r="AG501" s="129"/>
      <c r="AH501" s="129"/>
      <c r="AI501" s="129"/>
      <c r="AJ501" s="129"/>
      <c r="AK501" s="129"/>
      <c r="AL501" s="129"/>
      <c r="AM501" s="129"/>
      <c r="AN501" s="129"/>
      <c r="AO501" s="129"/>
      <c r="AP501" s="129"/>
      <c r="AQ501" s="129"/>
      <c r="AR501" s="129"/>
      <c r="AS501" s="129"/>
      <c r="AT501" s="129"/>
      <c r="AU501" s="129"/>
      <c r="AV501" s="129"/>
      <c r="AW501" s="239"/>
      <c r="AX501" s="252"/>
      <c r="AY501" s="251"/>
      <c r="BD501" s="47"/>
      <c r="BE501" s="257"/>
      <c r="BI501" s="36" t="str">
        <f>IF(BH464="未設定",IF(M501="","未回答",IF(AX503="","回答済み","字数不足")),"―")</f>
        <v>―</v>
      </c>
      <c r="BJ501" s="263"/>
    </row>
    <row r="502" spans="2:62" s="36" customFormat="1" ht="16.5" customHeight="1">
      <c r="C502" s="62"/>
      <c r="D502" s="62"/>
      <c r="E502" s="62"/>
      <c r="F502" s="62"/>
      <c r="G502" s="62"/>
      <c r="H502" s="62"/>
      <c r="I502" s="62"/>
      <c r="J502" s="62"/>
      <c r="K502" s="62"/>
      <c r="L502" s="62"/>
      <c r="M502" s="109"/>
      <c r="N502" s="124"/>
      <c r="O502" s="124"/>
      <c r="P502" s="124"/>
      <c r="Q502" s="124"/>
      <c r="R502" s="124"/>
      <c r="S502" s="124"/>
      <c r="T502" s="124"/>
      <c r="U502" s="124"/>
      <c r="V502" s="124"/>
      <c r="W502" s="124"/>
      <c r="X502" s="124"/>
      <c r="Y502" s="124"/>
      <c r="Z502" s="124"/>
      <c r="AA502" s="124"/>
      <c r="AB502" s="124"/>
      <c r="AC502" s="124"/>
      <c r="AD502" s="124"/>
      <c r="AE502" s="124"/>
      <c r="AF502" s="124"/>
      <c r="AG502" s="124"/>
      <c r="AH502" s="124"/>
      <c r="AI502" s="124"/>
      <c r="AJ502" s="124"/>
      <c r="AK502" s="124"/>
      <c r="AL502" s="124"/>
      <c r="AM502" s="124"/>
      <c r="AN502" s="124"/>
      <c r="AO502" s="124"/>
      <c r="AP502" s="124"/>
      <c r="AQ502" s="124"/>
      <c r="AR502" s="124"/>
      <c r="AS502" s="124"/>
      <c r="AT502" s="124"/>
      <c r="AU502" s="124"/>
      <c r="AV502" s="124"/>
      <c r="AW502" s="240"/>
      <c r="AX502" s="252" t="str">
        <f>"現在"&amp;LEN(M501)&amp;"字です。"</f>
        <v>現在0字です。</v>
      </c>
      <c r="AY502" s="251"/>
      <c r="BD502" s="47"/>
      <c r="BE502" s="257"/>
      <c r="BJ502" s="263"/>
    </row>
    <row r="503" spans="2:62" s="36" customFormat="1" ht="16.5" customHeight="1">
      <c r="C503" s="62"/>
      <c r="D503" s="62"/>
      <c r="E503" s="62"/>
      <c r="F503" s="62"/>
      <c r="G503" s="62"/>
      <c r="H503" s="62"/>
      <c r="I503" s="62"/>
      <c r="J503" s="62"/>
      <c r="K503" s="62"/>
      <c r="L503" s="62"/>
      <c r="M503" s="110"/>
      <c r="N503" s="123"/>
      <c r="O503" s="123"/>
      <c r="P503" s="123"/>
      <c r="Q503" s="123"/>
      <c r="R503" s="123"/>
      <c r="S503" s="123"/>
      <c r="T503" s="123"/>
      <c r="U503" s="123"/>
      <c r="V503" s="123"/>
      <c r="W503" s="123"/>
      <c r="X503" s="123"/>
      <c r="Y503" s="123"/>
      <c r="Z503" s="123"/>
      <c r="AA503" s="123"/>
      <c r="AB503" s="123"/>
      <c r="AC503" s="123"/>
      <c r="AD503" s="123"/>
      <c r="AE503" s="123"/>
      <c r="AF503" s="123"/>
      <c r="AG503" s="123"/>
      <c r="AH503" s="123"/>
      <c r="AI503" s="123"/>
      <c r="AJ503" s="123"/>
      <c r="AK503" s="123"/>
      <c r="AL503" s="123"/>
      <c r="AM503" s="123"/>
      <c r="AN503" s="123"/>
      <c r="AO503" s="123"/>
      <c r="AP503" s="123"/>
      <c r="AQ503" s="123"/>
      <c r="AR503" s="123"/>
      <c r="AS503" s="123"/>
      <c r="AT503" s="123"/>
      <c r="AU503" s="123"/>
      <c r="AV503" s="123"/>
      <c r="AW503" s="241"/>
      <c r="AX503" s="249" t="str">
        <f>IF(LEN(M501)&gt;=100,"","あと"&amp;100-LEN(M501)&amp;"字入力してください。")</f>
        <v>あと100字入力してください。</v>
      </c>
      <c r="AY503" s="251"/>
      <c r="BD503" s="47"/>
      <c r="BE503" s="257"/>
      <c r="BJ503" s="263"/>
    </row>
    <row r="504" spans="2:62" s="36" customFormat="1" ht="17.25">
      <c r="C504" s="33"/>
      <c r="D504" s="33"/>
      <c r="E504" s="33"/>
      <c r="F504" s="33"/>
      <c r="G504" s="33"/>
      <c r="H504" s="33"/>
      <c r="I504" s="33"/>
      <c r="J504" s="33"/>
      <c r="K504" s="33"/>
      <c r="L504" s="33"/>
      <c r="M504" s="33"/>
      <c r="N504" s="33"/>
      <c r="O504" s="33"/>
      <c r="P504" s="33"/>
      <c r="Q504" s="33"/>
      <c r="R504" s="33"/>
      <c r="S504" s="33"/>
      <c r="T504" s="33"/>
      <c r="U504" s="33"/>
      <c r="V504" s="33"/>
      <c r="W504" s="33"/>
      <c r="X504" s="33"/>
      <c r="Y504" s="33"/>
      <c r="Z504" s="33"/>
      <c r="AA504" s="33"/>
      <c r="AB504" s="33"/>
      <c r="AC504" s="33"/>
      <c r="AD504" s="33"/>
      <c r="AE504" s="33"/>
      <c r="AF504" s="33"/>
      <c r="AG504" s="33"/>
      <c r="AH504" s="33"/>
      <c r="AI504" s="33"/>
      <c r="AJ504" s="33"/>
      <c r="AK504" s="33"/>
      <c r="AL504" s="33"/>
      <c r="AM504" s="33"/>
      <c r="AN504" s="33"/>
      <c r="AO504" s="33"/>
      <c r="AP504" s="33"/>
      <c r="AQ504" s="33"/>
      <c r="AR504" s="33"/>
      <c r="AS504" s="33"/>
      <c r="AT504" s="33"/>
      <c r="AU504" s="33"/>
      <c r="AV504" s="33"/>
      <c r="AW504" s="33"/>
      <c r="AX504" s="33"/>
      <c r="AY504" s="33"/>
      <c r="BD504" s="47"/>
      <c r="BE504" s="257"/>
      <c r="BJ504" s="263"/>
    </row>
    <row r="505" spans="2:62" s="36" customFormat="1" ht="18" customHeight="1">
      <c r="C505" s="56" t="s">
        <v>177</v>
      </c>
      <c r="D505" s="78"/>
      <c r="E505" s="78"/>
      <c r="F505" s="78"/>
      <c r="G505" s="78"/>
      <c r="H505" s="78"/>
      <c r="I505" s="78"/>
      <c r="J505" s="78"/>
      <c r="K505" s="78"/>
      <c r="L505" s="78"/>
      <c r="M505" s="78"/>
      <c r="N505" s="78"/>
      <c r="O505" s="78"/>
      <c r="P505" s="78"/>
      <c r="Q505" s="78"/>
      <c r="R505" s="78"/>
      <c r="S505" s="78"/>
      <c r="T505" s="78"/>
      <c r="U505" s="78"/>
      <c r="V505" s="78"/>
      <c r="W505" s="166"/>
      <c r="X505" s="171" t="s">
        <v>41</v>
      </c>
      <c r="Y505" s="78"/>
      <c r="Z505" s="78"/>
      <c r="AA505" s="78"/>
      <c r="AB505" s="190" t="s">
        <v>294</v>
      </c>
      <c r="AC505" s="190"/>
      <c r="AD505" s="190"/>
      <c r="AE505" s="193"/>
      <c r="AF505" s="197" t="s">
        <v>12017</v>
      </c>
      <c r="AG505" s="200"/>
      <c r="AH505" s="200"/>
      <c r="AI505" s="200"/>
      <c r="AJ505" s="205" t="s">
        <v>11062</v>
      </c>
      <c r="AK505" s="205"/>
      <c r="AL505" s="205"/>
      <c r="AM505" s="205"/>
      <c r="AN505" s="205"/>
      <c r="AO505" s="205"/>
      <c r="AP505" s="197"/>
      <c r="AQ505" s="225" t="s">
        <v>585</v>
      </c>
      <c r="AR505" s="205"/>
      <c r="AS505" s="205"/>
      <c r="AT505" s="205"/>
      <c r="AU505" s="205"/>
      <c r="AV505" s="205"/>
      <c r="AW505" s="197"/>
      <c r="AX505" s="248"/>
      <c r="AY505" s="248"/>
      <c r="BD505" s="47"/>
      <c r="BE505" s="257"/>
      <c r="BI505" s="36" t="str">
        <f>IF(C506="","―",IF(COUNTIF(BI506:BI551,"未回答"),"未回答",IF(COUNTIF(BI506:BI551,"字数不足"),"字数不足","回答済み")))</f>
        <v>―</v>
      </c>
      <c r="BJ505" s="263"/>
    </row>
    <row r="506" spans="2:62" s="36" customFormat="1" ht="18.649999999999999" customHeight="1">
      <c r="C506" s="57"/>
      <c r="D506" s="79"/>
      <c r="E506" s="79"/>
      <c r="F506" s="79"/>
      <c r="G506" s="79"/>
      <c r="H506" s="79"/>
      <c r="I506" s="79"/>
      <c r="J506" s="79"/>
      <c r="K506" s="79"/>
      <c r="L506" s="79"/>
      <c r="M506" s="79"/>
      <c r="N506" s="79"/>
      <c r="O506" s="79"/>
      <c r="P506" s="79"/>
      <c r="Q506" s="79"/>
      <c r="R506" s="79"/>
      <c r="S506" s="79"/>
      <c r="T506" s="79"/>
      <c r="U506" s="79"/>
      <c r="V506" s="79"/>
      <c r="W506" s="167"/>
      <c r="X506" s="172"/>
      <c r="Y506" s="179"/>
      <c r="Z506" s="179"/>
      <c r="AA506" s="179"/>
      <c r="AB506" s="92"/>
      <c r="AC506" s="92"/>
      <c r="AD506" s="92"/>
      <c r="AE506" s="194"/>
      <c r="AF506" s="198"/>
      <c r="AG506" s="92"/>
      <c r="AH506" s="92"/>
      <c r="AI506" s="92"/>
      <c r="AJ506" s="206"/>
      <c r="AK506" s="206"/>
      <c r="AL506" s="206"/>
      <c r="AM506" s="206"/>
      <c r="AN506" s="206"/>
      <c r="AO506" s="206"/>
      <c r="AP506" s="217"/>
      <c r="AQ506" s="92"/>
      <c r="AR506" s="92"/>
      <c r="AS506" s="92"/>
      <c r="AT506" s="92"/>
      <c r="AU506" s="92"/>
      <c r="AV506" s="92"/>
      <c r="AW506" s="92"/>
      <c r="AX506" s="248"/>
      <c r="AY506" s="248"/>
      <c r="BD506" s="47"/>
      <c r="BE506" s="257"/>
      <c r="BI506" s="36" t="str">
        <f>IF('0.基礎情報'!C506="","―",IF($H$12='【発出時非表示】プルダウンリスト'!$B$4,IF(OR('0.基礎情報'!X506="",'0.基礎情報'!AB506="",'0.基礎情報'!AF506="",'0.基礎情報'!AJ506="",'0.基礎情報'!AQ506="",'0.基礎情報'!AJ508="",'0.基礎情報'!AJ510="",'0.基礎情報'!AJ512="",'0.基礎情報'!AQ508="",'0.基礎情報'!AQ510="",'0.基礎情報'!AQ512=""),"未回答","回答済み"),IF($H$12='【発出時非表示】プルダウンリスト'!$B$5,IF(OR('0.基礎情報'!X506="",'0.基礎情報'!AB506="",'0.基礎情報'!AF506="",'0.基礎情報'!AJ506="",'0.基礎情報'!AQ506="",'0.基礎情報'!AJ508="",'0.基礎情報'!AJ510="",'0.基礎情報'!AJ512="",'0.基礎情報'!AQ508="",'0.基礎情報'!AQ510=""),"未回答","回答済み"),IF($H$12='【発出時非表示】プルダウンリスト'!$B$6,IF(OR('0.基礎情報'!X506="",'0.基礎情報'!AB506="",'0.基礎情報'!AF506="",'0.基礎情報'!AJ506="",'0.基礎情報'!AQ506="",'0.基礎情報'!AJ508="",'0.基礎情報'!AJ510="",'0.基礎情報'!AJ512="",'0.基礎情報'!AQ508=""),"未回答","回答済み"),"―"))))</f>
        <v>―</v>
      </c>
      <c r="BJ506" s="263"/>
    </row>
    <row r="507" spans="2:62" s="36" customFormat="1" ht="18.649999999999999" customHeight="1">
      <c r="C507" s="58"/>
      <c r="D507" s="80"/>
      <c r="E507" s="80"/>
      <c r="F507" s="80"/>
      <c r="G507" s="80"/>
      <c r="H507" s="80"/>
      <c r="I507" s="80"/>
      <c r="J507" s="80"/>
      <c r="K507" s="80"/>
      <c r="L507" s="80"/>
      <c r="M507" s="80"/>
      <c r="N507" s="80"/>
      <c r="O507" s="80"/>
      <c r="P507" s="80"/>
      <c r="Q507" s="80"/>
      <c r="R507" s="80"/>
      <c r="S507" s="80"/>
      <c r="T507" s="80"/>
      <c r="U507" s="80"/>
      <c r="V507" s="80"/>
      <c r="W507" s="168"/>
      <c r="X507" s="173"/>
      <c r="Y507" s="180"/>
      <c r="Z507" s="180"/>
      <c r="AA507" s="180"/>
      <c r="AB507" s="92"/>
      <c r="AC507" s="92"/>
      <c r="AD507" s="92"/>
      <c r="AE507" s="194"/>
      <c r="AF507" s="198"/>
      <c r="AG507" s="92"/>
      <c r="AH507" s="92"/>
      <c r="AI507" s="203"/>
      <c r="AJ507" s="56" t="s">
        <v>6992</v>
      </c>
      <c r="AK507" s="78"/>
      <c r="AL507" s="78"/>
      <c r="AM507" s="78"/>
      <c r="AN507" s="78"/>
      <c r="AO507" s="78"/>
      <c r="AP507" s="218"/>
      <c r="AQ507" s="226" t="s">
        <v>11873</v>
      </c>
      <c r="AR507" s="226"/>
      <c r="AS507" s="226"/>
      <c r="AT507" s="226"/>
      <c r="AU507" s="226"/>
      <c r="AV507" s="226"/>
      <c r="AW507" s="237"/>
      <c r="AX507" s="250" t="s">
        <v>423</v>
      </c>
      <c r="AY507" s="250"/>
      <c r="BD507" s="47"/>
      <c r="BE507" s="257"/>
      <c r="BJ507" s="263"/>
    </row>
    <row r="508" spans="2:62" s="36" customFormat="1" ht="18.649999999999999" customHeight="1">
      <c r="C508" s="58"/>
      <c r="D508" s="80"/>
      <c r="E508" s="80"/>
      <c r="F508" s="80"/>
      <c r="G508" s="80"/>
      <c r="H508" s="80"/>
      <c r="I508" s="80"/>
      <c r="J508" s="80"/>
      <c r="K508" s="80"/>
      <c r="L508" s="80"/>
      <c r="M508" s="80"/>
      <c r="N508" s="80"/>
      <c r="O508" s="80"/>
      <c r="P508" s="80"/>
      <c r="Q508" s="80"/>
      <c r="R508" s="80"/>
      <c r="S508" s="80"/>
      <c r="T508" s="80"/>
      <c r="U508" s="80"/>
      <c r="V508" s="80"/>
      <c r="W508" s="168"/>
      <c r="X508" s="173"/>
      <c r="Y508" s="180"/>
      <c r="Z508" s="180"/>
      <c r="AA508" s="180"/>
      <c r="AB508" s="92"/>
      <c r="AC508" s="92"/>
      <c r="AD508" s="92"/>
      <c r="AE508" s="194"/>
      <c r="AF508" s="198"/>
      <c r="AG508" s="92"/>
      <c r="AH508" s="92"/>
      <c r="AI508" s="203"/>
      <c r="AJ508" s="207"/>
      <c r="AK508" s="92"/>
      <c r="AL508" s="92"/>
      <c r="AM508" s="92"/>
      <c r="AN508" s="92"/>
      <c r="AO508" s="92"/>
      <c r="AP508" s="194"/>
      <c r="AQ508" s="92"/>
      <c r="AR508" s="92"/>
      <c r="AS508" s="92"/>
      <c r="AT508" s="92"/>
      <c r="AU508" s="92"/>
      <c r="AV508" s="92"/>
      <c r="AW508" s="203"/>
      <c r="AX508" s="186" t="str">
        <f>IFERROR(IF(AJ508="未設定","未設定",IF(AQ508="","",IF(AQ508="未計測","未計測",IF(AF506="増加KPI",IF(AQ508&gt;=AJ508,"達成","未達成"),IF(AF506="減少KPI",IF(AJ508&gt;=AQ508,"達成","未達成"),"判定不能"))))),"判定不能")</f>
        <v/>
      </c>
      <c r="AY508" s="186"/>
      <c r="BD508" s="47"/>
      <c r="BE508" s="257"/>
      <c r="BJ508" s="263"/>
    </row>
    <row r="509" spans="2:62" s="36" customFormat="1" ht="18.649999999999999" customHeight="1">
      <c r="C509" s="58"/>
      <c r="D509" s="80"/>
      <c r="E509" s="80"/>
      <c r="F509" s="80"/>
      <c r="G509" s="80"/>
      <c r="H509" s="80"/>
      <c r="I509" s="80"/>
      <c r="J509" s="80"/>
      <c r="K509" s="80"/>
      <c r="L509" s="80"/>
      <c r="M509" s="80"/>
      <c r="N509" s="80"/>
      <c r="O509" s="80"/>
      <c r="P509" s="80"/>
      <c r="Q509" s="80"/>
      <c r="R509" s="80"/>
      <c r="S509" s="80"/>
      <c r="T509" s="80"/>
      <c r="U509" s="80"/>
      <c r="V509" s="80"/>
      <c r="W509" s="168"/>
      <c r="X509" s="173"/>
      <c r="Y509" s="180"/>
      <c r="Z509" s="180"/>
      <c r="AA509" s="180"/>
      <c r="AB509" s="92"/>
      <c r="AC509" s="92"/>
      <c r="AD509" s="92"/>
      <c r="AE509" s="194"/>
      <c r="AF509" s="198"/>
      <c r="AG509" s="92"/>
      <c r="AH509" s="92"/>
      <c r="AI509" s="203"/>
      <c r="AJ509" s="208" t="s">
        <v>11872</v>
      </c>
      <c r="AK509" s="212"/>
      <c r="AL509" s="212"/>
      <c r="AM509" s="212"/>
      <c r="AN509" s="212"/>
      <c r="AO509" s="212"/>
      <c r="AP509" s="219"/>
      <c r="AQ509" s="227" t="s">
        <v>107</v>
      </c>
      <c r="AR509" s="227"/>
      <c r="AS509" s="227"/>
      <c r="AT509" s="227"/>
      <c r="AU509" s="227"/>
      <c r="AV509" s="227"/>
      <c r="AW509" s="238"/>
      <c r="AX509" s="250" t="s">
        <v>423</v>
      </c>
      <c r="AY509" s="250"/>
      <c r="BD509" s="47"/>
      <c r="BE509" s="257"/>
      <c r="BJ509" s="263"/>
    </row>
    <row r="510" spans="2:62" s="36" customFormat="1" ht="18.649999999999999" customHeight="1">
      <c r="C510" s="58"/>
      <c r="D510" s="80"/>
      <c r="E510" s="80"/>
      <c r="F510" s="80"/>
      <c r="G510" s="80"/>
      <c r="H510" s="80"/>
      <c r="I510" s="80"/>
      <c r="J510" s="80"/>
      <c r="K510" s="80"/>
      <c r="L510" s="80"/>
      <c r="M510" s="80"/>
      <c r="N510" s="80"/>
      <c r="O510" s="80"/>
      <c r="P510" s="80"/>
      <c r="Q510" s="80"/>
      <c r="R510" s="80"/>
      <c r="S510" s="80"/>
      <c r="T510" s="80"/>
      <c r="U510" s="80"/>
      <c r="V510" s="80"/>
      <c r="W510" s="168"/>
      <c r="X510" s="173"/>
      <c r="Y510" s="180"/>
      <c r="Z510" s="180"/>
      <c r="AA510" s="180"/>
      <c r="AB510" s="92"/>
      <c r="AC510" s="92"/>
      <c r="AD510" s="92"/>
      <c r="AE510" s="194"/>
      <c r="AF510" s="198"/>
      <c r="AG510" s="92"/>
      <c r="AH510" s="92"/>
      <c r="AI510" s="203"/>
      <c r="AJ510" s="209"/>
      <c r="AK510" s="213"/>
      <c r="AL510" s="213"/>
      <c r="AM510" s="213"/>
      <c r="AN510" s="213"/>
      <c r="AO510" s="213"/>
      <c r="AP510" s="220"/>
      <c r="AQ510" s="203"/>
      <c r="AR510" s="213"/>
      <c r="AS510" s="213"/>
      <c r="AT510" s="213"/>
      <c r="AU510" s="213"/>
      <c r="AV510" s="213"/>
      <c r="AW510" s="213"/>
      <c r="AX510" s="186" t="str">
        <f>IFERROR(IF(AQ510="","",IF(AQ510="未計測","未計測",IF(AF506="増加KPI",IF(AQ510&gt;=AJ510,"達成","未達成"),IF(AF506="減少KPI",IF(AJ510&gt;=AQ510,"達成","未達成"),"判定不能")))),"判定不能")</f>
        <v/>
      </c>
      <c r="AY510" s="186"/>
      <c r="BD510" s="47"/>
      <c r="BE510" s="257"/>
      <c r="BJ510" s="263"/>
    </row>
    <row r="511" spans="2:62" s="36" customFormat="1" ht="18.649999999999999" customHeight="1">
      <c r="C511" s="58"/>
      <c r="D511" s="80"/>
      <c r="E511" s="80"/>
      <c r="F511" s="80"/>
      <c r="G511" s="80"/>
      <c r="H511" s="80"/>
      <c r="I511" s="80"/>
      <c r="J511" s="80"/>
      <c r="K511" s="80"/>
      <c r="L511" s="80"/>
      <c r="M511" s="80"/>
      <c r="N511" s="80"/>
      <c r="O511" s="80"/>
      <c r="P511" s="80"/>
      <c r="Q511" s="80"/>
      <c r="R511" s="80"/>
      <c r="S511" s="80"/>
      <c r="T511" s="80"/>
      <c r="U511" s="80"/>
      <c r="V511" s="80"/>
      <c r="W511" s="168"/>
      <c r="X511" s="173"/>
      <c r="Y511" s="180"/>
      <c r="Z511" s="180"/>
      <c r="AA511" s="180"/>
      <c r="AB511" s="92"/>
      <c r="AC511" s="92"/>
      <c r="AD511" s="92"/>
      <c r="AE511" s="194"/>
      <c r="AF511" s="198"/>
      <c r="AG511" s="92"/>
      <c r="AH511" s="92"/>
      <c r="AI511" s="203"/>
      <c r="AJ511" s="210" t="s">
        <v>5787</v>
      </c>
      <c r="AK511" s="205"/>
      <c r="AL511" s="205"/>
      <c r="AM511" s="205"/>
      <c r="AN511" s="205"/>
      <c r="AO511" s="205"/>
      <c r="AP511" s="221"/>
      <c r="AQ511" s="227" t="s">
        <v>11913</v>
      </c>
      <c r="AR511" s="227"/>
      <c r="AS511" s="227"/>
      <c r="AT511" s="227"/>
      <c r="AU511" s="227"/>
      <c r="AV511" s="227"/>
      <c r="AW511" s="238"/>
      <c r="AX511" s="250" t="s">
        <v>423</v>
      </c>
      <c r="AY511" s="250"/>
      <c r="BD511" s="47"/>
      <c r="BE511" s="257"/>
      <c r="BH511" s="36" t="str">
        <f>IF($H$12='【発出時非表示】プルダウンリスト'!$B$4,"3年目",IF($H$12='【発出時非表示】プルダウンリスト'!$B$5,"2年目",IF($H$12='【発出時非表示】プルダウンリスト'!$B$6,"1年目","")))</f>
        <v>1年目</v>
      </c>
      <c r="BJ511" s="263"/>
    </row>
    <row r="512" spans="2:62" s="36" customFormat="1" ht="18.649999999999999" customHeight="1">
      <c r="B512" s="39"/>
      <c r="C512" s="59"/>
      <c r="D512" s="81"/>
      <c r="E512" s="81"/>
      <c r="F512" s="81"/>
      <c r="G512" s="81"/>
      <c r="H512" s="81"/>
      <c r="I512" s="81"/>
      <c r="J512" s="81"/>
      <c r="K512" s="81"/>
      <c r="L512" s="81"/>
      <c r="M512" s="81"/>
      <c r="N512" s="81"/>
      <c r="O512" s="81"/>
      <c r="P512" s="81"/>
      <c r="Q512" s="81"/>
      <c r="R512" s="81"/>
      <c r="S512" s="81"/>
      <c r="T512" s="81"/>
      <c r="U512" s="81"/>
      <c r="V512" s="81"/>
      <c r="W512" s="169"/>
      <c r="X512" s="174"/>
      <c r="Y512" s="181"/>
      <c r="Z512" s="181"/>
      <c r="AA512" s="181"/>
      <c r="AB512" s="191"/>
      <c r="AC512" s="191"/>
      <c r="AD512" s="191"/>
      <c r="AE512" s="195"/>
      <c r="AF512" s="198"/>
      <c r="AG512" s="92"/>
      <c r="AH512" s="92"/>
      <c r="AI512" s="203"/>
      <c r="AJ512" s="211"/>
      <c r="AK512" s="206"/>
      <c r="AL512" s="206"/>
      <c r="AM512" s="206"/>
      <c r="AN512" s="206"/>
      <c r="AO512" s="206"/>
      <c r="AP512" s="222"/>
      <c r="AQ512" s="203"/>
      <c r="AR512" s="213"/>
      <c r="AS512" s="213"/>
      <c r="AT512" s="213"/>
      <c r="AU512" s="213"/>
      <c r="AV512" s="213"/>
      <c r="AW512" s="213"/>
      <c r="AX512" s="186" t="str">
        <f>IFERROR(IF(AQ512="","",IF(AQ512="未計測","未計測",IF(AF506="増加KPI",IF(AQ512&gt;=AJ512,"達成","未達成"),IF(AF506="減少KPI",IF(AJ512&gt;=AQ512,"達成","未達成"),"判定不能")))),"判定不能")</f>
        <v/>
      </c>
      <c r="AY512" s="186"/>
      <c r="BD512" s="47"/>
      <c r="BE512" s="259" t="str">
        <f>IFERROR(IF(AQ512="","",IF(AQ512="未計測","未計測",IF(AQ506="なし",AX512,IF(AQ506="",AX512,IF(AF506="増加KPI",(AQ512-AQ506)/(AJ512-AQ506),IF(AF506="減少KPI",(AQ506-AQ512)/(AQ506-AJ512),AX512)))))),AX512)</f>
        <v/>
      </c>
      <c r="BF512" s="261" t="str">
        <f>IFERROR(IF(BE512="未計測",IF(AQ510="未計測","未計測",IF(AQ506="なし",AX510,IF(AQ506="",AX510,IF(AF506="増加KPI",(AQ510-AQ506)/(AJ512-AQ506),IF(AF506="減少KPI",(AQ506-AQ510)/(AQ506-AJ512),AX510))))),"―"),AX510)</f>
        <v>―</v>
      </c>
      <c r="BG512" s="261" t="str">
        <f>IFERROR(IF(BF512="未計測",IF(AQ508="未計測","未計測",IF(AQ506="なし",AX508,IF(AQ506="",AX508,IF(AF506="増加KPI",(AQ508-AQ506)/(AJ512-AQ506),IF(AF506="減少KPI",(AQ506-AQ508)/(AQ506-AJ512),AX508))))),"―"),AX508)</f>
        <v>―</v>
      </c>
      <c r="BH512" s="36" t="str">
        <f>IF($H$12='【発出時非表示】プルダウンリスト'!$B$4,AX512,IF($H$12='【発出時非表示】プルダウンリスト'!$B$5,AX510,IF($H$12='【発出時非表示】プルダウンリスト'!$B$6,AX508,"")))</f>
        <v/>
      </c>
      <c r="BJ512" s="263"/>
    </row>
    <row r="513" spans="3:62" s="36" customFormat="1" ht="18.649999999999999" customHeight="1">
      <c r="C513" s="64" t="s">
        <v>12026</v>
      </c>
      <c r="D513" s="86"/>
      <c r="E513" s="86"/>
      <c r="F513" s="86"/>
      <c r="G513" s="86"/>
      <c r="H513" s="86"/>
      <c r="I513" s="86"/>
      <c r="J513" s="86"/>
      <c r="K513" s="86"/>
      <c r="L513" s="103"/>
      <c r="M513" s="109"/>
      <c r="N513" s="124"/>
      <c r="O513" s="124"/>
      <c r="P513" s="124"/>
      <c r="Q513" s="124"/>
      <c r="R513" s="124"/>
      <c r="S513" s="124"/>
      <c r="T513" s="124"/>
      <c r="U513" s="124"/>
      <c r="V513" s="124"/>
      <c r="W513" s="124"/>
      <c r="X513" s="124"/>
      <c r="Y513" s="124"/>
      <c r="Z513" s="124"/>
      <c r="AA513" s="124"/>
      <c r="AB513" s="124"/>
      <c r="AC513" s="124"/>
      <c r="AD513" s="124"/>
      <c r="AE513" s="124"/>
      <c r="AF513" s="124"/>
      <c r="AG513" s="124"/>
      <c r="AH513" s="124"/>
      <c r="AI513" s="124"/>
      <c r="AJ513" s="124"/>
      <c r="AK513" s="124"/>
      <c r="AL513" s="124"/>
      <c r="AM513" s="124"/>
      <c r="AN513" s="124"/>
      <c r="AO513" s="124"/>
      <c r="AP513" s="124"/>
      <c r="AQ513" s="129"/>
      <c r="AR513" s="129"/>
      <c r="AS513" s="129"/>
      <c r="AT513" s="129"/>
      <c r="AU513" s="129"/>
      <c r="AV513" s="129"/>
      <c r="AW513" s="239"/>
      <c r="AX513" s="251"/>
      <c r="AY513" s="253"/>
      <c r="BD513" s="47"/>
      <c r="BE513" s="259"/>
      <c r="BF513" s="261"/>
      <c r="BG513" s="261"/>
      <c r="BI513" s="36" t="str">
        <f>IF(AQ506="なし",IF(M513="","未回答","回答済み"),"―")</f>
        <v>―</v>
      </c>
      <c r="BJ513" s="263"/>
    </row>
    <row r="514" spans="3:62" s="36" customFormat="1" ht="18.649999999999999" customHeight="1">
      <c r="C514" s="64"/>
      <c r="D514" s="86"/>
      <c r="E514" s="86"/>
      <c r="F514" s="86"/>
      <c r="G514" s="86"/>
      <c r="H514" s="86"/>
      <c r="I514" s="86"/>
      <c r="J514" s="86"/>
      <c r="K514" s="86"/>
      <c r="L514" s="103"/>
      <c r="M514" s="109"/>
      <c r="N514" s="124"/>
      <c r="O514" s="124"/>
      <c r="P514" s="124"/>
      <c r="Q514" s="124"/>
      <c r="R514" s="124"/>
      <c r="S514" s="124"/>
      <c r="T514" s="124"/>
      <c r="U514" s="124"/>
      <c r="V514" s="124"/>
      <c r="W514" s="124"/>
      <c r="X514" s="124"/>
      <c r="Y514" s="124"/>
      <c r="Z514" s="124"/>
      <c r="AA514" s="124"/>
      <c r="AB514" s="124"/>
      <c r="AC514" s="124"/>
      <c r="AD514" s="124"/>
      <c r="AE514" s="124"/>
      <c r="AF514" s="124"/>
      <c r="AG514" s="124"/>
      <c r="AH514" s="124"/>
      <c r="AI514" s="124"/>
      <c r="AJ514" s="124"/>
      <c r="AK514" s="124"/>
      <c r="AL514" s="124"/>
      <c r="AM514" s="124"/>
      <c r="AN514" s="124"/>
      <c r="AO514" s="124"/>
      <c r="AP514" s="124"/>
      <c r="AQ514" s="124"/>
      <c r="AR514" s="124"/>
      <c r="AS514" s="124"/>
      <c r="AT514" s="124"/>
      <c r="AU514" s="124"/>
      <c r="AV514" s="124"/>
      <c r="AW514" s="240"/>
      <c r="AX514" s="251"/>
      <c r="AY514" s="253"/>
      <c r="BD514" s="47"/>
      <c r="BE514" s="259"/>
      <c r="BF514" s="261"/>
      <c r="BG514" s="261"/>
      <c r="BJ514" s="263"/>
    </row>
    <row r="515" spans="3:62" s="36" customFormat="1" ht="18.649999999999999" customHeight="1">
      <c r="C515" s="65"/>
      <c r="D515" s="85"/>
      <c r="E515" s="85"/>
      <c r="F515" s="85"/>
      <c r="G515" s="85"/>
      <c r="H515" s="85"/>
      <c r="I515" s="85"/>
      <c r="J515" s="85"/>
      <c r="K515" s="85"/>
      <c r="L515" s="104"/>
      <c r="M515" s="110"/>
      <c r="N515" s="123"/>
      <c r="O515" s="123"/>
      <c r="P515" s="123"/>
      <c r="Q515" s="123"/>
      <c r="R515" s="123"/>
      <c r="S515" s="123"/>
      <c r="T515" s="123"/>
      <c r="U515" s="123"/>
      <c r="V515" s="123"/>
      <c r="W515" s="123"/>
      <c r="X515" s="123"/>
      <c r="Y515" s="123"/>
      <c r="Z515" s="123"/>
      <c r="AA515" s="123"/>
      <c r="AB515" s="123"/>
      <c r="AC515" s="123"/>
      <c r="AD515" s="123"/>
      <c r="AE515" s="123"/>
      <c r="AF515" s="123"/>
      <c r="AG515" s="123"/>
      <c r="AH515" s="123"/>
      <c r="AI515" s="123"/>
      <c r="AJ515" s="123"/>
      <c r="AK515" s="123"/>
      <c r="AL515" s="123"/>
      <c r="AM515" s="123"/>
      <c r="AN515" s="123"/>
      <c r="AO515" s="123"/>
      <c r="AP515" s="123"/>
      <c r="AQ515" s="123"/>
      <c r="AR515" s="123"/>
      <c r="AS515" s="123"/>
      <c r="AT515" s="123"/>
      <c r="AU515" s="123"/>
      <c r="AV515" s="123"/>
      <c r="AW515" s="241"/>
      <c r="AX515" s="249"/>
      <c r="AY515" s="253"/>
      <c r="BD515" s="47"/>
      <c r="BE515" s="259"/>
      <c r="BF515" s="261"/>
      <c r="BG515" s="261"/>
      <c r="BJ515" s="263"/>
    </row>
    <row r="516" spans="3:62" s="36" customFormat="1" ht="16.5" customHeight="1">
      <c r="C516" s="62" t="s">
        <v>12020</v>
      </c>
      <c r="D516" s="62"/>
      <c r="E516" s="62"/>
      <c r="F516" s="62" t="s">
        <v>577</v>
      </c>
      <c r="G516" s="62"/>
      <c r="H516" s="62"/>
      <c r="I516" s="62"/>
      <c r="J516" s="62"/>
      <c r="K516" s="62"/>
      <c r="L516" s="62"/>
      <c r="M516" s="111"/>
      <c r="N516" s="111"/>
      <c r="O516" s="111"/>
      <c r="P516" s="111"/>
      <c r="Q516" s="111"/>
      <c r="R516" s="111"/>
      <c r="S516" s="111"/>
      <c r="T516" s="111"/>
      <c r="U516" s="111"/>
      <c r="V516" s="111"/>
      <c r="W516" s="111"/>
      <c r="X516" s="111"/>
      <c r="Y516" s="111"/>
      <c r="Z516" s="111"/>
      <c r="AA516" s="111"/>
      <c r="AB516" s="111"/>
      <c r="AC516" s="111"/>
      <c r="AD516" s="111"/>
      <c r="AE516" s="111"/>
      <c r="AF516" s="111"/>
      <c r="AG516" s="111"/>
      <c r="AH516" s="111"/>
      <c r="AI516" s="111"/>
      <c r="AJ516" s="111"/>
      <c r="AK516" s="111"/>
      <c r="AL516" s="111"/>
      <c r="AM516" s="111"/>
      <c r="AN516" s="111"/>
      <c r="AO516" s="111"/>
      <c r="AP516" s="111"/>
      <c r="AQ516" s="111"/>
      <c r="AR516" s="111"/>
      <c r="AS516" s="111"/>
      <c r="AT516" s="111"/>
      <c r="AU516" s="111"/>
      <c r="AV516" s="111"/>
      <c r="AW516" s="111"/>
      <c r="AX516" s="251"/>
      <c r="AY516" s="185"/>
      <c r="BD516" s="47"/>
      <c r="BE516" s="257"/>
      <c r="BI516" s="36" t="str">
        <f>IF(BH512="達成",IF(OR(M516="",M519=""),"未回答",IF(AND(AX518="",AX521=""),"回答済み","字数不足")),"―")</f>
        <v>―</v>
      </c>
      <c r="BJ516" s="263"/>
    </row>
    <row r="517" spans="3:62" s="36" customFormat="1" ht="16.5" customHeight="1">
      <c r="C517" s="62"/>
      <c r="D517" s="62"/>
      <c r="E517" s="62"/>
      <c r="F517" s="62"/>
      <c r="G517" s="62"/>
      <c r="H517" s="62"/>
      <c r="I517" s="62"/>
      <c r="J517" s="62"/>
      <c r="K517" s="62"/>
      <c r="L517" s="62"/>
      <c r="M517" s="111"/>
      <c r="N517" s="111"/>
      <c r="O517" s="111"/>
      <c r="P517" s="111"/>
      <c r="Q517" s="111"/>
      <c r="R517" s="111"/>
      <c r="S517" s="111"/>
      <c r="T517" s="111"/>
      <c r="U517" s="111"/>
      <c r="V517" s="111"/>
      <c r="W517" s="111"/>
      <c r="X517" s="111"/>
      <c r="Y517" s="111"/>
      <c r="Z517" s="111"/>
      <c r="AA517" s="111"/>
      <c r="AB517" s="111"/>
      <c r="AC517" s="111"/>
      <c r="AD517" s="111"/>
      <c r="AE517" s="111"/>
      <c r="AF517" s="111"/>
      <c r="AG517" s="111"/>
      <c r="AH517" s="111"/>
      <c r="AI517" s="111"/>
      <c r="AJ517" s="111"/>
      <c r="AK517" s="111"/>
      <c r="AL517" s="111"/>
      <c r="AM517" s="111"/>
      <c r="AN517" s="111"/>
      <c r="AO517" s="111"/>
      <c r="AP517" s="111"/>
      <c r="AQ517" s="111"/>
      <c r="AR517" s="111"/>
      <c r="AS517" s="111"/>
      <c r="AT517" s="111"/>
      <c r="AU517" s="111"/>
      <c r="AV517" s="111"/>
      <c r="AW517" s="111"/>
      <c r="AX517" s="251" t="str">
        <f>"現在"&amp;LEN(M516)&amp;"字です。"</f>
        <v>現在0字です。</v>
      </c>
      <c r="AY517" s="185"/>
      <c r="BD517" s="47"/>
      <c r="BE517" s="257"/>
      <c r="BJ517" s="263"/>
    </row>
    <row r="518" spans="3:62" s="36" customFormat="1">
      <c r="C518" s="62"/>
      <c r="D518" s="62"/>
      <c r="E518" s="62"/>
      <c r="F518" s="62"/>
      <c r="G518" s="62"/>
      <c r="H518" s="62"/>
      <c r="I518" s="62"/>
      <c r="J518" s="62"/>
      <c r="K518" s="62"/>
      <c r="L518" s="62"/>
      <c r="M518" s="111"/>
      <c r="N518" s="111"/>
      <c r="O518" s="111"/>
      <c r="P518" s="111"/>
      <c r="Q518" s="111"/>
      <c r="R518" s="111"/>
      <c r="S518" s="111"/>
      <c r="T518" s="111"/>
      <c r="U518" s="111"/>
      <c r="V518" s="111"/>
      <c r="W518" s="111"/>
      <c r="X518" s="111"/>
      <c r="Y518" s="111"/>
      <c r="Z518" s="111"/>
      <c r="AA518" s="111"/>
      <c r="AB518" s="111"/>
      <c r="AC518" s="111"/>
      <c r="AD518" s="111"/>
      <c r="AE518" s="111"/>
      <c r="AF518" s="111"/>
      <c r="AG518" s="111"/>
      <c r="AH518" s="111"/>
      <c r="AI518" s="111"/>
      <c r="AJ518" s="111"/>
      <c r="AK518" s="111"/>
      <c r="AL518" s="111"/>
      <c r="AM518" s="111"/>
      <c r="AN518" s="111"/>
      <c r="AO518" s="111"/>
      <c r="AP518" s="111"/>
      <c r="AQ518" s="111"/>
      <c r="AR518" s="111"/>
      <c r="AS518" s="111"/>
      <c r="AT518" s="111"/>
      <c r="AU518" s="111"/>
      <c r="AV518" s="111"/>
      <c r="AW518" s="111"/>
      <c r="AX518" s="249" t="str">
        <f>IF(LEN(M516)&gt;=100,"","あと"&amp;100-LEN(M516)&amp;"字入力してください。")</f>
        <v>あと100字入力してください。</v>
      </c>
      <c r="AY518" s="185"/>
      <c r="BD518" s="47"/>
      <c r="BE518" s="257"/>
      <c r="BJ518" s="263"/>
    </row>
    <row r="519" spans="3:62" s="36" customFormat="1" ht="18.75" customHeight="1">
      <c r="C519" s="62"/>
      <c r="D519" s="62"/>
      <c r="E519" s="62"/>
      <c r="F519" s="62" t="s">
        <v>11955</v>
      </c>
      <c r="G519" s="62"/>
      <c r="H519" s="62"/>
      <c r="I519" s="62"/>
      <c r="J519" s="62"/>
      <c r="K519" s="62"/>
      <c r="L519" s="62"/>
      <c r="M519" s="111"/>
      <c r="N519" s="111"/>
      <c r="O519" s="111"/>
      <c r="P519" s="111"/>
      <c r="Q519" s="111"/>
      <c r="R519" s="111"/>
      <c r="S519" s="111"/>
      <c r="T519" s="111"/>
      <c r="U519" s="111"/>
      <c r="V519" s="111"/>
      <c r="W519" s="111"/>
      <c r="X519" s="111"/>
      <c r="Y519" s="111"/>
      <c r="Z519" s="111"/>
      <c r="AA519" s="111"/>
      <c r="AB519" s="111"/>
      <c r="AC519" s="111"/>
      <c r="AD519" s="111"/>
      <c r="AE519" s="111"/>
      <c r="AF519" s="111"/>
      <c r="AG519" s="111"/>
      <c r="AH519" s="111"/>
      <c r="AI519" s="111"/>
      <c r="AJ519" s="111"/>
      <c r="AK519" s="111"/>
      <c r="AL519" s="111"/>
      <c r="AM519" s="111"/>
      <c r="AN519" s="111"/>
      <c r="AO519" s="111"/>
      <c r="AP519" s="111"/>
      <c r="AQ519" s="111"/>
      <c r="AR519" s="111"/>
      <c r="AS519" s="111"/>
      <c r="AT519" s="111"/>
      <c r="AU519" s="111"/>
      <c r="AV519" s="111"/>
      <c r="AW519" s="111"/>
      <c r="AX519" s="252"/>
      <c r="AY519" s="254"/>
      <c r="BD519" s="47"/>
      <c r="BE519" s="257"/>
      <c r="BJ519" s="263"/>
    </row>
    <row r="520" spans="3:62" s="36" customFormat="1" ht="18.75" customHeight="1">
      <c r="C520" s="62"/>
      <c r="D520" s="62"/>
      <c r="E520" s="62"/>
      <c r="F520" s="62"/>
      <c r="G520" s="62"/>
      <c r="H520" s="62"/>
      <c r="I520" s="62"/>
      <c r="J520" s="62"/>
      <c r="K520" s="62"/>
      <c r="L520" s="62"/>
      <c r="M520" s="111"/>
      <c r="N520" s="111"/>
      <c r="O520" s="111"/>
      <c r="P520" s="111"/>
      <c r="Q520" s="111"/>
      <c r="R520" s="111"/>
      <c r="S520" s="111"/>
      <c r="T520" s="111"/>
      <c r="U520" s="111"/>
      <c r="V520" s="111"/>
      <c r="W520" s="111"/>
      <c r="X520" s="111"/>
      <c r="Y520" s="111"/>
      <c r="Z520" s="111"/>
      <c r="AA520" s="111"/>
      <c r="AB520" s="111"/>
      <c r="AC520" s="111"/>
      <c r="AD520" s="111"/>
      <c r="AE520" s="111"/>
      <c r="AF520" s="111"/>
      <c r="AG520" s="111"/>
      <c r="AH520" s="111"/>
      <c r="AI520" s="111"/>
      <c r="AJ520" s="111"/>
      <c r="AK520" s="111"/>
      <c r="AL520" s="111"/>
      <c r="AM520" s="111"/>
      <c r="AN520" s="111"/>
      <c r="AO520" s="111"/>
      <c r="AP520" s="111"/>
      <c r="AQ520" s="111"/>
      <c r="AR520" s="111"/>
      <c r="AS520" s="111"/>
      <c r="AT520" s="111"/>
      <c r="AU520" s="111"/>
      <c r="AV520" s="111"/>
      <c r="AW520" s="111"/>
      <c r="AX520" s="252" t="str">
        <f>"現在"&amp;LEN(M519)&amp;"字です。"</f>
        <v>現在0字です。</v>
      </c>
      <c r="AY520" s="254"/>
      <c r="BD520" s="47"/>
      <c r="BE520" s="257"/>
      <c r="BJ520" s="263"/>
    </row>
    <row r="521" spans="3:62" s="36" customFormat="1" ht="16.5" customHeight="1">
      <c r="C521" s="62"/>
      <c r="D521" s="62"/>
      <c r="E521" s="62"/>
      <c r="F521" s="62"/>
      <c r="G521" s="62"/>
      <c r="H521" s="62"/>
      <c r="I521" s="62"/>
      <c r="J521" s="62"/>
      <c r="K521" s="62"/>
      <c r="L521" s="62"/>
      <c r="M521" s="111"/>
      <c r="N521" s="111"/>
      <c r="O521" s="111"/>
      <c r="P521" s="111"/>
      <c r="Q521" s="111"/>
      <c r="R521" s="111"/>
      <c r="S521" s="111"/>
      <c r="T521" s="111"/>
      <c r="U521" s="111"/>
      <c r="V521" s="111"/>
      <c r="W521" s="111"/>
      <c r="X521" s="111"/>
      <c r="Y521" s="111"/>
      <c r="Z521" s="111"/>
      <c r="AA521" s="111"/>
      <c r="AB521" s="111"/>
      <c r="AC521" s="111"/>
      <c r="AD521" s="111"/>
      <c r="AE521" s="111"/>
      <c r="AF521" s="111"/>
      <c r="AG521" s="111"/>
      <c r="AH521" s="111"/>
      <c r="AI521" s="111"/>
      <c r="AJ521" s="111"/>
      <c r="AK521" s="111"/>
      <c r="AL521" s="111"/>
      <c r="AM521" s="111"/>
      <c r="AN521" s="111"/>
      <c r="AO521" s="111"/>
      <c r="AP521" s="111"/>
      <c r="AQ521" s="111"/>
      <c r="AR521" s="111"/>
      <c r="AS521" s="111"/>
      <c r="AT521" s="111"/>
      <c r="AU521" s="111"/>
      <c r="AV521" s="111"/>
      <c r="AW521" s="111"/>
      <c r="AX521" s="249" t="str">
        <f>IF(LEN(M519)&gt;=100,"","あと"&amp;100-LEN(M519)&amp;"字入力してください。")</f>
        <v>あと100字入力してください。</v>
      </c>
      <c r="AY521" s="251"/>
      <c r="BD521" s="47"/>
      <c r="BE521" s="257"/>
      <c r="BJ521" s="263"/>
    </row>
    <row r="522" spans="3:62" s="36" customFormat="1" ht="16.5" customHeight="1">
      <c r="C522" s="62" t="s">
        <v>12021</v>
      </c>
      <c r="D522" s="62"/>
      <c r="E522" s="62"/>
      <c r="F522" s="63" t="s">
        <v>11373</v>
      </c>
      <c r="G522" s="84"/>
      <c r="H522" s="84"/>
      <c r="I522" s="84"/>
      <c r="J522" s="87"/>
      <c r="K522" s="62" t="s">
        <v>988</v>
      </c>
      <c r="L522" s="62"/>
      <c r="M522" s="112"/>
      <c r="N522" s="125"/>
      <c r="O522" s="130" t="s">
        <v>8529</v>
      </c>
      <c r="P522" s="130"/>
      <c r="Q522" s="130"/>
      <c r="R522" s="130"/>
      <c r="S522" s="130"/>
      <c r="T522" s="130"/>
      <c r="U522" s="130"/>
      <c r="V522" s="130"/>
      <c r="W522" s="130"/>
      <c r="X522" s="130"/>
      <c r="Y522" s="130"/>
      <c r="Z522" s="130"/>
      <c r="AA522" s="130"/>
      <c r="AB522" s="130"/>
      <c r="AC522" s="130"/>
      <c r="AD522" s="130"/>
      <c r="AE522" s="130"/>
      <c r="AF522" s="130"/>
      <c r="AG522" s="130"/>
      <c r="AH522" s="130"/>
      <c r="AI522" s="130"/>
      <c r="AJ522" s="130"/>
      <c r="AK522" s="130"/>
      <c r="AL522" s="130"/>
      <c r="AM522" s="130"/>
      <c r="AN522" s="130"/>
      <c r="AO522" s="130"/>
      <c r="AP522" s="130"/>
      <c r="AQ522" s="130"/>
      <c r="AR522" s="130"/>
      <c r="AS522" s="130"/>
      <c r="AT522" s="130"/>
      <c r="AU522" s="130"/>
      <c r="AV522" s="130"/>
      <c r="AW522" s="242"/>
      <c r="AX522" s="252"/>
      <c r="AY522" s="185"/>
      <c r="BD522" s="47"/>
      <c r="BE522" s="257" t="b">
        <v>0</v>
      </c>
      <c r="BI522" s="36" t="str">
        <f>IF(BH512="未達成",IF(OR(AND(BE522=FALSE,BE523=FALSE,BE524=FALSE,BE525=FALSE),M526="",M529=""),"未回答",IF(AND(AX528="",AX531=""),"回答済み","字数不足")),"―")</f>
        <v>―</v>
      </c>
      <c r="BJ522" s="263"/>
    </row>
    <row r="523" spans="3:62" s="36" customFormat="1" ht="16.5" customHeight="1">
      <c r="C523" s="62"/>
      <c r="D523" s="62"/>
      <c r="E523" s="62"/>
      <c r="F523" s="60"/>
      <c r="G523" s="83"/>
      <c r="H523" s="83"/>
      <c r="I523" s="83"/>
      <c r="J523" s="88"/>
      <c r="K523" s="62"/>
      <c r="L523" s="62"/>
      <c r="M523" s="113"/>
      <c r="N523" s="126"/>
      <c r="O523" s="131" t="s">
        <v>6237</v>
      </c>
      <c r="P523" s="131"/>
      <c r="Q523" s="131"/>
      <c r="R523" s="131"/>
      <c r="S523" s="131"/>
      <c r="T523" s="131"/>
      <c r="U523" s="131"/>
      <c r="V523" s="131"/>
      <c r="W523" s="131"/>
      <c r="X523" s="131"/>
      <c r="Y523" s="131"/>
      <c r="Z523" s="131"/>
      <c r="AA523" s="131"/>
      <c r="AB523" s="131"/>
      <c r="AC523" s="131"/>
      <c r="AD523" s="131"/>
      <c r="AE523" s="131"/>
      <c r="AF523" s="131"/>
      <c r="AG523" s="131"/>
      <c r="AH523" s="131"/>
      <c r="AI523" s="131"/>
      <c r="AJ523" s="131"/>
      <c r="AK523" s="131"/>
      <c r="AL523" s="131"/>
      <c r="AM523" s="131"/>
      <c r="AN523" s="131"/>
      <c r="AO523" s="131"/>
      <c r="AP523" s="131"/>
      <c r="AQ523" s="131"/>
      <c r="AR523" s="131"/>
      <c r="AS523" s="131"/>
      <c r="AT523" s="131"/>
      <c r="AU523" s="131"/>
      <c r="AV523" s="131"/>
      <c r="AW523" s="243"/>
      <c r="AX523" s="252"/>
      <c r="AY523" s="185"/>
      <c r="BD523" s="47"/>
      <c r="BE523" s="257" t="b">
        <v>0</v>
      </c>
      <c r="BJ523" s="263"/>
    </row>
    <row r="524" spans="3:62" s="36" customFormat="1" ht="16.5" customHeight="1">
      <c r="C524" s="62"/>
      <c r="D524" s="62"/>
      <c r="E524" s="62"/>
      <c r="F524" s="60"/>
      <c r="G524" s="83"/>
      <c r="H524" s="83"/>
      <c r="I524" s="83"/>
      <c r="J524" s="88"/>
      <c r="K524" s="62"/>
      <c r="L524" s="62"/>
      <c r="M524" s="113"/>
      <c r="N524" s="126"/>
      <c r="O524" s="131" t="s">
        <v>9784</v>
      </c>
      <c r="P524" s="131"/>
      <c r="Q524" s="131"/>
      <c r="R524" s="131"/>
      <c r="S524" s="131"/>
      <c r="T524" s="131"/>
      <c r="U524" s="131"/>
      <c r="V524" s="131"/>
      <c r="W524" s="131"/>
      <c r="X524" s="131"/>
      <c r="Y524" s="131"/>
      <c r="Z524" s="131"/>
      <c r="AA524" s="131"/>
      <c r="AB524" s="131"/>
      <c r="AC524" s="131"/>
      <c r="AD524" s="131"/>
      <c r="AE524" s="131"/>
      <c r="AF524" s="131"/>
      <c r="AG524" s="131"/>
      <c r="AH524" s="131"/>
      <c r="AI524" s="131"/>
      <c r="AJ524" s="131"/>
      <c r="AK524" s="131"/>
      <c r="AL524" s="131"/>
      <c r="AM524" s="131"/>
      <c r="AN524" s="131"/>
      <c r="AO524" s="131"/>
      <c r="AP524" s="131"/>
      <c r="AQ524" s="131"/>
      <c r="AR524" s="131"/>
      <c r="AS524" s="131"/>
      <c r="AT524" s="131"/>
      <c r="AU524" s="131"/>
      <c r="AV524" s="131"/>
      <c r="AW524" s="243"/>
      <c r="AX524" s="252"/>
      <c r="AY524" s="185"/>
      <c r="BD524" s="47"/>
      <c r="BE524" s="257" t="b">
        <v>0</v>
      </c>
      <c r="BJ524" s="263"/>
    </row>
    <row r="525" spans="3:62" s="36" customFormat="1" ht="16.5" customHeight="1">
      <c r="C525" s="62"/>
      <c r="D525" s="62"/>
      <c r="E525" s="62"/>
      <c r="F525" s="60"/>
      <c r="G525" s="83"/>
      <c r="H525" s="83"/>
      <c r="I525" s="83"/>
      <c r="J525" s="88"/>
      <c r="K525" s="62"/>
      <c r="L525" s="62"/>
      <c r="M525" s="114"/>
      <c r="N525" s="127"/>
      <c r="O525" s="132" t="s">
        <v>12025</v>
      </c>
      <c r="P525" s="132"/>
      <c r="Q525" s="132"/>
      <c r="R525" s="132"/>
      <c r="S525" s="132"/>
      <c r="T525" s="132"/>
      <c r="U525" s="132"/>
      <c r="V525" s="132"/>
      <c r="W525" s="132"/>
      <c r="X525" s="132"/>
      <c r="Y525" s="132"/>
      <c r="Z525" s="132"/>
      <c r="AA525" s="132"/>
      <c r="AB525" s="132"/>
      <c r="AC525" s="132"/>
      <c r="AD525" s="132"/>
      <c r="AE525" s="132"/>
      <c r="AF525" s="132"/>
      <c r="AG525" s="132"/>
      <c r="AH525" s="132"/>
      <c r="AI525" s="132"/>
      <c r="AJ525" s="132"/>
      <c r="AK525" s="132"/>
      <c r="AL525" s="132"/>
      <c r="AM525" s="132"/>
      <c r="AN525" s="132"/>
      <c r="AO525" s="132"/>
      <c r="AP525" s="132"/>
      <c r="AQ525" s="132"/>
      <c r="AR525" s="132"/>
      <c r="AS525" s="132"/>
      <c r="AT525" s="132"/>
      <c r="AU525" s="132"/>
      <c r="AV525" s="132"/>
      <c r="AW525" s="244"/>
      <c r="AX525" s="252"/>
      <c r="AY525" s="185"/>
      <c r="BD525" s="47"/>
      <c r="BE525" s="257" t="b">
        <v>0</v>
      </c>
      <c r="BJ525" s="263"/>
    </row>
    <row r="526" spans="3:62" s="36" customFormat="1" ht="16.5" customHeight="1">
      <c r="C526" s="62"/>
      <c r="D526" s="62"/>
      <c r="E526" s="62"/>
      <c r="F526" s="60"/>
      <c r="G526" s="83"/>
      <c r="H526" s="83"/>
      <c r="I526" s="83"/>
      <c r="J526" s="88"/>
      <c r="K526" s="62" t="s">
        <v>10677</v>
      </c>
      <c r="L526" s="62"/>
      <c r="M526" s="115"/>
      <c r="N526" s="115"/>
      <c r="O526" s="115"/>
      <c r="P526" s="115"/>
      <c r="Q526" s="115"/>
      <c r="R526" s="115"/>
      <c r="S526" s="115"/>
      <c r="T526" s="115"/>
      <c r="U526" s="115"/>
      <c r="V526" s="115"/>
      <c r="W526" s="115"/>
      <c r="X526" s="115"/>
      <c r="Y526" s="115"/>
      <c r="Z526" s="115"/>
      <c r="AA526" s="115"/>
      <c r="AB526" s="115"/>
      <c r="AC526" s="115"/>
      <c r="AD526" s="115"/>
      <c r="AE526" s="115"/>
      <c r="AF526" s="115"/>
      <c r="AG526" s="115"/>
      <c r="AH526" s="115"/>
      <c r="AI526" s="115"/>
      <c r="AJ526" s="115"/>
      <c r="AK526" s="115"/>
      <c r="AL526" s="115"/>
      <c r="AM526" s="115"/>
      <c r="AN526" s="115"/>
      <c r="AO526" s="115"/>
      <c r="AP526" s="115"/>
      <c r="AQ526" s="115"/>
      <c r="AR526" s="115"/>
      <c r="AS526" s="115"/>
      <c r="AT526" s="115"/>
      <c r="AU526" s="115"/>
      <c r="AV526" s="115"/>
      <c r="AW526" s="115"/>
      <c r="AX526" s="252"/>
      <c r="AY526" s="185"/>
      <c r="BD526" s="47"/>
      <c r="BE526" s="257"/>
      <c r="BJ526" s="263"/>
    </row>
    <row r="527" spans="3:62" s="36" customFormat="1" ht="16.5" customHeight="1">
      <c r="C527" s="62"/>
      <c r="D527" s="62"/>
      <c r="E527" s="62"/>
      <c r="F527" s="60"/>
      <c r="G527" s="83"/>
      <c r="H527" s="83"/>
      <c r="I527" s="83"/>
      <c r="J527" s="88"/>
      <c r="K527" s="62"/>
      <c r="L527" s="62"/>
      <c r="M527" s="115"/>
      <c r="N527" s="115"/>
      <c r="O527" s="115"/>
      <c r="P527" s="115"/>
      <c r="Q527" s="115"/>
      <c r="R527" s="115"/>
      <c r="S527" s="115"/>
      <c r="T527" s="115"/>
      <c r="U527" s="115"/>
      <c r="V527" s="115"/>
      <c r="W527" s="115"/>
      <c r="X527" s="115"/>
      <c r="Y527" s="115"/>
      <c r="Z527" s="115"/>
      <c r="AA527" s="115"/>
      <c r="AB527" s="115"/>
      <c r="AC527" s="115"/>
      <c r="AD527" s="115"/>
      <c r="AE527" s="115"/>
      <c r="AF527" s="115"/>
      <c r="AG527" s="115"/>
      <c r="AH527" s="115"/>
      <c r="AI527" s="115"/>
      <c r="AJ527" s="115"/>
      <c r="AK527" s="115"/>
      <c r="AL527" s="115"/>
      <c r="AM527" s="115"/>
      <c r="AN527" s="115"/>
      <c r="AO527" s="115"/>
      <c r="AP527" s="115"/>
      <c r="AQ527" s="115"/>
      <c r="AR527" s="115"/>
      <c r="AS527" s="115"/>
      <c r="AT527" s="115"/>
      <c r="AU527" s="115"/>
      <c r="AV527" s="115"/>
      <c r="AW527" s="115"/>
      <c r="AX527" s="252" t="str">
        <f>"現在"&amp;LEN(M526)&amp;"字です。"</f>
        <v>現在0字です。</v>
      </c>
      <c r="AY527" s="185"/>
      <c r="BD527" s="47"/>
      <c r="BE527" s="257"/>
      <c r="BJ527" s="263"/>
    </row>
    <row r="528" spans="3:62" s="36" customFormat="1">
      <c r="C528" s="62"/>
      <c r="D528" s="62"/>
      <c r="E528" s="62"/>
      <c r="F528" s="61"/>
      <c r="G528" s="82"/>
      <c r="H528" s="82"/>
      <c r="I528" s="82"/>
      <c r="J528" s="89"/>
      <c r="K528" s="62"/>
      <c r="L528" s="62"/>
      <c r="M528" s="115"/>
      <c r="N528" s="115"/>
      <c r="O528" s="115"/>
      <c r="P528" s="115"/>
      <c r="Q528" s="115"/>
      <c r="R528" s="115"/>
      <c r="S528" s="115"/>
      <c r="T528" s="115"/>
      <c r="U528" s="115"/>
      <c r="V528" s="115"/>
      <c r="W528" s="115"/>
      <c r="X528" s="115"/>
      <c r="Y528" s="115"/>
      <c r="Z528" s="115"/>
      <c r="AA528" s="115"/>
      <c r="AB528" s="115"/>
      <c r="AC528" s="115"/>
      <c r="AD528" s="115"/>
      <c r="AE528" s="115"/>
      <c r="AF528" s="115"/>
      <c r="AG528" s="115"/>
      <c r="AH528" s="115"/>
      <c r="AI528" s="115"/>
      <c r="AJ528" s="115"/>
      <c r="AK528" s="115"/>
      <c r="AL528" s="115"/>
      <c r="AM528" s="115"/>
      <c r="AN528" s="115"/>
      <c r="AO528" s="115"/>
      <c r="AP528" s="115"/>
      <c r="AQ528" s="115"/>
      <c r="AR528" s="115"/>
      <c r="AS528" s="115"/>
      <c r="AT528" s="115"/>
      <c r="AU528" s="115"/>
      <c r="AV528" s="115"/>
      <c r="AW528" s="115"/>
      <c r="AX528" s="249" t="str">
        <f>IF(LEN(M526)&gt;=100,"","あと"&amp;100-LEN(M526)&amp;"字入力してください。")</f>
        <v>あと100字入力してください。</v>
      </c>
      <c r="AY528" s="185"/>
      <c r="BD528" s="47"/>
      <c r="BE528" s="257"/>
      <c r="BJ528" s="263"/>
    </row>
    <row r="529" spans="3:62" s="36" customFormat="1">
      <c r="C529" s="62"/>
      <c r="D529" s="62"/>
      <c r="E529" s="62"/>
      <c r="F529" s="62" t="s">
        <v>11955</v>
      </c>
      <c r="G529" s="62"/>
      <c r="H529" s="62"/>
      <c r="I529" s="62"/>
      <c r="J529" s="62"/>
      <c r="K529" s="62"/>
      <c r="L529" s="62"/>
      <c r="M529" s="115"/>
      <c r="N529" s="115"/>
      <c r="O529" s="115"/>
      <c r="P529" s="115"/>
      <c r="Q529" s="115"/>
      <c r="R529" s="115"/>
      <c r="S529" s="115"/>
      <c r="T529" s="115"/>
      <c r="U529" s="115"/>
      <c r="V529" s="115"/>
      <c r="W529" s="115"/>
      <c r="X529" s="115"/>
      <c r="Y529" s="115"/>
      <c r="Z529" s="115"/>
      <c r="AA529" s="115"/>
      <c r="AB529" s="115"/>
      <c r="AC529" s="115"/>
      <c r="AD529" s="115"/>
      <c r="AE529" s="115"/>
      <c r="AF529" s="115"/>
      <c r="AG529" s="115"/>
      <c r="AH529" s="115"/>
      <c r="AI529" s="115"/>
      <c r="AJ529" s="115"/>
      <c r="AK529" s="115"/>
      <c r="AL529" s="115"/>
      <c r="AM529" s="115"/>
      <c r="AN529" s="115"/>
      <c r="AO529" s="115"/>
      <c r="AP529" s="115"/>
      <c r="AQ529" s="115"/>
      <c r="AR529" s="115"/>
      <c r="AS529" s="115"/>
      <c r="AT529" s="115"/>
      <c r="AU529" s="115"/>
      <c r="AV529" s="115"/>
      <c r="AW529" s="115"/>
      <c r="AX529" s="252"/>
      <c r="AY529" s="254"/>
      <c r="BD529" s="47"/>
      <c r="BE529" s="257"/>
      <c r="BJ529" s="263"/>
    </row>
    <row r="530" spans="3:62" s="36" customFormat="1">
      <c r="C530" s="62"/>
      <c r="D530" s="62"/>
      <c r="E530" s="62"/>
      <c r="F530" s="62"/>
      <c r="G530" s="62"/>
      <c r="H530" s="62"/>
      <c r="I530" s="62"/>
      <c r="J530" s="62"/>
      <c r="K530" s="62"/>
      <c r="L530" s="62"/>
      <c r="M530" s="115"/>
      <c r="N530" s="115"/>
      <c r="O530" s="115"/>
      <c r="P530" s="115"/>
      <c r="Q530" s="115"/>
      <c r="R530" s="115"/>
      <c r="S530" s="115"/>
      <c r="T530" s="115"/>
      <c r="U530" s="115"/>
      <c r="V530" s="115"/>
      <c r="W530" s="115"/>
      <c r="X530" s="115"/>
      <c r="Y530" s="115"/>
      <c r="Z530" s="115"/>
      <c r="AA530" s="115"/>
      <c r="AB530" s="115"/>
      <c r="AC530" s="115"/>
      <c r="AD530" s="115"/>
      <c r="AE530" s="115"/>
      <c r="AF530" s="115"/>
      <c r="AG530" s="115"/>
      <c r="AH530" s="115"/>
      <c r="AI530" s="115"/>
      <c r="AJ530" s="115"/>
      <c r="AK530" s="115"/>
      <c r="AL530" s="115"/>
      <c r="AM530" s="115"/>
      <c r="AN530" s="115"/>
      <c r="AO530" s="115"/>
      <c r="AP530" s="115"/>
      <c r="AQ530" s="115"/>
      <c r="AR530" s="115"/>
      <c r="AS530" s="115"/>
      <c r="AT530" s="115"/>
      <c r="AU530" s="115"/>
      <c r="AV530" s="115"/>
      <c r="AW530" s="115"/>
      <c r="AX530" s="252" t="str">
        <f>"現在"&amp;LEN(M529)&amp;"字です。"</f>
        <v>現在0字です。</v>
      </c>
      <c r="AY530" s="254"/>
      <c r="BD530" s="47"/>
      <c r="BE530" s="257"/>
      <c r="BJ530" s="263"/>
    </row>
    <row r="531" spans="3:62" s="36" customFormat="1" ht="16.5" customHeight="1">
      <c r="C531" s="62"/>
      <c r="D531" s="62"/>
      <c r="E531" s="62"/>
      <c r="F531" s="62"/>
      <c r="G531" s="62"/>
      <c r="H531" s="62"/>
      <c r="I531" s="62"/>
      <c r="J531" s="62"/>
      <c r="K531" s="62"/>
      <c r="L531" s="62"/>
      <c r="M531" s="115"/>
      <c r="N531" s="115"/>
      <c r="O531" s="115"/>
      <c r="P531" s="115"/>
      <c r="Q531" s="115"/>
      <c r="R531" s="115"/>
      <c r="S531" s="115"/>
      <c r="T531" s="115"/>
      <c r="U531" s="115"/>
      <c r="V531" s="115"/>
      <c r="W531" s="115"/>
      <c r="X531" s="115"/>
      <c r="Y531" s="115"/>
      <c r="Z531" s="115"/>
      <c r="AA531" s="115"/>
      <c r="AB531" s="115"/>
      <c r="AC531" s="115"/>
      <c r="AD531" s="115"/>
      <c r="AE531" s="115"/>
      <c r="AF531" s="115"/>
      <c r="AG531" s="115"/>
      <c r="AH531" s="115"/>
      <c r="AI531" s="115"/>
      <c r="AJ531" s="115"/>
      <c r="AK531" s="115"/>
      <c r="AL531" s="115"/>
      <c r="AM531" s="115"/>
      <c r="AN531" s="115"/>
      <c r="AO531" s="115"/>
      <c r="AP531" s="115"/>
      <c r="AQ531" s="115"/>
      <c r="AR531" s="115"/>
      <c r="AS531" s="115"/>
      <c r="AT531" s="115"/>
      <c r="AU531" s="115"/>
      <c r="AV531" s="115"/>
      <c r="AW531" s="115"/>
      <c r="AX531" s="249" t="str">
        <f>IF(LEN(M529)&gt;=100,"","あと"&amp;100-LEN(M529)&amp;"字入力してください。")</f>
        <v>あと100字入力してください。</v>
      </c>
      <c r="AY531" s="251"/>
      <c r="BD531" s="47"/>
      <c r="BE531" s="257"/>
      <c r="BJ531" s="263"/>
    </row>
    <row r="532" spans="3:62" s="36" customFormat="1" ht="16.5" customHeight="1">
      <c r="C532" s="63" t="s">
        <v>8545</v>
      </c>
      <c r="D532" s="84"/>
      <c r="E532" s="87"/>
      <c r="F532" s="63" t="s">
        <v>1283</v>
      </c>
      <c r="G532" s="84"/>
      <c r="H532" s="84"/>
      <c r="I532" s="84"/>
      <c r="J532" s="87"/>
      <c r="K532" s="63" t="s">
        <v>2497</v>
      </c>
      <c r="L532" s="87"/>
      <c r="M532" s="112"/>
      <c r="N532" s="125"/>
      <c r="O532" s="130" t="s">
        <v>12022</v>
      </c>
      <c r="P532" s="130"/>
      <c r="Q532" s="130"/>
      <c r="R532" s="130"/>
      <c r="S532" s="130"/>
      <c r="T532" s="130"/>
      <c r="U532" s="130"/>
      <c r="V532" s="130"/>
      <c r="W532" s="130"/>
      <c r="X532" s="130"/>
      <c r="Y532" s="130"/>
      <c r="Z532" s="130"/>
      <c r="AA532" s="130"/>
      <c r="AB532" s="130"/>
      <c r="AC532" s="130"/>
      <c r="AD532" s="130"/>
      <c r="AE532" s="130"/>
      <c r="AF532" s="130"/>
      <c r="AG532" s="130"/>
      <c r="AH532" s="130"/>
      <c r="AI532" s="130"/>
      <c r="AJ532" s="130"/>
      <c r="AK532" s="130"/>
      <c r="AL532" s="130"/>
      <c r="AM532" s="130"/>
      <c r="AN532" s="130"/>
      <c r="AO532" s="130"/>
      <c r="AP532" s="130"/>
      <c r="AQ532" s="130"/>
      <c r="AR532" s="130"/>
      <c r="AS532" s="130"/>
      <c r="AT532" s="130"/>
      <c r="AU532" s="130"/>
      <c r="AV532" s="130"/>
      <c r="AW532" s="242"/>
      <c r="AX532" s="252"/>
      <c r="AY532" s="251"/>
      <c r="BD532" s="47"/>
      <c r="BE532" s="257" t="b">
        <v>0</v>
      </c>
      <c r="BI532" s="36" t="str">
        <f>IF(BH512="未計測",IF(BE540=1,IF(OR(AND(BE532=FALSE,BE533=FALSE,BE534=FALSE,BE535=FALSE,BE536=FALSE),M537="",Z540="",M546=""),"未回答",IF(AND(AX539="",AX548=""),"回答済み","字数不足")),IF(BE540=2,IF(OR(AND(BE532=FALSE,BE533=FALSE,BE534=FALSE,BE535=FALSE,BE536=FALSE),M537="",Z543="",M546=""),"未回答",IF(AND(AX539="",AX545="",AX548=""),"回答済み","字数不足")),"未回答")),"―")</f>
        <v>―</v>
      </c>
      <c r="BJ532" s="263"/>
    </row>
    <row r="533" spans="3:62" s="36" customFormat="1" ht="16.5" customHeight="1">
      <c r="C533" s="60"/>
      <c r="D533" s="83"/>
      <c r="E533" s="88"/>
      <c r="F533" s="60"/>
      <c r="G533" s="83"/>
      <c r="H533" s="83"/>
      <c r="I533" s="83"/>
      <c r="J533" s="88"/>
      <c r="K533" s="60"/>
      <c r="L533" s="88"/>
      <c r="M533" s="113"/>
      <c r="N533" s="126"/>
      <c r="O533" s="131" t="s">
        <v>11487</v>
      </c>
      <c r="P533" s="131"/>
      <c r="Q533" s="131"/>
      <c r="R533" s="131"/>
      <c r="S533" s="131"/>
      <c r="T533" s="131"/>
      <c r="U533" s="131"/>
      <c r="V533" s="131"/>
      <c r="W533" s="131"/>
      <c r="X533" s="131"/>
      <c r="Y533" s="131"/>
      <c r="Z533" s="131"/>
      <c r="AA533" s="131"/>
      <c r="AB533" s="131"/>
      <c r="AC533" s="131"/>
      <c r="AD533" s="131"/>
      <c r="AE533" s="131"/>
      <c r="AF533" s="131"/>
      <c r="AG533" s="131"/>
      <c r="AH533" s="131"/>
      <c r="AI533" s="131"/>
      <c r="AJ533" s="131"/>
      <c r="AK533" s="131"/>
      <c r="AL533" s="131"/>
      <c r="AM533" s="131"/>
      <c r="AN533" s="131"/>
      <c r="AO533" s="131"/>
      <c r="AP533" s="131"/>
      <c r="AQ533" s="131"/>
      <c r="AR533" s="131"/>
      <c r="AS533" s="131"/>
      <c r="AT533" s="131"/>
      <c r="AU533" s="131"/>
      <c r="AV533" s="131"/>
      <c r="AW533" s="243"/>
      <c r="AX533" s="252"/>
      <c r="AY533" s="251"/>
      <c r="BD533" s="47"/>
      <c r="BE533" s="257" t="b">
        <v>0</v>
      </c>
      <c r="BJ533" s="263"/>
    </row>
    <row r="534" spans="3:62" s="36" customFormat="1" ht="16.5" customHeight="1">
      <c r="C534" s="60"/>
      <c r="D534" s="83"/>
      <c r="E534" s="88"/>
      <c r="F534" s="60"/>
      <c r="G534" s="83"/>
      <c r="H534" s="83"/>
      <c r="I534" s="83"/>
      <c r="J534" s="88"/>
      <c r="K534" s="60"/>
      <c r="L534" s="88"/>
      <c r="M534" s="113"/>
      <c r="N534" s="126"/>
      <c r="O534" s="131" t="s">
        <v>11960</v>
      </c>
      <c r="P534" s="131"/>
      <c r="Q534" s="131"/>
      <c r="R534" s="131"/>
      <c r="S534" s="131"/>
      <c r="T534" s="131"/>
      <c r="U534" s="131"/>
      <c r="V534" s="131"/>
      <c r="W534" s="131"/>
      <c r="X534" s="131"/>
      <c r="Y534" s="131"/>
      <c r="Z534" s="131"/>
      <c r="AA534" s="131"/>
      <c r="AB534" s="131"/>
      <c r="AC534" s="131"/>
      <c r="AD534" s="131"/>
      <c r="AE534" s="131"/>
      <c r="AF534" s="131"/>
      <c r="AG534" s="131"/>
      <c r="AH534" s="131"/>
      <c r="AI534" s="131"/>
      <c r="AJ534" s="131"/>
      <c r="AK534" s="131"/>
      <c r="AL534" s="131"/>
      <c r="AM534" s="131"/>
      <c r="AN534" s="131"/>
      <c r="AO534" s="131"/>
      <c r="AP534" s="131"/>
      <c r="AQ534" s="131"/>
      <c r="AR534" s="131"/>
      <c r="AS534" s="131"/>
      <c r="AT534" s="131"/>
      <c r="AU534" s="131"/>
      <c r="AV534" s="131"/>
      <c r="AW534" s="243"/>
      <c r="AX534" s="252"/>
      <c r="AY534" s="251"/>
      <c r="BD534" s="47"/>
      <c r="BE534" s="257" t="b">
        <v>0</v>
      </c>
      <c r="BJ534" s="263"/>
    </row>
    <row r="535" spans="3:62" s="36" customFormat="1" ht="16.5" customHeight="1">
      <c r="C535" s="60"/>
      <c r="D535" s="83"/>
      <c r="E535" s="88"/>
      <c r="F535" s="60"/>
      <c r="G535" s="83"/>
      <c r="H535" s="83"/>
      <c r="I535" s="83"/>
      <c r="J535" s="88"/>
      <c r="K535" s="60"/>
      <c r="L535" s="88"/>
      <c r="M535" s="113"/>
      <c r="N535" s="126"/>
      <c r="O535" s="131" t="s">
        <v>11963</v>
      </c>
      <c r="P535" s="131"/>
      <c r="Q535" s="131"/>
      <c r="R535" s="131"/>
      <c r="S535" s="131"/>
      <c r="T535" s="131"/>
      <c r="U535" s="131"/>
      <c r="V535" s="131"/>
      <c r="W535" s="131"/>
      <c r="X535" s="131"/>
      <c r="Y535" s="131"/>
      <c r="Z535" s="131"/>
      <c r="AA535" s="131"/>
      <c r="AB535" s="131"/>
      <c r="AC535" s="131"/>
      <c r="AD535" s="131"/>
      <c r="AE535" s="131"/>
      <c r="AF535" s="131"/>
      <c r="AG535" s="131"/>
      <c r="AH535" s="131"/>
      <c r="AI535" s="131"/>
      <c r="AJ535" s="131"/>
      <c r="AK535" s="131"/>
      <c r="AL535" s="131"/>
      <c r="AM535" s="131"/>
      <c r="AN535" s="131"/>
      <c r="AO535" s="131"/>
      <c r="AP535" s="131"/>
      <c r="AQ535" s="131"/>
      <c r="AR535" s="131"/>
      <c r="AS535" s="131"/>
      <c r="AT535" s="131"/>
      <c r="AU535" s="131"/>
      <c r="AV535" s="131"/>
      <c r="AW535" s="243"/>
      <c r="AX535" s="252"/>
      <c r="AY535" s="251"/>
      <c r="BD535" s="47"/>
      <c r="BE535" s="257" t="b">
        <v>0</v>
      </c>
      <c r="BJ535" s="263"/>
    </row>
    <row r="536" spans="3:62" s="36" customFormat="1" ht="16.5" customHeight="1">
      <c r="C536" s="60"/>
      <c r="D536" s="83"/>
      <c r="E536" s="88"/>
      <c r="F536" s="60"/>
      <c r="G536" s="83"/>
      <c r="H536" s="83"/>
      <c r="I536" s="83"/>
      <c r="J536" s="88"/>
      <c r="K536" s="61"/>
      <c r="L536" s="89"/>
      <c r="M536" s="113"/>
      <c r="N536" s="126"/>
      <c r="O536" s="131" t="s">
        <v>11961</v>
      </c>
      <c r="P536" s="131"/>
      <c r="Q536" s="131"/>
      <c r="R536" s="131"/>
      <c r="S536" s="131"/>
      <c r="T536" s="131"/>
      <c r="U536" s="131"/>
      <c r="V536" s="131"/>
      <c r="W536" s="131"/>
      <c r="X536" s="131"/>
      <c r="Y536" s="131"/>
      <c r="Z536" s="131"/>
      <c r="AA536" s="131"/>
      <c r="AB536" s="131"/>
      <c r="AC536" s="131"/>
      <c r="AD536" s="131"/>
      <c r="AE536" s="131"/>
      <c r="AF536" s="131"/>
      <c r="AG536" s="131"/>
      <c r="AH536" s="131"/>
      <c r="AI536" s="131"/>
      <c r="AJ536" s="131"/>
      <c r="AK536" s="131"/>
      <c r="AL536" s="131"/>
      <c r="AM536" s="131"/>
      <c r="AN536" s="131"/>
      <c r="AO536" s="131"/>
      <c r="AP536" s="131"/>
      <c r="AQ536" s="131"/>
      <c r="AR536" s="131"/>
      <c r="AS536" s="131"/>
      <c r="AT536" s="131"/>
      <c r="AU536" s="131"/>
      <c r="AV536" s="131"/>
      <c r="AW536" s="243"/>
      <c r="AX536" s="252"/>
      <c r="AY536" s="251"/>
      <c r="BD536" s="47"/>
      <c r="BE536" s="257" t="b">
        <v>0</v>
      </c>
      <c r="BJ536" s="263"/>
    </row>
    <row r="537" spans="3:62" s="36" customFormat="1" ht="16.5" customHeight="1">
      <c r="C537" s="60"/>
      <c r="D537" s="83"/>
      <c r="E537" s="88"/>
      <c r="F537" s="60"/>
      <c r="G537" s="83"/>
      <c r="H537" s="83"/>
      <c r="I537" s="83"/>
      <c r="J537" s="88"/>
      <c r="K537" s="62" t="s">
        <v>10677</v>
      </c>
      <c r="L537" s="62"/>
      <c r="M537" s="115"/>
      <c r="N537" s="115"/>
      <c r="O537" s="115"/>
      <c r="P537" s="115"/>
      <c r="Q537" s="115"/>
      <c r="R537" s="115"/>
      <c r="S537" s="115"/>
      <c r="T537" s="115"/>
      <c r="U537" s="115"/>
      <c r="V537" s="115"/>
      <c r="W537" s="115"/>
      <c r="X537" s="115"/>
      <c r="Y537" s="115"/>
      <c r="Z537" s="115"/>
      <c r="AA537" s="115"/>
      <c r="AB537" s="115"/>
      <c r="AC537" s="115"/>
      <c r="AD537" s="115"/>
      <c r="AE537" s="115"/>
      <c r="AF537" s="115"/>
      <c r="AG537" s="115"/>
      <c r="AH537" s="115"/>
      <c r="AI537" s="115"/>
      <c r="AJ537" s="115"/>
      <c r="AK537" s="115"/>
      <c r="AL537" s="115"/>
      <c r="AM537" s="115"/>
      <c r="AN537" s="115"/>
      <c r="AO537" s="115"/>
      <c r="AP537" s="115"/>
      <c r="AQ537" s="115"/>
      <c r="AR537" s="115"/>
      <c r="AS537" s="115"/>
      <c r="AT537" s="115"/>
      <c r="AU537" s="115"/>
      <c r="AV537" s="115"/>
      <c r="AW537" s="115"/>
      <c r="AX537" s="252"/>
      <c r="AY537" s="251"/>
      <c r="BD537" s="47"/>
      <c r="BE537" s="257"/>
      <c r="BJ537" s="263"/>
    </row>
    <row r="538" spans="3:62" s="36" customFormat="1" ht="16.5" customHeight="1">
      <c r="C538" s="60"/>
      <c r="D538" s="83"/>
      <c r="E538" s="88"/>
      <c r="F538" s="60"/>
      <c r="G538" s="83"/>
      <c r="H538" s="83"/>
      <c r="I538" s="83"/>
      <c r="J538" s="88"/>
      <c r="K538" s="62"/>
      <c r="L538" s="62"/>
      <c r="M538" s="115"/>
      <c r="N538" s="115"/>
      <c r="O538" s="115"/>
      <c r="P538" s="115"/>
      <c r="Q538" s="115"/>
      <c r="R538" s="115"/>
      <c r="S538" s="115"/>
      <c r="T538" s="115"/>
      <c r="U538" s="115"/>
      <c r="V538" s="115"/>
      <c r="W538" s="115"/>
      <c r="X538" s="115"/>
      <c r="Y538" s="115"/>
      <c r="Z538" s="115"/>
      <c r="AA538" s="115"/>
      <c r="AB538" s="115"/>
      <c r="AC538" s="115"/>
      <c r="AD538" s="115"/>
      <c r="AE538" s="115"/>
      <c r="AF538" s="115"/>
      <c r="AG538" s="115"/>
      <c r="AH538" s="115"/>
      <c r="AI538" s="115"/>
      <c r="AJ538" s="115"/>
      <c r="AK538" s="115"/>
      <c r="AL538" s="115"/>
      <c r="AM538" s="115"/>
      <c r="AN538" s="115"/>
      <c r="AO538" s="115"/>
      <c r="AP538" s="115"/>
      <c r="AQ538" s="115"/>
      <c r="AR538" s="115"/>
      <c r="AS538" s="115"/>
      <c r="AT538" s="115"/>
      <c r="AU538" s="115"/>
      <c r="AV538" s="115"/>
      <c r="AW538" s="115"/>
      <c r="AX538" s="252" t="str">
        <f>"現在"&amp;LEN(M537)&amp;"字です。"</f>
        <v>現在0字です。</v>
      </c>
      <c r="AY538" s="251"/>
      <c r="BD538" s="47"/>
      <c r="BE538" s="257"/>
      <c r="BJ538" s="263"/>
    </row>
    <row r="539" spans="3:62" s="36" customFormat="1" ht="16.5" customHeight="1">
      <c r="C539" s="60"/>
      <c r="D539" s="83"/>
      <c r="E539" s="88"/>
      <c r="F539" s="61"/>
      <c r="G539" s="82"/>
      <c r="H539" s="82"/>
      <c r="I539" s="82"/>
      <c r="J539" s="89"/>
      <c r="K539" s="62"/>
      <c r="L539" s="62"/>
      <c r="M539" s="115"/>
      <c r="N539" s="115"/>
      <c r="O539" s="115"/>
      <c r="P539" s="115"/>
      <c r="Q539" s="115"/>
      <c r="R539" s="115"/>
      <c r="S539" s="115"/>
      <c r="T539" s="115"/>
      <c r="U539" s="115"/>
      <c r="V539" s="115"/>
      <c r="W539" s="115"/>
      <c r="X539" s="115"/>
      <c r="Y539" s="115"/>
      <c r="Z539" s="115"/>
      <c r="AA539" s="115"/>
      <c r="AB539" s="115"/>
      <c r="AC539" s="115"/>
      <c r="AD539" s="115"/>
      <c r="AE539" s="115"/>
      <c r="AF539" s="115"/>
      <c r="AG539" s="115"/>
      <c r="AH539" s="115"/>
      <c r="AI539" s="115"/>
      <c r="AJ539" s="115"/>
      <c r="AK539" s="115"/>
      <c r="AL539" s="115"/>
      <c r="AM539" s="115"/>
      <c r="AN539" s="115"/>
      <c r="AO539" s="115"/>
      <c r="AP539" s="115"/>
      <c r="AQ539" s="115"/>
      <c r="AR539" s="115"/>
      <c r="AS539" s="115"/>
      <c r="AT539" s="115"/>
      <c r="AU539" s="115"/>
      <c r="AV539" s="115"/>
      <c r="AW539" s="115"/>
      <c r="AX539" s="249" t="str">
        <f>IF(LEN(M537)&gt;=100,"","あと"&amp;100-LEN(M537)&amp;"字入力してください。")</f>
        <v>あと100字入力してください。</v>
      </c>
      <c r="AY539" s="251"/>
      <c r="BD539" s="47"/>
      <c r="BE539" s="257"/>
      <c r="BJ539" s="263"/>
    </row>
    <row r="540" spans="3:62" s="36" customFormat="1" ht="16.5" customHeight="1">
      <c r="C540" s="60"/>
      <c r="D540" s="83"/>
      <c r="E540" s="88"/>
      <c r="F540" s="63" t="s">
        <v>7494</v>
      </c>
      <c r="G540" s="84"/>
      <c r="H540" s="84"/>
      <c r="I540" s="84"/>
      <c r="J540" s="84"/>
      <c r="K540" s="84"/>
      <c r="L540" s="87"/>
      <c r="M540" s="116"/>
      <c r="N540" s="79"/>
      <c r="O540" s="135" t="s">
        <v>11957</v>
      </c>
      <c r="P540" s="135"/>
      <c r="Q540" s="135"/>
      <c r="R540" s="135"/>
      <c r="S540" s="135"/>
      <c r="T540" s="135"/>
      <c r="U540" s="158"/>
      <c r="V540" s="63" t="s">
        <v>11959</v>
      </c>
      <c r="W540" s="84"/>
      <c r="X540" s="84"/>
      <c r="Y540" s="87"/>
      <c r="Z540" s="116"/>
      <c r="AA540" s="79"/>
      <c r="AB540" s="79"/>
      <c r="AC540" s="79"/>
      <c r="AD540" s="79"/>
      <c r="AE540" s="79"/>
      <c r="AF540" s="79"/>
      <c r="AG540" s="79"/>
      <c r="AH540" s="79"/>
      <c r="AI540" s="79"/>
      <c r="AJ540" s="79"/>
      <c r="AK540" s="79"/>
      <c r="AL540" s="79"/>
      <c r="AM540" s="79"/>
      <c r="AN540" s="79"/>
      <c r="AO540" s="79"/>
      <c r="AP540" s="79"/>
      <c r="AQ540" s="79"/>
      <c r="AR540" s="79"/>
      <c r="AS540" s="79"/>
      <c r="AT540" s="79"/>
      <c r="AU540" s="79"/>
      <c r="AV540" s="79"/>
      <c r="AW540" s="167"/>
      <c r="AX540" s="249"/>
      <c r="AY540" s="251"/>
      <c r="BD540" s="47"/>
      <c r="BE540" s="257">
        <v>0</v>
      </c>
      <c r="BJ540" s="263"/>
    </row>
    <row r="541" spans="3:62" s="36" customFormat="1" ht="16.5" customHeight="1">
      <c r="C541" s="60"/>
      <c r="D541" s="83"/>
      <c r="E541" s="88"/>
      <c r="F541" s="60"/>
      <c r="G541" s="83"/>
      <c r="H541" s="83"/>
      <c r="I541" s="83"/>
      <c r="J541" s="83"/>
      <c r="K541" s="83"/>
      <c r="L541" s="88"/>
      <c r="M541" s="117"/>
      <c r="N541" s="80"/>
      <c r="O541" s="136"/>
      <c r="P541" s="136"/>
      <c r="Q541" s="136"/>
      <c r="R541" s="136"/>
      <c r="S541" s="136"/>
      <c r="T541" s="136"/>
      <c r="U541" s="159"/>
      <c r="V541" s="60"/>
      <c r="W541" s="83"/>
      <c r="X541" s="83"/>
      <c r="Y541" s="88"/>
      <c r="Z541" s="117"/>
      <c r="AA541" s="80"/>
      <c r="AB541" s="80"/>
      <c r="AC541" s="80"/>
      <c r="AD541" s="80"/>
      <c r="AE541" s="80"/>
      <c r="AF541" s="80"/>
      <c r="AG541" s="80"/>
      <c r="AH541" s="80"/>
      <c r="AI541" s="80"/>
      <c r="AJ541" s="80"/>
      <c r="AK541" s="80"/>
      <c r="AL541" s="80"/>
      <c r="AM541" s="80"/>
      <c r="AN541" s="80"/>
      <c r="AO541" s="80"/>
      <c r="AP541" s="80"/>
      <c r="AQ541" s="80"/>
      <c r="AR541" s="80"/>
      <c r="AS541" s="80"/>
      <c r="AT541" s="80"/>
      <c r="AU541" s="80"/>
      <c r="AV541" s="80"/>
      <c r="AW541" s="168"/>
      <c r="AX541" s="249"/>
      <c r="AY541" s="251"/>
      <c r="BD541" s="47"/>
      <c r="BE541" s="257"/>
      <c r="BJ541" s="263"/>
    </row>
    <row r="542" spans="3:62" s="36" customFormat="1" ht="16.5" customHeight="1">
      <c r="C542" s="60"/>
      <c r="D542" s="83"/>
      <c r="E542" s="88"/>
      <c r="F542" s="60"/>
      <c r="G542" s="83"/>
      <c r="H542" s="83"/>
      <c r="I542" s="83"/>
      <c r="J542" s="83"/>
      <c r="K542" s="83"/>
      <c r="L542" s="88"/>
      <c r="M542" s="118"/>
      <c r="N542" s="128"/>
      <c r="O542" s="137"/>
      <c r="P542" s="137"/>
      <c r="Q542" s="137"/>
      <c r="R542" s="137"/>
      <c r="S542" s="137"/>
      <c r="T542" s="137"/>
      <c r="U542" s="160"/>
      <c r="V542" s="61"/>
      <c r="W542" s="82"/>
      <c r="X542" s="82"/>
      <c r="Y542" s="89"/>
      <c r="Z542" s="118"/>
      <c r="AA542" s="128"/>
      <c r="AB542" s="128"/>
      <c r="AC542" s="128"/>
      <c r="AD542" s="128"/>
      <c r="AE542" s="128"/>
      <c r="AF542" s="128"/>
      <c r="AG542" s="128"/>
      <c r="AH542" s="128"/>
      <c r="AI542" s="128"/>
      <c r="AJ542" s="128"/>
      <c r="AK542" s="128"/>
      <c r="AL542" s="128"/>
      <c r="AM542" s="128"/>
      <c r="AN542" s="128"/>
      <c r="AO542" s="128"/>
      <c r="AP542" s="128"/>
      <c r="AQ542" s="128"/>
      <c r="AR542" s="128"/>
      <c r="AS542" s="128"/>
      <c r="AT542" s="128"/>
      <c r="AU542" s="128"/>
      <c r="AV542" s="128"/>
      <c r="AW542" s="247"/>
      <c r="AX542" s="249"/>
      <c r="AY542" s="251"/>
      <c r="BD542" s="47"/>
      <c r="BE542" s="257"/>
      <c r="BJ542" s="263"/>
    </row>
    <row r="543" spans="3:62" s="36" customFormat="1" ht="16.5" customHeight="1">
      <c r="C543" s="60"/>
      <c r="D543" s="83"/>
      <c r="E543" s="88"/>
      <c r="F543" s="60"/>
      <c r="G543" s="83"/>
      <c r="H543" s="83"/>
      <c r="I543" s="83"/>
      <c r="J543" s="83"/>
      <c r="K543" s="83"/>
      <c r="L543" s="88"/>
      <c r="M543" s="116"/>
      <c r="N543" s="79"/>
      <c r="O543" s="135" t="s">
        <v>10367</v>
      </c>
      <c r="P543" s="135"/>
      <c r="Q543" s="135"/>
      <c r="R543" s="135"/>
      <c r="S543" s="135"/>
      <c r="T543" s="135"/>
      <c r="U543" s="158"/>
      <c r="V543" s="63" t="s">
        <v>4018</v>
      </c>
      <c r="W543" s="84"/>
      <c r="X543" s="84"/>
      <c r="Y543" s="87"/>
      <c r="Z543" s="119"/>
      <c r="AA543" s="129"/>
      <c r="AB543" s="129"/>
      <c r="AC543" s="129"/>
      <c r="AD543" s="129"/>
      <c r="AE543" s="129"/>
      <c r="AF543" s="129"/>
      <c r="AG543" s="129"/>
      <c r="AH543" s="129"/>
      <c r="AI543" s="129"/>
      <c r="AJ543" s="129"/>
      <c r="AK543" s="129"/>
      <c r="AL543" s="129"/>
      <c r="AM543" s="129"/>
      <c r="AN543" s="129"/>
      <c r="AO543" s="129"/>
      <c r="AP543" s="129"/>
      <c r="AQ543" s="129"/>
      <c r="AR543" s="129"/>
      <c r="AS543" s="129"/>
      <c r="AT543" s="129"/>
      <c r="AU543" s="129"/>
      <c r="AV543" s="129"/>
      <c r="AW543" s="239"/>
      <c r="AX543" s="252"/>
      <c r="AY543" s="251"/>
      <c r="BD543" s="47"/>
      <c r="BE543" s="257"/>
      <c r="BJ543" s="263"/>
    </row>
    <row r="544" spans="3:62" s="36" customFormat="1" ht="16.5" customHeight="1">
      <c r="C544" s="60"/>
      <c r="D544" s="83"/>
      <c r="E544" s="88"/>
      <c r="F544" s="60"/>
      <c r="G544" s="83"/>
      <c r="H544" s="83"/>
      <c r="I544" s="83"/>
      <c r="J544" s="83"/>
      <c r="K544" s="83"/>
      <c r="L544" s="88"/>
      <c r="M544" s="117"/>
      <c r="N544" s="80"/>
      <c r="O544" s="136"/>
      <c r="P544" s="136"/>
      <c r="Q544" s="136"/>
      <c r="R544" s="136"/>
      <c r="S544" s="136"/>
      <c r="T544" s="136"/>
      <c r="U544" s="159"/>
      <c r="V544" s="60"/>
      <c r="W544" s="83"/>
      <c r="X544" s="83"/>
      <c r="Y544" s="88"/>
      <c r="Z544" s="109"/>
      <c r="AA544" s="124"/>
      <c r="AB544" s="124"/>
      <c r="AC544" s="124"/>
      <c r="AD544" s="124"/>
      <c r="AE544" s="124"/>
      <c r="AF544" s="124"/>
      <c r="AG544" s="124"/>
      <c r="AH544" s="124"/>
      <c r="AI544" s="124"/>
      <c r="AJ544" s="124"/>
      <c r="AK544" s="124"/>
      <c r="AL544" s="124"/>
      <c r="AM544" s="124"/>
      <c r="AN544" s="124"/>
      <c r="AO544" s="124"/>
      <c r="AP544" s="124"/>
      <c r="AQ544" s="124"/>
      <c r="AR544" s="124"/>
      <c r="AS544" s="124"/>
      <c r="AT544" s="124"/>
      <c r="AU544" s="124"/>
      <c r="AV544" s="124"/>
      <c r="AW544" s="240"/>
      <c r="AX544" s="252" t="str">
        <f>"現在"&amp;LEN(Z543)&amp;"字です。"</f>
        <v>現在0字です。</v>
      </c>
      <c r="AY544" s="251"/>
      <c r="BD544" s="47"/>
      <c r="BE544" s="257"/>
      <c r="BJ544" s="263"/>
    </row>
    <row r="545" spans="2:62" s="36" customFormat="1" ht="16.5" customHeight="1">
      <c r="C545" s="60"/>
      <c r="D545" s="83"/>
      <c r="E545" s="88"/>
      <c r="F545" s="61"/>
      <c r="G545" s="82"/>
      <c r="H545" s="82"/>
      <c r="I545" s="82"/>
      <c r="J545" s="82"/>
      <c r="K545" s="82"/>
      <c r="L545" s="89"/>
      <c r="M545" s="118"/>
      <c r="N545" s="128"/>
      <c r="O545" s="137"/>
      <c r="P545" s="137"/>
      <c r="Q545" s="137"/>
      <c r="R545" s="137"/>
      <c r="S545" s="137"/>
      <c r="T545" s="137"/>
      <c r="U545" s="160"/>
      <c r="V545" s="61"/>
      <c r="W545" s="82"/>
      <c r="X545" s="82"/>
      <c r="Y545" s="89"/>
      <c r="Z545" s="110"/>
      <c r="AA545" s="123"/>
      <c r="AB545" s="123"/>
      <c r="AC545" s="123"/>
      <c r="AD545" s="123"/>
      <c r="AE545" s="123"/>
      <c r="AF545" s="123"/>
      <c r="AG545" s="123"/>
      <c r="AH545" s="123"/>
      <c r="AI545" s="123"/>
      <c r="AJ545" s="123"/>
      <c r="AK545" s="123"/>
      <c r="AL545" s="123"/>
      <c r="AM545" s="123"/>
      <c r="AN545" s="123"/>
      <c r="AO545" s="123"/>
      <c r="AP545" s="123"/>
      <c r="AQ545" s="123"/>
      <c r="AR545" s="123"/>
      <c r="AS545" s="123"/>
      <c r="AT545" s="123"/>
      <c r="AU545" s="123"/>
      <c r="AV545" s="123"/>
      <c r="AW545" s="241"/>
      <c r="AX545" s="249" t="str">
        <f>IF(LEN(Z543)&gt;=100,"","あと"&amp;100-LEN(Z543)&amp;"字入力してください。")</f>
        <v>あと100字入力してください。</v>
      </c>
      <c r="AY545" s="251"/>
      <c r="BD545" s="47"/>
      <c r="BE545" s="257"/>
      <c r="BJ545" s="263"/>
    </row>
    <row r="546" spans="2:62" s="36" customFormat="1" ht="16.5" customHeight="1">
      <c r="C546" s="60"/>
      <c r="D546" s="83"/>
      <c r="E546" s="88"/>
      <c r="F546" s="62" t="s">
        <v>11955</v>
      </c>
      <c r="G546" s="62"/>
      <c r="H546" s="62"/>
      <c r="I546" s="62"/>
      <c r="J546" s="62"/>
      <c r="K546" s="62"/>
      <c r="L546" s="62"/>
      <c r="M546" s="119"/>
      <c r="N546" s="129"/>
      <c r="O546" s="129"/>
      <c r="P546" s="129"/>
      <c r="Q546" s="129"/>
      <c r="R546" s="129"/>
      <c r="S546" s="129"/>
      <c r="T546" s="129"/>
      <c r="U546" s="129"/>
      <c r="V546" s="129"/>
      <c r="W546" s="129"/>
      <c r="X546" s="129"/>
      <c r="Y546" s="129"/>
      <c r="Z546" s="129"/>
      <c r="AA546" s="129"/>
      <c r="AB546" s="129"/>
      <c r="AC546" s="129"/>
      <c r="AD546" s="129"/>
      <c r="AE546" s="129"/>
      <c r="AF546" s="129"/>
      <c r="AG546" s="129"/>
      <c r="AH546" s="129"/>
      <c r="AI546" s="129"/>
      <c r="AJ546" s="129"/>
      <c r="AK546" s="129"/>
      <c r="AL546" s="129"/>
      <c r="AM546" s="129"/>
      <c r="AN546" s="129"/>
      <c r="AO546" s="129"/>
      <c r="AP546" s="129"/>
      <c r="AQ546" s="129"/>
      <c r="AR546" s="129"/>
      <c r="AS546" s="129"/>
      <c r="AT546" s="129"/>
      <c r="AU546" s="129"/>
      <c r="AV546" s="129"/>
      <c r="AW546" s="239"/>
      <c r="AX546" s="252"/>
      <c r="AY546" s="251"/>
      <c r="BD546" s="47"/>
      <c r="BE546" s="257"/>
      <c r="BJ546" s="263"/>
    </row>
    <row r="547" spans="2:62" s="36" customFormat="1" ht="16.5" customHeight="1">
      <c r="C547" s="60"/>
      <c r="D547" s="83"/>
      <c r="E547" s="88"/>
      <c r="F547" s="62"/>
      <c r="G547" s="62"/>
      <c r="H547" s="62"/>
      <c r="I547" s="62"/>
      <c r="J547" s="62"/>
      <c r="K547" s="62"/>
      <c r="L547" s="62"/>
      <c r="M547" s="109"/>
      <c r="N547" s="124"/>
      <c r="O547" s="124"/>
      <c r="P547" s="124"/>
      <c r="Q547" s="124"/>
      <c r="R547" s="124"/>
      <c r="S547" s="124"/>
      <c r="T547" s="124"/>
      <c r="U547" s="124"/>
      <c r="V547" s="124"/>
      <c r="W547" s="124"/>
      <c r="X547" s="124"/>
      <c r="Y547" s="124"/>
      <c r="Z547" s="124"/>
      <c r="AA547" s="124"/>
      <c r="AB547" s="124"/>
      <c r="AC547" s="124"/>
      <c r="AD547" s="124"/>
      <c r="AE547" s="124"/>
      <c r="AF547" s="124"/>
      <c r="AG547" s="124"/>
      <c r="AH547" s="124"/>
      <c r="AI547" s="124"/>
      <c r="AJ547" s="124"/>
      <c r="AK547" s="124"/>
      <c r="AL547" s="124"/>
      <c r="AM547" s="124"/>
      <c r="AN547" s="124"/>
      <c r="AO547" s="124"/>
      <c r="AP547" s="124"/>
      <c r="AQ547" s="124"/>
      <c r="AR547" s="124"/>
      <c r="AS547" s="124"/>
      <c r="AT547" s="124"/>
      <c r="AU547" s="124"/>
      <c r="AV547" s="124"/>
      <c r="AW547" s="240"/>
      <c r="AX547" s="252" t="str">
        <f>"現在"&amp;LEN(M546)&amp;"字です。"</f>
        <v>現在0字です。</v>
      </c>
      <c r="AY547" s="251"/>
      <c r="BD547" s="47"/>
      <c r="BE547" s="257"/>
      <c r="BJ547" s="263"/>
    </row>
    <row r="548" spans="2:62" s="36" customFormat="1" ht="16.5" customHeight="1">
      <c r="C548" s="61"/>
      <c r="D548" s="82"/>
      <c r="E548" s="89"/>
      <c r="F548" s="62"/>
      <c r="G548" s="62"/>
      <c r="H548" s="62"/>
      <c r="I548" s="62"/>
      <c r="J548" s="62"/>
      <c r="K548" s="62"/>
      <c r="L548" s="62"/>
      <c r="M548" s="110"/>
      <c r="N548" s="123"/>
      <c r="O548" s="123"/>
      <c r="P548" s="123"/>
      <c r="Q548" s="123"/>
      <c r="R548" s="123"/>
      <c r="S548" s="123"/>
      <c r="T548" s="123"/>
      <c r="U548" s="123"/>
      <c r="V548" s="123"/>
      <c r="W548" s="123"/>
      <c r="X548" s="123"/>
      <c r="Y548" s="123"/>
      <c r="Z548" s="123"/>
      <c r="AA548" s="123"/>
      <c r="AB548" s="123"/>
      <c r="AC548" s="123"/>
      <c r="AD548" s="123"/>
      <c r="AE548" s="123"/>
      <c r="AF548" s="123"/>
      <c r="AG548" s="123"/>
      <c r="AH548" s="123"/>
      <c r="AI548" s="123"/>
      <c r="AJ548" s="123"/>
      <c r="AK548" s="123"/>
      <c r="AL548" s="123"/>
      <c r="AM548" s="123"/>
      <c r="AN548" s="123"/>
      <c r="AO548" s="123"/>
      <c r="AP548" s="123"/>
      <c r="AQ548" s="123"/>
      <c r="AR548" s="123"/>
      <c r="AS548" s="123"/>
      <c r="AT548" s="123"/>
      <c r="AU548" s="123"/>
      <c r="AV548" s="123"/>
      <c r="AW548" s="241"/>
      <c r="AX548" s="249" t="str">
        <f>IF(LEN(M546)&gt;=100,"","あと"&amp;100-LEN(M546)&amp;"字入力してください。")</f>
        <v>あと100字入力してください。</v>
      </c>
      <c r="AY548" s="251"/>
      <c r="BD548" s="47"/>
      <c r="BE548" s="257"/>
      <c r="BJ548" s="263"/>
    </row>
    <row r="549" spans="2:62" s="36" customFormat="1" ht="16.5" customHeight="1">
      <c r="C549" s="62" t="s">
        <v>12052</v>
      </c>
      <c r="D549" s="62"/>
      <c r="E549" s="62"/>
      <c r="F549" s="62" t="s">
        <v>11955</v>
      </c>
      <c r="G549" s="62"/>
      <c r="H549" s="62"/>
      <c r="I549" s="62"/>
      <c r="J549" s="62"/>
      <c r="K549" s="62"/>
      <c r="L549" s="62"/>
      <c r="M549" s="119"/>
      <c r="N549" s="129"/>
      <c r="O549" s="129"/>
      <c r="P549" s="129"/>
      <c r="Q549" s="129"/>
      <c r="R549" s="129"/>
      <c r="S549" s="129"/>
      <c r="T549" s="129"/>
      <c r="U549" s="129"/>
      <c r="V549" s="129"/>
      <c r="W549" s="129"/>
      <c r="X549" s="129"/>
      <c r="Y549" s="129"/>
      <c r="Z549" s="129"/>
      <c r="AA549" s="129"/>
      <c r="AB549" s="129"/>
      <c r="AC549" s="129"/>
      <c r="AD549" s="129"/>
      <c r="AE549" s="129"/>
      <c r="AF549" s="129"/>
      <c r="AG549" s="129"/>
      <c r="AH549" s="129"/>
      <c r="AI549" s="129"/>
      <c r="AJ549" s="129"/>
      <c r="AK549" s="129"/>
      <c r="AL549" s="129"/>
      <c r="AM549" s="129"/>
      <c r="AN549" s="129"/>
      <c r="AO549" s="129"/>
      <c r="AP549" s="129"/>
      <c r="AQ549" s="129"/>
      <c r="AR549" s="129"/>
      <c r="AS549" s="129"/>
      <c r="AT549" s="129"/>
      <c r="AU549" s="129"/>
      <c r="AV549" s="129"/>
      <c r="AW549" s="239"/>
      <c r="AX549" s="252"/>
      <c r="AY549" s="251"/>
      <c r="BD549" s="47"/>
      <c r="BE549" s="257"/>
      <c r="BI549" s="36" t="str">
        <f>IF(BH512="未設定",IF(M549="","未回答",IF(AX551="","回答済み","字数不足")),"―")</f>
        <v>―</v>
      </c>
      <c r="BJ549" s="263"/>
    </row>
    <row r="550" spans="2:62" s="36" customFormat="1" ht="16.5" customHeight="1">
      <c r="C550" s="62"/>
      <c r="D550" s="62"/>
      <c r="E550" s="62"/>
      <c r="F550" s="62"/>
      <c r="G550" s="62"/>
      <c r="H550" s="62"/>
      <c r="I550" s="62"/>
      <c r="J550" s="62"/>
      <c r="K550" s="62"/>
      <c r="L550" s="62"/>
      <c r="M550" s="109"/>
      <c r="N550" s="124"/>
      <c r="O550" s="124"/>
      <c r="P550" s="124"/>
      <c r="Q550" s="124"/>
      <c r="R550" s="124"/>
      <c r="S550" s="124"/>
      <c r="T550" s="124"/>
      <c r="U550" s="124"/>
      <c r="V550" s="124"/>
      <c r="W550" s="124"/>
      <c r="X550" s="124"/>
      <c r="Y550" s="124"/>
      <c r="Z550" s="124"/>
      <c r="AA550" s="124"/>
      <c r="AB550" s="124"/>
      <c r="AC550" s="124"/>
      <c r="AD550" s="124"/>
      <c r="AE550" s="124"/>
      <c r="AF550" s="124"/>
      <c r="AG550" s="124"/>
      <c r="AH550" s="124"/>
      <c r="AI550" s="124"/>
      <c r="AJ550" s="124"/>
      <c r="AK550" s="124"/>
      <c r="AL550" s="124"/>
      <c r="AM550" s="124"/>
      <c r="AN550" s="124"/>
      <c r="AO550" s="124"/>
      <c r="AP550" s="124"/>
      <c r="AQ550" s="124"/>
      <c r="AR550" s="124"/>
      <c r="AS550" s="124"/>
      <c r="AT550" s="124"/>
      <c r="AU550" s="124"/>
      <c r="AV550" s="124"/>
      <c r="AW550" s="240"/>
      <c r="AX550" s="252" t="str">
        <f>"現在"&amp;LEN(M549)&amp;"字です。"</f>
        <v>現在0字です。</v>
      </c>
      <c r="AY550" s="251"/>
      <c r="BD550" s="47"/>
      <c r="BE550" s="257"/>
      <c r="BJ550" s="263"/>
    </row>
    <row r="551" spans="2:62" s="36" customFormat="1" ht="16.5" customHeight="1">
      <c r="C551" s="62"/>
      <c r="D551" s="62"/>
      <c r="E551" s="62"/>
      <c r="F551" s="62"/>
      <c r="G551" s="62"/>
      <c r="H551" s="62"/>
      <c r="I551" s="62"/>
      <c r="J551" s="62"/>
      <c r="K551" s="62"/>
      <c r="L551" s="62"/>
      <c r="M551" s="110"/>
      <c r="N551" s="123"/>
      <c r="O551" s="123"/>
      <c r="P551" s="123"/>
      <c r="Q551" s="123"/>
      <c r="R551" s="123"/>
      <c r="S551" s="123"/>
      <c r="T551" s="123"/>
      <c r="U551" s="123"/>
      <c r="V551" s="123"/>
      <c r="W551" s="123"/>
      <c r="X551" s="123"/>
      <c r="Y551" s="123"/>
      <c r="Z551" s="123"/>
      <c r="AA551" s="123"/>
      <c r="AB551" s="123"/>
      <c r="AC551" s="123"/>
      <c r="AD551" s="123"/>
      <c r="AE551" s="123"/>
      <c r="AF551" s="123"/>
      <c r="AG551" s="123"/>
      <c r="AH551" s="123"/>
      <c r="AI551" s="123"/>
      <c r="AJ551" s="123"/>
      <c r="AK551" s="123"/>
      <c r="AL551" s="123"/>
      <c r="AM551" s="123"/>
      <c r="AN551" s="123"/>
      <c r="AO551" s="123"/>
      <c r="AP551" s="123"/>
      <c r="AQ551" s="123"/>
      <c r="AR551" s="123"/>
      <c r="AS551" s="123"/>
      <c r="AT551" s="123"/>
      <c r="AU551" s="123"/>
      <c r="AV551" s="123"/>
      <c r="AW551" s="241"/>
      <c r="AX551" s="249" t="str">
        <f>IF(LEN(M549)&gt;=100,"","あと"&amp;100-LEN(M549)&amp;"字入力してください。")</f>
        <v>あと100字入力してください。</v>
      </c>
      <c r="AY551" s="251"/>
      <c r="BD551" s="47"/>
      <c r="BE551" s="257"/>
      <c r="BJ551" s="263"/>
    </row>
    <row r="552" spans="2:62" s="36" customFormat="1" ht="17.25">
      <c r="C552" s="33"/>
      <c r="D552" s="33"/>
      <c r="E552" s="33"/>
      <c r="F552" s="33"/>
      <c r="G552" s="33"/>
      <c r="H552" s="33"/>
      <c r="I552" s="33"/>
      <c r="J552" s="33"/>
      <c r="K552" s="33"/>
      <c r="L552" s="33"/>
      <c r="M552" s="33"/>
      <c r="N552" s="33"/>
      <c r="O552" s="33"/>
      <c r="P552" s="33"/>
      <c r="Q552" s="33"/>
      <c r="R552" s="33"/>
      <c r="S552" s="33"/>
      <c r="T552" s="33"/>
      <c r="U552" s="33"/>
      <c r="V552" s="33"/>
      <c r="W552" s="33"/>
      <c r="X552" s="33"/>
      <c r="Y552" s="33"/>
      <c r="Z552" s="33"/>
      <c r="AA552" s="33"/>
      <c r="AB552" s="33"/>
      <c r="AC552" s="33"/>
      <c r="AD552" s="33"/>
      <c r="AE552" s="33"/>
      <c r="AF552" s="33"/>
      <c r="AG552" s="33"/>
      <c r="AH552" s="33"/>
      <c r="AI552" s="33"/>
      <c r="AJ552" s="33"/>
      <c r="AK552" s="33"/>
      <c r="AL552" s="33"/>
      <c r="AM552" s="33"/>
      <c r="AN552" s="33"/>
      <c r="AO552" s="33"/>
      <c r="AP552" s="33"/>
      <c r="AQ552" s="33"/>
      <c r="AR552" s="33"/>
      <c r="AS552" s="33"/>
      <c r="AT552" s="33"/>
      <c r="AU552" s="33"/>
      <c r="AV552" s="33"/>
      <c r="AW552" s="33"/>
      <c r="AX552" s="33"/>
      <c r="AY552" s="33"/>
      <c r="BD552" s="47"/>
      <c r="BE552" s="257"/>
      <c r="BJ552" s="263"/>
    </row>
    <row r="553" spans="2:62" s="36" customFormat="1" ht="18" customHeight="1">
      <c r="C553" s="56" t="s">
        <v>503</v>
      </c>
      <c r="D553" s="78"/>
      <c r="E553" s="78"/>
      <c r="F553" s="78"/>
      <c r="G553" s="78"/>
      <c r="H553" s="78"/>
      <c r="I553" s="78"/>
      <c r="J553" s="78"/>
      <c r="K553" s="78"/>
      <c r="L553" s="78"/>
      <c r="M553" s="78"/>
      <c r="N553" s="78"/>
      <c r="O553" s="78"/>
      <c r="P553" s="78"/>
      <c r="Q553" s="78"/>
      <c r="R553" s="78"/>
      <c r="S553" s="78"/>
      <c r="T553" s="78"/>
      <c r="U553" s="78"/>
      <c r="V553" s="78"/>
      <c r="W553" s="166"/>
      <c r="X553" s="171" t="s">
        <v>41</v>
      </c>
      <c r="Y553" s="78"/>
      <c r="Z553" s="78"/>
      <c r="AA553" s="78"/>
      <c r="AB553" s="190" t="s">
        <v>294</v>
      </c>
      <c r="AC553" s="190"/>
      <c r="AD553" s="190"/>
      <c r="AE553" s="193"/>
      <c r="AF553" s="197" t="s">
        <v>12017</v>
      </c>
      <c r="AG553" s="200"/>
      <c r="AH553" s="200"/>
      <c r="AI553" s="200"/>
      <c r="AJ553" s="205" t="s">
        <v>11062</v>
      </c>
      <c r="AK553" s="205"/>
      <c r="AL553" s="205"/>
      <c r="AM553" s="205"/>
      <c r="AN553" s="205"/>
      <c r="AO553" s="205"/>
      <c r="AP553" s="197"/>
      <c r="AQ553" s="225" t="s">
        <v>585</v>
      </c>
      <c r="AR553" s="205"/>
      <c r="AS553" s="205"/>
      <c r="AT553" s="205"/>
      <c r="AU553" s="205"/>
      <c r="AV553" s="205"/>
      <c r="AW553" s="197"/>
      <c r="AX553" s="248"/>
      <c r="AY553" s="248"/>
      <c r="BD553" s="47"/>
      <c r="BE553" s="257"/>
      <c r="BI553" s="36" t="str">
        <f>IF(C554="","―",IF(COUNTIF(BI554:BI599,"未回答"),"未回答",IF(COUNTIF(BI554:BI599,"字数不足"),"字数不足","回答済み")))</f>
        <v>―</v>
      </c>
      <c r="BJ553" s="263"/>
    </row>
    <row r="554" spans="2:62" s="36" customFormat="1" ht="18.649999999999999" customHeight="1">
      <c r="C554" s="57"/>
      <c r="D554" s="79"/>
      <c r="E554" s="79"/>
      <c r="F554" s="79"/>
      <c r="G554" s="79"/>
      <c r="H554" s="79"/>
      <c r="I554" s="79"/>
      <c r="J554" s="79"/>
      <c r="K554" s="79"/>
      <c r="L554" s="79"/>
      <c r="M554" s="79"/>
      <c r="N554" s="79"/>
      <c r="O554" s="79"/>
      <c r="P554" s="79"/>
      <c r="Q554" s="79"/>
      <c r="R554" s="79"/>
      <c r="S554" s="79"/>
      <c r="T554" s="79"/>
      <c r="U554" s="79"/>
      <c r="V554" s="79"/>
      <c r="W554" s="167"/>
      <c r="X554" s="172"/>
      <c r="Y554" s="179"/>
      <c r="Z554" s="179"/>
      <c r="AA554" s="179"/>
      <c r="AB554" s="92"/>
      <c r="AC554" s="92"/>
      <c r="AD554" s="92"/>
      <c r="AE554" s="194"/>
      <c r="AF554" s="198"/>
      <c r="AG554" s="92"/>
      <c r="AH554" s="92"/>
      <c r="AI554" s="92"/>
      <c r="AJ554" s="206"/>
      <c r="AK554" s="206"/>
      <c r="AL554" s="206"/>
      <c r="AM554" s="206"/>
      <c r="AN554" s="206"/>
      <c r="AO554" s="206"/>
      <c r="AP554" s="217"/>
      <c r="AQ554" s="92"/>
      <c r="AR554" s="92"/>
      <c r="AS554" s="92"/>
      <c r="AT554" s="92"/>
      <c r="AU554" s="92"/>
      <c r="AV554" s="92"/>
      <c r="AW554" s="92"/>
      <c r="AX554" s="248"/>
      <c r="AY554" s="248"/>
      <c r="BD554" s="47"/>
      <c r="BE554" s="257"/>
      <c r="BI554" s="36" t="str">
        <f>IF('0.基礎情報'!C554="","―",IF($H$12='【発出時非表示】プルダウンリスト'!$B$4,IF(OR('0.基礎情報'!X554="",'0.基礎情報'!AB554="",'0.基礎情報'!AF554="",'0.基礎情報'!AJ554="",'0.基礎情報'!AQ554="",'0.基礎情報'!AJ556="",'0.基礎情報'!AJ558="",'0.基礎情報'!AJ560="",'0.基礎情報'!AQ556="",'0.基礎情報'!AQ558="",'0.基礎情報'!AQ560=""),"未回答","回答済み"),IF($H$12='【発出時非表示】プルダウンリスト'!$B$5,IF(OR('0.基礎情報'!X554="",'0.基礎情報'!AB554="",'0.基礎情報'!AF554="",'0.基礎情報'!AJ554="",'0.基礎情報'!AQ554="",'0.基礎情報'!AJ556="",'0.基礎情報'!AJ558="",'0.基礎情報'!AJ560="",'0.基礎情報'!AQ556="",'0.基礎情報'!AQ558=""),"未回答","回答済み"),IF($H$12='【発出時非表示】プルダウンリスト'!$B$6,IF(OR('0.基礎情報'!X554="",'0.基礎情報'!AB554="",'0.基礎情報'!AF554="",'0.基礎情報'!AJ554="",'0.基礎情報'!AQ554="",'0.基礎情報'!AJ556="",'0.基礎情報'!AJ558="",'0.基礎情報'!AJ560="",'0.基礎情報'!AQ556=""),"未回答","回答済み"),"―"))))</f>
        <v>―</v>
      </c>
      <c r="BJ554" s="263"/>
    </row>
    <row r="555" spans="2:62" s="36" customFormat="1" ht="18.649999999999999" customHeight="1">
      <c r="C555" s="58"/>
      <c r="D555" s="80"/>
      <c r="E555" s="80"/>
      <c r="F555" s="80"/>
      <c r="G555" s="80"/>
      <c r="H555" s="80"/>
      <c r="I555" s="80"/>
      <c r="J555" s="80"/>
      <c r="K555" s="80"/>
      <c r="L555" s="80"/>
      <c r="M555" s="80"/>
      <c r="N555" s="80"/>
      <c r="O555" s="80"/>
      <c r="P555" s="80"/>
      <c r="Q555" s="80"/>
      <c r="R555" s="80"/>
      <c r="S555" s="80"/>
      <c r="T555" s="80"/>
      <c r="U555" s="80"/>
      <c r="V555" s="80"/>
      <c r="W555" s="168"/>
      <c r="X555" s="173"/>
      <c r="Y555" s="180"/>
      <c r="Z555" s="180"/>
      <c r="AA555" s="180"/>
      <c r="AB555" s="92"/>
      <c r="AC555" s="92"/>
      <c r="AD555" s="92"/>
      <c r="AE555" s="194"/>
      <c r="AF555" s="198"/>
      <c r="AG555" s="92"/>
      <c r="AH555" s="92"/>
      <c r="AI555" s="203"/>
      <c r="AJ555" s="56" t="s">
        <v>6992</v>
      </c>
      <c r="AK555" s="78"/>
      <c r="AL555" s="78"/>
      <c r="AM555" s="78"/>
      <c r="AN555" s="78"/>
      <c r="AO555" s="78"/>
      <c r="AP555" s="218"/>
      <c r="AQ555" s="226" t="s">
        <v>11873</v>
      </c>
      <c r="AR555" s="226"/>
      <c r="AS555" s="226"/>
      <c r="AT555" s="226"/>
      <c r="AU555" s="226"/>
      <c r="AV555" s="226"/>
      <c r="AW555" s="237"/>
      <c r="AX555" s="250" t="s">
        <v>423</v>
      </c>
      <c r="AY555" s="250"/>
      <c r="BD555" s="47"/>
      <c r="BE555" s="257"/>
      <c r="BJ555" s="263"/>
    </row>
    <row r="556" spans="2:62" s="36" customFormat="1" ht="18.649999999999999" customHeight="1">
      <c r="C556" s="58"/>
      <c r="D556" s="80"/>
      <c r="E556" s="80"/>
      <c r="F556" s="80"/>
      <c r="G556" s="80"/>
      <c r="H556" s="80"/>
      <c r="I556" s="80"/>
      <c r="J556" s="80"/>
      <c r="K556" s="80"/>
      <c r="L556" s="80"/>
      <c r="M556" s="80"/>
      <c r="N556" s="80"/>
      <c r="O556" s="80"/>
      <c r="P556" s="80"/>
      <c r="Q556" s="80"/>
      <c r="R556" s="80"/>
      <c r="S556" s="80"/>
      <c r="T556" s="80"/>
      <c r="U556" s="80"/>
      <c r="V556" s="80"/>
      <c r="W556" s="168"/>
      <c r="X556" s="173"/>
      <c r="Y556" s="180"/>
      <c r="Z556" s="180"/>
      <c r="AA556" s="180"/>
      <c r="AB556" s="92"/>
      <c r="AC556" s="92"/>
      <c r="AD556" s="92"/>
      <c r="AE556" s="194"/>
      <c r="AF556" s="198"/>
      <c r="AG556" s="92"/>
      <c r="AH556" s="92"/>
      <c r="AI556" s="203"/>
      <c r="AJ556" s="207"/>
      <c r="AK556" s="92"/>
      <c r="AL556" s="92"/>
      <c r="AM556" s="92"/>
      <c r="AN556" s="92"/>
      <c r="AO556" s="92"/>
      <c r="AP556" s="194"/>
      <c r="AQ556" s="92"/>
      <c r="AR556" s="92"/>
      <c r="AS556" s="92"/>
      <c r="AT556" s="92"/>
      <c r="AU556" s="92"/>
      <c r="AV556" s="92"/>
      <c r="AW556" s="203"/>
      <c r="AX556" s="186" t="str">
        <f>IFERROR(IF(AJ556="未設定","未設定",IF(AQ556="","",IF(AQ556="未計測","未計測",IF(AF554="増加KPI",IF(AQ556&gt;=AJ556,"達成","未達成"),IF(AF554="減少KPI",IF(AJ556&gt;=AQ556,"達成","未達成"),"判定不能"))))),"判定不能")</f>
        <v/>
      </c>
      <c r="AY556" s="186"/>
      <c r="BD556" s="47"/>
      <c r="BE556" s="257"/>
      <c r="BJ556" s="263"/>
    </row>
    <row r="557" spans="2:62" s="36" customFormat="1" ht="18.649999999999999" customHeight="1">
      <c r="C557" s="58"/>
      <c r="D557" s="80"/>
      <c r="E557" s="80"/>
      <c r="F557" s="80"/>
      <c r="G557" s="80"/>
      <c r="H557" s="80"/>
      <c r="I557" s="80"/>
      <c r="J557" s="80"/>
      <c r="K557" s="80"/>
      <c r="L557" s="80"/>
      <c r="M557" s="80"/>
      <c r="N557" s="80"/>
      <c r="O557" s="80"/>
      <c r="P557" s="80"/>
      <c r="Q557" s="80"/>
      <c r="R557" s="80"/>
      <c r="S557" s="80"/>
      <c r="T557" s="80"/>
      <c r="U557" s="80"/>
      <c r="V557" s="80"/>
      <c r="W557" s="168"/>
      <c r="X557" s="173"/>
      <c r="Y557" s="180"/>
      <c r="Z557" s="180"/>
      <c r="AA557" s="180"/>
      <c r="AB557" s="92"/>
      <c r="AC557" s="92"/>
      <c r="AD557" s="92"/>
      <c r="AE557" s="194"/>
      <c r="AF557" s="198"/>
      <c r="AG557" s="92"/>
      <c r="AH557" s="92"/>
      <c r="AI557" s="203"/>
      <c r="AJ557" s="208" t="s">
        <v>11872</v>
      </c>
      <c r="AK557" s="212"/>
      <c r="AL557" s="212"/>
      <c r="AM557" s="212"/>
      <c r="AN557" s="212"/>
      <c r="AO557" s="212"/>
      <c r="AP557" s="219"/>
      <c r="AQ557" s="227" t="s">
        <v>107</v>
      </c>
      <c r="AR557" s="227"/>
      <c r="AS557" s="227"/>
      <c r="AT557" s="227"/>
      <c r="AU557" s="227"/>
      <c r="AV557" s="227"/>
      <c r="AW557" s="238"/>
      <c r="AX557" s="250" t="s">
        <v>423</v>
      </c>
      <c r="AY557" s="250"/>
      <c r="BD557" s="47"/>
      <c r="BE557" s="257"/>
      <c r="BJ557" s="263"/>
    </row>
    <row r="558" spans="2:62" s="36" customFormat="1" ht="18.649999999999999" customHeight="1">
      <c r="C558" s="58"/>
      <c r="D558" s="80"/>
      <c r="E558" s="80"/>
      <c r="F558" s="80"/>
      <c r="G558" s="80"/>
      <c r="H558" s="80"/>
      <c r="I558" s="80"/>
      <c r="J558" s="80"/>
      <c r="K558" s="80"/>
      <c r="L558" s="80"/>
      <c r="M558" s="80"/>
      <c r="N558" s="80"/>
      <c r="O558" s="80"/>
      <c r="P558" s="80"/>
      <c r="Q558" s="80"/>
      <c r="R558" s="80"/>
      <c r="S558" s="80"/>
      <c r="T558" s="80"/>
      <c r="U558" s="80"/>
      <c r="V558" s="80"/>
      <c r="W558" s="168"/>
      <c r="X558" s="173"/>
      <c r="Y558" s="180"/>
      <c r="Z558" s="180"/>
      <c r="AA558" s="180"/>
      <c r="AB558" s="92"/>
      <c r="AC558" s="92"/>
      <c r="AD558" s="92"/>
      <c r="AE558" s="194"/>
      <c r="AF558" s="198"/>
      <c r="AG558" s="92"/>
      <c r="AH558" s="92"/>
      <c r="AI558" s="203"/>
      <c r="AJ558" s="209"/>
      <c r="AK558" s="213"/>
      <c r="AL558" s="213"/>
      <c r="AM558" s="213"/>
      <c r="AN558" s="213"/>
      <c r="AO558" s="213"/>
      <c r="AP558" s="220"/>
      <c r="AQ558" s="203"/>
      <c r="AR558" s="213"/>
      <c r="AS558" s="213"/>
      <c r="AT558" s="213"/>
      <c r="AU558" s="213"/>
      <c r="AV558" s="213"/>
      <c r="AW558" s="213"/>
      <c r="AX558" s="186" t="str">
        <f>IFERROR(IF(AQ558="","",IF(AQ558="未計測","未計測",IF(AF554="増加KPI",IF(AQ558&gt;=AJ558,"達成","未達成"),IF(AF554="減少KPI",IF(AJ558&gt;=AQ558,"達成","未達成"),"判定不能")))),"判定不能")</f>
        <v/>
      </c>
      <c r="AY558" s="186"/>
      <c r="BD558" s="47"/>
      <c r="BE558" s="257"/>
      <c r="BJ558" s="263"/>
    </row>
    <row r="559" spans="2:62" s="36" customFormat="1" ht="18.649999999999999" customHeight="1">
      <c r="C559" s="58"/>
      <c r="D559" s="80"/>
      <c r="E559" s="80"/>
      <c r="F559" s="80"/>
      <c r="G559" s="80"/>
      <c r="H559" s="80"/>
      <c r="I559" s="80"/>
      <c r="J559" s="80"/>
      <c r="K559" s="80"/>
      <c r="L559" s="80"/>
      <c r="M559" s="80"/>
      <c r="N559" s="80"/>
      <c r="O559" s="80"/>
      <c r="P559" s="80"/>
      <c r="Q559" s="80"/>
      <c r="R559" s="80"/>
      <c r="S559" s="80"/>
      <c r="T559" s="80"/>
      <c r="U559" s="80"/>
      <c r="V559" s="80"/>
      <c r="W559" s="168"/>
      <c r="X559" s="173"/>
      <c r="Y559" s="180"/>
      <c r="Z559" s="180"/>
      <c r="AA559" s="180"/>
      <c r="AB559" s="92"/>
      <c r="AC559" s="92"/>
      <c r="AD559" s="92"/>
      <c r="AE559" s="194"/>
      <c r="AF559" s="198"/>
      <c r="AG559" s="92"/>
      <c r="AH559" s="92"/>
      <c r="AI559" s="203"/>
      <c r="AJ559" s="210" t="s">
        <v>5787</v>
      </c>
      <c r="AK559" s="205"/>
      <c r="AL559" s="205"/>
      <c r="AM559" s="205"/>
      <c r="AN559" s="205"/>
      <c r="AO559" s="205"/>
      <c r="AP559" s="221"/>
      <c r="AQ559" s="227" t="s">
        <v>11913</v>
      </c>
      <c r="AR559" s="227"/>
      <c r="AS559" s="227"/>
      <c r="AT559" s="227"/>
      <c r="AU559" s="227"/>
      <c r="AV559" s="227"/>
      <c r="AW559" s="238"/>
      <c r="AX559" s="250" t="s">
        <v>423</v>
      </c>
      <c r="AY559" s="250"/>
      <c r="BD559" s="47"/>
      <c r="BE559" s="257"/>
      <c r="BH559" s="36" t="str">
        <f>IF($H$12='【発出時非表示】プルダウンリスト'!$B$4,"3年目",IF($H$12='【発出時非表示】プルダウンリスト'!$B$5,"2年目",IF($H$12='【発出時非表示】プルダウンリスト'!$B$6,"1年目","")))</f>
        <v>1年目</v>
      </c>
      <c r="BJ559" s="263"/>
    </row>
    <row r="560" spans="2:62" s="36" customFormat="1" ht="18.649999999999999" customHeight="1">
      <c r="B560" s="39"/>
      <c r="C560" s="59"/>
      <c r="D560" s="81"/>
      <c r="E560" s="81"/>
      <c r="F560" s="81"/>
      <c r="G560" s="81"/>
      <c r="H560" s="81"/>
      <c r="I560" s="81"/>
      <c r="J560" s="81"/>
      <c r="K560" s="81"/>
      <c r="L560" s="81"/>
      <c r="M560" s="81"/>
      <c r="N560" s="81"/>
      <c r="O560" s="81"/>
      <c r="P560" s="81"/>
      <c r="Q560" s="81"/>
      <c r="R560" s="81"/>
      <c r="S560" s="81"/>
      <c r="T560" s="81"/>
      <c r="U560" s="81"/>
      <c r="V560" s="81"/>
      <c r="W560" s="169"/>
      <c r="X560" s="174"/>
      <c r="Y560" s="181"/>
      <c r="Z560" s="181"/>
      <c r="AA560" s="181"/>
      <c r="AB560" s="191"/>
      <c r="AC560" s="191"/>
      <c r="AD560" s="191"/>
      <c r="AE560" s="195"/>
      <c r="AF560" s="198"/>
      <c r="AG560" s="92"/>
      <c r="AH560" s="92"/>
      <c r="AI560" s="203"/>
      <c r="AJ560" s="211"/>
      <c r="AK560" s="206"/>
      <c r="AL560" s="206"/>
      <c r="AM560" s="206"/>
      <c r="AN560" s="206"/>
      <c r="AO560" s="206"/>
      <c r="AP560" s="222"/>
      <c r="AQ560" s="203"/>
      <c r="AR560" s="213"/>
      <c r="AS560" s="213"/>
      <c r="AT560" s="213"/>
      <c r="AU560" s="213"/>
      <c r="AV560" s="213"/>
      <c r="AW560" s="213"/>
      <c r="AX560" s="186" t="str">
        <f>IFERROR(IF(AQ560="","",IF(AQ560="未計測","未計測",IF(AF554="増加KPI",IF(AQ560&gt;=AJ560,"達成","未達成"),IF(AF554="減少KPI",IF(AJ560&gt;=AQ560,"達成","未達成"),"判定不能")))),"判定不能")</f>
        <v/>
      </c>
      <c r="AY560" s="186"/>
      <c r="BD560" s="47"/>
      <c r="BE560" s="259" t="str">
        <f>IFERROR(IF(AQ560="","",IF(AQ560="未計測","未計測",IF(AQ554="なし",AX560,IF(AQ554="",AX560,IF(AF554="増加KPI",(AQ560-AQ554)/(AJ560-AQ554),IF(AF554="減少KPI",(AQ554-AQ560)/(AQ554-AJ560),AX560)))))),AX560)</f>
        <v/>
      </c>
      <c r="BF560" s="261" t="str">
        <f>IFERROR(IF(BE560="未計測",IF(AQ558="未計測","未計測",IF(AQ554="なし",AX558,IF(AQ554="",AX558,IF(AF554="増加KPI",(AQ558-AQ554)/(AJ560-AQ554),IF(AF554="減少KPI",(AQ554-AQ558)/(AQ554-AJ560),AX558))))),"―"),AX558)</f>
        <v>―</v>
      </c>
      <c r="BG560" s="261" t="str">
        <f>IFERROR(IF(BF560="未計測",IF(AQ556="未計測","未計測",IF(AQ554="なし",AX556,IF(AQ554="",AX556,IF(AF554="増加KPI",(AQ556-AQ554)/(AJ560-AQ554),IF(AF554="減少KPI",(AQ554-AQ556)/(AQ554-AJ560),AX556))))),"―"),AX556)</f>
        <v>―</v>
      </c>
      <c r="BH560" s="36" t="str">
        <f>IF($H$12='【発出時非表示】プルダウンリスト'!$B$4,AX560,IF($H$12='【発出時非表示】プルダウンリスト'!$B$5,AX558,IF($H$12='【発出時非表示】プルダウンリスト'!$B$6,AX556,"")))</f>
        <v/>
      </c>
      <c r="BJ560" s="263"/>
    </row>
    <row r="561" spans="3:62" s="36" customFormat="1" ht="18.649999999999999" customHeight="1">
      <c r="C561" s="64" t="s">
        <v>12026</v>
      </c>
      <c r="D561" s="86"/>
      <c r="E561" s="86"/>
      <c r="F561" s="86"/>
      <c r="G561" s="86"/>
      <c r="H561" s="86"/>
      <c r="I561" s="86"/>
      <c r="J561" s="86"/>
      <c r="K561" s="86"/>
      <c r="L561" s="103"/>
      <c r="M561" s="109"/>
      <c r="N561" s="124"/>
      <c r="O561" s="124"/>
      <c r="P561" s="124"/>
      <c r="Q561" s="124"/>
      <c r="R561" s="124"/>
      <c r="S561" s="124"/>
      <c r="T561" s="124"/>
      <c r="U561" s="124"/>
      <c r="V561" s="124"/>
      <c r="W561" s="124"/>
      <c r="X561" s="124"/>
      <c r="Y561" s="124"/>
      <c r="Z561" s="124"/>
      <c r="AA561" s="124"/>
      <c r="AB561" s="124"/>
      <c r="AC561" s="124"/>
      <c r="AD561" s="124"/>
      <c r="AE561" s="124"/>
      <c r="AF561" s="124"/>
      <c r="AG561" s="124"/>
      <c r="AH561" s="124"/>
      <c r="AI561" s="124"/>
      <c r="AJ561" s="124"/>
      <c r="AK561" s="124"/>
      <c r="AL561" s="124"/>
      <c r="AM561" s="124"/>
      <c r="AN561" s="124"/>
      <c r="AO561" s="124"/>
      <c r="AP561" s="124"/>
      <c r="AQ561" s="129"/>
      <c r="AR561" s="129"/>
      <c r="AS561" s="129"/>
      <c r="AT561" s="129"/>
      <c r="AU561" s="129"/>
      <c r="AV561" s="129"/>
      <c r="AW561" s="239"/>
      <c r="AX561" s="251"/>
      <c r="AY561" s="253"/>
      <c r="BD561" s="47"/>
      <c r="BE561" s="259"/>
      <c r="BF561" s="261"/>
      <c r="BG561" s="261"/>
      <c r="BI561" s="36" t="str">
        <f>IF(AQ554="なし",IF(M561="","未回答","回答済み"),"―")</f>
        <v>―</v>
      </c>
      <c r="BJ561" s="263"/>
    </row>
    <row r="562" spans="3:62" s="36" customFormat="1" ht="18.649999999999999" customHeight="1">
      <c r="C562" s="64"/>
      <c r="D562" s="86"/>
      <c r="E562" s="86"/>
      <c r="F562" s="86"/>
      <c r="G562" s="86"/>
      <c r="H562" s="86"/>
      <c r="I562" s="86"/>
      <c r="J562" s="86"/>
      <c r="K562" s="86"/>
      <c r="L562" s="103"/>
      <c r="M562" s="109"/>
      <c r="N562" s="124"/>
      <c r="O562" s="124"/>
      <c r="P562" s="124"/>
      <c r="Q562" s="124"/>
      <c r="R562" s="124"/>
      <c r="S562" s="124"/>
      <c r="T562" s="124"/>
      <c r="U562" s="124"/>
      <c r="V562" s="124"/>
      <c r="W562" s="124"/>
      <c r="X562" s="124"/>
      <c r="Y562" s="124"/>
      <c r="Z562" s="124"/>
      <c r="AA562" s="124"/>
      <c r="AB562" s="124"/>
      <c r="AC562" s="124"/>
      <c r="AD562" s="124"/>
      <c r="AE562" s="124"/>
      <c r="AF562" s="124"/>
      <c r="AG562" s="124"/>
      <c r="AH562" s="124"/>
      <c r="AI562" s="124"/>
      <c r="AJ562" s="124"/>
      <c r="AK562" s="124"/>
      <c r="AL562" s="124"/>
      <c r="AM562" s="124"/>
      <c r="AN562" s="124"/>
      <c r="AO562" s="124"/>
      <c r="AP562" s="124"/>
      <c r="AQ562" s="124"/>
      <c r="AR562" s="124"/>
      <c r="AS562" s="124"/>
      <c r="AT562" s="124"/>
      <c r="AU562" s="124"/>
      <c r="AV562" s="124"/>
      <c r="AW562" s="240"/>
      <c r="AX562" s="251"/>
      <c r="AY562" s="253"/>
      <c r="BD562" s="47"/>
      <c r="BE562" s="259"/>
      <c r="BF562" s="261"/>
      <c r="BG562" s="261"/>
      <c r="BJ562" s="263"/>
    </row>
    <row r="563" spans="3:62" s="36" customFormat="1" ht="18.649999999999999" customHeight="1">
      <c r="C563" s="65"/>
      <c r="D563" s="85"/>
      <c r="E563" s="85"/>
      <c r="F563" s="85"/>
      <c r="G563" s="85"/>
      <c r="H563" s="85"/>
      <c r="I563" s="85"/>
      <c r="J563" s="85"/>
      <c r="K563" s="85"/>
      <c r="L563" s="104"/>
      <c r="M563" s="110"/>
      <c r="N563" s="123"/>
      <c r="O563" s="123"/>
      <c r="P563" s="123"/>
      <c r="Q563" s="123"/>
      <c r="R563" s="123"/>
      <c r="S563" s="123"/>
      <c r="T563" s="123"/>
      <c r="U563" s="123"/>
      <c r="V563" s="123"/>
      <c r="W563" s="123"/>
      <c r="X563" s="123"/>
      <c r="Y563" s="123"/>
      <c r="Z563" s="123"/>
      <c r="AA563" s="123"/>
      <c r="AB563" s="123"/>
      <c r="AC563" s="123"/>
      <c r="AD563" s="123"/>
      <c r="AE563" s="123"/>
      <c r="AF563" s="123"/>
      <c r="AG563" s="123"/>
      <c r="AH563" s="123"/>
      <c r="AI563" s="123"/>
      <c r="AJ563" s="123"/>
      <c r="AK563" s="123"/>
      <c r="AL563" s="123"/>
      <c r="AM563" s="123"/>
      <c r="AN563" s="123"/>
      <c r="AO563" s="123"/>
      <c r="AP563" s="123"/>
      <c r="AQ563" s="123"/>
      <c r="AR563" s="123"/>
      <c r="AS563" s="123"/>
      <c r="AT563" s="123"/>
      <c r="AU563" s="123"/>
      <c r="AV563" s="123"/>
      <c r="AW563" s="241"/>
      <c r="AX563" s="249"/>
      <c r="AY563" s="253"/>
      <c r="BD563" s="47"/>
      <c r="BE563" s="259"/>
      <c r="BF563" s="261"/>
      <c r="BG563" s="261"/>
      <c r="BJ563" s="263"/>
    </row>
    <row r="564" spans="3:62" s="36" customFormat="1" ht="16.5" customHeight="1">
      <c r="C564" s="62" t="s">
        <v>12020</v>
      </c>
      <c r="D564" s="62"/>
      <c r="E564" s="62"/>
      <c r="F564" s="62" t="s">
        <v>577</v>
      </c>
      <c r="G564" s="62"/>
      <c r="H564" s="62"/>
      <c r="I564" s="62"/>
      <c r="J564" s="62"/>
      <c r="K564" s="62"/>
      <c r="L564" s="62"/>
      <c r="M564" s="111"/>
      <c r="N564" s="111"/>
      <c r="O564" s="111"/>
      <c r="P564" s="111"/>
      <c r="Q564" s="111"/>
      <c r="R564" s="111"/>
      <c r="S564" s="111"/>
      <c r="T564" s="111"/>
      <c r="U564" s="111"/>
      <c r="V564" s="111"/>
      <c r="W564" s="111"/>
      <c r="X564" s="111"/>
      <c r="Y564" s="111"/>
      <c r="Z564" s="111"/>
      <c r="AA564" s="111"/>
      <c r="AB564" s="111"/>
      <c r="AC564" s="111"/>
      <c r="AD564" s="111"/>
      <c r="AE564" s="111"/>
      <c r="AF564" s="111"/>
      <c r="AG564" s="111"/>
      <c r="AH564" s="111"/>
      <c r="AI564" s="111"/>
      <c r="AJ564" s="111"/>
      <c r="AK564" s="111"/>
      <c r="AL564" s="111"/>
      <c r="AM564" s="111"/>
      <c r="AN564" s="111"/>
      <c r="AO564" s="111"/>
      <c r="AP564" s="111"/>
      <c r="AQ564" s="111"/>
      <c r="AR564" s="111"/>
      <c r="AS564" s="111"/>
      <c r="AT564" s="111"/>
      <c r="AU564" s="111"/>
      <c r="AV564" s="111"/>
      <c r="AW564" s="111"/>
      <c r="AX564" s="251"/>
      <c r="AY564" s="185"/>
      <c r="BD564" s="47"/>
      <c r="BE564" s="257"/>
      <c r="BI564" s="36" t="str">
        <f>IF(BH560="達成",IF(OR(M564="",M567=""),"未回答",IF(AND(AX566="",AX569=""),"回答済み","字数不足")),"―")</f>
        <v>―</v>
      </c>
      <c r="BJ564" s="263"/>
    </row>
    <row r="565" spans="3:62" s="36" customFormat="1" ht="16.5" customHeight="1">
      <c r="C565" s="62"/>
      <c r="D565" s="62"/>
      <c r="E565" s="62"/>
      <c r="F565" s="62"/>
      <c r="G565" s="62"/>
      <c r="H565" s="62"/>
      <c r="I565" s="62"/>
      <c r="J565" s="62"/>
      <c r="K565" s="62"/>
      <c r="L565" s="62"/>
      <c r="M565" s="111"/>
      <c r="N565" s="111"/>
      <c r="O565" s="111"/>
      <c r="P565" s="111"/>
      <c r="Q565" s="111"/>
      <c r="R565" s="111"/>
      <c r="S565" s="111"/>
      <c r="T565" s="111"/>
      <c r="U565" s="111"/>
      <c r="V565" s="111"/>
      <c r="W565" s="111"/>
      <c r="X565" s="111"/>
      <c r="Y565" s="111"/>
      <c r="Z565" s="111"/>
      <c r="AA565" s="111"/>
      <c r="AB565" s="111"/>
      <c r="AC565" s="111"/>
      <c r="AD565" s="111"/>
      <c r="AE565" s="111"/>
      <c r="AF565" s="111"/>
      <c r="AG565" s="111"/>
      <c r="AH565" s="111"/>
      <c r="AI565" s="111"/>
      <c r="AJ565" s="111"/>
      <c r="AK565" s="111"/>
      <c r="AL565" s="111"/>
      <c r="AM565" s="111"/>
      <c r="AN565" s="111"/>
      <c r="AO565" s="111"/>
      <c r="AP565" s="111"/>
      <c r="AQ565" s="111"/>
      <c r="AR565" s="111"/>
      <c r="AS565" s="111"/>
      <c r="AT565" s="111"/>
      <c r="AU565" s="111"/>
      <c r="AV565" s="111"/>
      <c r="AW565" s="111"/>
      <c r="AX565" s="251" t="str">
        <f>"現在"&amp;LEN(M564)&amp;"字です。"</f>
        <v>現在0字です。</v>
      </c>
      <c r="AY565" s="185"/>
      <c r="BD565" s="47"/>
      <c r="BE565" s="257"/>
      <c r="BJ565" s="263"/>
    </row>
    <row r="566" spans="3:62" s="36" customFormat="1">
      <c r="C566" s="62"/>
      <c r="D566" s="62"/>
      <c r="E566" s="62"/>
      <c r="F566" s="62"/>
      <c r="G566" s="62"/>
      <c r="H566" s="62"/>
      <c r="I566" s="62"/>
      <c r="J566" s="62"/>
      <c r="K566" s="62"/>
      <c r="L566" s="62"/>
      <c r="M566" s="111"/>
      <c r="N566" s="111"/>
      <c r="O566" s="111"/>
      <c r="P566" s="111"/>
      <c r="Q566" s="111"/>
      <c r="R566" s="111"/>
      <c r="S566" s="111"/>
      <c r="T566" s="111"/>
      <c r="U566" s="111"/>
      <c r="V566" s="111"/>
      <c r="W566" s="111"/>
      <c r="X566" s="111"/>
      <c r="Y566" s="111"/>
      <c r="Z566" s="111"/>
      <c r="AA566" s="111"/>
      <c r="AB566" s="111"/>
      <c r="AC566" s="111"/>
      <c r="AD566" s="111"/>
      <c r="AE566" s="111"/>
      <c r="AF566" s="111"/>
      <c r="AG566" s="111"/>
      <c r="AH566" s="111"/>
      <c r="AI566" s="111"/>
      <c r="AJ566" s="111"/>
      <c r="AK566" s="111"/>
      <c r="AL566" s="111"/>
      <c r="AM566" s="111"/>
      <c r="AN566" s="111"/>
      <c r="AO566" s="111"/>
      <c r="AP566" s="111"/>
      <c r="AQ566" s="111"/>
      <c r="AR566" s="111"/>
      <c r="AS566" s="111"/>
      <c r="AT566" s="111"/>
      <c r="AU566" s="111"/>
      <c r="AV566" s="111"/>
      <c r="AW566" s="111"/>
      <c r="AX566" s="249" t="str">
        <f>IF(LEN(M564)&gt;=100,"","あと"&amp;100-LEN(M564)&amp;"字入力してください。")</f>
        <v>あと100字入力してください。</v>
      </c>
      <c r="AY566" s="185"/>
      <c r="BD566" s="47"/>
      <c r="BE566" s="257"/>
      <c r="BJ566" s="263"/>
    </row>
    <row r="567" spans="3:62" s="36" customFormat="1" ht="18.75" customHeight="1">
      <c r="C567" s="62"/>
      <c r="D567" s="62"/>
      <c r="E567" s="62"/>
      <c r="F567" s="62" t="s">
        <v>11955</v>
      </c>
      <c r="G567" s="62"/>
      <c r="H567" s="62"/>
      <c r="I567" s="62"/>
      <c r="J567" s="62"/>
      <c r="K567" s="62"/>
      <c r="L567" s="62"/>
      <c r="M567" s="111"/>
      <c r="N567" s="111"/>
      <c r="O567" s="111"/>
      <c r="P567" s="111"/>
      <c r="Q567" s="111"/>
      <c r="R567" s="111"/>
      <c r="S567" s="111"/>
      <c r="T567" s="111"/>
      <c r="U567" s="111"/>
      <c r="V567" s="111"/>
      <c r="W567" s="111"/>
      <c r="X567" s="111"/>
      <c r="Y567" s="111"/>
      <c r="Z567" s="111"/>
      <c r="AA567" s="111"/>
      <c r="AB567" s="111"/>
      <c r="AC567" s="111"/>
      <c r="AD567" s="111"/>
      <c r="AE567" s="111"/>
      <c r="AF567" s="111"/>
      <c r="AG567" s="111"/>
      <c r="AH567" s="111"/>
      <c r="AI567" s="111"/>
      <c r="AJ567" s="111"/>
      <c r="AK567" s="111"/>
      <c r="AL567" s="111"/>
      <c r="AM567" s="111"/>
      <c r="AN567" s="111"/>
      <c r="AO567" s="111"/>
      <c r="AP567" s="111"/>
      <c r="AQ567" s="111"/>
      <c r="AR567" s="111"/>
      <c r="AS567" s="111"/>
      <c r="AT567" s="111"/>
      <c r="AU567" s="111"/>
      <c r="AV567" s="111"/>
      <c r="AW567" s="111"/>
      <c r="AX567" s="252"/>
      <c r="AY567" s="254"/>
      <c r="BD567" s="47"/>
      <c r="BE567" s="257"/>
      <c r="BJ567" s="263"/>
    </row>
    <row r="568" spans="3:62" s="36" customFormat="1" ht="18.75" customHeight="1">
      <c r="C568" s="62"/>
      <c r="D568" s="62"/>
      <c r="E568" s="62"/>
      <c r="F568" s="62"/>
      <c r="G568" s="62"/>
      <c r="H568" s="62"/>
      <c r="I568" s="62"/>
      <c r="J568" s="62"/>
      <c r="K568" s="62"/>
      <c r="L568" s="62"/>
      <c r="M568" s="111"/>
      <c r="N568" s="111"/>
      <c r="O568" s="111"/>
      <c r="P568" s="111"/>
      <c r="Q568" s="111"/>
      <c r="R568" s="111"/>
      <c r="S568" s="111"/>
      <c r="T568" s="111"/>
      <c r="U568" s="111"/>
      <c r="V568" s="111"/>
      <c r="W568" s="111"/>
      <c r="X568" s="111"/>
      <c r="Y568" s="111"/>
      <c r="Z568" s="111"/>
      <c r="AA568" s="111"/>
      <c r="AB568" s="111"/>
      <c r="AC568" s="111"/>
      <c r="AD568" s="111"/>
      <c r="AE568" s="111"/>
      <c r="AF568" s="111"/>
      <c r="AG568" s="111"/>
      <c r="AH568" s="111"/>
      <c r="AI568" s="111"/>
      <c r="AJ568" s="111"/>
      <c r="AK568" s="111"/>
      <c r="AL568" s="111"/>
      <c r="AM568" s="111"/>
      <c r="AN568" s="111"/>
      <c r="AO568" s="111"/>
      <c r="AP568" s="111"/>
      <c r="AQ568" s="111"/>
      <c r="AR568" s="111"/>
      <c r="AS568" s="111"/>
      <c r="AT568" s="111"/>
      <c r="AU568" s="111"/>
      <c r="AV568" s="111"/>
      <c r="AW568" s="111"/>
      <c r="AX568" s="252" t="str">
        <f>"現在"&amp;LEN(M567)&amp;"字です。"</f>
        <v>現在0字です。</v>
      </c>
      <c r="AY568" s="254"/>
      <c r="BD568" s="47"/>
      <c r="BE568" s="257"/>
      <c r="BJ568" s="263"/>
    </row>
    <row r="569" spans="3:62" s="36" customFormat="1" ht="16.5" customHeight="1">
      <c r="C569" s="62"/>
      <c r="D569" s="62"/>
      <c r="E569" s="62"/>
      <c r="F569" s="62"/>
      <c r="G569" s="62"/>
      <c r="H569" s="62"/>
      <c r="I569" s="62"/>
      <c r="J569" s="62"/>
      <c r="K569" s="62"/>
      <c r="L569" s="62"/>
      <c r="M569" s="111"/>
      <c r="N569" s="111"/>
      <c r="O569" s="111"/>
      <c r="P569" s="111"/>
      <c r="Q569" s="111"/>
      <c r="R569" s="111"/>
      <c r="S569" s="111"/>
      <c r="T569" s="111"/>
      <c r="U569" s="111"/>
      <c r="V569" s="111"/>
      <c r="W569" s="111"/>
      <c r="X569" s="111"/>
      <c r="Y569" s="111"/>
      <c r="Z569" s="111"/>
      <c r="AA569" s="111"/>
      <c r="AB569" s="111"/>
      <c r="AC569" s="111"/>
      <c r="AD569" s="111"/>
      <c r="AE569" s="111"/>
      <c r="AF569" s="111"/>
      <c r="AG569" s="111"/>
      <c r="AH569" s="111"/>
      <c r="AI569" s="111"/>
      <c r="AJ569" s="111"/>
      <c r="AK569" s="111"/>
      <c r="AL569" s="111"/>
      <c r="AM569" s="111"/>
      <c r="AN569" s="111"/>
      <c r="AO569" s="111"/>
      <c r="AP569" s="111"/>
      <c r="AQ569" s="111"/>
      <c r="AR569" s="111"/>
      <c r="AS569" s="111"/>
      <c r="AT569" s="111"/>
      <c r="AU569" s="111"/>
      <c r="AV569" s="111"/>
      <c r="AW569" s="111"/>
      <c r="AX569" s="249" t="str">
        <f>IF(LEN(M567)&gt;=100,"","あと"&amp;100-LEN(M567)&amp;"字入力してください。")</f>
        <v>あと100字入力してください。</v>
      </c>
      <c r="AY569" s="251"/>
      <c r="BD569" s="47"/>
      <c r="BE569" s="257"/>
      <c r="BJ569" s="263"/>
    </row>
    <row r="570" spans="3:62" s="36" customFormat="1" ht="16.5" customHeight="1">
      <c r="C570" s="62" t="s">
        <v>12021</v>
      </c>
      <c r="D570" s="62"/>
      <c r="E570" s="62"/>
      <c r="F570" s="63" t="s">
        <v>11373</v>
      </c>
      <c r="G570" s="84"/>
      <c r="H570" s="84"/>
      <c r="I570" s="84"/>
      <c r="J570" s="87"/>
      <c r="K570" s="62" t="s">
        <v>988</v>
      </c>
      <c r="L570" s="62"/>
      <c r="M570" s="112"/>
      <c r="N570" s="125"/>
      <c r="O570" s="130" t="s">
        <v>8529</v>
      </c>
      <c r="P570" s="130"/>
      <c r="Q570" s="130"/>
      <c r="R570" s="130"/>
      <c r="S570" s="130"/>
      <c r="T570" s="130"/>
      <c r="U570" s="130"/>
      <c r="V570" s="130"/>
      <c r="W570" s="130"/>
      <c r="X570" s="130"/>
      <c r="Y570" s="130"/>
      <c r="Z570" s="130"/>
      <c r="AA570" s="130"/>
      <c r="AB570" s="130"/>
      <c r="AC570" s="130"/>
      <c r="AD570" s="130"/>
      <c r="AE570" s="130"/>
      <c r="AF570" s="130"/>
      <c r="AG570" s="130"/>
      <c r="AH570" s="130"/>
      <c r="AI570" s="130"/>
      <c r="AJ570" s="130"/>
      <c r="AK570" s="130"/>
      <c r="AL570" s="130"/>
      <c r="AM570" s="130"/>
      <c r="AN570" s="130"/>
      <c r="AO570" s="130"/>
      <c r="AP570" s="130"/>
      <c r="AQ570" s="130"/>
      <c r="AR570" s="130"/>
      <c r="AS570" s="130"/>
      <c r="AT570" s="130"/>
      <c r="AU570" s="130"/>
      <c r="AV570" s="130"/>
      <c r="AW570" s="242"/>
      <c r="AX570" s="252"/>
      <c r="AY570" s="185"/>
      <c r="BD570" s="47"/>
      <c r="BE570" s="257" t="b">
        <v>0</v>
      </c>
      <c r="BI570" s="36" t="str">
        <f>IF(BH560="未達成",IF(OR(AND(BE570=FALSE,BE571=FALSE,BE572=FALSE,BE573=FALSE),M574="",M577=""),"未回答",IF(AND(AX576="",AX579=""),"回答済み","字数不足")),"―")</f>
        <v>―</v>
      </c>
      <c r="BJ570" s="263"/>
    </row>
    <row r="571" spans="3:62" s="36" customFormat="1" ht="16.5" customHeight="1">
      <c r="C571" s="62"/>
      <c r="D571" s="62"/>
      <c r="E571" s="62"/>
      <c r="F571" s="60"/>
      <c r="G571" s="83"/>
      <c r="H571" s="83"/>
      <c r="I571" s="83"/>
      <c r="J571" s="88"/>
      <c r="K571" s="62"/>
      <c r="L571" s="62"/>
      <c r="M571" s="113"/>
      <c r="N571" s="126"/>
      <c r="O571" s="131" t="s">
        <v>6237</v>
      </c>
      <c r="P571" s="131"/>
      <c r="Q571" s="131"/>
      <c r="R571" s="131"/>
      <c r="S571" s="131"/>
      <c r="T571" s="131"/>
      <c r="U571" s="131"/>
      <c r="V571" s="131"/>
      <c r="W571" s="131"/>
      <c r="X571" s="131"/>
      <c r="Y571" s="131"/>
      <c r="Z571" s="131"/>
      <c r="AA571" s="131"/>
      <c r="AB571" s="131"/>
      <c r="AC571" s="131"/>
      <c r="AD571" s="131"/>
      <c r="AE571" s="131"/>
      <c r="AF571" s="131"/>
      <c r="AG571" s="131"/>
      <c r="AH571" s="131"/>
      <c r="AI571" s="131"/>
      <c r="AJ571" s="131"/>
      <c r="AK571" s="131"/>
      <c r="AL571" s="131"/>
      <c r="AM571" s="131"/>
      <c r="AN571" s="131"/>
      <c r="AO571" s="131"/>
      <c r="AP571" s="131"/>
      <c r="AQ571" s="131"/>
      <c r="AR571" s="131"/>
      <c r="AS571" s="131"/>
      <c r="AT571" s="131"/>
      <c r="AU571" s="131"/>
      <c r="AV571" s="131"/>
      <c r="AW571" s="243"/>
      <c r="AX571" s="252"/>
      <c r="AY571" s="185"/>
      <c r="BD571" s="47"/>
      <c r="BE571" s="257" t="b">
        <v>0</v>
      </c>
      <c r="BJ571" s="263"/>
    </row>
    <row r="572" spans="3:62" s="36" customFormat="1" ht="16.5" customHeight="1">
      <c r="C572" s="62"/>
      <c r="D572" s="62"/>
      <c r="E572" s="62"/>
      <c r="F572" s="60"/>
      <c r="G572" s="83"/>
      <c r="H572" s="83"/>
      <c r="I572" s="83"/>
      <c r="J572" s="88"/>
      <c r="K572" s="62"/>
      <c r="L572" s="62"/>
      <c r="M572" s="113"/>
      <c r="N572" s="126"/>
      <c r="O572" s="131" t="s">
        <v>9784</v>
      </c>
      <c r="P572" s="131"/>
      <c r="Q572" s="131"/>
      <c r="R572" s="131"/>
      <c r="S572" s="131"/>
      <c r="T572" s="131"/>
      <c r="U572" s="131"/>
      <c r="V572" s="131"/>
      <c r="W572" s="131"/>
      <c r="X572" s="131"/>
      <c r="Y572" s="131"/>
      <c r="Z572" s="131"/>
      <c r="AA572" s="131"/>
      <c r="AB572" s="131"/>
      <c r="AC572" s="131"/>
      <c r="AD572" s="131"/>
      <c r="AE572" s="131"/>
      <c r="AF572" s="131"/>
      <c r="AG572" s="131"/>
      <c r="AH572" s="131"/>
      <c r="AI572" s="131"/>
      <c r="AJ572" s="131"/>
      <c r="AK572" s="131"/>
      <c r="AL572" s="131"/>
      <c r="AM572" s="131"/>
      <c r="AN572" s="131"/>
      <c r="AO572" s="131"/>
      <c r="AP572" s="131"/>
      <c r="AQ572" s="131"/>
      <c r="AR572" s="131"/>
      <c r="AS572" s="131"/>
      <c r="AT572" s="131"/>
      <c r="AU572" s="131"/>
      <c r="AV572" s="131"/>
      <c r="AW572" s="243"/>
      <c r="AX572" s="252"/>
      <c r="AY572" s="185"/>
      <c r="BD572" s="47"/>
      <c r="BE572" s="257" t="b">
        <v>0</v>
      </c>
      <c r="BJ572" s="263"/>
    </row>
    <row r="573" spans="3:62" s="36" customFormat="1" ht="16.5" customHeight="1">
      <c r="C573" s="62"/>
      <c r="D573" s="62"/>
      <c r="E573" s="62"/>
      <c r="F573" s="60"/>
      <c r="G573" s="83"/>
      <c r="H573" s="83"/>
      <c r="I573" s="83"/>
      <c r="J573" s="88"/>
      <c r="K573" s="62"/>
      <c r="L573" s="62"/>
      <c r="M573" s="114"/>
      <c r="N573" s="127"/>
      <c r="O573" s="132" t="s">
        <v>12025</v>
      </c>
      <c r="P573" s="132"/>
      <c r="Q573" s="132"/>
      <c r="R573" s="132"/>
      <c r="S573" s="132"/>
      <c r="T573" s="132"/>
      <c r="U573" s="132"/>
      <c r="V573" s="132"/>
      <c r="W573" s="132"/>
      <c r="X573" s="132"/>
      <c r="Y573" s="132"/>
      <c r="Z573" s="132"/>
      <c r="AA573" s="132"/>
      <c r="AB573" s="132"/>
      <c r="AC573" s="132"/>
      <c r="AD573" s="132"/>
      <c r="AE573" s="132"/>
      <c r="AF573" s="132"/>
      <c r="AG573" s="132"/>
      <c r="AH573" s="132"/>
      <c r="AI573" s="132"/>
      <c r="AJ573" s="132"/>
      <c r="AK573" s="132"/>
      <c r="AL573" s="132"/>
      <c r="AM573" s="132"/>
      <c r="AN573" s="132"/>
      <c r="AO573" s="132"/>
      <c r="AP573" s="132"/>
      <c r="AQ573" s="132"/>
      <c r="AR573" s="132"/>
      <c r="AS573" s="132"/>
      <c r="AT573" s="132"/>
      <c r="AU573" s="132"/>
      <c r="AV573" s="132"/>
      <c r="AW573" s="244"/>
      <c r="AX573" s="252"/>
      <c r="AY573" s="185"/>
      <c r="BD573" s="47"/>
      <c r="BE573" s="257" t="b">
        <v>0</v>
      </c>
      <c r="BJ573" s="263"/>
    </row>
    <row r="574" spans="3:62" s="36" customFormat="1" ht="16.5" customHeight="1">
      <c r="C574" s="62"/>
      <c r="D574" s="62"/>
      <c r="E574" s="62"/>
      <c r="F574" s="60"/>
      <c r="G574" s="83"/>
      <c r="H574" s="83"/>
      <c r="I574" s="83"/>
      <c r="J574" s="88"/>
      <c r="K574" s="62" t="s">
        <v>10677</v>
      </c>
      <c r="L574" s="62"/>
      <c r="M574" s="115"/>
      <c r="N574" s="115"/>
      <c r="O574" s="115"/>
      <c r="P574" s="115"/>
      <c r="Q574" s="115"/>
      <c r="R574" s="115"/>
      <c r="S574" s="115"/>
      <c r="T574" s="115"/>
      <c r="U574" s="115"/>
      <c r="V574" s="115"/>
      <c r="W574" s="115"/>
      <c r="X574" s="115"/>
      <c r="Y574" s="115"/>
      <c r="Z574" s="115"/>
      <c r="AA574" s="115"/>
      <c r="AB574" s="115"/>
      <c r="AC574" s="115"/>
      <c r="AD574" s="115"/>
      <c r="AE574" s="115"/>
      <c r="AF574" s="115"/>
      <c r="AG574" s="115"/>
      <c r="AH574" s="115"/>
      <c r="AI574" s="115"/>
      <c r="AJ574" s="115"/>
      <c r="AK574" s="115"/>
      <c r="AL574" s="115"/>
      <c r="AM574" s="115"/>
      <c r="AN574" s="115"/>
      <c r="AO574" s="115"/>
      <c r="AP574" s="115"/>
      <c r="AQ574" s="115"/>
      <c r="AR574" s="115"/>
      <c r="AS574" s="115"/>
      <c r="AT574" s="115"/>
      <c r="AU574" s="115"/>
      <c r="AV574" s="115"/>
      <c r="AW574" s="115"/>
      <c r="AX574" s="252"/>
      <c r="AY574" s="185"/>
      <c r="BD574" s="47"/>
      <c r="BE574" s="257"/>
      <c r="BJ574" s="263"/>
    </row>
    <row r="575" spans="3:62" s="36" customFormat="1" ht="16.5" customHeight="1">
      <c r="C575" s="62"/>
      <c r="D575" s="62"/>
      <c r="E575" s="62"/>
      <c r="F575" s="60"/>
      <c r="G575" s="83"/>
      <c r="H575" s="83"/>
      <c r="I575" s="83"/>
      <c r="J575" s="88"/>
      <c r="K575" s="62"/>
      <c r="L575" s="62"/>
      <c r="M575" s="115"/>
      <c r="N575" s="115"/>
      <c r="O575" s="115"/>
      <c r="P575" s="115"/>
      <c r="Q575" s="115"/>
      <c r="R575" s="115"/>
      <c r="S575" s="115"/>
      <c r="T575" s="115"/>
      <c r="U575" s="115"/>
      <c r="V575" s="115"/>
      <c r="W575" s="115"/>
      <c r="X575" s="115"/>
      <c r="Y575" s="115"/>
      <c r="Z575" s="115"/>
      <c r="AA575" s="115"/>
      <c r="AB575" s="115"/>
      <c r="AC575" s="115"/>
      <c r="AD575" s="115"/>
      <c r="AE575" s="115"/>
      <c r="AF575" s="115"/>
      <c r="AG575" s="115"/>
      <c r="AH575" s="115"/>
      <c r="AI575" s="115"/>
      <c r="AJ575" s="115"/>
      <c r="AK575" s="115"/>
      <c r="AL575" s="115"/>
      <c r="AM575" s="115"/>
      <c r="AN575" s="115"/>
      <c r="AO575" s="115"/>
      <c r="AP575" s="115"/>
      <c r="AQ575" s="115"/>
      <c r="AR575" s="115"/>
      <c r="AS575" s="115"/>
      <c r="AT575" s="115"/>
      <c r="AU575" s="115"/>
      <c r="AV575" s="115"/>
      <c r="AW575" s="115"/>
      <c r="AX575" s="252" t="str">
        <f>"現在"&amp;LEN(M574)&amp;"字です。"</f>
        <v>現在0字です。</v>
      </c>
      <c r="AY575" s="185"/>
      <c r="BD575" s="47"/>
      <c r="BE575" s="257"/>
      <c r="BJ575" s="263"/>
    </row>
    <row r="576" spans="3:62" s="36" customFormat="1">
      <c r="C576" s="62"/>
      <c r="D576" s="62"/>
      <c r="E576" s="62"/>
      <c r="F576" s="61"/>
      <c r="G576" s="82"/>
      <c r="H576" s="82"/>
      <c r="I576" s="82"/>
      <c r="J576" s="89"/>
      <c r="K576" s="62"/>
      <c r="L576" s="62"/>
      <c r="M576" s="115"/>
      <c r="N576" s="115"/>
      <c r="O576" s="115"/>
      <c r="P576" s="115"/>
      <c r="Q576" s="115"/>
      <c r="R576" s="115"/>
      <c r="S576" s="115"/>
      <c r="T576" s="115"/>
      <c r="U576" s="115"/>
      <c r="V576" s="115"/>
      <c r="W576" s="115"/>
      <c r="X576" s="115"/>
      <c r="Y576" s="115"/>
      <c r="Z576" s="115"/>
      <c r="AA576" s="115"/>
      <c r="AB576" s="115"/>
      <c r="AC576" s="115"/>
      <c r="AD576" s="115"/>
      <c r="AE576" s="115"/>
      <c r="AF576" s="115"/>
      <c r="AG576" s="115"/>
      <c r="AH576" s="115"/>
      <c r="AI576" s="115"/>
      <c r="AJ576" s="115"/>
      <c r="AK576" s="115"/>
      <c r="AL576" s="115"/>
      <c r="AM576" s="115"/>
      <c r="AN576" s="115"/>
      <c r="AO576" s="115"/>
      <c r="AP576" s="115"/>
      <c r="AQ576" s="115"/>
      <c r="AR576" s="115"/>
      <c r="AS576" s="115"/>
      <c r="AT576" s="115"/>
      <c r="AU576" s="115"/>
      <c r="AV576" s="115"/>
      <c r="AW576" s="115"/>
      <c r="AX576" s="249" t="str">
        <f>IF(LEN(M574)&gt;=100,"","あと"&amp;100-LEN(M574)&amp;"字入力してください。")</f>
        <v>あと100字入力してください。</v>
      </c>
      <c r="AY576" s="185"/>
      <c r="BD576" s="47"/>
      <c r="BE576" s="257"/>
      <c r="BJ576" s="263"/>
    </row>
    <row r="577" spans="3:62" s="36" customFormat="1">
      <c r="C577" s="62"/>
      <c r="D577" s="62"/>
      <c r="E577" s="62"/>
      <c r="F577" s="62" t="s">
        <v>11955</v>
      </c>
      <c r="G577" s="62"/>
      <c r="H577" s="62"/>
      <c r="I577" s="62"/>
      <c r="J577" s="62"/>
      <c r="K577" s="62"/>
      <c r="L577" s="62"/>
      <c r="M577" s="115"/>
      <c r="N577" s="115"/>
      <c r="O577" s="115"/>
      <c r="P577" s="115"/>
      <c r="Q577" s="115"/>
      <c r="R577" s="115"/>
      <c r="S577" s="115"/>
      <c r="T577" s="115"/>
      <c r="U577" s="115"/>
      <c r="V577" s="115"/>
      <c r="W577" s="115"/>
      <c r="X577" s="115"/>
      <c r="Y577" s="115"/>
      <c r="Z577" s="115"/>
      <c r="AA577" s="115"/>
      <c r="AB577" s="115"/>
      <c r="AC577" s="115"/>
      <c r="AD577" s="115"/>
      <c r="AE577" s="115"/>
      <c r="AF577" s="115"/>
      <c r="AG577" s="115"/>
      <c r="AH577" s="115"/>
      <c r="AI577" s="115"/>
      <c r="AJ577" s="115"/>
      <c r="AK577" s="115"/>
      <c r="AL577" s="115"/>
      <c r="AM577" s="115"/>
      <c r="AN577" s="115"/>
      <c r="AO577" s="115"/>
      <c r="AP577" s="115"/>
      <c r="AQ577" s="115"/>
      <c r="AR577" s="115"/>
      <c r="AS577" s="115"/>
      <c r="AT577" s="115"/>
      <c r="AU577" s="115"/>
      <c r="AV577" s="115"/>
      <c r="AW577" s="115"/>
      <c r="AX577" s="252"/>
      <c r="AY577" s="254"/>
      <c r="BD577" s="47"/>
      <c r="BE577" s="257"/>
      <c r="BJ577" s="263"/>
    </row>
    <row r="578" spans="3:62" s="36" customFormat="1">
      <c r="C578" s="62"/>
      <c r="D578" s="62"/>
      <c r="E578" s="62"/>
      <c r="F578" s="62"/>
      <c r="G578" s="62"/>
      <c r="H578" s="62"/>
      <c r="I578" s="62"/>
      <c r="J578" s="62"/>
      <c r="K578" s="62"/>
      <c r="L578" s="62"/>
      <c r="M578" s="115"/>
      <c r="N578" s="115"/>
      <c r="O578" s="115"/>
      <c r="P578" s="115"/>
      <c r="Q578" s="115"/>
      <c r="R578" s="115"/>
      <c r="S578" s="115"/>
      <c r="T578" s="115"/>
      <c r="U578" s="115"/>
      <c r="V578" s="115"/>
      <c r="W578" s="115"/>
      <c r="X578" s="115"/>
      <c r="Y578" s="115"/>
      <c r="Z578" s="115"/>
      <c r="AA578" s="115"/>
      <c r="AB578" s="115"/>
      <c r="AC578" s="115"/>
      <c r="AD578" s="115"/>
      <c r="AE578" s="115"/>
      <c r="AF578" s="115"/>
      <c r="AG578" s="115"/>
      <c r="AH578" s="115"/>
      <c r="AI578" s="115"/>
      <c r="AJ578" s="115"/>
      <c r="AK578" s="115"/>
      <c r="AL578" s="115"/>
      <c r="AM578" s="115"/>
      <c r="AN578" s="115"/>
      <c r="AO578" s="115"/>
      <c r="AP578" s="115"/>
      <c r="AQ578" s="115"/>
      <c r="AR578" s="115"/>
      <c r="AS578" s="115"/>
      <c r="AT578" s="115"/>
      <c r="AU578" s="115"/>
      <c r="AV578" s="115"/>
      <c r="AW578" s="115"/>
      <c r="AX578" s="252" t="str">
        <f>"現在"&amp;LEN(M577)&amp;"字です。"</f>
        <v>現在0字です。</v>
      </c>
      <c r="AY578" s="254"/>
      <c r="BD578" s="47"/>
      <c r="BE578" s="257"/>
      <c r="BJ578" s="263"/>
    </row>
    <row r="579" spans="3:62" s="36" customFormat="1" ht="16.5" customHeight="1">
      <c r="C579" s="62"/>
      <c r="D579" s="62"/>
      <c r="E579" s="62"/>
      <c r="F579" s="62"/>
      <c r="G579" s="62"/>
      <c r="H579" s="62"/>
      <c r="I579" s="62"/>
      <c r="J579" s="62"/>
      <c r="K579" s="62"/>
      <c r="L579" s="62"/>
      <c r="M579" s="115"/>
      <c r="N579" s="115"/>
      <c r="O579" s="115"/>
      <c r="P579" s="115"/>
      <c r="Q579" s="115"/>
      <c r="R579" s="115"/>
      <c r="S579" s="115"/>
      <c r="T579" s="115"/>
      <c r="U579" s="115"/>
      <c r="V579" s="115"/>
      <c r="W579" s="115"/>
      <c r="X579" s="115"/>
      <c r="Y579" s="115"/>
      <c r="Z579" s="115"/>
      <c r="AA579" s="115"/>
      <c r="AB579" s="115"/>
      <c r="AC579" s="115"/>
      <c r="AD579" s="115"/>
      <c r="AE579" s="115"/>
      <c r="AF579" s="115"/>
      <c r="AG579" s="115"/>
      <c r="AH579" s="115"/>
      <c r="AI579" s="115"/>
      <c r="AJ579" s="115"/>
      <c r="AK579" s="115"/>
      <c r="AL579" s="115"/>
      <c r="AM579" s="115"/>
      <c r="AN579" s="115"/>
      <c r="AO579" s="115"/>
      <c r="AP579" s="115"/>
      <c r="AQ579" s="115"/>
      <c r="AR579" s="115"/>
      <c r="AS579" s="115"/>
      <c r="AT579" s="115"/>
      <c r="AU579" s="115"/>
      <c r="AV579" s="115"/>
      <c r="AW579" s="115"/>
      <c r="AX579" s="249" t="str">
        <f>IF(LEN(M577)&gt;=100,"","あと"&amp;100-LEN(M577)&amp;"字入力してください。")</f>
        <v>あと100字入力してください。</v>
      </c>
      <c r="AY579" s="251"/>
      <c r="BD579" s="47"/>
      <c r="BE579" s="257"/>
      <c r="BJ579" s="263"/>
    </row>
    <row r="580" spans="3:62" s="36" customFormat="1" ht="16.5" customHeight="1">
      <c r="C580" s="63" t="s">
        <v>8545</v>
      </c>
      <c r="D580" s="84"/>
      <c r="E580" s="87"/>
      <c r="F580" s="63" t="s">
        <v>1283</v>
      </c>
      <c r="G580" s="84"/>
      <c r="H580" s="84"/>
      <c r="I580" s="84"/>
      <c r="J580" s="87"/>
      <c r="K580" s="63" t="s">
        <v>2497</v>
      </c>
      <c r="L580" s="87"/>
      <c r="M580" s="112"/>
      <c r="N580" s="125"/>
      <c r="O580" s="130" t="s">
        <v>12022</v>
      </c>
      <c r="P580" s="130"/>
      <c r="Q580" s="130"/>
      <c r="R580" s="130"/>
      <c r="S580" s="130"/>
      <c r="T580" s="130"/>
      <c r="U580" s="130"/>
      <c r="V580" s="130"/>
      <c r="W580" s="130"/>
      <c r="X580" s="130"/>
      <c r="Y580" s="130"/>
      <c r="Z580" s="130"/>
      <c r="AA580" s="130"/>
      <c r="AB580" s="130"/>
      <c r="AC580" s="130"/>
      <c r="AD580" s="130"/>
      <c r="AE580" s="130"/>
      <c r="AF580" s="130"/>
      <c r="AG580" s="130"/>
      <c r="AH580" s="130"/>
      <c r="AI580" s="130"/>
      <c r="AJ580" s="130"/>
      <c r="AK580" s="130"/>
      <c r="AL580" s="130"/>
      <c r="AM580" s="130"/>
      <c r="AN580" s="130"/>
      <c r="AO580" s="130"/>
      <c r="AP580" s="130"/>
      <c r="AQ580" s="130"/>
      <c r="AR580" s="130"/>
      <c r="AS580" s="130"/>
      <c r="AT580" s="130"/>
      <c r="AU580" s="130"/>
      <c r="AV580" s="130"/>
      <c r="AW580" s="242"/>
      <c r="AX580" s="252"/>
      <c r="AY580" s="251"/>
      <c r="BD580" s="47"/>
      <c r="BE580" s="257" t="b">
        <v>0</v>
      </c>
      <c r="BI580" s="36" t="str">
        <f>IF(BH560="未計測",IF(BE588=1,IF(OR(AND(BE580=FALSE,BE581=FALSE,BE582=FALSE,BE583=FALSE,BE584=FALSE),M585="",Z588="",M594=""),"未回答",IF(AND(AX587="",AX596=""),"回答済み","字数不足")),IF(BE588=2,IF(OR(AND(BE580=FALSE,BE581=FALSE,BE582=FALSE,BE583=FALSE,BE584=FALSE),M585="",Z591="",M594=""),"未回答",IF(AND(AX587="",AX593="",AX596=""),"回答済み","字数不足")),"未回答")),"―")</f>
        <v>―</v>
      </c>
      <c r="BJ580" s="263"/>
    </row>
    <row r="581" spans="3:62" s="36" customFormat="1" ht="16.5" customHeight="1">
      <c r="C581" s="60"/>
      <c r="D581" s="83"/>
      <c r="E581" s="88"/>
      <c r="F581" s="60"/>
      <c r="G581" s="83"/>
      <c r="H581" s="83"/>
      <c r="I581" s="83"/>
      <c r="J581" s="88"/>
      <c r="K581" s="60"/>
      <c r="L581" s="88"/>
      <c r="M581" s="113"/>
      <c r="N581" s="126"/>
      <c r="O581" s="131" t="s">
        <v>11487</v>
      </c>
      <c r="P581" s="131"/>
      <c r="Q581" s="131"/>
      <c r="R581" s="131"/>
      <c r="S581" s="131"/>
      <c r="T581" s="131"/>
      <c r="U581" s="131"/>
      <c r="V581" s="131"/>
      <c r="W581" s="131"/>
      <c r="X581" s="131"/>
      <c r="Y581" s="131"/>
      <c r="Z581" s="131"/>
      <c r="AA581" s="131"/>
      <c r="AB581" s="131"/>
      <c r="AC581" s="131"/>
      <c r="AD581" s="131"/>
      <c r="AE581" s="131"/>
      <c r="AF581" s="131"/>
      <c r="AG581" s="131"/>
      <c r="AH581" s="131"/>
      <c r="AI581" s="131"/>
      <c r="AJ581" s="131"/>
      <c r="AK581" s="131"/>
      <c r="AL581" s="131"/>
      <c r="AM581" s="131"/>
      <c r="AN581" s="131"/>
      <c r="AO581" s="131"/>
      <c r="AP581" s="131"/>
      <c r="AQ581" s="131"/>
      <c r="AR581" s="131"/>
      <c r="AS581" s="131"/>
      <c r="AT581" s="131"/>
      <c r="AU581" s="131"/>
      <c r="AV581" s="131"/>
      <c r="AW581" s="243"/>
      <c r="AX581" s="252"/>
      <c r="AY581" s="251"/>
      <c r="BD581" s="47"/>
      <c r="BE581" s="257" t="b">
        <v>0</v>
      </c>
      <c r="BJ581" s="263"/>
    </row>
    <row r="582" spans="3:62" s="36" customFormat="1" ht="16.5" customHeight="1">
      <c r="C582" s="60"/>
      <c r="D582" s="83"/>
      <c r="E582" s="88"/>
      <c r="F582" s="60"/>
      <c r="G582" s="83"/>
      <c r="H582" s="83"/>
      <c r="I582" s="83"/>
      <c r="J582" s="88"/>
      <c r="K582" s="60"/>
      <c r="L582" s="88"/>
      <c r="M582" s="113"/>
      <c r="N582" s="126"/>
      <c r="O582" s="131" t="s">
        <v>11960</v>
      </c>
      <c r="P582" s="131"/>
      <c r="Q582" s="131"/>
      <c r="R582" s="131"/>
      <c r="S582" s="131"/>
      <c r="T582" s="131"/>
      <c r="U582" s="131"/>
      <c r="V582" s="131"/>
      <c r="W582" s="131"/>
      <c r="X582" s="131"/>
      <c r="Y582" s="131"/>
      <c r="Z582" s="131"/>
      <c r="AA582" s="131"/>
      <c r="AB582" s="131"/>
      <c r="AC582" s="131"/>
      <c r="AD582" s="131"/>
      <c r="AE582" s="131"/>
      <c r="AF582" s="131"/>
      <c r="AG582" s="131"/>
      <c r="AH582" s="131"/>
      <c r="AI582" s="131"/>
      <c r="AJ582" s="131"/>
      <c r="AK582" s="131"/>
      <c r="AL582" s="131"/>
      <c r="AM582" s="131"/>
      <c r="AN582" s="131"/>
      <c r="AO582" s="131"/>
      <c r="AP582" s="131"/>
      <c r="AQ582" s="131"/>
      <c r="AR582" s="131"/>
      <c r="AS582" s="131"/>
      <c r="AT582" s="131"/>
      <c r="AU582" s="131"/>
      <c r="AV582" s="131"/>
      <c r="AW582" s="243"/>
      <c r="AX582" s="252"/>
      <c r="AY582" s="251"/>
      <c r="BD582" s="47"/>
      <c r="BE582" s="257" t="b">
        <v>0</v>
      </c>
      <c r="BJ582" s="263"/>
    </row>
    <row r="583" spans="3:62" s="36" customFormat="1" ht="16.5" customHeight="1">
      <c r="C583" s="60"/>
      <c r="D583" s="83"/>
      <c r="E583" s="88"/>
      <c r="F583" s="60"/>
      <c r="G583" s="83"/>
      <c r="H583" s="83"/>
      <c r="I583" s="83"/>
      <c r="J583" s="88"/>
      <c r="K583" s="60"/>
      <c r="L583" s="88"/>
      <c r="M583" s="113"/>
      <c r="N583" s="126"/>
      <c r="O583" s="131" t="s">
        <v>11963</v>
      </c>
      <c r="P583" s="131"/>
      <c r="Q583" s="131"/>
      <c r="R583" s="131"/>
      <c r="S583" s="131"/>
      <c r="T583" s="131"/>
      <c r="U583" s="131"/>
      <c r="V583" s="131"/>
      <c r="W583" s="131"/>
      <c r="X583" s="131"/>
      <c r="Y583" s="131"/>
      <c r="Z583" s="131"/>
      <c r="AA583" s="131"/>
      <c r="AB583" s="131"/>
      <c r="AC583" s="131"/>
      <c r="AD583" s="131"/>
      <c r="AE583" s="131"/>
      <c r="AF583" s="131"/>
      <c r="AG583" s="131"/>
      <c r="AH583" s="131"/>
      <c r="AI583" s="131"/>
      <c r="AJ583" s="131"/>
      <c r="AK583" s="131"/>
      <c r="AL583" s="131"/>
      <c r="AM583" s="131"/>
      <c r="AN583" s="131"/>
      <c r="AO583" s="131"/>
      <c r="AP583" s="131"/>
      <c r="AQ583" s="131"/>
      <c r="AR583" s="131"/>
      <c r="AS583" s="131"/>
      <c r="AT583" s="131"/>
      <c r="AU583" s="131"/>
      <c r="AV583" s="131"/>
      <c r="AW583" s="243"/>
      <c r="AX583" s="252"/>
      <c r="AY583" s="251"/>
      <c r="BD583" s="47"/>
      <c r="BE583" s="257" t="b">
        <v>0</v>
      </c>
      <c r="BJ583" s="263"/>
    </row>
    <row r="584" spans="3:62" s="36" customFormat="1" ht="16.5" customHeight="1">
      <c r="C584" s="60"/>
      <c r="D584" s="83"/>
      <c r="E584" s="88"/>
      <c r="F584" s="60"/>
      <c r="G584" s="83"/>
      <c r="H584" s="83"/>
      <c r="I584" s="83"/>
      <c r="J584" s="88"/>
      <c r="K584" s="61"/>
      <c r="L584" s="89"/>
      <c r="M584" s="113"/>
      <c r="N584" s="126"/>
      <c r="O584" s="131" t="s">
        <v>11961</v>
      </c>
      <c r="P584" s="131"/>
      <c r="Q584" s="131"/>
      <c r="R584" s="131"/>
      <c r="S584" s="131"/>
      <c r="T584" s="131"/>
      <c r="U584" s="131"/>
      <c r="V584" s="131"/>
      <c r="W584" s="131"/>
      <c r="X584" s="131"/>
      <c r="Y584" s="131"/>
      <c r="Z584" s="131"/>
      <c r="AA584" s="131"/>
      <c r="AB584" s="131"/>
      <c r="AC584" s="131"/>
      <c r="AD584" s="131"/>
      <c r="AE584" s="131"/>
      <c r="AF584" s="131"/>
      <c r="AG584" s="131"/>
      <c r="AH584" s="131"/>
      <c r="AI584" s="131"/>
      <c r="AJ584" s="131"/>
      <c r="AK584" s="131"/>
      <c r="AL584" s="131"/>
      <c r="AM584" s="131"/>
      <c r="AN584" s="131"/>
      <c r="AO584" s="131"/>
      <c r="AP584" s="131"/>
      <c r="AQ584" s="131"/>
      <c r="AR584" s="131"/>
      <c r="AS584" s="131"/>
      <c r="AT584" s="131"/>
      <c r="AU584" s="131"/>
      <c r="AV584" s="131"/>
      <c r="AW584" s="243"/>
      <c r="AX584" s="252"/>
      <c r="AY584" s="251"/>
      <c r="BD584" s="47"/>
      <c r="BE584" s="257" t="b">
        <v>0</v>
      </c>
      <c r="BJ584" s="263"/>
    </row>
    <row r="585" spans="3:62" s="36" customFormat="1" ht="16.5" customHeight="1">
      <c r="C585" s="60"/>
      <c r="D585" s="83"/>
      <c r="E585" s="88"/>
      <c r="F585" s="60"/>
      <c r="G585" s="83"/>
      <c r="H585" s="83"/>
      <c r="I585" s="83"/>
      <c r="J585" s="88"/>
      <c r="K585" s="62" t="s">
        <v>10677</v>
      </c>
      <c r="L585" s="62"/>
      <c r="M585" s="115"/>
      <c r="N585" s="115"/>
      <c r="O585" s="115"/>
      <c r="P585" s="115"/>
      <c r="Q585" s="115"/>
      <c r="R585" s="115"/>
      <c r="S585" s="115"/>
      <c r="T585" s="115"/>
      <c r="U585" s="115"/>
      <c r="V585" s="115"/>
      <c r="W585" s="115"/>
      <c r="X585" s="115"/>
      <c r="Y585" s="115"/>
      <c r="Z585" s="115"/>
      <c r="AA585" s="115"/>
      <c r="AB585" s="115"/>
      <c r="AC585" s="115"/>
      <c r="AD585" s="115"/>
      <c r="AE585" s="115"/>
      <c r="AF585" s="115"/>
      <c r="AG585" s="115"/>
      <c r="AH585" s="115"/>
      <c r="AI585" s="115"/>
      <c r="AJ585" s="115"/>
      <c r="AK585" s="115"/>
      <c r="AL585" s="115"/>
      <c r="AM585" s="115"/>
      <c r="AN585" s="115"/>
      <c r="AO585" s="115"/>
      <c r="AP585" s="115"/>
      <c r="AQ585" s="115"/>
      <c r="AR585" s="115"/>
      <c r="AS585" s="115"/>
      <c r="AT585" s="115"/>
      <c r="AU585" s="115"/>
      <c r="AV585" s="115"/>
      <c r="AW585" s="115"/>
      <c r="AX585" s="252"/>
      <c r="AY585" s="251"/>
      <c r="BD585" s="47"/>
      <c r="BE585" s="257"/>
      <c r="BJ585" s="263"/>
    </row>
    <row r="586" spans="3:62" s="36" customFormat="1" ht="16.5" customHeight="1">
      <c r="C586" s="60"/>
      <c r="D586" s="83"/>
      <c r="E586" s="88"/>
      <c r="F586" s="60"/>
      <c r="G586" s="83"/>
      <c r="H586" s="83"/>
      <c r="I586" s="83"/>
      <c r="J586" s="88"/>
      <c r="K586" s="62"/>
      <c r="L586" s="62"/>
      <c r="M586" s="115"/>
      <c r="N586" s="115"/>
      <c r="O586" s="115"/>
      <c r="P586" s="115"/>
      <c r="Q586" s="115"/>
      <c r="R586" s="115"/>
      <c r="S586" s="115"/>
      <c r="T586" s="115"/>
      <c r="U586" s="115"/>
      <c r="V586" s="115"/>
      <c r="W586" s="115"/>
      <c r="X586" s="115"/>
      <c r="Y586" s="115"/>
      <c r="Z586" s="115"/>
      <c r="AA586" s="115"/>
      <c r="AB586" s="115"/>
      <c r="AC586" s="115"/>
      <c r="AD586" s="115"/>
      <c r="AE586" s="115"/>
      <c r="AF586" s="115"/>
      <c r="AG586" s="115"/>
      <c r="AH586" s="115"/>
      <c r="AI586" s="115"/>
      <c r="AJ586" s="115"/>
      <c r="AK586" s="115"/>
      <c r="AL586" s="115"/>
      <c r="AM586" s="115"/>
      <c r="AN586" s="115"/>
      <c r="AO586" s="115"/>
      <c r="AP586" s="115"/>
      <c r="AQ586" s="115"/>
      <c r="AR586" s="115"/>
      <c r="AS586" s="115"/>
      <c r="AT586" s="115"/>
      <c r="AU586" s="115"/>
      <c r="AV586" s="115"/>
      <c r="AW586" s="115"/>
      <c r="AX586" s="252" t="str">
        <f>"現在"&amp;LEN(M585)&amp;"字です。"</f>
        <v>現在0字です。</v>
      </c>
      <c r="AY586" s="251"/>
      <c r="BD586" s="47"/>
      <c r="BE586" s="257"/>
      <c r="BJ586" s="263"/>
    </row>
    <row r="587" spans="3:62" s="36" customFormat="1" ht="16.5" customHeight="1">
      <c r="C587" s="60"/>
      <c r="D587" s="83"/>
      <c r="E587" s="88"/>
      <c r="F587" s="61"/>
      <c r="G587" s="82"/>
      <c r="H587" s="82"/>
      <c r="I587" s="82"/>
      <c r="J587" s="89"/>
      <c r="K587" s="62"/>
      <c r="L587" s="62"/>
      <c r="M587" s="115"/>
      <c r="N587" s="115"/>
      <c r="O587" s="115"/>
      <c r="P587" s="115"/>
      <c r="Q587" s="115"/>
      <c r="R587" s="115"/>
      <c r="S587" s="115"/>
      <c r="T587" s="115"/>
      <c r="U587" s="115"/>
      <c r="V587" s="115"/>
      <c r="W587" s="115"/>
      <c r="X587" s="115"/>
      <c r="Y587" s="115"/>
      <c r="Z587" s="115"/>
      <c r="AA587" s="115"/>
      <c r="AB587" s="115"/>
      <c r="AC587" s="115"/>
      <c r="AD587" s="115"/>
      <c r="AE587" s="115"/>
      <c r="AF587" s="115"/>
      <c r="AG587" s="115"/>
      <c r="AH587" s="115"/>
      <c r="AI587" s="115"/>
      <c r="AJ587" s="115"/>
      <c r="AK587" s="115"/>
      <c r="AL587" s="115"/>
      <c r="AM587" s="115"/>
      <c r="AN587" s="115"/>
      <c r="AO587" s="115"/>
      <c r="AP587" s="115"/>
      <c r="AQ587" s="115"/>
      <c r="AR587" s="115"/>
      <c r="AS587" s="115"/>
      <c r="AT587" s="115"/>
      <c r="AU587" s="115"/>
      <c r="AV587" s="115"/>
      <c r="AW587" s="115"/>
      <c r="AX587" s="249" t="str">
        <f>IF(LEN(M585)&gt;=100,"","あと"&amp;100-LEN(M585)&amp;"字入力してください。")</f>
        <v>あと100字入力してください。</v>
      </c>
      <c r="AY587" s="251"/>
      <c r="BD587" s="47"/>
      <c r="BE587" s="257"/>
      <c r="BJ587" s="263"/>
    </row>
    <row r="588" spans="3:62" s="36" customFormat="1" ht="16.5" customHeight="1">
      <c r="C588" s="60"/>
      <c r="D588" s="83"/>
      <c r="E588" s="88"/>
      <c r="F588" s="63" t="s">
        <v>7494</v>
      </c>
      <c r="G588" s="84"/>
      <c r="H588" s="84"/>
      <c r="I588" s="84"/>
      <c r="J588" s="84"/>
      <c r="K588" s="84"/>
      <c r="L588" s="87"/>
      <c r="M588" s="116"/>
      <c r="N588" s="79"/>
      <c r="O588" s="138" t="s">
        <v>11957</v>
      </c>
      <c r="P588" s="138"/>
      <c r="Q588" s="138"/>
      <c r="R588" s="138"/>
      <c r="S588" s="138"/>
      <c r="T588" s="138"/>
      <c r="U588" s="161"/>
      <c r="V588" s="165" t="s">
        <v>11959</v>
      </c>
      <c r="W588" s="170"/>
      <c r="X588" s="170"/>
      <c r="Y588" s="182"/>
      <c r="Z588" s="116"/>
      <c r="AA588" s="79"/>
      <c r="AB588" s="79"/>
      <c r="AC588" s="79"/>
      <c r="AD588" s="79"/>
      <c r="AE588" s="79"/>
      <c r="AF588" s="79"/>
      <c r="AG588" s="79"/>
      <c r="AH588" s="79"/>
      <c r="AI588" s="79"/>
      <c r="AJ588" s="79"/>
      <c r="AK588" s="79"/>
      <c r="AL588" s="79"/>
      <c r="AM588" s="79"/>
      <c r="AN588" s="79"/>
      <c r="AO588" s="79"/>
      <c r="AP588" s="79"/>
      <c r="AQ588" s="79"/>
      <c r="AR588" s="79"/>
      <c r="AS588" s="79"/>
      <c r="AT588" s="79"/>
      <c r="AU588" s="79"/>
      <c r="AV588" s="79"/>
      <c r="AW588" s="167"/>
      <c r="AX588" s="249"/>
      <c r="AY588" s="251"/>
      <c r="BD588" s="47"/>
      <c r="BE588" s="257">
        <v>0</v>
      </c>
      <c r="BJ588" s="263"/>
    </row>
    <row r="589" spans="3:62" s="36" customFormat="1" ht="16.5" customHeight="1">
      <c r="C589" s="60"/>
      <c r="D589" s="83"/>
      <c r="E589" s="88"/>
      <c r="F589" s="60"/>
      <c r="G589" s="83"/>
      <c r="H589" s="83"/>
      <c r="I589" s="83"/>
      <c r="J589" s="83"/>
      <c r="K589" s="83"/>
      <c r="L589" s="88"/>
      <c r="M589" s="117"/>
      <c r="N589" s="80"/>
      <c r="O589" s="139"/>
      <c r="P589" s="139"/>
      <c r="Q589" s="139"/>
      <c r="R589" s="139"/>
      <c r="S589" s="139"/>
      <c r="T589" s="139"/>
      <c r="U589" s="162"/>
      <c r="V589" s="64"/>
      <c r="W589" s="86"/>
      <c r="X589" s="86"/>
      <c r="Y589" s="103"/>
      <c r="Z589" s="117"/>
      <c r="AA589" s="80"/>
      <c r="AB589" s="80"/>
      <c r="AC589" s="80"/>
      <c r="AD589" s="80"/>
      <c r="AE589" s="80"/>
      <c r="AF589" s="80"/>
      <c r="AG589" s="80"/>
      <c r="AH589" s="80"/>
      <c r="AI589" s="80"/>
      <c r="AJ589" s="80"/>
      <c r="AK589" s="80"/>
      <c r="AL589" s="80"/>
      <c r="AM589" s="80"/>
      <c r="AN589" s="80"/>
      <c r="AO589" s="80"/>
      <c r="AP589" s="80"/>
      <c r="AQ589" s="80"/>
      <c r="AR589" s="80"/>
      <c r="AS589" s="80"/>
      <c r="AT589" s="80"/>
      <c r="AU589" s="80"/>
      <c r="AV589" s="80"/>
      <c r="AW589" s="168"/>
      <c r="AX589" s="249"/>
      <c r="AY589" s="251"/>
      <c r="BD589" s="47"/>
      <c r="BE589" s="257"/>
      <c r="BJ589" s="263"/>
    </row>
    <row r="590" spans="3:62" s="36" customFormat="1" ht="16.5" customHeight="1">
      <c r="C590" s="60"/>
      <c r="D590" s="83"/>
      <c r="E590" s="88"/>
      <c r="F590" s="60"/>
      <c r="G590" s="83"/>
      <c r="H590" s="83"/>
      <c r="I590" s="83"/>
      <c r="J590" s="83"/>
      <c r="K590" s="83"/>
      <c r="L590" s="88"/>
      <c r="M590" s="118"/>
      <c r="N590" s="128"/>
      <c r="O590" s="140"/>
      <c r="P590" s="140"/>
      <c r="Q590" s="140"/>
      <c r="R590" s="140"/>
      <c r="S590" s="140"/>
      <c r="T590" s="140"/>
      <c r="U590" s="163"/>
      <c r="V590" s="65"/>
      <c r="W590" s="85"/>
      <c r="X590" s="85"/>
      <c r="Y590" s="104"/>
      <c r="Z590" s="118"/>
      <c r="AA590" s="128"/>
      <c r="AB590" s="128"/>
      <c r="AC590" s="128"/>
      <c r="AD590" s="128"/>
      <c r="AE590" s="128"/>
      <c r="AF590" s="128"/>
      <c r="AG590" s="128"/>
      <c r="AH590" s="128"/>
      <c r="AI590" s="128"/>
      <c r="AJ590" s="128"/>
      <c r="AK590" s="128"/>
      <c r="AL590" s="128"/>
      <c r="AM590" s="128"/>
      <c r="AN590" s="128"/>
      <c r="AO590" s="128"/>
      <c r="AP590" s="128"/>
      <c r="AQ590" s="128"/>
      <c r="AR590" s="128"/>
      <c r="AS590" s="128"/>
      <c r="AT590" s="128"/>
      <c r="AU590" s="128"/>
      <c r="AV590" s="128"/>
      <c r="AW590" s="247"/>
      <c r="AX590" s="249"/>
      <c r="AY590" s="251"/>
      <c r="BD590" s="47"/>
      <c r="BE590" s="257"/>
      <c r="BJ590" s="263"/>
    </row>
    <row r="591" spans="3:62" s="36" customFormat="1" ht="16.5" customHeight="1">
      <c r="C591" s="60"/>
      <c r="D591" s="83"/>
      <c r="E591" s="88"/>
      <c r="F591" s="60"/>
      <c r="G591" s="83"/>
      <c r="H591" s="83"/>
      <c r="I591" s="83"/>
      <c r="J591" s="83"/>
      <c r="K591" s="83"/>
      <c r="L591" s="88"/>
      <c r="M591" s="116"/>
      <c r="N591" s="79"/>
      <c r="O591" s="138" t="s">
        <v>10367</v>
      </c>
      <c r="P591" s="138"/>
      <c r="Q591" s="138"/>
      <c r="R591" s="138"/>
      <c r="S591" s="138"/>
      <c r="T591" s="138"/>
      <c r="U591" s="161"/>
      <c r="V591" s="165" t="s">
        <v>4018</v>
      </c>
      <c r="W591" s="170"/>
      <c r="X591" s="170"/>
      <c r="Y591" s="182"/>
      <c r="Z591" s="119"/>
      <c r="AA591" s="129"/>
      <c r="AB591" s="129"/>
      <c r="AC591" s="129"/>
      <c r="AD591" s="129"/>
      <c r="AE591" s="129"/>
      <c r="AF591" s="129"/>
      <c r="AG591" s="129"/>
      <c r="AH591" s="129"/>
      <c r="AI591" s="129"/>
      <c r="AJ591" s="129"/>
      <c r="AK591" s="129"/>
      <c r="AL591" s="129"/>
      <c r="AM591" s="129"/>
      <c r="AN591" s="129"/>
      <c r="AO591" s="129"/>
      <c r="AP591" s="129"/>
      <c r="AQ591" s="129"/>
      <c r="AR591" s="129"/>
      <c r="AS591" s="129"/>
      <c r="AT591" s="129"/>
      <c r="AU591" s="129"/>
      <c r="AV591" s="129"/>
      <c r="AW591" s="239"/>
      <c r="AX591" s="252"/>
      <c r="AY591" s="251"/>
      <c r="BD591" s="47"/>
      <c r="BE591" s="257"/>
      <c r="BJ591" s="263"/>
    </row>
    <row r="592" spans="3:62" s="36" customFormat="1" ht="16.5" customHeight="1">
      <c r="C592" s="60"/>
      <c r="D592" s="83"/>
      <c r="E592" s="88"/>
      <c r="F592" s="60"/>
      <c r="G592" s="83"/>
      <c r="H592" s="83"/>
      <c r="I592" s="83"/>
      <c r="J592" s="83"/>
      <c r="K592" s="83"/>
      <c r="L592" s="88"/>
      <c r="M592" s="117"/>
      <c r="N592" s="80"/>
      <c r="O592" s="139"/>
      <c r="P592" s="139"/>
      <c r="Q592" s="139"/>
      <c r="R592" s="139"/>
      <c r="S592" s="139"/>
      <c r="T592" s="139"/>
      <c r="U592" s="162"/>
      <c r="V592" s="64"/>
      <c r="W592" s="86"/>
      <c r="X592" s="86"/>
      <c r="Y592" s="103"/>
      <c r="Z592" s="109"/>
      <c r="AA592" s="124"/>
      <c r="AB592" s="124"/>
      <c r="AC592" s="124"/>
      <c r="AD592" s="124"/>
      <c r="AE592" s="124"/>
      <c r="AF592" s="124"/>
      <c r="AG592" s="124"/>
      <c r="AH592" s="124"/>
      <c r="AI592" s="124"/>
      <c r="AJ592" s="124"/>
      <c r="AK592" s="124"/>
      <c r="AL592" s="124"/>
      <c r="AM592" s="124"/>
      <c r="AN592" s="124"/>
      <c r="AO592" s="124"/>
      <c r="AP592" s="124"/>
      <c r="AQ592" s="124"/>
      <c r="AR592" s="124"/>
      <c r="AS592" s="124"/>
      <c r="AT592" s="124"/>
      <c r="AU592" s="124"/>
      <c r="AV592" s="124"/>
      <c r="AW592" s="240"/>
      <c r="AX592" s="252" t="str">
        <f>"現在"&amp;LEN(Z591)&amp;"字です。"</f>
        <v>現在0字です。</v>
      </c>
      <c r="AY592" s="251"/>
      <c r="BD592" s="47"/>
      <c r="BE592" s="257"/>
      <c r="BJ592" s="263"/>
    </row>
    <row r="593" spans="2:62" s="36" customFormat="1" ht="16.5" customHeight="1">
      <c r="C593" s="60"/>
      <c r="D593" s="83"/>
      <c r="E593" s="88"/>
      <c r="F593" s="61"/>
      <c r="G593" s="82"/>
      <c r="H593" s="82"/>
      <c r="I593" s="82"/>
      <c r="J593" s="82"/>
      <c r="K593" s="82"/>
      <c r="L593" s="89"/>
      <c r="M593" s="118"/>
      <c r="N593" s="128"/>
      <c r="O593" s="140"/>
      <c r="P593" s="140"/>
      <c r="Q593" s="140"/>
      <c r="R593" s="140"/>
      <c r="S593" s="140"/>
      <c r="T593" s="140"/>
      <c r="U593" s="163"/>
      <c r="V593" s="65"/>
      <c r="W593" s="85"/>
      <c r="X593" s="85"/>
      <c r="Y593" s="104"/>
      <c r="Z593" s="110"/>
      <c r="AA593" s="123"/>
      <c r="AB593" s="123"/>
      <c r="AC593" s="123"/>
      <c r="AD593" s="123"/>
      <c r="AE593" s="123"/>
      <c r="AF593" s="123"/>
      <c r="AG593" s="123"/>
      <c r="AH593" s="123"/>
      <c r="AI593" s="123"/>
      <c r="AJ593" s="123"/>
      <c r="AK593" s="123"/>
      <c r="AL593" s="123"/>
      <c r="AM593" s="123"/>
      <c r="AN593" s="123"/>
      <c r="AO593" s="123"/>
      <c r="AP593" s="123"/>
      <c r="AQ593" s="123"/>
      <c r="AR593" s="123"/>
      <c r="AS593" s="123"/>
      <c r="AT593" s="123"/>
      <c r="AU593" s="123"/>
      <c r="AV593" s="123"/>
      <c r="AW593" s="241"/>
      <c r="AX593" s="249" t="str">
        <f>IF(LEN(Z591)&gt;=100,"","あと"&amp;100-LEN(Z591)&amp;"字入力してください。")</f>
        <v>あと100字入力してください。</v>
      </c>
      <c r="AY593" s="251"/>
      <c r="BD593" s="47"/>
      <c r="BE593" s="257"/>
      <c r="BJ593" s="263"/>
    </row>
    <row r="594" spans="2:62" s="36" customFormat="1" ht="16.5" customHeight="1">
      <c r="C594" s="60"/>
      <c r="D594" s="83"/>
      <c r="E594" s="88"/>
      <c r="F594" s="62" t="s">
        <v>11955</v>
      </c>
      <c r="G594" s="62"/>
      <c r="H594" s="62"/>
      <c r="I594" s="62"/>
      <c r="J594" s="62"/>
      <c r="K594" s="62"/>
      <c r="L594" s="62"/>
      <c r="M594" s="119"/>
      <c r="N594" s="129"/>
      <c r="O594" s="129"/>
      <c r="P594" s="129"/>
      <c r="Q594" s="129"/>
      <c r="R594" s="129"/>
      <c r="S594" s="129"/>
      <c r="T594" s="129"/>
      <c r="U594" s="129"/>
      <c r="V594" s="129"/>
      <c r="W594" s="129"/>
      <c r="X594" s="129"/>
      <c r="Y594" s="129"/>
      <c r="Z594" s="129"/>
      <c r="AA594" s="129"/>
      <c r="AB594" s="129"/>
      <c r="AC594" s="129"/>
      <c r="AD594" s="129"/>
      <c r="AE594" s="129"/>
      <c r="AF594" s="129"/>
      <c r="AG594" s="129"/>
      <c r="AH594" s="129"/>
      <c r="AI594" s="129"/>
      <c r="AJ594" s="129"/>
      <c r="AK594" s="129"/>
      <c r="AL594" s="129"/>
      <c r="AM594" s="129"/>
      <c r="AN594" s="129"/>
      <c r="AO594" s="129"/>
      <c r="AP594" s="129"/>
      <c r="AQ594" s="129"/>
      <c r="AR594" s="129"/>
      <c r="AS594" s="129"/>
      <c r="AT594" s="129"/>
      <c r="AU594" s="129"/>
      <c r="AV594" s="129"/>
      <c r="AW594" s="239"/>
      <c r="AX594" s="252"/>
      <c r="AY594" s="251"/>
      <c r="BD594" s="47"/>
      <c r="BE594" s="257"/>
      <c r="BJ594" s="263"/>
    </row>
    <row r="595" spans="2:62" s="36" customFormat="1" ht="16.5" customHeight="1">
      <c r="C595" s="60"/>
      <c r="D595" s="83"/>
      <c r="E595" s="88"/>
      <c r="F595" s="62"/>
      <c r="G595" s="62"/>
      <c r="H595" s="62"/>
      <c r="I595" s="62"/>
      <c r="J595" s="62"/>
      <c r="K595" s="62"/>
      <c r="L595" s="62"/>
      <c r="M595" s="109"/>
      <c r="N595" s="124"/>
      <c r="O595" s="124"/>
      <c r="P595" s="124"/>
      <c r="Q595" s="124"/>
      <c r="R595" s="124"/>
      <c r="S595" s="124"/>
      <c r="T595" s="124"/>
      <c r="U595" s="124"/>
      <c r="V595" s="124"/>
      <c r="W595" s="124"/>
      <c r="X595" s="124"/>
      <c r="Y595" s="124"/>
      <c r="Z595" s="124"/>
      <c r="AA595" s="124"/>
      <c r="AB595" s="124"/>
      <c r="AC595" s="124"/>
      <c r="AD595" s="124"/>
      <c r="AE595" s="124"/>
      <c r="AF595" s="124"/>
      <c r="AG595" s="124"/>
      <c r="AH595" s="124"/>
      <c r="AI595" s="124"/>
      <c r="AJ595" s="124"/>
      <c r="AK595" s="124"/>
      <c r="AL595" s="124"/>
      <c r="AM595" s="124"/>
      <c r="AN595" s="124"/>
      <c r="AO595" s="124"/>
      <c r="AP595" s="124"/>
      <c r="AQ595" s="124"/>
      <c r="AR595" s="124"/>
      <c r="AS595" s="124"/>
      <c r="AT595" s="124"/>
      <c r="AU595" s="124"/>
      <c r="AV595" s="124"/>
      <c r="AW595" s="240"/>
      <c r="AX595" s="252" t="str">
        <f>"現在"&amp;LEN(M594)&amp;"字です。"</f>
        <v>現在0字です。</v>
      </c>
      <c r="AY595" s="251"/>
      <c r="BD595" s="47"/>
      <c r="BE595" s="257"/>
      <c r="BJ595" s="263"/>
    </row>
    <row r="596" spans="2:62" s="36" customFormat="1" ht="16.5" customHeight="1">
      <c r="C596" s="61"/>
      <c r="D596" s="82"/>
      <c r="E596" s="89"/>
      <c r="F596" s="62"/>
      <c r="G596" s="62"/>
      <c r="H596" s="62"/>
      <c r="I596" s="62"/>
      <c r="J596" s="62"/>
      <c r="K596" s="62"/>
      <c r="L596" s="62"/>
      <c r="M596" s="110"/>
      <c r="N596" s="123"/>
      <c r="O596" s="123"/>
      <c r="P596" s="123"/>
      <c r="Q596" s="123"/>
      <c r="R596" s="123"/>
      <c r="S596" s="123"/>
      <c r="T596" s="123"/>
      <c r="U596" s="123"/>
      <c r="V596" s="123"/>
      <c r="W596" s="123"/>
      <c r="X596" s="123"/>
      <c r="Y596" s="123"/>
      <c r="Z596" s="123"/>
      <c r="AA596" s="123"/>
      <c r="AB596" s="123"/>
      <c r="AC596" s="123"/>
      <c r="AD596" s="123"/>
      <c r="AE596" s="123"/>
      <c r="AF596" s="123"/>
      <c r="AG596" s="123"/>
      <c r="AH596" s="123"/>
      <c r="AI596" s="123"/>
      <c r="AJ596" s="123"/>
      <c r="AK596" s="123"/>
      <c r="AL596" s="123"/>
      <c r="AM596" s="123"/>
      <c r="AN596" s="123"/>
      <c r="AO596" s="123"/>
      <c r="AP596" s="123"/>
      <c r="AQ596" s="123"/>
      <c r="AR596" s="123"/>
      <c r="AS596" s="123"/>
      <c r="AT596" s="123"/>
      <c r="AU596" s="123"/>
      <c r="AV596" s="123"/>
      <c r="AW596" s="241"/>
      <c r="AX596" s="249" t="str">
        <f>IF(LEN(M594)&gt;=100,"","あと"&amp;100-LEN(M594)&amp;"字入力してください。")</f>
        <v>あと100字入力してください。</v>
      </c>
      <c r="AY596" s="251"/>
      <c r="BD596" s="47"/>
      <c r="BE596" s="257"/>
      <c r="BJ596" s="263"/>
    </row>
    <row r="597" spans="2:62" s="36" customFormat="1" ht="16.5" customHeight="1">
      <c r="C597" s="62" t="s">
        <v>12052</v>
      </c>
      <c r="D597" s="62"/>
      <c r="E597" s="62"/>
      <c r="F597" s="62" t="s">
        <v>11955</v>
      </c>
      <c r="G597" s="62"/>
      <c r="H597" s="62"/>
      <c r="I597" s="62"/>
      <c r="J597" s="62"/>
      <c r="K597" s="62"/>
      <c r="L597" s="62"/>
      <c r="M597" s="119"/>
      <c r="N597" s="129"/>
      <c r="O597" s="129"/>
      <c r="P597" s="129"/>
      <c r="Q597" s="129"/>
      <c r="R597" s="129"/>
      <c r="S597" s="129"/>
      <c r="T597" s="129"/>
      <c r="U597" s="129"/>
      <c r="V597" s="129"/>
      <c r="W597" s="129"/>
      <c r="X597" s="129"/>
      <c r="Y597" s="129"/>
      <c r="Z597" s="129"/>
      <c r="AA597" s="129"/>
      <c r="AB597" s="129"/>
      <c r="AC597" s="129"/>
      <c r="AD597" s="129"/>
      <c r="AE597" s="129"/>
      <c r="AF597" s="129"/>
      <c r="AG597" s="129"/>
      <c r="AH597" s="129"/>
      <c r="AI597" s="129"/>
      <c r="AJ597" s="129"/>
      <c r="AK597" s="129"/>
      <c r="AL597" s="129"/>
      <c r="AM597" s="129"/>
      <c r="AN597" s="129"/>
      <c r="AO597" s="129"/>
      <c r="AP597" s="129"/>
      <c r="AQ597" s="129"/>
      <c r="AR597" s="129"/>
      <c r="AS597" s="129"/>
      <c r="AT597" s="129"/>
      <c r="AU597" s="129"/>
      <c r="AV597" s="129"/>
      <c r="AW597" s="239"/>
      <c r="AX597" s="252"/>
      <c r="AY597" s="251"/>
      <c r="BD597" s="47"/>
      <c r="BE597" s="257"/>
      <c r="BI597" s="36" t="str">
        <f>IF(BH560="未設定",IF(M597="","未回答",IF(AX599="","回答済み","字数不足")),"―")</f>
        <v>―</v>
      </c>
      <c r="BJ597" s="263"/>
    </row>
    <row r="598" spans="2:62" s="36" customFormat="1" ht="16.5" customHeight="1">
      <c r="C598" s="62"/>
      <c r="D598" s="62"/>
      <c r="E598" s="62"/>
      <c r="F598" s="62"/>
      <c r="G598" s="62"/>
      <c r="H598" s="62"/>
      <c r="I598" s="62"/>
      <c r="J598" s="62"/>
      <c r="K598" s="62"/>
      <c r="L598" s="62"/>
      <c r="M598" s="109"/>
      <c r="N598" s="124"/>
      <c r="O598" s="124"/>
      <c r="P598" s="124"/>
      <c r="Q598" s="124"/>
      <c r="R598" s="124"/>
      <c r="S598" s="124"/>
      <c r="T598" s="124"/>
      <c r="U598" s="124"/>
      <c r="V598" s="124"/>
      <c r="W598" s="124"/>
      <c r="X598" s="124"/>
      <c r="Y598" s="124"/>
      <c r="Z598" s="124"/>
      <c r="AA598" s="124"/>
      <c r="AB598" s="124"/>
      <c r="AC598" s="124"/>
      <c r="AD598" s="124"/>
      <c r="AE598" s="124"/>
      <c r="AF598" s="124"/>
      <c r="AG598" s="124"/>
      <c r="AH598" s="124"/>
      <c r="AI598" s="124"/>
      <c r="AJ598" s="124"/>
      <c r="AK598" s="124"/>
      <c r="AL598" s="124"/>
      <c r="AM598" s="124"/>
      <c r="AN598" s="124"/>
      <c r="AO598" s="124"/>
      <c r="AP598" s="124"/>
      <c r="AQ598" s="124"/>
      <c r="AR598" s="124"/>
      <c r="AS598" s="124"/>
      <c r="AT598" s="124"/>
      <c r="AU598" s="124"/>
      <c r="AV598" s="124"/>
      <c r="AW598" s="240"/>
      <c r="AX598" s="252" t="str">
        <f>"現在"&amp;LEN(M597)&amp;"字です。"</f>
        <v>現在0字です。</v>
      </c>
      <c r="AY598" s="251"/>
      <c r="BD598" s="47"/>
      <c r="BE598" s="257"/>
      <c r="BJ598" s="263"/>
    </row>
    <row r="599" spans="2:62" s="36" customFormat="1" ht="16.5" customHeight="1">
      <c r="C599" s="62"/>
      <c r="D599" s="62"/>
      <c r="E599" s="62"/>
      <c r="F599" s="62"/>
      <c r="G599" s="62"/>
      <c r="H599" s="62"/>
      <c r="I599" s="62"/>
      <c r="J599" s="62"/>
      <c r="K599" s="62"/>
      <c r="L599" s="62"/>
      <c r="M599" s="110"/>
      <c r="N599" s="123"/>
      <c r="O599" s="123"/>
      <c r="P599" s="123"/>
      <c r="Q599" s="123"/>
      <c r="R599" s="123"/>
      <c r="S599" s="123"/>
      <c r="T599" s="123"/>
      <c r="U599" s="123"/>
      <c r="V599" s="123"/>
      <c r="W599" s="123"/>
      <c r="X599" s="123"/>
      <c r="Y599" s="123"/>
      <c r="Z599" s="123"/>
      <c r="AA599" s="123"/>
      <c r="AB599" s="123"/>
      <c r="AC599" s="123"/>
      <c r="AD599" s="123"/>
      <c r="AE599" s="123"/>
      <c r="AF599" s="123"/>
      <c r="AG599" s="123"/>
      <c r="AH599" s="123"/>
      <c r="AI599" s="123"/>
      <c r="AJ599" s="123"/>
      <c r="AK599" s="123"/>
      <c r="AL599" s="123"/>
      <c r="AM599" s="123"/>
      <c r="AN599" s="123"/>
      <c r="AO599" s="123"/>
      <c r="AP599" s="123"/>
      <c r="AQ599" s="123"/>
      <c r="AR599" s="123"/>
      <c r="AS599" s="123"/>
      <c r="AT599" s="123"/>
      <c r="AU599" s="123"/>
      <c r="AV599" s="123"/>
      <c r="AW599" s="241"/>
      <c r="AX599" s="249" t="str">
        <f>IF(LEN(M597)&gt;=100,"","あと"&amp;100-LEN(M597)&amp;"字入力してください。")</f>
        <v>あと100字入力してください。</v>
      </c>
      <c r="AY599" s="251"/>
      <c r="BD599" s="47"/>
      <c r="BE599" s="257"/>
      <c r="BJ599" s="263"/>
    </row>
    <row r="600" spans="2:62" s="36" customFormat="1" ht="17.25">
      <c r="C600" s="33"/>
      <c r="D600" s="33"/>
      <c r="E600" s="33"/>
      <c r="F600" s="33"/>
      <c r="G600" s="33"/>
      <c r="H600" s="33"/>
      <c r="I600" s="33"/>
      <c r="J600" s="33"/>
      <c r="K600" s="33"/>
      <c r="L600" s="33"/>
      <c r="M600" s="33"/>
      <c r="N600" s="33"/>
      <c r="O600" s="33"/>
      <c r="P600" s="33"/>
      <c r="Q600" s="33"/>
      <c r="R600" s="33"/>
      <c r="S600" s="33"/>
      <c r="T600" s="33"/>
      <c r="U600" s="33"/>
      <c r="V600" s="33"/>
      <c r="W600" s="33"/>
      <c r="X600" s="33"/>
      <c r="Y600" s="33"/>
      <c r="Z600" s="33"/>
      <c r="AA600" s="33"/>
      <c r="AB600" s="33"/>
      <c r="AC600" s="33"/>
      <c r="AD600" s="33"/>
      <c r="AE600" s="33"/>
      <c r="AF600" s="33"/>
      <c r="AG600" s="33"/>
      <c r="AH600" s="33"/>
      <c r="AI600" s="33"/>
      <c r="AJ600" s="33"/>
      <c r="AK600" s="33"/>
      <c r="AL600" s="33"/>
      <c r="AM600" s="33"/>
      <c r="AN600" s="33"/>
      <c r="AO600" s="33"/>
      <c r="AP600" s="33"/>
      <c r="AQ600" s="33"/>
      <c r="AR600" s="33"/>
      <c r="AS600" s="33"/>
      <c r="AT600" s="33"/>
      <c r="AU600" s="33"/>
      <c r="AV600" s="33"/>
      <c r="AW600" s="33"/>
      <c r="AX600" s="33"/>
      <c r="AY600" s="33"/>
      <c r="BD600" s="47"/>
      <c r="BE600" s="257"/>
      <c r="BJ600" s="263"/>
    </row>
    <row r="601" spans="2:62" s="36" customFormat="1" ht="18" customHeight="1">
      <c r="C601" s="56" t="s">
        <v>544</v>
      </c>
      <c r="D601" s="78"/>
      <c r="E601" s="78"/>
      <c r="F601" s="78"/>
      <c r="G601" s="78"/>
      <c r="H601" s="78"/>
      <c r="I601" s="78"/>
      <c r="J601" s="78"/>
      <c r="K601" s="78"/>
      <c r="L601" s="78"/>
      <c r="M601" s="78"/>
      <c r="N601" s="78"/>
      <c r="O601" s="78"/>
      <c r="P601" s="78"/>
      <c r="Q601" s="78"/>
      <c r="R601" s="78"/>
      <c r="S601" s="78"/>
      <c r="T601" s="78"/>
      <c r="U601" s="78"/>
      <c r="V601" s="78"/>
      <c r="W601" s="166"/>
      <c r="X601" s="171" t="s">
        <v>41</v>
      </c>
      <c r="Y601" s="78"/>
      <c r="Z601" s="78"/>
      <c r="AA601" s="78"/>
      <c r="AB601" s="190" t="s">
        <v>294</v>
      </c>
      <c r="AC601" s="190"/>
      <c r="AD601" s="190"/>
      <c r="AE601" s="193"/>
      <c r="AF601" s="197" t="s">
        <v>12017</v>
      </c>
      <c r="AG601" s="200"/>
      <c r="AH601" s="200"/>
      <c r="AI601" s="200"/>
      <c r="AJ601" s="205" t="s">
        <v>11062</v>
      </c>
      <c r="AK601" s="205"/>
      <c r="AL601" s="205"/>
      <c r="AM601" s="205"/>
      <c r="AN601" s="205"/>
      <c r="AO601" s="205"/>
      <c r="AP601" s="197"/>
      <c r="AQ601" s="225" t="s">
        <v>585</v>
      </c>
      <c r="AR601" s="205"/>
      <c r="AS601" s="205"/>
      <c r="AT601" s="205"/>
      <c r="AU601" s="205"/>
      <c r="AV601" s="205"/>
      <c r="AW601" s="197"/>
      <c r="AX601" s="248"/>
      <c r="AY601" s="248"/>
      <c r="BD601" s="47"/>
      <c r="BE601" s="257"/>
      <c r="BI601" s="36" t="str">
        <f>IF(C602="","―",IF(COUNTIF(BI602:BI647,"未回答"),"未回答",IF(COUNTIF(BI602:BI647,"字数不足"),"字数不足","回答済み")))</f>
        <v>―</v>
      </c>
      <c r="BJ601" s="263"/>
    </row>
    <row r="602" spans="2:62" s="36" customFormat="1" ht="18.649999999999999" customHeight="1">
      <c r="C602" s="57"/>
      <c r="D602" s="79"/>
      <c r="E602" s="79"/>
      <c r="F602" s="79"/>
      <c r="G602" s="79"/>
      <c r="H602" s="79"/>
      <c r="I602" s="79"/>
      <c r="J602" s="79"/>
      <c r="K602" s="79"/>
      <c r="L602" s="79"/>
      <c r="M602" s="79"/>
      <c r="N602" s="79"/>
      <c r="O602" s="79"/>
      <c r="P602" s="79"/>
      <c r="Q602" s="79"/>
      <c r="R602" s="79"/>
      <c r="S602" s="79"/>
      <c r="T602" s="79"/>
      <c r="U602" s="79"/>
      <c r="V602" s="79"/>
      <c r="W602" s="167"/>
      <c r="X602" s="172"/>
      <c r="Y602" s="179"/>
      <c r="Z602" s="179"/>
      <c r="AA602" s="179"/>
      <c r="AB602" s="92"/>
      <c r="AC602" s="92"/>
      <c r="AD602" s="92"/>
      <c r="AE602" s="194"/>
      <c r="AF602" s="198"/>
      <c r="AG602" s="92"/>
      <c r="AH602" s="92"/>
      <c r="AI602" s="92"/>
      <c r="AJ602" s="206"/>
      <c r="AK602" s="206"/>
      <c r="AL602" s="206"/>
      <c r="AM602" s="206"/>
      <c r="AN602" s="206"/>
      <c r="AO602" s="206"/>
      <c r="AP602" s="217"/>
      <c r="AQ602" s="92"/>
      <c r="AR602" s="92"/>
      <c r="AS602" s="92"/>
      <c r="AT602" s="92"/>
      <c r="AU602" s="92"/>
      <c r="AV602" s="92"/>
      <c r="AW602" s="92"/>
      <c r="AX602" s="248"/>
      <c r="AY602" s="248"/>
      <c r="BD602" s="47"/>
      <c r="BE602" s="257"/>
      <c r="BI602" s="36" t="str">
        <f>IF('0.基礎情報'!C602="","―",IF($H$12='【発出時非表示】プルダウンリスト'!$B$4,IF(OR('0.基礎情報'!X602="",'0.基礎情報'!AB602="",'0.基礎情報'!AF602="",'0.基礎情報'!AJ602="",'0.基礎情報'!AQ602="",'0.基礎情報'!AJ604="",'0.基礎情報'!AJ606="",'0.基礎情報'!AJ608="",'0.基礎情報'!AQ604="",'0.基礎情報'!AQ606="",'0.基礎情報'!AQ608=""),"未回答","回答済み"),IF($H$12='【発出時非表示】プルダウンリスト'!$B$5,IF(OR('0.基礎情報'!X602="",'0.基礎情報'!AB602="",'0.基礎情報'!AF602="",'0.基礎情報'!AJ602="",'0.基礎情報'!AQ602="",'0.基礎情報'!AJ604="",'0.基礎情報'!AJ606="",'0.基礎情報'!AJ608="",'0.基礎情報'!AQ604="",'0.基礎情報'!AQ606=""),"未回答","回答済み"),IF($H$12='【発出時非表示】プルダウンリスト'!$B$6,IF(OR('0.基礎情報'!X602="",'0.基礎情報'!AB602="",'0.基礎情報'!AF602="",'0.基礎情報'!AJ602="",'0.基礎情報'!AQ602="",'0.基礎情報'!AJ604="",'0.基礎情報'!AJ606="",'0.基礎情報'!AJ608="",'0.基礎情報'!AQ604=""),"未回答","回答済み"),"―"))))</f>
        <v>―</v>
      </c>
      <c r="BJ602" s="263"/>
    </row>
    <row r="603" spans="2:62" s="36" customFormat="1" ht="18.649999999999999" customHeight="1">
      <c r="C603" s="58"/>
      <c r="D603" s="80"/>
      <c r="E603" s="80"/>
      <c r="F603" s="80"/>
      <c r="G603" s="80"/>
      <c r="H603" s="80"/>
      <c r="I603" s="80"/>
      <c r="J603" s="80"/>
      <c r="K603" s="80"/>
      <c r="L603" s="80"/>
      <c r="M603" s="80"/>
      <c r="N603" s="80"/>
      <c r="O603" s="80"/>
      <c r="P603" s="80"/>
      <c r="Q603" s="80"/>
      <c r="R603" s="80"/>
      <c r="S603" s="80"/>
      <c r="T603" s="80"/>
      <c r="U603" s="80"/>
      <c r="V603" s="80"/>
      <c r="W603" s="168"/>
      <c r="X603" s="173"/>
      <c r="Y603" s="180"/>
      <c r="Z603" s="180"/>
      <c r="AA603" s="180"/>
      <c r="AB603" s="92"/>
      <c r="AC603" s="92"/>
      <c r="AD603" s="92"/>
      <c r="AE603" s="194"/>
      <c r="AF603" s="198"/>
      <c r="AG603" s="92"/>
      <c r="AH603" s="92"/>
      <c r="AI603" s="203"/>
      <c r="AJ603" s="56" t="s">
        <v>6992</v>
      </c>
      <c r="AK603" s="78"/>
      <c r="AL603" s="78"/>
      <c r="AM603" s="78"/>
      <c r="AN603" s="78"/>
      <c r="AO603" s="78"/>
      <c r="AP603" s="218"/>
      <c r="AQ603" s="226" t="s">
        <v>11873</v>
      </c>
      <c r="AR603" s="226"/>
      <c r="AS603" s="226"/>
      <c r="AT603" s="226"/>
      <c r="AU603" s="226"/>
      <c r="AV603" s="226"/>
      <c r="AW603" s="237"/>
      <c r="AX603" s="250" t="s">
        <v>423</v>
      </c>
      <c r="AY603" s="250"/>
      <c r="BD603" s="47"/>
      <c r="BE603" s="257"/>
      <c r="BJ603" s="263"/>
    </row>
    <row r="604" spans="2:62" s="36" customFormat="1" ht="18.649999999999999" customHeight="1">
      <c r="C604" s="58"/>
      <c r="D604" s="80"/>
      <c r="E604" s="80"/>
      <c r="F604" s="80"/>
      <c r="G604" s="80"/>
      <c r="H604" s="80"/>
      <c r="I604" s="80"/>
      <c r="J604" s="80"/>
      <c r="K604" s="80"/>
      <c r="L604" s="80"/>
      <c r="M604" s="80"/>
      <c r="N604" s="80"/>
      <c r="O604" s="80"/>
      <c r="P604" s="80"/>
      <c r="Q604" s="80"/>
      <c r="R604" s="80"/>
      <c r="S604" s="80"/>
      <c r="T604" s="80"/>
      <c r="U604" s="80"/>
      <c r="V604" s="80"/>
      <c r="W604" s="168"/>
      <c r="X604" s="173"/>
      <c r="Y604" s="180"/>
      <c r="Z604" s="180"/>
      <c r="AA604" s="180"/>
      <c r="AB604" s="92"/>
      <c r="AC604" s="92"/>
      <c r="AD604" s="92"/>
      <c r="AE604" s="194"/>
      <c r="AF604" s="198"/>
      <c r="AG604" s="92"/>
      <c r="AH604" s="92"/>
      <c r="AI604" s="203"/>
      <c r="AJ604" s="207"/>
      <c r="AK604" s="92"/>
      <c r="AL604" s="92"/>
      <c r="AM604" s="92"/>
      <c r="AN604" s="92"/>
      <c r="AO604" s="92"/>
      <c r="AP604" s="194"/>
      <c r="AQ604" s="92"/>
      <c r="AR604" s="92"/>
      <c r="AS604" s="92"/>
      <c r="AT604" s="92"/>
      <c r="AU604" s="92"/>
      <c r="AV604" s="92"/>
      <c r="AW604" s="203"/>
      <c r="AX604" s="186" t="str">
        <f>IFERROR(IF(AJ604="未設定","未設定",IF(AQ604="","",IF(AQ604="未計測","未計測",IF(AF602="増加KPI",IF(AQ604&gt;=AJ604,"達成","未達成"),IF(AF602="減少KPI",IF(AJ604&gt;=AQ604,"達成","未達成"),"判定不能"))))),"判定不能")</f>
        <v/>
      </c>
      <c r="AY604" s="186"/>
      <c r="BD604" s="47"/>
      <c r="BE604" s="257"/>
      <c r="BJ604" s="263"/>
    </row>
    <row r="605" spans="2:62" s="36" customFormat="1" ht="18.649999999999999" customHeight="1">
      <c r="C605" s="58"/>
      <c r="D605" s="80"/>
      <c r="E605" s="80"/>
      <c r="F605" s="80"/>
      <c r="G605" s="80"/>
      <c r="H605" s="80"/>
      <c r="I605" s="80"/>
      <c r="J605" s="80"/>
      <c r="K605" s="80"/>
      <c r="L605" s="80"/>
      <c r="M605" s="80"/>
      <c r="N605" s="80"/>
      <c r="O605" s="80"/>
      <c r="P605" s="80"/>
      <c r="Q605" s="80"/>
      <c r="R605" s="80"/>
      <c r="S605" s="80"/>
      <c r="T605" s="80"/>
      <c r="U605" s="80"/>
      <c r="V605" s="80"/>
      <c r="W605" s="168"/>
      <c r="X605" s="173"/>
      <c r="Y605" s="180"/>
      <c r="Z605" s="180"/>
      <c r="AA605" s="180"/>
      <c r="AB605" s="92"/>
      <c r="AC605" s="92"/>
      <c r="AD605" s="92"/>
      <c r="AE605" s="194"/>
      <c r="AF605" s="198"/>
      <c r="AG605" s="92"/>
      <c r="AH605" s="92"/>
      <c r="AI605" s="203"/>
      <c r="AJ605" s="208" t="s">
        <v>11872</v>
      </c>
      <c r="AK605" s="212"/>
      <c r="AL605" s="212"/>
      <c r="AM605" s="212"/>
      <c r="AN605" s="212"/>
      <c r="AO605" s="212"/>
      <c r="AP605" s="219"/>
      <c r="AQ605" s="227" t="s">
        <v>107</v>
      </c>
      <c r="AR605" s="227"/>
      <c r="AS605" s="227"/>
      <c r="AT605" s="227"/>
      <c r="AU605" s="227"/>
      <c r="AV605" s="227"/>
      <c r="AW605" s="238"/>
      <c r="AX605" s="250" t="s">
        <v>423</v>
      </c>
      <c r="AY605" s="250"/>
      <c r="BD605" s="47"/>
      <c r="BE605" s="257"/>
      <c r="BJ605" s="263"/>
    </row>
    <row r="606" spans="2:62" s="36" customFormat="1" ht="18.649999999999999" customHeight="1">
      <c r="C606" s="58"/>
      <c r="D606" s="80"/>
      <c r="E606" s="80"/>
      <c r="F606" s="80"/>
      <c r="G606" s="80"/>
      <c r="H606" s="80"/>
      <c r="I606" s="80"/>
      <c r="J606" s="80"/>
      <c r="K606" s="80"/>
      <c r="L606" s="80"/>
      <c r="M606" s="80"/>
      <c r="N606" s="80"/>
      <c r="O606" s="80"/>
      <c r="P606" s="80"/>
      <c r="Q606" s="80"/>
      <c r="R606" s="80"/>
      <c r="S606" s="80"/>
      <c r="T606" s="80"/>
      <c r="U606" s="80"/>
      <c r="V606" s="80"/>
      <c r="W606" s="168"/>
      <c r="X606" s="173"/>
      <c r="Y606" s="180"/>
      <c r="Z606" s="180"/>
      <c r="AA606" s="180"/>
      <c r="AB606" s="92"/>
      <c r="AC606" s="92"/>
      <c r="AD606" s="92"/>
      <c r="AE606" s="194"/>
      <c r="AF606" s="198"/>
      <c r="AG606" s="92"/>
      <c r="AH606" s="92"/>
      <c r="AI606" s="203"/>
      <c r="AJ606" s="209"/>
      <c r="AK606" s="213"/>
      <c r="AL606" s="213"/>
      <c r="AM606" s="213"/>
      <c r="AN606" s="213"/>
      <c r="AO606" s="213"/>
      <c r="AP606" s="220"/>
      <c r="AQ606" s="203"/>
      <c r="AR606" s="213"/>
      <c r="AS606" s="213"/>
      <c r="AT606" s="213"/>
      <c r="AU606" s="213"/>
      <c r="AV606" s="213"/>
      <c r="AW606" s="213"/>
      <c r="AX606" s="186" t="str">
        <f>IFERROR(IF(AQ606="","",IF(AQ606="未計測","未計測",IF(AF602="増加KPI",IF(AQ606&gt;=AJ606,"達成","未達成"),IF(AF602="減少KPI",IF(AJ606&gt;=AQ606,"達成","未達成"),"判定不能")))),"判定不能")</f>
        <v/>
      </c>
      <c r="AY606" s="186"/>
      <c r="BD606" s="47"/>
      <c r="BE606" s="257"/>
      <c r="BJ606" s="263"/>
    </row>
    <row r="607" spans="2:62" s="36" customFormat="1" ht="18.649999999999999" customHeight="1">
      <c r="C607" s="58"/>
      <c r="D607" s="80"/>
      <c r="E607" s="80"/>
      <c r="F607" s="80"/>
      <c r="G607" s="80"/>
      <c r="H607" s="80"/>
      <c r="I607" s="80"/>
      <c r="J607" s="80"/>
      <c r="K607" s="80"/>
      <c r="L607" s="80"/>
      <c r="M607" s="80"/>
      <c r="N607" s="80"/>
      <c r="O607" s="80"/>
      <c r="P607" s="80"/>
      <c r="Q607" s="80"/>
      <c r="R607" s="80"/>
      <c r="S607" s="80"/>
      <c r="T607" s="80"/>
      <c r="U607" s="80"/>
      <c r="V607" s="80"/>
      <c r="W607" s="168"/>
      <c r="X607" s="173"/>
      <c r="Y607" s="180"/>
      <c r="Z607" s="180"/>
      <c r="AA607" s="180"/>
      <c r="AB607" s="92"/>
      <c r="AC607" s="92"/>
      <c r="AD607" s="92"/>
      <c r="AE607" s="194"/>
      <c r="AF607" s="198"/>
      <c r="AG607" s="92"/>
      <c r="AH607" s="92"/>
      <c r="AI607" s="203"/>
      <c r="AJ607" s="210" t="s">
        <v>5787</v>
      </c>
      <c r="AK607" s="205"/>
      <c r="AL607" s="205"/>
      <c r="AM607" s="205"/>
      <c r="AN607" s="205"/>
      <c r="AO607" s="205"/>
      <c r="AP607" s="221"/>
      <c r="AQ607" s="227" t="s">
        <v>11913</v>
      </c>
      <c r="AR607" s="227"/>
      <c r="AS607" s="227"/>
      <c r="AT607" s="227"/>
      <c r="AU607" s="227"/>
      <c r="AV607" s="227"/>
      <c r="AW607" s="238"/>
      <c r="AX607" s="250" t="s">
        <v>423</v>
      </c>
      <c r="AY607" s="250"/>
      <c r="BD607" s="47"/>
      <c r="BE607" s="257"/>
      <c r="BH607" s="36" t="str">
        <f>IF($H$12='【発出時非表示】プルダウンリスト'!$B$4,"3年目",IF($H$12='【発出時非表示】プルダウンリスト'!$B$5,"2年目",IF($H$12='【発出時非表示】プルダウンリスト'!$B$6,"1年目","")))</f>
        <v>1年目</v>
      </c>
      <c r="BJ607" s="263"/>
    </row>
    <row r="608" spans="2:62" s="36" customFormat="1" ht="18.649999999999999" customHeight="1">
      <c r="B608" s="39"/>
      <c r="C608" s="59"/>
      <c r="D608" s="81"/>
      <c r="E608" s="81"/>
      <c r="F608" s="81"/>
      <c r="G608" s="81"/>
      <c r="H608" s="81"/>
      <c r="I608" s="81"/>
      <c r="J608" s="81"/>
      <c r="K608" s="81"/>
      <c r="L608" s="81"/>
      <c r="M608" s="81"/>
      <c r="N608" s="81"/>
      <c r="O608" s="81"/>
      <c r="P608" s="81"/>
      <c r="Q608" s="81"/>
      <c r="R608" s="81"/>
      <c r="S608" s="81"/>
      <c r="T608" s="81"/>
      <c r="U608" s="81"/>
      <c r="V608" s="81"/>
      <c r="W608" s="169"/>
      <c r="X608" s="174"/>
      <c r="Y608" s="181"/>
      <c r="Z608" s="181"/>
      <c r="AA608" s="181"/>
      <c r="AB608" s="191"/>
      <c r="AC608" s="191"/>
      <c r="AD608" s="191"/>
      <c r="AE608" s="195"/>
      <c r="AF608" s="198"/>
      <c r="AG608" s="92"/>
      <c r="AH608" s="92"/>
      <c r="AI608" s="203"/>
      <c r="AJ608" s="211"/>
      <c r="AK608" s="206"/>
      <c r="AL608" s="206"/>
      <c r="AM608" s="206"/>
      <c r="AN608" s="206"/>
      <c r="AO608" s="206"/>
      <c r="AP608" s="222"/>
      <c r="AQ608" s="203"/>
      <c r="AR608" s="213"/>
      <c r="AS608" s="213"/>
      <c r="AT608" s="213"/>
      <c r="AU608" s="213"/>
      <c r="AV608" s="213"/>
      <c r="AW608" s="213"/>
      <c r="AX608" s="186" t="str">
        <f>IFERROR(IF(AQ608="","",IF(AQ608="未計測","未計測",IF(AF602="増加KPI",IF(AQ608&gt;=AJ608,"達成","未達成"),IF(AF602="減少KPI",IF(AJ608&gt;=AQ608,"達成","未達成"),"判定不能")))),"判定不能")</f>
        <v/>
      </c>
      <c r="AY608" s="186"/>
      <c r="BD608" s="47"/>
      <c r="BE608" s="259" t="str">
        <f>IFERROR(IF(AQ608="","",IF(AQ608="未計測","未計測",IF(AQ602="なし",AX608,IF(AQ602="",AX608,IF(AF602="増加KPI",(AQ608-AQ602)/(AJ608-AQ602),IF(AF602="減少KPI",(AQ602-AQ608)/(AQ602-AJ608),AX608)))))),AX608)</f>
        <v/>
      </c>
      <c r="BF608" s="261" t="str">
        <f>IFERROR(IF(BE608="未計測",IF(AQ606="未計測","未計測",IF(AQ602="なし",AX606,IF(AQ602="",AX606,IF(AF602="増加KPI",(AQ606-AQ602)/(AJ608-AQ602),IF(AF602="減少KPI",(AQ602-AQ606)/(AQ602-AJ608),AX606))))),"―"),AX606)</f>
        <v>―</v>
      </c>
      <c r="BG608" s="261" t="str">
        <f>IFERROR(IF(BF608="未計測",IF(AQ604="未計測","未計測",IF(AQ602="なし",AX604,IF(AQ602="",AX604,IF(AF602="増加KPI",(AQ604-AQ602)/(AJ608-AQ602),IF(AF602="減少KPI",(AQ602-AQ604)/(AQ602-AJ608),AX604))))),"―"),AX604)</f>
        <v>―</v>
      </c>
      <c r="BH608" s="36" t="str">
        <f>IF($H$12='【発出時非表示】プルダウンリスト'!$B$4,AX608,IF($H$12='【発出時非表示】プルダウンリスト'!$B$5,AX606,IF($H$12='【発出時非表示】プルダウンリスト'!$B$6,AX604,"")))</f>
        <v/>
      </c>
      <c r="BJ608" s="263"/>
    </row>
    <row r="609" spans="3:62" s="36" customFormat="1" ht="18.649999999999999" customHeight="1">
      <c r="C609" s="64" t="s">
        <v>12026</v>
      </c>
      <c r="D609" s="86"/>
      <c r="E609" s="86"/>
      <c r="F609" s="86"/>
      <c r="G609" s="86"/>
      <c r="H609" s="86"/>
      <c r="I609" s="86"/>
      <c r="J609" s="86"/>
      <c r="K609" s="86"/>
      <c r="L609" s="103"/>
      <c r="M609" s="109"/>
      <c r="N609" s="124"/>
      <c r="O609" s="124"/>
      <c r="P609" s="124"/>
      <c r="Q609" s="124"/>
      <c r="R609" s="124"/>
      <c r="S609" s="124"/>
      <c r="T609" s="124"/>
      <c r="U609" s="124"/>
      <c r="V609" s="124"/>
      <c r="W609" s="124"/>
      <c r="X609" s="124"/>
      <c r="Y609" s="124"/>
      <c r="Z609" s="124"/>
      <c r="AA609" s="124"/>
      <c r="AB609" s="124"/>
      <c r="AC609" s="124"/>
      <c r="AD609" s="124"/>
      <c r="AE609" s="124"/>
      <c r="AF609" s="124"/>
      <c r="AG609" s="124"/>
      <c r="AH609" s="124"/>
      <c r="AI609" s="124"/>
      <c r="AJ609" s="124"/>
      <c r="AK609" s="124"/>
      <c r="AL609" s="124"/>
      <c r="AM609" s="124"/>
      <c r="AN609" s="124"/>
      <c r="AO609" s="124"/>
      <c r="AP609" s="124"/>
      <c r="AQ609" s="129"/>
      <c r="AR609" s="129"/>
      <c r="AS609" s="129"/>
      <c r="AT609" s="129"/>
      <c r="AU609" s="129"/>
      <c r="AV609" s="129"/>
      <c r="AW609" s="239"/>
      <c r="AX609" s="251"/>
      <c r="AY609" s="253"/>
      <c r="BD609" s="47"/>
      <c r="BE609" s="259"/>
      <c r="BF609" s="261"/>
      <c r="BG609" s="261"/>
      <c r="BI609" s="36" t="str">
        <f>IF(AQ602="なし",IF(M609="","未回答","回答済み"),"―")</f>
        <v>―</v>
      </c>
      <c r="BJ609" s="263"/>
    </row>
    <row r="610" spans="3:62" s="36" customFormat="1" ht="18.649999999999999" customHeight="1">
      <c r="C610" s="64"/>
      <c r="D610" s="86"/>
      <c r="E610" s="86"/>
      <c r="F610" s="86"/>
      <c r="G610" s="86"/>
      <c r="H610" s="86"/>
      <c r="I610" s="86"/>
      <c r="J610" s="86"/>
      <c r="K610" s="86"/>
      <c r="L610" s="103"/>
      <c r="M610" s="109"/>
      <c r="N610" s="124"/>
      <c r="O610" s="124"/>
      <c r="P610" s="124"/>
      <c r="Q610" s="124"/>
      <c r="R610" s="124"/>
      <c r="S610" s="124"/>
      <c r="T610" s="124"/>
      <c r="U610" s="124"/>
      <c r="V610" s="124"/>
      <c r="W610" s="124"/>
      <c r="X610" s="124"/>
      <c r="Y610" s="124"/>
      <c r="Z610" s="124"/>
      <c r="AA610" s="124"/>
      <c r="AB610" s="124"/>
      <c r="AC610" s="124"/>
      <c r="AD610" s="124"/>
      <c r="AE610" s="124"/>
      <c r="AF610" s="124"/>
      <c r="AG610" s="124"/>
      <c r="AH610" s="124"/>
      <c r="AI610" s="124"/>
      <c r="AJ610" s="124"/>
      <c r="AK610" s="124"/>
      <c r="AL610" s="124"/>
      <c r="AM610" s="124"/>
      <c r="AN610" s="124"/>
      <c r="AO610" s="124"/>
      <c r="AP610" s="124"/>
      <c r="AQ610" s="124"/>
      <c r="AR610" s="124"/>
      <c r="AS610" s="124"/>
      <c r="AT610" s="124"/>
      <c r="AU610" s="124"/>
      <c r="AV610" s="124"/>
      <c r="AW610" s="240"/>
      <c r="AX610" s="251"/>
      <c r="AY610" s="253"/>
      <c r="BD610" s="47"/>
      <c r="BE610" s="259"/>
      <c r="BF610" s="261"/>
      <c r="BG610" s="261"/>
      <c r="BJ610" s="263"/>
    </row>
    <row r="611" spans="3:62" s="36" customFormat="1" ht="18.649999999999999" customHeight="1">
      <c r="C611" s="65"/>
      <c r="D611" s="85"/>
      <c r="E611" s="85"/>
      <c r="F611" s="85"/>
      <c r="G611" s="85"/>
      <c r="H611" s="85"/>
      <c r="I611" s="85"/>
      <c r="J611" s="85"/>
      <c r="K611" s="85"/>
      <c r="L611" s="104"/>
      <c r="M611" s="110"/>
      <c r="N611" s="123"/>
      <c r="O611" s="123"/>
      <c r="P611" s="123"/>
      <c r="Q611" s="123"/>
      <c r="R611" s="123"/>
      <c r="S611" s="123"/>
      <c r="T611" s="123"/>
      <c r="U611" s="123"/>
      <c r="V611" s="123"/>
      <c r="W611" s="123"/>
      <c r="X611" s="123"/>
      <c r="Y611" s="123"/>
      <c r="Z611" s="123"/>
      <c r="AA611" s="123"/>
      <c r="AB611" s="123"/>
      <c r="AC611" s="123"/>
      <c r="AD611" s="123"/>
      <c r="AE611" s="123"/>
      <c r="AF611" s="123"/>
      <c r="AG611" s="123"/>
      <c r="AH611" s="123"/>
      <c r="AI611" s="123"/>
      <c r="AJ611" s="123"/>
      <c r="AK611" s="123"/>
      <c r="AL611" s="123"/>
      <c r="AM611" s="123"/>
      <c r="AN611" s="123"/>
      <c r="AO611" s="123"/>
      <c r="AP611" s="123"/>
      <c r="AQ611" s="123"/>
      <c r="AR611" s="123"/>
      <c r="AS611" s="123"/>
      <c r="AT611" s="123"/>
      <c r="AU611" s="123"/>
      <c r="AV611" s="123"/>
      <c r="AW611" s="241"/>
      <c r="AX611" s="249"/>
      <c r="AY611" s="253"/>
      <c r="BD611" s="47"/>
      <c r="BE611" s="259"/>
      <c r="BF611" s="261"/>
      <c r="BG611" s="261"/>
      <c r="BJ611" s="263"/>
    </row>
    <row r="612" spans="3:62" s="36" customFormat="1" ht="16.5" customHeight="1">
      <c r="C612" s="62" t="s">
        <v>12020</v>
      </c>
      <c r="D612" s="62"/>
      <c r="E612" s="62"/>
      <c r="F612" s="62" t="s">
        <v>577</v>
      </c>
      <c r="G612" s="62"/>
      <c r="H612" s="62"/>
      <c r="I612" s="62"/>
      <c r="J612" s="62"/>
      <c r="K612" s="62"/>
      <c r="L612" s="62"/>
      <c r="M612" s="111"/>
      <c r="N612" s="111"/>
      <c r="O612" s="111"/>
      <c r="P612" s="111"/>
      <c r="Q612" s="111"/>
      <c r="R612" s="111"/>
      <c r="S612" s="111"/>
      <c r="T612" s="111"/>
      <c r="U612" s="111"/>
      <c r="V612" s="111"/>
      <c r="W612" s="111"/>
      <c r="X612" s="111"/>
      <c r="Y612" s="111"/>
      <c r="Z612" s="111"/>
      <c r="AA612" s="111"/>
      <c r="AB612" s="111"/>
      <c r="AC612" s="111"/>
      <c r="AD612" s="111"/>
      <c r="AE612" s="111"/>
      <c r="AF612" s="111"/>
      <c r="AG612" s="111"/>
      <c r="AH612" s="111"/>
      <c r="AI612" s="111"/>
      <c r="AJ612" s="111"/>
      <c r="AK612" s="111"/>
      <c r="AL612" s="111"/>
      <c r="AM612" s="111"/>
      <c r="AN612" s="111"/>
      <c r="AO612" s="111"/>
      <c r="AP612" s="111"/>
      <c r="AQ612" s="111"/>
      <c r="AR612" s="111"/>
      <c r="AS612" s="111"/>
      <c r="AT612" s="111"/>
      <c r="AU612" s="111"/>
      <c r="AV612" s="111"/>
      <c r="AW612" s="111"/>
      <c r="AX612" s="251"/>
      <c r="AY612" s="185"/>
      <c r="BD612" s="47"/>
      <c r="BE612" s="257"/>
      <c r="BI612" s="36" t="str">
        <f>IF(BH608="達成",IF(OR(M612="",M615=""),"未回答",IF(AND(AX614="",AX617=""),"回答済み","字数不足")),"―")</f>
        <v>―</v>
      </c>
      <c r="BJ612" s="263"/>
    </row>
    <row r="613" spans="3:62" s="36" customFormat="1" ht="16.5" customHeight="1">
      <c r="C613" s="62"/>
      <c r="D613" s="62"/>
      <c r="E613" s="62"/>
      <c r="F613" s="62"/>
      <c r="G613" s="62"/>
      <c r="H613" s="62"/>
      <c r="I613" s="62"/>
      <c r="J613" s="62"/>
      <c r="K613" s="62"/>
      <c r="L613" s="62"/>
      <c r="M613" s="111"/>
      <c r="N613" s="111"/>
      <c r="O613" s="111"/>
      <c r="P613" s="111"/>
      <c r="Q613" s="111"/>
      <c r="R613" s="111"/>
      <c r="S613" s="111"/>
      <c r="T613" s="111"/>
      <c r="U613" s="111"/>
      <c r="V613" s="111"/>
      <c r="W613" s="111"/>
      <c r="X613" s="111"/>
      <c r="Y613" s="111"/>
      <c r="Z613" s="111"/>
      <c r="AA613" s="111"/>
      <c r="AB613" s="111"/>
      <c r="AC613" s="111"/>
      <c r="AD613" s="111"/>
      <c r="AE613" s="111"/>
      <c r="AF613" s="111"/>
      <c r="AG613" s="111"/>
      <c r="AH613" s="111"/>
      <c r="AI613" s="111"/>
      <c r="AJ613" s="111"/>
      <c r="AK613" s="111"/>
      <c r="AL613" s="111"/>
      <c r="AM613" s="111"/>
      <c r="AN613" s="111"/>
      <c r="AO613" s="111"/>
      <c r="AP613" s="111"/>
      <c r="AQ613" s="111"/>
      <c r="AR613" s="111"/>
      <c r="AS613" s="111"/>
      <c r="AT613" s="111"/>
      <c r="AU613" s="111"/>
      <c r="AV613" s="111"/>
      <c r="AW613" s="111"/>
      <c r="AX613" s="251" t="str">
        <f>"現在"&amp;LEN(M612)&amp;"字です。"</f>
        <v>現在0字です。</v>
      </c>
      <c r="AY613" s="185"/>
      <c r="BD613" s="47"/>
      <c r="BE613" s="257"/>
      <c r="BJ613" s="263"/>
    </row>
    <row r="614" spans="3:62" s="36" customFormat="1">
      <c r="C614" s="62"/>
      <c r="D614" s="62"/>
      <c r="E614" s="62"/>
      <c r="F614" s="62"/>
      <c r="G614" s="62"/>
      <c r="H614" s="62"/>
      <c r="I614" s="62"/>
      <c r="J614" s="62"/>
      <c r="K614" s="62"/>
      <c r="L614" s="62"/>
      <c r="M614" s="111"/>
      <c r="N614" s="111"/>
      <c r="O614" s="111"/>
      <c r="P614" s="111"/>
      <c r="Q614" s="111"/>
      <c r="R614" s="111"/>
      <c r="S614" s="111"/>
      <c r="T614" s="111"/>
      <c r="U614" s="111"/>
      <c r="V614" s="111"/>
      <c r="W614" s="111"/>
      <c r="X614" s="111"/>
      <c r="Y614" s="111"/>
      <c r="Z614" s="111"/>
      <c r="AA614" s="111"/>
      <c r="AB614" s="111"/>
      <c r="AC614" s="111"/>
      <c r="AD614" s="111"/>
      <c r="AE614" s="111"/>
      <c r="AF614" s="111"/>
      <c r="AG614" s="111"/>
      <c r="AH614" s="111"/>
      <c r="AI614" s="111"/>
      <c r="AJ614" s="111"/>
      <c r="AK614" s="111"/>
      <c r="AL614" s="111"/>
      <c r="AM614" s="111"/>
      <c r="AN614" s="111"/>
      <c r="AO614" s="111"/>
      <c r="AP614" s="111"/>
      <c r="AQ614" s="111"/>
      <c r="AR614" s="111"/>
      <c r="AS614" s="111"/>
      <c r="AT614" s="111"/>
      <c r="AU614" s="111"/>
      <c r="AV614" s="111"/>
      <c r="AW614" s="111"/>
      <c r="AX614" s="249" t="str">
        <f>IF(LEN(M612)&gt;=100,"","あと"&amp;100-LEN(M612)&amp;"字入力してください。")</f>
        <v>あと100字入力してください。</v>
      </c>
      <c r="AY614" s="185"/>
      <c r="BD614" s="47"/>
      <c r="BE614" s="257"/>
      <c r="BJ614" s="263"/>
    </row>
    <row r="615" spans="3:62" s="36" customFormat="1" ht="18.75" customHeight="1">
      <c r="C615" s="62"/>
      <c r="D615" s="62"/>
      <c r="E615" s="62"/>
      <c r="F615" s="62" t="s">
        <v>11955</v>
      </c>
      <c r="G615" s="62"/>
      <c r="H615" s="62"/>
      <c r="I615" s="62"/>
      <c r="J615" s="62"/>
      <c r="K615" s="62"/>
      <c r="L615" s="62"/>
      <c r="M615" s="111"/>
      <c r="N615" s="111"/>
      <c r="O615" s="111"/>
      <c r="P615" s="111"/>
      <c r="Q615" s="111"/>
      <c r="R615" s="111"/>
      <c r="S615" s="111"/>
      <c r="T615" s="111"/>
      <c r="U615" s="111"/>
      <c r="V615" s="111"/>
      <c r="W615" s="111"/>
      <c r="X615" s="111"/>
      <c r="Y615" s="111"/>
      <c r="Z615" s="111"/>
      <c r="AA615" s="111"/>
      <c r="AB615" s="111"/>
      <c r="AC615" s="111"/>
      <c r="AD615" s="111"/>
      <c r="AE615" s="111"/>
      <c r="AF615" s="111"/>
      <c r="AG615" s="111"/>
      <c r="AH615" s="111"/>
      <c r="AI615" s="111"/>
      <c r="AJ615" s="111"/>
      <c r="AK615" s="111"/>
      <c r="AL615" s="111"/>
      <c r="AM615" s="111"/>
      <c r="AN615" s="111"/>
      <c r="AO615" s="111"/>
      <c r="AP615" s="111"/>
      <c r="AQ615" s="111"/>
      <c r="AR615" s="111"/>
      <c r="AS615" s="111"/>
      <c r="AT615" s="111"/>
      <c r="AU615" s="111"/>
      <c r="AV615" s="111"/>
      <c r="AW615" s="111"/>
      <c r="AX615" s="252"/>
      <c r="AY615" s="254"/>
      <c r="BD615" s="47"/>
      <c r="BE615" s="257"/>
      <c r="BJ615" s="263"/>
    </row>
    <row r="616" spans="3:62" s="36" customFormat="1" ht="18.75" customHeight="1">
      <c r="C616" s="62"/>
      <c r="D616" s="62"/>
      <c r="E616" s="62"/>
      <c r="F616" s="62"/>
      <c r="G616" s="62"/>
      <c r="H616" s="62"/>
      <c r="I616" s="62"/>
      <c r="J616" s="62"/>
      <c r="K616" s="62"/>
      <c r="L616" s="62"/>
      <c r="M616" s="111"/>
      <c r="N616" s="111"/>
      <c r="O616" s="111"/>
      <c r="P616" s="111"/>
      <c r="Q616" s="111"/>
      <c r="R616" s="111"/>
      <c r="S616" s="111"/>
      <c r="T616" s="111"/>
      <c r="U616" s="111"/>
      <c r="V616" s="111"/>
      <c r="W616" s="111"/>
      <c r="X616" s="111"/>
      <c r="Y616" s="111"/>
      <c r="Z616" s="111"/>
      <c r="AA616" s="111"/>
      <c r="AB616" s="111"/>
      <c r="AC616" s="111"/>
      <c r="AD616" s="111"/>
      <c r="AE616" s="111"/>
      <c r="AF616" s="111"/>
      <c r="AG616" s="111"/>
      <c r="AH616" s="111"/>
      <c r="AI616" s="111"/>
      <c r="AJ616" s="111"/>
      <c r="AK616" s="111"/>
      <c r="AL616" s="111"/>
      <c r="AM616" s="111"/>
      <c r="AN616" s="111"/>
      <c r="AO616" s="111"/>
      <c r="AP616" s="111"/>
      <c r="AQ616" s="111"/>
      <c r="AR616" s="111"/>
      <c r="AS616" s="111"/>
      <c r="AT616" s="111"/>
      <c r="AU616" s="111"/>
      <c r="AV616" s="111"/>
      <c r="AW616" s="111"/>
      <c r="AX616" s="252" t="str">
        <f>"現在"&amp;LEN(M615)&amp;"字です。"</f>
        <v>現在0字です。</v>
      </c>
      <c r="AY616" s="254"/>
      <c r="BD616" s="47"/>
      <c r="BE616" s="257"/>
      <c r="BJ616" s="263"/>
    </row>
    <row r="617" spans="3:62" s="36" customFormat="1" ht="16.5" customHeight="1">
      <c r="C617" s="62"/>
      <c r="D617" s="62"/>
      <c r="E617" s="62"/>
      <c r="F617" s="62"/>
      <c r="G617" s="62"/>
      <c r="H617" s="62"/>
      <c r="I617" s="62"/>
      <c r="J617" s="62"/>
      <c r="K617" s="62"/>
      <c r="L617" s="62"/>
      <c r="M617" s="111"/>
      <c r="N617" s="111"/>
      <c r="O617" s="111"/>
      <c r="P617" s="111"/>
      <c r="Q617" s="111"/>
      <c r="R617" s="111"/>
      <c r="S617" s="111"/>
      <c r="T617" s="111"/>
      <c r="U617" s="111"/>
      <c r="V617" s="111"/>
      <c r="W617" s="111"/>
      <c r="X617" s="111"/>
      <c r="Y617" s="111"/>
      <c r="Z617" s="111"/>
      <c r="AA617" s="111"/>
      <c r="AB617" s="111"/>
      <c r="AC617" s="111"/>
      <c r="AD617" s="111"/>
      <c r="AE617" s="111"/>
      <c r="AF617" s="111"/>
      <c r="AG617" s="111"/>
      <c r="AH617" s="111"/>
      <c r="AI617" s="111"/>
      <c r="AJ617" s="111"/>
      <c r="AK617" s="111"/>
      <c r="AL617" s="111"/>
      <c r="AM617" s="111"/>
      <c r="AN617" s="111"/>
      <c r="AO617" s="111"/>
      <c r="AP617" s="111"/>
      <c r="AQ617" s="111"/>
      <c r="AR617" s="111"/>
      <c r="AS617" s="111"/>
      <c r="AT617" s="111"/>
      <c r="AU617" s="111"/>
      <c r="AV617" s="111"/>
      <c r="AW617" s="111"/>
      <c r="AX617" s="249" t="str">
        <f>IF(LEN(M615)&gt;=100,"","あと"&amp;100-LEN(M615)&amp;"字入力してください。")</f>
        <v>あと100字入力してください。</v>
      </c>
      <c r="AY617" s="251"/>
      <c r="BD617" s="47"/>
      <c r="BE617" s="257"/>
      <c r="BJ617" s="263"/>
    </row>
    <row r="618" spans="3:62" s="36" customFormat="1" ht="16.5" customHeight="1">
      <c r="C618" s="62" t="s">
        <v>12021</v>
      </c>
      <c r="D618" s="62"/>
      <c r="E618" s="62"/>
      <c r="F618" s="63" t="s">
        <v>11373</v>
      </c>
      <c r="G618" s="84"/>
      <c r="H618" s="84"/>
      <c r="I618" s="84"/>
      <c r="J618" s="87"/>
      <c r="K618" s="62" t="s">
        <v>988</v>
      </c>
      <c r="L618" s="62"/>
      <c r="M618" s="112"/>
      <c r="N618" s="125"/>
      <c r="O618" s="130" t="s">
        <v>8529</v>
      </c>
      <c r="P618" s="130"/>
      <c r="Q618" s="130"/>
      <c r="R618" s="130"/>
      <c r="S618" s="130"/>
      <c r="T618" s="130"/>
      <c r="U618" s="130"/>
      <c r="V618" s="130"/>
      <c r="W618" s="130"/>
      <c r="X618" s="130"/>
      <c r="Y618" s="130"/>
      <c r="Z618" s="130"/>
      <c r="AA618" s="130"/>
      <c r="AB618" s="130"/>
      <c r="AC618" s="130"/>
      <c r="AD618" s="130"/>
      <c r="AE618" s="130"/>
      <c r="AF618" s="130"/>
      <c r="AG618" s="130"/>
      <c r="AH618" s="130"/>
      <c r="AI618" s="130"/>
      <c r="AJ618" s="130"/>
      <c r="AK618" s="130"/>
      <c r="AL618" s="130"/>
      <c r="AM618" s="130"/>
      <c r="AN618" s="130"/>
      <c r="AO618" s="130"/>
      <c r="AP618" s="130"/>
      <c r="AQ618" s="130"/>
      <c r="AR618" s="130"/>
      <c r="AS618" s="130"/>
      <c r="AT618" s="130"/>
      <c r="AU618" s="130"/>
      <c r="AV618" s="130"/>
      <c r="AW618" s="242"/>
      <c r="AX618" s="252"/>
      <c r="AY618" s="185"/>
      <c r="BD618" s="47"/>
      <c r="BE618" s="257" t="b">
        <v>0</v>
      </c>
      <c r="BI618" s="36" t="str">
        <f>IF(BH608="未達成",IF(OR(AND(BE618=FALSE,BE619=FALSE,BE620=FALSE,BE621=FALSE),M622="",M625=""),"未回答",IF(AND(AX624="",AX627=""),"回答済み","字数不足")),"―")</f>
        <v>―</v>
      </c>
      <c r="BJ618" s="263"/>
    </row>
    <row r="619" spans="3:62" s="36" customFormat="1" ht="16.5" customHeight="1">
      <c r="C619" s="62"/>
      <c r="D619" s="62"/>
      <c r="E619" s="62"/>
      <c r="F619" s="60"/>
      <c r="G619" s="83"/>
      <c r="H619" s="83"/>
      <c r="I619" s="83"/>
      <c r="J619" s="88"/>
      <c r="K619" s="62"/>
      <c r="L619" s="62"/>
      <c r="M619" s="113"/>
      <c r="N619" s="126"/>
      <c r="O619" s="131" t="s">
        <v>6237</v>
      </c>
      <c r="P619" s="131"/>
      <c r="Q619" s="131"/>
      <c r="R619" s="131"/>
      <c r="S619" s="131"/>
      <c r="T619" s="131"/>
      <c r="U619" s="131"/>
      <c r="V619" s="131"/>
      <c r="W619" s="131"/>
      <c r="X619" s="131"/>
      <c r="Y619" s="131"/>
      <c r="Z619" s="131"/>
      <c r="AA619" s="131"/>
      <c r="AB619" s="131"/>
      <c r="AC619" s="131"/>
      <c r="AD619" s="131"/>
      <c r="AE619" s="131"/>
      <c r="AF619" s="131"/>
      <c r="AG619" s="131"/>
      <c r="AH619" s="131"/>
      <c r="AI619" s="131"/>
      <c r="AJ619" s="131"/>
      <c r="AK619" s="131"/>
      <c r="AL619" s="131"/>
      <c r="AM619" s="131"/>
      <c r="AN619" s="131"/>
      <c r="AO619" s="131"/>
      <c r="AP619" s="131"/>
      <c r="AQ619" s="131"/>
      <c r="AR619" s="131"/>
      <c r="AS619" s="131"/>
      <c r="AT619" s="131"/>
      <c r="AU619" s="131"/>
      <c r="AV619" s="131"/>
      <c r="AW619" s="243"/>
      <c r="AX619" s="252"/>
      <c r="AY619" s="185"/>
      <c r="BD619" s="47"/>
      <c r="BE619" s="257" t="b">
        <v>0</v>
      </c>
      <c r="BJ619" s="263"/>
    </row>
    <row r="620" spans="3:62" s="36" customFormat="1" ht="16.5" customHeight="1">
      <c r="C620" s="62"/>
      <c r="D620" s="62"/>
      <c r="E620" s="62"/>
      <c r="F620" s="60"/>
      <c r="G620" s="83"/>
      <c r="H620" s="83"/>
      <c r="I620" s="83"/>
      <c r="J620" s="88"/>
      <c r="K620" s="62"/>
      <c r="L620" s="62"/>
      <c r="M620" s="113"/>
      <c r="N620" s="126"/>
      <c r="O620" s="131" t="s">
        <v>9784</v>
      </c>
      <c r="P620" s="131"/>
      <c r="Q620" s="131"/>
      <c r="R620" s="131"/>
      <c r="S620" s="131"/>
      <c r="T620" s="131"/>
      <c r="U620" s="131"/>
      <c r="V620" s="131"/>
      <c r="W620" s="131"/>
      <c r="X620" s="131"/>
      <c r="Y620" s="131"/>
      <c r="Z620" s="131"/>
      <c r="AA620" s="131"/>
      <c r="AB620" s="131"/>
      <c r="AC620" s="131"/>
      <c r="AD620" s="131"/>
      <c r="AE620" s="131"/>
      <c r="AF620" s="131"/>
      <c r="AG620" s="131"/>
      <c r="AH620" s="131"/>
      <c r="AI620" s="131"/>
      <c r="AJ620" s="131"/>
      <c r="AK620" s="131"/>
      <c r="AL620" s="131"/>
      <c r="AM620" s="131"/>
      <c r="AN620" s="131"/>
      <c r="AO620" s="131"/>
      <c r="AP620" s="131"/>
      <c r="AQ620" s="131"/>
      <c r="AR620" s="131"/>
      <c r="AS620" s="131"/>
      <c r="AT620" s="131"/>
      <c r="AU620" s="131"/>
      <c r="AV620" s="131"/>
      <c r="AW620" s="243"/>
      <c r="AX620" s="252"/>
      <c r="AY620" s="185"/>
      <c r="BD620" s="47"/>
      <c r="BE620" s="257" t="b">
        <v>0</v>
      </c>
      <c r="BJ620" s="263"/>
    </row>
    <row r="621" spans="3:62" s="36" customFormat="1" ht="16.5" customHeight="1">
      <c r="C621" s="62"/>
      <c r="D621" s="62"/>
      <c r="E621" s="62"/>
      <c r="F621" s="60"/>
      <c r="G621" s="83"/>
      <c r="H621" s="83"/>
      <c r="I621" s="83"/>
      <c r="J621" s="88"/>
      <c r="K621" s="62"/>
      <c r="L621" s="62"/>
      <c r="M621" s="114"/>
      <c r="N621" s="127"/>
      <c r="O621" s="132" t="s">
        <v>12025</v>
      </c>
      <c r="P621" s="132"/>
      <c r="Q621" s="132"/>
      <c r="R621" s="132"/>
      <c r="S621" s="132"/>
      <c r="T621" s="132"/>
      <c r="U621" s="132"/>
      <c r="V621" s="132"/>
      <c r="W621" s="132"/>
      <c r="X621" s="132"/>
      <c r="Y621" s="132"/>
      <c r="Z621" s="132"/>
      <c r="AA621" s="132"/>
      <c r="AB621" s="132"/>
      <c r="AC621" s="132"/>
      <c r="AD621" s="132"/>
      <c r="AE621" s="132"/>
      <c r="AF621" s="132"/>
      <c r="AG621" s="132"/>
      <c r="AH621" s="132"/>
      <c r="AI621" s="132"/>
      <c r="AJ621" s="132"/>
      <c r="AK621" s="132"/>
      <c r="AL621" s="132"/>
      <c r="AM621" s="132"/>
      <c r="AN621" s="132"/>
      <c r="AO621" s="132"/>
      <c r="AP621" s="132"/>
      <c r="AQ621" s="132"/>
      <c r="AR621" s="132"/>
      <c r="AS621" s="132"/>
      <c r="AT621" s="132"/>
      <c r="AU621" s="132"/>
      <c r="AV621" s="132"/>
      <c r="AW621" s="244"/>
      <c r="AX621" s="252"/>
      <c r="AY621" s="185"/>
      <c r="BD621" s="47"/>
      <c r="BE621" s="257" t="b">
        <v>0</v>
      </c>
      <c r="BJ621" s="263"/>
    </row>
    <row r="622" spans="3:62" s="36" customFormat="1" ht="16.5" customHeight="1">
      <c r="C622" s="62"/>
      <c r="D622" s="62"/>
      <c r="E622" s="62"/>
      <c r="F622" s="60"/>
      <c r="G622" s="83"/>
      <c r="H622" s="83"/>
      <c r="I622" s="83"/>
      <c r="J622" s="88"/>
      <c r="K622" s="62" t="s">
        <v>10677</v>
      </c>
      <c r="L622" s="62"/>
      <c r="M622" s="115"/>
      <c r="N622" s="115"/>
      <c r="O622" s="115"/>
      <c r="P622" s="115"/>
      <c r="Q622" s="115"/>
      <c r="R622" s="115"/>
      <c r="S622" s="115"/>
      <c r="T622" s="115"/>
      <c r="U622" s="115"/>
      <c r="V622" s="115"/>
      <c r="W622" s="115"/>
      <c r="X622" s="115"/>
      <c r="Y622" s="115"/>
      <c r="Z622" s="115"/>
      <c r="AA622" s="115"/>
      <c r="AB622" s="115"/>
      <c r="AC622" s="115"/>
      <c r="AD622" s="115"/>
      <c r="AE622" s="115"/>
      <c r="AF622" s="115"/>
      <c r="AG622" s="115"/>
      <c r="AH622" s="115"/>
      <c r="AI622" s="115"/>
      <c r="AJ622" s="115"/>
      <c r="AK622" s="115"/>
      <c r="AL622" s="115"/>
      <c r="AM622" s="115"/>
      <c r="AN622" s="115"/>
      <c r="AO622" s="115"/>
      <c r="AP622" s="115"/>
      <c r="AQ622" s="115"/>
      <c r="AR622" s="115"/>
      <c r="AS622" s="115"/>
      <c r="AT622" s="115"/>
      <c r="AU622" s="115"/>
      <c r="AV622" s="115"/>
      <c r="AW622" s="115"/>
      <c r="AX622" s="252"/>
      <c r="AY622" s="185"/>
      <c r="BD622" s="47"/>
      <c r="BE622" s="257"/>
      <c r="BJ622" s="263"/>
    </row>
    <row r="623" spans="3:62" s="36" customFormat="1" ht="16.5" customHeight="1">
      <c r="C623" s="62"/>
      <c r="D623" s="62"/>
      <c r="E623" s="62"/>
      <c r="F623" s="60"/>
      <c r="G623" s="83"/>
      <c r="H623" s="83"/>
      <c r="I623" s="83"/>
      <c r="J623" s="88"/>
      <c r="K623" s="62"/>
      <c r="L623" s="62"/>
      <c r="M623" s="115"/>
      <c r="N623" s="115"/>
      <c r="O623" s="115"/>
      <c r="P623" s="115"/>
      <c r="Q623" s="115"/>
      <c r="R623" s="115"/>
      <c r="S623" s="115"/>
      <c r="T623" s="115"/>
      <c r="U623" s="115"/>
      <c r="V623" s="115"/>
      <c r="W623" s="115"/>
      <c r="X623" s="115"/>
      <c r="Y623" s="115"/>
      <c r="Z623" s="115"/>
      <c r="AA623" s="115"/>
      <c r="AB623" s="115"/>
      <c r="AC623" s="115"/>
      <c r="AD623" s="115"/>
      <c r="AE623" s="115"/>
      <c r="AF623" s="115"/>
      <c r="AG623" s="115"/>
      <c r="AH623" s="115"/>
      <c r="AI623" s="115"/>
      <c r="AJ623" s="115"/>
      <c r="AK623" s="115"/>
      <c r="AL623" s="115"/>
      <c r="AM623" s="115"/>
      <c r="AN623" s="115"/>
      <c r="AO623" s="115"/>
      <c r="AP623" s="115"/>
      <c r="AQ623" s="115"/>
      <c r="AR623" s="115"/>
      <c r="AS623" s="115"/>
      <c r="AT623" s="115"/>
      <c r="AU623" s="115"/>
      <c r="AV623" s="115"/>
      <c r="AW623" s="115"/>
      <c r="AX623" s="252" t="str">
        <f>"現在"&amp;LEN(M622)&amp;"字です。"</f>
        <v>現在0字です。</v>
      </c>
      <c r="AY623" s="185"/>
      <c r="BD623" s="47"/>
      <c r="BE623" s="257"/>
      <c r="BJ623" s="263"/>
    </row>
    <row r="624" spans="3:62" s="36" customFormat="1">
      <c r="C624" s="62"/>
      <c r="D624" s="62"/>
      <c r="E624" s="62"/>
      <c r="F624" s="61"/>
      <c r="G624" s="82"/>
      <c r="H624" s="82"/>
      <c r="I624" s="82"/>
      <c r="J624" s="89"/>
      <c r="K624" s="62"/>
      <c r="L624" s="62"/>
      <c r="M624" s="115"/>
      <c r="N624" s="115"/>
      <c r="O624" s="115"/>
      <c r="P624" s="115"/>
      <c r="Q624" s="115"/>
      <c r="R624" s="115"/>
      <c r="S624" s="115"/>
      <c r="T624" s="115"/>
      <c r="U624" s="115"/>
      <c r="V624" s="115"/>
      <c r="W624" s="115"/>
      <c r="X624" s="115"/>
      <c r="Y624" s="115"/>
      <c r="Z624" s="115"/>
      <c r="AA624" s="115"/>
      <c r="AB624" s="115"/>
      <c r="AC624" s="115"/>
      <c r="AD624" s="115"/>
      <c r="AE624" s="115"/>
      <c r="AF624" s="115"/>
      <c r="AG624" s="115"/>
      <c r="AH624" s="115"/>
      <c r="AI624" s="115"/>
      <c r="AJ624" s="115"/>
      <c r="AK624" s="115"/>
      <c r="AL624" s="115"/>
      <c r="AM624" s="115"/>
      <c r="AN624" s="115"/>
      <c r="AO624" s="115"/>
      <c r="AP624" s="115"/>
      <c r="AQ624" s="115"/>
      <c r="AR624" s="115"/>
      <c r="AS624" s="115"/>
      <c r="AT624" s="115"/>
      <c r="AU624" s="115"/>
      <c r="AV624" s="115"/>
      <c r="AW624" s="115"/>
      <c r="AX624" s="249" t="str">
        <f>IF(LEN(M622)&gt;=100,"","あと"&amp;100-LEN(M622)&amp;"字入力してください。")</f>
        <v>あと100字入力してください。</v>
      </c>
      <c r="AY624" s="185"/>
      <c r="BD624" s="47"/>
      <c r="BE624" s="257"/>
      <c r="BJ624" s="263"/>
    </row>
    <row r="625" spans="3:62" s="36" customFormat="1">
      <c r="C625" s="62"/>
      <c r="D625" s="62"/>
      <c r="E625" s="62"/>
      <c r="F625" s="62" t="s">
        <v>11955</v>
      </c>
      <c r="G625" s="62"/>
      <c r="H625" s="62"/>
      <c r="I625" s="62"/>
      <c r="J625" s="62"/>
      <c r="K625" s="62"/>
      <c r="L625" s="62"/>
      <c r="M625" s="115"/>
      <c r="N625" s="115"/>
      <c r="O625" s="115"/>
      <c r="P625" s="115"/>
      <c r="Q625" s="115"/>
      <c r="R625" s="115"/>
      <c r="S625" s="115"/>
      <c r="T625" s="115"/>
      <c r="U625" s="115"/>
      <c r="V625" s="115"/>
      <c r="W625" s="115"/>
      <c r="X625" s="115"/>
      <c r="Y625" s="115"/>
      <c r="Z625" s="115"/>
      <c r="AA625" s="115"/>
      <c r="AB625" s="115"/>
      <c r="AC625" s="115"/>
      <c r="AD625" s="115"/>
      <c r="AE625" s="115"/>
      <c r="AF625" s="115"/>
      <c r="AG625" s="115"/>
      <c r="AH625" s="115"/>
      <c r="AI625" s="115"/>
      <c r="AJ625" s="115"/>
      <c r="AK625" s="115"/>
      <c r="AL625" s="115"/>
      <c r="AM625" s="115"/>
      <c r="AN625" s="115"/>
      <c r="AO625" s="115"/>
      <c r="AP625" s="115"/>
      <c r="AQ625" s="115"/>
      <c r="AR625" s="115"/>
      <c r="AS625" s="115"/>
      <c r="AT625" s="115"/>
      <c r="AU625" s="115"/>
      <c r="AV625" s="115"/>
      <c r="AW625" s="115"/>
      <c r="AX625" s="252"/>
      <c r="AY625" s="254"/>
      <c r="BD625" s="47"/>
      <c r="BE625" s="257"/>
      <c r="BJ625" s="263"/>
    </row>
    <row r="626" spans="3:62" s="36" customFormat="1">
      <c r="C626" s="62"/>
      <c r="D626" s="62"/>
      <c r="E626" s="62"/>
      <c r="F626" s="62"/>
      <c r="G626" s="62"/>
      <c r="H626" s="62"/>
      <c r="I626" s="62"/>
      <c r="J626" s="62"/>
      <c r="K626" s="62"/>
      <c r="L626" s="62"/>
      <c r="M626" s="115"/>
      <c r="N626" s="115"/>
      <c r="O626" s="115"/>
      <c r="P626" s="115"/>
      <c r="Q626" s="115"/>
      <c r="R626" s="115"/>
      <c r="S626" s="115"/>
      <c r="T626" s="115"/>
      <c r="U626" s="115"/>
      <c r="V626" s="115"/>
      <c r="W626" s="115"/>
      <c r="X626" s="115"/>
      <c r="Y626" s="115"/>
      <c r="Z626" s="115"/>
      <c r="AA626" s="115"/>
      <c r="AB626" s="115"/>
      <c r="AC626" s="115"/>
      <c r="AD626" s="115"/>
      <c r="AE626" s="115"/>
      <c r="AF626" s="115"/>
      <c r="AG626" s="115"/>
      <c r="AH626" s="115"/>
      <c r="AI626" s="115"/>
      <c r="AJ626" s="115"/>
      <c r="AK626" s="115"/>
      <c r="AL626" s="115"/>
      <c r="AM626" s="115"/>
      <c r="AN626" s="115"/>
      <c r="AO626" s="115"/>
      <c r="AP626" s="115"/>
      <c r="AQ626" s="115"/>
      <c r="AR626" s="115"/>
      <c r="AS626" s="115"/>
      <c r="AT626" s="115"/>
      <c r="AU626" s="115"/>
      <c r="AV626" s="115"/>
      <c r="AW626" s="115"/>
      <c r="AX626" s="252" t="str">
        <f>"現在"&amp;LEN(M625)&amp;"字です。"</f>
        <v>現在0字です。</v>
      </c>
      <c r="AY626" s="254"/>
      <c r="BD626" s="47"/>
      <c r="BE626" s="257"/>
      <c r="BJ626" s="263"/>
    </row>
    <row r="627" spans="3:62" s="36" customFormat="1" ht="16.5" customHeight="1">
      <c r="C627" s="62"/>
      <c r="D627" s="62"/>
      <c r="E627" s="62"/>
      <c r="F627" s="62"/>
      <c r="G627" s="62"/>
      <c r="H627" s="62"/>
      <c r="I627" s="62"/>
      <c r="J627" s="62"/>
      <c r="K627" s="62"/>
      <c r="L627" s="62"/>
      <c r="M627" s="115"/>
      <c r="N627" s="115"/>
      <c r="O627" s="115"/>
      <c r="P627" s="115"/>
      <c r="Q627" s="115"/>
      <c r="R627" s="115"/>
      <c r="S627" s="115"/>
      <c r="T627" s="115"/>
      <c r="U627" s="115"/>
      <c r="V627" s="115"/>
      <c r="W627" s="115"/>
      <c r="X627" s="115"/>
      <c r="Y627" s="115"/>
      <c r="Z627" s="115"/>
      <c r="AA627" s="115"/>
      <c r="AB627" s="115"/>
      <c r="AC627" s="115"/>
      <c r="AD627" s="115"/>
      <c r="AE627" s="115"/>
      <c r="AF627" s="115"/>
      <c r="AG627" s="115"/>
      <c r="AH627" s="115"/>
      <c r="AI627" s="115"/>
      <c r="AJ627" s="115"/>
      <c r="AK627" s="115"/>
      <c r="AL627" s="115"/>
      <c r="AM627" s="115"/>
      <c r="AN627" s="115"/>
      <c r="AO627" s="115"/>
      <c r="AP627" s="115"/>
      <c r="AQ627" s="115"/>
      <c r="AR627" s="115"/>
      <c r="AS627" s="115"/>
      <c r="AT627" s="115"/>
      <c r="AU627" s="115"/>
      <c r="AV627" s="115"/>
      <c r="AW627" s="115"/>
      <c r="AX627" s="249" t="str">
        <f>IF(LEN(M625)&gt;=100,"","あと"&amp;100-LEN(M625)&amp;"字入力してください。")</f>
        <v>あと100字入力してください。</v>
      </c>
      <c r="AY627" s="251"/>
      <c r="BD627" s="47"/>
      <c r="BE627" s="257"/>
      <c r="BJ627" s="263"/>
    </row>
    <row r="628" spans="3:62" s="36" customFormat="1" ht="16.5" customHeight="1">
      <c r="C628" s="63" t="s">
        <v>8545</v>
      </c>
      <c r="D628" s="84"/>
      <c r="E628" s="87"/>
      <c r="F628" s="63" t="s">
        <v>1283</v>
      </c>
      <c r="G628" s="84"/>
      <c r="H628" s="84"/>
      <c r="I628" s="84"/>
      <c r="J628" s="87"/>
      <c r="K628" s="63" t="s">
        <v>2497</v>
      </c>
      <c r="L628" s="87"/>
      <c r="M628" s="112"/>
      <c r="N628" s="125"/>
      <c r="O628" s="130" t="s">
        <v>12022</v>
      </c>
      <c r="P628" s="130"/>
      <c r="Q628" s="130"/>
      <c r="R628" s="130"/>
      <c r="S628" s="130"/>
      <c r="T628" s="130"/>
      <c r="U628" s="130"/>
      <c r="V628" s="130"/>
      <c r="W628" s="130"/>
      <c r="X628" s="130"/>
      <c r="Y628" s="130"/>
      <c r="Z628" s="130"/>
      <c r="AA628" s="130"/>
      <c r="AB628" s="130"/>
      <c r="AC628" s="130"/>
      <c r="AD628" s="130"/>
      <c r="AE628" s="130"/>
      <c r="AF628" s="130"/>
      <c r="AG628" s="130"/>
      <c r="AH628" s="130"/>
      <c r="AI628" s="130"/>
      <c r="AJ628" s="130"/>
      <c r="AK628" s="130"/>
      <c r="AL628" s="130"/>
      <c r="AM628" s="130"/>
      <c r="AN628" s="130"/>
      <c r="AO628" s="130"/>
      <c r="AP628" s="130"/>
      <c r="AQ628" s="130"/>
      <c r="AR628" s="130"/>
      <c r="AS628" s="130"/>
      <c r="AT628" s="130"/>
      <c r="AU628" s="130"/>
      <c r="AV628" s="130"/>
      <c r="AW628" s="242"/>
      <c r="AX628" s="252"/>
      <c r="AY628" s="251"/>
      <c r="BD628" s="47"/>
      <c r="BE628" s="257" t="b">
        <v>0</v>
      </c>
      <c r="BI628" s="36" t="str">
        <f>IF(BH608="未計測",IF(BE636=1,IF(OR(AND(BE628=FALSE,BE629=FALSE,BE630=FALSE,BE631=FALSE,BE632=FALSE),M633="",Z636="",M642=""),"未回答",IF(AND(AX635="",AX644=""),"回答済み","字数不足")),IF(BE636=2,IF(OR(AND(BE628=FALSE,BE629=FALSE,BE630=FALSE,BE631=FALSE,BE632=FALSE),M633="",Z639="",M642=""),"未回答",IF(AND(AX635="",AX641="",AX644=""),"回答済み","字数不足")),"未回答")),"―")</f>
        <v>―</v>
      </c>
      <c r="BJ628" s="263"/>
    </row>
    <row r="629" spans="3:62" s="36" customFormat="1" ht="16.5" customHeight="1">
      <c r="C629" s="60"/>
      <c r="D629" s="83"/>
      <c r="E629" s="88"/>
      <c r="F629" s="60"/>
      <c r="G629" s="83"/>
      <c r="H629" s="83"/>
      <c r="I629" s="83"/>
      <c r="J629" s="88"/>
      <c r="K629" s="60"/>
      <c r="L629" s="88"/>
      <c r="M629" s="113"/>
      <c r="N629" s="126"/>
      <c r="O629" s="131" t="s">
        <v>11487</v>
      </c>
      <c r="P629" s="131"/>
      <c r="Q629" s="131"/>
      <c r="R629" s="131"/>
      <c r="S629" s="131"/>
      <c r="T629" s="131"/>
      <c r="U629" s="131"/>
      <c r="V629" s="131"/>
      <c r="W629" s="131"/>
      <c r="X629" s="131"/>
      <c r="Y629" s="131"/>
      <c r="Z629" s="131"/>
      <c r="AA629" s="131"/>
      <c r="AB629" s="131"/>
      <c r="AC629" s="131"/>
      <c r="AD629" s="131"/>
      <c r="AE629" s="131"/>
      <c r="AF629" s="131"/>
      <c r="AG629" s="131"/>
      <c r="AH629" s="131"/>
      <c r="AI629" s="131"/>
      <c r="AJ629" s="131"/>
      <c r="AK629" s="131"/>
      <c r="AL629" s="131"/>
      <c r="AM629" s="131"/>
      <c r="AN629" s="131"/>
      <c r="AO629" s="131"/>
      <c r="AP629" s="131"/>
      <c r="AQ629" s="131"/>
      <c r="AR629" s="131"/>
      <c r="AS629" s="131"/>
      <c r="AT629" s="131"/>
      <c r="AU629" s="131"/>
      <c r="AV629" s="131"/>
      <c r="AW629" s="243"/>
      <c r="AX629" s="252"/>
      <c r="AY629" s="251"/>
      <c r="BD629" s="47"/>
      <c r="BE629" s="257" t="b">
        <v>0</v>
      </c>
      <c r="BJ629" s="263"/>
    </row>
    <row r="630" spans="3:62" s="36" customFormat="1" ht="16.5" customHeight="1">
      <c r="C630" s="60"/>
      <c r="D630" s="83"/>
      <c r="E630" s="88"/>
      <c r="F630" s="60"/>
      <c r="G630" s="83"/>
      <c r="H630" s="83"/>
      <c r="I630" s="83"/>
      <c r="J630" s="88"/>
      <c r="K630" s="60"/>
      <c r="L630" s="88"/>
      <c r="M630" s="113"/>
      <c r="N630" s="126"/>
      <c r="O630" s="131" t="s">
        <v>11960</v>
      </c>
      <c r="P630" s="131"/>
      <c r="Q630" s="131"/>
      <c r="R630" s="131"/>
      <c r="S630" s="131"/>
      <c r="T630" s="131"/>
      <c r="U630" s="131"/>
      <c r="V630" s="131"/>
      <c r="W630" s="131"/>
      <c r="X630" s="131"/>
      <c r="Y630" s="131"/>
      <c r="Z630" s="131"/>
      <c r="AA630" s="131"/>
      <c r="AB630" s="131"/>
      <c r="AC630" s="131"/>
      <c r="AD630" s="131"/>
      <c r="AE630" s="131"/>
      <c r="AF630" s="131"/>
      <c r="AG630" s="131"/>
      <c r="AH630" s="131"/>
      <c r="AI630" s="131"/>
      <c r="AJ630" s="131"/>
      <c r="AK630" s="131"/>
      <c r="AL630" s="131"/>
      <c r="AM630" s="131"/>
      <c r="AN630" s="131"/>
      <c r="AO630" s="131"/>
      <c r="AP630" s="131"/>
      <c r="AQ630" s="131"/>
      <c r="AR630" s="131"/>
      <c r="AS630" s="131"/>
      <c r="AT630" s="131"/>
      <c r="AU630" s="131"/>
      <c r="AV630" s="131"/>
      <c r="AW630" s="243"/>
      <c r="AX630" s="252"/>
      <c r="AY630" s="251"/>
      <c r="BD630" s="47"/>
      <c r="BE630" s="257" t="b">
        <v>0</v>
      </c>
      <c r="BJ630" s="263"/>
    </row>
    <row r="631" spans="3:62" s="36" customFormat="1" ht="16.5" customHeight="1">
      <c r="C631" s="60"/>
      <c r="D631" s="83"/>
      <c r="E631" s="88"/>
      <c r="F631" s="60"/>
      <c r="G631" s="83"/>
      <c r="H631" s="83"/>
      <c r="I631" s="83"/>
      <c r="J631" s="88"/>
      <c r="K631" s="60"/>
      <c r="L631" s="88"/>
      <c r="M631" s="113"/>
      <c r="N631" s="126"/>
      <c r="O631" s="131" t="s">
        <v>11963</v>
      </c>
      <c r="P631" s="131"/>
      <c r="Q631" s="131"/>
      <c r="R631" s="131"/>
      <c r="S631" s="131"/>
      <c r="T631" s="131"/>
      <c r="U631" s="131"/>
      <c r="V631" s="131"/>
      <c r="W631" s="131"/>
      <c r="X631" s="131"/>
      <c r="Y631" s="131"/>
      <c r="Z631" s="131"/>
      <c r="AA631" s="131"/>
      <c r="AB631" s="131"/>
      <c r="AC631" s="131"/>
      <c r="AD631" s="131"/>
      <c r="AE631" s="131"/>
      <c r="AF631" s="131"/>
      <c r="AG631" s="131"/>
      <c r="AH631" s="131"/>
      <c r="AI631" s="131"/>
      <c r="AJ631" s="131"/>
      <c r="AK631" s="131"/>
      <c r="AL631" s="131"/>
      <c r="AM631" s="131"/>
      <c r="AN631" s="131"/>
      <c r="AO631" s="131"/>
      <c r="AP631" s="131"/>
      <c r="AQ631" s="131"/>
      <c r="AR631" s="131"/>
      <c r="AS631" s="131"/>
      <c r="AT631" s="131"/>
      <c r="AU631" s="131"/>
      <c r="AV631" s="131"/>
      <c r="AW631" s="243"/>
      <c r="AX631" s="252"/>
      <c r="AY631" s="251"/>
      <c r="BD631" s="47"/>
      <c r="BE631" s="257" t="b">
        <v>0</v>
      </c>
      <c r="BJ631" s="263"/>
    </row>
    <row r="632" spans="3:62" s="36" customFormat="1" ht="16.5" customHeight="1">
      <c r="C632" s="60"/>
      <c r="D632" s="83"/>
      <c r="E632" s="88"/>
      <c r="F632" s="60"/>
      <c r="G632" s="83"/>
      <c r="H632" s="83"/>
      <c r="I632" s="83"/>
      <c r="J632" s="88"/>
      <c r="K632" s="61"/>
      <c r="L632" s="89"/>
      <c r="M632" s="113"/>
      <c r="N632" s="126"/>
      <c r="O632" s="131" t="s">
        <v>11961</v>
      </c>
      <c r="P632" s="131"/>
      <c r="Q632" s="131"/>
      <c r="R632" s="131"/>
      <c r="S632" s="131"/>
      <c r="T632" s="131"/>
      <c r="U632" s="131"/>
      <c r="V632" s="131"/>
      <c r="W632" s="131"/>
      <c r="X632" s="131"/>
      <c r="Y632" s="131"/>
      <c r="Z632" s="131"/>
      <c r="AA632" s="131"/>
      <c r="AB632" s="131"/>
      <c r="AC632" s="131"/>
      <c r="AD632" s="131"/>
      <c r="AE632" s="131"/>
      <c r="AF632" s="131"/>
      <c r="AG632" s="131"/>
      <c r="AH632" s="131"/>
      <c r="AI632" s="131"/>
      <c r="AJ632" s="131"/>
      <c r="AK632" s="131"/>
      <c r="AL632" s="131"/>
      <c r="AM632" s="131"/>
      <c r="AN632" s="131"/>
      <c r="AO632" s="131"/>
      <c r="AP632" s="131"/>
      <c r="AQ632" s="131"/>
      <c r="AR632" s="131"/>
      <c r="AS632" s="131"/>
      <c r="AT632" s="131"/>
      <c r="AU632" s="131"/>
      <c r="AV632" s="131"/>
      <c r="AW632" s="243"/>
      <c r="AX632" s="252"/>
      <c r="AY632" s="251"/>
      <c r="BD632" s="47"/>
      <c r="BE632" s="257" t="b">
        <v>0</v>
      </c>
      <c r="BJ632" s="263"/>
    </row>
    <row r="633" spans="3:62" s="36" customFormat="1" ht="16.5" customHeight="1">
      <c r="C633" s="60"/>
      <c r="D633" s="83"/>
      <c r="E633" s="88"/>
      <c r="F633" s="60"/>
      <c r="G633" s="83"/>
      <c r="H633" s="83"/>
      <c r="I633" s="83"/>
      <c r="J633" s="88"/>
      <c r="K633" s="62" t="s">
        <v>10677</v>
      </c>
      <c r="L633" s="62"/>
      <c r="M633" s="115"/>
      <c r="N633" s="115"/>
      <c r="O633" s="115"/>
      <c r="P633" s="115"/>
      <c r="Q633" s="115"/>
      <c r="R633" s="115"/>
      <c r="S633" s="115"/>
      <c r="T633" s="115"/>
      <c r="U633" s="115"/>
      <c r="V633" s="115"/>
      <c r="W633" s="115"/>
      <c r="X633" s="115"/>
      <c r="Y633" s="115"/>
      <c r="Z633" s="115"/>
      <c r="AA633" s="115"/>
      <c r="AB633" s="115"/>
      <c r="AC633" s="115"/>
      <c r="AD633" s="115"/>
      <c r="AE633" s="115"/>
      <c r="AF633" s="115"/>
      <c r="AG633" s="115"/>
      <c r="AH633" s="115"/>
      <c r="AI633" s="115"/>
      <c r="AJ633" s="115"/>
      <c r="AK633" s="115"/>
      <c r="AL633" s="115"/>
      <c r="AM633" s="115"/>
      <c r="AN633" s="115"/>
      <c r="AO633" s="115"/>
      <c r="AP633" s="115"/>
      <c r="AQ633" s="115"/>
      <c r="AR633" s="115"/>
      <c r="AS633" s="115"/>
      <c r="AT633" s="115"/>
      <c r="AU633" s="115"/>
      <c r="AV633" s="115"/>
      <c r="AW633" s="115"/>
      <c r="AX633" s="252"/>
      <c r="AY633" s="251"/>
      <c r="BD633" s="47"/>
      <c r="BE633" s="257"/>
      <c r="BJ633" s="263"/>
    </row>
    <row r="634" spans="3:62" s="36" customFormat="1" ht="16.5" customHeight="1">
      <c r="C634" s="60"/>
      <c r="D634" s="83"/>
      <c r="E634" s="88"/>
      <c r="F634" s="60"/>
      <c r="G634" s="83"/>
      <c r="H634" s="83"/>
      <c r="I634" s="83"/>
      <c r="J634" s="88"/>
      <c r="K634" s="62"/>
      <c r="L634" s="62"/>
      <c r="M634" s="115"/>
      <c r="N634" s="115"/>
      <c r="O634" s="115"/>
      <c r="P634" s="115"/>
      <c r="Q634" s="115"/>
      <c r="R634" s="115"/>
      <c r="S634" s="115"/>
      <c r="T634" s="115"/>
      <c r="U634" s="115"/>
      <c r="V634" s="115"/>
      <c r="W634" s="115"/>
      <c r="X634" s="115"/>
      <c r="Y634" s="115"/>
      <c r="Z634" s="115"/>
      <c r="AA634" s="115"/>
      <c r="AB634" s="115"/>
      <c r="AC634" s="115"/>
      <c r="AD634" s="115"/>
      <c r="AE634" s="115"/>
      <c r="AF634" s="115"/>
      <c r="AG634" s="115"/>
      <c r="AH634" s="115"/>
      <c r="AI634" s="115"/>
      <c r="AJ634" s="115"/>
      <c r="AK634" s="115"/>
      <c r="AL634" s="115"/>
      <c r="AM634" s="115"/>
      <c r="AN634" s="115"/>
      <c r="AO634" s="115"/>
      <c r="AP634" s="115"/>
      <c r="AQ634" s="115"/>
      <c r="AR634" s="115"/>
      <c r="AS634" s="115"/>
      <c r="AT634" s="115"/>
      <c r="AU634" s="115"/>
      <c r="AV634" s="115"/>
      <c r="AW634" s="115"/>
      <c r="AX634" s="252" t="str">
        <f>"現在"&amp;LEN(M633)&amp;"字です。"</f>
        <v>現在0字です。</v>
      </c>
      <c r="AY634" s="251"/>
      <c r="BD634" s="47"/>
      <c r="BE634" s="257"/>
      <c r="BJ634" s="263"/>
    </row>
    <row r="635" spans="3:62" s="36" customFormat="1" ht="16.5" customHeight="1">
      <c r="C635" s="60"/>
      <c r="D635" s="83"/>
      <c r="E635" s="88"/>
      <c r="F635" s="61"/>
      <c r="G635" s="82"/>
      <c r="H635" s="82"/>
      <c r="I635" s="82"/>
      <c r="J635" s="89"/>
      <c r="K635" s="62"/>
      <c r="L635" s="62"/>
      <c r="M635" s="115"/>
      <c r="N635" s="115"/>
      <c r="O635" s="115"/>
      <c r="P635" s="115"/>
      <c r="Q635" s="115"/>
      <c r="R635" s="115"/>
      <c r="S635" s="115"/>
      <c r="T635" s="115"/>
      <c r="U635" s="115"/>
      <c r="V635" s="115"/>
      <c r="W635" s="115"/>
      <c r="X635" s="115"/>
      <c r="Y635" s="115"/>
      <c r="Z635" s="115"/>
      <c r="AA635" s="115"/>
      <c r="AB635" s="115"/>
      <c r="AC635" s="115"/>
      <c r="AD635" s="115"/>
      <c r="AE635" s="115"/>
      <c r="AF635" s="115"/>
      <c r="AG635" s="115"/>
      <c r="AH635" s="115"/>
      <c r="AI635" s="115"/>
      <c r="AJ635" s="115"/>
      <c r="AK635" s="115"/>
      <c r="AL635" s="115"/>
      <c r="AM635" s="115"/>
      <c r="AN635" s="115"/>
      <c r="AO635" s="115"/>
      <c r="AP635" s="115"/>
      <c r="AQ635" s="115"/>
      <c r="AR635" s="115"/>
      <c r="AS635" s="115"/>
      <c r="AT635" s="115"/>
      <c r="AU635" s="115"/>
      <c r="AV635" s="115"/>
      <c r="AW635" s="115"/>
      <c r="AX635" s="249" t="str">
        <f>IF(LEN(M633)&gt;=100,"","あと"&amp;100-LEN(M633)&amp;"字入力してください。")</f>
        <v>あと100字入力してください。</v>
      </c>
      <c r="AY635" s="251"/>
      <c r="BD635" s="47"/>
      <c r="BE635" s="257"/>
      <c r="BJ635" s="263"/>
    </row>
    <row r="636" spans="3:62" s="36" customFormat="1" ht="16.5" customHeight="1">
      <c r="C636" s="60"/>
      <c r="D636" s="83"/>
      <c r="E636" s="88"/>
      <c r="F636" s="63" t="s">
        <v>7494</v>
      </c>
      <c r="G636" s="84"/>
      <c r="H636" s="84"/>
      <c r="I636" s="84"/>
      <c r="J636" s="84"/>
      <c r="K636" s="84"/>
      <c r="L636" s="87"/>
      <c r="M636" s="116"/>
      <c r="N636" s="79"/>
      <c r="O636" s="135" t="s">
        <v>11957</v>
      </c>
      <c r="P636" s="135"/>
      <c r="Q636" s="135"/>
      <c r="R636" s="135"/>
      <c r="S636" s="135"/>
      <c r="T636" s="135"/>
      <c r="U636" s="158"/>
      <c r="V636" s="63" t="s">
        <v>11959</v>
      </c>
      <c r="W636" s="84"/>
      <c r="X636" s="84"/>
      <c r="Y636" s="87"/>
      <c r="Z636" s="116"/>
      <c r="AA636" s="79"/>
      <c r="AB636" s="79"/>
      <c r="AC636" s="79"/>
      <c r="AD636" s="79"/>
      <c r="AE636" s="79"/>
      <c r="AF636" s="79"/>
      <c r="AG636" s="79"/>
      <c r="AH636" s="79"/>
      <c r="AI636" s="79"/>
      <c r="AJ636" s="79"/>
      <c r="AK636" s="79"/>
      <c r="AL636" s="79"/>
      <c r="AM636" s="79"/>
      <c r="AN636" s="79"/>
      <c r="AO636" s="79"/>
      <c r="AP636" s="79"/>
      <c r="AQ636" s="79"/>
      <c r="AR636" s="79"/>
      <c r="AS636" s="79"/>
      <c r="AT636" s="79"/>
      <c r="AU636" s="79"/>
      <c r="AV636" s="79"/>
      <c r="AW636" s="167"/>
      <c r="AX636" s="249"/>
      <c r="AY636" s="251"/>
      <c r="BD636" s="47"/>
      <c r="BE636" s="257">
        <v>0</v>
      </c>
      <c r="BJ636" s="263"/>
    </row>
    <row r="637" spans="3:62" s="36" customFormat="1" ht="16.5" customHeight="1">
      <c r="C637" s="60"/>
      <c r="D637" s="83"/>
      <c r="E637" s="88"/>
      <c r="F637" s="60"/>
      <c r="G637" s="83"/>
      <c r="H637" s="83"/>
      <c r="I637" s="83"/>
      <c r="J637" s="83"/>
      <c r="K637" s="83"/>
      <c r="L637" s="88"/>
      <c r="M637" s="117"/>
      <c r="N637" s="80"/>
      <c r="O637" s="136"/>
      <c r="P637" s="136"/>
      <c r="Q637" s="136"/>
      <c r="R637" s="136"/>
      <c r="S637" s="136"/>
      <c r="T637" s="136"/>
      <c r="U637" s="159"/>
      <c r="V637" s="60"/>
      <c r="W637" s="83"/>
      <c r="X637" s="83"/>
      <c r="Y637" s="88"/>
      <c r="Z637" s="117"/>
      <c r="AA637" s="80"/>
      <c r="AB637" s="80"/>
      <c r="AC637" s="80"/>
      <c r="AD637" s="80"/>
      <c r="AE637" s="80"/>
      <c r="AF637" s="80"/>
      <c r="AG637" s="80"/>
      <c r="AH637" s="80"/>
      <c r="AI637" s="80"/>
      <c r="AJ637" s="80"/>
      <c r="AK637" s="80"/>
      <c r="AL637" s="80"/>
      <c r="AM637" s="80"/>
      <c r="AN637" s="80"/>
      <c r="AO637" s="80"/>
      <c r="AP637" s="80"/>
      <c r="AQ637" s="80"/>
      <c r="AR637" s="80"/>
      <c r="AS637" s="80"/>
      <c r="AT637" s="80"/>
      <c r="AU637" s="80"/>
      <c r="AV637" s="80"/>
      <c r="AW637" s="168"/>
      <c r="AX637" s="249"/>
      <c r="AY637" s="251"/>
      <c r="BD637" s="47"/>
      <c r="BE637" s="257"/>
      <c r="BJ637" s="263"/>
    </row>
    <row r="638" spans="3:62" s="36" customFormat="1" ht="16.5" customHeight="1">
      <c r="C638" s="60"/>
      <c r="D638" s="83"/>
      <c r="E638" s="88"/>
      <c r="F638" s="60"/>
      <c r="G638" s="83"/>
      <c r="H638" s="83"/>
      <c r="I638" s="83"/>
      <c r="J638" s="83"/>
      <c r="K638" s="83"/>
      <c r="L638" s="88"/>
      <c r="M638" s="118"/>
      <c r="N638" s="128"/>
      <c r="O638" s="137"/>
      <c r="P638" s="137"/>
      <c r="Q638" s="137"/>
      <c r="R638" s="137"/>
      <c r="S638" s="137"/>
      <c r="T638" s="137"/>
      <c r="U638" s="160"/>
      <c r="V638" s="61"/>
      <c r="W638" s="82"/>
      <c r="X638" s="82"/>
      <c r="Y638" s="89"/>
      <c r="Z638" s="118"/>
      <c r="AA638" s="128"/>
      <c r="AB638" s="128"/>
      <c r="AC638" s="128"/>
      <c r="AD638" s="128"/>
      <c r="AE638" s="128"/>
      <c r="AF638" s="128"/>
      <c r="AG638" s="128"/>
      <c r="AH638" s="128"/>
      <c r="AI638" s="128"/>
      <c r="AJ638" s="128"/>
      <c r="AK638" s="128"/>
      <c r="AL638" s="128"/>
      <c r="AM638" s="128"/>
      <c r="AN638" s="128"/>
      <c r="AO638" s="128"/>
      <c r="AP638" s="128"/>
      <c r="AQ638" s="128"/>
      <c r="AR638" s="128"/>
      <c r="AS638" s="128"/>
      <c r="AT638" s="128"/>
      <c r="AU638" s="128"/>
      <c r="AV638" s="128"/>
      <c r="AW638" s="247"/>
      <c r="AX638" s="249"/>
      <c r="AY638" s="251"/>
      <c r="BD638" s="47"/>
      <c r="BE638" s="257"/>
      <c r="BJ638" s="263"/>
    </row>
    <row r="639" spans="3:62" s="36" customFormat="1" ht="16.5" customHeight="1">
      <c r="C639" s="60"/>
      <c r="D639" s="83"/>
      <c r="E639" s="88"/>
      <c r="F639" s="60"/>
      <c r="G639" s="83"/>
      <c r="H639" s="83"/>
      <c r="I639" s="83"/>
      <c r="J639" s="83"/>
      <c r="K639" s="83"/>
      <c r="L639" s="88"/>
      <c r="M639" s="116"/>
      <c r="N639" s="79"/>
      <c r="O639" s="135" t="s">
        <v>10367</v>
      </c>
      <c r="P639" s="135"/>
      <c r="Q639" s="135"/>
      <c r="R639" s="135"/>
      <c r="S639" s="135"/>
      <c r="T639" s="135"/>
      <c r="U639" s="158"/>
      <c r="V639" s="63" t="s">
        <v>4018</v>
      </c>
      <c r="W639" s="84"/>
      <c r="X639" s="84"/>
      <c r="Y639" s="87"/>
      <c r="Z639" s="119"/>
      <c r="AA639" s="129"/>
      <c r="AB639" s="129"/>
      <c r="AC639" s="129"/>
      <c r="AD639" s="129"/>
      <c r="AE639" s="129"/>
      <c r="AF639" s="129"/>
      <c r="AG639" s="129"/>
      <c r="AH639" s="129"/>
      <c r="AI639" s="129"/>
      <c r="AJ639" s="129"/>
      <c r="AK639" s="129"/>
      <c r="AL639" s="129"/>
      <c r="AM639" s="129"/>
      <c r="AN639" s="129"/>
      <c r="AO639" s="129"/>
      <c r="AP639" s="129"/>
      <c r="AQ639" s="129"/>
      <c r="AR639" s="129"/>
      <c r="AS639" s="129"/>
      <c r="AT639" s="129"/>
      <c r="AU639" s="129"/>
      <c r="AV639" s="129"/>
      <c r="AW639" s="239"/>
      <c r="AX639" s="252"/>
      <c r="AY639" s="251"/>
      <c r="BD639" s="47"/>
      <c r="BE639" s="257"/>
      <c r="BJ639" s="263"/>
    </row>
    <row r="640" spans="3:62" s="36" customFormat="1" ht="16.5" customHeight="1">
      <c r="C640" s="60"/>
      <c r="D640" s="83"/>
      <c r="E640" s="88"/>
      <c r="F640" s="60"/>
      <c r="G640" s="83"/>
      <c r="H640" s="83"/>
      <c r="I640" s="83"/>
      <c r="J640" s="83"/>
      <c r="K640" s="83"/>
      <c r="L640" s="88"/>
      <c r="M640" s="117"/>
      <c r="N640" s="80"/>
      <c r="O640" s="136"/>
      <c r="P640" s="136"/>
      <c r="Q640" s="136"/>
      <c r="R640" s="136"/>
      <c r="S640" s="136"/>
      <c r="T640" s="136"/>
      <c r="U640" s="159"/>
      <c r="V640" s="60"/>
      <c r="W640" s="83"/>
      <c r="X640" s="83"/>
      <c r="Y640" s="88"/>
      <c r="Z640" s="109"/>
      <c r="AA640" s="124"/>
      <c r="AB640" s="124"/>
      <c r="AC640" s="124"/>
      <c r="AD640" s="124"/>
      <c r="AE640" s="124"/>
      <c r="AF640" s="124"/>
      <c r="AG640" s="124"/>
      <c r="AH640" s="124"/>
      <c r="AI640" s="124"/>
      <c r="AJ640" s="124"/>
      <c r="AK640" s="124"/>
      <c r="AL640" s="124"/>
      <c r="AM640" s="124"/>
      <c r="AN640" s="124"/>
      <c r="AO640" s="124"/>
      <c r="AP640" s="124"/>
      <c r="AQ640" s="124"/>
      <c r="AR640" s="124"/>
      <c r="AS640" s="124"/>
      <c r="AT640" s="124"/>
      <c r="AU640" s="124"/>
      <c r="AV640" s="124"/>
      <c r="AW640" s="240"/>
      <c r="AX640" s="252" t="str">
        <f>"現在"&amp;LEN(Z639)&amp;"字です。"</f>
        <v>現在0字です。</v>
      </c>
      <c r="AY640" s="251"/>
      <c r="BD640" s="47"/>
      <c r="BE640" s="257"/>
      <c r="BJ640" s="263"/>
    </row>
    <row r="641" spans="2:62" s="36" customFormat="1" ht="16.5" customHeight="1">
      <c r="C641" s="60"/>
      <c r="D641" s="83"/>
      <c r="E641" s="88"/>
      <c r="F641" s="61"/>
      <c r="G641" s="82"/>
      <c r="H641" s="82"/>
      <c r="I641" s="82"/>
      <c r="J641" s="82"/>
      <c r="K641" s="82"/>
      <c r="L641" s="89"/>
      <c r="M641" s="118"/>
      <c r="N641" s="128"/>
      <c r="O641" s="137"/>
      <c r="P641" s="137"/>
      <c r="Q641" s="137"/>
      <c r="R641" s="137"/>
      <c r="S641" s="137"/>
      <c r="T641" s="137"/>
      <c r="U641" s="160"/>
      <c r="V641" s="61"/>
      <c r="W641" s="82"/>
      <c r="X641" s="82"/>
      <c r="Y641" s="89"/>
      <c r="Z641" s="110"/>
      <c r="AA641" s="123"/>
      <c r="AB641" s="123"/>
      <c r="AC641" s="123"/>
      <c r="AD641" s="123"/>
      <c r="AE641" s="123"/>
      <c r="AF641" s="123"/>
      <c r="AG641" s="123"/>
      <c r="AH641" s="123"/>
      <c r="AI641" s="123"/>
      <c r="AJ641" s="123"/>
      <c r="AK641" s="123"/>
      <c r="AL641" s="123"/>
      <c r="AM641" s="123"/>
      <c r="AN641" s="123"/>
      <c r="AO641" s="123"/>
      <c r="AP641" s="123"/>
      <c r="AQ641" s="123"/>
      <c r="AR641" s="123"/>
      <c r="AS641" s="123"/>
      <c r="AT641" s="123"/>
      <c r="AU641" s="123"/>
      <c r="AV641" s="123"/>
      <c r="AW641" s="241"/>
      <c r="AX641" s="249" t="str">
        <f>IF(LEN(Z639)&gt;=100,"","あと"&amp;100-LEN(Z639)&amp;"字入力してください。")</f>
        <v>あと100字入力してください。</v>
      </c>
      <c r="AY641" s="251"/>
      <c r="BD641" s="47"/>
      <c r="BE641" s="257"/>
      <c r="BJ641" s="263"/>
    </row>
    <row r="642" spans="2:62" s="36" customFormat="1" ht="16.5" customHeight="1">
      <c r="C642" s="60"/>
      <c r="D642" s="83"/>
      <c r="E642" s="88"/>
      <c r="F642" s="62" t="s">
        <v>11955</v>
      </c>
      <c r="G642" s="62"/>
      <c r="H642" s="62"/>
      <c r="I642" s="62"/>
      <c r="J642" s="62"/>
      <c r="K642" s="62"/>
      <c r="L642" s="62"/>
      <c r="M642" s="119"/>
      <c r="N642" s="129"/>
      <c r="O642" s="129"/>
      <c r="P642" s="129"/>
      <c r="Q642" s="129"/>
      <c r="R642" s="129"/>
      <c r="S642" s="129"/>
      <c r="T642" s="129"/>
      <c r="U642" s="129"/>
      <c r="V642" s="129"/>
      <c r="W642" s="129"/>
      <c r="X642" s="129"/>
      <c r="Y642" s="129"/>
      <c r="Z642" s="129"/>
      <c r="AA642" s="129"/>
      <c r="AB642" s="129"/>
      <c r="AC642" s="129"/>
      <c r="AD642" s="129"/>
      <c r="AE642" s="129"/>
      <c r="AF642" s="129"/>
      <c r="AG642" s="129"/>
      <c r="AH642" s="129"/>
      <c r="AI642" s="129"/>
      <c r="AJ642" s="129"/>
      <c r="AK642" s="129"/>
      <c r="AL642" s="129"/>
      <c r="AM642" s="129"/>
      <c r="AN642" s="129"/>
      <c r="AO642" s="129"/>
      <c r="AP642" s="129"/>
      <c r="AQ642" s="129"/>
      <c r="AR642" s="129"/>
      <c r="AS642" s="129"/>
      <c r="AT642" s="129"/>
      <c r="AU642" s="129"/>
      <c r="AV642" s="129"/>
      <c r="AW642" s="239"/>
      <c r="AX642" s="252"/>
      <c r="AY642" s="251"/>
      <c r="BD642" s="47"/>
      <c r="BE642" s="257"/>
      <c r="BJ642" s="263"/>
    </row>
    <row r="643" spans="2:62" s="36" customFormat="1" ht="16.5" customHeight="1">
      <c r="C643" s="60"/>
      <c r="D643" s="83"/>
      <c r="E643" s="88"/>
      <c r="F643" s="62"/>
      <c r="G643" s="62"/>
      <c r="H643" s="62"/>
      <c r="I643" s="62"/>
      <c r="J643" s="62"/>
      <c r="K643" s="62"/>
      <c r="L643" s="62"/>
      <c r="M643" s="109"/>
      <c r="N643" s="124"/>
      <c r="O643" s="124"/>
      <c r="P643" s="124"/>
      <c r="Q643" s="124"/>
      <c r="R643" s="124"/>
      <c r="S643" s="124"/>
      <c r="T643" s="124"/>
      <c r="U643" s="124"/>
      <c r="V643" s="124"/>
      <c r="W643" s="124"/>
      <c r="X643" s="124"/>
      <c r="Y643" s="124"/>
      <c r="Z643" s="124"/>
      <c r="AA643" s="124"/>
      <c r="AB643" s="124"/>
      <c r="AC643" s="124"/>
      <c r="AD643" s="124"/>
      <c r="AE643" s="124"/>
      <c r="AF643" s="124"/>
      <c r="AG643" s="124"/>
      <c r="AH643" s="124"/>
      <c r="AI643" s="124"/>
      <c r="AJ643" s="124"/>
      <c r="AK643" s="124"/>
      <c r="AL643" s="124"/>
      <c r="AM643" s="124"/>
      <c r="AN643" s="124"/>
      <c r="AO643" s="124"/>
      <c r="AP643" s="124"/>
      <c r="AQ643" s="124"/>
      <c r="AR643" s="124"/>
      <c r="AS643" s="124"/>
      <c r="AT643" s="124"/>
      <c r="AU643" s="124"/>
      <c r="AV643" s="124"/>
      <c r="AW643" s="240"/>
      <c r="AX643" s="252" t="str">
        <f>"現在"&amp;LEN(M642)&amp;"字です。"</f>
        <v>現在0字です。</v>
      </c>
      <c r="AY643" s="251"/>
      <c r="BD643" s="47"/>
      <c r="BE643" s="257"/>
      <c r="BJ643" s="263"/>
    </row>
    <row r="644" spans="2:62" s="36" customFormat="1" ht="16.5" customHeight="1">
      <c r="C644" s="61"/>
      <c r="D644" s="82"/>
      <c r="E644" s="89"/>
      <c r="F644" s="62"/>
      <c r="G644" s="62"/>
      <c r="H644" s="62"/>
      <c r="I644" s="62"/>
      <c r="J644" s="62"/>
      <c r="K644" s="62"/>
      <c r="L644" s="62"/>
      <c r="M644" s="110"/>
      <c r="N644" s="123"/>
      <c r="O644" s="123"/>
      <c r="P644" s="123"/>
      <c r="Q644" s="123"/>
      <c r="R644" s="123"/>
      <c r="S644" s="123"/>
      <c r="T644" s="123"/>
      <c r="U644" s="123"/>
      <c r="V644" s="123"/>
      <c r="W644" s="123"/>
      <c r="X644" s="123"/>
      <c r="Y644" s="123"/>
      <c r="Z644" s="123"/>
      <c r="AA644" s="123"/>
      <c r="AB644" s="123"/>
      <c r="AC644" s="123"/>
      <c r="AD644" s="123"/>
      <c r="AE644" s="123"/>
      <c r="AF644" s="123"/>
      <c r="AG644" s="123"/>
      <c r="AH644" s="123"/>
      <c r="AI644" s="123"/>
      <c r="AJ644" s="123"/>
      <c r="AK644" s="123"/>
      <c r="AL644" s="123"/>
      <c r="AM644" s="123"/>
      <c r="AN644" s="123"/>
      <c r="AO644" s="123"/>
      <c r="AP644" s="123"/>
      <c r="AQ644" s="123"/>
      <c r="AR644" s="123"/>
      <c r="AS644" s="123"/>
      <c r="AT644" s="123"/>
      <c r="AU644" s="123"/>
      <c r="AV644" s="123"/>
      <c r="AW644" s="241"/>
      <c r="AX644" s="249" t="str">
        <f>IF(LEN(M642)&gt;=100,"","あと"&amp;100-LEN(M642)&amp;"字入力してください。")</f>
        <v>あと100字入力してください。</v>
      </c>
      <c r="AY644" s="251"/>
      <c r="BD644" s="47"/>
      <c r="BE644" s="257"/>
      <c r="BJ644" s="263"/>
    </row>
    <row r="645" spans="2:62" s="36" customFormat="1" ht="16.5" customHeight="1">
      <c r="C645" s="62" t="s">
        <v>12052</v>
      </c>
      <c r="D645" s="62"/>
      <c r="E645" s="62"/>
      <c r="F645" s="62" t="s">
        <v>11955</v>
      </c>
      <c r="G645" s="62"/>
      <c r="H645" s="62"/>
      <c r="I645" s="62"/>
      <c r="J645" s="62"/>
      <c r="K645" s="62"/>
      <c r="L645" s="62"/>
      <c r="M645" s="119"/>
      <c r="N645" s="129"/>
      <c r="O645" s="129"/>
      <c r="P645" s="129"/>
      <c r="Q645" s="129"/>
      <c r="R645" s="129"/>
      <c r="S645" s="129"/>
      <c r="T645" s="129"/>
      <c r="U645" s="129"/>
      <c r="V645" s="129"/>
      <c r="W645" s="129"/>
      <c r="X645" s="129"/>
      <c r="Y645" s="129"/>
      <c r="Z645" s="129"/>
      <c r="AA645" s="129"/>
      <c r="AB645" s="129"/>
      <c r="AC645" s="129"/>
      <c r="AD645" s="129"/>
      <c r="AE645" s="129"/>
      <c r="AF645" s="129"/>
      <c r="AG645" s="129"/>
      <c r="AH645" s="129"/>
      <c r="AI645" s="129"/>
      <c r="AJ645" s="129"/>
      <c r="AK645" s="129"/>
      <c r="AL645" s="129"/>
      <c r="AM645" s="129"/>
      <c r="AN645" s="129"/>
      <c r="AO645" s="129"/>
      <c r="AP645" s="129"/>
      <c r="AQ645" s="129"/>
      <c r="AR645" s="129"/>
      <c r="AS645" s="129"/>
      <c r="AT645" s="129"/>
      <c r="AU645" s="129"/>
      <c r="AV645" s="129"/>
      <c r="AW645" s="239"/>
      <c r="AX645" s="252"/>
      <c r="AY645" s="251"/>
      <c r="BD645" s="47"/>
      <c r="BE645" s="257"/>
      <c r="BI645" s="36" t="str">
        <f>IF(BH608="未設定",IF(M645="","未回答",IF(AX647="","回答済み","字数不足")),"―")</f>
        <v>―</v>
      </c>
      <c r="BJ645" s="263"/>
    </row>
    <row r="646" spans="2:62" s="36" customFormat="1" ht="16.5" customHeight="1">
      <c r="C646" s="62"/>
      <c r="D646" s="62"/>
      <c r="E646" s="62"/>
      <c r="F646" s="62"/>
      <c r="G646" s="62"/>
      <c r="H646" s="62"/>
      <c r="I646" s="62"/>
      <c r="J646" s="62"/>
      <c r="K646" s="62"/>
      <c r="L646" s="62"/>
      <c r="M646" s="109"/>
      <c r="N646" s="124"/>
      <c r="O646" s="124"/>
      <c r="P646" s="124"/>
      <c r="Q646" s="124"/>
      <c r="R646" s="124"/>
      <c r="S646" s="124"/>
      <c r="T646" s="124"/>
      <c r="U646" s="124"/>
      <c r="V646" s="124"/>
      <c r="W646" s="124"/>
      <c r="X646" s="124"/>
      <c r="Y646" s="124"/>
      <c r="Z646" s="124"/>
      <c r="AA646" s="124"/>
      <c r="AB646" s="124"/>
      <c r="AC646" s="124"/>
      <c r="AD646" s="124"/>
      <c r="AE646" s="124"/>
      <c r="AF646" s="124"/>
      <c r="AG646" s="124"/>
      <c r="AH646" s="124"/>
      <c r="AI646" s="124"/>
      <c r="AJ646" s="124"/>
      <c r="AK646" s="124"/>
      <c r="AL646" s="124"/>
      <c r="AM646" s="124"/>
      <c r="AN646" s="124"/>
      <c r="AO646" s="124"/>
      <c r="AP646" s="124"/>
      <c r="AQ646" s="124"/>
      <c r="AR646" s="124"/>
      <c r="AS646" s="124"/>
      <c r="AT646" s="124"/>
      <c r="AU646" s="124"/>
      <c r="AV646" s="124"/>
      <c r="AW646" s="240"/>
      <c r="AX646" s="252" t="str">
        <f>"現在"&amp;LEN(M645)&amp;"字です。"</f>
        <v>現在0字です。</v>
      </c>
      <c r="AY646" s="251"/>
      <c r="BD646" s="47"/>
      <c r="BE646" s="257"/>
      <c r="BJ646" s="263"/>
    </row>
    <row r="647" spans="2:62" s="36" customFormat="1" ht="16.5" customHeight="1">
      <c r="C647" s="62"/>
      <c r="D647" s="62"/>
      <c r="E647" s="62"/>
      <c r="F647" s="62"/>
      <c r="G647" s="62"/>
      <c r="H647" s="62"/>
      <c r="I647" s="62"/>
      <c r="J647" s="62"/>
      <c r="K647" s="62"/>
      <c r="L647" s="62"/>
      <c r="M647" s="110"/>
      <c r="N647" s="123"/>
      <c r="O647" s="123"/>
      <c r="P647" s="123"/>
      <c r="Q647" s="123"/>
      <c r="R647" s="123"/>
      <c r="S647" s="123"/>
      <c r="T647" s="123"/>
      <c r="U647" s="123"/>
      <c r="V647" s="123"/>
      <c r="W647" s="123"/>
      <c r="X647" s="123"/>
      <c r="Y647" s="123"/>
      <c r="Z647" s="123"/>
      <c r="AA647" s="123"/>
      <c r="AB647" s="123"/>
      <c r="AC647" s="123"/>
      <c r="AD647" s="123"/>
      <c r="AE647" s="123"/>
      <c r="AF647" s="123"/>
      <c r="AG647" s="123"/>
      <c r="AH647" s="123"/>
      <c r="AI647" s="123"/>
      <c r="AJ647" s="123"/>
      <c r="AK647" s="123"/>
      <c r="AL647" s="123"/>
      <c r="AM647" s="123"/>
      <c r="AN647" s="123"/>
      <c r="AO647" s="123"/>
      <c r="AP647" s="123"/>
      <c r="AQ647" s="123"/>
      <c r="AR647" s="123"/>
      <c r="AS647" s="123"/>
      <c r="AT647" s="123"/>
      <c r="AU647" s="123"/>
      <c r="AV647" s="123"/>
      <c r="AW647" s="241"/>
      <c r="AX647" s="249" t="str">
        <f>IF(LEN(M645)&gt;=100,"","あと"&amp;100-LEN(M645)&amp;"字入力してください。")</f>
        <v>あと100字入力してください。</v>
      </c>
      <c r="AY647" s="251"/>
      <c r="BD647" s="47"/>
      <c r="BE647" s="257"/>
      <c r="BJ647" s="263"/>
    </row>
    <row r="648" spans="2:62" s="36" customFormat="1" ht="17.25">
      <c r="C648" s="33"/>
      <c r="D648" s="33"/>
      <c r="E648" s="33"/>
      <c r="F648" s="33"/>
      <c r="G648" s="33"/>
      <c r="H648" s="33"/>
      <c r="I648" s="33"/>
      <c r="J648" s="33"/>
      <c r="K648" s="33"/>
      <c r="L648" s="33"/>
      <c r="M648" s="33"/>
      <c r="N648" s="33"/>
      <c r="O648" s="33"/>
      <c r="P648" s="33"/>
      <c r="Q648" s="33"/>
      <c r="R648" s="33"/>
      <c r="S648" s="33"/>
      <c r="T648" s="33"/>
      <c r="U648" s="33"/>
      <c r="V648" s="33"/>
      <c r="W648" s="33"/>
      <c r="X648" s="33"/>
      <c r="Y648" s="33"/>
      <c r="Z648" s="33"/>
      <c r="AA648" s="33"/>
      <c r="AB648" s="33"/>
      <c r="AC648" s="33"/>
      <c r="AD648" s="33"/>
      <c r="AE648" s="33"/>
      <c r="AF648" s="33"/>
      <c r="AG648" s="33"/>
      <c r="AH648" s="33"/>
      <c r="AI648" s="33"/>
      <c r="AJ648" s="33"/>
      <c r="AK648" s="33"/>
      <c r="AL648" s="33"/>
      <c r="AM648" s="33"/>
      <c r="AN648" s="33"/>
      <c r="AO648" s="33"/>
      <c r="AP648" s="33"/>
      <c r="AQ648" s="33"/>
      <c r="AR648" s="33"/>
      <c r="AS648" s="33"/>
      <c r="AT648" s="33"/>
      <c r="AU648" s="33"/>
      <c r="AV648" s="33"/>
      <c r="AW648" s="33"/>
      <c r="AX648" s="33"/>
      <c r="AY648" s="33"/>
      <c r="BD648" s="47"/>
      <c r="BE648" s="257"/>
      <c r="BJ648" s="263"/>
    </row>
    <row r="649" spans="2:62" s="36" customFormat="1" ht="18" customHeight="1">
      <c r="C649" s="56" t="s">
        <v>343</v>
      </c>
      <c r="D649" s="78"/>
      <c r="E649" s="78"/>
      <c r="F649" s="78"/>
      <c r="G649" s="78"/>
      <c r="H649" s="78"/>
      <c r="I649" s="78"/>
      <c r="J649" s="78"/>
      <c r="K649" s="78"/>
      <c r="L649" s="78"/>
      <c r="M649" s="78"/>
      <c r="N649" s="78"/>
      <c r="O649" s="78"/>
      <c r="P649" s="78"/>
      <c r="Q649" s="78"/>
      <c r="R649" s="78"/>
      <c r="S649" s="78"/>
      <c r="T649" s="78"/>
      <c r="U649" s="78"/>
      <c r="V649" s="78"/>
      <c r="W649" s="166"/>
      <c r="X649" s="171" t="s">
        <v>41</v>
      </c>
      <c r="Y649" s="78"/>
      <c r="Z649" s="78"/>
      <c r="AA649" s="78"/>
      <c r="AB649" s="190" t="s">
        <v>294</v>
      </c>
      <c r="AC649" s="190"/>
      <c r="AD649" s="190"/>
      <c r="AE649" s="193"/>
      <c r="AF649" s="197" t="s">
        <v>12017</v>
      </c>
      <c r="AG649" s="200"/>
      <c r="AH649" s="200"/>
      <c r="AI649" s="200"/>
      <c r="AJ649" s="205" t="s">
        <v>11062</v>
      </c>
      <c r="AK649" s="205"/>
      <c r="AL649" s="205"/>
      <c r="AM649" s="205"/>
      <c r="AN649" s="205"/>
      <c r="AO649" s="205"/>
      <c r="AP649" s="197"/>
      <c r="AQ649" s="225" t="s">
        <v>585</v>
      </c>
      <c r="AR649" s="205"/>
      <c r="AS649" s="205"/>
      <c r="AT649" s="205"/>
      <c r="AU649" s="205"/>
      <c r="AV649" s="205"/>
      <c r="AW649" s="197"/>
      <c r="AX649" s="248"/>
      <c r="AY649" s="248"/>
      <c r="BD649" s="47"/>
      <c r="BE649" s="257"/>
      <c r="BI649" s="36" t="str">
        <f>IF(C650="","―",IF(COUNTIF(BI650:BI695,"未回答"),"未回答",IF(COUNTIF(BI650:BI695,"字数不足"),"字数不足","回答済み")))</f>
        <v>―</v>
      </c>
      <c r="BJ649" s="263"/>
    </row>
    <row r="650" spans="2:62" s="36" customFormat="1" ht="18.649999999999999" customHeight="1">
      <c r="C650" s="57"/>
      <c r="D650" s="79"/>
      <c r="E650" s="79"/>
      <c r="F650" s="79"/>
      <c r="G650" s="79"/>
      <c r="H650" s="79"/>
      <c r="I650" s="79"/>
      <c r="J650" s="79"/>
      <c r="K650" s="79"/>
      <c r="L650" s="79"/>
      <c r="M650" s="79"/>
      <c r="N650" s="79"/>
      <c r="O650" s="79"/>
      <c r="P650" s="79"/>
      <c r="Q650" s="79"/>
      <c r="R650" s="79"/>
      <c r="S650" s="79"/>
      <c r="T650" s="79"/>
      <c r="U650" s="79"/>
      <c r="V650" s="79"/>
      <c r="W650" s="167"/>
      <c r="X650" s="172"/>
      <c r="Y650" s="179"/>
      <c r="Z650" s="179"/>
      <c r="AA650" s="179"/>
      <c r="AB650" s="92"/>
      <c r="AC650" s="92"/>
      <c r="AD650" s="92"/>
      <c r="AE650" s="194"/>
      <c r="AF650" s="198"/>
      <c r="AG650" s="92"/>
      <c r="AH650" s="92"/>
      <c r="AI650" s="92"/>
      <c r="AJ650" s="206"/>
      <c r="AK650" s="206"/>
      <c r="AL650" s="206"/>
      <c r="AM650" s="206"/>
      <c r="AN650" s="206"/>
      <c r="AO650" s="206"/>
      <c r="AP650" s="217"/>
      <c r="AQ650" s="92"/>
      <c r="AR650" s="92"/>
      <c r="AS650" s="92"/>
      <c r="AT650" s="92"/>
      <c r="AU650" s="92"/>
      <c r="AV650" s="92"/>
      <c r="AW650" s="92"/>
      <c r="AX650" s="248"/>
      <c r="AY650" s="248"/>
      <c r="BD650" s="47"/>
      <c r="BE650" s="257"/>
      <c r="BI650" s="36" t="str">
        <f>IF('0.基礎情報'!C650="","―",IF($H$12='【発出時非表示】プルダウンリスト'!$B$4,IF(OR('0.基礎情報'!X650="",'0.基礎情報'!AB650="",'0.基礎情報'!AF650="",'0.基礎情報'!AJ650="",'0.基礎情報'!AQ650="",'0.基礎情報'!AJ652="",'0.基礎情報'!AJ654="",'0.基礎情報'!AJ656="",'0.基礎情報'!AQ652="",'0.基礎情報'!AQ654="",'0.基礎情報'!AQ656=""),"未回答","回答済み"),IF($H$12='【発出時非表示】プルダウンリスト'!$B$5,IF(OR('0.基礎情報'!X650="",'0.基礎情報'!AB650="",'0.基礎情報'!AF650="",'0.基礎情報'!AJ650="",'0.基礎情報'!AQ650="",'0.基礎情報'!AJ652="",'0.基礎情報'!AJ654="",'0.基礎情報'!AJ656="",'0.基礎情報'!AQ652="",'0.基礎情報'!AQ654=""),"未回答","回答済み"),IF($H$12='【発出時非表示】プルダウンリスト'!$B$6,IF(OR('0.基礎情報'!X650="",'0.基礎情報'!AB650="",'0.基礎情報'!AF650="",'0.基礎情報'!AJ650="",'0.基礎情報'!AQ650="",'0.基礎情報'!AJ652="",'0.基礎情報'!AJ654="",'0.基礎情報'!AJ656="",'0.基礎情報'!AQ652=""),"未回答","回答済み"),"―"))))</f>
        <v>―</v>
      </c>
      <c r="BJ650" s="263"/>
    </row>
    <row r="651" spans="2:62" s="36" customFormat="1" ht="18.649999999999999" customHeight="1">
      <c r="C651" s="58"/>
      <c r="D651" s="80"/>
      <c r="E651" s="80"/>
      <c r="F651" s="80"/>
      <c r="G651" s="80"/>
      <c r="H651" s="80"/>
      <c r="I651" s="80"/>
      <c r="J651" s="80"/>
      <c r="K651" s="80"/>
      <c r="L651" s="80"/>
      <c r="M651" s="80"/>
      <c r="N651" s="80"/>
      <c r="O651" s="80"/>
      <c r="P651" s="80"/>
      <c r="Q651" s="80"/>
      <c r="R651" s="80"/>
      <c r="S651" s="80"/>
      <c r="T651" s="80"/>
      <c r="U651" s="80"/>
      <c r="V651" s="80"/>
      <c r="W651" s="168"/>
      <c r="X651" s="173"/>
      <c r="Y651" s="180"/>
      <c r="Z651" s="180"/>
      <c r="AA651" s="180"/>
      <c r="AB651" s="92"/>
      <c r="AC651" s="92"/>
      <c r="AD651" s="92"/>
      <c r="AE651" s="194"/>
      <c r="AF651" s="198"/>
      <c r="AG651" s="92"/>
      <c r="AH651" s="92"/>
      <c r="AI651" s="203"/>
      <c r="AJ651" s="56" t="s">
        <v>6992</v>
      </c>
      <c r="AK651" s="78"/>
      <c r="AL651" s="78"/>
      <c r="AM651" s="78"/>
      <c r="AN651" s="78"/>
      <c r="AO651" s="78"/>
      <c r="AP651" s="218"/>
      <c r="AQ651" s="226" t="s">
        <v>11873</v>
      </c>
      <c r="AR651" s="226"/>
      <c r="AS651" s="226"/>
      <c r="AT651" s="226"/>
      <c r="AU651" s="226"/>
      <c r="AV651" s="226"/>
      <c r="AW651" s="237"/>
      <c r="AX651" s="250" t="s">
        <v>423</v>
      </c>
      <c r="AY651" s="250"/>
      <c r="BD651" s="47"/>
      <c r="BE651" s="257"/>
      <c r="BJ651" s="263"/>
    </row>
    <row r="652" spans="2:62" s="36" customFormat="1" ht="18.649999999999999" customHeight="1">
      <c r="C652" s="58"/>
      <c r="D652" s="80"/>
      <c r="E652" s="80"/>
      <c r="F652" s="80"/>
      <c r="G652" s="80"/>
      <c r="H652" s="80"/>
      <c r="I652" s="80"/>
      <c r="J652" s="80"/>
      <c r="K652" s="80"/>
      <c r="L652" s="80"/>
      <c r="M652" s="80"/>
      <c r="N652" s="80"/>
      <c r="O652" s="80"/>
      <c r="P652" s="80"/>
      <c r="Q652" s="80"/>
      <c r="R652" s="80"/>
      <c r="S652" s="80"/>
      <c r="T652" s="80"/>
      <c r="U652" s="80"/>
      <c r="V652" s="80"/>
      <c r="W652" s="168"/>
      <c r="X652" s="173"/>
      <c r="Y652" s="180"/>
      <c r="Z652" s="180"/>
      <c r="AA652" s="180"/>
      <c r="AB652" s="92"/>
      <c r="AC652" s="92"/>
      <c r="AD652" s="92"/>
      <c r="AE652" s="194"/>
      <c r="AF652" s="198"/>
      <c r="AG652" s="92"/>
      <c r="AH652" s="92"/>
      <c r="AI652" s="203"/>
      <c r="AJ652" s="207"/>
      <c r="AK652" s="92"/>
      <c r="AL652" s="92"/>
      <c r="AM652" s="92"/>
      <c r="AN652" s="92"/>
      <c r="AO652" s="92"/>
      <c r="AP652" s="194"/>
      <c r="AQ652" s="92"/>
      <c r="AR652" s="92"/>
      <c r="AS652" s="92"/>
      <c r="AT652" s="92"/>
      <c r="AU652" s="92"/>
      <c r="AV652" s="92"/>
      <c r="AW652" s="203"/>
      <c r="AX652" s="186" t="str">
        <f>IFERROR(IF(AJ652="未設定","未設定",IF(AQ652="","",IF(AQ652="未計測","未計測",IF(AF650="増加KPI",IF(AQ652&gt;=AJ652,"達成","未達成"),IF(AF650="減少KPI",IF(AJ652&gt;=AQ652,"達成","未達成"),"判定不能"))))),"判定不能")</f>
        <v/>
      </c>
      <c r="AY652" s="186"/>
      <c r="BD652" s="47"/>
      <c r="BE652" s="257"/>
      <c r="BJ652" s="263"/>
    </row>
    <row r="653" spans="2:62" s="36" customFormat="1" ht="18.649999999999999" customHeight="1">
      <c r="C653" s="58"/>
      <c r="D653" s="80"/>
      <c r="E653" s="80"/>
      <c r="F653" s="80"/>
      <c r="G653" s="80"/>
      <c r="H653" s="80"/>
      <c r="I653" s="80"/>
      <c r="J653" s="80"/>
      <c r="K653" s="80"/>
      <c r="L653" s="80"/>
      <c r="M653" s="80"/>
      <c r="N653" s="80"/>
      <c r="O653" s="80"/>
      <c r="P653" s="80"/>
      <c r="Q653" s="80"/>
      <c r="R653" s="80"/>
      <c r="S653" s="80"/>
      <c r="T653" s="80"/>
      <c r="U653" s="80"/>
      <c r="V653" s="80"/>
      <c r="W653" s="168"/>
      <c r="X653" s="173"/>
      <c r="Y653" s="180"/>
      <c r="Z653" s="180"/>
      <c r="AA653" s="180"/>
      <c r="AB653" s="92"/>
      <c r="AC653" s="92"/>
      <c r="AD653" s="92"/>
      <c r="AE653" s="194"/>
      <c r="AF653" s="198"/>
      <c r="AG653" s="92"/>
      <c r="AH653" s="92"/>
      <c r="AI653" s="203"/>
      <c r="AJ653" s="208" t="s">
        <v>11872</v>
      </c>
      <c r="AK653" s="212"/>
      <c r="AL653" s="212"/>
      <c r="AM653" s="212"/>
      <c r="AN653" s="212"/>
      <c r="AO653" s="212"/>
      <c r="AP653" s="219"/>
      <c r="AQ653" s="227" t="s">
        <v>107</v>
      </c>
      <c r="AR653" s="227"/>
      <c r="AS653" s="227"/>
      <c r="AT653" s="227"/>
      <c r="AU653" s="227"/>
      <c r="AV653" s="227"/>
      <c r="AW653" s="238"/>
      <c r="AX653" s="250" t="s">
        <v>423</v>
      </c>
      <c r="AY653" s="250"/>
      <c r="BD653" s="47"/>
      <c r="BE653" s="257"/>
      <c r="BJ653" s="263"/>
    </row>
    <row r="654" spans="2:62" s="36" customFormat="1" ht="18.649999999999999" customHeight="1">
      <c r="C654" s="58"/>
      <c r="D654" s="80"/>
      <c r="E654" s="80"/>
      <c r="F654" s="80"/>
      <c r="G654" s="80"/>
      <c r="H654" s="80"/>
      <c r="I654" s="80"/>
      <c r="J654" s="80"/>
      <c r="K654" s="80"/>
      <c r="L654" s="80"/>
      <c r="M654" s="80"/>
      <c r="N654" s="80"/>
      <c r="O654" s="80"/>
      <c r="P654" s="80"/>
      <c r="Q654" s="80"/>
      <c r="R654" s="80"/>
      <c r="S654" s="80"/>
      <c r="T654" s="80"/>
      <c r="U654" s="80"/>
      <c r="V654" s="80"/>
      <c r="W654" s="168"/>
      <c r="X654" s="173"/>
      <c r="Y654" s="180"/>
      <c r="Z654" s="180"/>
      <c r="AA654" s="180"/>
      <c r="AB654" s="92"/>
      <c r="AC654" s="92"/>
      <c r="AD654" s="92"/>
      <c r="AE654" s="194"/>
      <c r="AF654" s="198"/>
      <c r="AG654" s="92"/>
      <c r="AH654" s="92"/>
      <c r="AI654" s="203"/>
      <c r="AJ654" s="209"/>
      <c r="AK654" s="213"/>
      <c r="AL654" s="213"/>
      <c r="AM654" s="213"/>
      <c r="AN654" s="213"/>
      <c r="AO654" s="213"/>
      <c r="AP654" s="220"/>
      <c r="AQ654" s="203"/>
      <c r="AR654" s="213"/>
      <c r="AS654" s="213"/>
      <c r="AT654" s="213"/>
      <c r="AU654" s="213"/>
      <c r="AV654" s="213"/>
      <c r="AW654" s="213"/>
      <c r="AX654" s="186" t="str">
        <f>IFERROR(IF(AQ654="","",IF(AQ654="未計測","未計測",IF(AF650="増加KPI",IF(AQ654&gt;=AJ654,"達成","未達成"),IF(AF650="減少KPI",IF(AJ654&gt;=AQ654,"達成","未達成"),"判定不能")))),"判定不能")</f>
        <v/>
      </c>
      <c r="AY654" s="186"/>
      <c r="BD654" s="47"/>
      <c r="BE654" s="257"/>
      <c r="BJ654" s="263"/>
    </row>
    <row r="655" spans="2:62" s="36" customFormat="1" ht="18.649999999999999" customHeight="1">
      <c r="C655" s="58"/>
      <c r="D655" s="80"/>
      <c r="E655" s="80"/>
      <c r="F655" s="80"/>
      <c r="G655" s="80"/>
      <c r="H655" s="80"/>
      <c r="I655" s="80"/>
      <c r="J655" s="80"/>
      <c r="K655" s="80"/>
      <c r="L655" s="80"/>
      <c r="M655" s="80"/>
      <c r="N655" s="80"/>
      <c r="O655" s="80"/>
      <c r="P655" s="80"/>
      <c r="Q655" s="80"/>
      <c r="R655" s="80"/>
      <c r="S655" s="80"/>
      <c r="T655" s="80"/>
      <c r="U655" s="80"/>
      <c r="V655" s="80"/>
      <c r="W655" s="168"/>
      <c r="X655" s="173"/>
      <c r="Y655" s="180"/>
      <c r="Z655" s="180"/>
      <c r="AA655" s="180"/>
      <c r="AB655" s="92"/>
      <c r="AC655" s="92"/>
      <c r="AD655" s="92"/>
      <c r="AE655" s="194"/>
      <c r="AF655" s="198"/>
      <c r="AG655" s="92"/>
      <c r="AH655" s="92"/>
      <c r="AI655" s="203"/>
      <c r="AJ655" s="210" t="s">
        <v>5787</v>
      </c>
      <c r="AK655" s="205"/>
      <c r="AL655" s="205"/>
      <c r="AM655" s="205"/>
      <c r="AN655" s="205"/>
      <c r="AO655" s="205"/>
      <c r="AP655" s="221"/>
      <c r="AQ655" s="227" t="s">
        <v>11913</v>
      </c>
      <c r="AR655" s="227"/>
      <c r="AS655" s="227"/>
      <c r="AT655" s="227"/>
      <c r="AU655" s="227"/>
      <c r="AV655" s="227"/>
      <c r="AW655" s="238"/>
      <c r="AX655" s="250" t="s">
        <v>423</v>
      </c>
      <c r="AY655" s="250"/>
      <c r="BD655" s="47"/>
      <c r="BE655" s="257"/>
      <c r="BH655" s="36" t="str">
        <f>IF($H$12='【発出時非表示】プルダウンリスト'!$B$4,"3年目",IF($H$12='【発出時非表示】プルダウンリスト'!$B$5,"2年目",IF($H$12='【発出時非表示】プルダウンリスト'!$B$6,"1年目","")))</f>
        <v>1年目</v>
      </c>
      <c r="BJ655" s="263"/>
    </row>
    <row r="656" spans="2:62" s="36" customFormat="1" ht="18.649999999999999" customHeight="1">
      <c r="B656" s="39"/>
      <c r="C656" s="59"/>
      <c r="D656" s="81"/>
      <c r="E656" s="81"/>
      <c r="F656" s="81"/>
      <c r="G656" s="81"/>
      <c r="H656" s="81"/>
      <c r="I656" s="81"/>
      <c r="J656" s="81"/>
      <c r="K656" s="81"/>
      <c r="L656" s="81"/>
      <c r="M656" s="81"/>
      <c r="N656" s="81"/>
      <c r="O656" s="81"/>
      <c r="P656" s="81"/>
      <c r="Q656" s="81"/>
      <c r="R656" s="81"/>
      <c r="S656" s="81"/>
      <c r="T656" s="81"/>
      <c r="U656" s="81"/>
      <c r="V656" s="81"/>
      <c r="W656" s="169"/>
      <c r="X656" s="174"/>
      <c r="Y656" s="181"/>
      <c r="Z656" s="181"/>
      <c r="AA656" s="181"/>
      <c r="AB656" s="191"/>
      <c r="AC656" s="191"/>
      <c r="AD656" s="191"/>
      <c r="AE656" s="195"/>
      <c r="AF656" s="198"/>
      <c r="AG656" s="92"/>
      <c r="AH656" s="92"/>
      <c r="AI656" s="203"/>
      <c r="AJ656" s="211"/>
      <c r="AK656" s="206"/>
      <c r="AL656" s="206"/>
      <c r="AM656" s="206"/>
      <c r="AN656" s="206"/>
      <c r="AO656" s="206"/>
      <c r="AP656" s="222"/>
      <c r="AQ656" s="203"/>
      <c r="AR656" s="213"/>
      <c r="AS656" s="213"/>
      <c r="AT656" s="213"/>
      <c r="AU656" s="213"/>
      <c r="AV656" s="213"/>
      <c r="AW656" s="213"/>
      <c r="AX656" s="186" t="str">
        <f>IFERROR(IF(AQ656="","",IF(AQ656="未計測","未計測",IF(AF650="増加KPI",IF(AQ656&gt;=AJ656,"達成","未達成"),IF(AF650="減少KPI",IF(AJ656&gt;=AQ656,"達成","未達成"),"判定不能")))),"判定不能")</f>
        <v/>
      </c>
      <c r="AY656" s="186"/>
      <c r="BD656" s="47"/>
      <c r="BE656" s="259" t="str">
        <f>IFERROR(IF(AQ656="","",IF(AQ656="未計測","未計測",IF(AQ650="なし",AX656,IF(AQ650="",AX656,IF(AF650="増加KPI",(AQ656-AQ650)/(AJ656-AQ650),IF(AF650="減少KPI",(AQ650-AQ656)/(AQ650-AJ656),AX656)))))),AX656)</f>
        <v/>
      </c>
      <c r="BF656" s="261" t="str">
        <f>IFERROR(IF(BE656="未計測",IF(AQ654="未計測","未計測",IF(AQ650="なし",AX654,IF(AQ650="",AX654,IF(AF650="増加KPI",(AQ654-AQ650)/(AJ656-AQ650),IF(AF650="減少KPI",(AQ650-AQ654)/(AQ650-AJ656),AX654))))),"―"),AX654)</f>
        <v>―</v>
      </c>
      <c r="BG656" s="261" t="str">
        <f>IFERROR(IF(BF656="未計測",IF(AQ652="未計測","未計測",IF(AQ650="なし",AX652,IF(AQ650="",AX652,IF(AF650="増加KPI",(AQ652-AQ650)/(AJ656-AQ650),IF(AF650="減少KPI",(AQ650-AQ652)/(AQ650-AJ656),AX652))))),"―"),AX652)</f>
        <v>―</v>
      </c>
      <c r="BH656" s="36" t="str">
        <f>IF($H$12='【発出時非表示】プルダウンリスト'!$B$4,AX656,IF($H$12='【発出時非表示】プルダウンリスト'!$B$5,AX654,IF($H$12='【発出時非表示】プルダウンリスト'!$B$6,AX652,"")))</f>
        <v/>
      </c>
      <c r="BJ656" s="263"/>
    </row>
    <row r="657" spans="3:62" s="36" customFormat="1" ht="18.649999999999999" customHeight="1">
      <c r="C657" s="64" t="s">
        <v>12026</v>
      </c>
      <c r="D657" s="86"/>
      <c r="E657" s="86"/>
      <c r="F657" s="86"/>
      <c r="G657" s="86"/>
      <c r="H657" s="86"/>
      <c r="I657" s="86"/>
      <c r="J657" s="86"/>
      <c r="K657" s="86"/>
      <c r="L657" s="103"/>
      <c r="M657" s="109"/>
      <c r="N657" s="124"/>
      <c r="O657" s="124"/>
      <c r="P657" s="124"/>
      <c r="Q657" s="124"/>
      <c r="R657" s="124"/>
      <c r="S657" s="124"/>
      <c r="T657" s="124"/>
      <c r="U657" s="124"/>
      <c r="V657" s="124"/>
      <c r="W657" s="124"/>
      <c r="X657" s="124"/>
      <c r="Y657" s="124"/>
      <c r="Z657" s="124"/>
      <c r="AA657" s="124"/>
      <c r="AB657" s="124"/>
      <c r="AC657" s="124"/>
      <c r="AD657" s="124"/>
      <c r="AE657" s="124"/>
      <c r="AF657" s="124"/>
      <c r="AG657" s="124"/>
      <c r="AH657" s="124"/>
      <c r="AI657" s="124"/>
      <c r="AJ657" s="124"/>
      <c r="AK657" s="124"/>
      <c r="AL657" s="124"/>
      <c r="AM657" s="124"/>
      <c r="AN657" s="124"/>
      <c r="AO657" s="124"/>
      <c r="AP657" s="124"/>
      <c r="AQ657" s="129"/>
      <c r="AR657" s="129"/>
      <c r="AS657" s="129"/>
      <c r="AT657" s="129"/>
      <c r="AU657" s="129"/>
      <c r="AV657" s="129"/>
      <c r="AW657" s="239"/>
      <c r="AX657" s="251"/>
      <c r="AY657" s="253"/>
      <c r="BD657" s="47"/>
      <c r="BE657" s="259"/>
      <c r="BF657" s="261"/>
      <c r="BG657" s="261"/>
      <c r="BI657" s="36" t="str">
        <f>IF(AQ650="なし",IF(M657="","未回答","回答済み"),"―")</f>
        <v>―</v>
      </c>
      <c r="BJ657" s="263"/>
    </row>
    <row r="658" spans="3:62" s="36" customFormat="1" ht="18.649999999999999" customHeight="1">
      <c r="C658" s="64"/>
      <c r="D658" s="86"/>
      <c r="E658" s="86"/>
      <c r="F658" s="86"/>
      <c r="G658" s="86"/>
      <c r="H658" s="86"/>
      <c r="I658" s="86"/>
      <c r="J658" s="86"/>
      <c r="K658" s="86"/>
      <c r="L658" s="103"/>
      <c r="M658" s="109"/>
      <c r="N658" s="124"/>
      <c r="O658" s="124"/>
      <c r="P658" s="124"/>
      <c r="Q658" s="124"/>
      <c r="R658" s="124"/>
      <c r="S658" s="124"/>
      <c r="T658" s="124"/>
      <c r="U658" s="124"/>
      <c r="V658" s="124"/>
      <c r="W658" s="124"/>
      <c r="X658" s="124"/>
      <c r="Y658" s="124"/>
      <c r="Z658" s="124"/>
      <c r="AA658" s="124"/>
      <c r="AB658" s="124"/>
      <c r="AC658" s="124"/>
      <c r="AD658" s="124"/>
      <c r="AE658" s="124"/>
      <c r="AF658" s="124"/>
      <c r="AG658" s="124"/>
      <c r="AH658" s="124"/>
      <c r="AI658" s="124"/>
      <c r="AJ658" s="124"/>
      <c r="AK658" s="124"/>
      <c r="AL658" s="124"/>
      <c r="AM658" s="124"/>
      <c r="AN658" s="124"/>
      <c r="AO658" s="124"/>
      <c r="AP658" s="124"/>
      <c r="AQ658" s="124"/>
      <c r="AR658" s="124"/>
      <c r="AS658" s="124"/>
      <c r="AT658" s="124"/>
      <c r="AU658" s="124"/>
      <c r="AV658" s="124"/>
      <c r="AW658" s="240"/>
      <c r="AX658" s="251"/>
      <c r="AY658" s="253"/>
      <c r="BD658" s="47"/>
      <c r="BE658" s="259"/>
      <c r="BF658" s="261"/>
      <c r="BG658" s="261"/>
      <c r="BJ658" s="263"/>
    </row>
    <row r="659" spans="3:62" s="36" customFormat="1" ht="18.649999999999999" customHeight="1">
      <c r="C659" s="65"/>
      <c r="D659" s="85"/>
      <c r="E659" s="85"/>
      <c r="F659" s="85"/>
      <c r="G659" s="85"/>
      <c r="H659" s="85"/>
      <c r="I659" s="85"/>
      <c r="J659" s="85"/>
      <c r="K659" s="85"/>
      <c r="L659" s="104"/>
      <c r="M659" s="110"/>
      <c r="N659" s="123"/>
      <c r="O659" s="123"/>
      <c r="P659" s="123"/>
      <c r="Q659" s="123"/>
      <c r="R659" s="123"/>
      <c r="S659" s="123"/>
      <c r="T659" s="123"/>
      <c r="U659" s="123"/>
      <c r="V659" s="123"/>
      <c r="W659" s="123"/>
      <c r="X659" s="123"/>
      <c r="Y659" s="123"/>
      <c r="Z659" s="123"/>
      <c r="AA659" s="123"/>
      <c r="AB659" s="123"/>
      <c r="AC659" s="123"/>
      <c r="AD659" s="123"/>
      <c r="AE659" s="123"/>
      <c r="AF659" s="123"/>
      <c r="AG659" s="123"/>
      <c r="AH659" s="123"/>
      <c r="AI659" s="123"/>
      <c r="AJ659" s="123"/>
      <c r="AK659" s="123"/>
      <c r="AL659" s="123"/>
      <c r="AM659" s="123"/>
      <c r="AN659" s="123"/>
      <c r="AO659" s="123"/>
      <c r="AP659" s="123"/>
      <c r="AQ659" s="123"/>
      <c r="AR659" s="123"/>
      <c r="AS659" s="123"/>
      <c r="AT659" s="123"/>
      <c r="AU659" s="123"/>
      <c r="AV659" s="123"/>
      <c r="AW659" s="241"/>
      <c r="AX659" s="249"/>
      <c r="AY659" s="253"/>
      <c r="BD659" s="47"/>
      <c r="BE659" s="259"/>
      <c r="BF659" s="261"/>
      <c r="BG659" s="261"/>
      <c r="BJ659" s="263"/>
    </row>
    <row r="660" spans="3:62" s="36" customFormat="1" ht="16.5" customHeight="1">
      <c r="C660" s="62" t="s">
        <v>12020</v>
      </c>
      <c r="D660" s="62"/>
      <c r="E660" s="62"/>
      <c r="F660" s="62" t="s">
        <v>577</v>
      </c>
      <c r="G660" s="62"/>
      <c r="H660" s="62"/>
      <c r="I660" s="62"/>
      <c r="J660" s="62"/>
      <c r="K660" s="62"/>
      <c r="L660" s="62"/>
      <c r="M660" s="111"/>
      <c r="N660" s="111"/>
      <c r="O660" s="111"/>
      <c r="P660" s="111"/>
      <c r="Q660" s="111"/>
      <c r="R660" s="111"/>
      <c r="S660" s="111"/>
      <c r="T660" s="111"/>
      <c r="U660" s="111"/>
      <c r="V660" s="111"/>
      <c r="W660" s="111"/>
      <c r="X660" s="111"/>
      <c r="Y660" s="111"/>
      <c r="Z660" s="111"/>
      <c r="AA660" s="111"/>
      <c r="AB660" s="111"/>
      <c r="AC660" s="111"/>
      <c r="AD660" s="111"/>
      <c r="AE660" s="111"/>
      <c r="AF660" s="111"/>
      <c r="AG660" s="111"/>
      <c r="AH660" s="111"/>
      <c r="AI660" s="111"/>
      <c r="AJ660" s="111"/>
      <c r="AK660" s="111"/>
      <c r="AL660" s="111"/>
      <c r="AM660" s="111"/>
      <c r="AN660" s="111"/>
      <c r="AO660" s="111"/>
      <c r="AP660" s="111"/>
      <c r="AQ660" s="111"/>
      <c r="AR660" s="111"/>
      <c r="AS660" s="111"/>
      <c r="AT660" s="111"/>
      <c r="AU660" s="111"/>
      <c r="AV660" s="111"/>
      <c r="AW660" s="111"/>
      <c r="AX660" s="251"/>
      <c r="AY660" s="185"/>
      <c r="BD660" s="47"/>
      <c r="BE660" s="257"/>
      <c r="BI660" s="36" t="str">
        <f>IF(BH656="達成",IF(OR(M660="",M663=""),"未回答",IF(AND(AX662="",AX665=""),"回答済み","字数不足")),"―")</f>
        <v>―</v>
      </c>
      <c r="BJ660" s="263"/>
    </row>
    <row r="661" spans="3:62" s="36" customFormat="1" ht="16.5" customHeight="1">
      <c r="C661" s="62"/>
      <c r="D661" s="62"/>
      <c r="E661" s="62"/>
      <c r="F661" s="62"/>
      <c r="G661" s="62"/>
      <c r="H661" s="62"/>
      <c r="I661" s="62"/>
      <c r="J661" s="62"/>
      <c r="K661" s="62"/>
      <c r="L661" s="62"/>
      <c r="M661" s="111"/>
      <c r="N661" s="111"/>
      <c r="O661" s="111"/>
      <c r="P661" s="111"/>
      <c r="Q661" s="111"/>
      <c r="R661" s="111"/>
      <c r="S661" s="111"/>
      <c r="T661" s="111"/>
      <c r="U661" s="111"/>
      <c r="V661" s="111"/>
      <c r="W661" s="111"/>
      <c r="X661" s="111"/>
      <c r="Y661" s="111"/>
      <c r="Z661" s="111"/>
      <c r="AA661" s="111"/>
      <c r="AB661" s="111"/>
      <c r="AC661" s="111"/>
      <c r="AD661" s="111"/>
      <c r="AE661" s="111"/>
      <c r="AF661" s="111"/>
      <c r="AG661" s="111"/>
      <c r="AH661" s="111"/>
      <c r="AI661" s="111"/>
      <c r="AJ661" s="111"/>
      <c r="AK661" s="111"/>
      <c r="AL661" s="111"/>
      <c r="AM661" s="111"/>
      <c r="AN661" s="111"/>
      <c r="AO661" s="111"/>
      <c r="AP661" s="111"/>
      <c r="AQ661" s="111"/>
      <c r="AR661" s="111"/>
      <c r="AS661" s="111"/>
      <c r="AT661" s="111"/>
      <c r="AU661" s="111"/>
      <c r="AV661" s="111"/>
      <c r="AW661" s="111"/>
      <c r="AX661" s="251" t="str">
        <f>"現在"&amp;LEN(M660)&amp;"字です。"</f>
        <v>現在0字です。</v>
      </c>
      <c r="AY661" s="185"/>
      <c r="BD661" s="47"/>
      <c r="BE661" s="257"/>
      <c r="BJ661" s="263"/>
    </row>
    <row r="662" spans="3:62" s="36" customFormat="1">
      <c r="C662" s="62"/>
      <c r="D662" s="62"/>
      <c r="E662" s="62"/>
      <c r="F662" s="62"/>
      <c r="G662" s="62"/>
      <c r="H662" s="62"/>
      <c r="I662" s="62"/>
      <c r="J662" s="62"/>
      <c r="K662" s="62"/>
      <c r="L662" s="62"/>
      <c r="M662" s="111"/>
      <c r="N662" s="111"/>
      <c r="O662" s="111"/>
      <c r="P662" s="111"/>
      <c r="Q662" s="111"/>
      <c r="R662" s="111"/>
      <c r="S662" s="111"/>
      <c r="T662" s="111"/>
      <c r="U662" s="111"/>
      <c r="V662" s="111"/>
      <c r="W662" s="111"/>
      <c r="X662" s="111"/>
      <c r="Y662" s="111"/>
      <c r="Z662" s="111"/>
      <c r="AA662" s="111"/>
      <c r="AB662" s="111"/>
      <c r="AC662" s="111"/>
      <c r="AD662" s="111"/>
      <c r="AE662" s="111"/>
      <c r="AF662" s="111"/>
      <c r="AG662" s="111"/>
      <c r="AH662" s="111"/>
      <c r="AI662" s="111"/>
      <c r="AJ662" s="111"/>
      <c r="AK662" s="111"/>
      <c r="AL662" s="111"/>
      <c r="AM662" s="111"/>
      <c r="AN662" s="111"/>
      <c r="AO662" s="111"/>
      <c r="AP662" s="111"/>
      <c r="AQ662" s="111"/>
      <c r="AR662" s="111"/>
      <c r="AS662" s="111"/>
      <c r="AT662" s="111"/>
      <c r="AU662" s="111"/>
      <c r="AV662" s="111"/>
      <c r="AW662" s="111"/>
      <c r="AX662" s="249" t="str">
        <f>IF(LEN(M660)&gt;=100,"","あと"&amp;100-LEN(M660)&amp;"字入力してください。")</f>
        <v>あと100字入力してください。</v>
      </c>
      <c r="AY662" s="185"/>
      <c r="BD662" s="47"/>
      <c r="BE662" s="257"/>
      <c r="BJ662" s="263"/>
    </row>
    <row r="663" spans="3:62" s="36" customFormat="1" ht="18.75" customHeight="1">
      <c r="C663" s="62"/>
      <c r="D663" s="62"/>
      <c r="E663" s="62"/>
      <c r="F663" s="62" t="s">
        <v>11955</v>
      </c>
      <c r="G663" s="62"/>
      <c r="H663" s="62"/>
      <c r="I663" s="62"/>
      <c r="J663" s="62"/>
      <c r="K663" s="62"/>
      <c r="L663" s="62"/>
      <c r="M663" s="111"/>
      <c r="N663" s="111"/>
      <c r="O663" s="111"/>
      <c r="P663" s="111"/>
      <c r="Q663" s="111"/>
      <c r="R663" s="111"/>
      <c r="S663" s="111"/>
      <c r="T663" s="111"/>
      <c r="U663" s="111"/>
      <c r="V663" s="111"/>
      <c r="W663" s="111"/>
      <c r="X663" s="111"/>
      <c r="Y663" s="111"/>
      <c r="Z663" s="111"/>
      <c r="AA663" s="111"/>
      <c r="AB663" s="111"/>
      <c r="AC663" s="111"/>
      <c r="AD663" s="111"/>
      <c r="AE663" s="111"/>
      <c r="AF663" s="111"/>
      <c r="AG663" s="111"/>
      <c r="AH663" s="111"/>
      <c r="AI663" s="111"/>
      <c r="AJ663" s="111"/>
      <c r="AK663" s="111"/>
      <c r="AL663" s="111"/>
      <c r="AM663" s="111"/>
      <c r="AN663" s="111"/>
      <c r="AO663" s="111"/>
      <c r="AP663" s="111"/>
      <c r="AQ663" s="111"/>
      <c r="AR663" s="111"/>
      <c r="AS663" s="111"/>
      <c r="AT663" s="111"/>
      <c r="AU663" s="111"/>
      <c r="AV663" s="111"/>
      <c r="AW663" s="111"/>
      <c r="AX663" s="252"/>
      <c r="AY663" s="254"/>
      <c r="BD663" s="47"/>
      <c r="BE663" s="257"/>
      <c r="BJ663" s="263"/>
    </row>
    <row r="664" spans="3:62" s="36" customFormat="1" ht="18.75" customHeight="1">
      <c r="C664" s="62"/>
      <c r="D664" s="62"/>
      <c r="E664" s="62"/>
      <c r="F664" s="62"/>
      <c r="G664" s="62"/>
      <c r="H664" s="62"/>
      <c r="I664" s="62"/>
      <c r="J664" s="62"/>
      <c r="K664" s="62"/>
      <c r="L664" s="62"/>
      <c r="M664" s="111"/>
      <c r="N664" s="111"/>
      <c r="O664" s="111"/>
      <c r="P664" s="111"/>
      <c r="Q664" s="111"/>
      <c r="R664" s="111"/>
      <c r="S664" s="111"/>
      <c r="T664" s="111"/>
      <c r="U664" s="111"/>
      <c r="V664" s="111"/>
      <c r="W664" s="111"/>
      <c r="X664" s="111"/>
      <c r="Y664" s="111"/>
      <c r="Z664" s="111"/>
      <c r="AA664" s="111"/>
      <c r="AB664" s="111"/>
      <c r="AC664" s="111"/>
      <c r="AD664" s="111"/>
      <c r="AE664" s="111"/>
      <c r="AF664" s="111"/>
      <c r="AG664" s="111"/>
      <c r="AH664" s="111"/>
      <c r="AI664" s="111"/>
      <c r="AJ664" s="111"/>
      <c r="AK664" s="111"/>
      <c r="AL664" s="111"/>
      <c r="AM664" s="111"/>
      <c r="AN664" s="111"/>
      <c r="AO664" s="111"/>
      <c r="AP664" s="111"/>
      <c r="AQ664" s="111"/>
      <c r="AR664" s="111"/>
      <c r="AS664" s="111"/>
      <c r="AT664" s="111"/>
      <c r="AU664" s="111"/>
      <c r="AV664" s="111"/>
      <c r="AW664" s="111"/>
      <c r="AX664" s="252" t="str">
        <f>"現在"&amp;LEN(M663)&amp;"字です。"</f>
        <v>現在0字です。</v>
      </c>
      <c r="AY664" s="254"/>
      <c r="BD664" s="47"/>
      <c r="BE664" s="257"/>
      <c r="BJ664" s="263"/>
    </row>
    <row r="665" spans="3:62" s="36" customFormat="1" ht="16.5" customHeight="1">
      <c r="C665" s="62"/>
      <c r="D665" s="62"/>
      <c r="E665" s="62"/>
      <c r="F665" s="62"/>
      <c r="G665" s="62"/>
      <c r="H665" s="62"/>
      <c r="I665" s="62"/>
      <c r="J665" s="62"/>
      <c r="K665" s="62"/>
      <c r="L665" s="62"/>
      <c r="M665" s="111"/>
      <c r="N665" s="111"/>
      <c r="O665" s="111"/>
      <c r="P665" s="111"/>
      <c r="Q665" s="111"/>
      <c r="R665" s="111"/>
      <c r="S665" s="111"/>
      <c r="T665" s="111"/>
      <c r="U665" s="111"/>
      <c r="V665" s="111"/>
      <c r="W665" s="111"/>
      <c r="X665" s="111"/>
      <c r="Y665" s="111"/>
      <c r="Z665" s="111"/>
      <c r="AA665" s="111"/>
      <c r="AB665" s="111"/>
      <c r="AC665" s="111"/>
      <c r="AD665" s="111"/>
      <c r="AE665" s="111"/>
      <c r="AF665" s="111"/>
      <c r="AG665" s="111"/>
      <c r="AH665" s="111"/>
      <c r="AI665" s="111"/>
      <c r="AJ665" s="111"/>
      <c r="AK665" s="111"/>
      <c r="AL665" s="111"/>
      <c r="AM665" s="111"/>
      <c r="AN665" s="111"/>
      <c r="AO665" s="111"/>
      <c r="AP665" s="111"/>
      <c r="AQ665" s="111"/>
      <c r="AR665" s="111"/>
      <c r="AS665" s="111"/>
      <c r="AT665" s="111"/>
      <c r="AU665" s="111"/>
      <c r="AV665" s="111"/>
      <c r="AW665" s="111"/>
      <c r="AX665" s="249" t="str">
        <f>IF(LEN(M663)&gt;=100,"","あと"&amp;100-LEN(M663)&amp;"字入力してください。")</f>
        <v>あと100字入力してください。</v>
      </c>
      <c r="AY665" s="251"/>
      <c r="BD665" s="47"/>
      <c r="BE665" s="257"/>
      <c r="BJ665" s="263"/>
    </row>
    <row r="666" spans="3:62" s="36" customFormat="1" ht="16.5" customHeight="1">
      <c r="C666" s="62" t="s">
        <v>12021</v>
      </c>
      <c r="D666" s="62"/>
      <c r="E666" s="62"/>
      <c r="F666" s="63" t="s">
        <v>11373</v>
      </c>
      <c r="G666" s="84"/>
      <c r="H666" s="84"/>
      <c r="I666" s="84"/>
      <c r="J666" s="87"/>
      <c r="K666" s="62" t="s">
        <v>988</v>
      </c>
      <c r="L666" s="62"/>
      <c r="M666" s="112"/>
      <c r="N666" s="125"/>
      <c r="O666" s="130" t="s">
        <v>8529</v>
      </c>
      <c r="P666" s="130"/>
      <c r="Q666" s="130"/>
      <c r="R666" s="130"/>
      <c r="S666" s="130"/>
      <c r="T666" s="130"/>
      <c r="U666" s="130"/>
      <c r="V666" s="130"/>
      <c r="W666" s="130"/>
      <c r="X666" s="130"/>
      <c r="Y666" s="130"/>
      <c r="Z666" s="130"/>
      <c r="AA666" s="130"/>
      <c r="AB666" s="130"/>
      <c r="AC666" s="130"/>
      <c r="AD666" s="130"/>
      <c r="AE666" s="130"/>
      <c r="AF666" s="130"/>
      <c r="AG666" s="130"/>
      <c r="AH666" s="130"/>
      <c r="AI666" s="130"/>
      <c r="AJ666" s="130"/>
      <c r="AK666" s="130"/>
      <c r="AL666" s="130"/>
      <c r="AM666" s="130"/>
      <c r="AN666" s="130"/>
      <c r="AO666" s="130"/>
      <c r="AP666" s="130"/>
      <c r="AQ666" s="130"/>
      <c r="AR666" s="130"/>
      <c r="AS666" s="130"/>
      <c r="AT666" s="130"/>
      <c r="AU666" s="130"/>
      <c r="AV666" s="130"/>
      <c r="AW666" s="242"/>
      <c r="AX666" s="252"/>
      <c r="AY666" s="185"/>
      <c r="BD666" s="47"/>
      <c r="BE666" s="257" t="b">
        <v>0</v>
      </c>
      <c r="BI666" s="36" t="str">
        <f>IF(BH656="未達成",IF(OR(AND(BE666=FALSE,BE667=FALSE,BE668=FALSE,BE669=FALSE),M670="",M673=""),"未回答",IF(AND(AX672="",AX675=""),"回答済み","字数不足")),"―")</f>
        <v>―</v>
      </c>
      <c r="BJ666" s="263"/>
    </row>
    <row r="667" spans="3:62" s="36" customFormat="1" ht="16.5" customHeight="1">
      <c r="C667" s="62"/>
      <c r="D667" s="62"/>
      <c r="E667" s="62"/>
      <c r="F667" s="60"/>
      <c r="G667" s="83"/>
      <c r="H667" s="83"/>
      <c r="I667" s="83"/>
      <c r="J667" s="88"/>
      <c r="K667" s="62"/>
      <c r="L667" s="62"/>
      <c r="M667" s="113"/>
      <c r="N667" s="126"/>
      <c r="O667" s="131" t="s">
        <v>6237</v>
      </c>
      <c r="P667" s="131"/>
      <c r="Q667" s="131"/>
      <c r="R667" s="131"/>
      <c r="S667" s="131"/>
      <c r="T667" s="131"/>
      <c r="U667" s="131"/>
      <c r="V667" s="131"/>
      <c r="W667" s="131"/>
      <c r="X667" s="131"/>
      <c r="Y667" s="131"/>
      <c r="Z667" s="131"/>
      <c r="AA667" s="131"/>
      <c r="AB667" s="131"/>
      <c r="AC667" s="131"/>
      <c r="AD667" s="131"/>
      <c r="AE667" s="131"/>
      <c r="AF667" s="131"/>
      <c r="AG667" s="131"/>
      <c r="AH667" s="131"/>
      <c r="AI667" s="131"/>
      <c r="AJ667" s="131"/>
      <c r="AK667" s="131"/>
      <c r="AL667" s="131"/>
      <c r="AM667" s="131"/>
      <c r="AN667" s="131"/>
      <c r="AO667" s="131"/>
      <c r="AP667" s="131"/>
      <c r="AQ667" s="131"/>
      <c r="AR667" s="131"/>
      <c r="AS667" s="131"/>
      <c r="AT667" s="131"/>
      <c r="AU667" s="131"/>
      <c r="AV667" s="131"/>
      <c r="AW667" s="243"/>
      <c r="AX667" s="252"/>
      <c r="AY667" s="185"/>
      <c r="BD667" s="47"/>
      <c r="BE667" s="257" t="b">
        <v>0</v>
      </c>
      <c r="BJ667" s="263"/>
    </row>
    <row r="668" spans="3:62" s="36" customFormat="1" ht="16.5" customHeight="1">
      <c r="C668" s="62"/>
      <c r="D668" s="62"/>
      <c r="E668" s="62"/>
      <c r="F668" s="60"/>
      <c r="G668" s="83"/>
      <c r="H668" s="83"/>
      <c r="I668" s="83"/>
      <c r="J668" s="88"/>
      <c r="K668" s="62"/>
      <c r="L668" s="62"/>
      <c r="M668" s="113"/>
      <c r="N668" s="126"/>
      <c r="O668" s="131" t="s">
        <v>9784</v>
      </c>
      <c r="P668" s="131"/>
      <c r="Q668" s="131"/>
      <c r="R668" s="131"/>
      <c r="S668" s="131"/>
      <c r="T668" s="131"/>
      <c r="U668" s="131"/>
      <c r="V668" s="131"/>
      <c r="W668" s="131"/>
      <c r="X668" s="131"/>
      <c r="Y668" s="131"/>
      <c r="Z668" s="131"/>
      <c r="AA668" s="131"/>
      <c r="AB668" s="131"/>
      <c r="AC668" s="131"/>
      <c r="AD668" s="131"/>
      <c r="AE668" s="131"/>
      <c r="AF668" s="131"/>
      <c r="AG668" s="131"/>
      <c r="AH668" s="131"/>
      <c r="AI668" s="131"/>
      <c r="AJ668" s="131"/>
      <c r="AK668" s="131"/>
      <c r="AL668" s="131"/>
      <c r="AM668" s="131"/>
      <c r="AN668" s="131"/>
      <c r="AO668" s="131"/>
      <c r="AP668" s="131"/>
      <c r="AQ668" s="131"/>
      <c r="AR668" s="131"/>
      <c r="AS668" s="131"/>
      <c r="AT668" s="131"/>
      <c r="AU668" s="131"/>
      <c r="AV668" s="131"/>
      <c r="AW668" s="243"/>
      <c r="AX668" s="252"/>
      <c r="AY668" s="185"/>
      <c r="BD668" s="47"/>
      <c r="BE668" s="257" t="b">
        <v>0</v>
      </c>
      <c r="BJ668" s="263"/>
    </row>
    <row r="669" spans="3:62" s="36" customFormat="1" ht="16.5" customHeight="1">
      <c r="C669" s="62"/>
      <c r="D669" s="62"/>
      <c r="E669" s="62"/>
      <c r="F669" s="60"/>
      <c r="G669" s="83"/>
      <c r="H669" s="83"/>
      <c r="I669" s="83"/>
      <c r="J669" s="88"/>
      <c r="K669" s="62"/>
      <c r="L669" s="62"/>
      <c r="M669" s="114"/>
      <c r="N669" s="127"/>
      <c r="O669" s="132" t="s">
        <v>12025</v>
      </c>
      <c r="P669" s="132"/>
      <c r="Q669" s="132"/>
      <c r="R669" s="132"/>
      <c r="S669" s="132"/>
      <c r="T669" s="132"/>
      <c r="U669" s="132"/>
      <c r="V669" s="132"/>
      <c r="W669" s="132"/>
      <c r="X669" s="132"/>
      <c r="Y669" s="132"/>
      <c r="Z669" s="132"/>
      <c r="AA669" s="132"/>
      <c r="AB669" s="132"/>
      <c r="AC669" s="132"/>
      <c r="AD669" s="132"/>
      <c r="AE669" s="132"/>
      <c r="AF669" s="132"/>
      <c r="AG669" s="132"/>
      <c r="AH669" s="132"/>
      <c r="AI669" s="132"/>
      <c r="AJ669" s="132"/>
      <c r="AK669" s="132"/>
      <c r="AL669" s="132"/>
      <c r="AM669" s="132"/>
      <c r="AN669" s="132"/>
      <c r="AO669" s="132"/>
      <c r="AP669" s="132"/>
      <c r="AQ669" s="132"/>
      <c r="AR669" s="132"/>
      <c r="AS669" s="132"/>
      <c r="AT669" s="132"/>
      <c r="AU669" s="132"/>
      <c r="AV669" s="132"/>
      <c r="AW669" s="244"/>
      <c r="AX669" s="252"/>
      <c r="AY669" s="185"/>
      <c r="BD669" s="47"/>
      <c r="BE669" s="257" t="b">
        <v>0</v>
      </c>
      <c r="BJ669" s="263"/>
    </row>
    <row r="670" spans="3:62" s="36" customFormat="1" ht="16.5" customHeight="1">
      <c r="C670" s="62"/>
      <c r="D670" s="62"/>
      <c r="E670" s="62"/>
      <c r="F670" s="60"/>
      <c r="G670" s="83"/>
      <c r="H670" s="83"/>
      <c r="I670" s="83"/>
      <c r="J670" s="88"/>
      <c r="K670" s="62" t="s">
        <v>10677</v>
      </c>
      <c r="L670" s="62"/>
      <c r="M670" s="115"/>
      <c r="N670" s="115"/>
      <c r="O670" s="115"/>
      <c r="P670" s="115"/>
      <c r="Q670" s="115"/>
      <c r="R670" s="115"/>
      <c r="S670" s="115"/>
      <c r="T670" s="115"/>
      <c r="U670" s="115"/>
      <c r="V670" s="115"/>
      <c r="W670" s="115"/>
      <c r="X670" s="115"/>
      <c r="Y670" s="115"/>
      <c r="Z670" s="115"/>
      <c r="AA670" s="115"/>
      <c r="AB670" s="115"/>
      <c r="AC670" s="115"/>
      <c r="AD670" s="115"/>
      <c r="AE670" s="115"/>
      <c r="AF670" s="115"/>
      <c r="AG670" s="115"/>
      <c r="AH670" s="115"/>
      <c r="AI670" s="115"/>
      <c r="AJ670" s="115"/>
      <c r="AK670" s="115"/>
      <c r="AL670" s="115"/>
      <c r="AM670" s="115"/>
      <c r="AN670" s="115"/>
      <c r="AO670" s="115"/>
      <c r="AP670" s="115"/>
      <c r="AQ670" s="115"/>
      <c r="AR670" s="115"/>
      <c r="AS670" s="115"/>
      <c r="AT670" s="115"/>
      <c r="AU670" s="115"/>
      <c r="AV670" s="115"/>
      <c r="AW670" s="115"/>
      <c r="AX670" s="252"/>
      <c r="AY670" s="185"/>
      <c r="BD670" s="47"/>
      <c r="BE670" s="257"/>
      <c r="BJ670" s="263"/>
    </row>
    <row r="671" spans="3:62" s="36" customFormat="1" ht="16.5" customHeight="1">
      <c r="C671" s="62"/>
      <c r="D671" s="62"/>
      <c r="E671" s="62"/>
      <c r="F671" s="60"/>
      <c r="G671" s="83"/>
      <c r="H671" s="83"/>
      <c r="I671" s="83"/>
      <c r="J671" s="88"/>
      <c r="K671" s="62"/>
      <c r="L671" s="62"/>
      <c r="M671" s="115"/>
      <c r="N671" s="115"/>
      <c r="O671" s="115"/>
      <c r="P671" s="115"/>
      <c r="Q671" s="115"/>
      <c r="R671" s="115"/>
      <c r="S671" s="115"/>
      <c r="T671" s="115"/>
      <c r="U671" s="115"/>
      <c r="V671" s="115"/>
      <c r="W671" s="115"/>
      <c r="X671" s="115"/>
      <c r="Y671" s="115"/>
      <c r="Z671" s="115"/>
      <c r="AA671" s="115"/>
      <c r="AB671" s="115"/>
      <c r="AC671" s="115"/>
      <c r="AD671" s="115"/>
      <c r="AE671" s="115"/>
      <c r="AF671" s="115"/>
      <c r="AG671" s="115"/>
      <c r="AH671" s="115"/>
      <c r="AI671" s="115"/>
      <c r="AJ671" s="115"/>
      <c r="AK671" s="115"/>
      <c r="AL671" s="115"/>
      <c r="AM671" s="115"/>
      <c r="AN671" s="115"/>
      <c r="AO671" s="115"/>
      <c r="AP671" s="115"/>
      <c r="AQ671" s="115"/>
      <c r="AR671" s="115"/>
      <c r="AS671" s="115"/>
      <c r="AT671" s="115"/>
      <c r="AU671" s="115"/>
      <c r="AV671" s="115"/>
      <c r="AW671" s="115"/>
      <c r="AX671" s="252" t="str">
        <f>"現在"&amp;LEN(M670)&amp;"字です。"</f>
        <v>現在0字です。</v>
      </c>
      <c r="AY671" s="185"/>
      <c r="BD671" s="47"/>
      <c r="BE671" s="257"/>
      <c r="BJ671" s="263"/>
    </row>
    <row r="672" spans="3:62" s="36" customFormat="1">
      <c r="C672" s="62"/>
      <c r="D672" s="62"/>
      <c r="E672" s="62"/>
      <c r="F672" s="61"/>
      <c r="G672" s="82"/>
      <c r="H672" s="82"/>
      <c r="I672" s="82"/>
      <c r="J672" s="89"/>
      <c r="K672" s="62"/>
      <c r="L672" s="62"/>
      <c r="M672" s="115"/>
      <c r="N672" s="115"/>
      <c r="O672" s="115"/>
      <c r="P672" s="115"/>
      <c r="Q672" s="115"/>
      <c r="R672" s="115"/>
      <c r="S672" s="115"/>
      <c r="T672" s="115"/>
      <c r="U672" s="115"/>
      <c r="V672" s="115"/>
      <c r="W672" s="115"/>
      <c r="X672" s="115"/>
      <c r="Y672" s="115"/>
      <c r="Z672" s="115"/>
      <c r="AA672" s="115"/>
      <c r="AB672" s="115"/>
      <c r="AC672" s="115"/>
      <c r="AD672" s="115"/>
      <c r="AE672" s="115"/>
      <c r="AF672" s="115"/>
      <c r="AG672" s="115"/>
      <c r="AH672" s="115"/>
      <c r="AI672" s="115"/>
      <c r="AJ672" s="115"/>
      <c r="AK672" s="115"/>
      <c r="AL672" s="115"/>
      <c r="AM672" s="115"/>
      <c r="AN672" s="115"/>
      <c r="AO672" s="115"/>
      <c r="AP672" s="115"/>
      <c r="AQ672" s="115"/>
      <c r="AR672" s="115"/>
      <c r="AS672" s="115"/>
      <c r="AT672" s="115"/>
      <c r="AU672" s="115"/>
      <c r="AV672" s="115"/>
      <c r="AW672" s="115"/>
      <c r="AX672" s="249" t="str">
        <f>IF(LEN(M670)&gt;=100,"","あと"&amp;100-LEN(M670)&amp;"字入力してください。")</f>
        <v>あと100字入力してください。</v>
      </c>
      <c r="AY672" s="185"/>
      <c r="BD672" s="47"/>
      <c r="BE672" s="257"/>
      <c r="BJ672" s="263"/>
    </row>
    <row r="673" spans="3:62" s="36" customFormat="1">
      <c r="C673" s="62"/>
      <c r="D673" s="62"/>
      <c r="E673" s="62"/>
      <c r="F673" s="62" t="s">
        <v>11955</v>
      </c>
      <c r="G673" s="62"/>
      <c r="H673" s="62"/>
      <c r="I673" s="62"/>
      <c r="J673" s="62"/>
      <c r="K673" s="62"/>
      <c r="L673" s="62"/>
      <c r="M673" s="115"/>
      <c r="N673" s="115"/>
      <c r="O673" s="115"/>
      <c r="P673" s="115"/>
      <c r="Q673" s="115"/>
      <c r="R673" s="115"/>
      <c r="S673" s="115"/>
      <c r="T673" s="115"/>
      <c r="U673" s="115"/>
      <c r="V673" s="115"/>
      <c r="W673" s="115"/>
      <c r="X673" s="115"/>
      <c r="Y673" s="115"/>
      <c r="Z673" s="115"/>
      <c r="AA673" s="115"/>
      <c r="AB673" s="115"/>
      <c r="AC673" s="115"/>
      <c r="AD673" s="115"/>
      <c r="AE673" s="115"/>
      <c r="AF673" s="115"/>
      <c r="AG673" s="115"/>
      <c r="AH673" s="115"/>
      <c r="AI673" s="115"/>
      <c r="AJ673" s="115"/>
      <c r="AK673" s="115"/>
      <c r="AL673" s="115"/>
      <c r="AM673" s="115"/>
      <c r="AN673" s="115"/>
      <c r="AO673" s="115"/>
      <c r="AP673" s="115"/>
      <c r="AQ673" s="115"/>
      <c r="AR673" s="115"/>
      <c r="AS673" s="115"/>
      <c r="AT673" s="115"/>
      <c r="AU673" s="115"/>
      <c r="AV673" s="115"/>
      <c r="AW673" s="115"/>
      <c r="AX673" s="252"/>
      <c r="AY673" s="254"/>
      <c r="BD673" s="47"/>
      <c r="BE673" s="257"/>
      <c r="BJ673" s="263"/>
    </row>
    <row r="674" spans="3:62" s="36" customFormat="1">
      <c r="C674" s="62"/>
      <c r="D674" s="62"/>
      <c r="E674" s="62"/>
      <c r="F674" s="62"/>
      <c r="G674" s="62"/>
      <c r="H674" s="62"/>
      <c r="I674" s="62"/>
      <c r="J674" s="62"/>
      <c r="K674" s="62"/>
      <c r="L674" s="62"/>
      <c r="M674" s="115"/>
      <c r="N674" s="115"/>
      <c r="O674" s="115"/>
      <c r="P674" s="115"/>
      <c r="Q674" s="115"/>
      <c r="R674" s="115"/>
      <c r="S674" s="115"/>
      <c r="T674" s="115"/>
      <c r="U674" s="115"/>
      <c r="V674" s="115"/>
      <c r="W674" s="115"/>
      <c r="X674" s="115"/>
      <c r="Y674" s="115"/>
      <c r="Z674" s="115"/>
      <c r="AA674" s="115"/>
      <c r="AB674" s="115"/>
      <c r="AC674" s="115"/>
      <c r="AD674" s="115"/>
      <c r="AE674" s="115"/>
      <c r="AF674" s="115"/>
      <c r="AG674" s="115"/>
      <c r="AH674" s="115"/>
      <c r="AI674" s="115"/>
      <c r="AJ674" s="115"/>
      <c r="AK674" s="115"/>
      <c r="AL674" s="115"/>
      <c r="AM674" s="115"/>
      <c r="AN674" s="115"/>
      <c r="AO674" s="115"/>
      <c r="AP674" s="115"/>
      <c r="AQ674" s="115"/>
      <c r="AR674" s="115"/>
      <c r="AS674" s="115"/>
      <c r="AT674" s="115"/>
      <c r="AU674" s="115"/>
      <c r="AV674" s="115"/>
      <c r="AW674" s="115"/>
      <c r="AX674" s="252" t="str">
        <f>"現在"&amp;LEN(M673)&amp;"字です。"</f>
        <v>現在0字です。</v>
      </c>
      <c r="AY674" s="254"/>
      <c r="BD674" s="47"/>
      <c r="BE674" s="257"/>
      <c r="BJ674" s="263"/>
    </row>
    <row r="675" spans="3:62" s="36" customFormat="1" ht="16.5" customHeight="1">
      <c r="C675" s="62"/>
      <c r="D675" s="62"/>
      <c r="E675" s="62"/>
      <c r="F675" s="62"/>
      <c r="G675" s="62"/>
      <c r="H675" s="62"/>
      <c r="I675" s="62"/>
      <c r="J675" s="62"/>
      <c r="K675" s="62"/>
      <c r="L675" s="62"/>
      <c r="M675" s="115"/>
      <c r="N675" s="115"/>
      <c r="O675" s="115"/>
      <c r="P675" s="115"/>
      <c r="Q675" s="115"/>
      <c r="R675" s="115"/>
      <c r="S675" s="115"/>
      <c r="T675" s="115"/>
      <c r="U675" s="115"/>
      <c r="V675" s="115"/>
      <c r="W675" s="115"/>
      <c r="X675" s="115"/>
      <c r="Y675" s="115"/>
      <c r="Z675" s="115"/>
      <c r="AA675" s="115"/>
      <c r="AB675" s="115"/>
      <c r="AC675" s="115"/>
      <c r="AD675" s="115"/>
      <c r="AE675" s="115"/>
      <c r="AF675" s="115"/>
      <c r="AG675" s="115"/>
      <c r="AH675" s="115"/>
      <c r="AI675" s="115"/>
      <c r="AJ675" s="115"/>
      <c r="AK675" s="115"/>
      <c r="AL675" s="115"/>
      <c r="AM675" s="115"/>
      <c r="AN675" s="115"/>
      <c r="AO675" s="115"/>
      <c r="AP675" s="115"/>
      <c r="AQ675" s="115"/>
      <c r="AR675" s="115"/>
      <c r="AS675" s="115"/>
      <c r="AT675" s="115"/>
      <c r="AU675" s="115"/>
      <c r="AV675" s="115"/>
      <c r="AW675" s="115"/>
      <c r="AX675" s="249" t="str">
        <f>IF(LEN(M673)&gt;=100,"","あと"&amp;100-LEN(M673)&amp;"字入力してください。")</f>
        <v>あと100字入力してください。</v>
      </c>
      <c r="AY675" s="251"/>
      <c r="BD675" s="47"/>
      <c r="BE675" s="257"/>
      <c r="BJ675" s="263"/>
    </row>
    <row r="676" spans="3:62" s="36" customFormat="1" ht="16.5" customHeight="1">
      <c r="C676" s="63" t="s">
        <v>8545</v>
      </c>
      <c r="D676" s="84"/>
      <c r="E676" s="87"/>
      <c r="F676" s="63" t="s">
        <v>1283</v>
      </c>
      <c r="G676" s="84"/>
      <c r="H676" s="84"/>
      <c r="I676" s="84"/>
      <c r="J676" s="87"/>
      <c r="K676" s="63" t="s">
        <v>2497</v>
      </c>
      <c r="L676" s="87"/>
      <c r="M676" s="112"/>
      <c r="N676" s="125"/>
      <c r="O676" s="130" t="s">
        <v>12022</v>
      </c>
      <c r="P676" s="130"/>
      <c r="Q676" s="130"/>
      <c r="R676" s="130"/>
      <c r="S676" s="130"/>
      <c r="T676" s="130"/>
      <c r="U676" s="130"/>
      <c r="V676" s="130"/>
      <c r="W676" s="130"/>
      <c r="X676" s="130"/>
      <c r="Y676" s="130"/>
      <c r="Z676" s="130"/>
      <c r="AA676" s="130"/>
      <c r="AB676" s="130"/>
      <c r="AC676" s="130"/>
      <c r="AD676" s="130"/>
      <c r="AE676" s="130"/>
      <c r="AF676" s="130"/>
      <c r="AG676" s="130"/>
      <c r="AH676" s="130"/>
      <c r="AI676" s="130"/>
      <c r="AJ676" s="130"/>
      <c r="AK676" s="130"/>
      <c r="AL676" s="130"/>
      <c r="AM676" s="130"/>
      <c r="AN676" s="130"/>
      <c r="AO676" s="130"/>
      <c r="AP676" s="130"/>
      <c r="AQ676" s="130"/>
      <c r="AR676" s="130"/>
      <c r="AS676" s="130"/>
      <c r="AT676" s="130"/>
      <c r="AU676" s="130"/>
      <c r="AV676" s="130"/>
      <c r="AW676" s="242"/>
      <c r="AX676" s="252"/>
      <c r="AY676" s="251"/>
      <c r="BD676" s="47"/>
      <c r="BE676" s="257" t="b">
        <v>0</v>
      </c>
      <c r="BI676" s="36" t="str">
        <f>IF(BH656="未計測",IF(BE684=1,IF(OR(AND(BE676=FALSE,BE677=FALSE,BE678=FALSE,BE679=FALSE,BE680=FALSE),M681="",Z684="",M690=""),"未回答",IF(AND(AX683="",AX692=""),"回答済み","字数不足")),IF(BE684=2,IF(OR(AND(BE676=FALSE,BE677=FALSE,BE678=FALSE,BE679=FALSE,BE680=FALSE),M681="",Z687="",M690=""),"未回答",IF(AND(AX683="",AX689="",AX692=""),"回答済み","字数不足")),"未回答")),"―")</f>
        <v>―</v>
      </c>
      <c r="BJ676" s="263"/>
    </row>
    <row r="677" spans="3:62" s="36" customFormat="1" ht="16.5" customHeight="1">
      <c r="C677" s="60"/>
      <c r="D677" s="83"/>
      <c r="E677" s="88"/>
      <c r="F677" s="60"/>
      <c r="G677" s="83"/>
      <c r="H677" s="83"/>
      <c r="I677" s="83"/>
      <c r="J677" s="88"/>
      <c r="K677" s="60"/>
      <c r="L677" s="88"/>
      <c r="M677" s="113"/>
      <c r="N677" s="126"/>
      <c r="O677" s="131" t="s">
        <v>11487</v>
      </c>
      <c r="P677" s="131"/>
      <c r="Q677" s="131"/>
      <c r="R677" s="131"/>
      <c r="S677" s="131"/>
      <c r="T677" s="131"/>
      <c r="U677" s="131"/>
      <c r="V677" s="131"/>
      <c r="W677" s="131"/>
      <c r="X677" s="131"/>
      <c r="Y677" s="131"/>
      <c r="Z677" s="131"/>
      <c r="AA677" s="131"/>
      <c r="AB677" s="131"/>
      <c r="AC677" s="131"/>
      <c r="AD677" s="131"/>
      <c r="AE677" s="131"/>
      <c r="AF677" s="131"/>
      <c r="AG677" s="131"/>
      <c r="AH677" s="131"/>
      <c r="AI677" s="131"/>
      <c r="AJ677" s="131"/>
      <c r="AK677" s="131"/>
      <c r="AL677" s="131"/>
      <c r="AM677" s="131"/>
      <c r="AN677" s="131"/>
      <c r="AO677" s="131"/>
      <c r="AP677" s="131"/>
      <c r="AQ677" s="131"/>
      <c r="AR677" s="131"/>
      <c r="AS677" s="131"/>
      <c r="AT677" s="131"/>
      <c r="AU677" s="131"/>
      <c r="AV677" s="131"/>
      <c r="AW677" s="243"/>
      <c r="AX677" s="252"/>
      <c r="AY677" s="251"/>
      <c r="BD677" s="47"/>
      <c r="BE677" s="257" t="b">
        <v>0</v>
      </c>
      <c r="BJ677" s="263"/>
    </row>
    <row r="678" spans="3:62" s="36" customFormat="1" ht="16.5" customHeight="1">
      <c r="C678" s="60"/>
      <c r="D678" s="83"/>
      <c r="E678" s="88"/>
      <c r="F678" s="60"/>
      <c r="G678" s="83"/>
      <c r="H678" s="83"/>
      <c r="I678" s="83"/>
      <c r="J678" s="88"/>
      <c r="K678" s="60"/>
      <c r="L678" s="88"/>
      <c r="M678" s="113"/>
      <c r="N678" s="126"/>
      <c r="O678" s="131" t="s">
        <v>11960</v>
      </c>
      <c r="P678" s="131"/>
      <c r="Q678" s="131"/>
      <c r="R678" s="131"/>
      <c r="S678" s="131"/>
      <c r="T678" s="131"/>
      <c r="U678" s="131"/>
      <c r="V678" s="131"/>
      <c r="W678" s="131"/>
      <c r="X678" s="131"/>
      <c r="Y678" s="131"/>
      <c r="Z678" s="131"/>
      <c r="AA678" s="131"/>
      <c r="AB678" s="131"/>
      <c r="AC678" s="131"/>
      <c r="AD678" s="131"/>
      <c r="AE678" s="131"/>
      <c r="AF678" s="131"/>
      <c r="AG678" s="131"/>
      <c r="AH678" s="131"/>
      <c r="AI678" s="131"/>
      <c r="AJ678" s="131"/>
      <c r="AK678" s="131"/>
      <c r="AL678" s="131"/>
      <c r="AM678" s="131"/>
      <c r="AN678" s="131"/>
      <c r="AO678" s="131"/>
      <c r="AP678" s="131"/>
      <c r="AQ678" s="131"/>
      <c r="AR678" s="131"/>
      <c r="AS678" s="131"/>
      <c r="AT678" s="131"/>
      <c r="AU678" s="131"/>
      <c r="AV678" s="131"/>
      <c r="AW678" s="243"/>
      <c r="AX678" s="252"/>
      <c r="AY678" s="251"/>
      <c r="BD678" s="47"/>
      <c r="BE678" s="257" t="b">
        <v>0</v>
      </c>
      <c r="BJ678" s="263"/>
    </row>
    <row r="679" spans="3:62" s="36" customFormat="1" ht="16.5" customHeight="1">
      <c r="C679" s="60"/>
      <c r="D679" s="83"/>
      <c r="E679" s="88"/>
      <c r="F679" s="60"/>
      <c r="G679" s="83"/>
      <c r="H679" s="83"/>
      <c r="I679" s="83"/>
      <c r="J679" s="88"/>
      <c r="K679" s="60"/>
      <c r="L679" s="88"/>
      <c r="M679" s="113"/>
      <c r="N679" s="126"/>
      <c r="O679" s="131" t="s">
        <v>11963</v>
      </c>
      <c r="P679" s="131"/>
      <c r="Q679" s="131"/>
      <c r="R679" s="131"/>
      <c r="S679" s="131"/>
      <c r="T679" s="131"/>
      <c r="U679" s="131"/>
      <c r="V679" s="131"/>
      <c r="W679" s="131"/>
      <c r="X679" s="131"/>
      <c r="Y679" s="131"/>
      <c r="Z679" s="131"/>
      <c r="AA679" s="131"/>
      <c r="AB679" s="131"/>
      <c r="AC679" s="131"/>
      <c r="AD679" s="131"/>
      <c r="AE679" s="131"/>
      <c r="AF679" s="131"/>
      <c r="AG679" s="131"/>
      <c r="AH679" s="131"/>
      <c r="AI679" s="131"/>
      <c r="AJ679" s="131"/>
      <c r="AK679" s="131"/>
      <c r="AL679" s="131"/>
      <c r="AM679" s="131"/>
      <c r="AN679" s="131"/>
      <c r="AO679" s="131"/>
      <c r="AP679" s="131"/>
      <c r="AQ679" s="131"/>
      <c r="AR679" s="131"/>
      <c r="AS679" s="131"/>
      <c r="AT679" s="131"/>
      <c r="AU679" s="131"/>
      <c r="AV679" s="131"/>
      <c r="AW679" s="243"/>
      <c r="AX679" s="252"/>
      <c r="AY679" s="251"/>
      <c r="BD679" s="47"/>
      <c r="BE679" s="257" t="b">
        <v>0</v>
      </c>
      <c r="BJ679" s="263"/>
    </row>
    <row r="680" spans="3:62" s="36" customFormat="1" ht="16.5" customHeight="1">
      <c r="C680" s="60"/>
      <c r="D680" s="83"/>
      <c r="E680" s="88"/>
      <c r="F680" s="60"/>
      <c r="G680" s="83"/>
      <c r="H680" s="83"/>
      <c r="I680" s="83"/>
      <c r="J680" s="88"/>
      <c r="K680" s="61"/>
      <c r="L680" s="89"/>
      <c r="M680" s="113"/>
      <c r="N680" s="126"/>
      <c r="O680" s="131" t="s">
        <v>11961</v>
      </c>
      <c r="P680" s="131"/>
      <c r="Q680" s="131"/>
      <c r="R680" s="131"/>
      <c r="S680" s="131"/>
      <c r="T680" s="131"/>
      <c r="U680" s="131"/>
      <c r="V680" s="131"/>
      <c r="W680" s="131"/>
      <c r="X680" s="131"/>
      <c r="Y680" s="131"/>
      <c r="Z680" s="131"/>
      <c r="AA680" s="131"/>
      <c r="AB680" s="131"/>
      <c r="AC680" s="131"/>
      <c r="AD680" s="131"/>
      <c r="AE680" s="131"/>
      <c r="AF680" s="131"/>
      <c r="AG680" s="131"/>
      <c r="AH680" s="131"/>
      <c r="AI680" s="131"/>
      <c r="AJ680" s="131"/>
      <c r="AK680" s="131"/>
      <c r="AL680" s="131"/>
      <c r="AM680" s="131"/>
      <c r="AN680" s="131"/>
      <c r="AO680" s="131"/>
      <c r="AP680" s="131"/>
      <c r="AQ680" s="131"/>
      <c r="AR680" s="131"/>
      <c r="AS680" s="131"/>
      <c r="AT680" s="131"/>
      <c r="AU680" s="131"/>
      <c r="AV680" s="131"/>
      <c r="AW680" s="243"/>
      <c r="AX680" s="252"/>
      <c r="AY680" s="251"/>
      <c r="BD680" s="47"/>
      <c r="BE680" s="257" t="b">
        <v>0</v>
      </c>
      <c r="BJ680" s="263"/>
    </row>
    <row r="681" spans="3:62" s="36" customFormat="1" ht="16.5" customHeight="1">
      <c r="C681" s="60"/>
      <c r="D681" s="83"/>
      <c r="E681" s="88"/>
      <c r="F681" s="60"/>
      <c r="G681" s="83"/>
      <c r="H681" s="83"/>
      <c r="I681" s="83"/>
      <c r="J681" s="88"/>
      <c r="K681" s="62" t="s">
        <v>10677</v>
      </c>
      <c r="L681" s="62"/>
      <c r="M681" s="115"/>
      <c r="N681" s="115"/>
      <c r="O681" s="115"/>
      <c r="P681" s="115"/>
      <c r="Q681" s="115"/>
      <c r="R681" s="115"/>
      <c r="S681" s="115"/>
      <c r="T681" s="115"/>
      <c r="U681" s="115"/>
      <c r="V681" s="115"/>
      <c r="W681" s="115"/>
      <c r="X681" s="115"/>
      <c r="Y681" s="115"/>
      <c r="Z681" s="115"/>
      <c r="AA681" s="115"/>
      <c r="AB681" s="115"/>
      <c r="AC681" s="115"/>
      <c r="AD681" s="115"/>
      <c r="AE681" s="115"/>
      <c r="AF681" s="115"/>
      <c r="AG681" s="115"/>
      <c r="AH681" s="115"/>
      <c r="AI681" s="115"/>
      <c r="AJ681" s="115"/>
      <c r="AK681" s="115"/>
      <c r="AL681" s="115"/>
      <c r="AM681" s="115"/>
      <c r="AN681" s="115"/>
      <c r="AO681" s="115"/>
      <c r="AP681" s="115"/>
      <c r="AQ681" s="115"/>
      <c r="AR681" s="115"/>
      <c r="AS681" s="115"/>
      <c r="AT681" s="115"/>
      <c r="AU681" s="115"/>
      <c r="AV681" s="115"/>
      <c r="AW681" s="115"/>
      <c r="AX681" s="252"/>
      <c r="AY681" s="251"/>
      <c r="BD681" s="47"/>
      <c r="BE681" s="257"/>
      <c r="BJ681" s="263"/>
    </row>
    <row r="682" spans="3:62" s="36" customFormat="1" ht="16.5" customHeight="1">
      <c r="C682" s="60"/>
      <c r="D682" s="83"/>
      <c r="E682" s="88"/>
      <c r="F682" s="60"/>
      <c r="G682" s="83"/>
      <c r="H682" s="83"/>
      <c r="I682" s="83"/>
      <c r="J682" s="88"/>
      <c r="K682" s="62"/>
      <c r="L682" s="62"/>
      <c r="M682" s="115"/>
      <c r="N682" s="115"/>
      <c r="O682" s="115"/>
      <c r="P682" s="115"/>
      <c r="Q682" s="115"/>
      <c r="R682" s="115"/>
      <c r="S682" s="115"/>
      <c r="T682" s="115"/>
      <c r="U682" s="115"/>
      <c r="V682" s="115"/>
      <c r="W682" s="115"/>
      <c r="X682" s="115"/>
      <c r="Y682" s="115"/>
      <c r="Z682" s="115"/>
      <c r="AA682" s="115"/>
      <c r="AB682" s="115"/>
      <c r="AC682" s="115"/>
      <c r="AD682" s="115"/>
      <c r="AE682" s="115"/>
      <c r="AF682" s="115"/>
      <c r="AG682" s="115"/>
      <c r="AH682" s="115"/>
      <c r="AI682" s="115"/>
      <c r="AJ682" s="115"/>
      <c r="AK682" s="115"/>
      <c r="AL682" s="115"/>
      <c r="AM682" s="115"/>
      <c r="AN682" s="115"/>
      <c r="AO682" s="115"/>
      <c r="AP682" s="115"/>
      <c r="AQ682" s="115"/>
      <c r="AR682" s="115"/>
      <c r="AS682" s="115"/>
      <c r="AT682" s="115"/>
      <c r="AU682" s="115"/>
      <c r="AV682" s="115"/>
      <c r="AW682" s="115"/>
      <c r="AX682" s="252" t="str">
        <f>"現在"&amp;LEN(M681)&amp;"字です。"</f>
        <v>現在0字です。</v>
      </c>
      <c r="AY682" s="251"/>
      <c r="BD682" s="47"/>
      <c r="BE682" s="257"/>
      <c r="BJ682" s="263"/>
    </row>
    <row r="683" spans="3:62" s="36" customFormat="1" ht="16.5" customHeight="1">
      <c r="C683" s="60"/>
      <c r="D683" s="83"/>
      <c r="E683" s="88"/>
      <c r="F683" s="61"/>
      <c r="G683" s="82"/>
      <c r="H683" s="82"/>
      <c r="I683" s="82"/>
      <c r="J683" s="89"/>
      <c r="K683" s="62"/>
      <c r="L683" s="62"/>
      <c r="M683" s="115"/>
      <c r="N683" s="115"/>
      <c r="O683" s="115"/>
      <c r="P683" s="115"/>
      <c r="Q683" s="115"/>
      <c r="R683" s="115"/>
      <c r="S683" s="115"/>
      <c r="T683" s="115"/>
      <c r="U683" s="115"/>
      <c r="V683" s="115"/>
      <c r="W683" s="115"/>
      <c r="X683" s="115"/>
      <c r="Y683" s="115"/>
      <c r="Z683" s="115"/>
      <c r="AA683" s="115"/>
      <c r="AB683" s="115"/>
      <c r="AC683" s="115"/>
      <c r="AD683" s="115"/>
      <c r="AE683" s="115"/>
      <c r="AF683" s="115"/>
      <c r="AG683" s="115"/>
      <c r="AH683" s="115"/>
      <c r="AI683" s="115"/>
      <c r="AJ683" s="115"/>
      <c r="AK683" s="115"/>
      <c r="AL683" s="115"/>
      <c r="AM683" s="115"/>
      <c r="AN683" s="115"/>
      <c r="AO683" s="115"/>
      <c r="AP683" s="115"/>
      <c r="AQ683" s="115"/>
      <c r="AR683" s="115"/>
      <c r="AS683" s="115"/>
      <c r="AT683" s="115"/>
      <c r="AU683" s="115"/>
      <c r="AV683" s="115"/>
      <c r="AW683" s="115"/>
      <c r="AX683" s="249" t="str">
        <f>IF(LEN(M681)&gt;=100,"","あと"&amp;100-LEN(M681)&amp;"字入力してください。")</f>
        <v>あと100字入力してください。</v>
      </c>
      <c r="AY683" s="251"/>
      <c r="BD683" s="47"/>
      <c r="BE683" s="257"/>
      <c r="BJ683" s="263"/>
    </row>
    <row r="684" spans="3:62" s="36" customFormat="1" ht="16.5" customHeight="1">
      <c r="C684" s="60"/>
      <c r="D684" s="83"/>
      <c r="E684" s="88"/>
      <c r="F684" s="63" t="s">
        <v>7494</v>
      </c>
      <c r="G684" s="84"/>
      <c r="H684" s="84"/>
      <c r="I684" s="84"/>
      <c r="J684" s="84"/>
      <c r="K684" s="84"/>
      <c r="L684" s="87"/>
      <c r="M684" s="116"/>
      <c r="N684" s="79"/>
      <c r="O684" s="135" t="s">
        <v>11957</v>
      </c>
      <c r="P684" s="135"/>
      <c r="Q684" s="135"/>
      <c r="R684" s="135"/>
      <c r="S684" s="135"/>
      <c r="T684" s="135"/>
      <c r="U684" s="158"/>
      <c r="V684" s="63" t="s">
        <v>11959</v>
      </c>
      <c r="W684" s="84"/>
      <c r="X684" s="84"/>
      <c r="Y684" s="87"/>
      <c r="Z684" s="116"/>
      <c r="AA684" s="79"/>
      <c r="AB684" s="79"/>
      <c r="AC684" s="79"/>
      <c r="AD684" s="79"/>
      <c r="AE684" s="79"/>
      <c r="AF684" s="79"/>
      <c r="AG684" s="79"/>
      <c r="AH684" s="79"/>
      <c r="AI684" s="79"/>
      <c r="AJ684" s="79"/>
      <c r="AK684" s="79"/>
      <c r="AL684" s="79"/>
      <c r="AM684" s="79"/>
      <c r="AN684" s="79"/>
      <c r="AO684" s="79"/>
      <c r="AP684" s="79"/>
      <c r="AQ684" s="79"/>
      <c r="AR684" s="79"/>
      <c r="AS684" s="79"/>
      <c r="AT684" s="79"/>
      <c r="AU684" s="79"/>
      <c r="AV684" s="79"/>
      <c r="AW684" s="167"/>
      <c r="AX684" s="249"/>
      <c r="AY684" s="251"/>
      <c r="BD684" s="47"/>
      <c r="BE684" s="257">
        <v>0</v>
      </c>
      <c r="BJ684" s="263"/>
    </row>
    <row r="685" spans="3:62" s="36" customFormat="1" ht="16.5" customHeight="1">
      <c r="C685" s="60"/>
      <c r="D685" s="83"/>
      <c r="E685" s="88"/>
      <c r="F685" s="60"/>
      <c r="G685" s="83"/>
      <c r="H685" s="83"/>
      <c r="I685" s="83"/>
      <c r="J685" s="83"/>
      <c r="K685" s="83"/>
      <c r="L685" s="88"/>
      <c r="M685" s="117"/>
      <c r="N685" s="80"/>
      <c r="O685" s="136"/>
      <c r="P685" s="136"/>
      <c r="Q685" s="136"/>
      <c r="R685" s="136"/>
      <c r="S685" s="136"/>
      <c r="T685" s="136"/>
      <c r="U685" s="159"/>
      <c r="V685" s="60"/>
      <c r="W685" s="83"/>
      <c r="X685" s="83"/>
      <c r="Y685" s="88"/>
      <c r="Z685" s="117"/>
      <c r="AA685" s="80"/>
      <c r="AB685" s="80"/>
      <c r="AC685" s="80"/>
      <c r="AD685" s="80"/>
      <c r="AE685" s="80"/>
      <c r="AF685" s="80"/>
      <c r="AG685" s="80"/>
      <c r="AH685" s="80"/>
      <c r="AI685" s="80"/>
      <c r="AJ685" s="80"/>
      <c r="AK685" s="80"/>
      <c r="AL685" s="80"/>
      <c r="AM685" s="80"/>
      <c r="AN685" s="80"/>
      <c r="AO685" s="80"/>
      <c r="AP685" s="80"/>
      <c r="AQ685" s="80"/>
      <c r="AR685" s="80"/>
      <c r="AS685" s="80"/>
      <c r="AT685" s="80"/>
      <c r="AU685" s="80"/>
      <c r="AV685" s="80"/>
      <c r="AW685" s="168"/>
      <c r="AX685" s="249"/>
      <c r="AY685" s="251"/>
      <c r="BD685" s="47"/>
      <c r="BE685" s="257"/>
      <c r="BJ685" s="263"/>
    </row>
    <row r="686" spans="3:62" s="36" customFormat="1" ht="16.5" customHeight="1">
      <c r="C686" s="60"/>
      <c r="D686" s="83"/>
      <c r="E686" s="88"/>
      <c r="F686" s="60"/>
      <c r="G686" s="83"/>
      <c r="H686" s="83"/>
      <c r="I686" s="83"/>
      <c r="J686" s="83"/>
      <c r="K686" s="83"/>
      <c r="L686" s="88"/>
      <c r="M686" s="118"/>
      <c r="N686" s="128"/>
      <c r="O686" s="137"/>
      <c r="P686" s="137"/>
      <c r="Q686" s="137"/>
      <c r="R686" s="137"/>
      <c r="S686" s="137"/>
      <c r="T686" s="137"/>
      <c r="U686" s="160"/>
      <c r="V686" s="61"/>
      <c r="W686" s="82"/>
      <c r="X686" s="82"/>
      <c r="Y686" s="89"/>
      <c r="Z686" s="118"/>
      <c r="AA686" s="128"/>
      <c r="AB686" s="128"/>
      <c r="AC686" s="128"/>
      <c r="AD686" s="128"/>
      <c r="AE686" s="128"/>
      <c r="AF686" s="128"/>
      <c r="AG686" s="128"/>
      <c r="AH686" s="128"/>
      <c r="AI686" s="128"/>
      <c r="AJ686" s="128"/>
      <c r="AK686" s="128"/>
      <c r="AL686" s="128"/>
      <c r="AM686" s="128"/>
      <c r="AN686" s="128"/>
      <c r="AO686" s="128"/>
      <c r="AP686" s="128"/>
      <c r="AQ686" s="128"/>
      <c r="AR686" s="128"/>
      <c r="AS686" s="128"/>
      <c r="AT686" s="128"/>
      <c r="AU686" s="128"/>
      <c r="AV686" s="128"/>
      <c r="AW686" s="247"/>
      <c r="AX686" s="249"/>
      <c r="AY686" s="251"/>
      <c r="BD686" s="47"/>
      <c r="BE686" s="257"/>
      <c r="BJ686" s="263"/>
    </row>
    <row r="687" spans="3:62" s="36" customFormat="1" ht="16.5" customHeight="1">
      <c r="C687" s="60"/>
      <c r="D687" s="83"/>
      <c r="E687" s="88"/>
      <c r="F687" s="60"/>
      <c r="G687" s="83"/>
      <c r="H687" s="83"/>
      <c r="I687" s="83"/>
      <c r="J687" s="83"/>
      <c r="K687" s="83"/>
      <c r="L687" s="88"/>
      <c r="M687" s="116"/>
      <c r="N687" s="79"/>
      <c r="O687" s="135" t="s">
        <v>10367</v>
      </c>
      <c r="P687" s="135"/>
      <c r="Q687" s="135"/>
      <c r="R687" s="135"/>
      <c r="S687" s="135"/>
      <c r="T687" s="135"/>
      <c r="U687" s="158"/>
      <c r="V687" s="63" t="s">
        <v>4018</v>
      </c>
      <c r="W687" s="84"/>
      <c r="X687" s="84"/>
      <c r="Y687" s="87"/>
      <c r="Z687" s="119"/>
      <c r="AA687" s="129"/>
      <c r="AB687" s="129"/>
      <c r="AC687" s="129"/>
      <c r="AD687" s="129"/>
      <c r="AE687" s="129"/>
      <c r="AF687" s="129"/>
      <c r="AG687" s="129"/>
      <c r="AH687" s="129"/>
      <c r="AI687" s="129"/>
      <c r="AJ687" s="129"/>
      <c r="AK687" s="129"/>
      <c r="AL687" s="129"/>
      <c r="AM687" s="129"/>
      <c r="AN687" s="129"/>
      <c r="AO687" s="129"/>
      <c r="AP687" s="129"/>
      <c r="AQ687" s="129"/>
      <c r="AR687" s="129"/>
      <c r="AS687" s="129"/>
      <c r="AT687" s="129"/>
      <c r="AU687" s="129"/>
      <c r="AV687" s="129"/>
      <c r="AW687" s="239"/>
      <c r="AX687" s="252"/>
      <c r="AY687" s="251"/>
      <c r="BD687" s="47"/>
      <c r="BE687" s="257"/>
      <c r="BJ687" s="263"/>
    </row>
    <row r="688" spans="3:62" s="36" customFormat="1" ht="16.5" customHeight="1">
      <c r="C688" s="60"/>
      <c r="D688" s="83"/>
      <c r="E688" s="88"/>
      <c r="F688" s="60"/>
      <c r="G688" s="83"/>
      <c r="H688" s="83"/>
      <c r="I688" s="83"/>
      <c r="J688" s="83"/>
      <c r="K688" s="83"/>
      <c r="L688" s="88"/>
      <c r="M688" s="117"/>
      <c r="N688" s="80"/>
      <c r="O688" s="136"/>
      <c r="P688" s="136"/>
      <c r="Q688" s="136"/>
      <c r="R688" s="136"/>
      <c r="S688" s="136"/>
      <c r="T688" s="136"/>
      <c r="U688" s="159"/>
      <c r="V688" s="60"/>
      <c r="W688" s="83"/>
      <c r="X688" s="83"/>
      <c r="Y688" s="88"/>
      <c r="Z688" s="109"/>
      <c r="AA688" s="124"/>
      <c r="AB688" s="124"/>
      <c r="AC688" s="124"/>
      <c r="AD688" s="124"/>
      <c r="AE688" s="124"/>
      <c r="AF688" s="124"/>
      <c r="AG688" s="124"/>
      <c r="AH688" s="124"/>
      <c r="AI688" s="124"/>
      <c r="AJ688" s="124"/>
      <c r="AK688" s="124"/>
      <c r="AL688" s="124"/>
      <c r="AM688" s="124"/>
      <c r="AN688" s="124"/>
      <c r="AO688" s="124"/>
      <c r="AP688" s="124"/>
      <c r="AQ688" s="124"/>
      <c r="AR688" s="124"/>
      <c r="AS688" s="124"/>
      <c r="AT688" s="124"/>
      <c r="AU688" s="124"/>
      <c r="AV688" s="124"/>
      <c r="AW688" s="240"/>
      <c r="AX688" s="252" t="str">
        <f>"現在"&amp;LEN(Z687)&amp;"字です。"</f>
        <v>現在0字です。</v>
      </c>
      <c r="AY688" s="251"/>
      <c r="BD688" s="47"/>
      <c r="BE688" s="257"/>
      <c r="BJ688" s="263"/>
    </row>
    <row r="689" spans="2:62" s="36" customFormat="1" ht="16.5" customHeight="1">
      <c r="C689" s="60"/>
      <c r="D689" s="83"/>
      <c r="E689" s="88"/>
      <c r="F689" s="61"/>
      <c r="G689" s="82"/>
      <c r="H689" s="82"/>
      <c r="I689" s="82"/>
      <c r="J689" s="82"/>
      <c r="K689" s="82"/>
      <c r="L689" s="89"/>
      <c r="M689" s="118"/>
      <c r="N689" s="128"/>
      <c r="O689" s="137"/>
      <c r="P689" s="137"/>
      <c r="Q689" s="137"/>
      <c r="R689" s="137"/>
      <c r="S689" s="137"/>
      <c r="T689" s="137"/>
      <c r="U689" s="160"/>
      <c r="V689" s="61"/>
      <c r="W689" s="82"/>
      <c r="X689" s="82"/>
      <c r="Y689" s="89"/>
      <c r="Z689" s="110"/>
      <c r="AA689" s="123"/>
      <c r="AB689" s="123"/>
      <c r="AC689" s="123"/>
      <c r="AD689" s="123"/>
      <c r="AE689" s="123"/>
      <c r="AF689" s="123"/>
      <c r="AG689" s="123"/>
      <c r="AH689" s="123"/>
      <c r="AI689" s="123"/>
      <c r="AJ689" s="123"/>
      <c r="AK689" s="123"/>
      <c r="AL689" s="123"/>
      <c r="AM689" s="123"/>
      <c r="AN689" s="123"/>
      <c r="AO689" s="123"/>
      <c r="AP689" s="123"/>
      <c r="AQ689" s="123"/>
      <c r="AR689" s="123"/>
      <c r="AS689" s="123"/>
      <c r="AT689" s="123"/>
      <c r="AU689" s="123"/>
      <c r="AV689" s="123"/>
      <c r="AW689" s="241"/>
      <c r="AX689" s="249" t="str">
        <f>IF(LEN(Z687)&gt;=100,"","あと"&amp;100-LEN(Z687)&amp;"字入力してください。")</f>
        <v>あと100字入力してください。</v>
      </c>
      <c r="AY689" s="251"/>
      <c r="BD689" s="47"/>
      <c r="BE689" s="257"/>
      <c r="BJ689" s="263"/>
    </row>
    <row r="690" spans="2:62" s="36" customFormat="1" ht="16.5" customHeight="1">
      <c r="C690" s="60"/>
      <c r="D690" s="83"/>
      <c r="E690" s="88"/>
      <c r="F690" s="62" t="s">
        <v>11955</v>
      </c>
      <c r="G690" s="62"/>
      <c r="H690" s="62"/>
      <c r="I690" s="62"/>
      <c r="J690" s="62"/>
      <c r="K690" s="62"/>
      <c r="L690" s="62"/>
      <c r="M690" s="119"/>
      <c r="N690" s="129"/>
      <c r="O690" s="129"/>
      <c r="P690" s="129"/>
      <c r="Q690" s="129"/>
      <c r="R690" s="129"/>
      <c r="S690" s="129"/>
      <c r="T690" s="129"/>
      <c r="U690" s="129"/>
      <c r="V690" s="129"/>
      <c r="W690" s="129"/>
      <c r="X690" s="129"/>
      <c r="Y690" s="129"/>
      <c r="Z690" s="129"/>
      <c r="AA690" s="129"/>
      <c r="AB690" s="129"/>
      <c r="AC690" s="129"/>
      <c r="AD690" s="129"/>
      <c r="AE690" s="129"/>
      <c r="AF690" s="129"/>
      <c r="AG690" s="129"/>
      <c r="AH690" s="129"/>
      <c r="AI690" s="129"/>
      <c r="AJ690" s="129"/>
      <c r="AK690" s="129"/>
      <c r="AL690" s="129"/>
      <c r="AM690" s="129"/>
      <c r="AN690" s="129"/>
      <c r="AO690" s="129"/>
      <c r="AP690" s="129"/>
      <c r="AQ690" s="129"/>
      <c r="AR690" s="129"/>
      <c r="AS690" s="129"/>
      <c r="AT690" s="129"/>
      <c r="AU690" s="129"/>
      <c r="AV690" s="129"/>
      <c r="AW690" s="239"/>
      <c r="AX690" s="252"/>
      <c r="AY690" s="251"/>
      <c r="BD690" s="47"/>
      <c r="BE690" s="257"/>
      <c r="BJ690" s="263"/>
    </row>
    <row r="691" spans="2:62" s="36" customFormat="1" ht="16.5" customHeight="1">
      <c r="C691" s="60"/>
      <c r="D691" s="83"/>
      <c r="E691" s="88"/>
      <c r="F691" s="62"/>
      <c r="G691" s="62"/>
      <c r="H691" s="62"/>
      <c r="I691" s="62"/>
      <c r="J691" s="62"/>
      <c r="K691" s="62"/>
      <c r="L691" s="62"/>
      <c r="M691" s="109"/>
      <c r="N691" s="124"/>
      <c r="O691" s="124"/>
      <c r="P691" s="124"/>
      <c r="Q691" s="124"/>
      <c r="R691" s="124"/>
      <c r="S691" s="124"/>
      <c r="T691" s="124"/>
      <c r="U691" s="124"/>
      <c r="V691" s="124"/>
      <c r="W691" s="124"/>
      <c r="X691" s="124"/>
      <c r="Y691" s="124"/>
      <c r="Z691" s="124"/>
      <c r="AA691" s="124"/>
      <c r="AB691" s="124"/>
      <c r="AC691" s="124"/>
      <c r="AD691" s="124"/>
      <c r="AE691" s="124"/>
      <c r="AF691" s="124"/>
      <c r="AG691" s="124"/>
      <c r="AH691" s="124"/>
      <c r="AI691" s="124"/>
      <c r="AJ691" s="124"/>
      <c r="AK691" s="124"/>
      <c r="AL691" s="124"/>
      <c r="AM691" s="124"/>
      <c r="AN691" s="124"/>
      <c r="AO691" s="124"/>
      <c r="AP691" s="124"/>
      <c r="AQ691" s="124"/>
      <c r="AR691" s="124"/>
      <c r="AS691" s="124"/>
      <c r="AT691" s="124"/>
      <c r="AU691" s="124"/>
      <c r="AV691" s="124"/>
      <c r="AW691" s="240"/>
      <c r="AX691" s="252" t="str">
        <f>"現在"&amp;LEN(M690)&amp;"字です。"</f>
        <v>現在0字です。</v>
      </c>
      <c r="AY691" s="251"/>
      <c r="BD691" s="47"/>
      <c r="BE691" s="257"/>
      <c r="BJ691" s="263"/>
    </row>
    <row r="692" spans="2:62" s="36" customFormat="1" ht="16.5" customHeight="1">
      <c r="C692" s="61"/>
      <c r="D692" s="82"/>
      <c r="E692" s="89"/>
      <c r="F692" s="62"/>
      <c r="G692" s="62"/>
      <c r="H692" s="62"/>
      <c r="I692" s="62"/>
      <c r="J692" s="62"/>
      <c r="K692" s="62"/>
      <c r="L692" s="62"/>
      <c r="M692" s="110"/>
      <c r="N692" s="123"/>
      <c r="O692" s="123"/>
      <c r="P692" s="123"/>
      <c r="Q692" s="123"/>
      <c r="R692" s="123"/>
      <c r="S692" s="123"/>
      <c r="T692" s="123"/>
      <c r="U692" s="123"/>
      <c r="V692" s="123"/>
      <c r="W692" s="123"/>
      <c r="X692" s="123"/>
      <c r="Y692" s="123"/>
      <c r="Z692" s="123"/>
      <c r="AA692" s="123"/>
      <c r="AB692" s="123"/>
      <c r="AC692" s="123"/>
      <c r="AD692" s="123"/>
      <c r="AE692" s="123"/>
      <c r="AF692" s="123"/>
      <c r="AG692" s="123"/>
      <c r="AH692" s="123"/>
      <c r="AI692" s="123"/>
      <c r="AJ692" s="123"/>
      <c r="AK692" s="123"/>
      <c r="AL692" s="123"/>
      <c r="AM692" s="123"/>
      <c r="AN692" s="123"/>
      <c r="AO692" s="123"/>
      <c r="AP692" s="123"/>
      <c r="AQ692" s="123"/>
      <c r="AR692" s="123"/>
      <c r="AS692" s="123"/>
      <c r="AT692" s="123"/>
      <c r="AU692" s="123"/>
      <c r="AV692" s="123"/>
      <c r="AW692" s="241"/>
      <c r="AX692" s="249" t="str">
        <f>IF(LEN(M690)&gt;=100,"","あと"&amp;100-LEN(M690)&amp;"字入力してください。")</f>
        <v>あと100字入力してください。</v>
      </c>
      <c r="AY692" s="251"/>
      <c r="BD692" s="47"/>
      <c r="BE692" s="257"/>
      <c r="BJ692" s="263"/>
    </row>
    <row r="693" spans="2:62" s="36" customFormat="1" ht="16.5" customHeight="1">
      <c r="C693" s="62" t="s">
        <v>12052</v>
      </c>
      <c r="D693" s="62"/>
      <c r="E693" s="62"/>
      <c r="F693" s="62" t="s">
        <v>11955</v>
      </c>
      <c r="G693" s="62"/>
      <c r="H693" s="62"/>
      <c r="I693" s="62"/>
      <c r="J693" s="62"/>
      <c r="K693" s="62"/>
      <c r="L693" s="62"/>
      <c r="M693" s="119"/>
      <c r="N693" s="129"/>
      <c r="O693" s="129"/>
      <c r="P693" s="129"/>
      <c r="Q693" s="129"/>
      <c r="R693" s="129"/>
      <c r="S693" s="129"/>
      <c r="T693" s="129"/>
      <c r="U693" s="129"/>
      <c r="V693" s="129"/>
      <c r="W693" s="129"/>
      <c r="X693" s="129"/>
      <c r="Y693" s="129"/>
      <c r="Z693" s="129"/>
      <c r="AA693" s="129"/>
      <c r="AB693" s="129"/>
      <c r="AC693" s="129"/>
      <c r="AD693" s="129"/>
      <c r="AE693" s="129"/>
      <c r="AF693" s="129"/>
      <c r="AG693" s="129"/>
      <c r="AH693" s="129"/>
      <c r="AI693" s="129"/>
      <c r="AJ693" s="129"/>
      <c r="AK693" s="129"/>
      <c r="AL693" s="129"/>
      <c r="AM693" s="129"/>
      <c r="AN693" s="129"/>
      <c r="AO693" s="129"/>
      <c r="AP693" s="129"/>
      <c r="AQ693" s="129"/>
      <c r="AR693" s="129"/>
      <c r="AS693" s="129"/>
      <c r="AT693" s="129"/>
      <c r="AU693" s="129"/>
      <c r="AV693" s="129"/>
      <c r="AW693" s="239"/>
      <c r="AX693" s="252"/>
      <c r="AY693" s="251"/>
      <c r="BD693" s="47"/>
      <c r="BE693" s="257"/>
      <c r="BI693" s="36" t="str">
        <f>IF(BH656="未設定",IF(M693="","未回答",IF(AX695="","回答済み","字数不足")),"―")</f>
        <v>―</v>
      </c>
      <c r="BJ693" s="263"/>
    </row>
    <row r="694" spans="2:62" s="36" customFormat="1" ht="16.5" customHeight="1">
      <c r="C694" s="62"/>
      <c r="D694" s="62"/>
      <c r="E694" s="62"/>
      <c r="F694" s="62"/>
      <c r="G694" s="62"/>
      <c r="H694" s="62"/>
      <c r="I694" s="62"/>
      <c r="J694" s="62"/>
      <c r="K694" s="62"/>
      <c r="L694" s="62"/>
      <c r="M694" s="109"/>
      <c r="N694" s="124"/>
      <c r="O694" s="124"/>
      <c r="P694" s="124"/>
      <c r="Q694" s="124"/>
      <c r="R694" s="124"/>
      <c r="S694" s="124"/>
      <c r="T694" s="124"/>
      <c r="U694" s="124"/>
      <c r="V694" s="124"/>
      <c r="W694" s="124"/>
      <c r="X694" s="124"/>
      <c r="Y694" s="124"/>
      <c r="Z694" s="124"/>
      <c r="AA694" s="124"/>
      <c r="AB694" s="124"/>
      <c r="AC694" s="124"/>
      <c r="AD694" s="124"/>
      <c r="AE694" s="124"/>
      <c r="AF694" s="124"/>
      <c r="AG694" s="124"/>
      <c r="AH694" s="124"/>
      <c r="AI694" s="124"/>
      <c r="AJ694" s="124"/>
      <c r="AK694" s="124"/>
      <c r="AL694" s="124"/>
      <c r="AM694" s="124"/>
      <c r="AN694" s="124"/>
      <c r="AO694" s="124"/>
      <c r="AP694" s="124"/>
      <c r="AQ694" s="124"/>
      <c r="AR694" s="124"/>
      <c r="AS694" s="124"/>
      <c r="AT694" s="124"/>
      <c r="AU694" s="124"/>
      <c r="AV694" s="124"/>
      <c r="AW694" s="240"/>
      <c r="AX694" s="252" t="str">
        <f>"現在"&amp;LEN(M693)&amp;"字です。"</f>
        <v>現在0字です。</v>
      </c>
      <c r="AY694" s="251"/>
      <c r="BD694" s="47"/>
      <c r="BE694" s="257"/>
      <c r="BJ694" s="263"/>
    </row>
    <row r="695" spans="2:62" s="36" customFormat="1" ht="16.5" customHeight="1">
      <c r="C695" s="62"/>
      <c r="D695" s="62"/>
      <c r="E695" s="62"/>
      <c r="F695" s="62"/>
      <c r="G695" s="62"/>
      <c r="H695" s="62"/>
      <c r="I695" s="62"/>
      <c r="J695" s="62"/>
      <c r="K695" s="62"/>
      <c r="L695" s="62"/>
      <c r="M695" s="110"/>
      <c r="N695" s="123"/>
      <c r="O695" s="123"/>
      <c r="P695" s="123"/>
      <c r="Q695" s="123"/>
      <c r="R695" s="123"/>
      <c r="S695" s="123"/>
      <c r="T695" s="123"/>
      <c r="U695" s="123"/>
      <c r="V695" s="123"/>
      <c r="W695" s="123"/>
      <c r="X695" s="123"/>
      <c r="Y695" s="123"/>
      <c r="Z695" s="123"/>
      <c r="AA695" s="123"/>
      <c r="AB695" s="123"/>
      <c r="AC695" s="123"/>
      <c r="AD695" s="123"/>
      <c r="AE695" s="123"/>
      <c r="AF695" s="123"/>
      <c r="AG695" s="123"/>
      <c r="AH695" s="123"/>
      <c r="AI695" s="123"/>
      <c r="AJ695" s="123"/>
      <c r="AK695" s="123"/>
      <c r="AL695" s="123"/>
      <c r="AM695" s="123"/>
      <c r="AN695" s="123"/>
      <c r="AO695" s="123"/>
      <c r="AP695" s="123"/>
      <c r="AQ695" s="123"/>
      <c r="AR695" s="123"/>
      <c r="AS695" s="123"/>
      <c r="AT695" s="123"/>
      <c r="AU695" s="123"/>
      <c r="AV695" s="123"/>
      <c r="AW695" s="241"/>
      <c r="AX695" s="249" t="str">
        <f>IF(LEN(M693)&gt;=100,"","あと"&amp;100-LEN(M693)&amp;"字入力してください。")</f>
        <v>あと100字入力してください。</v>
      </c>
      <c r="AY695" s="251"/>
      <c r="BD695" s="47"/>
      <c r="BE695" s="257"/>
      <c r="BJ695" s="263"/>
    </row>
    <row r="696" spans="2:62" s="36" customFormat="1" ht="17.25">
      <c r="C696" s="33"/>
      <c r="D696" s="33"/>
      <c r="E696" s="33"/>
      <c r="F696" s="33"/>
      <c r="G696" s="33"/>
      <c r="H696" s="33"/>
      <c r="I696" s="33"/>
      <c r="J696" s="33"/>
      <c r="K696" s="33"/>
      <c r="L696" s="33"/>
      <c r="M696" s="33"/>
      <c r="N696" s="33"/>
      <c r="O696" s="33"/>
      <c r="P696" s="33"/>
      <c r="Q696" s="33"/>
      <c r="R696" s="33"/>
      <c r="S696" s="33"/>
      <c r="T696" s="33"/>
      <c r="U696" s="33"/>
      <c r="V696" s="33"/>
      <c r="W696" s="33"/>
      <c r="X696" s="33"/>
      <c r="Y696" s="33"/>
      <c r="Z696" s="33"/>
      <c r="AA696" s="33"/>
      <c r="AB696" s="33"/>
      <c r="AC696" s="33"/>
      <c r="AD696" s="33"/>
      <c r="AE696" s="33"/>
      <c r="AF696" s="33"/>
      <c r="AG696" s="33"/>
      <c r="AH696" s="33"/>
      <c r="AI696" s="33"/>
      <c r="AJ696" s="33"/>
      <c r="AK696" s="33"/>
      <c r="AL696" s="33"/>
      <c r="AM696" s="33"/>
      <c r="AN696" s="33"/>
      <c r="AO696" s="33"/>
      <c r="AP696" s="33"/>
      <c r="AQ696" s="33"/>
      <c r="AR696" s="33"/>
      <c r="AS696" s="33"/>
      <c r="AT696" s="33"/>
      <c r="AU696" s="33"/>
      <c r="AV696" s="33"/>
      <c r="AW696" s="33"/>
      <c r="AX696" s="33"/>
      <c r="AY696" s="33"/>
      <c r="BD696" s="47"/>
      <c r="BE696" s="257"/>
      <c r="BJ696" s="263"/>
    </row>
    <row r="697" spans="2:62" s="36" customFormat="1" ht="18" customHeight="1">
      <c r="C697" s="56" t="s">
        <v>442</v>
      </c>
      <c r="D697" s="78"/>
      <c r="E697" s="78"/>
      <c r="F697" s="78"/>
      <c r="G697" s="78"/>
      <c r="H697" s="78"/>
      <c r="I697" s="78"/>
      <c r="J697" s="78"/>
      <c r="K697" s="78"/>
      <c r="L697" s="78"/>
      <c r="M697" s="78"/>
      <c r="N697" s="78"/>
      <c r="O697" s="78"/>
      <c r="P697" s="78"/>
      <c r="Q697" s="78"/>
      <c r="R697" s="78"/>
      <c r="S697" s="78"/>
      <c r="T697" s="78"/>
      <c r="U697" s="78"/>
      <c r="V697" s="78"/>
      <c r="W697" s="166"/>
      <c r="X697" s="171" t="s">
        <v>41</v>
      </c>
      <c r="Y697" s="78"/>
      <c r="Z697" s="78"/>
      <c r="AA697" s="78"/>
      <c r="AB697" s="190" t="s">
        <v>294</v>
      </c>
      <c r="AC697" s="190"/>
      <c r="AD697" s="190"/>
      <c r="AE697" s="193"/>
      <c r="AF697" s="197" t="s">
        <v>12017</v>
      </c>
      <c r="AG697" s="200"/>
      <c r="AH697" s="200"/>
      <c r="AI697" s="200"/>
      <c r="AJ697" s="205" t="s">
        <v>11062</v>
      </c>
      <c r="AK697" s="205"/>
      <c r="AL697" s="205"/>
      <c r="AM697" s="205"/>
      <c r="AN697" s="205"/>
      <c r="AO697" s="205"/>
      <c r="AP697" s="197"/>
      <c r="AQ697" s="225" t="s">
        <v>585</v>
      </c>
      <c r="AR697" s="205"/>
      <c r="AS697" s="205"/>
      <c r="AT697" s="205"/>
      <c r="AU697" s="205"/>
      <c r="AV697" s="205"/>
      <c r="AW697" s="197"/>
      <c r="AX697" s="248"/>
      <c r="AY697" s="248"/>
      <c r="BD697" s="47"/>
      <c r="BE697" s="257"/>
      <c r="BI697" s="36" t="str">
        <f>IF(C698="","―",IF(COUNTIF(BI698:BI743,"未回答"),"未回答",IF(COUNTIF(BI698:BI743,"字数不足"),"字数不足","回答済み")))</f>
        <v>―</v>
      </c>
      <c r="BJ697" s="263"/>
    </row>
    <row r="698" spans="2:62" s="36" customFormat="1" ht="18.649999999999999" customHeight="1">
      <c r="C698" s="57"/>
      <c r="D698" s="79"/>
      <c r="E698" s="79"/>
      <c r="F698" s="79"/>
      <c r="G698" s="79"/>
      <c r="H698" s="79"/>
      <c r="I698" s="79"/>
      <c r="J698" s="79"/>
      <c r="K698" s="79"/>
      <c r="L698" s="79"/>
      <c r="M698" s="79"/>
      <c r="N698" s="79"/>
      <c r="O698" s="79"/>
      <c r="P698" s="79"/>
      <c r="Q698" s="79"/>
      <c r="R698" s="79"/>
      <c r="S698" s="79"/>
      <c r="T698" s="79"/>
      <c r="U698" s="79"/>
      <c r="V698" s="79"/>
      <c r="W698" s="167"/>
      <c r="X698" s="172"/>
      <c r="Y698" s="179"/>
      <c r="Z698" s="179"/>
      <c r="AA698" s="179"/>
      <c r="AB698" s="92"/>
      <c r="AC698" s="92"/>
      <c r="AD698" s="92"/>
      <c r="AE698" s="194"/>
      <c r="AF698" s="198"/>
      <c r="AG698" s="92"/>
      <c r="AH698" s="92"/>
      <c r="AI698" s="92"/>
      <c r="AJ698" s="206"/>
      <c r="AK698" s="206"/>
      <c r="AL698" s="206"/>
      <c r="AM698" s="206"/>
      <c r="AN698" s="206"/>
      <c r="AO698" s="206"/>
      <c r="AP698" s="217"/>
      <c r="AQ698" s="92"/>
      <c r="AR698" s="92"/>
      <c r="AS698" s="92"/>
      <c r="AT698" s="92"/>
      <c r="AU698" s="92"/>
      <c r="AV698" s="92"/>
      <c r="AW698" s="92"/>
      <c r="AX698" s="248"/>
      <c r="AY698" s="248"/>
      <c r="BD698" s="47"/>
      <c r="BE698" s="257"/>
      <c r="BI698" s="36" t="str">
        <f>IF('0.基礎情報'!C698="","―",IF($H$12='【発出時非表示】プルダウンリスト'!$B$4,IF(OR('0.基礎情報'!X698="",'0.基礎情報'!AB698="",'0.基礎情報'!AF698="",'0.基礎情報'!AJ698="",'0.基礎情報'!AQ698="",'0.基礎情報'!AJ700="",'0.基礎情報'!AJ702="",'0.基礎情報'!AJ704="",'0.基礎情報'!AQ700="",'0.基礎情報'!AQ702="",'0.基礎情報'!AQ704=""),"未回答","回答済み"),IF($H$12='【発出時非表示】プルダウンリスト'!$B$5,IF(OR('0.基礎情報'!X698="",'0.基礎情報'!AB698="",'0.基礎情報'!AF698="",'0.基礎情報'!AJ698="",'0.基礎情報'!AQ698="",'0.基礎情報'!AJ700="",'0.基礎情報'!AJ702="",'0.基礎情報'!AJ704="",'0.基礎情報'!AQ700="",'0.基礎情報'!AQ702=""),"未回答","回答済み"),IF($H$12='【発出時非表示】プルダウンリスト'!$B$6,IF(OR('0.基礎情報'!X698="",'0.基礎情報'!AB698="",'0.基礎情報'!AF698="",'0.基礎情報'!AJ698="",'0.基礎情報'!AQ698="",'0.基礎情報'!AJ700="",'0.基礎情報'!AJ702="",'0.基礎情報'!AJ704="",'0.基礎情報'!AQ700=""),"未回答","回答済み"),"―"))))</f>
        <v>―</v>
      </c>
      <c r="BJ698" s="263"/>
    </row>
    <row r="699" spans="2:62" s="36" customFormat="1" ht="18.649999999999999" customHeight="1">
      <c r="C699" s="58"/>
      <c r="D699" s="80"/>
      <c r="E699" s="80"/>
      <c r="F699" s="80"/>
      <c r="G699" s="80"/>
      <c r="H699" s="80"/>
      <c r="I699" s="80"/>
      <c r="J699" s="80"/>
      <c r="K699" s="80"/>
      <c r="L699" s="80"/>
      <c r="M699" s="80"/>
      <c r="N699" s="80"/>
      <c r="O699" s="80"/>
      <c r="P699" s="80"/>
      <c r="Q699" s="80"/>
      <c r="R699" s="80"/>
      <c r="S699" s="80"/>
      <c r="T699" s="80"/>
      <c r="U699" s="80"/>
      <c r="V699" s="80"/>
      <c r="W699" s="168"/>
      <c r="X699" s="173"/>
      <c r="Y699" s="180"/>
      <c r="Z699" s="180"/>
      <c r="AA699" s="180"/>
      <c r="AB699" s="92"/>
      <c r="AC699" s="92"/>
      <c r="AD699" s="92"/>
      <c r="AE699" s="194"/>
      <c r="AF699" s="198"/>
      <c r="AG699" s="92"/>
      <c r="AH699" s="92"/>
      <c r="AI699" s="203"/>
      <c r="AJ699" s="56" t="s">
        <v>6992</v>
      </c>
      <c r="AK699" s="78"/>
      <c r="AL699" s="78"/>
      <c r="AM699" s="78"/>
      <c r="AN699" s="78"/>
      <c r="AO699" s="78"/>
      <c r="AP699" s="218"/>
      <c r="AQ699" s="226" t="s">
        <v>11873</v>
      </c>
      <c r="AR699" s="226"/>
      <c r="AS699" s="226"/>
      <c r="AT699" s="226"/>
      <c r="AU699" s="226"/>
      <c r="AV699" s="226"/>
      <c r="AW699" s="237"/>
      <c r="AX699" s="250" t="s">
        <v>423</v>
      </c>
      <c r="AY699" s="250"/>
      <c r="BD699" s="47"/>
      <c r="BE699" s="257"/>
      <c r="BJ699" s="263"/>
    </row>
    <row r="700" spans="2:62" s="36" customFormat="1" ht="18.649999999999999" customHeight="1">
      <c r="C700" s="58"/>
      <c r="D700" s="80"/>
      <c r="E700" s="80"/>
      <c r="F700" s="80"/>
      <c r="G700" s="80"/>
      <c r="H700" s="80"/>
      <c r="I700" s="80"/>
      <c r="J700" s="80"/>
      <c r="K700" s="80"/>
      <c r="L700" s="80"/>
      <c r="M700" s="80"/>
      <c r="N700" s="80"/>
      <c r="O700" s="80"/>
      <c r="P700" s="80"/>
      <c r="Q700" s="80"/>
      <c r="R700" s="80"/>
      <c r="S700" s="80"/>
      <c r="T700" s="80"/>
      <c r="U700" s="80"/>
      <c r="V700" s="80"/>
      <c r="W700" s="168"/>
      <c r="X700" s="173"/>
      <c r="Y700" s="180"/>
      <c r="Z700" s="180"/>
      <c r="AA700" s="180"/>
      <c r="AB700" s="92"/>
      <c r="AC700" s="92"/>
      <c r="AD700" s="92"/>
      <c r="AE700" s="194"/>
      <c r="AF700" s="198"/>
      <c r="AG700" s="92"/>
      <c r="AH700" s="92"/>
      <c r="AI700" s="203"/>
      <c r="AJ700" s="207"/>
      <c r="AK700" s="92"/>
      <c r="AL700" s="92"/>
      <c r="AM700" s="92"/>
      <c r="AN700" s="92"/>
      <c r="AO700" s="92"/>
      <c r="AP700" s="194"/>
      <c r="AQ700" s="92"/>
      <c r="AR700" s="92"/>
      <c r="AS700" s="92"/>
      <c r="AT700" s="92"/>
      <c r="AU700" s="92"/>
      <c r="AV700" s="92"/>
      <c r="AW700" s="203"/>
      <c r="AX700" s="186" t="str">
        <f>IFERROR(IF(AJ700="未設定","未設定",IF(AQ700="","",IF(AQ700="未計測","未計測",IF(AF698="増加KPI",IF(AQ700&gt;=AJ700,"達成","未達成"),IF(AF698="減少KPI",IF(AJ700&gt;=AQ700,"達成","未達成"),"判定不能"))))),"判定不能")</f>
        <v/>
      </c>
      <c r="AY700" s="186"/>
      <c r="BD700" s="47"/>
      <c r="BE700" s="257"/>
      <c r="BJ700" s="263"/>
    </row>
    <row r="701" spans="2:62" s="36" customFormat="1" ht="18.649999999999999" customHeight="1">
      <c r="C701" s="58"/>
      <c r="D701" s="80"/>
      <c r="E701" s="80"/>
      <c r="F701" s="80"/>
      <c r="G701" s="80"/>
      <c r="H701" s="80"/>
      <c r="I701" s="80"/>
      <c r="J701" s="80"/>
      <c r="K701" s="80"/>
      <c r="L701" s="80"/>
      <c r="M701" s="80"/>
      <c r="N701" s="80"/>
      <c r="O701" s="80"/>
      <c r="P701" s="80"/>
      <c r="Q701" s="80"/>
      <c r="R701" s="80"/>
      <c r="S701" s="80"/>
      <c r="T701" s="80"/>
      <c r="U701" s="80"/>
      <c r="V701" s="80"/>
      <c r="W701" s="168"/>
      <c r="X701" s="173"/>
      <c r="Y701" s="180"/>
      <c r="Z701" s="180"/>
      <c r="AA701" s="180"/>
      <c r="AB701" s="92"/>
      <c r="AC701" s="92"/>
      <c r="AD701" s="92"/>
      <c r="AE701" s="194"/>
      <c r="AF701" s="198"/>
      <c r="AG701" s="92"/>
      <c r="AH701" s="92"/>
      <c r="AI701" s="203"/>
      <c r="AJ701" s="208" t="s">
        <v>11872</v>
      </c>
      <c r="AK701" s="212"/>
      <c r="AL701" s="212"/>
      <c r="AM701" s="212"/>
      <c r="AN701" s="212"/>
      <c r="AO701" s="212"/>
      <c r="AP701" s="219"/>
      <c r="AQ701" s="227" t="s">
        <v>107</v>
      </c>
      <c r="AR701" s="227"/>
      <c r="AS701" s="227"/>
      <c r="AT701" s="227"/>
      <c r="AU701" s="227"/>
      <c r="AV701" s="227"/>
      <c r="AW701" s="238"/>
      <c r="AX701" s="250" t="s">
        <v>423</v>
      </c>
      <c r="AY701" s="250"/>
      <c r="BD701" s="47"/>
      <c r="BE701" s="257"/>
      <c r="BJ701" s="263"/>
    </row>
    <row r="702" spans="2:62" s="36" customFormat="1" ht="18.649999999999999" customHeight="1">
      <c r="C702" s="58"/>
      <c r="D702" s="80"/>
      <c r="E702" s="80"/>
      <c r="F702" s="80"/>
      <c r="G702" s="80"/>
      <c r="H702" s="80"/>
      <c r="I702" s="80"/>
      <c r="J702" s="80"/>
      <c r="K702" s="80"/>
      <c r="L702" s="80"/>
      <c r="M702" s="80"/>
      <c r="N702" s="80"/>
      <c r="O702" s="80"/>
      <c r="P702" s="80"/>
      <c r="Q702" s="80"/>
      <c r="R702" s="80"/>
      <c r="S702" s="80"/>
      <c r="T702" s="80"/>
      <c r="U702" s="80"/>
      <c r="V702" s="80"/>
      <c r="W702" s="168"/>
      <c r="X702" s="173"/>
      <c r="Y702" s="180"/>
      <c r="Z702" s="180"/>
      <c r="AA702" s="180"/>
      <c r="AB702" s="92"/>
      <c r="AC702" s="92"/>
      <c r="AD702" s="92"/>
      <c r="AE702" s="194"/>
      <c r="AF702" s="198"/>
      <c r="AG702" s="92"/>
      <c r="AH702" s="92"/>
      <c r="AI702" s="203"/>
      <c r="AJ702" s="209"/>
      <c r="AK702" s="213"/>
      <c r="AL702" s="213"/>
      <c r="AM702" s="213"/>
      <c r="AN702" s="213"/>
      <c r="AO702" s="213"/>
      <c r="AP702" s="220"/>
      <c r="AQ702" s="203"/>
      <c r="AR702" s="213"/>
      <c r="AS702" s="213"/>
      <c r="AT702" s="213"/>
      <c r="AU702" s="213"/>
      <c r="AV702" s="213"/>
      <c r="AW702" s="213"/>
      <c r="AX702" s="186" t="str">
        <f>IFERROR(IF(AQ702="","",IF(AQ702="未計測","未計測",IF(AF698="増加KPI",IF(AQ702&gt;=AJ702,"達成","未達成"),IF(AF698="減少KPI",IF(AJ702&gt;=AQ702,"達成","未達成"),"判定不能")))),"判定不能")</f>
        <v/>
      </c>
      <c r="AY702" s="186"/>
      <c r="BD702" s="47"/>
      <c r="BE702" s="257"/>
      <c r="BJ702" s="263"/>
    </row>
    <row r="703" spans="2:62" s="36" customFormat="1" ht="18.649999999999999" customHeight="1">
      <c r="C703" s="58"/>
      <c r="D703" s="80"/>
      <c r="E703" s="80"/>
      <c r="F703" s="80"/>
      <c r="G703" s="80"/>
      <c r="H703" s="80"/>
      <c r="I703" s="80"/>
      <c r="J703" s="80"/>
      <c r="K703" s="80"/>
      <c r="L703" s="80"/>
      <c r="M703" s="80"/>
      <c r="N703" s="80"/>
      <c r="O703" s="80"/>
      <c r="P703" s="80"/>
      <c r="Q703" s="80"/>
      <c r="R703" s="80"/>
      <c r="S703" s="80"/>
      <c r="T703" s="80"/>
      <c r="U703" s="80"/>
      <c r="V703" s="80"/>
      <c r="W703" s="168"/>
      <c r="X703" s="173"/>
      <c r="Y703" s="180"/>
      <c r="Z703" s="180"/>
      <c r="AA703" s="180"/>
      <c r="AB703" s="92"/>
      <c r="AC703" s="92"/>
      <c r="AD703" s="92"/>
      <c r="AE703" s="194"/>
      <c r="AF703" s="198"/>
      <c r="AG703" s="92"/>
      <c r="AH703" s="92"/>
      <c r="AI703" s="203"/>
      <c r="AJ703" s="210" t="s">
        <v>5787</v>
      </c>
      <c r="AK703" s="205"/>
      <c r="AL703" s="205"/>
      <c r="AM703" s="205"/>
      <c r="AN703" s="205"/>
      <c r="AO703" s="205"/>
      <c r="AP703" s="221"/>
      <c r="AQ703" s="227" t="s">
        <v>11913</v>
      </c>
      <c r="AR703" s="227"/>
      <c r="AS703" s="227"/>
      <c r="AT703" s="227"/>
      <c r="AU703" s="227"/>
      <c r="AV703" s="227"/>
      <c r="AW703" s="238"/>
      <c r="AX703" s="250" t="s">
        <v>423</v>
      </c>
      <c r="AY703" s="250"/>
      <c r="BD703" s="47"/>
      <c r="BE703" s="257"/>
      <c r="BH703" s="36" t="str">
        <f>IF($H$12='【発出時非表示】プルダウンリスト'!$B$4,"3年目",IF($H$12='【発出時非表示】プルダウンリスト'!$B$5,"2年目",IF($H$12='【発出時非表示】プルダウンリスト'!$B$6,"1年目","")))</f>
        <v>1年目</v>
      </c>
      <c r="BJ703" s="263"/>
    </row>
    <row r="704" spans="2:62" s="36" customFormat="1" ht="18.649999999999999" customHeight="1">
      <c r="B704" s="39"/>
      <c r="C704" s="59"/>
      <c r="D704" s="81"/>
      <c r="E704" s="81"/>
      <c r="F704" s="81"/>
      <c r="G704" s="81"/>
      <c r="H704" s="81"/>
      <c r="I704" s="81"/>
      <c r="J704" s="81"/>
      <c r="K704" s="81"/>
      <c r="L704" s="81"/>
      <c r="M704" s="81"/>
      <c r="N704" s="81"/>
      <c r="O704" s="81"/>
      <c r="P704" s="81"/>
      <c r="Q704" s="81"/>
      <c r="R704" s="81"/>
      <c r="S704" s="81"/>
      <c r="T704" s="81"/>
      <c r="U704" s="81"/>
      <c r="V704" s="81"/>
      <c r="W704" s="169"/>
      <c r="X704" s="174"/>
      <c r="Y704" s="181"/>
      <c r="Z704" s="181"/>
      <c r="AA704" s="181"/>
      <c r="AB704" s="191"/>
      <c r="AC704" s="191"/>
      <c r="AD704" s="191"/>
      <c r="AE704" s="195"/>
      <c r="AF704" s="198"/>
      <c r="AG704" s="92"/>
      <c r="AH704" s="92"/>
      <c r="AI704" s="203"/>
      <c r="AJ704" s="211"/>
      <c r="AK704" s="206"/>
      <c r="AL704" s="206"/>
      <c r="AM704" s="206"/>
      <c r="AN704" s="206"/>
      <c r="AO704" s="206"/>
      <c r="AP704" s="222"/>
      <c r="AQ704" s="203"/>
      <c r="AR704" s="213"/>
      <c r="AS704" s="213"/>
      <c r="AT704" s="213"/>
      <c r="AU704" s="213"/>
      <c r="AV704" s="213"/>
      <c r="AW704" s="213"/>
      <c r="AX704" s="186" t="str">
        <f>IFERROR(IF(AQ704="","",IF(AQ704="未計測","未計測",IF(AF698="増加KPI",IF(AQ704&gt;=AJ704,"達成","未達成"),IF(AF698="減少KPI",IF(AJ704&gt;=AQ704,"達成","未達成"),"判定不能")))),"判定不能")</f>
        <v/>
      </c>
      <c r="AY704" s="186"/>
      <c r="BD704" s="47"/>
      <c r="BE704" s="259" t="str">
        <f>IFERROR(IF(AQ704="","",IF(AQ704="未計測","未計測",IF(AQ698="なし",AX704,IF(AQ698="",AX704,IF(AF698="増加KPI",(AQ704-AQ698)/(AJ704-AQ698),IF(AF698="減少KPI",(AQ698-AQ704)/(AQ698-AJ704),AX704)))))),AX704)</f>
        <v/>
      </c>
      <c r="BF704" s="261" t="str">
        <f>IFERROR(IF(BE704="未計測",IF(AQ702="未計測","未計測",IF(AQ698="なし",AX702,IF(AQ698="",AX702,IF(AF698="増加KPI",(AQ702-AQ698)/(AJ704-AQ698),IF(AF698="減少KPI",(AQ698-AQ702)/(AQ698-AJ704),AX702))))),"―"),AX702)</f>
        <v>―</v>
      </c>
      <c r="BG704" s="261" t="str">
        <f>IFERROR(IF(BF704="未計測",IF(AQ700="未計測","未計測",IF(AQ698="なし",AX700,IF(AQ698="",AX700,IF(AF698="増加KPI",(AQ700-AQ698)/(AJ704-AQ698),IF(AF698="減少KPI",(AQ698-AQ700)/(AQ698-AJ704),AX700))))),"―"),AX700)</f>
        <v>―</v>
      </c>
      <c r="BH704" s="36" t="str">
        <f>IF($H$12='【発出時非表示】プルダウンリスト'!$B$4,AX704,IF($H$12='【発出時非表示】プルダウンリスト'!$B$5,AX702,IF($H$12='【発出時非表示】プルダウンリスト'!$B$6,AX700,"")))</f>
        <v/>
      </c>
      <c r="BJ704" s="263"/>
    </row>
    <row r="705" spans="3:62" s="36" customFormat="1" ht="18.649999999999999" customHeight="1">
      <c r="C705" s="64" t="s">
        <v>12026</v>
      </c>
      <c r="D705" s="86"/>
      <c r="E705" s="86"/>
      <c r="F705" s="86"/>
      <c r="G705" s="86"/>
      <c r="H705" s="86"/>
      <c r="I705" s="86"/>
      <c r="J705" s="86"/>
      <c r="K705" s="86"/>
      <c r="L705" s="103"/>
      <c r="M705" s="109"/>
      <c r="N705" s="124"/>
      <c r="O705" s="124"/>
      <c r="P705" s="124"/>
      <c r="Q705" s="124"/>
      <c r="R705" s="124"/>
      <c r="S705" s="124"/>
      <c r="T705" s="124"/>
      <c r="U705" s="124"/>
      <c r="V705" s="124"/>
      <c r="W705" s="124"/>
      <c r="X705" s="124"/>
      <c r="Y705" s="124"/>
      <c r="Z705" s="124"/>
      <c r="AA705" s="124"/>
      <c r="AB705" s="124"/>
      <c r="AC705" s="124"/>
      <c r="AD705" s="124"/>
      <c r="AE705" s="124"/>
      <c r="AF705" s="124"/>
      <c r="AG705" s="124"/>
      <c r="AH705" s="124"/>
      <c r="AI705" s="124"/>
      <c r="AJ705" s="124"/>
      <c r="AK705" s="124"/>
      <c r="AL705" s="124"/>
      <c r="AM705" s="124"/>
      <c r="AN705" s="124"/>
      <c r="AO705" s="124"/>
      <c r="AP705" s="124"/>
      <c r="AQ705" s="129"/>
      <c r="AR705" s="129"/>
      <c r="AS705" s="129"/>
      <c r="AT705" s="129"/>
      <c r="AU705" s="129"/>
      <c r="AV705" s="129"/>
      <c r="AW705" s="239"/>
      <c r="AX705" s="251"/>
      <c r="AY705" s="253"/>
      <c r="BD705" s="47"/>
      <c r="BE705" s="259"/>
      <c r="BF705" s="261"/>
      <c r="BG705" s="261"/>
      <c r="BI705" s="36" t="str">
        <f>IF(AQ698="なし",IF(M705="","未回答","回答済み"),"―")</f>
        <v>―</v>
      </c>
      <c r="BJ705" s="263"/>
    </row>
    <row r="706" spans="3:62" s="36" customFormat="1" ht="18.649999999999999" customHeight="1">
      <c r="C706" s="64"/>
      <c r="D706" s="86"/>
      <c r="E706" s="86"/>
      <c r="F706" s="86"/>
      <c r="G706" s="86"/>
      <c r="H706" s="86"/>
      <c r="I706" s="86"/>
      <c r="J706" s="86"/>
      <c r="K706" s="86"/>
      <c r="L706" s="103"/>
      <c r="M706" s="109"/>
      <c r="N706" s="124"/>
      <c r="O706" s="124"/>
      <c r="P706" s="124"/>
      <c r="Q706" s="124"/>
      <c r="R706" s="124"/>
      <c r="S706" s="124"/>
      <c r="T706" s="124"/>
      <c r="U706" s="124"/>
      <c r="V706" s="124"/>
      <c r="W706" s="124"/>
      <c r="X706" s="124"/>
      <c r="Y706" s="124"/>
      <c r="Z706" s="124"/>
      <c r="AA706" s="124"/>
      <c r="AB706" s="124"/>
      <c r="AC706" s="124"/>
      <c r="AD706" s="124"/>
      <c r="AE706" s="124"/>
      <c r="AF706" s="124"/>
      <c r="AG706" s="124"/>
      <c r="AH706" s="124"/>
      <c r="AI706" s="124"/>
      <c r="AJ706" s="124"/>
      <c r="AK706" s="124"/>
      <c r="AL706" s="124"/>
      <c r="AM706" s="124"/>
      <c r="AN706" s="124"/>
      <c r="AO706" s="124"/>
      <c r="AP706" s="124"/>
      <c r="AQ706" s="124"/>
      <c r="AR706" s="124"/>
      <c r="AS706" s="124"/>
      <c r="AT706" s="124"/>
      <c r="AU706" s="124"/>
      <c r="AV706" s="124"/>
      <c r="AW706" s="240"/>
      <c r="AX706" s="251"/>
      <c r="AY706" s="253"/>
      <c r="BD706" s="47"/>
      <c r="BE706" s="259"/>
      <c r="BF706" s="261"/>
      <c r="BG706" s="261"/>
      <c r="BJ706" s="263"/>
    </row>
    <row r="707" spans="3:62" s="36" customFormat="1" ht="18.649999999999999" customHeight="1">
      <c r="C707" s="65"/>
      <c r="D707" s="85"/>
      <c r="E707" s="85"/>
      <c r="F707" s="85"/>
      <c r="G707" s="85"/>
      <c r="H707" s="85"/>
      <c r="I707" s="85"/>
      <c r="J707" s="85"/>
      <c r="K707" s="85"/>
      <c r="L707" s="104"/>
      <c r="M707" s="110"/>
      <c r="N707" s="123"/>
      <c r="O707" s="123"/>
      <c r="P707" s="123"/>
      <c r="Q707" s="123"/>
      <c r="R707" s="123"/>
      <c r="S707" s="123"/>
      <c r="T707" s="123"/>
      <c r="U707" s="123"/>
      <c r="V707" s="123"/>
      <c r="W707" s="123"/>
      <c r="X707" s="123"/>
      <c r="Y707" s="123"/>
      <c r="Z707" s="123"/>
      <c r="AA707" s="123"/>
      <c r="AB707" s="123"/>
      <c r="AC707" s="123"/>
      <c r="AD707" s="123"/>
      <c r="AE707" s="123"/>
      <c r="AF707" s="123"/>
      <c r="AG707" s="123"/>
      <c r="AH707" s="123"/>
      <c r="AI707" s="123"/>
      <c r="AJ707" s="123"/>
      <c r="AK707" s="123"/>
      <c r="AL707" s="123"/>
      <c r="AM707" s="123"/>
      <c r="AN707" s="123"/>
      <c r="AO707" s="123"/>
      <c r="AP707" s="123"/>
      <c r="AQ707" s="123"/>
      <c r="AR707" s="123"/>
      <c r="AS707" s="123"/>
      <c r="AT707" s="123"/>
      <c r="AU707" s="123"/>
      <c r="AV707" s="123"/>
      <c r="AW707" s="241"/>
      <c r="AX707" s="249"/>
      <c r="AY707" s="253"/>
      <c r="BD707" s="47"/>
      <c r="BE707" s="259"/>
      <c r="BF707" s="261"/>
      <c r="BG707" s="261"/>
      <c r="BJ707" s="263"/>
    </row>
    <row r="708" spans="3:62" s="36" customFormat="1" ht="16.5" customHeight="1">
      <c r="C708" s="62" t="s">
        <v>12020</v>
      </c>
      <c r="D708" s="62"/>
      <c r="E708" s="62"/>
      <c r="F708" s="62" t="s">
        <v>577</v>
      </c>
      <c r="G708" s="62"/>
      <c r="H708" s="62"/>
      <c r="I708" s="62"/>
      <c r="J708" s="62"/>
      <c r="K708" s="62"/>
      <c r="L708" s="62"/>
      <c r="M708" s="111"/>
      <c r="N708" s="111"/>
      <c r="O708" s="111"/>
      <c r="P708" s="111"/>
      <c r="Q708" s="111"/>
      <c r="R708" s="111"/>
      <c r="S708" s="111"/>
      <c r="T708" s="111"/>
      <c r="U708" s="111"/>
      <c r="V708" s="111"/>
      <c r="W708" s="111"/>
      <c r="X708" s="111"/>
      <c r="Y708" s="111"/>
      <c r="Z708" s="111"/>
      <c r="AA708" s="111"/>
      <c r="AB708" s="111"/>
      <c r="AC708" s="111"/>
      <c r="AD708" s="111"/>
      <c r="AE708" s="111"/>
      <c r="AF708" s="111"/>
      <c r="AG708" s="111"/>
      <c r="AH708" s="111"/>
      <c r="AI708" s="111"/>
      <c r="AJ708" s="111"/>
      <c r="AK708" s="111"/>
      <c r="AL708" s="111"/>
      <c r="AM708" s="111"/>
      <c r="AN708" s="111"/>
      <c r="AO708" s="111"/>
      <c r="AP708" s="111"/>
      <c r="AQ708" s="111"/>
      <c r="AR708" s="111"/>
      <c r="AS708" s="111"/>
      <c r="AT708" s="111"/>
      <c r="AU708" s="111"/>
      <c r="AV708" s="111"/>
      <c r="AW708" s="111"/>
      <c r="AX708" s="251"/>
      <c r="AY708" s="185"/>
      <c r="BD708" s="47"/>
      <c r="BE708" s="257"/>
      <c r="BI708" s="36" t="str">
        <f>IF(BH704="達成",IF(OR(M708="",M711=""),"未回答",IF(AND(AX710="",AX713=""),"回答済み","字数不足")),"―")</f>
        <v>―</v>
      </c>
      <c r="BJ708" s="263"/>
    </row>
    <row r="709" spans="3:62" s="36" customFormat="1" ht="16.5" customHeight="1">
      <c r="C709" s="62"/>
      <c r="D709" s="62"/>
      <c r="E709" s="62"/>
      <c r="F709" s="62"/>
      <c r="G709" s="62"/>
      <c r="H709" s="62"/>
      <c r="I709" s="62"/>
      <c r="J709" s="62"/>
      <c r="K709" s="62"/>
      <c r="L709" s="62"/>
      <c r="M709" s="111"/>
      <c r="N709" s="111"/>
      <c r="O709" s="111"/>
      <c r="P709" s="111"/>
      <c r="Q709" s="111"/>
      <c r="R709" s="111"/>
      <c r="S709" s="111"/>
      <c r="T709" s="111"/>
      <c r="U709" s="111"/>
      <c r="V709" s="111"/>
      <c r="W709" s="111"/>
      <c r="X709" s="111"/>
      <c r="Y709" s="111"/>
      <c r="Z709" s="111"/>
      <c r="AA709" s="111"/>
      <c r="AB709" s="111"/>
      <c r="AC709" s="111"/>
      <c r="AD709" s="111"/>
      <c r="AE709" s="111"/>
      <c r="AF709" s="111"/>
      <c r="AG709" s="111"/>
      <c r="AH709" s="111"/>
      <c r="AI709" s="111"/>
      <c r="AJ709" s="111"/>
      <c r="AK709" s="111"/>
      <c r="AL709" s="111"/>
      <c r="AM709" s="111"/>
      <c r="AN709" s="111"/>
      <c r="AO709" s="111"/>
      <c r="AP709" s="111"/>
      <c r="AQ709" s="111"/>
      <c r="AR709" s="111"/>
      <c r="AS709" s="111"/>
      <c r="AT709" s="111"/>
      <c r="AU709" s="111"/>
      <c r="AV709" s="111"/>
      <c r="AW709" s="111"/>
      <c r="AX709" s="251" t="str">
        <f>"現在"&amp;LEN(M708)&amp;"字です。"</f>
        <v>現在0字です。</v>
      </c>
      <c r="AY709" s="185"/>
      <c r="BD709" s="47"/>
      <c r="BE709" s="257"/>
      <c r="BJ709" s="263"/>
    </row>
    <row r="710" spans="3:62" s="36" customFormat="1">
      <c r="C710" s="62"/>
      <c r="D710" s="62"/>
      <c r="E710" s="62"/>
      <c r="F710" s="62"/>
      <c r="G710" s="62"/>
      <c r="H710" s="62"/>
      <c r="I710" s="62"/>
      <c r="J710" s="62"/>
      <c r="K710" s="62"/>
      <c r="L710" s="62"/>
      <c r="M710" s="111"/>
      <c r="N710" s="111"/>
      <c r="O710" s="111"/>
      <c r="P710" s="111"/>
      <c r="Q710" s="111"/>
      <c r="R710" s="111"/>
      <c r="S710" s="111"/>
      <c r="T710" s="111"/>
      <c r="U710" s="111"/>
      <c r="V710" s="111"/>
      <c r="W710" s="111"/>
      <c r="X710" s="111"/>
      <c r="Y710" s="111"/>
      <c r="Z710" s="111"/>
      <c r="AA710" s="111"/>
      <c r="AB710" s="111"/>
      <c r="AC710" s="111"/>
      <c r="AD710" s="111"/>
      <c r="AE710" s="111"/>
      <c r="AF710" s="111"/>
      <c r="AG710" s="111"/>
      <c r="AH710" s="111"/>
      <c r="AI710" s="111"/>
      <c r="AJ710" s="111"/>
      <c r="AK710" s="111"/>
      <c r="AL710" s="111"/>
      <c r="AM710" s="111"/>
      <c r="AN710" s="111"/>
      <c r="AO710" s="111"/>
      <c r="AP710" s="111"/>
      <c r="AQ710" s="111"/>
      <c r="AR710" s="111"/>
      <c r="AS710" s="111"/>
      <c r="AT710" s="111"/>
      <c r="AU710" s="111"/>
      <c r="AV710" s="111"/>
      <c r="AW710" s="111"/>
      <c r="AX710" s="249" t="str">
        <f>IF(LEN(M708)&gt;=100,"","あと"&amp;100-LEN(M708)&amp;"字入力してください。")</f>
        <v>あと100字入力してください。</v>
      </c>
      <c r="AY710" s="185"/>
      <c r="BD710" s="47"/>
      <c r="BE710" s="257"/>
      <c r="BJ710" s="263"/>
    </row>
    <row r="711" spans="3:62" s="36" customFormat="1" ht="18.75" customHeight="1">
      <c r="C711" s="62"/>
      <c r="D711" s="62"/>
      <c r="E711" s="62"/>
      <c r="F711" s="62" t="s">
        <v>11955</v>
      </c>
      <c r="G711" s="62"/>
      <c r="H711" s="62"/>
      <c r="I711" s="62"/>
      <c r="J711" s="62"/>
      <c r="K711" s="62"/>
      <c r="L711" s="62"/>
      <c r="M711" s="111"/>
      <c r="N711" s="111"/>
      <c r="O711" s="111"/>
      <c r="P711" s="111"/>
      <c r="Q711" s="111"/>
      <c r="R711" s="111"/>
      <c r="S711" s="111"/>
      <c r="T711" s="111"/>
      <c r="U711" s="111"/>
      <c r="V711" s="111"/>
      <c r="W711" s="111"/>
      <c r="X711" s="111"/>
      <c r="Y711" s="111"/>
      <c r="Z711" s="111"/>
      <c r="AA711" s="111"/>
      <c r="AB711" s="111"/>
      <c r="AC711" s="111"/>
      <c r="AD711" s="111"/>
      <c r="AE711" s="111"/>
      <c r="AF711" s="111"/>
      <c r="AG711" s="111"/>
      <c r="AH711" s="111"/>
      <c r="AI711" s="111"/>
      <c r="AJ711" s="111"/>
      <c r="AK711" s="111"/>
      <c r="AL711" s="111"/>
      <c r="AM711" s="111"/>
      <c r="AN711" s="111"/>
      <c r="AO711" s="111"/>
      <c r="AP711" s="111"/>
      <c r="AQ711" s="111"/>
      <c r="AR711" s="111"/>
      <c r="AS711" s="111"/>
      <c r="AT711" s="111"/>
      <c r="AU711" s="111"/>
      <c r="AV711" s="111"/>
      <c r="AW711" s="111"/>
      <c r="AX711" s="252"/>
      <c r="AY711" s="254"/>
      <c r="BD711" s="47"/>
      <c r="BE711" s="257"/>
      <c r="BJ711" s="263"/>
    </row>
    <row r="712" spans="3:62" s="36" customFormat="1" ht="18.75" customHeight="1">
      <c r="C712" s="62"/>
      <c r="D712" s="62"/>
      <c r="E712" s="62"/>
      <c r="F712" s="62"/>
      <c r="G712" s="62"/>
      <c r="H712" s="62"/>
      <c r="I712" s="62"/>
      <c r="J712" s="62"/>
      <c r="K712" s="62"/>
      <c r="L712" s="62"/>
      <c r="M712" s="111"/>
      <c r="N712" s="111"/>
      <c r="O712" s="111"/>
      <c r="P712" s="111"/>
      <c r="Q712" s="111"/>
      <c r="R712" s="111"/>
      <c r="S712" s="111"/>
      <c r="T712" s="111"/>
      <c r="U712" s="111"/>
      <c r="V712" s="111"/>
      <c r="W712" s="111"/>
      <c r="X712" s="111"/>
      <c r="Y712" s="111"/>
      <c r="Z712" s="111"/>
      <c r="AA712" s="111"/>
      <c r="AB712" s="111"/>
      <c r="AC712" s="111"/>
      <c r="AD712" s="111"/>
      <c r="AE712" s="111"/>
      <c r="AF712" s="111"/>
      <c r="AG712" s="111"/>
      <c r="AH712" s="111"/>
      <c r="AI712" s="111"/>
      <c r="AJ712" s="111"/>
      <c r="AK712" s="111"/>
      <c r="AL712" s="111"/>
      <c r="AM712" s="111"/>
      <c r="AN712" s="111"/>
      <c r="AO712" s="111"/>
      <c r="AP712" s="111"/>
      <c r="AQ712" s="111"/>
      <c r="AR712" s="111"/>
      <c r="AS712" s="111"/>
      <c r="AT712" s="111"/>
      <c r="AU712" s="111"/>
      <c r="AV712" s="111"/>
      <c r="AW712" s="111"/>
      <c r="AX712" s="252" t="str">
        <f>"現在"&amp;LEN(M711)&amp;"字です。"</f>
        <v>現在0字です。</v>
      </c>
      <c r="AY712" s="254"/>
      <c r="BD712" s="47"/>
      <c r="BE712" s="257"/>
      <c r="BJ712" s="263"/>
    </row>
    <row r="713" spans="3:62" s="36" customFormat="1" ht="16.5" customHeight="1">
      <c r="C713" s="62"/>
      <c r="D713" s="62"/>
      <c r="E713" s="62"/>
      <c r="F713" s="62"/>
      <c r="G713" s="62"/>
      <c r="H713" s="62"/>
      <c r="I713" s="62"/>
      <c r="J713" s="62"/>
      <c r="K713" s="62"/>
      <c r="L713" s="62"/>
      <c r="M713" s="111"/>
      <c r="N713" s="111"/>
      <c r="O713" s="111"/>
      <c r="P713" s="111"/>
      <c r="Q713" s="111"/>
      <c r="R713" s="111"/>
      <c r="S713" s="111"/>
      <c r="T713" s="111"/>
      <c r="U713" s="111"/>
      <c r="V713" s="111"/>
      <c r="W713" s="111"/>
      <c r="X713" s="111"/>
      <c r="Y713" s="111"/>
      <c r="Z713" s="111"/>
      <c r="AA713" s="111"/>
      <c r="AB713" s="111"/>
      <c r="AC713" s="111"/>
      <c r="AD713" s="111"/>
      <c r="AE713" s="111"/>
      <c r="AF713" s="111"/>
      <c r="AG713" s="111"/>
      <c r="AH713" s="111"/>
      <c r="AI713" s="111"/>
      <c r="AJ713" s="111"/>
      <c r="AK713" s="111"/>
      <c r="AL713" s="111"/>
      <c r="AM713" s="111"/>
      <c r="AN713" s="111"/>
      <c r="AO713" s="111"/>
      <c r="AP713" s="111"/>
      <c r="AQ713" s="111"/>
      <c r="AR713" s="111"/>
      <c r="AS713" s="111"/>
      <c r="AT713" s="111"/>
      <c r="AU713" s="111"/>
      <c r="AV713" s="111"/>
      <c r="AW713" s="111"/>
      <c r="AX713" s="249" t="str">
        <f>IF(LEN(M711)&gt;=100,"","あと"&amp;100-LEN(M711)&amp;"字入力してください。")</f>
        <v>あと100字入力してください。</v>
      </c>
      <c r="AY713" s="251"/>
      <c r="BD713" s="47"/>
      <c r="BE713" s="257"/>
      <c r="BJ713" s="263"/>
    </row>
    <row r="714" spans="3:62" s="36" customFormat="1" ht="16.5" customHeight="1">
      <c r="C714" s="62" t="s">
        <v>12021</v>
      </c>
      <c r="D714" s="62"/>
      <c r="E714" s="62"/>
      <c r="F714" s="63" t="s">
        <v>11373</v>
      </c>
      <c r="G714" s="84"/>
      <c r="H714" s="84"/>
      <c r="I714" s="84"/>
      <c r="J714" s="87"/>
      <c r="K714" s="62" t="s">
        <v>988</v>
      </c>
      <c r="L714" s="62"/>
      <c r="M714" s="112"/>
      <c r="N714" s="125"/>
      <c r="O714" s="130" t="s">
        <v>8529</v>
      </c>
      <c r="P714" s="130"/>
      <c r="Q714" s="130"/>
      <c r="R714" s="130"/>
      <c r="S714" s="130"/>
      <c r="T714" s="130"/>
      <c r="U714" s="130"/>
      <c r="V714" s="130"/>
      <c r="W714" s="130"/>
      <c r="X714" s="130"/>
      <c r="Y714" s="130"/>
      <c r="Z714" s="130"/>
      <c r="AA714" s="130"/>
      <c r="AB714" s="130"/>
      <c r="AC714" s="130"/>
      <c r="AD714" s="130"/>
      <c r="AE714" s="130"/>
      <c r="AF714" s="130"/>
      <c r="AG714" s="130"/>
      <c r="AH714" s="130"/>
      <c r="AI714" s="130"/>
      <c r="AJ714" s="130"/>
      <c r="AK714" s="130"/>
      <c r="AL714" s="130"/>
      <c r="AM714" s="130"/>
      <c r="AN714" s="130"/>
      <c r="AO714" s="130"/>
      <c r="AP714" s="130"/>
      <c r="AQ714" s="130"/>
      <c r="AR714" s="130"/>
      <c r="AS714" s="130"/>
      <c r="AT714" s="130"/>
      <c r="AU714" s="130"/>
      <c r="AV714" s="130"/>
      <c r="AW714" s="242"/>
      <c r="AX714" s="252"/>
      <c r="AY714" s="185"/>
      <c r="BD714" s="47"/>
      <c r="BE714" s="257" t="b">
        <v>0</v>
      </c>
      <c r="BI714" s="36" t="str">
        <f>IF(BH704="未達成",IF(OR(AND(BE714=FALSE,BE715=FALSE,BE716=FALSE,BE717=FALSE),M718="",M721=""),"未回答",IF(AND(AX720="",AX723=""),"回答済み","字数不足")),"―")</f>
        <v>―</v>
      </c>
      <c r="BJ714" s="263"/>
    </row>
    <row r="715" spans="3:62" s="36" customFormat="1" ht="16.5" customHeight="1">
      <c r="C715" s="62"/>
      <c r="D715" s="62"/>
      <c r="E715" s="62"/>
      <c r="F715" s="60"/>
      <c r="G715" s="83"/>
      <c r="H715" s="83"/>
      <c r="I715" s="83"/>
      <c r="J715" s="88"/>
      <c r="K715" s="62"/>
      <c r="L715" s="62"/>
      <c r="M715" s="113"/>
      <c r="N715" s="126"/>
      <c r="O715" s="131" t="s">
        <v>6237</v>
      </c>
      <c r="P715" s="131"/>
      <c r="Q715" s="131"/>
      <c r="R715" s="131"/>
      <c r="S715" s="131"/>
      <c r="T715" s="131"/>
      <c r="U715" s="131"/>
      <c r="V715" s="131"/>
      <c r="W715" s="131"/>
      <c r="X715" s="131"/>
      <c r="Y715" s="131"/>
      <c r="Z715" s="131"/>
      <c r="AA715" s="131"/>
      <c r="AB715" s="131"/>
      <c r="AC715" s="131"/>
      <c r="AD715" s="131"/>
      <c r="AE715" s="131"/>
      <c r="AF715" s="131"/>
      <c r="AG715" s="131"/>
      <c r="AH715" s="131"/>
      <c r="AI715" s="131"/>
      <c r="AJ715" s="131"/>
      <c r="AK715" s="131"/>
      <c r="AL715" s="131"/>
      <c r="AM715" s="131"/>
      <c r="AN715" s="131"/>
      <c r="AO715" s="131"/>
      <c r="AP715" s="131"/>
      <c r="AQ715" s="131"/>
      <c r="AR715" s="131"/>
      <c r="AS715" s="131"/>
      <c r="AT715" s="131"/>
      <c r="AU715" s="131"/>
      <c r="AV715" s="131"/>
      <c r="AW715" s="243"/>
      <c r="AX715" s="252"/>
      <c r="AY715" s="185"/>
      <c r="BD715" s="47"/>
      <c r="BE715" s="257" t="b">
        <v>0</v>
      </c>
      <c r="BJ715" s="263"/>
    </row>
    <row r="716" spans="3:62" s="36" customFormat="1" ht="16.5" customHeight="1">
      <c r="C716" s="62"/>
      <c r="D716" s="62"/>
      <c r="E716" s="62"/>
      <c r="F716" s="60"/>
      <c r="G716" s="83"/>
      <c r="H716" s="83"/>
      <c r="I716" s="83"/>
      <c r="J716" s="88"/>
      <c r="K716" s="62"/>
      <c r="L716" s="62"/>
      <c r="M716" s="113"/>
      <c r="N716" s="126"/>
      <c r="O716" s="131" t="s">
        <v>9784</v>
      </c>
      <c r="P716" s="131"/>
      <c r="Q716" s="131"/>
      <c r="R716" s="131"/>
      <c r="S716" s="131"/>
      <c r="T716" s="131"/>
      <c r="U716" s="131"/>
      <c r="V716" s="131"/>
      <c r="W716" s="131"/>
      <c r="X716" s="131"/>
      <c r="Y716" s="131"/>
      <c r="Z716" s="131"/>
      <c r="AA716" s="131"/>
      <c r="AB716" s="131"/>
      <c r="AC716" s="131"/>
      <c r="AD716" s="131"/>
      <c r="AE716" s="131"/>
      <c r="AF716" s="131"/>
      <c r="AG716" s="131"/>
      <c r="AH716" s="131"/>
      <c r="AI716" s="131"/>
      <c r="AJ716" s="131"/>
      <c r="AK716" s="131"/>
      <c r="AL716" s="131"/>
      <c r="AM716" s="131"/>
      <c r="AN716" s="131"/>
      <c r="AO716" s="131"/>
      <c r="AP716" s="131"/>
      <c r="AQ716" s="131"/>
      <c r="AR716" s="131"/>
      <c r="AS716" s="131"/>
      <c r="AT716" s="131"/>
      <c r="AU716" s="131"/>
      <c r="AV716" s="131"/>
      <c r="AW716" s="243"/>
      <c r="AX716" s="252"/>
      <c r="AY716" s="185"/>
      <c r="BD716" s="47"/>
      <c r="BE716" s="257" t="b">
        <v>0</v>
      </c>
      <c r="BJ716" s="263"/>
    </row>
    <row r="717" spans="3:62" s="36" customFormat="1" ht="16.5" customHeight="1">
      <c r="C717" s="62"/>
      <c r="D717" s="62"/>
      <c r="E717" s="62"/>
      <c r="F717" s="60"/>
      <c r="G717" s="83"/>
      <c r="H717" s="83"/>
      <c r="I717" s="83"/>
      <c r="J717" s="88"/>
      <c r="K717" s="62"/>
      <c r="L717" s="62"/>
      <c r="M717" s="114"/>
      <c r="N717" s="127"/>
      <c r="O717" s="132" t="s">
        <v>12025</v>
      </c>
      <c r="P717" s="132"/>
      <c r="Q717" s="132"/>
      <c r="R717" s="132"/>
      <c r="S717" s="132"/>
      <c r="T717" s="132"/>
      <c r="U717" s="132"/>
      <c r="V717" s="132"/>
      <c r="W717" s="132"/>
      <c r="X717" s="132"/>
      <c r="Y717" s="132"/>
      <c r="Z717" s="132"/>
      <c r="AA717" s="132"/>
      <c r="AB717" s="132"/>
      <c r="AC717" s="132"/>
      <c r="AD717" s="132"/>
      <c r="AE717" s="132"/>
      <c r="AF717" s="132"/>
      <c r="AG717" s="132"/>
      <c r="AH717" s="132"/>
      <c r="AI717" s="132"/>
      <c r="AJ717" s="132"/>
      <c r="AK717" s="132"/>
      <c r="AL717" s="132"/>
      <c r="AM717" s="132"/>
      <c r="AN717" s="132"/>
      <c r="AO717" s="132"/>
      <c r="AP717" s="132"/>
      <c r="AQ717" s="132"/>
      <c r="AR717" s="132"/>
      <c r="AS717" s="132"/>
      <c r="AT717" s="132"/>
      <c r="AU717" s="132"/>
      <c r="AV717" s="132"/>
      <c r="AW717" s="244"/>
      <c r="AX717" s="252"/>
      <c r="AY717" s="185"/>
      <c r="BD717" s="47"/>
      <c r="BE717" s="257" t="b">
        <v>0</v>
      </c>
      <c r="BJ717" s="263"/>
    </row>
    <row r="718" spans="3:62" s="36" customFormat="1" ht="16.5" customHeight="1">
      <c r="C718" s="62"/>
      <c r="D718" s="62"/>
      <c r="E718" s="62"/>
      <c r="F718" s="60"/>
      <c r="G718" s="83"/>
      <c r="H718" s="83"/>
      <c r="I718" s="83"/>
      <c r="J718" s="88"/>
      <c r="K718" s="62" t="s">
        <v>10677</v>
      </c>
      <c r="L718" s="62"/>
      <c r="M718" s="115"/>
      <c r="N718" s="115"/>
      <c r="O718" s="115"/>
      <c r="P718" s="115"/>
      <c r="Q718" s="115"/>
      <c r="R718" s="115"/>
      <c r="S718" s="115"/>
      <c r="T718" s="115"/>
      <c r="U718" s="115"/>
      <c r="V718" s="115"/>
      <c r="W718" s="115"/>
      <c r="X718" s="115"/>
      <c r="Y718" s="115"/>
      <c r="Z718" s="115"/>
      <c r="AA718" s="115"/>
      <c r="AB718" s="115"/>
      <c r="AC718" s="115"/>
      <c r="AD718" s="115"/>
      <c r="AE718" s="115"/>
      <c r="AF718" s="115"/>
      <c r="AG718" s="115"/>
      <c r="AH718" s="115"/>
      <c r="AI718" s="115"/>
      <c r="AJ718" s="115"/>
      <c r="AK718" s="115"/>
      <c r="AL718" s="115"/>
      <c r="AM718" s="115"/>
      <c r="AN718" s="115"/>
      <c r="AO718" s="115"/>
      <c r="AP718" s="115"/>
      <c r="AQ718" s="115"/>
      <c r="AR718" s="115"/>
      <c r="AS718" s="115"/>
      <c r="AT718" s="115"/>
      <c r="AU718" s="115"/>
      <c r="AV718" s="115"/>
      <c r="AW718" s="115"/>
      <c r="AX718" s="252"/>
      <c r="AY718" s="185"/>
      <c r="BD718" s="47"/>
      <c r="BE718" s="257"/>
      <c r="BJ718" s="263"/>
    </row>
    <row r="719" spans="3:62" s="36" customFormat="1" ht="16.5" customHeight="1">
      <c r="C719" s="62"/>
      <c r="D719" s="62"/>
      <c r="E719" s="62"/>
      <c r="F719" s="60"/>
      <c r="G719" s="83"/>
      <c r="H719" s="83"/>
      <c r="I719" s="83"/>
      <c r="J719" s="88"/>
      <c r="K719" s="62"/>
      <c r="L719" s="62"/>
      <c r="M719" s="115"/>
      <c r="N719" s="115"/>
      <c r="O719" s="115"/>
      <c r="P719" s="115"/>
      <c r="Q719" s="115"/>
      <c r="R719" s="115"/>
      <c r="S719" s="115"/>
      <c r="T719" s="115"/>
      <c r="U719" s="115"/>
      <c r="V719" s="115"/>
      <c r="W719" s="115"/>
      <c r="X719" s="115"/>
      <c r="Y719" s="115"/>
      <c r="Z719" s="115"/>
      <c r="AA719" s="115"/>
      <c r="AB719" s="115"/>
      <c r="AC719" s="115"/>
      <c r="AD719" s="115"/>
      <c r="AE719" s="115"/>
      <c r="AF719" s="115"/>
      <c r="AG719" s="115"/>
      <c r="AH719" s="115"/>
      <c r="AI719" s="115"/>
      <c r="AJ719" s="115"/>
      <c r="AK719" s="115"/>
      <c r="AL719" s="115"/>
      <c r="AM719" s="115"/>
      <c r="AN719" s="115"/>
      <c r="AO719" s="115"/>
      <c r="AP719" s="115"/>
      <c r="AQ719" s="115"/>
      <c r="AR719" s="115"/>
      <c r="AS719" s="115"/>
      <c r="AT719" s="115"/>
      <c r="AU719" s="115"/>
      <c r="AV719" s="115"/>
      <c r="AW719" s="115"/>
      <c r="AX719" s="252" t="str">
        <f>"現在"&amp;LEN(M718)&amp;"字です。"</f>
        <v>現在0字です。</v>
      </c>
      <c r="AY719" s="185"/>
      <c r="BD719" s="47"/>
      <c r="BE719" s="257"/>
      <c r="BJ719" s="263"/>
    </row>
    <row r="720" spans="3:62" s="36" customFormat="1">
      <c r="C720" s="62"/>
      <c r="D720" s="62"/>
      <c r="E720" s="62"/>
      <c r="F720" s="61"/>
      <c r="G720" s="82"/>
      <c r="H720" s="82"/>
      <c r="I720" s="82"/>
      <c r="J720" s="89"/>
      <c r="K720" s="62"/>
      <c r="L720" s="62"/>
      <c r="M720" s="115"/>
      <c r="N720" s="115"/>
      <c r="O720" s="115"/>
      <c r="P720" s="115"/>
      <c r="Q720" s="115"/>
      <c r="R720" s="115"/>
      <c r="S720" s="115"/>
      <c r="T720" s="115"/>
      <c r="U720" s="115"/>
      <c r="V720" s="115"/>
      <c r="W720" s="115"/>
      <c r="X720" s="115"/>
      <c r="Y720" s="115"/>
      <c r="Z720" s="115"/>
      <c r="AA720" s="115"/>
      <c r="AB720" s="115"/>
      <c r="AC720" s="115"/>
      <c r="AD720" s="115"/>
      <c r="AE720" s="115"/>
      <c r="AF720" s="115"/>
      <c r="AG720" s="115"/>
      <c r="AH720" s="115"/>
      <c r="AI720" s="115"/>
      <c r="AJ720" s="115"/>
      <c r="AK720" s="115"/>
      <c r="AL720" s="115"/>
      <c r="AM720" s="115"/>
      <c r="AN720" s="115"/>
      <c r="AO720" s="115"/>
      <c r="AP720" s="115"/>
      <c r="AQ720" s="115"/>
      <c r="AR720" s="115"/>
      <c r="AS720" s="115"/>
      <c r="AT720" s="115"/>
      <c r="AU720" s="115"/>
      <c r="AV720" s="115"/>
      <c r="AW720" s="115"/>
      <c r="AX720" s="249" t="str">
        <f>IF(LEN(M718)&gt;=100,"","あと"&amp;100-LEN(M718)&amp;"字入力してください。")</f>
        <v>あと100字入力してください。</v>
      </c>
      <c r="AY720" s="185"/>
      <c r="BD720" s="47"/>
      <c r="BE720" s="257"/>
      <c r="BJ720" s="263"/>
    </row>
    <row r="721" spans="3:62" s="36" customFormat="1">
      <c r="C721" s="62"/>
      <c r="D721" s="62"/>
      <c r="E721" s="62"/>
      <c r="F721" s="62" t="s">
        <v>11955</v>
      </c>
      <c r="G721" s="62"/>
      <c r="H721" s="62"/>
      <c r="I721" s="62"/>
      <c r="J721" s="62"/>
      <c r="K721" s="62"/>
      <c r="L721" s="62"/>
      <c r="M721" s="115"/>
      <c r="N721" s="115"/>
      <c r="O721" s="115"/>
      <c r="P721" s="115"/>
      <c r="Q721" s="115"/>
      <c r="R721" s="115"/>
      <c r="S721" s="115"/>
      <c r="T721" s="115"/>
      <c r="U721" s="115"/>
      <c r="V721" s="115"/>
      <c r="W721" s="115"/>
      <c r="X721" s="115"/>
      <c r="Y721" s="115"/>
      <c r="Z721" s="115"/>
      <c r="AA721" s="115"/>
      <c r="AB721" s="115"/>
      <c r="AC721" s="115"/>
      <c r="AD721" s="115"/>
      <c r="AE721" s="115"/>
      <c r="AF721" s="115"/>
      <c r="AG721" s="115"/>
      <c r="AH721" s="115"/>
      <c r="AI721" s="115"/>
      <c r="AJ721" s="115"/>
      <c r="AK721" s="115"/>
      <c r="AL721" s="115"/>
      <c r="AM721" s="115"/>
      <c r="AN721" s="115"/>
      <c r="AO721" s="115"/>
      <c r="AP721" s="115"/>
      <c r="AQ721" s="115"/>
      <c r="AR721" s="115"/>
      <c r="AS721" s="115"/>
      <c r="AT721" s="115"/>
      <c r="AU721" s="115"/>
      <c r="AV721" s="115"/>
      <c r="AW721" s="115"/>
      <c r="AX721" s="252"/>
      <c r="AY721" s="254"/>
      <c r="BD721" s="47"/>
      <c r="BE721" s="257"/>
      <c r="BJ721" s="263"/>
    </row>
    <row r="722" spans="3:62" s="36" customFormat="1">
      <c r="C722" s="62"/>
      <c r="D722" s="62"/>
      <c r="E722" s="62"/>
      <c r="F722" s="62"/>
      <c r="G722" s="62"/>
      <c r="H722" s="62"/>
      <c r="I722" s="62"/>
      <c r="J722" s="62"/>
      <c r="K722" s="62"/>
      <c r="L722" s="62"/>
      <c r="M722" s="115"/>
      <c r="N722" s="115"/>
      <c r="O722" s="115"/>
      <c r="P722" s="115"/>
      <c r="Q722" s="115"/>
      <c r="R722" s="115"/>
      <c r="S722" s="115"/>
      <c r="T722" s="115"/>
      <c r="U722" s="115"/>
      <c r="V722" s="115"/>
      <c r="W722" s="115"/>
      <c r="X722" s="115"/>
      <c r="Y722" s="115"/>
      <c r="Z722" s="115"/>
      <c r="AA722" s="115"/>
      <c r="AB722" s="115"/>
      <c r="AC722" s="115"/>
      <c r="AD722" s="115"/>
      <c r="AE722" s="115"/>
      <c r="AF722" s="115"/>
      <c r="AG722" s="115"/>
      <c r="AH722" s="115"/>
      <c r="AI722" s="115"/>
      <c r="AJ722" s="115"/>
      <c r="AK722" s="115"/>
      <c r="AL722" s="115"/>
      <c r="AM722" s="115"/>
      <c r="AN722" s="115"/>
      <c r="AO722" s="115"/>
      <c r="AP722" s="115"/>
      <c r="AQ722" s="115"/>
      <c r="AR722" s="115"/>
      <c r="AS722" s="115"/>
      <c r="AT722" s="115"/>
      <c r="AU722" s="115"/>
      <c r="AV722" s="115"/>
      <c r="AW722" s="115"/>
      <c r="AX722" s="252" t="str">
        <f>"現在"&amp;LEN(M721)&amp;"字です。"</f>
        <v>現在0字です。</v>
      </c>
      <c r="AY722" s="254"/>
      <c r="BD722" s="47"/>
      <c r="BE722" s="257"/>
      <c r="BJ722" s="263"/>
    </row>
    <row r="723" spans="3:62" s="36" customFormat="1" ht="16.5" customHeight="1">
      <c r="C723" s="62"/>
      <c r="D723" s="62"/>
      <c r="E723" s="62"/>
      <c r="F723" s="62"/>
      <c r="G723" s="62"/>
      <c r="H723" s="62"/>
      <c r="I723" s="62"/>
      <c r="J723" s="62"/>
      <c r="K723" s="62"/>
      <c r="L723" s="62"/>
      <c r="M723" s="115"/>
      <c r="N723" s="115"/>
      <c r="O723" s="115"/>
      <c r="P723" s="115"/>
      <c r="Q723" s="115"/>
      <c r="R723" s="115"/>
      <c r="S723" s="115"/>
      <c r="T723" s="115"/>
      <c r="U723" s="115"/>
      <c r="V723" s="115"/>
      <c r="W723" s="115"/>
      <c r="X723" s="115"/>
      <c r="Y723" s="115"/>
      <c r="Z723" s="115"/>
      <c r="AA723" s="115"/>
      <c r="AB723" s="115"/>
      <c r="AC723" s="115"/>
      <c r="AD723" s="115"/>
      <c r="AE723" s="115"/>
      <c r="AF723" s="115"/>
      <c r="AG723" s="115"/>
      <c r="AH723" s="115"/>
      <c r="AI723" s="115"/>
      <c r="AJ723" s="115"/>
      <c r="AK723" s="115"/>
      <c r="AL723" s="115"/>
      <c r="AM723" s="115"/>
      <c r="AN723" s="115"/>
      <c r="AO723" s="115"/>
      <c r="AP723" s="115"/>
      <c r="AQ723" s="115"/>
      <c r="AR723" s="115"/>
      <c r="AS723" s="115"/>
      <c r="AT723" s="115"/>
      <c r="AU723" s="115"/>
      <c r="AV723" s="115"/>
      <c r="AW723" s="115"/>
      <c r="AX723" s="249" t="str">
        <f>IF(LEN(M721)&gt;=100,"","あと"&amp;100-LEN(M721)&amp;"字入力してください。")</f>
        <v>あと100字入力してください。</v>
      </c>
      <c r="AY723" s="251"/>
      <c r="BD723" s="47"/>
      <c r="BE723" s="257"/>
      <c r="BJ723" s="263"/>
    </row>
    <row r="724" spans="3:62" s="36" customFormat="1" ht="16.5" customHeight="1">
      <c r="C724" s="63" t="s">
        <v>8545</v>
      </c>
      <c r="D724" s="84"/>
      <c r="E724" s="87"/>
      <c r="F724" s="63" t="s">
        <v>1283</v>
      </c>
      <c r="G724" s="84"/>
      <c r="H724" s="84"/>
      <c r="I724" s="84"/>
      <c r="J724" s="87"/>
      <c r="K724" s="63" t="s">
        <v>2497</v>
      </c>
      <c r="L724" s="87"/>
      <c r="M724" s="112"/>
      <c r="N724" s="125"/>
      <c r="O724" s="130" t="s">
        <v>12022</v>
      </c>
      <c r="P724" s="130"/>
      <c r="Q724" s="130"/>
      <c r="R724" s="130"/>
      <c r="S724" s="130"/>
      <c r="T724" s="130"/>
      <c r="U724" s="130"/>
      <c r="V724" s="130"/>
      <c r="W724" s="130"/>
      <c r="X724" s="130"/>
      <c r="Y724" s="130"/>
      <c r="Z724" s="130"/>
      <c r="AA724" s="130"/>
      <c r="AB724" s="130"/>
      <c r="AC724" s="130"/>
      <c r="AD724" s="130"/>
      <c r="AE724" s="130"/>
      <c r="AF724" s="130"/>
      <c r="AG724" s="130"/>
      <c r="AH724" s="130"/>
      <c r="AI724" s="130"/>
      <c r="AJ724" s="130"/>
      <c r="AK724" s="130"/>
      <c r="AL724" s="130"/>
      <c r="AM724" s="130"/>
      <c r="AN724" s="130"/>
      <c r="AO724" s="130"/>
      <c r="AP724" s="130"/>
      <c r="AQ724" s="130"/>
      <c r="AR724" s="130"/>
      <c r="AS724" s="130"/>
      <c r="AT724" s="130"/>
      <c r="AU724" s="130"/>
      <c r="AV724" s="130"/>
      <c r="AW724" s="242"/>
      <c r="AX724" s="252"/>
      <c r="AY724" s="251"/>
      <c r="BD724" s="47"/>
      <c r="BE724" s="257" t="b">
        <v>0</v>
      </c>
      <c r="BI724" s="36" t="str">
        <f>IF(BH704="未計測",IF(BE732=1,IF(OR(AND(BE724=FALSE,BE725=FALSE,BE726=FALSE,BE727=FALSE,BE728=FALSE),M729="",Z732="",M738=""),"未回答",IF(AND(AX731="",AX740=""),"回答済み","字数不足")),IF(BE732=2,IF(OR(AND(BE724=FALSE,BE725=FALSE,BE726=FALSE,BE727=FALSE,BE728=FALSE),M729="",Z735="",M738=""),"未回答",IF(AND(AX731="",AX737="",AX740=""),"回答済み","字数不足")),"未回答")),"―")</f>
        <v>―</v>
      </c>
      <c r="BJ724" s="263"/>
    </row>
    <row r="725" spans="3:62" s="36" customFormat="1" ht="16.5" customHeight="1">
      <c r="C725" s="60"/>
      <c r="D725" s="83"/>
      <c r="E725" s="88"/>
      <c r="F725" s="60"/>
      <c r="G725" s="83"/>
      <c r="H725" s="83"/>
      <c r="I725" s="83"/>
      <c r="J725" s="88"/>
      <c r="K725" s="60"/>
      <c r="L725" s="88"/>
      <c r="M725" s="113"/>
      <c r="N725" s="126"/>
      <c r="O725" s="131" t="s">
        <v>11487</v>
      </c>
      <c r="P725" s="131"/>
      <c r="Q725" s="131"/>
      <c r="R725" s="131"/>
      <c r="S725" s="131"/>
      <c r="T725" s="131"/>
      <c r="U725" s="131"/>
      <c r="V725" s="131"/>
      <c r="W725" s="131"/>
      <c r="X725" s="131"/>
      <c r="Y725" s="131"/>
      <c r="Z725" s="131"/>
      <c r="AA725" s="131"/>
      <c r="AB725" s="131"/>
      <c r="AC725" s="131"/>
      <c r="AD725" s="131"/>
      <c r="AE725" s="131"/>
      <c r="AF725" s="131"/>
      <c r="AG725" s="131"/>
      <c r="AH725" s="131"/>
      <c r="AI725" s="131"/>
      <c r="AJ725" s="131"/>
      <c r="AK725" s="131"/>
      <c r="AL725" s="131"/>
      <c r="AM725" s="131"/>
      <c r="AN725" s="131"/>
      <c r="AO725" s="131"/>
      <c r="AP725" s="131"/>
      <c r="AQ725" s="131"/>
      <c r="AR725" s="131"/>
      <c r="AS725" s="131"/>
      <c r="AT725" s="131"/>
      <c r="AU725" s="131"/>
      <c r="AV725" s="131"/>
      <c r="AW725" s="243"/>
      <c r="AX725" s="252"/>
      <c r="AY725" s="251"/>
      <c r="BD725" s="47"/>
      <c r="BE725" s="257" t="b">
        <v>0</v>
      </c>
      <c r="BJ725" s="263"/>
    </row>
    <row r="726" spans="3:62" s="36" customFormat="1" ht="16.5" customHeight="1">
      <c r="C726" s="60"/>
      <c r="D726" s="83"/>
      <c r="E726" s="88"/>
      <c r="F726" s="60"/>
      <c r="G726" s="83"/>
      <c r="H726" s="83"/>
      <c r="I726" s="83"/>
      <c r="J726" s="88"/>
      <c r="K726" s="60"/>
      <c r="L726" s="88"/>
      <c r="M726" s="113"/>
      <c r="N726" s="126"/>
      <c r="O726" s="131" t="s">
        <v>11960</v>
      </c>
      <c r="P726" s="131"/>
      <c r="Q726" s="131"/>
      <c r="R726" s="131"/>
      <c r="S726" s="131"/>
      <c r="T726" s="131"/>
      <c r="U726" s="131"/>
      <c r="V726" s="131"/>
      <c r="W726" s="131"/>
      <c r="X726" s="131"/>
      <c r="Y726" s="131"/>
      <c r="Z726" s="131"/>
      <c r="AA726" s="131"/>
      <c r="AB726" s="131"/>
      <c r="AC726" s="131"/>
      <c r="AD726" s="131"/>
      <c r="AE726" s="131"/>
      <c r="AF726" s="131"/>
      <c r="AG726" s="131"/>
      <c r="AH726" s="131"/>
      <c r="AI726" s="131"/>
      <c r="AJ726" s="131"/>
      <c r="AK726" s="131"/>
      <c r="AL726" s="131"/>
      <c r="AM726" s="131"/>
      <c r="AN726" s="131"/>
      <c r="AO726" s="131"/>
      <c r="AP726" s="131"/>
      <c r="AQ726" s="131"/>
      <c r="AR726" s="131"/>
      <c r="AS726" s="131"/>
      <c r="AT726" s="131"/>
      <c r="AU726" s="131"/>
      <c r="AV726" s="131"/>
      <c r="AW726" s="243"/>
      <c r="AX726" s="252"/>
      <c r="AY726" s="251"/>
      <c r="BD726" s="47"/>
      <c r="BE726" s="257" t="b">
        <v>0</v>
      </c>
      <c r="BJ726" s="263"/>
    </row>
    <row r="727" spans="3:62" s="36" customFormat="1" ht="16.5" customHeight="1">
      <c r="C727" s="60"/>
      <c r="D727" s="83"/>
      <c r="E727" s="88"/>
      <c r="F727" s="60"/>
      <c r="G727" s="83"/>
      <c r="H727" s="83"/>
      <c r="I727" s="83"/>
      <c r="J727" s="88"/>
      <c r="K727" s="60"/>
      <c r="L727" s="88"/>
      <c r="M727" s="113"/>
      <c r="N727" s="126"/>
      <c r="O727" s="131" t="s">
        <v>11963</v>
      </c>
      <c r="P727" s="131"/>
      <c r="Q727" s="131"/>
      <c r="R727" s="131"/>
      <c r="S727" s="131"/>
      <c r="T727" s="131"/>
      <c r="U727" s="131"/>
      <c r="V727" s="131"/>
      <c r="W727" s="131"/>
      <c r="X727" s="131"/>
      <c r="Y727" s="131"/>
      <c r="Z727" s="131"/>
      <c r="AA727" s="131"/>
      <c r="AB727" s="131"/>
      <c r="AC727" s="131"/>
      <c r="AD727" s="131"/>
      <c r="AE727" s="131"/>
      <c r="AF727" s="131"/>
      <c r="AG727" s="131"/>
      <c r="AH727" s="131"/>
      <c r="AI727" s="131"/>
      <c r="AJ727" s="131"/>
      <c r="AK727" s="131"/>
      <c r="AL727" s="131"/>
      <c r="AM727" s="131"/>
      <c r="AN727" s="131"/>
      <c r="AO727" s="131"/>
      <c r="AP727" s="131"/>
      <c r="AQ727" s="131"/>
      <c r="AR727" s="131"/>
      <c r="AS727" s="131"/>
      <c r="AT727" s="131"/>
      <c r="AU727" s="131"/>
      <c r="AV727" s="131"/>
      <c r="AW727" s="243"/>
      <c r="AX727" s="252"/>
      <c r="AY727" s="251"/>
      <c r="BD727" s="47"/>
      <c r="BE727" s="257" t="b">
        <v>0</v>
      </c>
      <c r="BJ727" s="263"/>
    </row>
    <row r="728" spans="3:62" s="36" customFormat="1" ht="16.5" customHeight="1">
      <c r="C728" s="60"/>
      <c r="D728" s="83"/>
      <c r="E728" s="88"/>
      <c r="F728" s="60"/>
      <c r="G728" s="83"/>
      <c r="H728" s="83"/>
      <c r="I728" s="83"/>
      <c r="J728" s="88"/>
      <c r="K728" s="61"/>
      <c r="L728" s="89"/>
      <c r="M728" s="113"/>
      <c r="N728" s="126"/>
      <c r="O728" s="131" t="s">
        <v>11961</v>
      </c>
      <c r="P728" s="131"/>
      <c r="Q728" s="131"/>
      <c r="R728" s="131"/>
      <c r="S728" s="131"/>
      <c r="T728" s="131"/>
      <c r="U728" s="131"/>
      <c r="V728" s="131"/>
      <c r="W728" s="131"/>
      <c r="X728" s="131"/>
      <c r="Y728" s="131"/>
      <c r="Z728" s="131"/>
      <c r="AA728" s="131"/>
      <c r="AB728" s="131"/>
      <c r="AC728" s="131"/>
      <c r="AD728" s="131"/>
      <c r="AE728" s="131"/>
      <c r="AF728" s="131"/>
      <c r="AG728" s="131"/>
      <c r="AH728" s="131"/>
      <c r="AI728" s="131"/>
      <c r="AJ728" s="131"/>
      <c r="AK728" s="131"/>
      <c r="AL728" s="131"/>
      <c r="AM728" s="131"/>
      <c r="AN728" s="131"/>
      <c r="AO728" s="131"/>
      <c r="AP728" s="131"/>
      <c r="AQ728" s="131"/>
      <c r="AR728" s="131"/>
      <c r="AS728" s="131"/>
      <c r="AT728" s="131"/>
      <c r="AU728" s="131"/>
      <c r="AV728" s="131"/>
      <c r="AW728" s="243"/>
      <c r="AX728" s="252"/>
      <c r="AY728" s="251"/>
      <c r="BD728" s="47"/>
      <c r="BE728" s="257" t="b">
        <v>0</v>
      </c>
      <c r="BJ728" s="263"/>
    </row>
    <row r="729" spans="3:62" s="36" customFormat="1" ht="16.5" customHeight="1">
      <c r="C729" s="60"/>
      <c r="D729" s="83"/>
      <c r="E729" s="88"/>
      <c r="F729" s="60"/>
      <c r="G729" s="83"/>
      <c r="H729" s="83"/>
      <c r="I729" s="83"/>
      <c r="J729" s="88"/>
      <c r="K729" s="62" t="s">
        <v>10677</v>
      </c>
      <c r="L729" s="62"/>
      <c r="M729" s="115"/>
      <c r="N729" s="115"/>
      <c r="O729" s="115"/>
      <c r="P729" s="115"/>
      <c r="Q729" s="115"/>
      <c r="R729" s="115"/>
      <c r="S729" s="115"/>
      <c r="T729" s="115"/>
      <c r="U729" s="115"/>
      <c r="V729" s="115"/>
      <c r="W729" s="115"/>
      <c r="X729" s="115"/>
      <c r="Y729" s="115"/>
      <c r="Z729" s="115"/>
      <c r="AA729" s="115"/>
      <c r="AB729" s="115"/>
      <c r="AC729" s="115"/>
      <c r="AD729" s="115"/>
      <c r="AE729" s="115"/>
      <c r="AF729" s="115"/>
      <c r="AG729" s="115"/>
      <c r="AH729" s="115"/>
      <c r="AI729" s="115"/>
      <c r="AJ729" s="115"/>
      <c r="AK729" s="115"/>
      <c r="AL729" s="115"/>
      <c r="AM729" s="115"/>
      <c r="AN729" s="115"/>
      <c r="AO729" s="115"/>
      <c r="AP729" s="115"/>
      <c r="AQ729" s="115"/>
      <c r="AR729" s="115"/>
      <c r="AS729" s="115"/>
      <c r="AT729" s="115"/>
      <c r="AU729" s="115"/>
      <c r="AV729" s="115"/>
      <c r="AW729" s="115"/>
      <c r="AX729" s="252"/>
      <c r="AY729" s="251"/>
      <c r="BD729" s="47"/>
      <c r="BE729" s="257"/>
      <c r="BJ729" s="263"/>
    </row>
    <row r="730" spans="3:62" s="36" customFormat="1" ht="16.5" customHeight="1">
      <c r="C730" s="60"/>
      <c r="D730" s="83"/>
      <c r="E730" s="88"/>
      <c r="F730" s="60"/>
      <c r="G730" s="83"/>
      <c r="H730" s="83"/>
      <c r="I730" s="83"/>
      <c r="J730" s="88"/>
      <c r="K730" s="62"/>
      <c r="L730" s="62"/>
      <c r="M730" s="115"/>
      <c r="N730" s="115"/>
      <c r="O730" s="115"/>
      <c r="P730" s="115"/>
      <c r="Q730" s="115"/>
      <c r="R730" s="115"/>
      <c r="S730" s="115"/>
      <c r="T730" s="115"/>
      <c r="U730" s="115"/>
      <c r="V730" s="115"/>
      <c r="W730" s="115"/>
      <c r="X730" s="115"/>
      <c r="Y730" s="115"/>
      <c r="Z730" s="115"/>
      <c r="AA730" s="115"/>
      <c r="AB730" s="115"/>
      <c r="AC730" s="115"/>
      <c r="AD730" s="115"/>
      <c r="AE730" s="115"/>
      <c r="AF730" s="115"/>
      <c r="AG730" s="115"/>
      <c r="AH730" s="115"/>
      <c r="AI730" s="115"/>
      <c r="AJ730" s="115"/>
      <c r="AK730" s="115"/>
      <c r="AL730" s="115"/>
      <c r="AM730" s="115"/>
      <c r="AN730" s="115"/>
      <c r="AO730" s="115"/>
      <c r="AP730" s="115"/>
      <c r="AQ730" s="115"/>
      <c r="AR730" s="115"/>
      <c r="AS730" s="115"/>
      <c r="AT730" s="115"/>
      <c r="AU730" s="115"/>
      <c r="AV730" s="115"/>
      <c r="AW730" s="115"/>
      <c r="AX730" s="252" t="str">
        <f>"現在"&amp;LEN(M729)&amp;"字です。"</f>
        <v>現在0字です。</v>
      </c>
      <c r="AY730" s="251"/>
      <c r="BD730" s="47"/>
      <c r="BE730" s="257"/>
      <c r="BJ730" s="263"/>
    </row>
    <row r="731" spans="3:62" s="36" customFormat="1" ht="16.5" customHeight="1">
      <c r="C731" s="60"/>
      <c r="D731" s="83"/>
      <c r="E731" s="88"/>
      <c r="F731" s="61"/>
      <c r="G731" s="82"/>
      <c r="H731" s="82"/>
      <c r="I731" s="82"/>
      <c r="J731" s="89"/>
      <c r="K731" s="62"/>
      <c r="L731" s="62"/>
      <c r="M731" s="115"/>
      <c r="N731" s="115"/>
      <c r="O731" s="115"/>
      <c r="P731" s="115"/>
      <c r="Q731" s="115"/>
      <c r="R731" s="115"/>
      <c r="S731" s="115"/>
      <c r="T731" s="115"/>
      <c r="U731" s="115"/>
      <c r="V731" s="115"/>
      <c r="W731" s="115"/>
      <c r="X731" s="115"/>
      <c r="Y731" s="115"/>
      <c r="Z731" s="115"/>
      <c r="AA731" s="115"/>
      <c r="AB731" s="115"/>
      <c r="AC731" s="115"/>
      <c r="AD731" s="115"/>
      <c r="AE731" s="115"/>
      <c r="AF731" s="115"/>
      <c r="AG731" s="115"/>
      <c r="AH731" s="115"/>
      <c r="AI731" s="115"/>
      <c r="AJ731" s="115"/>
      <c r="AK731" s="115"/>
      <c r="AL731" s="115"/>
      <c r="AM731" s="115"/>
      <c r="AN731" s="115"/>
      <c r="AO731" s="115"/>
      <c r="AP731" s="115"/>
      <c r="AQ731" s="115"/>
      <c r="AR731" s="115"/>
      <c r="AS731" s="115"/>
      <c r="AT731" s="115"/>
      <c r="AU731" s="115"/>
      <c r="AV731" s="115"/>
      <c r="AW731" s="115"/>
      <c r="AX731" s="249" t="str">
        <f>IF(LEN(M729)&gt;=100,"","あと"&amp;100-LEN(M729)&amp;"字入力してください。")</f>
        <v>あと100字入力してください。</v>
      </c>
      <c r="AY731" s="251"/>
      <c r="BD731" s="47"/>
      <c r="BE731" s="257"/>
      <c r="BJ731" s="263"/>
    </row>
    <row r="732" spans="3:62" s="36" customFormat="1" ht="16.5" customHeight="1">
      <c r="C732" s="60"/>
      <c r="D732" s="83"/>
      <c r="E732" s="88"/>
      <c r="F732" s="63" t="s">
        <v>7494</v>
      </c>
      <c r="G732" s="84"/>
      <c r="H732" s="84"/>
      <c r="I732" s="84"/>
      <c r="J732" s="84"/>
      <c r="K732" s="84"/>
      <c r="L732" s="87"/>
      <c r="M732" s="116"/>
      <c r="N732" s="79"/>
      <c r="O732" s="135" t="s">
        <v>11957</v>
      </c>
      <c r="P732" s="135"/>
      <c r="Q732" s="135"/>
      <c r="R732" s="135"/>
      <c r="S732" s="135"/>
      <c r="T732" s="135"/>
      <c r="U732" s="158"/>
      <c r="V732" s="63" t="s">
        <v>11959</v>
      </c>
      <c r="W732" s="84"/>
      <c r="X732" s="84"/>
      <c r="Y732" s="87"/>
      <c r="Z732" s="116"/>
      <c r="AA732" s="79"/>
      <c r="AB732" s="79"/>
      <c r="AC732" s="79"/>
      <c r="AD732" s="79"/>
      <c r="AE732" s="79"/>
      <c r="AF732" s="79"/>
      <c r="AG732" s="79"/>
      <c r="AH732" s="79"/>
      <c r="AI732" s="79"/>
      <c r="AJ732" s="79"/>
      <c r="AK732" s="79"/>
      <c r="AL732" s="79"/>
      <c r="AM732" s="79"/>
      <c r="AN732" s="79"/>
      <c r="AO732" s="79"/>
      <c r="AP732" s="79"/>
      <c r="AQ732" s="79"/>
      <c r="AR732" s="79"/>
      <c r="AS732" s="79"/>
      <c r="AT732" s="79"/>
      <c r="AU732" s="79"/>
      <c r="AV732" s="79"/>
      <c r="AW732" s="167"/>
      <c r="AX732" s="249"/>
      <c r="AY732" s="251"/>
      <c r="BD732" s="47"/>
      <c r="BE732" s="257">
        <v>0</v>
      </c>
      <c r="BJ732" s="263"/>
    </row>
    <row r="733" spans="3:62" s="36" customFormat="1" ht="16.5" customHeight="1">
      <c r="C733" s="60"/>
      <c r="D733" s="83"/>
      <c r="E733" s="88"/>
      <c r="F733" s="60"/>
      <c r="G733" s="83"/>
      <c r="H733" s="83"/>
      <c r="I733" s="83"/>
      <c r="J733" s="83"/>
      <c r="K733" s="83"/>
      <c r="L733" s="88"/>
      <c r="M733" s="117"/>
      <c r="N733" s="80"/>
      <c r="O733" s="136"/>
      <c r="P733" s="136"/>
      <c r="Q733" s="136"/>
      <c r="R733" s="136"/>
      <c r="S733" s="136"/>
      <c r="T733" s="136"/>
      <c r="U733" s="159"/>
      <c r="V733" s="60"/>
      <c r="W733" s="83"/>
      <c r="X733" s="83"/>
      <c r="Y733" s="88"/>
      <c r="Z733" s="117"/>
      <c r="AA733" s="80"/>
      <c r="AB733" s="80"/>
      <c r="AC733" s="80"/>
      <c r="AD733" s="80"/>
      <c r="AE733" s="80"/>
      <c r="AF733" s="80"/>
      <c r="AG733" s="80"/>
      <c r="AH733" s="80"/>
      <c r="AI733" s="80"/>
      <c r="AJ733" s="80"/>
      <c r="AK733" s="80"/>
      <c r="AL733" s="80"/>
      <c r="AM733" s="80"/>
      <c r="AN733" s="80"/>
      <c r="AO733" s="80"/>
      <c r="AP733" s="80"/>
      <c r="AQ733" s="80"/>
      <c r="AR733" s="80"/>
      <c r="AS733" s="80"/>
      <c r="AT733" s="80"/>
      <c r="AU733" s="80"/>
      <c r="AV733" s="80"/>
      <c r="AW733" s="168"/>
      <c r="AX733" s="249"/>
      <c r="AY733" s="251"/>
      <c r="BD733" s="47"/>
      <c r="BE733" s="257"/>
      <c r="BJ733" s="263"/>
    </row>
    <row r="734" spans="3:62" s="36" customFormat="1" ht="16.5" customHeight="1">
      <c r="C734" s="60"/>
      <c r="D734" s="83"/>
      <c r="E734" s="88"/>
      <c r="F734" s="60"/>
      <c r="G734" s="83"/>
      <c r="H734" s="83"/>
      <c r="I734" s="83"/>
      <c r="J734" s="83"/>
      <c r="K734" s="83"/>
      <c r="L734" s="88"/>
      <c r="M734" s="118"/>
      <c r="N734" s="128"/>
      <c r="O734" s="137"/>
      <c r="P734" s="137"/>
      <c r="Q734" s="137"/>
      <c r="R734" s="137"/>
      <c r="S734" s="137"/>
      <c r="T734" s="137"/>
      <c r="U734" s="160"/>
      <c r="V734" s="61"/>
      <c r="W734" s="82"/>
      <c r="X734" s="82"/>
      <c r="Y734" s="89"/>
      <c r="Z734" s="118"/>
      <c r="AA734" s="128"/>
      <c r="AB734" s="128"/>
      <c r="AC734" s="128"/>
      <c r="AD734" s="128"/>
      <c r="AE734" s="128"/>
      <c r="AF734" s="128"/>
      <c r="AG734" s="128"/>
      <c r="AH734" s="128"/>
      <c r="AI734" s="128"/>
      <c r="AJ734" s="128"/>
      <c r="AK734" s="128"/>
      <c r="AL734" s="128"/>
      <c r="AM734" s="128"/>
      <c r="AN734" s="128"/>
      <c r="AO734" s="128"/>
      <c r="AP734" s="128"/>
      <c r="AQ734" s="128"/>
      <c r="AR734" s="128"/>
      <c r="AS734" s="128"/>
      <c r="AT734" s="128"/>
      <c r="AU734" s="128"/>
      <c r="AV734" s="128"/>
      <c r="AW734" s="247"/>
      <c r="AX734" s="249"/>
      <c r="AY734" s="251"/>
      <c r="BD734" s="47"/>
      <c r="BE734" s="257"/>
      <c r="BJ734" s="263"/>
    </row>
    <row r="735" spans="3:62" s="36" customFormat="1" ht="16.5" customHeight="1">
      <c r="C735" s="60"/>
      <c r="D735" s="83"/>
      <c r="E735" s="88"/>
      <c r="F735" s="60"/>
      <c r="G735" s="83"/>
      <c r="H735" s="83"/>
      <c r="I735" s="83"/>
      <c r="J735" s="83"/>
      <c r="K735" s="83"/>
      <c r="L735" s="88"/>
      <c r="M735" s="116"/>
      <c r="N735" s="79"/>
      <c r="O735" s="135" t="s">
        <v>10367</v>
      </c>
      <c r="P735" s="135"/>
      <c r="Q735" s="135"/>
      <c r="R735" s="135"/>
      <c r="S735" s="135"/>
      <c r="T735" s="135"/>
      <c r="U735" s="158"/>
      <c r="V735" s="63" t="s">
        <v>4018</v>
      </c>
      <c r="W735" s="84"/>
      <c r="X735" s="84"/>
      <c r="Y735" s="87"/>
      <c r="Z735" s="119"/>
      <c r="AA735" s="129"/>
      <c r="AB735" s="129"/>
      <c r="AC735" s="129"/>
      <c r="AD735" s="129"/>
      <c r="AE735" s="129"/>
      <c r="AF735" s="129"/>
      <c r="AG735" s="129"/>
      <c r="AH735" s="129"/>
      <c r="AI735" s="129"/>
      <c r="AJ735" s="129"/>
      <c r="AK735" s="129"/>
      <c r="AL735" s="129"/>
      <c r="AM735" s="129"/>
      <c r="AN735" s="129"/>
      <c r="AO735" s="129"/>
      <c r="AP735" s="129"/>
      <c r="AQ735" s="129"/>
      <c r="AR735" s="129"/>
      <c r="AS735" s="129"/>
      <c r="AT735" s="129"/>
      <c r="AU735" s="129"/>
      <c r="AV735" s="129"/>
      <c r="AW735" s="239"/>
      <c r="AX735" s="252"/>
      <c r="AY735" s="251"/>
      <c r="BD735" s="47"/>
      <c r="BE735" s="257"/>
      <c r="BJ735" s="263"/>
    </row>
    <row r="736" spans="3:62" s="36" customFormat="1" ht="16.5" customHeight="1">
      <c r="C736" s="60"/>
      <c r="D736" s="83"/>
      <c r="E736" s="88"/>
      <c r="F736" s="60"/>
      <c r="G736" s="83"/>
      <c r="H736" s="83"/>
      <c r="I736" s="83"/>
      <c r="J736" s="83"/>
      <c r="K736" s="83"/>
      <c r="L736" s="88"/>
      <c r="M736" s="117"/>
      <c r="N736" s="80"/>
      <c r="O736" s="136"/>
      <c r="P736" s="136"/>
      <c r="Q736" s="136"/>
      <c r="R736" s="136"/>
      <c r="S736" s="136"/>
      <c r="T736" s="136"/>
      <c r="U736" s="159"/>
      <c r="V736" s="60"/>
      <c r="W736" s="83"/>
      <c r="X736" s="83"/>
      <c r="Y736" s="88"/>
      <c r="Z736" s="109"/>
      <c r="AA736" s="124"/>
      <c r="AB736" s="124"/>
      <c r="AC736" s="124"/>
      <c r="AD736" s="124"/>
      <c r="AE736" s="124"/>
      <c r="AF736" s="124"/>
      <c r="AG736" s="124"/>
      <c r="AH736" s="124"/>
      <c r="AI736" s="124"/>
      <c r="AJ736" s="124"/>
      <c r="AK736" s="124"/>
      <c r="AL736" s="124"/>
      <c r="AM736" s="124"/>
      <c r="AN736" s="124"/>
      <c r="AO736" s="124"/>
      <c r="AP736" s="124"/>
      <c r="AQ736" s="124"/>
      <c r="AR736" s="124"/>
      <c r="AS736" s="124"/>
      <c r="AT736" s="124"/>
      <c r="AU736" s="124"/>
      <c r="AV736" s="124"/>
      <c r="AW736" s="240"/>
      <c r="AX736" s="252" t="str">
        <f>"現在"&amp;LEN(Z735)&amp;"字です。"</f>
        <v>現在0字です。</v>
      </c>
      <c r="AY736" s="251"/>
      <c r="BD736" s="47"/>
      <c r="BE736" s="257"/>
      <c r="BJ736" s="263"/>
    </row>
    <row r="737" spans="2:62" s="36" customFormat="1" ht="16.5" customHeight="1">
      <c r="C737" s="60"/>
      <c r="D737" s="83"/>
      <c r="E737" s="88"/>
      <c r="F737" s="61"/>
      <c r="G737" s="82"/>
      <c r="H737" s="82"/>
      <c r="I737" s="82"/>
      <c r="J737" s="82"/>
      <c r="K737" s="82"/>
      <c r="L737" s="89"/>
      <c r="M737" s="118"/>
      <c r="N737" s="128"/>
      <c r="O737" s="137"/>
      <c r="P737" s="137"/>
      <c r="Q737" s="137"/>
      <c r="R737" s="137"/>
      <c r="S737" s="137"/>
      <c r="T737" s="137"/>
      <c r="U737" s="160"/>
      <c r="V737" s="61"/>
      <c r="W737" s="82"/>
      <c r="X737" s="82"/>
      <c r="Y737" s="89"/>
      <c r="Z737" s="110"/>
      <c r="AA737" s="123"/>
      <c r="AB737" s="123"/>
      <c r="AC737" s="123"/>
      <c r="AD737" s="123"/>
      <c r="AE737" s="123"/>
      <c r="AF737" s="123"/>
      <c r="AG737" s="123"/>
      <c r="AH737" s="123"/>
      <c r="AI737" s="123"/>
      <c r="AJ737" s="123"/>
      <c r="AK737" s="123"/>
      <c r="AL737" s="123"/>
      <c r="AM737" s="123"/>
      <c r="AN737" s="123"/>
      <c r="AO737" s="123"/>
      <c r="AP737" s="123"/>
      <c r="AQ737" s="123"/>
      <c r="AR737" s="123"/>
      <c r="AS737" s="123"/>
      <c r="AT737" s="123"/>
      <c r="AU737" s="123"/>
      <c r="AV737" s="123"/>
      <c r="AW737" s="241"/>
      <c r="AX737" s="249" t="str">
        <f>IF(LEN(Z735)&gt;=100,"","あと"&amp;100-LEN(Z735)&amp;"字入力してください。")</f>
        <v>あと100字入力してください。</v>
      </c>
      <c r="AY737" s="251"/>
      <c r="BD737" s="47"/>
      <c r="BE737" s="257"/>
      <c r="BJ737" s="263"/>
    </row>
    <row r="738" spans="2:62" s="36" customFormat="1" ht="16.5" customHeight="1">
      <c r="C738" s="60"/>
      <c r="D738" s="83"/>
      <c r="E738" s="88"/>
      <c r="F738" s="62" t="s">
        <v>11955</v>
      </c>
      <c r="G738" s="62"/>
      <c r="H738" s="62"/>
      <c r="I738" s="62"/>
      <c r="J738" s="62"/>
      <c r="K738" s="62"/>
      <c r="L738" s="62"/>
      <c r="M738" s="119"/>
      <c r="N738" s="129"/>
      <c r="O738" s="129"/>
      <c r="P738" s="129"/>
      <c r="Q738" s="129"/>
      <c r="R738" s="129"/>
      <c r="S738" s="129"/>
      <c r="T738" s="129"/>
      <c r="U738" s="129"/>
      <c r="V738" s="129"/>
      <c r="W738" s="129"/>
      <c r="X738" s="129"/>
      <c r="Y738" s="129"/>
      <c r="Z738" s="129"/>
      <c r="AA738" s="129"/>
      <c r="AB738" s="129"/>
      <c r="AC738" s="129"/>
      <c r="AD738" s="129"/>
      <c r="AE738" s="129"/>
      <c r="AF738" s="129"/>
      <c r="AG738" s="129"/>
      <c r="AH738" s="129"/>
      <c r="AI738" s="129"/>
      <c r="AJ738" s="129"/>
      <c r="AK738" s="129"/>
      <c r="AL738" s="129"/>
      <c r="AM738" s="129"/>
      <c r="AN738" s="129"/>
      <c r="AO738" s="129"/>
      <c r="AP738" s="129"/>
      <c r="AQ738" s="129"/>
      <c r="AR738" s="129"/>
      <c r="AS738" s="129"/>
      <c r="AT738" s="129"/>
      <c r="AU738" s="129"/>
      <c r="AV738" s="129"/>
      <c r="AW738" s="239"/>
      <c r="AX738" s="252"/>
      <c r="AY738" s="251"/>
      <c r="BD738" s="47"/>
      <c r="BE738" s="257"/>
      <c r="BJ738" s="263"/>
    </row>
    <row r="739" spans="2:62" s="36" customFormat="1" ht="16.5" customHeight="1">
      <c r="C739" s="60"/>
      <c r="D739" s="83"/>
      <c r="E739" s="88"/>
      <c r="F739" s="62"/>
      <c r="G739" s="62"/>
      <c r="H739" s="62"/>
      <c r="I739" s="62"/>
      <c r="J739" s="62"/>
      <c r="K739" s="62"/>
      <c r="L739" s="62"/>
      <c r="M739" s="109"/>
      <c r="N739" s="124"/>
      <c r="O739" s="124"/>
      <c r="P739" s="124"/>
      <c r="Q739" s="124"/>
      <c r="R739" s="124"/>
      <c r="S739" s="124"/>
      <c r="T739" s="124"/>
      <c r="U739" s="124"/>
      <c r="V739" s="124"/>
      <c r="W739" s="124"/>
      <c r="X739" s="124"/>
      <c r="Y739" s="124"/>
      <c r="Z739" s="124"/>
      <c r="AA739" s="124"/>
      <c r="AB739" s="124"/>
      <c r="AC739" s="124"/>
      <c r="AD739" s="124"/>
      <c r="AE739" s="124"/>
      <c r="AF739" s="124"/>
      <c r="AG739" s="124"/>
      <c r="AH739" s="124"/>
      <c r="AI739" s="124"/>
      <c r="AJ739" s="124"/>
      <c r="AK739" s="124"/>
      <c r="AL739" s="124"/>
      <c r="AM739" s="124"/>
      <c r="AN739" s="124"/>
      <c r="AO739" s="124"/>
      <c r="AP739" s="124"/>
      <c r="AQ739" s="124"/>
      <c r="AR739" s="124"/>
      <c r="AS739" s="124"/>
      <c r="AT739" s="124"/>
      <c r="AU739" s="124"/>
      <c r="AV739" s="124"/>
      <c r="AW739" s="240"/>
      <c r="AX739" s="252" t="str">
        <f>"現在"&amp;LEN(M738)&amp;"字です。"</f>
        <v>現在0字です。</v>
      </c>
      <c r="AY739" s="251"/>
      <c r="BD739" s="47"/>
      <c r="BE739" s="257"/>
      <c r="BJ739" s="263"/>
    </row>
    <row r="740" spans="2:62" s="36" customFormat="1" ht="16.5" customHeight="1">
      <c r="C740" s="61"/>
      <c r="D740" s="82"/>
      <c r="E740" s="89"/>
      <c r="F740" s="62"/>
      <c r="G740" s="62"/>
      <c r="H740" s="62"/>
      <c r="I740" s="62"/>
      <c r="J740" s="62"/>
      <c r="K740" s="62"/>
      <c r="L740" s="62"/>
      <c r="M740" s="110"/>
      <c r="N740" s="123"/>
      <c r="O740" s="123"/>
      <c r="P740" s="123"/>
      <c r="Q740" s="123"/>
      <c r="R740" s="123"/>
      <c r="S740" s="123"/>
      <c r="T740" s="123"/>
      <c r="U740" s="123"/>
      <c r="V740" s="123"/>
      <c r="W740" s="123"/>
      <c r="X740" s="123"/>
      <c r="Y740" s="123"/>
      <c r="Z740" s="123"/>
      <c r="AA740" s="123"/>
      <c r="AB740" s="123"/>
      <c r="AC740" s="123"/>
      <c r="AD740" s="123"/>
      <c r="AE740" s="123"/>
      <c r="AF740" s="123"/>
      <c r="AG740" s="123"/>
      <c r="AH740" s="123"/>
      <c r="AI740" s="123"/>
      <c r="AJ740" s="123"/>
      <c r="AK740" s="123"/>
      <c r="AL740" s="123"/>
      <c r="AM740" s="123"/>
      <c r="AN740" s="123"/>
      <c r="AO740" s="123"/>
      <c r="AP740" s="123"/>
      <c r="AQ740" s="123"/>
      <c r="AR740" s="123"/>
      <c r="AS740" s="123"/>
      <c r="AT740" s="123"/>
      <c r="AU740" s="123"/>
      <c r="AV740" s="123"/>
      <c r="AW740" s="241"/>
      <c r="AX740" s="249" t="str">
        <f>IF(LEN(M738)&gt;=100,"","あと"&amp;100-LEN(M738)&amp;"字入力してください。")</f>
        <v>あと100字入力してください。</v>
      </c>
      <c r="AY740" s="251"/>
      <c r="BD740" s="47"/>
      <c r="BE740" s="257"/>
      <c r="BJ740" s="263"/>
    </row>
    <row r="741" spans="2:62" s="36" customFormat="1" ht="16.5" customHeight="1">
      <c r="C741" s="62" t="s">
        <v>12052</v>
      </c>
      <c r="D741" s="62"/>
      <c r="E741" s="62"/>
      <c r="F741" s="62" t="s">
        <v>11955</v>
      </c>
      <c r="G741" s="62"/>
      <c r="H741" s="62"/>
      <c r="I741" s="62"/>
      <c r="J741" s="62"/>
      <c r="K741" s="62"/>
      <c r="L741" s="62"/>
      <c r="M741" s="119"/>
      <c r="N741" s="129"/>
      <c r="O741" s="129"/>
      <c r="P741" s="129"/>
      <c r="Q741" s="129"/>
      <c r="R741" s="129"/>
      <c r="S741" s="129"/>
      <c r="T741" s="129"/>
      <c r="U741" s="129"/>
      <c r="V741" s="129"/>
      <c r="W741" s="129"/>
      <c r="X741" s="129"/>
      <c r="Y741" s="129"/>
      <c r="Z741" s="129"/>
      <c r="AA741" s="129"/>
      <c r="AB741" s="129"/>
      <c r="AC741" s="129"/>
      <c r="AD741" s="129"/>
      <c r="AE741" s="129"/>
      <c r="AF741" s="129"/>
      <c r="AG741" s="129"/>
      <c r="AH741" s="129"/>
      <c r="AI741" s="129"/>
      <c r="AJ741" s="129"/>
      <c r="AK741" s="129"/>
      <c r="AL741" s="129"/>
      <c r="AM741" s="129"/>
      <c r="AN741" s="129"/>
      <c r="AO741" s="129"/>
      <c r="AP741" s="129"/>
      <c r="AQ741" s="129"/>
      <c r="AR741" s="129"/>
      <c r="AS741" s="129"/>
      <c r="AT741" s="129"/>
      <c r="AU741" s="129"/>
      <c r="AV741" s="129"/>
      <c r="AW741" s="239"/>
      <c r="AX741" s="252"/>
      <c r="AY741" s="251"/>
      <c r="BD741" s="47"/>
      <c r="BE741" s="257"/>
      <c r="BI741" s="36" t="str">
        <f>IF(BH704="未設定",IF(M741="","未回答",IF(AX743="","回答済み","字数不足")),"―")</f>
        <v>―</v>
      </c>
      <c r="BJ741" s="263"/>
    </row>
    <row r="742" spans="2:62" s="36" customFormat="1" ht="16.5" customHeight="1">
      <c r="C742" s="62"/>
      <c r="D742" s="62"/>
      <c r="E742" s="62"/>
      <c r="F742" s="62"/>
      <c r="G742" s="62"/>
      <c r="H742" s="62"/>
      <c r="I742" s="62"/>
      <c r="J742" s="62"/>
      <c r="K742" s="62"/>
      <c r="L742" s="62"/>
      <c r="M742" s="109"/>
      <c r="N742" s="124"/>
      <c r="O742" s="124"/>
      <c r="P742" s="124"/>
      <c r="Q742" s="124"/>
      <c r="R742" s="124"/>
      <c r="S742" s="124"/>
      <c r="T742" s="124"/>
      <c r="U742" s="124"/>
      <c r="V742" s="124"/>
      <c r="W742" s="124"/>
      <c r="X742" s="124"/>
      <c r="Y742" s="124"/>
      <c r="Z742" s="124"/>
      <c r="AA742" s="124"/>
      <c r="AB742" s="124"/>
      <c r="AC742" s="124"/>
      <c r="AD742" s="124"/>
      <c r="AE742" s="124"/>
      <c r="AF742" s="124"/>
      <c r="AG742" s="124"/>
      <c r="AH742" s="124"/>
      <c r="AI742" s="124"/>
      <c r="AJ742" s="124"/>
      <c r="AK742" s="124"/>
      <c r="AL742" s="124"/>
      <c r="AM742" s="124"/>
      <c r="AN742" s="124"/>
      <c r="AO742" s="124"/>
      <c r="AP742" s="124"/>
      <c r="AQ742" s="124"/>
      <c r="AR742" s="124"/>
      <c r="AS742" s="124"/>
      <c r="AT742" s="124"/>
      <c r="AU742" s="124"/>
      <c r="AV742" s="124"/>
      <c r="AW742" s="240"/>
      <c r="AX742" s="252" t="str">
        <f>"現在"&amp;LEN(M741)&amp;"字です。"</f>
        <v>現在0字です。</v>
      </c>
      <c r="AY742" s="251"/>
      <c r="BD742" s="47"/>
      <c r="BE742" s="257"/>
      <c r="BJ742" s="263"/>
    </row>
    <row r="743" spans="2:62" s="36" customFormat="1" ht="16.5" customHeight="1">
      <c r="C743" s="62"/>
      <c r="D743" s="62"/>
      <c r="E743" s="62"/>
      <c r="F743" s="62"/>
      <c r="G743" s="62"/>
      <c r="H743" s="62"/>
      <c r="I743" s="62"/>
      <c r="J743" s="62"/>
      <c r="K743" s="62"/>
      <c r="L743" s="62"/>
      <c r="M743" s="110"/>
      <c r="N743" s="123"/>
      <c r="O743" s="123"/>
      <c r="P743" s="123"/>
      <c r="Q743" s="123"/>
      <c r="R743" s="123"/>
      <c r="S743" s="123"/>
      <c r="T743" s="123"/>
      <c r="U743" s="123"/>
      <c r="V743" s="123"/>
      <c r="W743" s="123"/>
      <c r="X743" s="123"/>
      <c r="Y743" s="123"/>
      <c r="Z743" s="123"/>
      <c r="AA743" s="123"/>
      <c r="AB743" s="123"/>
      <c r="AC743" s="123"/>
      <c r="AD743" s="123"/>
      <c r="AE743" s="123"/>
      <c r="AF743" s="123"/>
      <c r="AG743" s="123"/>
      <c r="AH743" s="123"/>
      <c r="AI743" s="123"/>
      <c r="AJ743" s="123"/>
      <c r="AK743" s="123"/>
      <c r="AL743" s="123"/>
      <c r="AM743" s="123"/>
      <c r="AN743" s="123"/>
      <c r="AO743" s="123"/>
      <c r="AP743" s="123"/>
      <c r="AQ743" s="123"/>
      <c r="AR743" s="123"/>
      <c r="AS743" s="123"/>
      <c r="AT743" s="123"/>
      <c r="AU743" s="123"/>
      <c r="AV743" s="123"/>
      <c r="AW743" s="241"/>
      <c r="AX743" s="249" t="str">
        <f>IF(LEN(M741)&gt;=100,"","あと"&amp;100-LEN(M741)&amp;"字入力してください。")</f>
        <v>あと100字入力してください。</v>
      </c>
      <c r="AY743" s="251"/>
      <c r="BD743" s="47"/>
      <c r="BE743" s="257"/>
      <c r="BJ743" s="263"/>
    </row>
    <row r="744" spans="2:62" s="36" customFormat="1" ht="17.25">
      <c r="C744" s="33"/>
      <c r="D744" s="33"/>
      <c r="E744" s="33"/>
      <c r="F744" s="33"/>
      <c r="G744" s="33"/>
      <c r="H744" s="33"/>
      <c r="I744" s="33"/>
      <c r="J744" s="33"/>
      <c r="K744" s="33"/>
      <c r="L744" s="33"/>
      <c r="M744" s="33"/>
      <c r="N744" s="33"/>
      <c r="O744" s="33"/>
      <c r="P744" s="33"/>
      <c r="Q744" s="33"/>
      <c r="R744" s="33"/>
      <c r="S744" s="33"/>
      <c r="T744" s="33"/>
      <c r="U744" s="33"/>
      <c r="V744" s="33"/>
      <c r="W744" s="33"/>
      <c r="X744" s="33"/>
      <c r="Y744" s="33"/>
      <c r="Z744" s="33"/>
      <c r="AA744" s="33"/>
      <c r="AB744" s="33"/>
      <c r="AC744" s="33"/>
      <c r="AD744" s="33"/>
      <c r="AE744" s="33"/>
      <c r="AF744" s="33"/>
      <c r="AG744" s="33"/>
      <c r="AH744" s="33"/>
      <c r="AI744" s="33"/>
      <c r="AJ744" s="33"/>
      <c r="AK744" s="33"/>
      <c r="AL744" s="33"/>
      <c r="AM744" s="33"/>
      <c r="AN744" s="33"/>
      <c r="AO744" s="33"/>
      <c r="AP744" s="33"/>
      <c r="AQ744" s="33"/>
      <c r="AR744" s="33"/>
      <c r="AS744" s="33"/>
      <c r="AT744" s="33"/>
      <c r="AU744" s="33"/>
      <c r="AV744" s="33"/>
      <c r="AW744" s="33"/>
      <c r="AX744" s="33"/>
      <c r="AY744" s="33"/>
      <c r="BD744" s="47"/>
      <c r="BE744" s="257"/>
      <c r="BJ744" s="263"/>
    </row>
    <row r="745" spans="2:62" s="36" customFormat="1" ht="18" customHeight="1">
      <c r="C745" s="56" t="s">
        <v>570</v>
      </c>
      <c r="D745" s="78"/>
      <c r="E745" s="78"/>
      <c r="F745" s="78"/>
      <c r="G745" s="78"/>
      <c r="H745" s="78"/>
      <c r="I745" s="78"/>
      <c r="J745" s="78"/>
      <c r="K745" s="78"/>
      <c r="L745" s="78"/>
      <c r="M745" s="78"/>
      <c r="N745" s="78"/>
      <c r="O745" s="78"/>
      <c r="P745" s="78"/>
      <c r="Q745" s="78"/>
      <c r="R745" s="78"/>
      <c r="S745" s="78"/>
      <c r="T745" s="78"/>
      <c r="U745" s="78"/>
      <c r="V745" s="78"/>
      <c r="W745" s="166"/>
      <c r="X745" s="171" t="s">
        <v>41</v>
      </c>
      <c r="Y745" s="78"/>
      <c r="Z745" s="78"/>
      <c r="AA745" s="78"/>
      <c r="AB745" s="190" t="s">
        <v>294</v>
      </c>
      <c r="AC745" s="190"/>
      <c r="AD745" s="190"/>
      <c r="AE745" s="193"/>
      <c r="AF745" s="197" t="s">
        <v>12017</v>
      </c>
      <c r="AG745" s="200"/>
      <c r="AH745" s="200"/>
      <c r="AI745" s="200"/>
      <c r="AJ745" s="205" t="s">
        <v>11062</v>
      </c>
      <c r="AK745" s="205"/>
      <c r="AL745" s="205"/>
      <c r="AM745" s="205"/>
      <c r="AN745" s="205"/>
      <c r="AO745" s="205"/>
      <c r="AP745" s="197"/>
      <c r="AQ745" s="225" t="s">
        <v>585</v>
      </c>
      <c r="AR745" s="205"/>
      <c r="AS745" s="205"/>
      <c r="AT745" s="205"/>
      <c r="AU745" s="205"/>
      <c r="AV745" s="205"/>
      <c r="AW745" s="197"/>
      <c r="AX745" s="248"/>
      <c r="AY745" s="248"/>
      <c r="BD745" s="47"/>
      <c r="BE745" s="257"/>
      <c r="BI745" s="36" t="str">
        <f>IF(C746="","―",IF(COUNTIF(BI746:BI791,"未回答"),"未回答",IF(COUNTIF(BI746:BI791,"字数不足"),"字数不足","回答済み")))</f>
        <v>―</v>
      </c>
      <c r="BJ745" s="263"/>
    </row>
    <row r="746" spans="2:62" s="36" customFormat="1" ht="18.649999999999999" customHeight="1">
      <c r="C746" s="57"/>
      <c r="D746" s="79"/>
      <c r="E746" s="79"/>
      <c r="F746" s="79"/>
      <c r="G746" s="79"/>
      <c r="H746" s="79"/>
      <c r="I746" s="79"/>
      <c r="J746" s="79"/>
      <c r="K746" s="79"/>
      <c r="L746" s="79"/>
      <c r="M746" s="79"/>
      <c r="N746" s="79"/>
      <c r="O746" s="79"/>
      <c r="P746" s="79"/>
      <c r="Q746" s="79"/>
      <c r="R746" s="79"/>
      <c r="S746" s="79"/>
      <c r="T746" s="79"/>
      <c r="U746" s="79"/>
      <c r="V746" s="79"/>
      <c r="W746" s="167"/>
      <c r="X746" s="172"/>
      <c r="Y746" s="179"/>
      <c r="Z746" s="179"/>
      <c r="AA746" s="179"/>
      <c r="AB746" s="92"/>
      <c r="AC746" s="92"/>
      <c r="AD746" s="92"/>
      <c r="AE746" s="194"/>
      <c r="AF746" s="198"/>
      <c r="AG746" s="92"/>
      <c r="AH746" s="92"/>
      <c r="AI746" s="92"/>
      <c r="AJ746" s="206"/>
      <c r="AK746" s="206"/>
      <c r="AL746" s="206"/>
      <c r="AM746" s="206"/>
      <c r="AN746" s="206"/>
      <c r="AO746" s="206"/>
      <c r="AP746" s="217"/>
      <c r="AQ746" s="92"/>
      <c r="AR746" s="92"/>
      <c r="AS746" s="92"/>
      <c r="AT746" s="92"/>
      <c r="AU746" s="92"/>
      <c r="AV746" s="92"/>
      <c r="AW746" s="92"/>
      <c r="AX746" s="248"/>
      <c r="AY746" s="248"/>
      <c r="BD746" s="47"/>
      <c r="BE746" s="257"/>
      <c r="BI746" s="36" t="str">
        <f>IF('0.基礎情報'!C746="","―",IF($H$12='【発出時非表示】プルダウンリスト'!$B$4,IF(OR('0.基礎情報'!X746="",'0.基礎情報'!AB746="",'0.基礎情報'!AF746="",'0.基礎情報'!AJ746="",'0.基礎情報'!AQ746="",'0.基礎情報'!AJ748="",'0.基礎情報'!AJ750="",'0.基礎情報'!AJ752="",'0.基礎情報'!AQ748="",'0.基礎情報'!AQ750="",'0.基礎情報'!AQ752=""),"未回答","回答済み"),IF($H$12='【発出時非表示】プルダウンリスト'!$B$5,IF(OR('0.基礎情報'!X746="",'0.基礎情報'!AB746="",'0.基礎情報'!AF746="",'0.基礎情報'!AJ746="",'0.基礎情報'!AQ746="",'0.基礎情報'!AJ748="",'0.基礎情報'!AJ750="",'0.基礎情報'!AJ752="",'0.基礎情報'!AQ748="",'0.基礎情報'!AQ750=""),"未回答","回答済み"),IF($H$12='【発出時非表示】プルダウンリスト'!$B$6,IF(OR('0.基礎情報'!X746="",'0.基礎情報'!AB746="",'0.基礎情報'!AF746="",'0.基礎情報'!AJ746="",'0.基礎情報'!AQ746="",'0.基礎情報'!AJ748="",'0.基礎情報'!AJ750="",'0.基礎情報'!AJ752="",'0.基礎情報'!AQ748=""),"未回答","回答済み"),"―"))))</f>
        <v>―</v>
      </c>
      <c r="BJ746" s="263"/>
    </row>
    <row r="747" spans="2:62" s="36" customFormat="1" ht="18.649999999999999" customHeight="1">
      <c r="C747" s="58"/>
      <c r="D747" s="80"/>
      <c r="E747" s="80"/>
      <c r="F747" s="80"/>
      <c r="G747" s="80"/>
      <c r="H747" s="80"/>
      <c r="I747" s="80"/>
      <c r="J747" s="80"/>
      <c r="K747" s="80"/>
      <c r="L747" s="80"/>
      <c r="M747" s="80"/>
      <c r="N747" s="80"/>
      <c r="O747" s="80"/>
      <c r="P747" s="80"/>
      <c r="Q747" s="80"/>
      <c r="R747" s="80"/>
      <c r="S747" s="80"/>
      <c r="T747" s="80"/>
      <c r="U747" s="80"/>
      <c r="V747" s="80"/>
      <c r="W747" s="168"/>
      <c r="X747" s="173"/>
      <c r="Y747" s="180"/>
      <c r="Z747" s="180"/>
      <c r="AA747" s="180"/>
      <c r="AB747" s="92"/>
      <c r="AC747" s="92"/>
      <c r="AD747" s="92"/>
      <c r="AE747" s="194"/>
      <c r="AF747" s="198"/>
      <c r="AG747" s="92"/>
      <c r="AH747" s="92"/>
      <c r="AI747" s="203"/>
      <c r="AJ747" s="56" t="s">
        <v>6992</v>
      </c>
      <c r="AK747" s="78"/>
      <c r="AL747" s="78"/>
      <c r="AM747" s="78"/>
      <c r="AN747" s="78"/>
      <c r="AO747" s="78"/>
      <c r="AP747" s="218"/>
      <c r="AQ747" s="226" t="s">
        <v>11873</v>
      </c>
      <c r="AR747" s="226"/>
      <c r="AS747" s="226"/>
      <c r="AT747" s="226"/>
      <c r="AU747" s="226"/>
      <c r="AV747" s="226"/>
      <c r="AW747" s="237"/>
      <c r="AX747" s="250" t="s">
        <v>423</v>
      </c>
      <c r="AY747" s="250"/>
      <c r="BD747" s="47"/>
      <c r="BE747" s="257"/>
      <c r="BJ747" s="263"/>
    </row>
    <row r="748" spans="2:62" s="36" customFormat="1" ht="18.649999999999999" customHeight="1">
      <c r="C748" s="58"/>
      <c r="D748" s="80"/>
      <c r="E748" s="80"/>
      <c r="F748" s="80"/>
      <c r="G748" s="80"/>
      <c r="H748" s="80"/>
      <c r="I748" s="80"/>
      <c r="J748" s="80"/>
      <c r="K748" s="80"/>
      <c r="L748" s="80"/>
      <c r="M748" s="80"/>
      <c r="N748" s="80"/>
      <c r="O748" s="80"/>
      <c r="P748" s="80"/>
      <c r="Q748" s="80"/>
      <c r="R748" s="80"/>
      <c r="S748" s="80"/>
      <c r="T748" s="80"/>
      <c r="U748" s="80"/>
      <c r="V748" s="80"/>
      <c r="W748" s="168"/>
      <c r="X748" s="173"/>
      <c r="Y748" s="180"/>
      <c r="Z748" s="180"/>
      <c r="AA748" s="180"/>
      <c r="AB748" s="92"/>
      <c r="AC748" s="92"/>
      <c r="AD748" s="92"/>
      <c r="AE748" s="194"/>
      <c r="AF748" s="198"/>
      <c r="AG748" s="92"/>
      <c r="AH748" s="92"/>
      <c r="AI748" s="203"/>
      <c r="AJ748" s="207"/>
      <c r="AK748" s="92"/>
      <c r="AL748" s="92"/>
      <c r="AM748" s="92"/>
      <c r="AN748" s="92"/>
      <c r="AO748" s="92"/>
      <c r="AP748" s="194"/>
      <c r="AQ748" s="92"/>
      <c r="AR748" s="92"/>
      <c r="AS748" s="92"/>
      <c r="AT748" s="92"/>
      <c r="AU748" s="92"/>
      <c r="AV748" s="92"/>
      <c r="AW748" s="203"/>
      <c r="AX748" s="186" t="str">
        <f>IFERROR(IF(AJ748="未設定","未設定",IF(AQ748="","",IF(AQ748="未計測","未計測",IF(AF746="増加KPI",IF(AQ748&gt;=AJ748,"達成","未達成"),IF(AF746="減少KPI",IF(AJ748&gt;=AQ748,"達成","未達成"),"判定不能"))))),"判定不能")</f>
        <v/>
      </c>
      <c r="AY748" s="186"/>
      <c r="BD748" s="47"/>
      <c r="BE748" s="257"/>
      <c r="BJ748" s="263"/>
    </row>
    <row r="749" spans="2:62" s="36" customFormat="1" ht="18.649999999999999" customHeight="1">
      <c r="C749" s="58"/>
      <c r="D749" s="80"/>
      <c r="E749" s="80"/>
      <c r="F749" s="80"/>
      <c r="G749" s="80"/>
      <c r="H749" s="80"/>
      <c r="I749" s="80"/>
      <c r="J749" s="80"/>
      <c r="K749" s="80"/>
      <c r="L749" s="80"/>
      <c r="M749" s="80"/>
      <c r="N749" s="80"/>
      <c r="O749" s="80"/>
      <c r="P749" s="80"/>
      <c r="Q749" s="80"/>
      <c r="R749" s="80"/>
      <c r="S749" s="80"/>
      <c r="T749" s="80"/>
      <c r="U749" s="80"/>
      <c r="V749" s="80"/>
      <c r="W749" s="168"/>
      <c r="X749" s="173"/>
      <c r="Y749" s="180"/>
      <c r="Z749" s="180"/>
      <c r="AA749" s="180"/>
      <c r="AB749" s="92"/>
      <c r="AC749" s="92"/>
      <c r="AD749" s="92"/>
      <c r="AE749" s="194"/>
      <c r="AF749" s="198"/>
      <c r="AG749" s="92"/>
      <c r="AH749" s="92"/>
      <c r="AI749" s="203"/>
      <c r="AJ749" s="208" t="s">
        <v>11872</v>
      </c>
      <c r="AK749" s="212"/>
      <c r="AL749" s="212"/>
      <c r="AM749" s="212"/>
      <c r="AN749" s="212"/>
      <c r="AO749" s="212"/>
      <c r="AP749" s="219"/>
      <c r="AQ749" s="227" t="s">
        <v>107</v>
      </c>
      <c r="AR749" s="227"/>
      <c r="AS749" s="227"/>
      <c r="AT749" s="227"/>
      <c r="AU749" s="227"/>
      <c r="AV749" s="227"/>
      <c r="AW749" s="238"/>
      <c r="AX749" s="250" t="s">
        <v>423</v>
      </c>
      <c r="AY749" s="250"/>
      <c r="BD749" s="47"/>
      <c r="BE749" s="257"/>
      <c r="BJ749" s="263"/>
    </row>
    <row r="750" spans="2:62" s="36" customFormat="1" ht="18.649999999999999" customHeight="1">
      <c r="C750" s="58"/>
      <c r="D750" s="80"/>
      <c r="E750" s="80"/>
      <c r="F750" s="80"/>
      <c r="G750" s="80"/>
      <c r="H750" s="80"/>
      <c r="I750" s="80"/>
      <c r="J750" s="80"/>
      <c r="K750" s="80"/>
      <c r="L750" s="80"/>
      <c r="M750" s="80"/>
      <c r="N750" s="80"/>
      <c r="O750" s="80"/>
      <c r="P750" s="80"/>
      <c r="Q750" s="80"/>
      <c r="R750" s="80"/>
      <c r="S750" s="80"/>
      <c r="T750" s="80"/>
      <c r="U750" s="80"/>
      <c r="V750" s="80"/>
      <c r="W750" s="168"/>
      <c r="X750" s="173"/>
      <c r="Y750" s="180"/>
      <c r="Z750" s="180"/>
      <c r="AA750" s="180"/>
      <c r="AB750" s="92"/>
      <c r="AC750" s="92"/>
      <c r="AD750" s="92"/>
      <c r="AE750" s="194"/>
      <c r="AF750" s="198"/>
      <c r="AG750" s="92"/>
      <c r="AH750" s="92"/>
      <c r="AI750" s="203"/>
      <c r="AJ750" s="209"/>
      <c r="AK750" s="213"/>
      <c r="AL750" s="213"/>
      <c r="AM750" s="213"/>
      <c r="AN750" s="213"/>
      <c r="AO750" s="213"/>
      <c r="AP750" s="220"/>
      <c r="AQ750" s="203"/>
      <c r="AR750" s="213"/>
      <c r="AS750" s="213"/>
      <c r="AT750" s="213"/>
      <c r="AU750" s="213"/>
      <c r="AV750" s="213"/>
      <c r="AW750" s="213"/>
      <c r="AX750" s="186" t="str">
        <f>IFERROR(IF(AQ750="","",IF(AQ750="未計測","未計測",IF(AF746="増加KPI",IF(AQ750&gt;=AJ750,"達成","未達成"),IF(AF746="減少KPI",IF(AJ750&gt;=AQ750,"達成","未達成"),"判定不能")))),"判定不能")</f>
        <v/>
      </c>
      <c r="AY750" s="186"/>
      <c r="BD750" s="47"/>
      <c r="BE750" s="257"/>
      <c r="BJ750" s="263"/>
    </row>
    <row r="751" spans="2:62" s="36" customFormat="1" ht="18.649999999999999" customHeight="1">
      <c r="C751" s="58"/>
      <c r="D751" s="80"/>
      <c r="E751" s="80"/>
      <c r="F751" s="80"/>
      <c r="G751" s="80"/>
      <c r="H751" s="80"/>
      <c r="I751" s="80"/>
      <c r="J751" s="80"/>
      <c r="K751" s="80"/>
      <c r="L751" s="80"/>
      <c r="M751" s="80"/>
      <c r="N751" s="80"/>
      <c r="O751" s="80"/>
      <c r="P751" s="80"/>
      <c r="Q751" s="80"/>
      <c r="R751" s="80"/>
      <c r="S751" s="80"/>
      <c r="T751" s="80"/>
      <c r="U751" s="80"/>
      <c r="V751" s="80"/>
      <c r="W751" s="168"/>
      <c r="X751" s="173"/>
      <c r="Y751" s="180"/>
      <c r="Z751" s="180"/>
      <c r="AA751" s="180"/>
      <c r="AB751" s="92"/>
      <c r="AC751" s="92"/>
      <c r="AD751" s="92"/>
      <c r="AE751" s="194"/>
      <c r="AF751" s="198"/>
      <c r="AG751" s="92"/>
      <c r="AH751" s="92"/>
      <c r="AI751" s="203"/>
      <c r="AJ751" s="210" t="s">
        <v>5787</v>
      </c>
      <c r="AK751" s="205"/>
      <c r="AL751" s="205"/>
      <c r="AM751" s="205"/>
      <c r="AN751" s="205"/>
      <c r="AO751" s="205"/>
      <c r="AP751" s="221"/>
      <c r="AQ751" s="227" t="s">
        <v>11913</v>
      </c>
      <c r="AR751" s="227"/>
      <c r="AS751" s="227"/>
      <c r="AT751" s="227"/>
      <c r="AU751" s="227"/>
      <c r="AV751" s="227"/>
      <c r="AW751" s="238"/>
      <c r="AX751" s="250" t="s">
        <v>423</v>
      </c>
      <c r="AY751" s="250"/>
      <c r="BD751" s="47"/>
      <c r="BE751" s="257"/>
      <c r="BH751" s="36" t="str">
        <f>IF($H$12='【発出時非表示】プルダウンリスト'!$B$4,"3年目",IF($H$12='【発出時非表示】プルダウンリスト'!$B$5,"2年目",IF($H$12='【発出時非表示】プルダウンリスト'!$B$6,"1年目","")))</f>
        <v>1年目</v>
      </c>
      <c r="BJ751" s="263"/>
    </row>
    <row r="752" spans="2:62" s="36" customFormat="1" ht="18.649999999999999" customHeight="1">
      <c r="B752" s="39"/>
      <c r="C752" s="59"/>
      <c r="D752" s="81"/>
      <c r="E752" s="81"/>
      <c r="F752" s="81"/>
      <c r="G752" s="81"/>
      <c r="H752" s="81"/>
      <c r="I752" s="81"/>
      <c r="J752" s="81"/>
      <c r="K752" s="81"/>
      <c r="L752" s="81"/>
      <c r="M752" s="81"/>
      <c r="N752" s="81"/>
      <c r="O752" s="81"/>
      <c r="P752" s="81"/>
      <c r="Q752" s="81"/>
      <c r="R752" s="81"/>
      <c r="S752" s="81"/>
      <c r="T752" s="81"/>
      <c r="U752" s="81"/>
      <c r="V752" s="81"/>
      <c r="W752" s="169"/>
      <c r="X752" s="174"/>
      <c r="Y752" s="181"/>
      <c r="Z752" s="181"/>
      <c r="AA752" s="181"/>
      <c r="AB752" s="191"/>
      <c r="AC752" s="191"/>
      <c r="AD752" s="191"/>
      <c r="AE752" s="195"/>
      <c r="AF752" s="198"/>
      <c r="AG752" s="92"/>
      <c r="AH752" s="92"/>
      <c r="AI752" s="203"/>
      <c r="AJ752" s="211"/>
      <c r="AK752" s="206"/>
      <c r="AL752" s="206"/>
      <c r="AM752" s="206"/>
      <c r="AN752" s="206"/>
      <c r="AO752" s="206"/>
      <c r="AP752" s="222"/>
      <c r="AQ752" s="203"/>
      <c r="AR752" s="213"/>
      <c r="AS752" s="213"/>
      <c r="AT752" s="213"/>
      <c r="AU752" s="213"/>
      <c r="AV752" s="213"/>
      <c r="AW752" s="213"/>
      <c r="AX752" s="186" t="str">
        <f>IFERROR(IF(AQ752="","",IF(AQ752="未計測","未計測",IF(AF746="増加KPI",IF(AQ752&gt;=AJ752,"達成","未達成"),IF(AF746="減少KPI",IF(AJ752&gt;=AQ752,"達成","未達成"),"判定不能")))),"判定不能")</f>
        <v/>
      </c>
      <c r="AY752" s="186"/>
      <c r="BD752" s="47"/>
      <c r="BE752" s="259" t="str">
        <f>IFERROR(IF(AQ752="","",IF(AQ752="未計測","未計測",IF(AQ746="なし",AX752,IF(AQ746="",AX752,IF(AF746="増加KPI",(AQ752-AQ746)/(AJ752-AQ746),IF(AF746="減少KPI",(AQ746-AQ752)/(AQ746-AJ752),AX752)))))),AX752)</f>
        <v/>
      </c>
      <c r="BF752" s="261" t="str">
        <f>IFERROR(IF(BE752="未計測",IF(AQ750="未計測","未計測",IF(AQ746="なし",AX750,IF(AQ746="",AX750,IF(AF746="増加KPI",(AQ750-AQ746)/(AJ752-AQ746),IF(AF746="減少KPI",(AQ746-AQ750)/(AQ746-AJ752),AX750))))),"―"),AX750)</f>
        <v>―</v>
      </c>
      <c r="BG752" s="261" t="str">
        <f>IFERROR(IF(BF752="未計測",IF(AQ748="未計測","未計測",IF(AQ746="なし",AX748,IF(AQ746="",AX748,IF(AF746="増加KPI",(AQ748-AQ746)/(AJ752-AQ746),IF(AF746="減少KPI",(AQ746-AQ748)/(AQ746-AJ752),AX748))))),"―"),AX748)</f>
        <v>―</v>
      </c>
      <c r="BH752" s="36" t="str">
        <f>IF($H$12='【発出時非表示】プルダウンリスト'!$B$4,AX752,IF($H$12='【発出時非表示】プルダウンリスト'!$B$5,AX750,IF($H$12='【発出時非表示】プルダウンリスト'!$B$6,AX748,"")))</f>
        <v/>
      </c>
      <c r="BJ752" s="263"/>
    </row>
    <row r="753" spans="3:62" s="36" customFormat="1" ht="18.649999999999999" customHeight="1">
      <c r="C753" s="64" t="s">
        <v>12026</v>
      </c>
      <c r="D753" s="86"/>
      <c r="E753" s="86"/>
      <c r="F753" s="86"/>
      <c r="G753" s="86"/>
      <c r="H753" s="86"/>
      <c r="I753" s="86"/>
      <c r="J753" s="86"/>
      <c r="K753" s="86"/>
      <c r="L753" s="103"/>
      <c r="M753" s="109"/>
      <c r="N753" s="124"/>
      <c r="O753" s="124"/>
      <c r="P753" s="124"/>
      <c r="Q753" s="124"/>
      <c r="R753" s="124"/>
      <c r="S753" s="124"/>
      <c r="T753" s="124"/>
      <c r="U753" s="124"/>
      <c r="V753" s="124"/>
      <c r="W753" s="124"/>
      <c r="X753" s="124"/>
      <c r="Y753" s="124"/>
      <c r="Z753" s="124"/>
      <c r="AA753" s="124"/>
      <c r="AB753" s="124"/>
      <c r="AC753" s="124"/>
      <c r="AD753" s="124"/>
      <c r="AE753" s="124"/>
      <c r="AF753" s="124"/>
      <c r="AG753" s="124"/>
      <c r="AH753" s="124"/>
      <c r="AI753" s="124"/>
      <c r="AJ753" s="124"/>
      <c r="AK753" s="124"/>
      <c r="AL753" s="124"/>
      <c r="AM753" s="124"/>
      <c r="AN753" s="124"/>
      <c r="AO753" s="124"/>
      <c r="AP753" s="124"/>
      <c r="AQ753" s="129"/>
      <c r="AR753" s="129"/>
      <c r="AS753" s="129"/>
      <c r="AT753" s="129"/>
      <c r="AU753" s="129"/>
      <c r="AV753" s="129"/>
      <c r="AW753" s="239"/>
      <c r="AX753" s="251"/>
      <c r="AY753" s="253"/>
      <c r="BD753" s="47"/>
      <c r="BE753" s="259"/>
      <c r="BF753" s="261"/>
      <c r="BG753" s="261"/>
      <c r="BI753" s="36" t="str">
        <f>IF(AQ746="なし",IF(M753="","未回答","回答済み"),"―")</f>
        <v>―</v>
      </c>
      <c r="BJ753" s="263"/>
    </row>
    <row r="754" spans="3:62" s="36" customFormat="1" ht="18.649999999999999" customHeight="1">
      <c r="C754" s="64"/>
      <c r="D754" s="86"/>
      <c r="E754" s="86"/>
      <c r="F754" s="86"/>
      <c r="G754" s="86"/>
      <c r="H754" s="86"/>
      <c r="I754" s="86"/>
      <c r="J754" s="86"/>
      <c r="K754" s="86"/>
      <c r="L754" s="103"/>
      <c r="M754" s="109"/>
      <c r="N754" s="124"/>
      <c r="O754" s="124"/>
      <c r="P754" s="124"/>
      <c r="Q754" s="124"/>
      <c r="R754" s="124"/>
      <c r="S754" s="124"/>
      <c r="T754" s="124"/>
      <c r="U754" s="124"/>
      <c r="V754" s="124"/>
      <c r="W754" s="124"/>
      <c r="X754" s="124"/>
      <c r="Y754" s="124"/>
      <c r="Z754" s="124"/>
      <c r="AA754" s="124"/>
      <c r="AB754" s="124"/>
      <c r="AC754" s="124"/>
      <c r="AD754" s="124"/>
      <c r="AE754" s="124"/>
      <c r="AF754" s="124"/>
      <c r="AG754" s="124"/>
      <c r="AH754" s="124"/>
      <c r="AI754" s="124"/>
      <c r="AJ754" s="124"/>
      <c r="AK754" s="124"/>
      <c r="AL754" s="124"/>
      <c r="AM754" s="124"/>
      <c r="AN754" s="124"/>
      <c r="AO754" s="124"/>
      <c r="AP754" s="124"/>
      <c r="AQ754" s="124"/>
      <c r="AR754" s="124"/>
      <c r="AS754" s="124"/>
      <c r="AT754" s="124"/>
      <c r="AU754" s="124"/>
      <c r="AV754" s="124"/>
      <c r="AW754" s="240"/>
      <c r="AX754" s="251"/>
      <c r="AY754" s="253"/>
      <c r="BD754" s="47"/>
      <c r="BE754" s="259"/>
      <c r="BF754" s="261"/>
      <c r="BG754" s="261"/>
      <c r="BJ754" s="263"/>
    </row>
    <row r="755" spans="3:62" s="36" customFormat="1" ht="18.649999999999999" customHeight="1">
      <c r="C755" s="65"/>
      <c r="D755" s="85"/>
      <c r="E755" s="85"/>
      <c r="F755" s="85"/>
      <c r="G755" s="85"/>
      <c r="H755" s="85"/>
      <c r="I755" s="85"/>
      <c r="J755" s="85"/>
      <c r="K755" s="85"/>
      <c r="L755" s="104"/>
      <c r="M755" s="110"/>
      <c r="N755" s="123"/>
      <c r="O755" s="123"/>
      <c r="P755" s="123"/>
      <c r="Q755" s="123"/>
      <c r="R755" s="123"/>
      <c r="S755" s="123"/>
      <c r="T755" s="123"/>
      <c r="U755" s="123"/>
      <c r="V755" s="123"/>
      <c r="W755" s="123"/>
      <c r="X755" s="123"/>
      <c r="Y755" s="123"/>
      <c r="Z755" s="123"/>
      <c r="AA755" s="123"/>
      <c r="AB755" s="123"/>
      <c r="AC755" s="123"/>
      <c r="AD755" s="123"/>
      <c r="AE755" s="123"/>
      <c r="AF755" s="123"/>
      <c r="AG755" s="123"/>
      <c r="AH755" s="123"/>
      <c r="AI755" s="123"/>
      <c r="AJ755" s="123"/>
      <c r="AK755" s="123"/>
      <c r="AL755" s="123"/>
      <c r="AM755" s="123"/>
      <c r="AN755" s="123"/>
      <c r="AO755" s="123"/>
      <c r="AP755" s="123"/>
      <c r="AQ755" s="123"/>
      <c r="AR755" s="123"/>
      <c r="AS755" s="123"/>
      <c r="AT755" s="123"/>
      <c r="AU755" s="123"/>
      <c r="AV755" s="123"/>
      <c r="AW755" s="241"/>
      <c r="AX755" s="249"/>
      <c r="AY755" s="253"/>
      <c r="BD755" s="47"/>
      <c r="BE755" s="259"/>
      <c r="BF755" s="261"/>
      <c r="BG755" s="261"/>
      <c r="BJ755" s="263"/>
    </row>
    <row r="756" spans="3:62" s="36" customFormat="1" ht="16.5" customHeight="1">
      <c r="C756" s="62" t="s">
        <v>12020</v>
      </c>
      <c r="D756" s="62"/>
      <c r="E756" s="62"/>
      <c r="F756" s="62" t="s">
        <v>577</v>
      </c>
      <c r="G756" s="62"/>
      <c r="H756" s="62"/>
      <c r="I756" s="62"/>
      <c r="J756" s="62"/>
      <c r="K756" s="62"/>
      <c r="L756" s="62"/>
      <c r="M756" s="111"/>
      <c r="N756" s="111"/>
      <c r="O756" s="111"/>
      <c r="P756" s="111"/>
      <c r="Q756" s="111"/>
      <c r="R756" s="111"/>
      <c r="S756" s="111"/>
      <c r="T756" s="111"/>
      <c r="U756" s="111"/>
      <c r="V756" s="111"/>
      <c r="W756" s="111"/>
      <c r="X756" s="111"/>
      <c r="Y756" s="111"/>
      <c r="Z756" s="111"/>
      <c r="AA756" s="111"/>
      <c r="AB756" s="111"/>
      <c r="AC756" s="111"/>
      <c r="AD756" s="111"/>
      <c r="AE756" s="111"/>
      <c r="AF756" s="111"/>
      <c r="AG756" s="111"/>
      <c r="AH756" s="111"/>
      <c r="AI756" s="111"/>
      <c r="AJ756" s="111"/>
      <c r="AK756" s="111"/>
      <c r="AL756" s="111"/>
      <c r="AM756" s="111"/>
      <c r="AN756" s="111"/>
      <c r="AO756" s="111"/>
      <c r="AP756" s="111"/>
      <c r="AQ756" s="111"/>
      <c r="AR756" s="111"/>
      <c r="AS756" s="111"/>
      <c r="AT756" s="111"/>
      <c r="AU756" s="111"/>
      <c r="AV756" s="111"/>
      <c r="AW756" s="111"/>
      <c r="AX756" s="251"/>
      <c r="AY756" s="185"/>
      <c r="BD756" s="47"/>
      <c r="BE756" s="257"/>
      <c r="BI756" s="36" t="str">
        <f>IF(BH752="達成",IF(OR(M756="",M759=""),"未回答",IF(AND(AX758="",AX761=""),"回答済み","字数不足")),"―")</f>
        <v>―</v>
      </c>
      <c r="BJ756" s="263"/>
    </row>
    <row r="757" spans="3:62" s="36" customFormat="1" ht="16.5" customHeight="1">
      <c r="C757" s="62"/>
      <c r="D757" s="62"/>
      <c r="E757" s="62"/>
      <c r="F757" s="62"/>
      <c r="G757" s="62"/>
      <c r="H757" s="62"/>
      <c r="I757" s="62"/>
      <c r="J757" s="62"/>
      <c r="K757" s="62"/>
      <c r="L757" s="62"/>
      <c r="M757" s="111"/>
      <c r="N757" s="111"/>
      <c r="O757" s="111"/>
      <c r="P757" s="111"/>
      <c r="Q757" s="111"/>
      <c r="R757" s="111"/>
      <c r="S757" s="111"/>
      <c r="T757" s="111"/>
      <c r="U757" s="111"/>
      <c r="V757" s="111"/>
      <c r="W757" s="111"/>
      <c r="X757" s="111"/>
      <c r="Y757" s="111"/>
      <c r="Z757" s="111"/>
      <c r="AA757" s="111"/>
      <c r="AB757" s="111"/>
      <c r="AC757" s="111"/>
      <c r="AD757" s="111"/>
      <c r="AE757" s="111"/>
      <c r="AF757" s="111"/>
      <c r="AG757" s="111"/>
      <c r="AH757" s="111"/>
      <c r="AI757" s="111"/>
      <c r="AJ757" s="111"/>
      <c r="AK757" s="111"/>
      <c r="AL757" s="111"/>
      <c r="AM757" s="111"/>
      <c r="AN757" s="111"/>
      <c r="AO757" s="111"/>
      <c r="AP757" s="111"/>
      <c r="AQ757" s="111"/>
      <c r="AR757" s="111"/>
      <c r="AS757" s="111"/>
      <c r="AT757" s="111"/>
      <c r="AU757" s="111"/>
      <c r="AV757" s="111"/>
      <c r="AW757" s="111"/>
      <c r="AX757" s="251" t="str">
        <f>"現在"&amp;LEN(M756)&amp;"字です。"</f>
        <v>現在0字です。</v>
      </c>
      <c r="AY757" s="185"/>
      <c r="BD757" s="47"/>
      <c r="BE757" s="257"/>
      <c r="BJ757" s="263"/>
    </row>
    <row r="758" spans="3:62" s="36" customFormat="1">
      <c r="C758" s="62"/>
      <c r="D758" s="62"/>
      <c r="E758" s="62"/>
      <c r="F758" s="62"/>
      <c r="G758" s="62"/>
      <c r="H758" s="62"/>
      <c r="I758" s="62"/>
      <c r="J758" s="62"/>
      <c r="K758" s="62"/>
      <c r="L758" s="62"/>
      <c r="M758" s="111"/>
      <c r="N758" s="111"/>
      <c r="O758" s="111"/>
      <c r="P758" s="111"/>
      <c r="Q758" s="111"/>
      <c r="R758" s="111"/>
      <c r="S758" s="111"/>
      <c r="T758" s="111"/>
      <c r="U758" s="111"/>
      <c r="V758" s="111"/>
      <c r="W758" s="111"/>
      <c r="X758" s="111"/>
      <c r="Y758" s="111"/>
      <c r="Z758" s="111"/>
      <c r="AA758" s="111"/>
      <c r="AB758" s="111"/>
      <c r="AC758" s="111"/>
      <c r="AD758" s="111"/>
      <c r="AE758" s="111"/>
      <c r="AF758" s="111"/>
      <c r="AG758" s="111"/>
      <c r="AH758" s="111"/>
      <c r="AI758" s="111"/>
      <c r="AJ758" s="111"/>
      <c r="AK758" s="111"/>
      <c r="AL758" s="111"/>
      <c r="AM758" s="111"/>
      <c r="AN758" s="111"/>
      <c r="AO758" s="111"/>
      <c r="AP758" s="111"/>
      <c r="AQ758" s="111"/>
      <c r="AR758" s="111"/>
      <c r="AS758" s="111"/>
      <c r="AT758" s="111"/>
      <c r="AU758" s="111"/>
      <c r="AV758" s="111"/>
      <c r="AW758" s="111"/>
      <c r="AX758" s="249" t="str">
        <f>IF(LEN(M756)&gt;=100,"","あと"&amp;100-LEN(M756)&amp;"字入力してください。")</f>
        <v>あと100字入力してください。</v>
      </c>
      <c r="AY758" s="185"/>
      <c r="BD758" s="47"/>
      <c r="BE758" s="257"/>
      <c r="BJ758" s="263"/>
    </row>
    <row r="759" spans="3:62" s="36" customFormat="1" ht="18.75" customHeight="1">
      <c r="C759" s="62"/>
      <c r="D759" s="62"/>
      <c r="E759" s="62"/>
      <c r="F759" s="62" t="s">
        <v>11955</v>
      </c>
      <c r="G759" s="62"/>
      <c r="H759" s="62"/>
      <c r="I759" s="62"/>
      <c r="J759" s="62"/>
      <c r="K759" s="62"/>
      <c r="L759" s="62"/>
      <c r="M759" s="111"/>
      <c r="N759" s="111"/>
      <c r="O759" s="111"/>
      <c r="P759" s="111"/>
      <c r="Q759" s="111"/>
      <c r="R759" s="111"/>
      <c r="S759" s="111"/>
      <c r="T759" s="111"/>
      <c r="U759" s="111"/>
      <c r="V759" s="111"/>
      <c r="W759" s="111"/>
      <c r="X759" s="111"/>
      <c r="Y759" s="111"/>
      <c r="Z759" s="111"/>
      <c r="AA759" s="111"/>
      <c r="AB759" s="111"/>
      <c r="AC759" s="111"/>
      <c r="AD759" s="111"/>
      <c r="AE759" s="111"/>
      <c r="AF759" s="111"/>
      <c r="AG759" s="111"/>
      <c r="AH759" s="111"/>
      <c r="AI759" s="111"/>
      <c r="AJ759" s="111"/>
      <c r="AK759" s="111"/>
      <c r="AL759" s="111"/>
      <c r="AM759" s="111"/>
      <c r="AN759" s="111"/>
      <c r="AO759" s="111"/>
      <c r="AP759" s="111"/>
      <c r="AQ759" s="111"/>
      <c r="AR759" s="111"/>
      <c r="AS759" s="111"/>
      <c r="AT759" s="111"/>
      <c r="AU759" s="111"/>
      <c r="AV759" s="111"/>
      <c r="AW759" s="111"/>
      <c r="AX759" s="252"/>
      <c r="AY759" s="254"/>
      <c r="BD759" s="47"/>
      <c r="BE759" s="257"/>
      <c r="BJ759" s="263"/>
    </row>
    <row r="760" spans="3:62" s="36" customFormat="1" ht="18.75" customHeight="1">
      <c r="C760" s="62"/>
      <c r="D760" s="62"/>
      <c r="E760" s="62"/>
      <c r="F760" s="62"/>
      <c r="G760" s="62"/>
      <c r="H760" s="62"/>
      <c r="I760" s="62"/>
      <c r="J760" s="62"/>
      <c r="K760" s="62"/>
      <c r="L760" s="62"/>
      <c r="M760" s="111"/>
      <c r="N760" s="111"/>
      <c r="O760" s="111"/>
      <c r="P760" s="111"/>
      <c r="Q760" s="111"/>
      <c r="R760" s="111"/>
      <c r="S760" s="111"/>
      <c r="T760" s="111"/>
      <c r="U760" s="111"/>
      <c r="V760" s="111"/>
      <c r="W760" s="111"/>
      <c r="X760" s="111"/>
      <c r="Y760" s="111"/>
      <c r="Z760" s="111"/>
      <c r="AA760" s="111"/>
      <c r="AB760" s="111"/>
      <c r="AC760" s="111"/>
      <c r="AD760" s="111"/>
      <c r="AE760" s="111"/>
      <c r="AF760" s="111"/>
      <c r="AG760" s="111"/>
      <c r="AH760" s="111"/>
      <c r="AI760" s="111"/>
      <c r="AJ760" s="111"/>
      <c r="AK760" s="111"/>
      <c r="AL760" s="111"/>
      <c r="AM760" s="111"/>
      <c r="AN760" s="111"/>
      <c r="AO760" s="111"/>
      <c r="AP760" s="111"/>
      <c r="AQ760" s="111"/>
      <c r="AR760" s="111"/>
      <c r="AS760" s="111"/>
      <c r="AT760" s="111"/>
      <c r="AU760" s="111"/>
      <c r="AV760" s="111"/>
      <c r="AW760" s="111"/>
      <c r="AX760" s="252" t="str">
        <f>"現在"&amp;LEN(M759)&amp;"字です。"</f>
        <v>現在0字です。</v>
      </c>
      <c r="AY760" s="254"/>
      <c r="BD760" s="47"/>
      <c r="BE760" s="257"/>
      <c r="BJ760" s="263"/>
    </row>
    <row r="761" spans="3:62" s="36" customFormat="1" ht="16.5" customHeight="1">
      <c r="C761" s="62"/>
      <c r="D761" s="62"/>
      <c r="E761" s="62"/>
      <c r="F761" s="62"/>
      <c r="G761" s="62"/>
      <c r="H761" s="62"/>
      <c r="I761" s="62"/>
      <c r="J761" s="62"/>
      <c r="K761" s="62"/>
      <c r="L761" s="62"/>
      <c r="M761" s="111"/>
      <c r="N761" s="111"/>
      <c r="O761" s="111"/>
      <c r="P761" s="111"/>
      <c r="Q761" s="111"/>
      <c r="R761" s="111"/>
      <c r="S761" s="111"/>
      <c r="T761" s="111"/>
      <c r="U761" s="111"/>
      <c r="V761" s="111"/>
      <c r="W761" s="111"/>
      <c r="X761" s="111"/>
      <c r="Y761" s="111"/>
      <c r="Z761" s="111"/>
      <c r="AA761" s="111"/>
      <c r="AB761" s="111"/>
      <c r="AC761" s="111"/>
      <c r="AD761" s="111"/>
      <c r="AE761" s="111"/>
      <c r="AF761" s="111"/>
      <c r="AG761" s="111"/>
      <c r="AH761" s="111"/>
      <c r="AI761" s="111"/>
      <c r="AJ761" s="111"/>
      <c r="AK761" s="111"/>
      <c r="AL761" s="111"/>
      <c r="AM761" s="111"/>
      <c r="AN761" s="111"/>
      <c r="AO761" s="111"/>
      <c r="AP761" s="111"/>
      <c r="AQ761" s="111"/>
      <c r="AR761" s="111"/>
      <c r="AS761" s="111"/>
      <c r="AT761" s="111"/>
      <c r="AU761" s="111"/>
      <c r="AV761" s="111"/>
      <c r="AW761" s="111"/>
      <c r="AX761" s="249" t="str">
        <f>IF(LEN(M759)&gt;=100,"","あと"&amp;100-LEN(M759)&amp;"字入力してください。")</f>
        <v>あと100字入力してください。</v>
      </c>
      <c r="AY761" s="251"/>
      <c r="BD761" s="47"/>
      <c r="BE761" s="257"/>
      <c r="BJ761" s="263"/>
    </row>
    <row r="762" spans="3:62" s="36" customFormat="1" ht="16.5" customHeight="1">
      <c r="C762" s="62" t="s">
        <v>12021</v>
      </c>
      <c r="D762" s="62"/>
      <c r="E762" s="62"/>
      <c r="F762" s="63" t="s">
        <v>11373</v>
      </c>
      <c r="G762" s="84"/>
      <c r="H762" s="84"/>
      <c r="I762" s="84"/>
      <c r="J762" s="87"/>
      <c r="K762" s="62" t="s">
        <v>988</v>
      </c>
      <c r="L762" s="62"/>
      <c r="M762" s="112"/>
      <c r="N762" s="125"/>
      <c r="O762" s="130" t="s">
        <v>8529</v>
      </c>
      <c r="P762" s="130"/>
      <c r="Q762" s="130"/>
      <c r="R762" s="130"/>
      <c r="S762" s="130"/>
      <c r="T762" s="130"/>
      <c r="U762" s="130"/>
      <c r="V762" s="130"/>
      <c r="W762" s="130"/>
      <c r="X762" s="130"/>
      <c r="Y762" s="130"/>
      <c r="Z762" s="130"/>
      <c r="AA762" s="130"/>
      <c r="AB762" s="130"/>
      <c r="AC762" s="130"/>
      <c r="AD762" s="130"/>
      <c r="AE762" s="130"/>
      <c r="AF762" s="130"/>
      <c r="AG762" s="130"/>
      <c r="AH762" s="130"/>
      <c r="AI762" s="130"/>
      <c r="AJ762" s="130"/>
      <c r="AK762" s="130"/>
      <c r="AL762" s="130"/>
      <c r="AM762" s="130"/>
      <c r="AN762" s="130"/>
      <c r="AO762" s="130"/>
      <c r="AP762" s="130"/>
      <c r="AQ762" s="130"/>
      <c r="AR762" s="130"/>
      <c r="AS762" s="130"/>
      <c r="AT762" s="130"/>
      <c r="AU762" s="130"/>
      <c r="AV762" s="130"/>
      <c r="AW762" s="242"/>
      <c r="AX762" s="252"/>
      <c r="AY762" s="185"/>
      <c r="BD762" s="47"/>
      <c r="BE762" s="257" t="b">
        <v>0</v>
      </c>
      <c r="BI762" s="36" t="str">
        <f>IF(BH752="未達成",IF(OR(AND(BE762=FALSE,BE763=FALSE,BE764=FALSE,BE765=FALSE),M766="",M769=""),"未回答",IF(AND(AX768="",AX771=""),"回答済み","字数不足")),"―")</f>
        <v>―</v>
      </c>
      <c r="BJ762" s="263"/>
    </row>
    <row r="763" spans="3:62" s="36" customFormat="1" ht="16.5" customHeight="1">
      <c r="C763" s="62"/>
      <c r="D763" s="62"/>
      <c r="E763" s="62"/>
      <c r="F763" s="60"/>
      <c r="G763" s="83"/>
      <c r="H763" s="83"/>
      <c r="I763" s="83"/>
      <c r="J763" s="88"/>
      <c r="K763" s="62"/>
      <c r="L763" s="62"/>
      <c r="M763" s="113"/>
      <c r="N763" s="126"/>
      <c r="O763" s="131" t="s">
        <v>6237</v>
      </c>
      <c r="P763" s="131"/>
      <c r="Q763" s="131"/>
      <c r="R763" s="131"/>
      <c r="S763" s="131"/>
      <c r="T763" s="131"/>
      <c r="U763" s="131"/>
      <c r="V763" s="131"/>
      <c r="W763" s="131"/>
      <c r="X763" s="131"/>
      <c r="Y763" s="131"/>
      <c r="Z763" s="131"/>
      <c r="AA763" s="131"/>
      <c r="AB763" s="131"/>
      <c r="AC763" s="131"/>
      <c r="AD763" s="131"/>
      <c r="AE763" s="131"/>
      <c r="AF763" s="131"/>
      <c r="AG763" s="131"/>
      <c r="AH763" s="131"/>
      <c r="AI763" s="131"/>
      <c r="AJ763" s="131"/>
      <c r="AK763" s="131"/>
      <c r="AL763" s="131"/>
      <c r="AM763" s="131"/>
      <c r="AN763" s="131"/>
      <c r="AO763" s="131"/>
      <c r="AP763" s="131"/>
      <c r="AQ763" s="131"/>
      <c r="AR763" s="131"/>
      <c r="AS763" s="131"/>
      <c r="AT763" s="131"/>
      <c r="AU763" s="131"/>
      <c r="AV763" s="131"/>
      <c r="AW763" s="243"/>
      <c r="AX763" s="252"/>
      <c r="AY763" s="185"/>
      <c r="BD763" s="47"/>
      <c r="BE763" s="257" t="b">
        <v>0</v>
      </c>
      <c r="BJ763" s="263"/>
    </row>
    <row r="764" spans="3:62" s="36" customFormat="1" ht="16.5" customHeight="1">
      <c r="C764" s="62"/>
      <c r="D764" s="62"/>
      <c r="E764" s="62"/>
      <c r="F764" s="60"/>
      <c r="G764" s="83"/>
      <c r="H764" s="83"/>
      <c r="I764" s="83"/>
      <c r="J764" s="88"/>
      <c r="K764" s="62"/>
      <c r="L764" s="62"/>
      <c r="M764" s="113"/>
      <c r="N764" s="126"/>
      <c r="O764" s="131" t="s">
        <v>9784</v>
      </c>
      <c r="P764" s="131"/>
      <c r="Q764" s="131"/>
      <c r="R764" s="131"/>
      <c r="S764" s="131"/>
      <c r="T764" s="131"/>
      <c r="U764" s="131"/>
      <c r="V764" s="131"/>
      <c r="W764" s="131"/>
      <c r="X764" s="131"/>
      <c r="Y764" s="131"/>
      <c r="Z764" s="131"/>
      <c r="AA764" s="131"/>
      <c r="AB764" s="131"/>
      <c r="AC764" s="131"/>
      <c r="AD764" s="131"/>
      <c r="AE764" s="131"/>
      <c r="AF764" s="131"/>
      <c r="AG764" s="131"/>
      <c r="AH764" s="131"/>
      <c r="AI764" s="131"/>
      <c r="AJ764" s="131"/>
      <c r="AK764" s="131"/>
      <c r="AL764" s="131"/>
      <c r="AM764" s="131"/>
      <c r="AN764" s="131"/>
      <c r="AO764" s="131"/>
      <c r="AP764" s="131"/>
      <c r="AQ764" s="131"/>
      <c r="AR764" s="131"/>
      <c r="AS764" s="131"/>
      <c r="AT764" s="131"/>
      <c r="AU764" s="131"/>
      <c r="AV764" s="131"/>
      <c r="AW764" s="243"/>
      <c r="AX764" s="252"/>
      <c r="AY764" s="185"/>
      <c r="BD764" s="47"/>
      <c r="BE764" s="257" t="b">
        <v>0</v>
      </c>
      <c r="BJ764" s="263"/>
    </row>
    <row r="765" spans="3:62" s="36" customFormat="1" ht="16.5" customHeight="1">
      <c r="C765" s="62"/>
      <c r="D765" s="62"/>
      <c r="E765" s="62"/>
      <c r="F765" s="60"/>
      <c r="G765" s="83"/>
      <c r="H765" s="83"/>
      <c r="I765" s="83"/>
      <c r="J765" s="88"/>
      <c r="K765" s="62"/>
      <c r="L765" s="62"/>
      <c r="M765" s="114"/>
      <c r="N765" s="127"/>
      <c r="O765" s="132" t="s">
        <v>12025</v>
      </c>
      <c r="P765" s="132"/>
      <c r="Q765" s="132"/>
      <c r="R765" s="132"/>
      <c r="S765" s="132"/>
      <c r="T765" s="132"/>
      <c r="U765" s="132"/>
      <c r="V765" s="132"/>
      <c r="W765" s="132"/>
      <c r="X765" s="132"/>
      <c r="Y765" s="132"/>
      <c r="Z765" s="132"/>
      <c r="AA765" s="132"/>
      <c r="AB765" s="132"/>
      <c r="AC765" s="132"/>
      <c r="AD765" s="132"/>
      <c r="AE765" s="132"/>
      <c r="AF765" s="132"/>
      <c r="AG765" s="132"/>
      <c r="AH765" s="132"/>
      <c r="AI765" s="132"/>
      <c r="AJ765" s="132"/>
      <c r="AK765" s="132"/>
      <c r="AL765" s="132"/>
      <c r="AM765" s="132"/>
      <c r="AN765" s="132"/>
      <c r="AO765" s="132"/>
      <c r="AP765" s="132"/>
      <c r="AQ765" s="132"/>
      <c r="AR765" s="132"/>
      <c r="AS765" s="132"/>
      <c r="AT765" s="132"/>
      <c r="AU765" s="132"/>
      <c r="AV765" s="132"/>
      <c r="AW765" s="244"/>
      <c r="AX765" s="252"/>
      <c r="AY765" s="185"/>
      <c r="BD765" s="47"/>
      <c r="BE765" s="257" t="b">
        <v>0</v>
      </c>
      <c r="BJ765" s="263"/>
    </row>
    <row r="766" spans="3:62" s="36" customFormat="1" ht="16.5" customHeight="1">
      <c r="C766" s="62"/>
      <c r="D766" s="62"/>
      <c r="E766" s="62"/>
      <c r="F766" s="60"/>
      <c r="G766" s="83"/>
      <c r="H766" s="83"/>
      <c r="I766" s="83"/>
      <c r="J766" s="88"/>
      <c r="K766" s="62" t="s">
        <v>10677</v>
      </c>
      <c r="L766" s="62"/>
      <c r="M766" s="115"/>
      <c r="N766" s="115"/>
      <c r="O766" s="115"/>
      <c r="P766" s="115"/>
      <c r="Q766" s="115"/>
      <c r="R766" s="115"/>
      <c r="S766" s="115"/>
      <c r="T766" s="115"/>
      <c r="U766" s="115"/>
      <c r="V766" s="115"/>
      <c r="W766" s="115"/>
      <c r="X766" s="115"/>
      <c r="Y766" s="115"/>
      <c r="Z766" s="115"/>
      <c r="AA766" s="115"/>
      <c r="AB766" s="115"/>
      <c r="AC766" s="115"/>
      <c r="AD766" s="115"/>
      <c r="AE766" s="115"/>
      <c r="AF766" s="115"/>
      <c r="AG766" s="115"/>
      <c r="AH766" s="115"/>
      <c r="AI766" s="115"/>
      <c r="AJ766" s="115"/>
      <c r="AK766" s="115"/>
      <c r="AL766" s="115"/>
      <c r="AM766" s="115"/>
      <c r="AN766" s="115"/>
      <c r="AO766" s="115"/>
      <c r="AP766" s="115"/>
      <c r="AQ766" s="115"/>
      <c r="AR766" s="115"/>
      <c r="AS766" s="115"/>
      <c r="AT766" s="115"/>
      <c r="AU766" s="115"/>
      <c r="AV766" s="115"/>
      <c r="AW766" s="115"/>
      <c r="AX766" s="252"/>
      <c r="AY766" s="185"/>
      <c r="BD766" s="47"/>
      <c r="BE766" s="257"/>
      <c r="BJ766" s="263"/>
    </row>
    <row r="767" spans="3:62" s="36" customFormat="1" ht="16.5" customHeight="1">
      <c r="C767" s="62"/>
      <c r="D767" s="62"/>
      <c r="E767" s="62"/>
      <c r="F767" s="60"/>
      <c r="G767" s="83"/>
      <c r="H767" s="83"/>
      <c r="I767" s="83"/>
      <c r="J767" s="88"/>
      <c r="K767" s="62"/>
      <c r="L767" s="62"/>
      <c r="M767" s="115"/>
      <c r="N767" s="115"/>
      <c r="O767" s="115"/>
      <c r="P767" s="115"/>
      <c r="Q767" s="115"/>
      <c r="R767" s="115"/>
      <c r="S767" s="115"/>
      <c r="T767" s="115"/>
      <c r="U767" s="115"/>
      <c r="V767" s="115"/>
      <c r="W767" s="115"/>
      <c r="X767" s="115"/>
      <c r="Y767" s="115"/>
      <c r="Z767" s="115"/>
      <c r="AA767" s="115"/>
      <c r="AB767" s="115"/>
      <c r="AC767" s="115"/>
      <c r="AD767" s="115"/>
      <c r="AE767" s="115"/>
      <c r="AF767" s="115"/>
      <c r="AG767" s="115"/>
      <c r="AH767" s="115"/>
      <c r="AI767" s="115"/>
      <c r="AJ767" s="115"/>
      <c r="AK767" s="115"/>
      <c r="AL767" s="115"/>
      <c r="AM767" s="115"/>
      <c r="AN767" s="115"/>
      <c r="AO767" s="115"/>
      <c r="AP767" s="115"/>
      <c r="AQ767" s="115"/>
      <c r="AR767" s="115"/>
      <c r="AS767" s="115"/>
      <c r="AT767" s="115"/>
      <c r="AU767" s="115"/>
      <c r="AV767" s="115"/>
      <c r="AW767" s="115"/>
      <c r="AX767" s="252" t="str">
        <f>"現在"&amp;LEN(M766)&amp;"字です。"</f>
        <v>現在0字です。</v>
      </c>
      <c r="AY767" s="185"/>
      <c r="BD767" s="47"/>
      <c r="BE767" s="257"/>
      <c r="BJ767" s="263"/>
    </row>
    <row r="768" spans="3:62" s="36" customFormat="1">
      <c r="C768" s="62"/>
      <c r="D768" s="62"/>
      <c r="E768" s="62"/>
      <c r="F768" s="61"/>
      <c r="G768" s="82"/>
      <c r="H768" s="82"/>
      <c r="I768" s="82"/>
      <c r="J768" s="89"/>
      <c r="K768" s="62"/>
      <c r="L768" s="62"/>
      <c r="M768" s="115"/>
      <c r="N768" s="115"/>
      <c r="O768" s="115"/>
      <c r="P768" s="115"/>
      <c r="Q768" s="115"/>
      <c r="R768" s="115"/>
      <c r="S768" s="115"/>
      <c r="T768" s="115"/>
      <c r="U768" s="115"/>
      <c r="V768" s="115"/>
      <c r="W768" s="115"/>
      <c r="X768" s="115"/>
      <c r="Y768" s="115"/>
      <c r="Z768" s="115"/>
      <c r="AA768" s="115"/>
      <c r="AB768" s="115"/>
      <c r="AC768" s="115"/>
      <c r="AD768" s="115"/>
      <c r="AE768" s="115"/>
      <c r="AF768" s="115"/>
      <c r="AG768" s="115"/>
      <c r="AH768" s="115"/>
      <c r="AI768" s="115"/>
      <c r="AJ768" s="115"/>
      <c r="AK768" s="115"/>
      <c r="AL768" s="115"/>
      <c r="AM768" s="115"/>
      <c r="AN768" s="115"/>
      <c r="AO768" s="115"/>
      <c r="AP768" s="115"/>
      <c r="AQ768" s="115"/>
      <c r="AR768" s="115"/>
      <c r="AS768" s="115"/>
      <c r="AT768" s="115"/>
      <c r="AU768" s="115"/>
      <c r="AV768" s="115"/>
      <c r="AW768" s="115"/>
      <c r="AX768" s="249" t="str">
        <f>IF(LEN(M766)&gt;=100,"","あと"&amp;100-LEN(M766)&amp;"字入力してください。")</f>
        <v>あと100字入力してください。</v>
      </c>
      <c r="AY768" s="185"/>
      <c r="BD768" s="47"/>
      <c r="BE768" s="257"/>
      <c r="BJ768" s="263"/>
    </row>
    <row r="769" spans="3:62" s="36" customFormat="1">
      <c r="C769" s="62"/>
      <c r="D769" s="62"/>
      <c r="E769" s="62"/>
      <c r="F769" s="62" t="s">
        <v>11955</v>
      </c>
      <c r="G769" s="62"/>
      <c r="H769" s="62"/>
      <c r="I769" s="62"/>
      <c r="J769" s="62"/>
      <c r="K769" s="62"/>
      <c r="L769" s="62"/>
      <c r="M769" s="115"/>
      <c r="N769" s="115"/>
      <c r="O769" s="115"/>
      <c r="P769" s="115"/>
      <c r="Q769" s="115"/>
      <c r="R769" s="115"/>
      <c r="S769" s="115"/>
      <c r="T769" s="115"/>
      <c r="U769" s="115"/>
      <c r="V769" s="115"/>
      <c r="W769" s="115"/>
      <c r="X769" s="115"/>
      <c r="Y769" s="115"/>
      <c r="Z769" s="115"/>
      <c r="AA769" s="115"/>
      <c r="AB769" s="115"/>
      <c r="AC769" s="115"/>
      <c r="AD769" s="115"/>
      <c r="AE769" s="115"/>
      <c r="AF769" s="115"/>
      <c r="AG769" s="115"/>
      <c r="AH769" s="115"/>
      <c r="AI769" s="115"/>
      <c r="AJ769" s="115"/>
      <c r="AK769" s="115"/>
      <c r="AL769" s="115"/>
      <c r="AM769" s="115"/>
      <c r="AN769" s="115"/>
      <c r="AO769" s="115"/>
      <c r="AP769" s="115"/>
      <c r="AQ769" s="115"/>
      <c r="AR769" s="115"/>
      <c r="AS769" s="115"/>
      <c r="AT769" s="115"/>
      <c r="AU769" s="115"/>
      <c r="AV769" s="115"/>
      <c r="AW769" s="115"/>
      <c r="AX769" s="252"/>
      <c r="AY769" s="254"/>
      <c r="BD769" s="47"/>
      <c r="BE769" s="257"/>
      <c r="BJ769" s="263"/>
    </row>
    <row r="770" spans="3:62" s="36" customFormat="1">
      <c r="C770" s="62"/>
      <c r="D770" s="62"/>
      <c r="E770" s="62"/>
      <c r="F770" s="62"/>
      <c r="G770" s="62"/>
      <c r="H770" s="62"/>
      <c r="I770" s="62"/>
      <c r="J770" s="62"/>
      <c r="K770" s="62"/>
      <c r="L770" s="62"/>
      <c r="M770" s="115"/>
      <c r="N770" s="115"/>
      <c r="O770" s="115"/>
      <c r="P770" s="115"/>
      <c r="Q770" s="115"/>
      <c r="R770" s="115"/>
      <c r="S770" s="115"/>
      <c r="T770" s="115"/>
      <c r="U770" s="115"/>
      <c r="V770" s="115"/>
      <c r="W770" s="115"/>
      <c r="X770" s="115"/>
      <c r="Y770" s="115"/>
      <c r="Z770" s="115"/>
      <c r="AA770" s="115"/>
      <c r="AB770" s="115"/>
      <c r="AC770" s="115"/>
      <c r="AD770" s="115"/>
      <c r="AE770" s="115"/>
      <c r="AF770" s="115"/>
      <c r="AG770" s="115"/>
      <c r="AH770" s="115"/>
      <c r="AI770" s="115"/>
      <c r="AJ770" s="115"/>
      <c r="AK770" s="115"/>
      <c r="AL770" s="115"/>
      <c r="AM770" s="115"/>
      <c r="AN770" s="115"/>
      <c r="AO770" s="115"/>
      <c r="AP770" s="115"/>
      <c r="AQ770" s="115"/>
      <c r="AR770" s="115"/>
      <c r="AS770" s="115"/>
      <c r="AT770" s="115"/>
      <c r="AU770" s="115"/>
      <c r="AV770" s="115"/>
      <c r="AW770" s="115"/>
      <c r="AX770" s="252" t="str">
        <f>"現在"&amp;LEN(M769)&amp;"字です。"</f>
        <v>現在0字です。</v>
      </c>
      <c r="AY770" s="254"/>
      <c r="BD770" s="47"/>
      <c r="BE770" s="257"/>
      <c r="BJ770" s="263"/>
    </row>
    <row r="771" spans="3:62" s="36" customFormat="1" ht="16.5" customHeight="1">
      <c r="C771" s="62"/>
      <c r="D771" s="62"/>
      <c r="E771" s="62"/>
      <c r="F771" s="62"/>
      <c r="G771" s="62"/>
      <c r="H771" s="62"/>
      <c r="I771" s="62"/>
      <c r="J771" s="62"/>
      <c r="K771" s="62"/>
      <c r="L771" s="62"/>
      <c r="M771" s="115"/>
      <c r="N771" s="115"/>
      <c r="O771" s="115"/>
      <c r="P771" s="115"/>
      <c r="Q771" s="115"/>
      <c r="R771" s="115"/>
      <c r="S771" s="115"/>
      <c r="T771" s="115"/>
      <c r="U771" s="115"/>
      <c r="V771" s="115"/>
      <c r="W771" s="115"/>
      <c r="X771" s="115"/>
      <c r="Y771" s="115"/>
      <c r="Z771" s="115"/>
      <c r="AA771" s="115"/>
      <c r="AB771" s="115"/>
      <c r="AC771" s="115"/>
      <c r="AD771" s="115"/>
      <c r="AE771" s="115"/>
      <c r="AF771" s="115"/>
      <c r="AG771" s="115"/>
      <c r="AH771" s="115"/>
      <c r="AI771" s="115"/>
      <c r="AJ771" s="115"/>
      <c r="AK771" s="115"/>
      <c r="AL771" s="115"/>
      <c r="AM771" s="115"/>
      <c r="AN771" s="115"/>
      <c r="AO771" s="115"/>
      <c r="AP771" s="115"/>
      <c r="AQ771" s="115"/>
      <c r="AR771" s="115"/>
      <c r="AS771" s="115"/>
      <c r="AT771" s="115"/>
      <c r="AU771" s="115"/>
      <c r="AV771" s="115"/>
      <c r="AW771" s="115"/>
      <c r="AX771" s="249" t="str">
        <f>IF(LEN(M769)&gt;=100,"","あと"&amp;100-LEN(M769)&amp;"字入力してください。")</f>
        <v>あと100字入力してください。</v>
      </c>
      <c r="AY771" s="251"/>
      <c r="BD771" s="47"/>
      <c r="BE771" s="257"/>
      <c r="BJ771" s="263"/>
    </row>
    <row r="772" spans="3:62" s="36" customFormat="1" ht="16.5" customHeight="1">
      <c r="C772" s="63" t="s">
        <v>8545</v>
      </c>
      <c r="D772" s="84"/>
      <c r="E772" s="87"/>
      <c r="F772" s="63" t="s">
        <v>1283</v>
      </c>
      <c r="G772" s="84"/>
      <c r="H772" s="84"/>
      <c r="I772" s="84"/>
      <c r="J772" s="87"/>
      <c r="K772" s="63" t="s">
        <v>2497</v>
      </c>
      <c r="L772" s="87"/>
      <c r="M772" s="112"/>
      <c r="N772" s="125"/>
      <c r="O772" s="130" t="s">
        <v>12022</v>
      </c>
      <c r="P772" s="130"/>
      <c r="Q772" s="130"/>
      <c r="R772" s="130"/>
      <c r="S772" s="130"/>
      <c r="T772" s="130"/>
      <c r="U772" s="130"/>
      <c r="V772" s="130"/>
      <c r="W772" s="130"/>
      <c r="X772" s="130"/>
      <c r="Y772" s="130"/>
      <c r="Z772" s="130"/>
      <c r="AA772" s="130"/>
      <c r="AB772" s="130"/>
      <c r="AC772" s="130"/>
      <c r="AD772" s="130"/>
      <c r="AE772" s="130"/>
      <c r="AF772" s="130"/>
      <c r="AG772" s="130"/>
      <c r="AH772" s="130"/>
      <c r="AI772" s="130"/>
      <c r="AJ772" s="130"/>
      <c r="AK772" s="130"/>
      <c r="AL772" s="130"/>
      <c r="AM772" s="130"/>
      <c r="AN772" s="130"/>
      <c r="AO772" s="130"/>
      <c r="AP772" s="130"/>
      <c r="AQ772" s="130"/>
      <c r="AR772" s="130"/>
      <c r="AS772" s="130"/>
      <c r="AT772" s="130"/>
      <c r="AU772" s="130"/>
      <c r="AV772" s="130"/>
      <c r="AW772" s="242"/>
      <c r="AX772" s="252"/>
      <c r="AY772" s="251"/>
      <c r="BD772" s="47"/>
      <c r="BE772" s="257" t="b">
        <v>0</v>
      </c>
      <c r="BI772" s="36" t="str">
        <f>IF(BH752="未計測",IF(BE780=1,IF(OR(AND(BE772=FALSE,BE773=FALSE,BE774=FALSE,BE775=FALSE,BE776=FALSE),M777="",Z780="",M786=""),"未回答",IF(AND(AX779="",AX788=""),"回答済み","字数不足")),IF(BE780=2,IF(OR(AND(BE772=FALSE,BE773=FALSE,BE774=FALSE,BE775=FALSE,BE776=FALSE),M777="",Z783="",M786=""),"未回答",IF(AND(AX779="",AX785="",AX788=""),"回答済み","字数不足")),"未回答")),"―")</f>
        <v>―</v>
      </c>
      <c r="BJ772" s="263"/>
    </row>
    <row r="773" spans="3:62" s="36" customFormat="1" ht="16.5" customHeight="1">
      <c r="C773" s="60"/>
      <c r="D773" s="83"/>
      <c r="E773" s="88"/>
      <c r="F773" s="60"/>
      <c r="G773" s="83"/>
      <c r="H773" s="83"/>
      <c r="I773" s="83"/>
      <c r="J773" s="88"/>
      <c r="K773" s="60"/>
      <c r="L773" s="88"/>
      <c r="M773" s="113"/>
      <c r="N773" s="126"/>
      <c r="O773" s="131" t="s">
        <v>11487</v>
      </c>
      <c r="P773" s="131"/>
      <c r="Q773" s="131"/>
      <c r="R773" s="131"/>
      <c r="S773" s="131"/>
      <c r="T773" s="131"/>
      <c r="U773" s="131"/>
      <c r="V773" s="131"/>
      <c r="W773" s="131"/>
      <c r="X773" s="131"/>
      <c r="Y773" s="131"/>
      <c r="Z773" s="131"/>
      <c r="AA773" s="131"/>
      <c r="AB773" s="131"/>
      <c r="AC773" s="131"/>
      <c r="AD773" s="131"/>
      <c r="AE773" s="131"/>
      <c r="AF773" s="131"/>
      <c r="AG773" s="131"/>
      <c r="AH773" s="131"/>
      <c r="AI773" s="131"/>
      <c r="AJ773" s="131"/>
      <c r="AK773" s="131"/>
      <c r="AL773" s="131"/>
      <c r="AM773" s="131"/>
      <c r="AN773" s="131"/>
      <c r="AO773" s="131"/>
      <c r="AP773" s="131"/>
      <c r="AQ773" s="131"/>
      <c r="AR773" s="131"/>
      <c r="AS773" s="131"/>
      <c r="AT773" s="131"/>
      <c r="AU773" s="131"/>
      <c r="AV773" s="131"/>
      <c r="AW773" s="243"/>
      <c r="AX773" s="252"/>
      <c r="AY773" s="251"/>
      <c r="BD773" s="47"/>
      <c r="BE773" s="257" t="b">
        <v>0</v>
      </c>
      <c r="BJ773" s="263"/>
    </row>
    <row r="774" spans="3:62" s="36" customFormat="1" ht="16.5" customHeight="1">
      <c r="C774" s="60"/>
      <c r="D774" s="83"/>
      <c r="E774" s="88"/>
      <c r="F774" s="60"/>
      <c r="G774" s="83"/>
      <c r="H774" s="83"/>
      <c r="I774" s="83"/>
      <c r="J774" s="88"/>
      <c r="K774" s="60"/>
      <c r="L774" s="88"/>
      <c r="M774" s="113"/>
      <c r="N774" s="126"/>
      <c r="O774" s="131" t="s">
        <v>11960</v>
      </c>
      <c r="P774" s="131"/>
      <c r="Q774" s="131"/>
      <c r="R774" s="131"/>
      <c r="S774" s="131"/>
      <c r="T774" s="131"/>
      <c r="U774" s="131"/>
      <c r="V774" s="131"/>
      <c r="W774" s="131"/>
      <c r="X774" s="131"/>
      <c r="Y774" s="131"/>
      <c r="Z774" s="131"/>
      <c r="AA774" s="131"/>
      <c r="AB774" s="131"/>
      <c r="AC774" s="131"/>
      <c r="AD774" s="131"/>
      <c r="AE774" s="131"/>
      <c r="AF774" s="131"/>
      <c r="AG774" s="131"/>
      <c r="AH774" s="131"/>
      <c r="AI774" s="131"/>
      <c r="AJ774" s="131"/>
      <c r="AK774" s="131"/>
      <c r="AL774" s="131"/>
      <c r="AM774" s="131"/>
      <c r="AN774" s="131"/>
      <c r="AO774" s="131"/>
      <c r="AP774" s="131"/>
      <c r="AQ774" s="131"/>
      <c r="AR774" s="131"/>
      <c r="AS774" s="131"/>
      <c r="AT774" s="131"/>
      <c r="AU774" s="131"/>
      <c r="AV774" s="131"/>
      <c r="AW774" s="243"/>
      <c r="AX774" s="252"/>
      <c r="AY774" s="251"/>
      <c r="BD774" s="47"/>
      <c r="BE774" s="257" t="b">
        <v>0</v>
      </c>
      <c r="BJ774" s="263"/>
    </row>
    <row r="775" spans="3:62" s="36" customFormat="1" ht="16.5" customHeight="1">
      <c r="C775" s="60"/>
      <c r="D775" s="83"/>
      <c r="E775" s="88"/>
      <c r="F775" s="60"/>
      <c r="G775" s="83"/>
      <c r="H775" s="83"/>
      <c r="I775" s="83"/>
      <c r="J775" s="88"/>
      <c r="K775" s="60"/>
      <c r="L775" s="88"/>
      <c r="M775" s="113"/>
      <c r="N775" s="126"/>
      <c r="O775" s="131" t="s">
        <v>11963</v>
      </c>
      <c r="P775" s="131"/>
      <c r="Q775" s="131"/>
      <c r="R775" s="131"/>
      <c r="S775" s="131"/>
      <c r="T775" s="131"/>
      <c r="U775" s="131"/>
      <c r="V775" s="131"/>
      <c r="W775" s="131"/>
      <c r="X775" s="131"/>
      <c r="Y775" s="131"/>
      <c r="Z775" s="131"/>
      <c r="AA775" s="131"/>
      <c r="AB775" s="131"/>
      <c r="AC775" s="131"/>
      <c r="AD775" s="131"/>
      <c r="AE775" s="131"/>
      <c r="AF775" s="131"/>
      <c r="AG775" s="131"/>
      <c r="AH775" s="131"/>
      <c r="AI775" s="131"/>
      <c r="AJ775" s="131"/>
      <c r="AK775" s="131"/>
      <c r="AL775" s="131"/>
      <c r="AM775" s="131"/>
      <c r="AN775" s="131"/>
      <c r="AO775" s="131"/>
      <c r="AP775" s="131"/>
      <c r="AQ775" s="131"/>
      <c r="AR775" s="131"/>
      <c r="AS775" s="131"/>
      <c r="AT775" s="131"/>
      <c r="AU775" s="131"/>
      <c r="AV775" s="131"/>
      <c r="AW775" s="243"/>
      <c r="AX775" s="252"/>
      <c r="AY775" s="251"/>
      <c r="BD775" s="47"/>
      <c r="BE775" s="257" t="b">
        <v>0</v>
      </c>
      <c r="BJ775" s="263"/>
    </row>
    <row r="776" spans="3:62" s="36" customFormat="1" ht="16.5" customHeight="1">
      <c r="C776" s="60"/>
      <c r="D776" s="83"/>
      <c r="E776" s="88"/>
      <c r="F776" s="60"/>
      <c r="G776" s="83"/>
      <c r="H776" s="83"/>
      <c r="I776" s="83"/>
      <c r="J776" s="88"/>
      <c r="K776" s="61"/>
      <c r="L776" s="89"/>
      <c r="M776" s="113"/>
      <c r="N776" s="126"/>
      <c r="O776" s="131" t="s">
        <v>11961</v>
      </c>
      <c r="P776" s="131"/>
      <c r="Q776" s="131"/>
      <c r="R776" s="131"/>
      <c r="S776" s="131"/>
      <c r="T776" s="131"/>
      <c r="U776" s="131"/>
      <c r="V776" s="131"/>
      <c r="W776" s="131"/>
      <c r="X776" s="131"/>
      <c r="Y776" s="131"/>
      <c r="Z776" s="131"/>
      <c r="AA776" s="131"/>
      <c r="AB776" s="131"/>
      <c r="AC776" s="131"/>
      <c r="AD776" s="131"/>
      <c r="AE776" s="131"/>
      <c r="AF776" s="131"/>
      <c r="AG776" s="131"/>
      <c r="AH776" s="131"/>
      <c r="AI776" s="131"/>
      <c r="AJ776" s="131"/>
      <c r="AK776" s="131"/>
      <c r="AL776" s="131"/>
      <c r="AM776" s="131"/>
      <c r="AN776" s="131"/>
      <c r="AO776" s="131"/>
      <c r="AP776" s="131"/>
      <c r="AQ776" s="131"/>
      <c r="AR776" s="131"/>
      <c r="AS776" s="131"/>
      <c r="AT776" s="131"/>
      <c r="AU776" s="131"/>
      <c r="AV776" s="131"/>
      <c r="AW776" s="243"/>
      <c r="AX776" s="252"/>
      <c r="AY776" s="251"/>
      <c r="BD776" s="47"/>
      <c r="BE776" s="257" t="b">
        <v>0</v>
      </c>
      <c r="BJ776" s="263"/>
    </row>
    <row r="777" spans="3:62" s="36" customFormat="1" ht="16.5" customHeight="1">
      <c r="C777" s="60"/>
      <c r="D777" s="83"/>
      <c r="E777" s="88"/>
      <c r="F777" s="60"/>
      <c r="G777" s="83"/>
      <c r="H777" s="83"/>
      <c r="I777" s="83"/>
      <c r="J777" s="88"/>
      <c r="K777" s="62" t="s">
        <v>10677</v>
      </c>
      <c r="L777" s="62"/>
      <c r="M777" s="115"/>
      <c r="N777" s="115"/>
      <c r="O777" s="115"/>
      <c r="P777" s="115"/>
      <c r="Q777" s="115"/>
      <c r="R777" s="115"/>
      <c r="S777" s="115"/>
      <c r="T777" s="115"/>
      <c r="U777" s="115"/>
      <c r="V777" s="115"/>
      <c r="W777" s="115"/>
      <c r="X777" s="115"/>
      <c r="Y777" s="115"/>
      <c r="Z777" s="115"/>
      <c r="AA777" s="115"/>
      <c r="AB777" s="115"/>
      <c r="AC777" s="115"/>
      <c r="AD777" s="115"/>
      <c r="AE777" s="115"/>
      <c r="AF777" s="115"/>
      <c r="AG777" s="115"/>
      <c r="AH777" s="115"/>
      <c r="AI777" s="115"/>
      <c r="AJ777" s="115"/>
      <c r="AK777" s="115"/>
      <c r="AL777" s="115"/>
      <c r="AM777" s="115"/>
      <c r="AN777" s="115"/>
      <c r="AO777" s="115"/>
      <c r="AP777" s="115"/>
      <c r="AQ777" s="115"/>
      <c r="AR777" s="115"/>
      <c r="AS777" s="115"/>
      <c r="AT777" s="115"/>
      <c r="AU777" s="115"/>
      <c r="AV777" s="115"/>
      <c r="AW777" s="115"/>
      <c r="AX777" s="252"/>
      <c r="AY777" s="251"/>
      <c r="BD777" s="47"/>
      <c r="BE777" s="257"/>
      <c r="BJ777" s="263"/>
    </row>
    <row r="778" spans="3:62" s="36" customFormat="1" ht="16.5" customHeight="1">
      <c r="C778" s="60"/>
      <c r="D778" s="83"/>
      <c r="E778" s="88"/>
      <c r="F778" s="60"/>
      <c r="G778" s="83"/>
      <c r="H778" s="83"/>
      <c r="I778" s="83"/>
      <c r="J778" s="88"/>
      <c r="K778" s="62"/>
      <c r="L778" s="62"/>
      <c r="M778" s="115"/>
      <c r="N778" s="115"/>
      <c r="O778" s="115"/>
      <c r="P778" s="115"/>
      <c r="Q778" s="115"/>
      <c r="R778" s="115"/>
      <c r="S778" s="115"/>
      <c r="T778" s="115"/>
      <c r="U778" s="115"/>
      <c r="V778" s="115"/>
      <c r="W778" s="115"/>
      <c r="X778" s="115"/>
      <c r="Y778" s="115"/>
      <c r="Z778" s="115"/>
      <c r="AA778" s="115"/>
      <c r="AB778" s="115"/>
      <c r="AC778" s="115"/>
      <c r="AD778" s="115"/>
      <c r="AE778" s="115"/>
      <c r="AF778" s="115"/>
      <c r="AG778" s="115"/>
      <c r="AH778" s="115"/>
      <c r="AI778" s="115"/>
      <c r="AJ778" s="115"/>
      <c r="AK778" s="115"/>
      <c r="AL778" s="115"/>
      <c r="AM778" s="115"/>
      <c r="AN778" s="115"/>
      <c r="AO778" s="115"/>
      <c r="AP778" s="115"/>
      <c r="AQ778" s="115"/>
      <c r="AR778" s="115"/>
      <c r="AS778" s="115"/>
      <c r="AT778" s="115"/>
      <c r="AU778" s="115"/>
      <c r="AV778" s="115"/>
      <c r="AW778" s="115"/>
      <c r="AX778" s="252" t="str">
        <f>"現在"&amp;LEN(M777)&amp;"字です。"</f>
        <v>現在0字です。</v>
      </c>
      <c r="AY778" s="251"/>
      <c r="BD778" s="47"/>
      <c r="BE778" s="257"/>
      <c r="BJ778" s="263"/>
    </row>
    <row r="779" spans="3:62" s="36" customFormat="1" ht="16.5" customHeight="1">
      <c r="C779" s="60"/>
      <c r="D779" s="83"/>
      <c r="E779" s="88"/>
      <c r="F779" s="61"/>
      <c r="G779" s="82"/>
      <c r="H779" s="82"/>
      <c r="I779" s="82"/>
      <c r="J779" s="89"/>
      <c r="K779" s="62"/>
      <c r="L779" s="62"/>
      <c r="M779" s="115"/>
      <c r="N779" s="115"/>
      <c r="O779" s="115"/>
      <c r="P779" s="115"/>
      <c r="Q779" s="115"/>
      <c r="R779" s="115"/>
      <c r="S779" s="115"/>
      <c r="T779" s="115"/>
      <c r="U779" s="115"/>
      <c r="V779" s="115"/>
      <c r="W779" s="115"/>
      <c r="X779" s="115"/>
      <c r="Y779" s="115"/>
      <c r="Z779" s="115"/>
      <c r="AA779" s="115"/>
      <c r="AB779" s="115"/>
      <c r="AC779" s="115"/>
      <c r="AD779" s="115"/>
      <c r="AE779" s="115"/>
      <c r="AF779" s="115"/>
      <c r="AG779" s="115"/>
      <c r="AH779" s="115"/>
      <c r="AI779" s="115"/>
      <c r="AJ779" s="115"/>
      <c r="AK779" s="115"/>
      <c r="AL779" s="115"/>
      <c r="AM779" s="115"/>
      <c r="AN779" s="115"/>
      <c r="AO779" s="115"/>
      <c r="AP779" s="115"/>
      <c r="AQ779" s="115"/>
      <c r="AR779" s="115"/>
      <c r="AS779" s="115"/>
      <c r="AT779" s="115"/>
      <c r="AU779" s="115"/>
      <c r="AV779" s="115"/>
      <c r="AW779" s="115"/>
      <c r="AX779" s="249" t="str">
        <f>IF(LEN(M777)&gt;=100,"","あと"&amp;100-LEN(M777)&amp;"字入力してください。")</f>
        <v>あと100字入力してください。</v>
      </c>
      <c r="AY779" s="251"/>
      <c r="BD779" s="47"/>
      <c r="BE779" s="257"/>
      <c r="BJ779" s="263"/>
    </row>
    <row r="780" spans="3:62" s="36" customFormat="1" ht="16.5" customHeight="1">
      <c r="C780" s="60"/>
      <c r="D780" s="83"/>
      <c r="E780" s="88"/>
      <c r="F780" s="63" t="s">
        <v>7494</v>
      </c>
      <c r="G780" s="84"/>
      <c r="H780" s="84"/>
      <c r="I780" s="84"/>
      <c r="J780" s="84"/>
      <c r="K780" s="84"/>
      <c r="L780" s="87"/>
      <c r="M780" s="116"/>
      <c r="N780" s="79"/>
      <c r="O780" s="135" t="s">
        <v>11957</v>
      </c>
      <c r="P780" s="135"/>
      <c r="Q780" s="135"/>
      <c r="R780" s="135"/>
      <c r="S780" s="135"/>
      <c r="T780" s="135"/>
      <c r="U780" s="158"/>
      <c r="V780" s="63" t="s">
        <v>11959</v>
      </c>
      <c r="W780" s="84"/>
      <c r="X780" s="84"/>
      <c r="Y780" s="87"/>
      <c r="Z780" s="116"/>
      <c r="AA780" s="79"/>
      <c r="AB780" s="79"/>
      <c r="AC780" s="79"/>
      <c r="AD780" s="79"/>
      <c r="AE780" s="79"/>
      <c r="AF780" s="79"/>
      <c r="AG780" s="79"/>
      <c r="AH780" s="79"/>
      <c r="AI780" s="79"/>
      <c r="AJ780" s="79"/>
      <c r="AK780" s="79"/>
      <c r="AL780" s="79"/>
      <c r="AM780" s="79"/>
      <c r="AN780" s="79"/>
      <c r="AO780" s="79"/>
      <c r="AP780" s="79"/>
      <c r="AQ780" s="79"/>
      <c r="AR780" s="79"/>
      <c r="AS780" s="79"/>
      <c r="AT780" s="79"/>
      <c r="AU780" s="79"/>
      <c r="AV780" s="79"/>
      <c r="AW780" s="167"/>
      <c r="AX780" s="249"/>
      <c r="AY780" s="251"/>
      <c r="BD780" s="47"/>
      <c r="BE780" s="257">
        <v>0</v>
      </c>
      <c r="BJ780" s="263"/>
    </row>
    <row r="781" spans="3:62" s="36" customFormat="1" ht="16.5" customHeight="1">
      <c r="C781" s="60"/>
      <c r="D781" s="83"/>
      <c r="E781" s="88"/>
      <c r="F781" s="60"/>
      <c r="G781" s="83"/>
      <c r="H781" s="83"/>
      <c r="I781" s="83"/>
      <c r="J781" s="83"/>
      <c r="K781" s="83"/>
      <c r="L781" s="88"/>
      <c r="M781" s="117"/>
      <c r="N781" s="80"/>
      <c r="O781" s="136"/>
      <c r="P781" s="136"/>
      <c r="Q781" s="136"/>
      <c r="R781" s="136"/>
      <c r="S781" s="136"/>
      <c r="T781" s="136"/>
      <c r="U781" s="159"/>
      <c r="V781" s="60"/>
      <c r="W781" s="83"/>
      <c r="X781" s="83"/>
      <c r="Y781" s="88"/>
      <c r="Z781" s="117"/>
      <c r="AA781" s="80"/>
      <c r="AB781" s="80"/>
      <c r="AC781" s="80"/>
      <c r="AD781" s="80"/>
      <c r="AE781" s="80"/>
      <c r="AF781" s="80"/>
      <c r="AG781" s="80"/>
      <c r="AH781" s="80"/>
      <c r="AI781" s="80"/>
      <c r="AJ781" s="80"/>
      <c r="AK781" s="80"/>
      <c r="AL781" s="80"/>
      <c r="AM781" s="80"/>
      <c r="AN781" s="80"/>
      <c r="AO781" s="80"/>
      <c r="AP781" s="80"/>
      <c r="AQ781" s="80"/>
      <c r="AR781" s="80"/>
      <c r="AS781" s="80"/>
      <c r="AT781" s="80"/>
      <c r="AU781" s="80"/>
      <c r="AV781" s="80"/>
      <c r="AW781" s="168"/>
      <c r="AX781" s="249"/>
      <c r="AY781" s="251"/>
      <c r="BD781" s="47"/>
      <c r="BE781" s="257"/>
      <c r="BJ781" s="263"/>
    </row>
    <row r="782" spans="3:62" s="36" customFormat="1" ht="16.5" customHeight="1">
      <c r="C782" s="60"/>
      <c r="D782" s="83"/>
      <c r="E782" s="88"/>
      <c r="F782" s="60"/>
      <c r="G782" s="83"/>
      <c r="H782" s="83"/>
      <c r="I782" s="83"/>
      <c r="J782" s="83"/>
      <c r="K782" s="83"/>
      <c r="L782" s="88"/>
      <c r="M782" s="118"/>
      <c r="N782" s="128"/>
      <c r="O782" s="137"/>
      <c r="P782" s="137"/>
      <c r="Q782" s="137"/>
      <c r="R782" s="137"/>
      <c r="S782" s="137"/>
      <c r="T782" s="137"/>
      <c r="U782" s="160"/>
      <c r="V782" s="61"/>
      <c r="W782" s="82"/>
      <c r="X782" s="82"/>
      <c r="Y782" s="89"/>
      <c r="Z782" s="118"/>
      <c r="AA782" s="128"/>
      <c r="AB782" s="128"/>
      <c r="AC782" s="128"/>
      <c r="AD782" s="128"/>
      <c r="AE782" s="128"/>
      <c r="AF782" s="128"/>
      <c r="AG782" s="128"/>
      <c r="AH782" s="128"/>
      <c r="AI782" s="128"/>
      <c r="AJ782" s="128"/>
      <c r="AK782" s="128"/>
      <c r="AL782" s="128"/>
      <c r="AM782" s="128"/>
      <c r="AN782" s="128"/>
      <c r="AO782" s="128"/>
      <c r="AP782" s="128"/>
      <c r="AQ782" s="128"/>
      <c r="AR782" s="128"/>
      <c r="AS782" s="128"/>
      <c r="AT782" s="128"/>
      <c r="AU782" s="128"/>
      <c r="AV782" s="128"/>
      <c r="AW782" s="247"/>
      <c r="AX782" s="249"/>
      <c r="AY782" s="251"/>
      <c r="BD782" s="47"/>
      <c r="BE782" s="257"/>
      <c r="BJ782" s="263"/>
    </row>
    <row r="783" spans="3:62" s="36" customFormat="1" ht="16.5" customHeight="1">
      <c r="C783" s="60"/>
      <c r="D783" s="83"/>
      <c r="E783" s="88"/>
      <c r="F783" s="60"/>
      <c r="G783" s="83"/>
      <c r="H783" s="83"/>
      <c r="I783" s="83"/>
      <c r="J783" s="83"/>
      <c r="K783" s="83"/>
      <c r="L783" s="88"/>
      <c r="M783" s="116"/>
      <c r="N783" s="79"/>
      <c r="O783" s="135" t="s">
        <v>10367</v>
      </c>
      <c r="P783" s="135"/>
      <c r="Q783" s="135"/>
      <c r="R783" s="135"/>
      <c r="S783" s="135"/>
      <c r="T783" s="135"/>
      <c r="U783" s="158"/>
      <c r="V783" s="63" t="s">
        <v>4018</v>
      </c>
      <c r="W783" s="84"/>
      <c r="X783" s="84"/>
      <c r="Y783" s="87"/>
      <c r="Z783" s="119"/>
      <c r="AA783" s="129"/>
      <c r="AB783" s="129"/>
      <c r="AC783" s="129"/>
      <c r="AD783" s="129"/>
      <c r="AE783" s="129"/>
      <c r="AF783" s="129"/>
      <c r="AG783" s="129"/>
      <c r="AH783" s="129"/>
      <c r="AI783" s="129"/>
      <c r="AJ783" s="129"/>
      <c r="AK783" s="129"/>
      <c r="AL783" s="129"/>
      <c r="AM783" s="129"/>
      <c r="AN783" s="129"/>
      <c r="AO783" s="129"/>
      <c r="AP783" s="129"/>
      <c r="AQ783" s="129"/>
      <c r="AR783" s="129"/>
      <c r="AS783" s="129"/>
      <c r="AT783" s="129"/>
      <c r="AU783" s="129"/>
      <c r="AV783" s="129"/>
      <c r="AW783" s="239"/>
      <c r="AX783" s="252"/>
      <c r="AY783" s="251"/>
      <c r="BD783" s="47"/>
      <c r="BE783" s="257"/>
      <c r="BJ783" s="263"/>
    </row>
    <row r="784" spans="3:62" s="36" customFormat="1" ht="16.5" customHeight="1">
      <c r="C784" s="60"/>
      <c r="D784" s="83"/>
      <c r="E784" s="88"/>
      <c r="F784" s="60"/>
      <c r="G784" s="83"/>
      <c r="H784" s="83"/>
      <c r="I784" s="83"/>
      <c r="J784" s="83"/>
      <c r="K784" s="83"/>
      <c r="L784" s="88"/>
      <c r="M784" s="117"/>
      <c r="N784" s="80"/>
      <c r="O784" s="136"/>
      <c r="P784" s="136"/>
      <c r="Q784" s="136"/>
      <c r="R784" s="136"/>
      <c r="S784" s="136"/>
      <c r="T784" s="136"/>
      <c r="U784" s="159"/>
      <c r="V784" s="60"/>
      <c r="W784" s="83"/>
      <c r="X784" s="83"/>
      <c r="Y784" s="88"/>
      <c r="Z784" s="109"/>
      <c r="AA784" s="124"/>
      <c r="AB784" s="124"/>
      <c r="AC784" s="124"/>
      <c r="AD784" s="124"/>
      <c r="AE784" s="124"/>
      <c r="AF784" s="124"/>
      <c r="AG784" s="124"/>
      <c r="AH784" s="124"/>
      <c r="AI784" s="124"/>
      <c r="AJ784" s="124"/>
      <c r="AK784" s="124"/>
      <c r="AL784" s="124"/>
      <c r="AM784" s="124"/>
      <c r="AN784" s="124"/>
      <c r="AO784" s="124"/>
      <c r="AP784" s="124"/>
      <c r="AQ784" s="124"/>
      <c r="AR784" s="124"/>
      <c r="AS784" s="124"/>
      <c r="AT784" s="124"/>
      <c r="AU784" s="124"/>
      <c r="AV784" s="124"/>
      <c r="AW784" s="240"/>
      <c r="AX784" s="252" t="str">
        <f>"現在"&amp;LEN(Z783)&amp;"字です。"</f>
        <v>現在0字です。</v>
      </c>
      <c r="AY784" s="251"/>
      <c r="BD784" s="47"/>
      <c r="BE784" s="257"/>
      <c r="BJ784" s="263"/>
    </row>
    <row r="785" spans="2:62" s="36" customFormat="1" ht="16.5" customHeight="1">
      <c r="C785" s="60"/>
      <c r="D785" s="83"/>
      <c r="E785" s="88"/>
      <c r="F785" s="61"/>
      <c r="G785" s="82"/>
      <c r="H785" s="82"/>
      <c r="I785" s="82"/>
      <c r="J785" s="82"/>
      <c r="K785" s="82"/>
      <c r="L785" s="89"/>
      <c r="M785" s="118"/>
      <c r="N785" s="128"/>
      <c r="O785" s="137"/>
      <c r="P785" s="137"/>
      <c r="Q785" s="137"/>
      <c r="R785" s="137"/>
      <c r="S785" s="137"/>
      <c r="T785" s="137"/>
      <c r="U785" s="160"/>
      <c r="V785" s="61"/>
      <c r="W785" s="82"/>
      <c r="X785" s="82"/>
      <c r="Y785" s="89"/>
      <c r="Z785" s="110"/>
      <c r="AA785" s="123"/>
      <c r="AB785" s="123"/>
      <c r="AC785" s="123"/>
      <c r="AD785" s="123"/>
      <c r="AE785" s="123"/>
      <c r="AF785" s="123"/>
      <c r="AG785" s="123"/>
      <c r="AH785" s="123"/>
      <c r="AI785" s="123"/>
      <c r="AJ785" s="123"/>
      <c r="AK785" s="123"/>
      <c r="AL785" s="123"/>
      <c r="AM785" s="123"/>
      <c r="AN785" s="123"/>
      <c r="AO785" s="123"/>
      <c r="AP785" s="123"/>
      <c r="AQ785" s="123"/>
      <c r="AR785" s="123"/>
      <c r="AS785" s="123"/>
      <c r="AT785" s="123"/>
      <c r="AU785" s="123"/>
      <c r="AV785" s="123"/>
      <c r="AW785" s="241"/>
      <c r="AX785" s="249" t="str">
        <f>IF(LEN(Z783)&gt;=100,"","あと"&amp;100-LEN(Z783)&amp;"字入力してください。")</f>
        <v>あと100字入力してください。</v>
      </c>
      <c r="AY785" s="251"/>
      <c r="BD785" s="47"/>
      <c r="BE785" s="257"/>
      <c r="BJ785" s="263"/>
    </row>
    <row r="786" spans="2:62" s="36" customFormat="1" ht="16.5" customHeight="1">
      <c r="C786" s="60"/>
      <c r="D786" s="83"/>
      <c r="E786" s="88"/>
      <c r="F786" s="62" t="s">
        <v>11955</v>
      </c>
      <c r="G786" s="62"/>
      <c r="H786" s="62"/>
      <c r="I786" s="62"/>
      <c r="J786" s="62"/>
      <c r="K786" s="62"/>
      <c r="L786" s="62"/>
      <c r="M786" s="119"/>
      <c r="N786" s="129"/>
      <c r="O786" s="129"/>
      <c r="P786" s="129"/>
      <c r="Q786" s="129"/>
      <c r="R786" s="129"/>
      <c r="S786" s="129"/>
      <c r="T786" s="129"/>
      <c r="U786" s="129"/>
      <c r="V786" s="129"/>
      <c r="W786" s="129"/>
      <c r="X786" s="129"/>
      <c r="Y786" s="129"/>
      <c r="Z786" s="129"/>
      <c r="AA786" s="129"/>
      <c r="AB786" s="129"/>
      <c r="AC786" s="129"/>
      <c r="AD786" s="129"/>
      <c r="AE786" s="129"/>
      <c r="AF786" s="129"/>
      <c r="AG786" s="129"/>
      <c r="AH786" s="129"/>
      <c r="AI786" s="129"/>
      <c r="AJ786" s="129"/>
      <c r="AK786" s="129"/>
      <c r="AL786" s="129"/>
      <c r="AM786" s="129"/>
      <c r="AN786" s="129"/>
      <c r="AO786" s="129"/>
      <c r="AP786" s="129"/>
      <c r="AQ786" s="129"/>
      <c r="AR786" s="129"/>
      <c r="AS786" s="129"/>
      <c r="AT786" s="129"/>
      <c r="AU786" s="129"/>
      <c r="AV786" s="129"/>
      <c r="AW786" s="239"/>
      <c r="AX786" s="252"/>
      <c r="AY786" s="251"/>
      <c r="BD786" s="47"/>
      <c r="BE786" s="257"/>
      <c r="BJ786" s="263"/>
    </row>
    <row r="787" spans="2:62" s="36" customFormat="1" ht="16.5" customHeight="1">
      <c r="C787" s="60"/>
      <c r="D787" s="83"/>
      <c r="E787" s="88"/>
      <c r="F787" s="62"/>
      <c r="G787" s="62"/>
      <c r="H787" s="62"/>
      <c r="I787" s="62"/>
      <c r="J787" s="62"/>
      <c r="K787" s="62"/>
      <c r="L787" s="62"/>
      <c r="M787" s="109"/>
      <c r="N787" s="124"/>
      <c r="O787" s="124"/>
      <c r="P787" s="124"/>
      <c r="Q787" s="124"/>
      <c r="R787" s="124"/>
      <c r="S787" s="124"/>
      <c r="T787" s="124"/>
      <c r="U787" s="124"/>
      <c r="V787" s="124"/>
      <c r="W787" s="124"/>
      <c r="X787" s="124"/>
      <c r="Y787" s="124"/>
      <c r="Z787" s="124"/>
      <c r="AA787" s="124"/>
      <c r="AB787" s="124"/>
      <c r="AC787" s="124"/>
      <c r="AD787" s="124"/>
      <c r="AE787" s="124"/>
      <c r="AF787" s="124"/>
      <c r="AG787" s="124"/>
      <c r="AH787" s="124"/>
      <c r="AI787" s="124"/>
      <c r="AJ787" s="124"/>
      <c r="AK787" s="124"/>
      <c r="AL787" s="124"/>
      <c r="AM787" s="124"/>
      <c r="AN787" s="124"/>
      <c r="AO787" s="124"/>
      <c r="AP787" s="124"/>
      <c r="AQ787" s="124"/>
      <c r="AR787" s="124"/>
      <c r="AS787" s="124"/>
      <c r="AT787" s="124"/>
      <c r="AU787" s="124"/>
      <c r="AV787" s="124"/>
      <c r="AW787" s="240"/>
      <c r="AX787" s="252" t="str">
        <f>"現在"&amp;LEN(M786)&amp;"字です。"</f>
        <v>現在0字です。</v>
      </c>
      <c r="AY787" s="251"/>
      <c r="BD787" s="47"/>
      <c r="BE787" s="257"/>
      <c r="BJ787" s="263"/>
    </row>
    <row r="788" spans="2:62" s="36" customFormat="1" ht="16.5" customHeight="1">
      <c r="C788" s="61"/>
      <c r="D788" s="82"/>
      <c r="E788" s="89"/>
      <c r="F788" s="62"/>
      <c r="G788" s="62"/>
      <c r="H788" s="62"/>
      <c r="I788" s="62"/>
      <c r="J788" s="62"/>
      <c r="K788" s="62"/>
      <c r="L788" s="62"/>
      <c r="M788" s="110"/>
      <c r="N788" s="123"/>
      <c r="O788" s="123"/>
      <c r="P788" s="123"/>
      <c r="Q788" s="123"/>
      <c r="R788" s="123"/>
      <c r="S788" s="123"/>
      <c r="T788" s="123"/>
      <c r="U788" s="123"/>
      <c r="V788" s="123"/>
      <c r="W788" s="123"/>
      <c r="X788" s="123"/>
      <c r="Y788" s="123"/>
      <c r="Z788" s="123"/>
      <c r="AA788" s="123"/>
      <c r="AB788" s="123"/>
      <c r="AC788" s="123"/>
      <c r="AD788" s="123"/>
      <c r="AE788" s="123"/>
      <c r="AF788" s="123"/>
      <c r="AG788" s="123"/>
      <c r="AH788" s="123"/>
      <c r="AI788" s="123"/>
      <c r="AJ788" s="123"/>
      <c r="AK788" s="123"/>
      <c r="AL788" s="123"/>
      <c r="AM788" s="123"/>
      <c r="AN788" s="123"/>
      <c r="AO788" s="123"/>
      <c r="AP788" s="123"/>
      <c r="AQ788" s="123"/>
      <c r="AR788" s="123"/>
      <c r="AS788" s="123"/>
      <c r="AT788" s="123"/>
      <c r="AU788" s="123"/>
      <c r="AV788" s="123"/>
      <c r="AW788" s="241"/>
      <c r="AX788" s="249" t="str">
        <f>IF(LEN(M786)&gt;=100,"","あと"&amp;100-LEN(M786)&amp;"字入力してください。")</f>
        <v>あと100字入力してください。</v>
      </c>
      <c r="AY788" s="251"/>
      <c r="BD788" s="47"/>
      <c r="BE788" s="257"/>
      <c r="BJ788" s="263"/>
    </row>
    <row r="789" spans="2:62" s="36" customFormat="1" ht="16.5" customHeight="1">
      <c r="C789" s="62" t="s">
        <v>12052</v>
      </c>
      <c r="D789" s="62"/>
      <c r="E789" s="62"/>
      <c r="F789" s="62" t="s">
        <v>11955</v>
      </c>
      <c r="G789" s="62"/>
      <c r="H789" s="62"/>
      <c r="I789" s="62"/>
      <c r="J789" s="62"/>
      <c r="K789" s="62"/>
      <c r="L789" s="62"/>
      <c r="M789" s="119"/>
      <c r="N789" s="129"/>
      <c r="O789" s="129"/>
      <c r="P789" s="129"/>
      <c r="Q789" s="129"/>
      <c r="R789" s="129"/>
      <c r="S789" s="129"/>
      <c r="T789" s="129"/>
      <c r="U789" s="129"/>
      <c r="V789" s="129"/>
      <c r="W789" s="129"/>
      <c r="X789" s="129"/>
      <c r="Y789" s="129"/>
      <c r="Z789" s="129"/>
      <c r="AA789" s="129"/>
      <c r="AB789" s="129"/>
      <c r="AC789" s="129"/>
      <c r="AD789" s="129"/>
      <c r="AE789" s="129"/>
      <c r="AF789" s="129"/>
      <c r="AG789" s="129"/>
      <c r="AH789" s="129"/>
      <c r="AI789" s="129"/>
      <c r="AJ789" s="129"/>
      <c r="AK789" s="129"/>
      <c r="AL789" s="129"/>
      <c r="AM789" s="129"/>
      <c r="AN789" s="129"/>
      <c r="AO789" s="129"/>
      <c r="AP789" s="129"/>
      <c r="AQ789" s="129"/>
      <c r="AR789" s="129"/>
      <c r="AS789" s="129"/>
      <c r="AT789" s="129"/>
      <c r="AU789" s="129"/>
      <c r="AV789" s="129"/>
      <c r="AW789" s="239"/>
      <c r="AX789" s="252"/>
      <c r="AY789" s="251"/>
      <c r="BD789" s="47"/>
      <c r="BE789" s="257"/>
      <c r="BI789" s="36" t="str">
        <f>IF(BH752="未設定",IF(M789="","未回答",IF(AX791="","回答済み","字数不足")),"―")</f>
        <v>―</v>
      </c>
      <c r="BJ789" s="263"/>
    </row>
    <row r="790" spans="2:62" s="36" customFormat="1" ht="16.5" customHeight="1">
      <c r="C790" s="62"/>
      <c r="D790" s="62"/>
      <c r="E790" s="62"/>
      <c r="F790" s="62"/>
      <c r="G790" s="62"/>
      <c r="H790" s="62"/>
      <c r="I790" s="62"/>
      <c r="J790" s="62"/>
      <c r="K790" s="62"/>
      <c r="L790" s="62"/>
      <c r="M790" s="109"/>
      <c r="N790" s="124"/>
      <c r="O790" s="124"/>
      <c r="P790" s="124"/>
      <c r="Q790" s="124"/>
      <c r="R790" s="124"/>
      <c r="S790" s="124"/>
      <c r="T790" s="124"/>
      <c r="U790" s="124"/>
      <c r="V790" s="124"/>
      <c r="W790" s="124"/>
      <c r="X790" s="124"/>
      <c r="Y790" s="124"/>
      <c r="Z790" s="124"/>
      <c r="AA790" s="124"/>
      <c r="AB790" s="124"/>
      <c r="AC790" s="124"/>
      <c r="AD790" s="124"/>
      <c r="AE790" s="124"/>
      <c r="AF790" s="124"/>
      <c r="AG790" s="124"/>
      <c r="AH790" s="124"/>
      <c r="AI790" s="124"/>
      <c r="AJ790" s="124"/>
      <c r="AK790" s="124"/>
      <c r="AL790" s="124"/>
      <c r="AM790" s="124"/>
      <c r="AN790" s="124"/>
      <c r="AO790" s="124"/>
      <c r="AP790" s="124"/>
      <c r="AQ790" s="124"/>
      <c r="AR790" s="124"/>
      <c r="AS790" s="124"/>
      <c r="AT790" s="124"/>
      <c r="AU790" s="124"/>
      <c r="AV790" s="124"/>
      <c r="AW790" s="240"/>
      <c r="AX790" s="252" t="str">
        <f>"現在"&amp;LEN(M789)&amp;"字です。"</f>
        <v>現在0字です。</v>
      </c>
      <c r="AY790" s="251"/>
      <c r="BD790" s="47"/>
      <c r="BE790" s="257"/>
      <c r="BJ790" s="263"/>
    </row>
    <row r="791" spans="2:62" s="36" customFormat="1" ht="16.5" customHeight="1">
      <c r="C791" s="62"/>
      <c r="D791" s="62"/>
      <c r="E791" s="62"/>
      <c r="F791" s="62"/>
      <c r="G791" s="62"/>
      <c r="H791" s="62"/>
      <c r="I791" s="62"/>
      <c r="J791" s="62"/>
      <c r="K791" s="62"/>
      <c r="L791" s="62"/>
      <c r="M791" s="110"/>
      <c r="N791" s="123"/>
      <c r="O791" s="123"/>
      <c r="P791" s="123"/>
      <c r="Q791" s="123"/>
      <c r="R791" s="123"/>
      <c r="S791" s="123"/>
      <c r="T791" s="123"/>
      <c r="U791" s="123"/>
      <c r="V791" s="123"/>
      <c r="W791" s="123"/>
      <c r="X791" s="123"/>
      <c r="Y791" s="123"/>
      <c r="Z791" s="123"/>
      <c r="AA791" s="123"/>
      <c r="AB791" s="123"/>
      <c r="AC791" s="123"/>
      <c r="AD791" s="123"/>
      <c r="AE791" s="123"/>
      <c r="AF791" s="123"/>
      <c r="AG791" s="123"/>
      <c r="AH791" s="123"/>
      <c r="AI791" s="123"/>
      <c r="AJ791" s="123"/>
      <c r="AK791" s="123"/>
      <c r="AL791" s="123"/>
      <c r="AM791" s="123"/>
      <c r="AN791" s="123"/>
      <c r="AO791" s="123"/>
      <c r="AP791" s="123"/>
      <c r="AQ791" s="123"/>
      <c r="AR791" s="123"/>
      <c r="AS791" s="123"/>
      <c r="AT791" s="123"/>
      <c r="AU791" s="123"/>
      <c r="AV791" s="123"/>
      <c r="AW791" s="241"/>
      <c r="AX791" s="249" t="str">
        <f>IF(LEN(M789)&gt;=100,"","あと"&amp;100-LEN(M789)&amp;"字入力してください。")</f>
        <v>あと100字入力してください。</v>
      </c>
      <c r="AY791" s="251"/>
      <c r="BD791" s="47"/>
      <c r="BE791" s="257"/>
      <c r="BJ791" s="263"/>
    </row>
    <row r="792" spans="2:62" s="36" customFormat="1" ht="17.25">
      <c r="C792" s="33"/>
      <c r="D792" s="33"/>
      <c r="E792" s="33"/>
      <c r="F792" s="33"/>
      <c r="G792" s="33"/>
      <c r="H792" s="33"/>
      <c r="I792" s="33"/>
      <c r="J792" s="33"/>
      <c r="K792" s="33"/>
      <c r="L792" s="33"/>
      <c r="M792" s="33"/>
      <c r="N792" s="33"/>
      <c r="O792" s="33"/>
      <c r="P792" s="33"/>
      <c r="Q792" s="33"/>
      <c r="R792" s="33"/>
      <c r="S792" s="33"/>
      <c r="T792" s="33"/>
      <c r="U792" s="33"/>
      <c r="V792" s="33"/>
      <c r="W792" s="33"/>
      <c r="X792" s="33"/>
      <c r="Y792" s="33"/>
      <c r="Z792" s="33"/>
      <c r="AA792" s="33"/>
      <c r="AB792" s="33"/>
      <c r="AC792" s="33"/>
      <c r="AD792" s="33"/>
      <c r="AE792" s="33"/>
      <c r="AF792" s="33"/>
      <c r="AG792" s="33"/>
      <c r="AH792" s="33"/>
      <c r="AI792" s="33"/>
      <c r="AJ792" s="33"/>
      <c r="AK792" s="33"/>
      <c r="AL792" s="33"/>
      <c r="AM792" s="33"/>
      <c r="AN792" s="33"/>
      <c r="AO792" s="33"/>
      <c r="AP792" s="33"/>
      <c r="AQ792" s="33"/>
      <c r="AR792" s="33"/>
      <c r="AS792" s="33"/>
      <c r="AT792" s="33"/>
      <c r="AU792" s="33"/>
      <c r="AV792" s="33"/>
      <c r="AW792" s="33"/>
      <c r="AX792" s="33"/>
      <c r="AY792" s="33"/>
      <c r="BD792" s="47"/>
      <c r="BE792" s="257"/>
      <c r="BJ792" s="263"/>
    </row>
    <row r="793" spans="2:62" s="36" customFormat="1" ht="18" customHeight="1">
      <c r="C793" s="56" t="s">
        <v>576</v>
      </c>
      <c r="D793" s="78"/>
      <c r="E793" s="78"/>
      <c r="F793" s="78"/>
      <c r="G793" s="78"/>
      <c r="H793" s="78"/>
      <c r="I793" s="78"/>
      <c r="J793" s="78"/>
      <c r="K793" s="78"/>
      <c r="L793" s="78"/>
      <c r="M793" s="78"/>
      <c r="N793" s="78"/>
      <c r="O793" s="78"/>
      <c r="P793" s="78"/>
      <c r="Q793" s="78"/>
      <c r="R793" s="78"/>
      <c r="S793" s="78"/>
      <c r="T793" s="78"/>
      <c r="U793" s="78"/>
      <c r="V793" s="78"/>
      <c r="W793" s="166"/>
      <c r="X793" s="171" t="s">
        <v>41</v>
      </c>
      <c r="Y793" s="78"/>
      <c r="Z793" s="78"/>
      <c r="AA793" s="78"/>
      <c r="AB793" s="190" t="s">
        <v>294</v>
      </c>
      <c r="AC793" s="190"/>
      <c r="AD793" s="190"/>
      <c r="AE793" s="193"/>
      <c r="AF793" s="197" t="s">
        <v>12017</v>
      </c>
      <c r="AG793" s="200"/>
      <c r="AH793" s="200"/>
      <c r="AI793" s="200"/>
      <c r="AJ793" s="205" t="s">
        <v>11062</v>
      </c>
      <c r="AK793" s="205"/>
      <c r="AL793" s="205"/>
      <c r="AM793" s="205"/>
      <c r="AN793" s="205"/>
      <c r="AO793" s="205"/>
      <c r="AP793" s="197"/>
      <c r="AQ793" s="225" t="s">
        <v>585</v>
      </c>
      <c r="AR793" s="205"/>
      <c r="AS793" s="205"/>
      <c r="AT793" s="205"/>
      <c r="AU793" s="205"/>
      <c r="AV793" s="205"/>
      <c r="AW793" s="197"/>
      <c r="AX793" s="248"/>
      <c r="AY793" s="248"/>
      <c r="BD793" s="47"/>
      <c r="BE793" s="257"/>
      <c r="BI793" s="36" t="str">
        <f>IF(C794="","―",IF(COUNTIF(BI794:BI839,"未回答"),"未回答",IF(COUNTIF(BI794:BI839,"字数不足"),"字数不足","回答済み")))</f>
        <v>―</v>
      </c>
      <c r="BJ793" s="263"/>
    </row>
    <row r="794" spans="2:62" s="36" customFormat="1" ht="18.649999999999999" customHeight="1">
      <c r="C794" s="57"/>
      <c r="D794" s="79"/>
      <c r="E794" s="79"/>
      <c r="F794" s="79"/>
      <c r="G794" s="79"/>
      <c r="H794" s="79"/>
      <c r="I794" s="79"/>
      <c r="J794" s="79"/>
      <c r="K794" s="79"/>
      <c r="L794" s="79"/>
      <c r="M794" s="79"/>
      <c r="N794" s="79"/>
      <c r="O794" s="79"/>
      <c r="P794" s="79"/>
      <c r="Q794" s="79"/>
      <c r="R794" s="79"/>
      <c r="S794" s="79"/>
      <c r="T794" s="79"/>
      <c r="U794" s="79"/>
      <c r="V794" s="79"/>
      <c r="W794" s="167"/>
      <c r="X794" s="172"/>
      <c r="Y794" s="179"/>
      <c r="Z794" s="179"/>
      <c r="AA794" s="179"/>
      <c r="AB794" s="92"/>
      <c r="AC794" s="92"/>
      <c r="AD794" s="92"/>
      <c r="AE794" s="194"/>
      <c r="AF794" s="198"/>
      <c r="AG794" s="92"/>
      <c r="AH794" s="92"/>
      <c r="AI794" s="92"/>
      <c r="AJ794" s="206"/>
      <c r="AK794" s="206"/>
      <c r="AL794" s="206"/>
      <c r="AM794" s="206"/>
      <c r="AN794" s="206"/>
      <c r="AO794" s="206"/>
      <c r="AP794" s="217"/>
      <c r="AQ794" s="92"/>
      <c r="AR794" s="92"/>
      <c r="AS794" s="92"/>
      <c r="AT794" s="92"/>
      <c r="AU794" s="92"/>
      <c r="AV794" s="92"/>
      <c r="AW794" s="92"/>
      <c r="AX794" s="248"/>
      <c r="AY794" s="248"/>
      <c r="BD794" s="47"/>
      <c r="BE794" s="257"/>
      <c r="BI794" s="36" t="str">
        <f>IF('0.基礎情報'!C794="","―",IF($H$12='【発出時非表示】プルダウンリスト'!$B$4,IF(OR('0.基礎情報'!X794="",'0.基礎情報'!AB794="",'0.基礎情報'!AF794="",'0.基礎情報'!AJ794="",'0.基礎情報'!AQ794="",'0.基礎情報'!AJ796="",'0.基礎情報'!AJ798="",'0.基礎情報'!AJ800="",'0.基礎情報'!AQ796="",'0.基礎情報'!AQ798="",'0.基礎情報'!AQ800=""),"未回答","回答済み"),IF($H$12='【発出時非表示】プルダウンリスト'!$B$5,IF(OR('0.基礎情報'!X794="",'0.基礎情報'!AB794="",'0.基礎情報'!AF794="",'0.基礎情報'!AJ794="",'0.基礎情報'!AQ794="",'0.基礎情報'!AJ796="",'0.基礎情報'!AJ798="",'0.基礎情報'!AJ800="",'0.基礎情報'!AQ796="",'0.基礎情報'!AQ798=""),"未回答","回答済み"),IF($H$12='【発出時非表示】プルダウンリスト'!$B$6,IF(OR('0.基礎情報'!X794="",'0.基礎情報'!AB794="",'0.基礎情報'!AF794="",'0.基礎情報'!AJ794="",'0.基礎情報'!AQ794="",'0.基礎情報'!AJ796="",'0.基礎情報'!AJ798="",'0.基礎情報'!AJ800="",'0.基礎情報'!AQ796=""),"未回答","回答済み"),"―"))))</f>
        <v>―</v>
      </c>
      <c r="BJ794" s="263"/>
    </row>
    <row r="795" spans="2:62" s="36" customFormat="1" ht="18.649999999999999" customHeight="1">
      <c r="C795" s="58"/>
      <c r="D795" s="80"/>
      <c r="E795" s="80"/>
      <c r="F795" s="80"/>
      <c r="G795" s="80"/>
      <c r="H795" s="80"/>
      <c r="I795" s="80"/>
      <c r="J795" s="80"/>
      <c r="K795" s="80"/>
      <c r="L795" s="80"/>
      <c r="M795" s="80"/>
      <c r="N795" s="80"/>
      <c r="O795" s="80"/>
      <c r="P795" s="80"/>
      <c r="Q795" s="80"/>
      <c r="R795" s="80"/>
      <c r="S795" s="80"/>
      <c r="T795" s="80"/>
      <c r="U795" s="80"/>
      <c r="V795" s="80"/>
      <c r="W795" s="168"/>
      <c r="X795" s="173"/>
      <c r="Y795" s="180"/>
      <c r="Z795" s="180"/>
      <c r="AA795" s="180"/>
      <c r="AB795" s="92"/>
      <c r="AC795" s="92"/>
      <c r="AD795" s="92"/>
      <c r="AE795" s="194"/>
      <c r="AF795" s="198"/>
      <c r="AG795" s="92"/>
      <c r="AH795" s="92"/>
      <c r="AI795" s="203"/>
      <c r="AJ795" s="56" t="s">
        <v>6992</v>
      </c>
      <c r="AK795" s="78"/>
      <c r="AL795" s="78"/>
      <c r="AM795" s="78"/>
      <c r="AN795" s="78"/>
      <c r="AO795" s="78"/>
      <c r="AP795" s="218"/>
      <c r="AQ795" s="226" t="s">
        <v>11873</v>
      </c>
      <c r="AR795" s="226"/>
      <c r="AS795" s="226"/>
      <c r="AT795" s="226"/>
      <c r="AU795" s="226"/>
      <c r="AV795" s="226"/>
      <c r="AW795" s="237"/>
      <c r="AX795" s="250" t="s">
        <v>423</v>
      </c>
      <c r="AY795" s="250"/>
      <c r="BD795" s="47"/>
      <c r="BE795" s="257"/>
      <c r="BJ795" s="263"/>
    </row>
    <row r="796" spans="2:62" s="36" customFormat="1" ht="18.649999999999999" customHeight="1">
      <c r="C796" s="58"/>
      <c r="D796" s="80"/>
      <c r="E796" s="80"/>
      <c r="F796" s="80"/>
      <c r="G796" s="80"/>
      <c r="H796" s="80"/>
      <c r="I796" s="80"/>
      <c r="J796" s="80"/>
      <c r="K796" s="80"/>
      <c r="L796" s="80"/>
      <c r="M796" s="80"/>
      <c r="N796" s="80"/>
      <c r="O796" s="80"/>
      <c r="P796" s="80"/>
      <c r="Q796" s="80"/>
      <c r="R796" s="80"/>
      <c r="S796" s="80"/>
      <c r="T796" s="80"/>
      <c r="U796" s="80"/>
      <c r="V796" s="80"/>
      <c r="W796" s="168"/>
      <c r="X796" s="173"/>
      <c r="Y796" s="180"/>
      <c r="Z796" s="180"/>
      <c r="AA796" s="180"/>
      <c r="AB796" s="92"/>
      <c r="AC796" s="92"/>
      <c r="AD796" s="92"/>
      <c r="AE796" s="194"/>
      <c r="AF796" s="198"/>
      <c r="AG796" s="92"/>
      <c r="AH796" s="92"/>
      <c r="AI796" s="203"/>
      <c r="AJ796" s="207"/>
      <c r="AK796" s="92"/>
      <c r="AL796" s="92"/>
      <c r="AM796" s="92"/>
      <c r="AN796" s="92"/>
      <c r="AO796" s="92"/>
      <c r="AP796" s="194"/>
      <c r="AQ796" s="92"/>
      <c r="AR796" s="92"/>
      <c r="AS796" s="92"/>
      <c r="AT796" s="92"/>
      <c r="AU796" s="92"/>
      <c r="AV796" s="92"/>
      <c r="AW796" s="203"/>
      <c r="AX796" s="186" t="str">
        <f>IFERROR(IF(AJ796="未設定","未設定",IF(AQ796="","",IF(AQ796="未計測","未計測",IF(AF794="増加KPI",IF(AQ796&gt;=AJ796,"達成","未達成"),IF(AF794="減少KPI",IF(AJ796&gt;=AQ796,"達成","未達成"),"判定不能"))))),"判定不能")</f>
        <v/>
      </c>
      <c r="AY796" s="186"/>
      <c r="BD796" s="47"/>
      <c r="BE796" s="257"/>
      <c r="BJ796" s="263"/>
    </row>
    <row r="797" spans="2:62" s="36" customFormat="1" ht="18.649999999999999" customHeight="1">
      <c r="C797" s="58"/>
      <c r="D797" s="80"/>
      <c r="E797" s="80"/>
      <c r="F797" s="80"/>
      <c r="G797" s="80"/>
      <c r="H797" s="80"/>
      <c r="I797" s="80"/>
      <c r="J797" s="80"/>
      <c r="K797" s="80"/>
      <c r="L797" s="80"/>
      <c r="M797" s="80"/>
      <c r="N797" s="80"/>
      <c r="O797" s="80"/>
      <c r="P797" s="80"/>
      <c r="Q797" s="80"/>
      <c r="R797" s="80"/>
      <c r="S797" s="80"/>
      <c r="T797" s="80"/>
      <c r="U797" s="80"/>
      <c r="V797" s="80"/>
      <c r="W797" s="168"/>
      <c r="X797" s="173"/>
      <c r="Y797" s="180"/>
      <c r="Z797" s="180"/>
      <c r="AA797" s="180"/>
      <c r="AB797" s="92"/>
      <c r="AC797" s="92"/>
      <c r="AD797" s="92"/>
      <c r="AE797" s="194"/>
      <c r="AF797" s="198"/>
      <c r="AG797" s="92"/>
      <c r="AH797" s="92"/>
      <c r="AI797" s="203"/>
      <c r="AJ797" s="208" t="s">
        <v>11872</v>
      </c>
      <c r="AK797" s="212"/>
      <c r="AL797" s="212"/>
      <c r="AM797" s="212"/>
      <c r="AN797" s="212"/>
      <c r="AO797" s="212"/>
      <c r="AP797" s="219"/>
      <c r="AQ797" s="227" t="s">
        <v>107</v>
      </c>
      <c r="AR797" s="227"/>
      <c r="AS797" s="227"/>
      <c r="AT797" s="227"/>
      <c r="AU797" s="227"/>
      <c r="AV797" s="227"/>
      <c r="AW797" s="238"/>
      <c r="AX797" s="250" t="s">
        <v>423</v>
      </c>
      <c r="AY797" s="250"/>
      <c r="BD797" s="47"/>
      <c r="BE797" s="257"/>
      <c r="BJ797" s="263"/>
    </row>
    <row r="798" spans="2:62" s="36" customFormat="1" ht="18.649999999999999" customHeight="1">
      <c r="C798" s="58"/>
      <c r="D798" s="80"/>
      <c r="E798" s="80"/>
      <c r="F798" s="80"/>
      <c r="G798" s="80"/>
      <c r="H798" s="80"/>
      <c r="I798" s="80"/>
      <c r="J798" s="80"/>
      <c r="K798" s="80"/>
      <c r="L798" s="80"/>
      <c r="M798" s="80"/>
      <c r="N798" s="80"/>
      <c r="O798" s="80"/>
      <c r="P798" s="80"/>
      <c r="Q798" s="80"/>
      <c r="R798" s="80"/>
      <c r="S798" s="80"/>
      <c r="T798" s="80"/>
      <c r="U798" s="80"/>
      <c r="V798" s="80"/>
      <c r="W798" s="168"/>
      <c r="X798" s="173"/>
      <c r="Y798" s="180"/>
      <c r="Z798" s="180"/>
      <c r="AA798" s="180"/>
      <c r="AB798" s="92"/>
      <c r="AC798" s="92"/>
      <c r="AD798" s="92"/>
      <c r="AE798" s="194"/>
      <c r="AF798" s="198"/>
      <c r="AG798" s="92"/>
      <c r="AH798" s="92"/>
      <c r="AI798" s="203"/>
      <c r="AJ798" s="209"/>
      <c r="AK798" s="213"/>
      <c r="AL798" s="213"/>
      <c r="AM798" s="213"/>
      <c r="AN798" s="213"/>
      <c r="AO798" s="213"/>
      <c r="AP798" s="220"/>
      <c r="AQ798" s="203"/>
      <c r="AR798" s="213"/>
      <c r="AS798" s="213"/>
      <c r="AT798" s="213"/>
      <c r="AU798" s="213"/>
      <c r="AV798" s="213"/>
      <c r="AW798" s="213"/>
      <c r="AX798" s="186" t="str">
        <f>IFERROR(IF(AQ798="","",IF(AQ798="未計測","未計測",IF(AF794="増加KPI",IF(AQ798&gt;=AJ798,"達成","未達成"),IF(AF794="減少KPI",IF(AJ798&gt;=AQ798,"達成","未達成"),"判定不能")))),"判定不能")</f>
        <v/>
      </c>
      <c r="AY798" s="186"/>
      <c r="BD798" s="47"/>
      <c r="BE798" s="257"/>
      <c r="BJ798" s="263"/>
    </row>
    <row r="799" spans="2:62" s="36" customFormat="1" ht="18.649999999999999" customHeight="1">
      <c r="C799" s="58"/>
      <c r="D799" s="80"/>
      <c r="E799" s="80"/>
      <c r="F799" s="80"/>
      <c r="G799" s="80"/>
      <c r="H799" s="80"/>
      <c r="I799" s="80"/>
      <c r="J799" s="80"/>
      <c r="K799" s="80"/>
      <c r="L799" s="80"/>
      <c r="M799" s="80"/>
      <c r="N799" s="80"/>
      <c r="O799" s="80"/>
      <c r="P799" s="80"/>
      <c r="Q799" s="80"/>
      <c r="R799" s="80"/>
      <c r="S799" s="80"/>
      <c r="T799" s="80"/>
      <c r="U799" s="80"/>
      <c r="V799" s="80"/>
      <c r="W799" s="168"/>
      <c r="X799" s="173"/>
      <c r="Y799" s="180"/>
      <c r="Z799" s="180"/>
      <c r="AA799" s="180"/>
      <c r="AB799" s="92"/>
      <c r="AC799" s="92"/>
      <c r="AD799" s="92"/>
      <c r="AE799" s="194"/>
      <c r="AF799" s="198"/>
      <c r="AG799" s="92"/>
      <c r="AH799" s="92"/>
      <c r="AI799" s="203"/>
      <c r="AJ799" s="210" t="s">
        <v>5787</v>
      </c>
      <c r="AK799" s="205"/>
      <c r="AL799" s="205"/>
      <c r="AM799" s="205"/>
      <c r="AN799" s="205"/>
      <c r="AO799" s="205"/>
      <c r="AP799" s="221"/>
      <c r="AQ799" s="227" t="s">
        <v>11913</v>
      </c>
      <c r="AR799" s="227"/>
      <c r="AS799" s="227"/>
      <c r="AT799" s="227"/>
      <c r="AU799" s="227"/>
      <c r="AV799" s="227"/>
      <c r="AW799" s="238"/>
      <c r="AX799" s="250" t="s">
        <v>423</v>
      </c>
      <c r="AY799" s="250"/>
      <c r="BD799" s="47"/>
      <c r="BE799" s="257"/>
      <c r="BH799" s="36" t="str">
        <f>IF($H$12='【発出時非表示】プルダウンリスト'!$B$4,"3年目",IF($H$12='【発出時非表示】プルダウンリスト'!$B$5,"2年目",IF($H$12='【発出時非表示】プルダウンリスト'!$B$6,"1年目","")))</f>
        <v>1年目</v>
      </c>
      <c r="BJ799" s="263"/>
    </row>
    <row r="800" spans="2:62" s="36" customFormat="1" ht="18.649999999999999" customHeight="1">
      <c r="B800" s="39"/>
      <c r="C800" s="59"/>
      <c r="D800" s="81"/>
      <c r="E800" s="81"/>
      <c r="F800" s="81"/>
      <c r="G800" s="81"/>
      <c r="H800" s="81"/>
      <c r="I800" s="81"/>
      <c r="J800" s="81"/>
      <c r="K800" s="81"/>
      <c r="L800" s="81"/>
      <c r="M800" s="81"/>
      <c r="N800" s="81"/>
      <c r="O800" s="81"/>
      <c r="P800" s="81"/>
      <c r="Q800" s="81"/>
      <c r="R800" s="81"/>
      <c r="S800" s="81"/>
      <c r="T800" s="81"/>
      <c r="U800" s="81"/>
      <c r="V800" s="81"/>
      <c r="W800" s="169"/>
      <c r="X800" s="174"/>
      <c r="Y800" s="181"/>
      <c r="Z800" s="181"/>
      <c r="AA800" s="181"/>
      <c r="AB800" s="191"/>
      <c r="AC800" s="191"/>
      <c r="AD800" s="191"/>
      <c r="AE800" s="195"/>
      <c r="AF800" s="198"/>
      <c r="AG800" s="92"/>
      <c r="AH800" s="92"/>
      <c r="AI800" s="203"/>
      <c r="AJ800" s="211"/>
      <c r="AK800" s="206"/>
      <c r="AL800" s="206"/>
      <c r="AM800" s="206"/>
      <c r="AN800" s="206"/>
      <c r="AO800" s="206"/>
      <c r="AP800" s="222"/>
      <c r="AQ800" s="203"/>
      <c r="AR800" s="213"/>
      <c r="AS800" s="213"/>
      <c r="AT800" s="213"/>
      <c r="AU800" s="213"/>
      <c r="AV800" s="213"/>
      <c r="AW800" s="213"/>
      <c r="AX800" s="186" t="str">
        <f>IFERROR(IF(AQ800="","",IF(AQ800="未計測","未計測",IF(AF794="増加KPI",IF(AQ800&gt;=AJ800,"達成","未達成"),IF(AF794="減少KPI",IF(AJ800&gt;=AQ800,"達成","未達成"),"判定不能")))),"判定不能")</f>
        <v/>
      </c>
      <c r="AY800" s="186"/>
      <c r="BD800" s="47"/>
      <c r="BE800" s="259" t="str">
        <f>IFERROR(IF(AQ800="","",IF(AQ800="未計測","未計測",IF(AQ794="なし",AX800,IF(AQ794="",AX800,IF(AF794="増加KPI",(AQ800-AQ794)/(AJ800-AQ794),IF(AF794="減少KPI",(AQ794-AQ800)/(AQ794-AJ800),AX800)))))),AX800)</f>
        <v/>
      </c>
      <c r="BF800" s="261" t="str">
        <f>IFERROR(IF(BE800="未計測",IF(AQ798="未計測","未計測",IF(AQ794="なし",AX798,IF(AQ794="",AX798,IF(AF794="増加KPI",(AQ798-AQ794)/(AJ800-AQ794),IF(AF794="減少KPI",(AQ794-AQ798)/(AQ794-AJ800),AX798))))),"―"),AX798)</f>
        <v>―</v>
      </c>
      <c r="BG800" s="261" t="str">
        <f>IFERROR(IF(BF800="未計測",IF(AQ796="未計測","未計測",IF(AQ794="なし",AX796,IF(AQ794="",AX796,IF(AF794="増加KPI",(AQ796-AQ794)/(AJ800-AQ794),IF(AF794="減少KPI",(AQ794-AQ796)/(AQ794-AJ800),AX796))))),"―"),AX796)</f>
        <v>―</v>
      </c>
      <c r="BH800" s="36" t="str">
        <f>IF($H$12='【発出時非表示】プルダウンリスト'!$B$4,AX800,IF($H$12='【発出時非表示】プルダウンリスト'!$B$5,AX798,IF($H$12='【発出時非表示】プルダウンリスト'!$B$6,AX796,"")))</f>
        <v/>
      </c>
      <c r="BJ800" s="263"/>
    </row>
    <row r="801" spans="3:62" s="36" customFormat="1" ht="18.649999999999999" customHeight="1">
      <c r="C801" s="64" t="s">
        <v>12026</v>
      </c>
      <c r="D801" s="86"/>
      <c r="E801" s="86"/>
      <c r="F801" s="86"/>
      <c r="G801" s="86"/>
      <c r="H801" s="86"/>
      <c r="I801" s="86"/>
      <c r="J801" s="86"/>
      <c r="K801" s="86"/>
      <c r="L801" s="103"/>
      <c r="M801" s="109"/>
      <c r="N801" s="124"/>
      <c r="O801" s="124"/>
      <c r="P801" s="124"/>
      <c r="Q801" s="124"/>
      <c r="R801" s="124"/>
      <c r="S801" s="124"/>
      <c r="T801" s="124"/>
      <c r="U801" s="124"/>
      <c r="V801" s="124"/>
      <c r="W801" s="124"/>
      <c r="X801" s="124"/>
      <c r="Y801" s="124"/>
      <c r="Z801" s="124"/>
      <c r="AA801" s="124"/>
      <c r="AB801" s="124"/>
      <c r="AC801" s="124"/>
      <c r="AD801" s="124"/>
      <c r="AE801" s="124"/>
      <c r="AF801" s="124"/>
      <c r="AG801" s="124"/>
      <c r="AH801" s="124"/>
      <c r="AI801" s="124"/>
      <c r="AJ801" s="124"/>
      <c r="AK801" s="124"/>
      <c r="AL801" s="124"/>
      <c r="AM801" s="124"/>
      <c r="AN801" s="124"/>
      <c r="AO801" s="124"/>
      <c r="AP801" s="124"/>
      <c r="AQ801" s="129"/>
      <c r="AR801" s="129"/>
      <c r="AS801" s="129"/>
      <c r="AT801" s="129"/>
      <c r="AU801" s="129"/>
      <c r="AV801" s="129"/>
      <c r="AW801" s="239"/>
      <c r="AX801" s="251"/>
      <c r="AY801" s="253"/>
      <c r="BD801" s="47"/>
      <c r="BE801" s="259"/>
      <c r="BF801" s="261"/>
      <c r="BG801" s="261"/>
      <c r="BI801" s="36" t="str">
        <f>IF(AQ794="なし",IF(M801="","未回答","回答済み"),"―")</f>
        <v>―</v>
      </c>
      <c r="BJ801" s="263"/>
    </row>
    <row r="802" spans="3:62" s="36" customFormat="1" ht="18.649999999999999" customHeight="1">
      <c r="C802" s="64"/>
      <c r="D802" s="86"/>
      <c r="E802" s="86"/>
      <c r="F802" s="86"/>
      <c r="G802" s="86"/>
      <c r="H802" s="86"/>
      <c r="I802" s="86"/>
      <c r="J802" s="86"/>
      <c r="K802" s="86"/>
      <c r="L802" s="103"/>
      <c r="M802" s="109"/>
      <c r="N802" s="124"/>
      <c r="O802" s="124"/>
      <c r="P802" s="124"/>
      <c r="Q802" s="124"/>
      <c r="R802" s="124"/>
      <c r="S802" s="124"/>
      <c r="T802" s="124"/>
      <c r="U802" s="124"/>
      <c r="V802" s="124"/>
      <c r="W802" s="124"/>
      <c r="X802" s="124"/>
      <c r="Y802" s="124"/>
      <c r="Z802" s="124"/>
      <c r="AA802" s="124"/>
      <c r="AB802" s="124"/>
      <c r="AC802" s="124"/>
      <c r="AD802" s="124"/>
      <c r="AE802" s="124"/>
      <c r="AF802" s="124"/>
      <c r="AG802" s="124"/>
      <c r="AH802" s="124"/>
      <c r="AI802" s="124"/>
      <c r="AJ802" s="124"/>
      <c r="AK802" s="124"/>
      <c r="AL802" s="124"/>
      <c r="AM802" s="124"/>
      <c r="AN802" s="124"/>
      <c r="AO802" s="124"/>
      <c r="AP802" s="124"/>
      <c r="AQ802" s="124"/>
      <c r="AR802" s="124"/>
      <c r="AS802" s="124"/>
      <c r="AT802" s="124"/>
      <c r="AU802" s="124"/>
      <c r="AV802" s="124"/>
      <c r="AW802" s="240"/>
      <c r="AX802" s="251"/>
      <c r="AY802" s="253"/>
      <c r="BD802" s="47"/>
      <c r="BE802" s="259"/>
      <c r="BF802" s="261"/>
      <c r="BG802" s="261"/>
      <c r="BJ802" s="263"/>
    </row>
    <row r="803" spans="3:62" s="36" customFormat="1" ht="18.649999999999999" customHeight="1">
      <c r="C803" s="65"/>
      <c r="D803" s="85"/>
      <c r="E803" s="85"/>
      <c r="F803" s="85"/>
      <c r="G803" s="85"/>
      <c r="H803" s="85"/>
      <c r="I803" s="85"/>
      <c r="J803" s="85"/>
      <c r="K803" s="85"/>
      <c r="L803" s="104"/>
      <c r="M803" s="110"/>
      <c r="N803" s="123"/>
      <c r="O803" s="123"/>
      <c r="P803" s="123"/>
      <c r="Q803" s="123"/>
      <c r="R803" s="123"/>
      <c r="S803" s="123"/>
      <c r="T803" s="123"/>
      <c r="U803" s="123"/>
      <c r="V803" s="123"/>
      <c r="W803" s="123"/>
      <c r="X803" s="123"/>
      <c r="Y803" s="123"/>
      <c r="Z803" s="123"/>
      <c r="AA803" s="123"/>
      <c r="AB803" s="123"/>
      <c r="AC803" s="123"/>
      <c r="AD803" s="123"/>
      <c r="AE803" s="123"/>
      <c r="AF803" s="123"/>
      <c r="AG803" s="123"/>
      <c r="AH803" s="123"/>
      <c r="AI803" s="123"/>
      <c r="AJ803" s="123"/>
      <c r="AK803" s="123"/>
      <c r="AL803" s="123"/>
      <c r="AM803" s="123"/>
      <c r="AN803" s="123"/>
      <c r="AO803" s="123"/>
      <c r="AP803" s="123"/>
      <c r="AQ803" s="123"/>
      <c r="AR803" s="123"/>
      <c r="AS803" s="123"/>
      <c r="AT803" s="123"/>
      <c r="AU803" s="123"/>
      <c r="AV803" s="123"/>
      <c r="AW803" s="241"/>
      <c r="AX803" s="249"/>
      <c r="AY803" s="253"/>
      <c r="BD803" s="47"/>
      <c r="BE803" s="259"/>
      <c r="BF803" s="261"/>
      <c r="BG803" s="261"/>
      <c r="BJ803" s="263"/>
    </row>
    <row r="804" spans="3:62" s="36" customFormat="1" ht="16.5" customHeight="1">
      <c r="C804" s="62" t="s">
        <v>12020</v>
      </c>
      <c r="D804" s="62"/>
      <c r="E804" s="62"/>
      <c r="F804" s="62" t="s">
        <v>577</v>
      </c>
      <c r="G804" s="62"/>
      <c r="H804" s="62"/>
      <c r="I804" s="62"/>
      <c r="J804" s="62"/>
      <c r="K804" s="62"/>
      <c r="L804" s="62"/>
      <c r="M804" s="111"/>
      <c r="N804" s="111"/>
      <c r="O804" s="111"/>
      <c r="P804" s="111"/>
      <c r="Q804" s="111"/>
      <c r="R804" s="111"/>
      <c r="S804" s="111"/>
      <c r="T804" s="111"/>
      <c r="U804" s="111"/>
      <c r="V804" s="111"/>
      <c r="W804" s="111"/>
      <c r="X804" s="111"/>
      <c r="Y804" s="111"/>
      <c r="Z804" s="111"/>
      <c r="AA804" s="111"/>
      <c r="AB804" s="111"/>
      <c r="AC804" s="111"/>
      <c r="AD804" s="111"/>
      <c r="AE804" s="111"/>
      <c r="AF804" s="111"/>
      <c r="AG804" s="111"/>
      <c r="AH804" s="111"/>
      <c r="AI804" s="111"/>
      <c r="AJ804" s="111"/>
      <c r="AK804" s="111"/>
      <c r="AL804" s="111"/>
      <c r="AM804" s="111"/>
      <c r="AN804" s="111"/>
      <c r="AO804" s="111"/>
      <c r="AP804" s="111"/>
      <c r="AQ804" s="111"/>
      <c r="AR804" s="111"/>
      <c r="AS804" s="111"/>
      <c r="AT804" s="111"/>
      <c r="AU804" s="111"/>
      <c r="AV804" s="111"/>
      <c r="AW804" s="111"/>
      <c r="AX804" s="251"/>
      <c r="AY804" s="185"/>
      <c r="BD804" s="47"/>
      <c r="BE804" s="257"/>
      <c r="BI804" s="36" t="str">
        <f>IF(BH800="達成",IF(OR(M804="",M807=""),"未回答",IF(AND(AX806="",AX809=""),"回答済み","字数不足")),"―")</f>
        <v>―</v>
      </c>
      <c r="BJ804" s="263"/>
    </row>
    <row r="805" spans="3:62" s="36" customFormat="1" ht="16.5" customHeight="1">
      <c r="C805" s="62"/>
      <c r="D805" s="62"/>
      <c r="E805" s="62"/>
      <c r="F805" s="62"/>
      <c r="G805" s="62"/>
      <c r="H805" s="62"/>
      <c r="I805" s="62"/>
      <c r="J805" s="62"/>
      <c r="K805" s="62"/>
      <c r="L805" s="62"/>
      <c r="M805" s="111"/>
      <c r="N805" s="111"/>
      <c r="O805" s="111"/>
      <c r="P805" s="111"/>
      <c r="Q805" s="111"/>
      <c r="R805" s="111"/>
      <c r="S805" s="111"/>
      <c r="T805" s="111"/>
      <c r="U805" s="111"/>
      <c r="V805" s="111"/>
      <c r="W805" s="111"/>
      <c r="X805" s="111"/>
      <c r="Y805" s="111"/>
      <c r="Z805" s="111"/>
      <c r="AA805" s="111"/>
      <c r="AB805" s="111"/>
      <c r="AC805" s="111"/>
      <c r="AD805" s="111"/>
      <c r="AE805" s="111"/>
      <c r="AF805" s="111"/>
      <c r="AG805" s="111"/>
      <c r="AH805" s="111"/>
      <c r="AI805" s="111"/>
      <c r="AJ805" s="111"/>
      <c r="AK805" s="111"/>
      <c r="AL805" s="111"/>
      <c r="AM805" s="111"/>
      <c r="AN805" s="111"/>
      <c r="AO805" s="111"/>
      <c r="AP805" s="111"/>
      <c r="AQ805" s="111"/>
      <c r="AR805" s="111"/>
      <c r="AS805" s="111"/>
      <c r="AT805" s="111"/>
      <c r="AU805" s="111"/>
      <c r="AV805" s="111"/>
      <c r="AW805" s="111"/>
      <c r="AX805" s="251" t="str">
        <f>"現在"&amp;LEN(M804)&amp;"字です。"</f>
        <v>現在0字です。</v>
      </c>
      <c r="AY805" s="185"/>
      <c r="BD805" s="47"/>
      <c r="BE805" s="257"/>
      <c r="BJ805" s="263"/>
    </row>
    <row r="806" spans="3:62" s="36" customFormat="1">
      <c r="C806" s="62"/>
      <c r="D806" s="62"/>
      <c r="E806" s="62"/>
      <c r="F806" s="62"/>
      <c r="G806" s="62"/>
      <c r="H806" s="62"/>
      <c r="I806" s="62"/>
      <c r="J806" s="62"/>
      <c r="K806" s="62"/>
      <c r="L806" s="62"/>
      <c r="M806" s="111"/>
      <c r="N806" s="111"/>
      <c r="O806" s="111"/>
      <c r="P806" s="111"/>
      <c r="Q806" s="111"/>
      <c r="R806" s="111"/>
      <c r="S806" s="111"/>
      <c r="T806" s="111"/>
      <c r="U806" s="111"/>
      <c r="V806" s="111"/>
      <c r="W806" s="111"/>
      <c r="X806" s="111"/>
      <c r="Y806" s="111"/>
      <c r="Z806" s="111"/>
      <c r="AA806" s="111"/>
      <c r="AB806" s="111"/>
      <c r="AC806" s="111"/>
      <c r="AD806" s="111"/>
      <c r="AE806" s="111"/>
      <c r="AF806" s="111"/>
      <c r="AG806" s="111"/>
      <c r="AH806" s="111"/>
      <c r="AI806" s="111"/>
      <c r="AJ806" s="111"/>
      <c r="AK806" s="111"/>
      <c r="AL806" s="111"/>
      <c r="AM806" s="111"/>
      <c r="AN806" s="111"/>
      <c r="AO806" s="111"/>
      <c r="AP806" s="111"/>
      <c r="AQ806" s="111"/>
      <c r="AR806" s="111"/>
      <c r="AS806" s="111"/>
      <c r="AT806" s="111"/>
      <c r="AU806" s="111"/>
      <c r="AV806" s="111"/>
      <c r="AW806" s="111"/>
      <c r="AX806" s="249" t="str">
        <f>IF(LEN(M804)&gt;=100,"","あと"&amp;100-LEN(M804)&amp;"字入力してください。")</f>
        <v>あと100字入力してください。</v>
      </c>
      <c r="AY806" s="185"/>
      <c r="BD806" s="47"/>
      <c r="BE806" s="257"/>
      <c r="BJ806" s="263"/>
    </row>
    <row r="807" spans="3:62" s="36" customFormat="1" ht="18.75" customHeight="1">
      <c r="C807" s="62"/>
      <c r="D807" s="62"/>
      <c r="E807" s="62"/>
      <c r="F807" s="62" t="s">
        <v>11955</v>
      </c>
      <c r="G807" s="62"/>
      <c r="H807" s="62"/>
      <c r="I807" s="62"/>
      <c r="J807" s="62"/>
      <c r="K807" s="62"/>
      <c r="L807" s="62"/>
      <c r="M807" s="111"/>
      <c r="N807" s="111"/>
      <c r="O807" s="111"/>
      <c r="P807" s="111"/>
      <c r="Q807" s="111"/>
      <c r="R807" s="111"/>
      <c r="S807" s="111"/>
      <c r="T807" s="111"/>
      <c r="U807" s="111"/>
      <c r="V807" s="111"/>
      <c r="W807" s="111"/>
      <c r="X807" s="111"/>
      <c r="Y807" s="111"/>
      <c r="Z807" s="111"/>
      <c r="AA807" s="111"/>
      <c r="AB807" s="111"/>
      <c r="AC807" s="111"/>
      <c r="AD807" s="111"/>
      <c r="AE807" s="111"/>
      <c r="AF807" s="111"/>
      <c r="AG807" s="111"/>
      <c r="AH807" s="111"/>
      <c r="AI807" s="111"/>
      <c r="AJ807" s="111"/>
      <c r="AK807" s="111"/>
      <c r="AL807" s="111"/>
      <c r="AM807" s="111"/>
      <c r="AN807" s="111"/>
      <c r="AO807" s="111"/>
      <c r="AP807" s="111"/>
      <c r="AQ807" s="111"/>
      <c r="AR807" s="111"/>
      <c r="AS807" s="111"/>
      <c r="AT807" s="111"/>
      <c r="AU807" s="111"/>
      <c r="AV807" s="111"/>
      <c r="AW807" s="111"/>
      <c r="AX807" s="252"/>
      <c r="AY807" s="254"/>
      <c r="BD807" s="47"/>
      <c r="BE807" s="257"/>
      <c r="BJ807" s="263"/>
    </row>
    <row r="808" spans="3:62" s="36" customFormat="1" ht="18.75" customHeight="1">
      <c r="C808" s="62"/>
      <c r="D808" s="62"/>
      <c r="E808" s="62"/>
      <c r="F808" s="62"/>
      <c r="G808" s="62"/>
      <c r="H808" s="62"/>
      <c r="I808" s="62"/>
      <c r="J808" s="62"/>
      <c r="K808" s="62"/>
      <c r="L808" s="62"/>
      <c r="M808" s="111"/>
      <c r="N808" s="111"/>
      <c r="O808" s="111"/>
      <c r="P808" s="111"/>
      <c r="Q808" s="111"/>
      <c r="R808" s="111"/>
      <c r="S808" s="111"/>
      <c r="T808" s="111"/>
      <c r="U808" s="111"/>
      <c r="V808" s="111"/>
      <c r="W808" s="111"/>
      <c r="X808" s="111"/>
      <c r="Y808" s="111"/>
      <c r="Z808" s="111"/>
      <c r="AA808" s="111"/>
      <c r="AB808" s="111"/>
      <c r="AC808" s="111"/>
      <c r="AD808" s="111"/>
      <c r="AE808" s="111"/>
      <c r="AF808" s="111"/>
      <c r="AG808" s="111"/>
      <c r="AH808" s="111"/>
      <c r="AI808" s="111"/>
      <c r="AJ808" s="111"/>
      <c r="AK808" s="111"/>
      <c r="AL808" s="111"/>
      <c r="AM808" s="111"/>
      <c r="AN808" s="111"/>
      <c r="AO808" s="111"/>
      <c r="AP808" s="111"/>
      <c r="AQ808" s="111"/>
      <c r="AR808" s="111"/>
      <c r="AS808" s="111"/>
      <c r="AT808" s="111"/>
      <c r="AU808" s="111"/>
      <c r="AV808" s="111"/>
      <c r="AW808" s="111"/>
      <c r="AX808" s="252" t="str">
        <f>"現在"&amp;LEN(M807)&amp;"字です。"</f>
        <v>現在0字です。</v>
      </c>
      <c r="AY808" s="254"/>
      <c r="BD808" s="47"/>
      <c r="BE808" s="257"/>
      <c r="BJ808" s="263"/>
    </row>
    <row r="809" spans="3:62" s="36" customFormat="1" ht="16.5" customHeight="1">
      <c r="C809" s="62"/>
      <c r="D809" s="62"/>
      <c r="E809" s="62"/>
      <c r="F809" s="62"/>
      <c r="G809" s="62"/>
      <c r="H809" s="62"/>
      <c r="I809" s="62"/>
      <c r="J809" s="62"/>
      <c r="K809" s="62"/>
      <c r="L809" s="62"/>
      <c r="M809" s="111"/>
      <c r="N809" s="111"/>
      <c r="O809" s="111"/>
      <c r="P809" s="111"/>
      <c r="Q809" s="111"/>
      <c r="R809" s="111"/>
      <c r="S809" s="111"/>
      <c r="T809" s="111"/>
      <c r="U809" s="111"/>
      <c r="V809" s="111"/>
      <c r="W809" s="111"/>
      <c r="X809" s="111"/>
      <c r="Y809" s="111"/>
      <c r="Z809" s="111"/>
      <c r="AA809" s="111"/>
      <c r="AB809" s="111"/>
      <c r="AC809" s="111"/>
      <c r="AD809" s="111"/>
      <c r="AE809" s="111"/>
      <c r="AF809" s="111"/>
      <c r="AG809" s="111"/>
      <c r="AH809" s="111"/>
      <c r="AI809" s="111"/>
      <c r="AJ809" s="111"/>
      <c r="AK809" s="111"/>
      <c r="AL809" s="111"/>
      <c r="AM809" s="111"/>
      <c r="AN809" s="111"/>
      <c r="AO809" s="111"/>
      <c r="AP809" s="111"/>
      <c r="AQ809" s="111"/>
      <c r="AR809" s="111"/>
      <c r="AS809" s="111"/>
      <c r="AT809" s="111"/>
      <c r="AU809" s="111"/>
      <c r="AV809" s="111"/>
      <c r="AW809" s="111"/>
      <c r="AX809" s="249" t="str">
        <f>IF(LEN(M807)&gt;=100,"","あと"&amp;100-LEN(M807)&amp;"字入力してください。")</f>
        <v>あと100字入力してください。</v>
      </c>
      <c r="AY809" s="251"/>
      <c r="BD809" s="47"/>
      <c r="BE809" s="257"/>
      <c r="BJ809" s="263"/>
    </row>
    <row r="810" spans="3:62" s="36" customFormat="1" ht="16.5" customHeight="1">
      <c r="C810" s="62" t="s">
        <v>12021</v>
      </c>
      <c r="D810" s="62"/>
      <c r="E810" s="62"/>
      <c r="F810" s="63" t="s">
        <v>11373</v>
      </c>
      <c r="G810" s="84"/>
      <c r="H810" s="84"/>
      <c r="I810" s="84"/>
      <c r="J810" s="87"/>
      <c r="K810" s="62" t="s">
        <v>988</v>
      </c>
      <c r="L810" s="62"/>
      <c r="M810" s="112"/>
      <c r="N810" s="125"/>
      <c r="O810" s="130" t="s">
        <v>8529</v>
      </c>
      <c r="P810" s="130"/>
      <c r="Q810" s="130"/>
      <c r="R810" s="130"/>
      <c r="S810" s="130"/>
      <c r="T810" s="130"/>
      <c r="U810" s="130"/>
      <c r="V810" s="130"/>
      <c r="W810" s="130"/>
      <c r="X810" s="130"/>
      <c r="Y810" s="130"/>
      <c r="Z810" s="130"/>
      <c r="AA810" s="130"/>
      <c r="AB810" s="130"/>
      <c r="AC810" s="130"/>
      <c r="AD810" s="130"/>
      <c r="AE810" s="130"/>
      <c r="AF810" s="130"/>
      <c r="AG810" s="130"/>
      <c r="AH810" s="130"/>
      <c r="AI810" s="130"/>
      <c r="AJ810" s="130"/>
      <c r="AK810" s="130"/>
      <c r="AL810" s="130"/>
      <c r="AM810" s="130"/>
      <c r="AN810" s="130"/>
      <c r="AO810" s="130"/>
      <c r="AP810" s="130"/>
      <c r="AQ810" s="130"/>
      <c r="AR810" s="130"/>
      <c r="AS810" s="130"/>
      <c r="AT810" s="130"/>
      <c r="AU810" s="130"/>
      <c r="AV810" s="130"/>
      <c r="AW810" s="242"/>
      <c r="AX810" s="252"/>
      <c r="AY810" s="185"/>
      <c r="BD810" s="47"/>
      <c r="BE810" s="257" t="b">
        <v>0</v>
      </c>
      <c r="BI810" s="36" t="str">
        <f>IF(BH800="未達成",IF(OR(AND(BE810=FALSE,BE811=FALSE,BE812=FALSE,BE813=FALSE),M814="",M817=""),"未回答",IF(AND(AX816="",AX819=""),"回答済み","字数不足")),"―")</f>
        <v>―</v>
      </c>
      <c r="BJ810" s="263"/>
    </row>
    <row r="811" spans="3:62" s="36" customFormat="1" ht="16.5" customHeight="1">
      <c r="C811" s="62"/>
      <c r="D811" s="62"/>
      <c r="E811" s="62"/>
      <c r="F811" s="60"/>
      <c r="G811" s="83"/>
      <c r="H811" s="83"/>
      <c r="I811" s="83"/>
      <c r="J811" s="88"/>
      <c r="K811" s="62"/>
      <c r="L811" s="62"/>
      <c r="M811" s="113"/>
      <c r="N811" s="126"/>
      <c r="O811" s="131" t="s">
        <v>6237</v>
      </c>
      <c r="P811" s="131"/>
      <c r="Q811" s="131"/>
      <c r="R811" s="131"/>
      <c r="S811" s="131"/>
      <c r="T811" s="131"/>
      <c r="U811" s="131"/>
      <c r="V811" s="131"/>
      <c r="W811" s="131"/>
      <c r="X811" s="131"/>
      <c r="Y811" s="131"/>
      <c r="Z811" s="131"/>
      <c r="AA811" s="131"/>
      <c r="AB811" s="131"/>
      <c r="AC811" s="131"/>
      <c r="AD811" s="131"/>
      <c r="AE811" s="131"/>
      <c r="AF811" s="131"/>
      <c r="AG811" s="131"/>
      <c r="AH811" s="131"/>
      <c r="AI811" s="131"/>
      <c r="AJ811" s="131"/>
      <c r="AK811" s="131"/>
      <c r="AL811" s="131"/>
      <c r="AM811" s="131"/>
      <c r="AN811" s="131"/>
      <c r="AO811" s="131"/>
      <c r="AP811" s="131"/>
      <c r="AQ811" s="131"/>
      <c r="AR811" s="131"/>
      <c r="AS811" s="131"/>
      <c r="AT811" s="131"/>
      <c r="AU811" s="131"/>
      <c r="AV811" s="131"/>
      <c r="AW811" s="243"/>
      <c r="AX811" s="252"/>
      <c r="AY811" s="185"/>
      <c r="BD811" s="47"/>
      <c r="BE811" s="257" t="b">
        <v>0</v>
      </c>
      <c r="BJ811" s="263"/>
    </row>
    <row r="812" spans="3:62" s="36" customFormat="1" ht="16.5" customHeight="1">
      <c r="C812" s="62"/>
      <c r="D812" s="62"/>
      <c r="E812" s="62"/>
      <c r="F812" s="60"/>
      <c r="G812" s="83"/>
      <c r="H812" s="83"/>
      <c r="I812" s="83"/>
      <c r="J812" s="88"/>
      <c r="K812" s="62"/>
      <c r="L812" s="62"/>
      <c r="M812" s="113"/>
      <c r="N812" s="126"/>
      <c r="O812" s="131" t="s">
        <v>9784</v>
      </c>
      <c r="P812" s="131"/>
      <c r="Q812" s="131"/>
      <c r="R812" s="131"/>
      <c r="S812" s="131"/>
      <c r="T812" s="131"/>
      <c r="U812" s="131"/>
      <c r="V812" s="131"/>
      <c r="W812" s="131"/>
      <c r="X812" s="131"/>
      <c r="Y812" s="131"/>
      <c r="Z812" s="131"/>
      <c r="AA812" s="131"/>
      <c r="AB812" s="131"/>
      <c r="AC812" s="131"/>
      <c r="AD812" s="131"/>
      <c r="AE812" s="131"/>
      <c r="AF812" s="131"/>
      <c r="AG812" s="131"/>
      <c r="AH812" s="131"/>
      <c r="AI812" s="131"/>
      <c r="AJ812" s="131"/>
      <c r="AK812" s="131"/>
      <c r="AL812" s="131"/>
      <c r="AM812" s="131"/>
      <c r="AN812" s="131"/>
      <c r="AO812" s="131"/>
      <c r="AP812" s="131"/>
      <c r="AQ812" s="131"/>
      <c r="AR812" s="131"/>
      <c r="AS812" s="131"/>
      <c r="AT812" s="131"/>
      <c r="AU812" s="131"/>
      <c r="AV812" s="131"/>
      <c r="AW812" s="243"/>
      <c r="AX812" s="252"/>
      <c r="AY812" s="185"/>
      <c r="BD812" s="47"/>
      <c r="BE812" s="257" t="b">
        <v>0</v>
      </c>
      <c r="BJ812" s="263"/>
    </row>
    <row r="813" spans="3:62" s="36" customFormat="1" ht="16.5" customHeight="1">
      <c r="C813" s="62"/>
      <c r="D813" s="62"/>
      <c r="E813" s="62"/>
      <c r="F813" s="60"/>
      <c r="G813" s="83"/>
      <c r="H813" s="83"/>
      <c r="I813" s="83"/>
      <c r="J813" s="88"/>
      <c r="K813" s="62"/>
      <c r="L813" s="62"/>
      <c r="M813" s="114"/>
      <c r="N813" s="127"/>
      <c r="O813" s="132" t="s">
        <v>12025</v>
      </c>
      <c r="P813" s="132"/>
      <c r="Q813" s="132"/>
      <c r="R813" s="132"/>
      <c r="S813" s="132"/>
      <c r="T813" s="132"/>
      <c r="U813" s="132"/>
      <c r="V813" s="132"/>
      <c r="W813" s="132"/>
      <c r="X813" s="132"/>
      <c r="Y813" s="132"/>
      <c r="Z813" s="132"/>
      <c r="AA813" s="132"/>
      <c r="AB813" s="132"/>
      <c r="AC813" s="132"/>
      <c r="AD813" s="132"/>
      <c r="AE813" s="132"/>
      <c r="AF813" s="132"/>
      <c r="AG813" s="132"/>
      <c r="AH813" s="132"/>
      <c r="AI813" s="132"/>
      <c r="AJ813" s="132"/>
      <c r="AK813" s="132"/>
      <c r="AL813" s="132"/>
      <c r="AM813" s="132"/>
      <c r="AN813" s="132"/>
      <c r="AO813" s="132"/>
      <c r="AP813" s="132"/>
      <c r="AQ813" s="132"/>
      <c r="AR813" s="132"/>
      <c r="AS813" s="132"/>
      <c r="AT813" s="132"/>
      <c r="AU813" s="132"/>
      <c r="AV813" s="132"/>
      <c r="AW813" s="244"/>
      <c r="AX813" s="252"/>
      <c r="AY813" s="185"/>
      <c r="BD813" s="47"/>
      <c r="BE813" s="257" t="b">
        <v>0</v>
      </c>
      <c r="BJ813" s="263"/>
    </row>
    <row r="814" spans="3:62" s="36" customFormat="1" ht="16.5" customHeight="1">
      <c r="C814" s="62"/>
      <c r="D814" s="62"/>
      <c r="E814" s="62"/>
      <c r="F814" s="60"/>
      <c r="G814" s="83"/>
      <c r="H814" s="83"/>
      <c r="I814" s="83"/>
      <c r="J814" s="88"/>
      <c r="K814" s="62" t="s">
        <v>10677</v>
      </c>
      <c r="L814" s="62"/>
      <c r="M814" s="115"/>
      <c r="N814" s="115"/>
      <c r="O814" s="115"/>
      <c r="P814" s="115"/>
      <c r="Q814" s="115"/>
      <c r="R814" s="115"/>
      <c r="S814" s="115"/>
      <c r="T814" s="115"/>
      <c r="U814" s="115"/>
      <c r="V814" s="115"/>
      <c r="W814" s="115"/>
      <c r="X814" s="115"/>
      <c r="Y814" s="115"/>
      <c r="Z814" s="115"/>
      <c r="AA814" s="115"/>
      <c r="AB814" s="115"/>
      <c r="AC814" s="115"/>
      <c r="AD814" s="115"/>
      <c r="AE814" s="115"/>
      <c r="AF814" s="115"/>
      <c r="AG814" s="115"/>
      <c r="AH814" s="115"/>
      <c r="AI814" s="115"/>
      <c r="AJ814" s="115"/>
      <c r="AK814" s="115"/>
      <c r="AL814" s="115"/>
      <c r="AM814" s="115"/>
      <c r="AN814" s="115"/>
      <c r="AO814" s="115"/>
      <c r="AP814" s="115"/>
      <c r="AQ814" s="115"/>
      <c r="AR814" s="115"/>
      <c r="AS814" s="115"/>
      <c r="AT814" s="115"/>
      <c r="AU814" s="115"/>
      <c r="AV814" s="115"/>
      <c r="AW814" s="115"/>
      <c r="AX814" s="252"/>
      <c r="AY814" s="185"/>
      <c r="BD814" s="47"/>
      <c r="BE814" s="257"/>
      <c r="BJ814" s="263"/>
    </row>
    <row r="815" spans="3:62" s="36" customFormat="1" ht="16.5" customHeight="1">
      <c r="C815" s="62"/>
      <c r="D815" s="62"/>
      <c r="E815" s="62"/>
      <c r="F815" s="60"/>
      <c r="G815" s="83"/>
      <c r="H815" s="83"/>
      <c r="I815" s="83"/>
      <c r="J815" s="88"/>
      <c r="K815" s="62"/>
      <c r="L815" s="62"/>
      <c r="M815" s="115"/>
      <c r="N815" s="115"/>
      <c r="O815" s="115"/>
      <c r="P815" s="115"/>
      <c r="Q815" s="115"/>
      <c r="R815" s="115"/>
      <c r="S815" s="115"/>
      <c r="T815" s="115"/>
      <c r="U815" s="115"/>
      <c r="V815" s="115"/>
      <c r="W815" s="115"/>
      <c r="X815" s="115"/>
      <c r="Y815" s="115"/>
      <c r="Z815" s="115"/>
      <c r="AA815" s="115"/>
      <c r="AB815" s="115"/>
      <c r="AC815" s="115"/>
      <c r="AD815" s="115"/>
      <c r="AE815" s="115"/>
      <c r="AF815" s="115"/>
      <c r="AG815" s="115"/>
      <c r="AH815" s="115"/>
      <c r="AI815" s="115"/>
      <c r="AJ815" s="115"/>
      <c r="AK815" s="115"/>
      <c r="AL815" s="115"/>
      <c r="AM815" s="115"/>
      <c r="AN815" s="115"/>
      <c r="AO815" s="115"/>
      <c r="AP815" s="115"/>
      <c r="AQ815" s="115"/>
      <c r="AR815" s="115"/>
      <c r="AS815" s="115"/>
      <c r="AT815" s="115"/>
      <c r="AU815" s="115"/>
      <c r="AV815" s="115"/>
      <c r="AW815" s="115"/>
      <c r="AX815" s="252" t="str">
        <f>"現在"&amp;LEN(M814)&amp;"字です。"</f>
        <v>現在0字です。</v>
      </c>
      <c r="AY815" s="185"/>
      <c r="BD815" s="47"/>
      <c r="BE815" s="257"/>
      <c r="BJ815" s="263"/>
    </row>
    <row r="816" spans="3:62" s="36" customFormat="1">
      <c r="C816" s="62"/>
      <c r="D816" s="62"/>
      <c r="E816" s="62"/>
      <c r="F816" s="61"/>
      <c r="G816" s="82"/>
      <c r="H816" s="82"/>
      <c r="I816" s="82"/>
      <c r="J816" s="89"/>
      <c r="K816" s="62"/>
      <c r="L816" s="62"/>
      <c r="M816" s="115"/>
      <c r="N816" s="115"/>
      <c r="O816" s="115"/>
      <c r="P816" s="115"/>
      <c r="Q816" s="115"/>
      <c r="R816" s="115"/>
      <c r="S816" s="115"/>
      <c r="T816" s="115"/>
      <c r="U816" s="115"/>
      <c r="V816" s="115"/>
      <c r="W816" s="115"/>
      <c r="X816" s="115"/>
      <c r="Y816" s="115"/>
      <c r="Z816" s="115"/>
      <c r="AA816" s="115"/>
      <c r="AB816" s="115"/>
      <c r="AC816" s="115"/>
      <c r="AD816" s="115"/>
      <c r="AE816" s="115"/>
      <c r="AF816" s="115"/>
      <c r="AG816" s="115"/>
      <c r="AH816" s="115"/>
      <c r="AI816" s="115"/>
      <c r="AJ816" s="115"/>
      <c r="AK816" s="115"/>
      <c r="AL816" s="115"/>
      <c r="AM816" s="115"/>
      <c r="AN816" s="115"/>
      <c r="AO816" s="115"/>
      <c r="AP816" s="115"/>
      <c r="AQ816" s="115"/>
      <c r="AR816" s="115"/>
      <c r="AS816" s="115"/>
      <c r="AT816" s="115"/>
      <c r="AU816" s="115"/>
      <c r="AV816" s="115"/>
      <c r="AW816" s="115"/>
      <c r="AX816" s="249" t="str">
        <f>IF(LEN(M814)&gt;=100,"","あと"&amp;100-LEN(M814)&amp;"字入力してください。")</f>
        <v>あと100字入力してください。</v>
      </c>
      <c r="AY816" s="185"/>
      <c r="BD816" s="47"/>
      <c r="BE816" s="257"/>
      <c r="BJ816" s="263"/>
    </row>
    <row r="817" spans="3:62" s="36" customFormat="1">
      <c r="C817" s="62"/>
      <c r="D817" s="62"/>
      <c r="E817" s="62"/>
      <c r="F817" s="62" t="s">
        <v>11955</v>
      </c>
      <c r="G817" s="62"/>
      <c r="H817" s="62"/>
      <c r="I817" s="62"/>
      <c r="J817" s="62"/>
      <c r="K817" s="62"/>
      <c r="L817" s="62"/>
      <c r="M817" s="115"/>
      <c r="N817" s="115"/>
      <c r="O817" s="115"/>
      <c r="P817" s="115"/>
      <c r="Q817" s="115"/>
      <c r="R817" s="115"/>
      <c r="S817" s="115"/>
      <c r="T817" s="115"/>
      <c r="U817" s="115"/>
      <c r="V817" s="115"/>
      <c r="W817" s="115"/>
      <c r="X817" s="115"/>
      <c r="Y817" s="115"/>
      <c r="Z817" s="115"/>
      <c r="AA817" s="115"/>
      <c r="AB817" s="115"/>
      <c r="AC817" s="115"/>
      <c r="AD817" s="115"/>
      <c r="AE817" s="115"/>
      <c r="AF817" s="115"/>
      <c r="AG817" s="115"/>
      <c r="AH817" s="115"/>
      <c r="AI817" s="115"/>
      <c r="AJ817" s="115"/>
      <c r="AK817" s="115"/>
      <c r="AL817" s="115"/>
      <c r="AM817" s="115"/>
      <c r="AN817" s="115"/>
      <c r="AO817" s="115"/>
      <c r="AP817" s="115"/>
      <c r="AQ817" s="115"/>
      <c r="AR817" s="115"/>
      <c r="AS817" s="115"/>
      <c r="AT817" s="115"/>
      <c r="AU817" s="115"/>
      <c r="AV817" s="115"/>
      <c r="AW817" s="115"/>
      <c r="AX817" s="252"/>
      <c r="AY817" s="254"/>
      <c r="BD817" s="47"/>
      <c r="BE817" s="257"/>
      <c r="BJ817" s="263"/>
    </row>
    <row r="818" spans="3:62" s="36" customFormat="1">
      <c r="C818" s="62"/>
      <c r="D818" s="62"/>
      <c r="E818" s="62"/>
      <c r="F818" s="62"/>
      <c r="G818" s="62"/>
      <c r="H818" s="62"/>
      <c r="I818" s="62"/>
      <c r="J818" s="62"/>
      <c r="K818" s="62"/>
      <c r="L818" s="62"/>
      <c r="M818" s="115"/>
      <c r="N818" s="115"/>
      <c r="O818" s="115"/>
      <c r="P818" s="115"/>
      <c r="Q818" s="115"/>
      <c r="R818" s="115"/>
      <c r="S818" s="115"/>
      <c r="T818" s="115"/>
      <c r="U818" s="115"/>
      <c r="V818" s="115"/>
      <c r="W818" s="115"/>
      <c r="X818" s="115"/>
      <c r="Y818" s="115"/>
      <c r="Z818" s="115"/>
      <c r="AA818" s="115"/>
      <c r="AB818" s="115"/>
      <c r="AC818" s="115"/>
      <c r="AD818" s="115"/>
      <c r="AE818" s="115"/>
      <c r="AF818" s="115"/>
      <c r="AG818" s="115"/>
      <c r="AH818" s="115"/>
      <c r="AI818" s="115"/>
      <c r="AJ818" s="115"/>
      <c r="AK818" s="115"/>
      <c r="AL818" s="115"/>
      <c r="AM818" s="115"/>
      <c r="AN818" s="115"/>
      <c r="AO818" s="115"/>
      <c r="AP818" s="115"/>
      <c r="AQ818" s="115"/>
      <c r="AR818" s="115"/>
      <c r="AS818" s="115"/>
      <c r="AT818" s="115"/>
      <c r="AU818" s="115"/>
      <c r="AV818" s="115"/>
      <c r="AW818" s="115"/>
      <c r="AX818" s="252" t="str">
        <f>"現在"&amp;LEN(M817)&amp;"字です。"</f>
        <v>現在0字です。</v>
      </c>
      <c r="AY818" s="254"/>
      <c r="BD818" s="47"/>
      <c r="BE818" s="257"/>
      <c r="BJ818" s="263"/>
    </row>
    <row r="819" spans="3:62" s="36" customFormat="1" ht="16.5" customHeight="1">
      <c r="C819" s="62"/>
      <c r="D819" s="62"/>
      <c r="E819" s="62"/>
      <c r="F819" s="62"/>
      <c r="G819" s="62"/>
      <c r="H819" s="62"/>
      <c r="I819" s="62"/>
      <c r="J819" s="62"/>
      <c r="K819" s="62"/>
      <c r="L819" s="62"/>
      <c r="M819" s="115"/>
      <c r="N819" s="115"/>
      <c r="O819" s="115"/>
      <c r="P819" s="115"/>
      <c r="Q819" s="115"/>
      <c r="R819" s="115"/>
      <c r="S819" s="115"/>
      <c r="T819" s="115"/>
      <c r="U819" s="115"/>
      <c r="V819" s="115"/>
      <c r="W819" s="115"/>
      <c r="X819" s="115"/>
      <c r="Y819" s="115"/>
      <c r="Z819" s="115"/>
      <c r="AA819" s="115"/>
      <c r="AB819" s="115"/>
      <c r="AC819" s="115"/>
      <c r="AD819" s="115"/>
      <c r="AE819" s="115"/>
      <c r="AF819" s="115"/>
      <c r="AG819" s="115"/>
      <c r="AH819" s="115"/>
      <c r="AI819" s="115"/>
      <c r="AJ819" s="115"/>
      <c r="AK819" s="115"/>
      <c r="AL819" s="115"/>
      <c r="AM819" s="115"/>
      <c r="AN819" s="115"/>
      <c r="AO819" s="115"/>
      <c r="AP819" s="115"/>
      <c r="AQ819" s="115"/>
      <c r="AR819" s="115"/>
      <c r="AS819" s="115"/>
      <c r="AT819" s="115"/>
      <c r="AU819" s="115"/>
      <c r="AV819" s="115"/>
      <c r="AW819" s="115"/>
      <c r="AX819" s="249" t="str">
        <f>IF(LEN(M817)&gt;=100,"","あと"&amp;100-LEN(M817)&amp;"字入力してください。")</f>
        <v>あと100字入力してください。</v>
      </c>
      <c r="AY819" s="251"/>
      <c r="BD819" s="47"/>
      <c r="BE819" s="257"/>
      <c r="BJ819" s="263"/>
    </row>
    <row r="820" spans="3:62" s="36" customFormat="1" ht="16.5" customHeight="1">
      <c r="C820" s="63" t="s">
        <v>8545</v>
      </c>
      <c r="D820" s="84"/>
      <c r="E820" s="87"/>
      <c r="F820" s="63" t="s">
        <v>1283</v>
      </c>
      <c r="G820" s="84"/>
      <c r="H820" s="84"/>
      <c r="I820" s="84"/>
      <c r="J820" s="87"/>
      <c r="K820" s="63" t="s">
        <v>2497</v>
      </c>
      <c r="L820" s="87"/>
      <c r="M820" s="112"/>
      <c r="N820" s="125"/>
      <c r="O820" s="130" t="s">
        <v>12022</v>
      </c>
      <c r="P820" s="130"/>
      <c r="Q820" s="130"/>
      <c r="R820" s="130"/>
      <c r="S820" s="130"/>
      <c r="T820" s="130"/>
      <c r="U820" s="130"/>
      <c r="V820" s="130"/>
      <c r="W820" s="130"/>
      <c r="X820" s="130"/>
      <c r="Y820" s="130"/>
      <c r="Z820" s="130"/>
      <c r="AA820" s="130"/>
      <c r="AB820" s="130"/>
      <c r="AC820" s="130"/>
      <c r="AD820" s="130"/>
      <c r="AE820" s="130"/>
      <c r="AF820" s="130"/>
      <c r="AG820" s="130"/>
      <c r="AH820" s="130"/>
      <c r="AI820" s="130"/>
      <c r="AJ820" s="130"/>
      <c r="AK820" s="130"/>
      <c r="AL820" s="130"/>
      <c r="AM820" s="130"/>
      <c r="AN820" s="130"/>
      <c r="AO820" s="130"/>
      <c r="AP820" s="130"/>
      <c r="AQ820" s="130"/>
      <c r="AR820" s="130"/>
      <c r="AS820" s="130"/>
      <c r="AT820" s="130"/>
      <c r="AU820" s="130"/>
      <c r="AV820" s="130"/>
      <c r="AW820" s="242"/>
      <c r="AX820" s="252"/>
      <c r="AY820" s="251"/>
      <c r="BD820" s="47"/>
      <c r="BE820" s="257" t="b">
        <v>0</v>
      </c>
      <c r="BI820" s="36" t="str">
        <f>IF(BH800="未計測",IF(BE828=1,IF(OR(AND(BE820=FALSE,BE821=FALSE,BE822=FALSE,BE823=FALSE,BE824=FALSE),M825="",Z828="",M834=""),"未回答",IF(AND(AX827="",AX836=""),"回答済み","字数不足")),IF(BE828=2,IF(OR(AND(BE820=FALSE,BE821=FALSE,BE822=FALSE,BE823=FALSE,BE824=FALSE),M825="",Z831="",M834=""),"未回答",IF(AND(AX827="",AX833="",AX836=""),"回答済み","字数不足")),"未回答")),"―")</f>
        <v>―</v>
      </c>
      <c r="BJ820" s="263"/>
    </row>
    <row r="821" spans="3:62" s="36" customFormat="1" ht="16.5" customHeight="1">
      <c r="C821" s="60"/>
      <c r="D821" s="83"/>
      <c r="E821" s="88"/>
      <c r="F821" s="60"/>
      <c r="G821" s="83"/>
      <c r="H821" s="83"/>
      <c r="I821" s="83"/>
      <c r="J821" s="88"/>
      <c r="K821" s="60"/>
      <c r="L821" s="88"/>
      <c r="M821" s="113"/>
      <c r="N821" s="126"/>
      <c r="O821" s="131" t="s">
        <v>11487</v>
      </c>
      <c r="P821" s="131"/>
      <c r="Q821" s="131"/>
      <c r="R821" s="131"/>
      <c r="S821" s="131"/>
      <c r="T821" s="131"/>
      <c r="U821" s="131"/>
      <c r="V821" s="131"/>
      <c r="W821" s="131"/>
      <c r="X821" s="131"/>
      <c r="Y821" s="131"/>
      <c r="Z821" s="131"/>
      <c r="AA821" s="131"/>
      <c r="AB821" s="131"/>
      <c r="AC821" s="131"/>
      <c r="AD821" s="131"/>
      <c r="AE821" s="131"/>
      <c r="AF821" s="131"/>
      <c r="AG821" s="131"/>
      <c r="AH821" s="131"/>
      <c r="AI821" s="131"/>
      <c r="AJ821" s="131"/>
      <c r="AK821" s="131"/>
      <c r="AL821" s="131"/>
      <c r="AM821" s="131"/>
      <c r="AN821" s="131"/>
      <c r="AO821" s="131"/>
      <c r="AP821" s="131"/>
      <c r="AQ821" s="131"/>
      <c r="AR821" s="131"/>
      <c r="AS821" s="131"/>
      <c r="AT821" s="131"/>
      <c r="AU821" s="131"/>
      <c r="AV821" s="131"/>
      <c r="AW821" s="243"/>
      <c r="AX821" s="252"/>
      <c r="AY821" s="251"/>
      <c r="BD821" s="47"/>
      <c r="BE821" s="257" t="b">
        <v>0</v>
      </c>
      <c r="BJ821" s="263"/>
    </row>
    <row r="822" spans="3:62" s="36" customFormat="1" ht="16.5" customHeight="1">
      <c r="C822" s="60"/>
      <c r="D822" s="83"/>
      <c r="E822" s="88"/>
      <c r="F822" s="60"/>
      <c r="G822" s="83"/>
      <c r="H822" s="83"/>
      <c r="I822" s="83"/>
      <c r="J822" s="88"/>
      <c r="K822" s="60"/>
      <c r="L822" s="88"/>
      <c r="M822" s="113"/>
      <c r="N822" s="126"/>
      <c r="O822" s="131" t="s">
        <v>11960</v>
      </c>
      <c r="P822" s="131"/>
      <c r="Q822" s="131"/>
      <c r="R822" s="131"/>
      <c r="S822" s="131"/>
      <c r="T822" s="131"/>
      <c r="U822" s="131"/>
      <c r="V822" s="131"/>
      <c r="W822" s="131"/>
      <c r="X822" s="131"/>
      <c r="Y822" s="131"/>
      <c r="Z822" s="131"/>
      <c r="AA822" s="131"/>
      <c r="AB822" s="131"/>
      <c r="AC822" s="131"/>
      <c r="AD822" s="131"/>
      <c r="AE822" s="131"/>
      <c r="AF822" s="131"/>
      <c r="AG822" s="131"/>
      <c r="AH822" s="131"/>
      <c r="AI822" s="131"/>
      <c r="AJ822" s="131"/>
      <c r="AK822" s="131"/>
      <c r="AL822" s="131"/>
      <c r="AM822" s="131"/>
      <c r="AN822" s="131"/>
      <c r="AO822" s="131"/>
      <c r="AP822" s="131"/>
      <c r="AQ822" s="131"/>
      <c r="AR822" s="131"/>
      <c r="AS822" s="131"/>
      <c r="AT822" s="131"/>
      <c r="AU822" s="131"/>
      <c r="AV822" s="131"/>
      <c r="AW822" s="243"/>
      <c r="AX822" s="252"/>
      <c r="AY822" s="251"/>
      <c r="BD822" s="47"/>
      <c r="BE822" s="257" t="b">
        <v>0</v>
      </c>
      <c r="BJ822" s="263"/>
    </row>
    <row r="823" spans="3:62" s="36" customFormat="1" ht="16.5" customHeight="1">
      <c r="C823" s="60"/>
      <c r="D823" s="83"/>
      <c r="E823" s="88"/>
      <c r="F823" s="60"/>
      <c r="G823" s="83"/>
      <c r="H823" s="83"/>
      <c r="I823" s="83"/>
      <c r="J823" s="88"/>
      <c r="K823" s="60"/>
      <c r="L823" s="88"/>
      <c r="M823" s="113"/>
      <c r="N823" s="126"/>
      <c r="O823" s="131" t="s">
        <v>11963</v>
      </c>
      <c r="P823" s="131"/>
      <c r="Q823" s="131"/>
      <c r="R823" s="131"/>
      <c r="S823" s="131"/>
      <c r="T823" s="131"/>
      <c r="U823" s="131"/>
      <c r="V823" s="131"/>
      <c r="W823" s="131"/>
      <c r="X823" s="131"/>
      <c r="Y823" s="131"/>
      <c r="Z823" s="131"/>
      <c r="AA823" s="131"/>
      <c r="AB823" s="131"/>
      <c r="AC823" s="131"/>
      <c r="AD823" s="131"/>
      <c r="AE823" s="131"/>
      <c r="AF823" s="131"/>
      <c r="AG823" s="131"/>
      <c r="AH823" s="131"/>
      <c r="AI823" s="131"/>
      <c r="AJ823" s="131"/>
      <c r="AK823" s="131"/>
      <c r="AL823" s="131"/>
      <c r="AM823" s="131"/>
      <c r="AN823" s="131"/>
      <c r="AO823" s="131"/>
      <c r="AP823" s="131"/>
      <c r="AQ823" s="131"/>
      <c r="AR823" s="131"/>
      <c r="AS823" s="131"/>
      <c r="AT823" s="131"/>
      <c r="AU823" s="131"/>
      <c r="AV823" s="131"/>
      <c r="AW823" s="243"/>
      <c r="AX823" s="252"/>
      <c r="AY823" s="251"/>
      <c r="BD823" s="47"/>
      <c r="BE823" s="257" t="b">
        <v>0</v>
      </c>
      <c r="BJ823" s="263"/>
    </row>
    <row r="824" spans="3:62" s="36" customFormat="1" ht="16.5" customHeight="1">
      <c r="C824" s="60"/>
      <c r="D824" s="83"/>
      <c r="E824" s="88"/>
      <c r="F824" s="60"/>
      <c r="G824" s="83"/>
      <c r="H824" s="83"/>
      <c r="I824" s="83"/>
      <c r="J824" s="88"/>
      <c r="K824" s="61"/>
      <c r="L824" s="89"/>
      <c r="M824" s="113"/>
      <c r="N824" s="126"/>
      <c r="O824" s="131" t="s">
        <v>11961</v>
      </c>
      <c r="P824" s="131"/>
      <c r="Q824" s="131"/>
      <c r="R824" s="131"/>
      <c r="S824" s="131"/>
      <c r="T824" s="131"/>
      <c r="U824" s="131"/>
      <c r="V824" s="131"/>
      <c r="W824" s="131"/>
      <c r="X824" s="131"/>
      <c r="Y824" s="131"/>
      <c r="Z824" s="131"/>
      <c r="AA824" s="131"/>
      <c r="AB824" s="131"/>
      <c r="AC824" s="131"/>
      <c r="AD824" s="131"/>
      <c r="AE824" s="131"/>
      <c r="AF824" s="131"/>
      <c r="AG824" s="131"/>
      <c r="AH824" s="131"/>
      <c r="AI824" s="131"/>
      <c r="AJ824" s="131"/>
      <c r="AK824" s="131"/>
      <c r="AL824" s="131"/>
      <c r="AM824" s="131"/>
      <c r="AN824" s="131"/>
      <c r="AO824" s="131"/>
      <c r="AP824" s="131"/>
      <c r="AQ824" s="131"/>
      <c r="AR824" s="131"/>
      <c r="AS824" s="131"/>
      <c r="AT824" s="131"/>
      <c r="AU824" s="131"/>
      <c r="AV824" s="131"/>
      <c r="AW824" s="243"/>
      <c r="AX824" s="252"/>
      <c r="AY824" s="251"/>
      <c r="BD824" s="47"/>
      <c r="BE824" s="257" t="b">
        <v>0</v>
      </c>
      <c r="BJ824" s="263"/>
    </row>
    <row r="825" spans="3:62" s="36" customFormat="1" ht="16.5" customHeight="1">
      <c r="C825" s="60"/>
      <c r="D825" s="83"/>
      <c r="E825" s="88"/>
      <c r="F825" s="60"/>
      <c r="G825" s="83"/>
      <c r="H825" s="83"/>
      <c r="I825" s="83"/>
      <c r="J825" s="88"/>
      <c r="K825" s="62" t="s">
        <v>10677</v>
      </c>
      <c r="L825" s="62"/>
      <c r="M825" s="115"/>
      <c r="N825" s="115"/>
      <c r="O825" s="115"/>
      <c r="P825" s="115"/>
      <c r="Q825" s="115"/>
      <c r="R825" s="115"/>
      <c r="S825" s="115"/>
      <c r="T825" s="115"/>
      <c r="U825" s="115"/>
      <c r="V825" s="115"/>
      <c r="W825" s="115"/>
      <c r="X825" s="115"/>
      <c r="Y825" s="115"/>
      <c r="Z825" s="115"/>
      <c r="AA825" s="115"/>
      <c r="AB825" s="115"/>
      <c r="AC825" s="115"/>
      <c r="AD825" s="115"/>
      <c r="AE825" s="115"/>
      <c r="AF825" s="115"/>
      <c r="AG825" s="115"/>
      <c r="AH825" s="115"/>
      <c r="AI825" s="115"/>
      <c r="AJ825" s="115"/>
      <c r="AK825" s="115"/>
      <c r="AL825" s="115"/>
      <c r="AM825" s="115"/>
      <c r="AN825" s="115"/>
      <c r="AO825" s="115"/>
      <c r="AP825" s="115"/>
      <c r="AQ825" s="115"/>
      <c r="AR825" s="115"/>
      <c r="AS825" s="115"/>
      <c r="AT825" s="115"/>
      <c r="AU825" s="115"/>
      <c r="AV825" s="115"/>
      <c r="AW825" s="115"/>
      <c r="AX825" s="252"/>
      <c r="AY825" s="251"/>
      <c r="BD825" s="47"/>
      <c r="BE825" s="257"/>
      <c r="BJ825" s="263"/>
    </row>
    <row r="826" spans="3:62" s="36" customFormat="1" ht="16.5" customHeight="1">
      <c r="C826" s="60"/>
      <c r="D826" s="83"/>
      <c r="E826" s="88"/>
      <c r="F826" s="60"/>
      <c r="G826" s="83"/>
      <c r="H826" s="83"/>
      <c r="I826" s="83"/>
      <c r="J826" s="88"/>
      <c r="K826" s="62"/>
      <c r="L826" s="62"/>
      <c r="M826" s="115"/>
      <c r="N826" s="115"/>
      <c r="O826" s="115"/>
      <c r="P826" s="115"/>
      <c r="Q826" s="115"/>
      <c r="R826" s="115"/>
      <c r="S826" s="115"/>
      <c r="T826" s="115"/>
      <c r="U826" s="115"/>
      <c r="V826" s="115"/>
      <c r="W826" s="115"/>
      <c r="X826" s="115"/>
      <c r="Y826" s="115"/>
      <c r="Z826" s="115"/>
      <c r="AA826" s="115"/>
      <c r="AB826" s="115"/>
      <c r="AC826" s="115"/>
      <c r="AD826" s="115"/>
      <c r="AE826" s="115"/>
      <c r="AF826" s="115"/>
      <c r="AG826" s="115"/>
      <c r="AH826" s="115"/>
      <c r="AI826" s="115"/>
      <c r="AJ826" s="115"/>
      <c r="AK826" s="115"/>
      <c r="AL826" s="115"/>
      <c r="AM826" s="115"/>
      <c r="AN826" s="115"/>
      <c r="AO826" s="115"/>
      <c r="AP826" s="115"/>
      <c r="AQ826" s="115"/>
      <c r="AR826" s="115"/>
      <c r="AS826" s="115"/>
      <c r="AT826" s="115"/>
      <c r="AU826" s="115"/>
      <c r="AV826" s="115"/>
      <c r="AW826" s="115"/>
      <c r="AX826" s="252" t="str">
        <f>"現在"&amp;LEN(M825)&amp;"字です。"</f>
        <v>現在0字です。</v>
      </c>
      <c r="AY826" s="251"/>
      <c r="BD826" s="47"/>
      <c r="BE826" s="257"/>
      <c r="BJ826" s="263"/>
    </row>
    <row r="827" spans="3:62" s="36" customFormat="1" ht="16.5" customHeight="1">
      <c r="C827" s="60"/>
      <c r="D827" s="83"/>
      <c r="E827" s="88"/>
      <c r="F827" s="61"/>
      <c r="G827" s="82"/>
      <c r="H827" s="82"/>
      <c r="I827" s="82"/>
      <c r="J827" s="89"/>
      <c r="K827" s="62"/>
      <c r="L827" s="62"/>
      <c r="M827" s="115"/>
      <c r="N827" s="115"/>
      <c r="O827" s="115"/>
      <c r="P827" s="115"/>
      <c r="Q827" s="115"/>
      <c r="R827" s="115"/>
      <c r="S827" s="115"/>
      <c r="T827" s="115"/>
      <c r="U827" s="115"/>
      <c r="V827" s="115"/>
      <c r="W827" s="115"/>
      <c r="X827" s="115"/>
      <c r="Y827" s="115"/>
      <c r="Z827" s="115"/>
      <c r="AA827" s="115"/>
      <c r="AB827" s="115"/>
      <c r="AC827" s="115"/>
      <c r="AD827" s="115"/>
      <c r="AE827" s="115"/>
      <c r="AF827" s="115"/>
      <c r="AG827" s="115"/>
      <c r="AH827" s="115"/>
      <c r="AI827" s="115"/>
      <c r="AJ827" s="115"/>
      <c r="AK827" s="115"/>
      <c r="AL827" s="115"/>
      <c r="AM827" s="115"/>
      <c r="AN827" s="115"/>
      <c r="AO827" s="115"/>
      <c r="AP827" s="115"/>
      <c r="AQ827" s="115"/>
      <c r="AR827" s="115"/>
      <c r="AS827" s="115"/>
      <c r="AT827" s="115"/>
      <c r="AU827" s="115"/>
      <c r="AV827" s="115"/>
      <c r="AW827" s="115"/>
      <c r="AX827" s="249" t="str">
        <f>IF(LEN(M825)&gt;=100,"","あと"&amp;100-LEN(M825)&amp;"字入力してください。")</f>
        <v>あと100字入力してください。</v>
      </c>
      <c r="AY827" s="251"/>
      <c r="BD827" s="47"/>
      <c r="BE827" s="257"/>
      <c r="BJ827" s="263"/>
    </row>
    <row r="828" spans="3:62" s="36" customFormat="1" ht="16.5" customHeight="1">
      <c r="C828" s="60"/>
      <c r="D828" s="83"/>
      <c r="E828" s="88"/>
      <c r="F828" s="63" t="s">
        <v>7494</v>
      </c>
      <c r="G828" s="84"/>
      <c r="H828" s="84"/>
      <c r="I828" s="84"/>
      <c r="J828" s="84"/>
      <c r="K828" s="84"/>
      <c r="L828" s="87"/>
      <c r="M828" s="116"/>
      <c r="N828" s="79"/>
      <c r="O828" s="135" t="s">
        <v>11957</v>
      </c>
      <c r="P828" s="135"/>
      <c r="Q828" s="135"/>
      <c r="R828" s="135"/>
      <c r="S828" s="135"/>
      <c r="T828" s="135"/>
      <c r="U828" s="158"/>
      <c r="V828" s="63" t="s">
        <v>11959</v>
      </c>
      <c r="W828" s="84"/>
      <c r="X828" s="84"/>
      <c r="Y828" s="87"/>
      <c r="Z828" s="116"/>
      <c r="AA828" s="79"/>
      <c r="AB828" s="79"/>
      <c r="AC828" s="79"/>
      <c r="AD828" s="79"/>
      <c r="AE828" s="79"/>
      <c r="AF828" s="79"/>
      <c r="AG828" s="79"/>
      <c r="AH828" s="79"/>
      <c r="AI828" s="79"/>
      <c r="AJ828" s="79"/>
      <c r="AK828" s="79"/>
      <c r="AL828" s="79"/>
      <c r="AM828" s="79"/>
      <c r="AN828" s="79"/>
      <c r="AO828" s="79"/>
      <c r="AP828" s="79"/>
      <c r="AQ828" s="79"/>
      <c r="AR828" s="79"/>
      <c r="AS828" s="79"/>
      <c r="AT828" s="79"/>
      <c r="AU828" s="79"/>
      <c r="AV828" s="79"/>
      <c r="AW828" s="167"/>
      <c r="AX828" s="249"/>
      <c r="AY828" s="251"/>
      <c r="BD828" s="47"/>
      <c r="BE828" s="257">
        <v>0</v>
      </c>
      <c r="BJ828" s="263"/>
    </row>
    <row r="829" spans="3:62" s="36" customFormat="1" ht="16.5" customHeight="1">
      <c r="C829" s="60"/>
      <c r="D829" s="83"/>
      <c r="E829" s="88"/>
      <c r="F829" s="60"/>
      <c r="G829" s="83"/>
      <c r="H829" s="83"/>
      <c r="I829" s="83"/>
      <c r="J829" s="83"/>
      <c r="K829" s="83"/>
      <c r="L829" s="88"/>
      <c r="M829" s="117"/>
      <c r="N829" s="80"/>
      <c r="O829" s="136"/>
      <c r="P829" s="136"/>
      <c r="Q829" s="136"/>
      <c r="R829" s="136"/>
      <c r="S829" s="136"/>
      <c r="T829" s="136"/>
      <c r="U829" s="159"/>
      <c r="V829" s="60"/>
      <c r="W829" s="83"/>
      <c r="X829" s="83"/>
      <c r="Y829" s="88"/>
      <c r="Z829" s="117"/>
      <c r="AA829" s="80"/>
      <c r="AB829" s="80"/>
      <c r="AC829" s="80"/>
      <c r="AD829" s="80"/>
      <c r="AE829" s="80"/>
      <c r="AF829" s="80"/>
      <c r="AG829" s="80"/>
      <c r="AH829" s="80"/>
      <c r="AI829" s="80"/>
      <c r="AJ829" s="80"/>
      <c r="AK829" s="80"/>
      <c r="AL829" s="80"/>
      <c r="AM829" s="80"/>
      <c r="AN829" s="80"/>
      <c r="AO829" s="80"/>
      <c r="AP829" s="80"/>
      <c r="AQ829" s="80"/>
      <c r="AR829" s="80"/>
      <c r="AS829" s="80"/>
      <c r="AT829" s="80"/>
      <c r="AU829" s="80"/>
      <c r="AV829" s="80"/>
      <c r="AW829" s="168"/>
      <c r="AX829" s="249"/>
      <c r="AY829" s="251"/>
      <c r="BD829" s="47"/>
      <c r="BE829" s="257"/>
      <c r="BJ829" s="263"/>
    </row>
    <row r="830" spans="3:62" s="36" customFormat="1" ht="16.5" customHeight="1">
      <c r="C830" s="60"/>
      <c r="D830" s="83"/>
      <c r="E830" s="88"/>
      <c r="F830" s="60"/>
      <c r="G830" s="83"/>
      <c r="H830" s="83"/>
      <c r="I830" s="83"/>
      <c r="J830" s="83"/>
      <c r="K830" s="83"/>
      <c r="L830" s="88"/>
      <c r="M830" s="118"/>
      <c r="N830" s="128"/>
      <c r="O830" s="137"/>
      <c r="P830" s="137"/>
      <c r="Q830" s="137"/>
      <c r="R830" s="137"/>
      <c r="S830" s="137"/>
      <c r="T830" s="137"/>
      <c r="U830" s="160"/>
      <c r="V830" s="61"/>
      <c r="W830" s="82"/>
      <c r="X830" s="82"/>
      <c r="Y830" s="89"/>
      <c r="Z830" s="118"/>
      <c r="AA830" s="128"/>
      <c r="AB830" s="128"/>
      <c r="AC830" s="128"/>
      <c r="AD830" s="128"/>
      <c r="AE830" s="128"/>
      <c r="AF830" s="128"/>
      <c r="AG830" s="128"/>
      <c r="AH830" s="128"/>
      <c r="AI830" s="128"/>
      <c r="AJ830" s="128"/>
      <c r="AK830" s="128"/>
      <c r="AL830" s="128"/>
      <c r="AM830" s="128"/>
      <c r="AN830" s="128"/>
      <c r="AO830" s="128"/>
      <c r="AP830" s="128"/>
      <c r="AQ830" s="128"/>
      <c r="AR830" s="128"/>
      <c r="AS830" s="128"/>
      <c r="AT830" s="128"/>
      <c r="AU830" s="128"/>
      <c r="AV830" s="128"/>
      <c r="AW830" s="247"/>
      <c r="AX830" s="249"/>
      <c r="AY830" s="251"/>
      <c r="BD830" s="47"/>
      <c r="BE830" s="257"/>
      <c r="BJ830" s="263"/>
    </row>
    <row r="831" spans="3:62" s="36" customFormat="1" ht="16.5" customHeight="1">
      <c r="C831" s="60"/>
      <c r="D831" s="83"/>
      <c r="E831" s="88"/>
      <c r="F831" s="60"/>
      <c r="G831" s="83"/>
      <c r="H831" s="83"/>
      <c r="I831" s="83"/>
      <c r="J831" s="83"/>
      <c r="K831" s="83"/>
      <c r="L831" s="88"/>
      <c r="M831" s="116"/>
      <c r="N831" s="79"/>
      <c r="O831" s="135" t="s">
        <v>10367</v>
      </c>
      <c r="P831" s="135"/>
      <c r="Q831" s="135"/>
      <c r="R831" s="135"/>
      <c r="S831" s="135"/>
      <c r="T831" s="135"/>
      <c r="U831" s="158"/>
      <c r="V831" s="63" t="s">
        <v>4018</v>
      </c>
      <c r="W831" s="84"/>
      <c r="X831" s="84"/>
      <c r="Y831" s="87"/>
      <c r="Z831" s="119"/>
      <c r="AA831" s="129"/>
      <c r="AB831" s="129"/>
      <c r="AC831" s="129"/>
      <c r="AD831" s="129"/>
      <c r="AE831" s="129"/>
      <c r="AF831" s="129"/>
      <c r="AG831" s="129"/>
      <c r="AH831" s="129"/>
      <c r="AI831" s="129"/>
      <c r="AJ831" s="129"/>
      <c r="AK831" s="129"/>
      <c r="AL831" s="129"/>
      <c r="AM831" s="129"/>
      <c r="AN831" s="129"/>
      <c r="AO831" s="129"/>
      <c r="AP831" s="129"/>
      <c r="AQ831" s="129"/>
      <c r="AR831" s="129"/>
      <c r="AS831" s="129"/>
      <c r="AT831" s="129"/>
      <c r="AU831" s="129"/>
      <c r="AV831" s="129"/>
      <c r="AW831" s="239"/>
      <c r="AX831" s="252"/>
      <c r="AY831" s="251"/>
      <c r="BD831" s="47"/>
      <c r="BE831" s="257"/>
      <c r="BJ831" s="263"/>
    </row>
    <row r="832" spans="3:62" s="36" customFormat="1" ht="16.5" customHeight="1">
      <c r="C832" s="60"/>
      <c r="D832" s="83"/>
      <c r="E832" s="88"/>
      <c r="F832" s="60"/>
      <c r="G832" s="83"/>
      <c r="H832" s="83"/>
      <c r="I832" s="83"/>
      <c r="J832" s="83"/>
      <c r="K832" s="83"/>
      <c r="L832" s="88"/>
      <c r="M832" s="117"/>
      <c r="N832" s="80"/>
      <c r="O832" s="136"/>
      <c r="P832" s="136"/>
      <c r="Q832" s="136"/>
      <c r="R832" s="136"/>
      <c r="S832" s="136"/>
      <c r="T832" s="136"/>
      <c r="U832" s="159"/>
      <c r="V832" s="60"/>
      <c r="W832" s="83"/>
      <c r="X832" s="83"/>
      <c r="Y832" s="88"/>
      <c r="Z832" s="109"/>
      <c r="AA832" s="124"/>
      <c r="AB832" s="124"/>
      <c r="AC832" s="124"/>
      <c r="AD832" s="124"/>
      <c r="AE832" s="124"/>
      <c r="AF832" s="124"/>
      <c r="AG832" s="124"/>
      <c r="AH832" s="124"/>
      <c r="AI832" s="124"/>
      <c r="AJ832" s="124"/>
      <c r="AK832" s="124"/>
      <c r="AL832" s="124"/>
      <c r="AM832" s="124"/>
      <c r="AN832" s="124"/>
      <c r="AO832" s="124"/>
      <c r="AP832" s="124"/>
      <c r="AQ832" s="124"/>
      <c r="AR832" s="124"/>
      <c r="AS832" s="124"/>
      <c r="AT832" s="124"/>
      <c r="AU832" s="124"/>
      <c r="AV832" s="124"/>
      <c r="AW832" s="240"/>
      <c r="AX832" s="252" t="str">
        <f>"現在"&amp;LEN(Z831)&amp;"字です。"</f>
        <v>現在0字です。</v>
      </c>
      <c r="AY832" s="251"/>
      <c r="BD832" s="47"/>
      <c r="BE832" s="257"/>
      <c r="BJ832" s="263"/>
    </row>
    <row r="833" spans="2:62" s="36" customFormat="1" ht="16.5" customHeight="1">
      <c r="C833" s="60"/>
      <c r="D833" s="83"/>
      <c r="E833" s="88"/>
      <c r="F833" s="61"/>
      <c r="G833" s="82"/>
      <c r="H833" s="82"/>
      <c r="I833" s="82"/>
      <c r="J833" s="82"/>
      <c r="K833" s="82"/>
      <c r="L833" s="89"/>
      <c r="M833" s="118"/>
      <c r="N833" s="128"/>
      <c r="O833" s="137"/>
      <c r="P833" s="137"/>
      <c r="Q833" s="137"/>
      <c r="R833" s="137"/>
      <c r="S833" s="137"/>
      <c r="T833" s="137"/>
      <c r="U833" s="160"/>
      <c r="V833" s="61"/>
      <c r="W833" s="82"/>
      <c r="X833" s="82"/>
      <c r="Y833" s="89"/>
      <c r="Z833" s="110"/>
      <c r="AA833" s="123"/>
      <c r="AB833" s="123"/>
      <c r="AC833" s="123"/>
      <c r="AD833" s="123"/>
      <c r="AE833" s="123"/>
      <c r="AF833" s="123"/>
      <c r="AG833" s="123"/>
      <c r="AH833" s="123"/>
      <c r="AI833" s="123"/>
      <c r="AJ833" s="123"/>
      <c r="AK833" s="123"/>
      <c r="AL833" s="123"/>
      <c r="AM833" s="123"/>
      <c r="AN833" s="123"/>
      <c r="AO833" s="123"/>
      <c r="AP833" s="123"/>
      <c r="AQ833" s="123"/>
      <c r="AR833" s="123"/>
      <c r="AS833" s="123"/>
      <c r="AT833" s="123"/>
      <c r="AU833" s="123"/>
      <c r="AV833" s="123"/>
      <c r="AW833" s="241"/>
      <c r="AX833" s="249" t="str">
        <f>IF(LEN(Z831)&gt;=100,"","あと"&amp;100-LEN(Z831)&amp;"字入力してください。")</f>
        <v>あと100字入力してください。</v>
      </c>
      <c r="AY833" s="251"/>
      <c r="BD833" s="47"/>
      <c r="BE833" s="257"/>
      <c r="BJ833" s="263"/>
    </row>
    <row r="834" spans="2:62" s="36" customFormat="1" ht="16.5" customHeight="1">
      <c r="C834" s="60"/>
      <c r="D834" s="83"/>
      <c r="E834" s="88"/>
      <c r="F834" s="62" t="s">
        <v>11955</v>
      </c>
      <c r="G834" s="62"/>
      <c r="H834" s="62"/>
      <c r="I834" s="62"/>
      <c r="J834" s="62"/>
      <c r="K834" s="62"/>
      <c r="L834" s="62"/>
      <c r="M834" s="119"/>
      <c r="N834" s="129"/>
      <c r="O834" s="129"/>
      <c r="P834" s="129"/>
      <c r="Q834" s="129"/>
      <c r="R834" s="129"/>
      <c r="S834" s="129"/>
      <c r="T834" s="129"/>
      <c r="U834" s="129"/>
      <c r="V834" s="129"/>
      <c r="W834" s="129"/>
      <c r="X834" s="129"/>
      <c r="Y834" s="129"/>
      <c r="Z834" s="129"/>
      <c r="AA834" s="129"/>
      <c r="AB834" s="129"/>
      <c r="AC834" s="129"/>
      <c r="AD834" s="129"/>
      <c r="AE834" s="129"/>
      <c r="AF834" s="129"/>
      <c r="AG834" s="129"/>
      <c r="AH834" s="129"/>
      <c r="AI834" s="129"/>
      <c r="AJ834" s="129"/>
      <c r="AK834" s="129"/>
      <c r="AL834" s="129"/>
      <c r="AM834" s="129"/>
      <c r="AN834" s="129"/>
      <c r="AO834" s="129"/>
      <c r="AP834" s="129"/>
      <c r="AQ834" s="129"/>
      <c r="AR834" s="129"/>
      <c r="AS834" s="129"/>
      <c r="AT834" s="129"/>
      <c r="AU834" s="129"/>
      <c r="AV834" s="129"/>
      <c r="AW834" s="239"/>
      <c r="AX834" s="252"/>
      <c r="AY834" s="251"/>
      <c r="BD834" s="47"/>
      <c r="BE834" s="257"/>
      <c r="BJ834" s="263"/>
    </row>
    <row r="835" spans="2:62" s="36" customFormat="1" ht="16.5" customHeight="1">
      <c r="C835" s="60"/>
      <c r="D835" s="83"/>
      <c r="E835" s="88"/>
      <c r="F835" s="62"/>
      <c r="G835" s="62"/>
      <c r="H835" s="62"/>
      <c r="I835" s="62"/>
      <c r="J835" s="62"/>
      <c r="K835" s="62"/>
      <c r="L835" s="62"/>
      <c r="M835" s="109"/>
      <c r="N835" s="124"/>
      <c r="O835" s="124"/>
      <c r="P835" s="124"/>
      <c r="Q835" s="124"/>
      <c r="R835" s="124"/>
      <c r="S835" s="124"/>
      <c r="T835" s="124"/>
      <c r="U835" s="124"/>
      <c r="V835" s="124"/>
      <c r="W835" s="124"/>
      <c r="X835" s="124"/>
      <c r="Y835" s="124"/>
      <c r="Z835" s="124"/>
      <c r="AA835" s="124"/>
      <c r="AB835" s="124"/>
      <c r="AC835" s="124"/>
      <c r="AD835" s="124"/>
      <c r="AE835" s="124"/>
      <c r="AF835" s="124"/>
      <c r="AG835" s="124"/>
      <c r="AH835" s="124"/>
      <c r="AI835" s="124"/>
      <c r="AJ835" s="124"/>
      <c r="AK835" s="124"/>
      <c r="AL835" s="124"/>
      <c r="AM835" s="124"/>
      <c r="AN835" s="124"/>
      <c r="AO835" s="124"/>
      <c r="AP835" s="124"/>
      <c r="AQ835" s="124"/>
      <c r="AR835" s="124"/>
      <c r="AS835" s="124"/>
      <c r="AT835" s="124"/>
      <c r="AU835" s="124"/>
      <c r="AV835" s="124"/>
      <c r="AW835" s="240"/>
      <c r="AX835" s="252" t="str">
        <f>"現在"&amp;LEN(M834)&amp;"字です。"</f>
        <v>現在0字です。</v>
      </c>
      <c r="AY835" s="251"/>
      <c r="BD835" s="47"/>
      <c r="BE835" s="257"/>
      <c r="BJ835" s="263"/>
    </row>
    <row r="836" spans="2:62" s="36" customFormat="1" ht="16.5" customHeight="1">
      <c r="C836" s="61"/>
      <c r="D836" s="82"/>
      <c r="E836" s="89"/>
      <c r="F836" s="62"/>
      <c r="G836" s="62"/>
      <c r="H836" s="62"/>
      <c r="I836" s="62"/>
      <c r="J836" s="62"/>
      <c r="K836" s="62"/>
      <c r="L836" s="62"/>
      <c r="M836" s="110"/>
      <c r="N836" s="123"/>
      <c r="O836" s="123"/>
      <c r="P836" s="123"/>
      <c r="Q836" s="123"/>
      <c r="R836" s="123"/>
      <c r="S836" s="123"/>
      <c r="T836" s="123"/>
      <c r="U836" s="123"/>
      <c r="V836" s="123"/>
      <c r="W836" s="123"/>
      <c r="X836" s="123"/>
      <c r="Y836" s="123"/>
      <c r="Z836" s="123"/>
      <c r="AA836" s="123"/>
      <c r="AB836" s="123"/>
      <c r="AC836" s="123"/>
      <c r="AD836" s="123"/>
      <c r="AE836" s="123"/>
      <c r="AF836" s="123"/>
      <c r="AG836" s="123"/>
      <c r="AH836" s="123"/>
      <c r="AI836" s="123"/>
      <c r="AJ836" s="123"/>
      <c r="AK836" s="123"/>
      <c r="AL836" s="123"/>
      <c r="AM836" s="123"/>
      <c r="AN836" s="123"/>
      <c r="AO836" s="123"/>
      <c r="AP836" s="123"/>
      <c r="AQ836" s="123"/>
      <c r="AR836" s="123"/>
      <c r="AS836" s="123"/>
      <c r="AT836" s="123"/>
      <c r="AU836" s="123"/>
      <c r="AV836" s="123"/>
      <c r="AW836" s="241"/>
      <c r="AX836" s="249" t="str">
        <f>IF(LEN(M834)&gt;=100,"","あと"&amp;100-LEN(M834)&amp;"字入力してください。")</f>
        <v>あと100字入力してください。</v>
      </c>
      <c r="AY836" s="251"/>
      <c r="BD836" s="47"/>
      <c r="BE836" s="257"/>
      <c r="BJ836" s="263"/>
    </row>
    <row r="837" spans="2:62" s="36" customFormat="1" ht="16.5" customHeight="1">
      <c r="C837" s="62" t="s">
        <v>12052</v>
      </c>
      <c r="D837" s="62"/>
      <c r="E837" s="62"/>
      <c r="F837" s="62" t="s">
        <v>11955</v>
      </c>
      <c r="G837" s="62"/>
      <c r="H837" s="62"/>
      <c r="I837" s="62"/>
      <c r="J837" s="62"/>
      <c r="K837" s="62"/>
      <c r="L837" s="62"/>
      <c r="M837" s="119"/>
      <c r="N837" s="129"/>
      <c r="O837" s="129"/>
      <c r="P837" s="129"/>
      <c r="Q837" s="129"/>
      <c r="R837" s="129"/>
      <c r="S837" s="129"/>
      <c r="T837" s="129"/>
      <c r="U837" s="129"/>
      <c r="V837" s="129"/>
      <c r="W837" s="129"/>
      <c r="X837" s="129"/>
      <c r="Y837" s="129"/>
      <c r="Z837" s="129"/>
      <c r="AA837" s="129"/>
      <c r="AB837" s="129"/>
      <c r="AC837" s="129"/>
      <c r="AD837" s="129"/>
      <c r="AE837" s="129"/>
      <c r="AF837" s="129"/>
      <c r="AG837" s="129"/>
      <c r="AH837" s="129"/>
      <c r="AI837" s="129"/>
      <c r="AJ837" s="129"/>
      <c r="AK837" s="129"/>
      <c r="AL837" s="129"/>
      <c r="AM837" s="129"/>
      <c r="AN837" s="129"/>
      <c r="AO837" s="129"/>
      <c r="AP837" s="129"/>
      <c r="AQ837" s="129"/>
      <c r="AR837" s="129"/>
      <c r="AS837" s="129"/>
      <c r="AT837" s="129"/>
      <c r="AU837" s="129"/>
      <c r="AV837" s="129"/>
      <c r="AW837" s="239"/>
      <c r="AX837" s="252"/>
      <c r="AY837" s="251"/>
      <c r="BD837" s="47"/>
      <c r="BE837" s="257"/>
      <c r="BI837" s="36" t="str">
        <f>IF(BH800="未設定",IF(M837="","未回答",IF(AX839="","回答済み","字数不足")),"―")</f>
        <v>―</v>
      </c>
      <c r="BJ837" s="263"/>
    </row>
    <row r="838" spans="2:62" s="36" customFormat="1" ht="16.5" customHeight="1">
      <c r="C838" s="62"/>
      <c r="D838" s="62"/>
      <c r="E838" s="62"/>
      <c r="F838" s="62"/>
      <c r="G838" s="62"/>
      <c r="H838" s="62"/>
      <c r="I838" s="62"/>
      <c r="J838" s="62"/>
      <c r="K838" s="62"/>
      <c r="L838" s="62"/>
      <c r="M838" s="109"/>
      <c r="N838" s="124"/>
      <c r="O838" s="124"/>
      <c r="P838" s="124"/>
      <c r="Q838" s="124"/>
      <c r="R838" s="124"/>
      <c r="S838" s="124"/>
      <c r="T838" s="124"/>
      <c r="U838" s="124"/>
      <c r="V838" s="124"/>
      <c r="W838" s="124"/>
      <c r="X838" s="124"/>
      <c r="Y838" s="124"/>
      <c r="Z838" s="124"/>
      <c r="AA838" s="124"/>
      <c r="AB838" s="124"/>
      <c r="AC838" s="124"/>
      <c r="AD838" s="124"/>
      <c r="AE838" s="124"/>
      <c r="AF838" s="124"/>
      <c r="AG838" s="124"/>
      <c r="AH838" s="124"/>
      <c r="AI838" s="124"/>
      <c r="AJ838" s="124"/>
      <c r="AK838" s="124"/>
      <c r="AL838" s="124"/>
      <c r="AM838" s="124"/>
      <c r="AN838" s="124"/>
      <c r="AO838" s="124"/>
      <c r="AP838" s="124"/>
      <c r="AQ838" s="124"/>
      <c r="AR838" s="124"/>
      <c r="AS838" s="124"/>
      <c r="AT838" s="124"/>
      <c r="AU838" s="124"/>
      <c r="AV838" s="124"/>
      <c r="AW838" s="240"/>
      <c r="AX838" s="252" t="str">
        <f>"現在"&amp;LEN(M837)&amp;"字です。"</f>
        <v>現在0字です。</v>
      </c>
      <c r="AY838" s="251"/>
      <c r="BD838" s="47"/>
      <c r="BE838" s="257"/>
      <c r="BJ838" s="263"/>
    </row>
    <row r="839" spans="2:62" s="36" customFormat="1" ht="16.5" customHeight="1">
      <c r="C839" s="62"/>
      <c r="D839" s="62"/>
      <c r="E839" s="62"/>
      <c r="F839" s="62"/>
      <c r="G839" s="62"/>
      <c r="H839" s="62"/>
      <c r="I839" s="62"/>
      <c r="J839" s="62"/>
      <c r="K839" s="62"/>
      <c r="L839" s="62"/>
      <c r="M839" s="110"/>
      <c r="N839" s="123"/>
      <c r="O839" s="123"/>
      <c r="P839" s="123"/>
      <c r="Q839" s="123"/>
      <c r="R839" s="123"/>
      <c r="S839" s="123"/>
      <c r="T839" s="123"/>
      <c r="U839" s="123"/>
      <c r="V839" s="123"/>
      <c r="W839" s="123"/>
      <c r="X839" s="123"/>
      <c r="Y839" s="123"/>
      <c r="Z839" s="123"/>
      <c r="AA839" s="123"/>
      <c r="AB839" s="123"/>
      <c r="AC839" s="123"/>
      <c r="AD839" s="123"/>
      <c r="AE839" s="123"/>
      <c r="AF839" s="123"/>
      <c r="AG839" s="123"/>
      <c r="AH839" s="123"/>
      <c r="AI839" s="123"/>
      <c r="AJ839" s="123"/>
      <c r="AK839" s="123"/>
      <c r="AL839" s="123"/>
      <c r="AM839" s="123"/>
      <c r="AN839" s="123"/>
      <c r="AO839" s="123"/>
      <c r="AP839" s="123"/>
      <c r="AQ839" s="123"/>
      <c r="AR839" s="123"/>
      <c r="AS839" s="123"/>
      <c r="AT839" s="123"/>
      <c r="AU839" s="123"/>
      <c r="AV839" s="123"/>
      <c r="AW839" s="241"/>
      <c r="AX839" s="249" t="str">
        <f>IF(LEN(M837)&gt;=100,"","あと"&amp;100-LEN(M837)&amp;"字入力してください。")</f>
        <v>あと100字入力してください。</v>
      </c>
      <c r="AY839" s="251"/>
      <c r="BD839" s="47"/>
      <c r="BE839" s="257"/>
      <c r="BJ839" s="263"/>
    </row>
    <row r="840" spans="2:62" s="36" customFormat="1" ht="17.25">
      <c r="C840" s="33"/>
      <c r="D840" s="33"/>
      <c r="E840" s="33"/>
      <c r="F840" s="33"/>
      <c r="G840" s="33"/>
      <c r="H840" s="33"/>
      <c r="I840" s="33"/>
      <c r="J840" s="33"/>
      <c r="K840" s="33"/>
      <c r="L840" s="33"/>
      <c r="M840" s="33"/>
      <c r="N840" s="33"/>
      <c r="O840" s="33"/>
      <c r="P840" s="33"/>
      <c r="Q840" s="33"/>
      <c r="R840" s="33"/>
      <c r="S840" s="33"/>
      <c r="T840" s="33"/>
      <c r="U840" s="33"/>
      <c r="V840" s="33"/>
      <c r="W840" s="33"/>
      <c r="X840" s="33"/>
      <c r="Y840" s="33"/>
      <c r="Z840" s="33"/>
      <c r="AA840" s="33"/>
      <c r="AB840" s="33"/>
      <c r="AC840" s="33"/>
      <c r="AD840" s="33"/>
      <c r="AE840" s="33"/>
      <c r="AF840" s="33"/>
      <c r="AG840" s="33"/>
      <c r="AH840" s="33"/>
      <c r="AI840" s="33"/>
      <c r="AJ840" s="33"/>
      <c r="AK840" s="33"/>
      <c r="AL840" s="33"/>
      <c r="AM840" s="33"/>
      <c r="AN840" s="33"/>
      <c r="AO840" s="33"/>
      <c r="AP840" s="33"/>
      <c r="AQ840" s="33"/>
      <c r="AR840" s="33"/>
      <c r="AS840" s="33"/>
      <c r="AT840" s="33"/>
      <c r="AU840" s="33"/>
      <c r="AV840" s="33"/>
      <c r="AW840" s="33"/>
      <c r="AX840" s="33"/>
      <c r="AY840" s="33"/>
      <c r="BD840" s="47"/>
      <c r="BE840" s="257"/>
      <c r="BJ840" s="263"/>
    </row>
    <row r="841" spans="2:62" s="36" customFormat="1" ht="18" customHeight="1">
      <c r="C841" s="56" t="s">
        <v>269</v>
      </c>
      <c r="D841" s="78"/>
      <c r="E841" s="78"/>
      <c r="F841" s="78"/>
      <c r="G841" s="78"/>
      <c r="H841" s="78"/>
      <c r="I841" s="78"/>
      <c r="J841" s="78"/>
      <c r="K841" s="78"/>
      <c r="L841" s="78"/>
      <c r="M841" s="78"/>
      <c r="N841" s="78"/>
      <c r="O841" s="78"/>
      <c r="P841" s="78"/>
      <c r="Q841" s="78"/>
      <c r="R841" s="78"/>
      <c r="S841" s="78"/>
      <c r="T841" s="78"/>
      <c r="U841" s="78"/>
      <c r="V841" s="78"/>
      <c r="W841" s="166"/>
      <c r="X841" s="171" t="s">
        <v>41</v>
      </c>
      <c r="Y841" s="78"/>
      <c r="Z841" s="78"/>
      <c r="AA841" s="78"/>
      <c r="AB841" s="190" t="s">
        <v>294</v>
      </c>
      <c r="AC841" s="190"/>
      <c r="AD841" s="190"/>
      <c r="AE841" s="193"/>
      <c r="AF841" s="197" t="s">
        <v>12017</v>
      </c>
      <c r="AG841" s="200"/>
      <c r="AH841" s="200"/>
      <c r="AI841" s="200"/>
      <c r="AJ841" s="205" t="s">
        <v>11062</v>
      </c>
      <c r="AK841" s="205"/>
      <c r="AL841" s="205"/>
      <c r="AM841" s="205"/>
      <c r="AN841" s="205"/>
      <c r="AO841" s="205"/>
      <c r="AP841" s="197"/>
      <c r="AQ841" s="225" t="s">
        <v>585</v>
      </c>
      <c r="AR841" s="205"/>
      <c r="AS841" s="205"/>
      <c r="AT841" s="205"/>
      <c r="AU841" s="205"/>
      <c r="AV841" s="205"/>
      <c r="AW841" s="197"/>
      <c r="AX841" s="248"/>
      <c r="AY841" s="248"/>
      <c r="BD841" s="47"/>
      <c r="BE841" s="257"/>
      <c r="BI841" s="36" t="str">
        <f>IF(C842="","―",IF(COUNTIF(BI842:BI887,"未回答"),"未回答",IF(COUNTIF(BI842:BI887,"字数不足"),"字数不足","回答済み")))</f>
        <v>―</v>
      </c>
      <c r="BJ841" s="263"/>
    </row>
    <row r="842" spans="2:62" s="36" customFormat="1" ht="18.649999999999999" customHeight="1">
      <c r="C842" s="57"/>
      <c r="D842" s="79"/>
      <c r="E842" s="79"/>
      <c r="F842" s="79"/>
      <c r="G842" s="79"/>
      <c r="H842" s="79"/>
      <c r="I842" s="79"/>
      <c r="J842" s="79"/>
      <c r="K842" s="79"/>
      <c r="L842" s="79"/>
      <c r="M842" s="79"/>
      <c r="N842" s="79"/>
      <c r="O842" s="79"/>
      <c r="P842" s="79"/>
      <c r="Q842" s="79"/>
      <c r="R842" s="79"/>
      <c r="S842" s="79"/>
      <c r="T842" s="79"/>
      <c r="U842" s="79"/>
      <c r="V842" s="79"/>
      <c r="W842" s="167"/>
      <c r="X842" s="172"/>
      <c r="Y842" s="179"/>
      <c r="Z842" s="179"/>
      <c r="AA842" s="179"/>
      <c r="AB842" s="92"/>
      <c r="AC842" s="92"/>
      <c r="AD842" s="92"/>
      <c r="AE842" s="194"/>
      <c r="AF842" s="198"/>
      <c r="AG842" s="92"/>
      <c r="AH842" s="92"/>
      <c r="AI842" s="92"/>
      <c r="AJ842" s="206"/>
      <c r="AK842" s="206"/>
      <c r="AL842" s="206"/>
      <c r="AM842" s="206"/>
      <c r="AN842" s="206"/>
      <c r="AO842" s="206"/>
      <c r="AP842" s="217"/>
      <c r="AQ842" s="92"/>
      <c r="AR842" s="92"/>
      <c r="AS842" s="92"/>
      <c r="AT842" s="92"/>
      <c r="AU842" s="92"/>
      <c r="AV842" s="92"/>
      <c r="AW842" s="92"/>
      <c r="AX842" s="248"/>
      <c r="AY842" s="248"/>
      <c r="BD842" s="47"/>
      <c r="BE842" s="257"/>
      <c r="BI842" s="36" t="str">
        <f>IF('0.基礎情報'!C842="","―",IF($H$12='【発出時非表示】プルダウンリスト'!$B$4,IF(OR('0.基礎情報'!X842="",'0.基礎情報'!AB842="",'0.基礎情報'!AF842="",'0.基礎情報'!AJ842="",'0.基礎情報'!AQ842="",'0.基礎情報'!AJ844="",'0.基礎情報'!AJ846="",'0.基礎情報'!AJ848="",'0.基礎情報'!AQ844="",'0.基礎情報'!AQ846="",'0.基礎情報'!AQ848=""),"未回答","回答済み"),IF($H$12='【発出時非表示】プルダウンリスト'!$B$5,IF(OR('0.基礎情報'!X842="",'0.基礎情報'!AB842="",'0.基礎情報'!AF842="",'0.基礎情報'!AJ842="",'0.基礎情報'!AQ842="",'0.基礎情報'!AJ844="",'0.基礎情報'!AJ846="",'0.基礎情報'!AJ848="",'0.基礎情報'!AQ844="",'0.基礎情報'!AQ846=""),"未回答","回答済み"),IF($H$12='【発出時非表示】プルダウンリスト'!$B$6,IF(OR('0.基礎情報'!X842="",'0.基礎情報'!AB842="",'0.基礎情報'!AF842="",'0.基礎情報'!AJ842="",'0.基礎情報'!AQ842="",'0.基礎情報'!AJ844="",'0.基礎情報'!AJ846="",'0.基礎情報'!AJ848="",'0.基礎情報'!AQ844=""),"未回答","回答済み"),"―"))))</f>
        <v>―</v>
      </c>
      <c r="BJ842" s="263"/>
    </row>
    <row r="843" spans="2:62" s="36" customFormat="1" ht="18.649999999999999" customHeight="1">
      <c r="C843" s="58"/>
      <c r="D843" s="80"/>
      <c r="E843" s="80"/>
      <c r="F843" s="80"/>
      <c r="G843" s="80"/>
      <c r="H843" s="80"/>
      <c r="I843" s="80"/>
      <c r="J843" s="80"/>
      <c r="K843" s="80"/>
      <c r="L843" s="80"/>
      <c r="M843" s="80"/>
      <c r="N843" s="80"/>
      <c r="O843" s="80"/>
      <c r="P843" s="80"/>
      <c r="Q843" s="80"/>
      <c r="R843" s="80"/>
      <c r="S843" s="80"/>
      <c r="T843" s="80"/>
      <c r="U843" s="80"/>
      <c r="V843" s="80"/>
      <c r="W843" s="168"/>
      <c r="X843" s="173"/>
      <c r="Y843" s="180"/>
      <c r="Z843" s="180"/>
      <c r="AA843" s="180"/>
      <c r="AB843" s="92"/>
      <c r="AC843" s="92"/>
      <c r="AD843" s="92"/>
      <c r="AE843" s="194"/>
      <c r="AF843" s="198"/>
      <c r="AG843" s="92"/>
      <c r="AH843" s="92"/>
      <c r="AI843" s="203"/>
      <c r="AJ843" s="56" t="s">
        <v>6992</v>
      </c>
      <c r="AK843" s="78"/>
      <c r="AL843" s="78"/>
      <c r="AM843" s="78"/>
      <c r="AN843" s="78"/>
      <c r="AO843" s="78"/>
      <c r="AP843" s="218"/>
      <c r="AQ843" s="226" t="s">
        <v>11873</v>
      </c>
      <c r="AR843" s="226"/>
      <c r="AS843" s="226"/>
      <c r="AT843" s="226"/>
      <c r="AU843" s="226"/>
      <c r="AV843" s="226"/>
      <c r="AW843" s="237"/>
      <c r="AX843" s="250" t="s">
        <v>423</v>
      </c>
      <c r="AY843" s="250"/>
      <c r="BD843" s="47"/>
      <c r="BE843" s="257"/>
      <c r="BJ843" s="263"/>
    </row>
    <row r="844" spans="2:62" s="36" customFormat="1" ht="18.649999999999999" customHeight="1">
      <c r="C844" s="58"/>
      <c r="D844" s="80"/>
      <c r="E844" s="80"/>
      <c r="F844" s="80"/>
      <c r="G844" s="80"/>
      <c r="H844" s="80"/>
      <c r="I844" s="80"/>
      <c r="J844" s="80"/>
      <c r="K844" s="80"/>
      <c r="L844" s="80"/>
      <c r="M844" s="80"/>
      <c r="N844" s="80"/>
      <c r="O844" s="80"/>
      <c r="P844" s="80"/>
      <c r="Q844" s="80"/>
      <c r="R844" s="80"/>
      <c r="S844" s="80"/>
      <c r="T844" s="80"/>
      <c r="U844" s="80"/>
      <c r="V844" s="80"/>
      <c r="W844" s="168"/>
      <c r="X844" s="173"/>
      <c r="Y844" s="180"/>
      <c r="Z844" s="180"/>
      <c r="AA844" s="180"/>
      <c r="AB844" s="92"/>
      <c r="AC844" s="92"/>
      <c r="AD844" s="92"/>
      <c r="AE844" s="194"/>
      <c r="AF844" s="198"/>
      <c r="AG844" s="92"/>
      <c r="AH844" s="92"/>
      <c r="AI844" s="203"/>
      <c r="AJ844" s="207"/>
      <c r="AK844" s="92"/>
      <c r="AL844" s="92"/>
      <c r="AM844" s="92"/>
      <c r="AN844" s="92"/>
      <c r="AO844" s="92"/>
      <c r="AP844" s="194"/>
      <c r="AQ844" s="92"/>
      <c r="AR844" s="92"/>
      <c r="AS844" s="92"/>
      <c r="AT844" s="92"/>
      <c r="AU844" s="92"/>
      <c r="AV844" s="92"/>
      <c r="AW844" s="203"/>
      <c r="AX844" s="186" t="str">
        <f>IFERROR(IF(AJ844="未設定","未設定",IF(AQ844="","",IF(AQ844="未計測","未計測",IF(AF842="増加KPI",IF(AQ844&gt;=AJ844,"達成","未達成"),IF(AF842="減少KPI",IF(AJ844&gt;=AQ844,"達成","未達成"),"判定不能"))))),"判定不能")</f>
        <v/>
      </c>
      <c r="AY844" s="186"/>
      <c r="BD844" s="47"/>
      <c r="BE844" s="257"/>
      <c r="BJ844" s="263"/>
    </row>
    <row r="845" spans="2:62" s="36" customFormat="1" ht="18.649999999999999" customHeight="1">
      <c r="C845" s="58"/>
      <c r="D845" s="80"/>
      <c r="E845" s="80"/>
      <c r="F845" s="80"/>
      <c r="G845" s="80"/>
      <c r="H845" s="80"/>
      <c r="I845" s="80"/>
      <c r="J845" s="80"/>
      <c r="K845" s="80"/>
      <c r="L845" s="80"/>
      <c r="M845" s="80"/>
      <c r="N845" s="80"/>
      <c r="O845" s="80"/>
      <c r="P845" s="80"/>
      <c r="Q845" s="80"/>
      <c r="R845" s="80"/>
      <c r="S845" s="80"/>
      <c r="T845" s="80"/>
      <c r="U845" s="80"/>
      <c r="V845" s="80"/>
      <c r="W845" s="168"/>
      <c r="X845" s="173"/>
      <c r="Y845" s="180"/>
      <c r="Z845" s="180"/>
      <c r="AA845" s="180"/>
      <c r="AB845" s="92"/>
      <c r="AC845" s="92"/>
      <c r="AD845" s="92"/>
      <c r="AE845" s="194"/>
      <c r="AF845" s="198"/>
      <c r="AG845" s="92"/>
      <c r="AH845" s="92"/>
      <c r="AI845" s="203"/>
      <c r="AJ845" s="208" t="s">
        <v>11872</v>
      </c>
      <c r="AK845" s="212"/>
      <c r="AL845" s="212"/>
      <c r="AM845" s="212"/>
      <c r="AN845" s="212"/>
      <c r="AO845" s="212"/>
      <c r="AP845" s="219"/>
      <c r="AQ845" s="227" t="s">
        <v>107</v>
      </c>
      <c r="AR845" s="227"/>
      <c r="AS845" s="227"/>
      <c r="AT845" s="227"/>
      <c r="AU845" s="227"/>
      <c r="AV845" s="227"/>
      <c r="AW845" s="238"/>
      <c r="AX845" s="250" t="s">
        <v>423</v>
      </c>
      <c r="AY845" s="250"/>
      <c r="BD845" s="47"/>
      <c r="BE845" s="257"/>
      <c r="BJ845" s="263"/>
    </row>
    <row r="846" spans="2:62" s="36" customFormat="1" ht="18.649999999999999" customHeight="1">
      <c r="C846" s="58"/>
      <c r="D846" s="80"/>
      <c r="E846" s="80"/>
      <c r="F846" s="80"/>
      <c r="G846" s="80"/>
      <c r="H846" s="80"/>
      <c r="I846" s="80"/>
      <c r="J846" s="80"/>
      <c r="K846" s="80"/>
      <c r="L846" s="80"/>
      <c r="M846" s="80"/>
      <c r="N846" s="80"/>
      <c r="O846" s="80"/>
      <c r="P846" s="80"/>
      <c r="Q846" s="80"/>
      <c r="R846" s="80"/>
      <c r="S846" s="80"/>
      <c r="T846" s="80"/>
      <c r="U846" s="80"/>
      <c r="V846" s="80"/>
      <c r="W846" s="168"/>
      <c r="X846" s="173"/>
      <c r="Y846" s="180"/>
      <c r="Z846" s="180"/>
      <c r="AA846" s="180"/>
      <c r="AB846" s="92"/>
      <c r="AC846" s="92"/>
      <c r="AD846" s="92"/>
      <c r="AE846" s="194"/>
      <c r="AF846" s="198"/>
      <c r="AG846" s="92"/>
      <c r="AH846" s="92"/>
      <c r="AI846" s="203"/>
      <c r="AJ846" s="209"/>
      <c r="AK846" s="213"/>
      <c r="AL846" s="213"/>
      <c r="AM846" s="213"/>
      <c r="AN846" s="213"/>
      <c r="AO846" s="213"/>
      <c r="AP846" s="220"/>
      <c r="AQ846" s="203"/>
      <c r="AR846" s="213"/>
      <c r="AS846" s="213"/>
      <c r="AT846" s="213"/>
      <c r="AU846" s="213"/>
      <c r="AV846" s="213"/>
      <c r="AW846" s="213"/>
      <c r="AX846" s="186" t="str">
        <f>IFERROR(IF(AQ846="","",IF(AQ846="未計測","未計測",IF(AF842="増加KPI",IF(AQ846&gt;=AJ846,"達成","未達成"),IF(AF842="減少KPI",IF(AJ846&gt;=AQ846,"達成","未達成"),"判定不能")))),"判定不能")</f>
        <v/>
      </c>
      <c r="AY846" s="186"/>
      <c r="BD846" s="47"/>
      <c r="BE846" s="257"/>
      <c r="BJ846" s="263"/>
    </row>
    <row r="847" spans="2:62" s="36" customFormat="1" ht="18.649999999999999" customHeight="1">
      <c r="C847" s="58"/>
      <c r="D847" s="80"/>
      <c r="E847" s="80"/>
      <c r="F847" s="80"/>
      <c r="G847" s="80"/>
      <c r="H847" s="80"/>
      <c r="I847" s="80"/>
      <c r="J847" s="80"/>
      <c r="K847" s="80"/>
      <c r="L847" s="80"/>
      <c r="M847" s="80"/>
      <c r="N847" s="80"/>
      <c r="O847" s="80"/>
      <c r="P847" s="80"/>
      <c r="Q847" s="80"/>
      <c r="R847" s="80"/>
      <c r="S847" s="80"/>
      <c r="T847" s="80"/>
      <c r="U847" s="80"/>
      <c r="V847" s="80"/>
      <c r="W847" s="168"/>
      <c r="X847" s="173"/>
      <c r="Y847" s="180"/>
      <c r="Z847" s="180"/>
      <c r="AA847" s="180"/>
      <c r="AB847" s="92"/>
      <c r="AC847" s="92"/>
      <c r="AD847" s="92"/>
      <c r="AE847" s="194"/>
      <c r="AF847" s="198"/>
      <c r="AG847" s="92"/>
      <c r="AH847" s="92"/>
      <c r="AI847" s="203"/>
      <c r="AJ847" s="210" t="s">
        <v>5787</v>
      </c>
      <c r="AK847" s="205"/>
      <c r="AL847" s="205"/>
      <c r="AM847" s="205"/>
      <c r="AN847" s="205"/>
      <c r="AO847" s="205"/>
      <c r="AP847" s="221"/>
      <c r="AQ847" s="227" t="s">
        <v>11913</v>
      </c>
      <c r="AR847" s="227"/>
      <c r="AS847" s="227"/>
      <c r="AT847" s="227"/>
      <c r="AU847" s="227"/>
      <c r="AV847" s="227"/>
      <c r="AW847" s="238"/>
      <c r="AX847" s="250" t="s">
        <v>423</v>
      </c>
      <c r="AY847" s="250"/>
      <c r="BD847" s="47"/>
      <c r="BE847" s="257"/>
      <c r="BH847" s="36" t="str">
        <f>IF($H$12='【発出時非表示】プルダウンリスト'!$B$4,"3年目",IF($H$12='【発出時非表示】プルダウンリスト'!$B$5,"2年目",IF($H$12='【発出時非表示】プルダウンリスト'!$B$6,"1年目","")))</f>
        <v>1年目</v>
      </c>
      <c r="BJ847" s="263"/>
    </row>
    <row r="848" spans="2:62" s="36" customFormat="1" ht="18.649999999999999" customHeight="1">
      <c r="B848" s="39"/>
      <c r="C848" s="59"/>
      <c r="D848" s="81"/>
      <c r="E848" s="81"/>
      <c r="F848" s="81"/>
      <c r="G848" s="81"/>
      <c r="H848" s="81"/>
      <c r="I848" s="81"/>
      <c r="J848" s="81"/>
      <c r="K848" s="81"/>
      <c r="L848" s="81"/>
      <c r="M848" s="81"/>
      <c r="N848" s="81"/>
      <c r="O848" s="81"/>
      <c r="P848" s="81"/>
      <c r="Q848" s="81"/>
      <c r="R848" s="81"/>
      <c r="S848" s="81"/>
      <c r="T848" s="81"/>
      <c r="U848" s="81"/>
      <c r="V848" s="81"/>
      <c r="W848" s="169"/>
      <c r="X848" s="174"/>
      <c r="Y848" s="181"/>
      <c r="Z848" s="181"/>
      <c r="AA848" s="181"/>
      <c r="AB848" s="191"/>
      <c r="AC848" s="191"/>
      <c r="AD848" s="191"/>
      <c r="AE848" s="195"/>
      <c r="AF848" s="198"/>
      <c r="AG848" s="92"/>
      <c r="AH848" s="92"/>
      <c r="AI848" s="203"/>
      <c r="AJ848" s="211"/>
      <c r="AK848" s="206"/>
      <c r="AL848" s="206"/>
      <c r="AM848" s="206"/>
      <c r="AN848" s="206"/>
      <c r="AO848" s="206"/>
      <c r="AP848" s="222"/>
      <c r="AQ848" s="203"/>
      <c r="AR848" s="213"/>
      <c r="AS848" s="213"/>
      <c r="AT848" s="213"/>
      <c r="AU848" s="213"/>
      <c r="AV848" s="213"/>
      <c r="AW848" s="213"/>
      <c r="AX848" s="186" t="str">
        <f>IFERROR(IF(AQ848="","",IF(AQ848="未計測","未計測",IF(AF842="増加KPI",IF(AQ848&gt;=AJ848,"達成","未達成"),IF(AF842="減少KPI",IF(AJ848&gt;=AQ848,"達成","未達成"),"判定不能")))),"判定不能")</f>
        <v/>
      </c>
      <c r="AY848" s="186"/>
      <c r="BD848" s="47"/>
      <c r="BE848" s="259" t="str">
        <f>IFERROR(IF(AQ848="","",IF(AQ848="未計測","未計測",IF(AQ842="なし",AX848,IF(AQ842="",AX848,IF(AF842="増加KPI",(AQ848-AQ842)/(AJ848-AQ842),IF(AF842="減少KPI",(AQ842-AQ848)/(AQ842-AJ848),AX848)))))),AX848)</f>
        <v/>
      </c>
      <c r="BF848" s="261" t="str">
        <f>IFERROR(IF(BE848="未計測",IF(AQ846="未計測","未計測",IF(AQ842="なし",AX846,IF(AQ842="",AX846,IF(AF842="増加KPI",(AQ846-AQ842)/(AJ848-AQ842),IF(AF842="減少KPI",(AQ842-AQ846)/(AQ842-AJ848),AX846))))),"―"),AX846)</f>
        <v>―</v>
      </c>
      <c r="BG848" s="261" t="str">
        <f>IFERROR(IF(BF848="未計測",IF(AQ844="未計測","未計測",IF(AQ842="なし",AX844,IF(AQ842="",AX844,IF(AF842="増加KPI",(AQ844-AQ842)/(AJ848-AQ842),IF(AF842="減少KPI",(AQ842-AQ844)/(AQ842-AJ848),AX844))))),"―"),AX844)</f>
        <v>―</v>
      </c>
      <c r="BH848" s="36" t="str">
        <f>IF($H$12='【発出時非表示】プルダウンリスト'!$B$4,AX848,IF($H$12='【発出時非表示】プルダウンリスト'!$B$5,AX846,IF($H$12='【発出時非表示】プルダウンリスト'!$B$6,AX844,"")))</f>
        <v/>
      </c>
      <c r="BJ848" s="263"/>
    </row>
    <row r="849" spans="3:62" s="36" customFormat="1" ht="18.649999999999999" customHeight="1">
      <c r="C849" s="64" t="s">
        <v>12026</v>
      </c>
      <c r="D849" s="86"/>
      <c r="E849" s="86"/>
      <c r="F849" s="86"/>
      <c r="G849" s="86"/>
      <c r="H849" s="86"/>
      <c r="I849" s="86"/>
      <c r="J849" s="86"/>
      <c r="K849" s="86"/>
      <c r="L849" s="103"/>
      <c r="M849" s="109"/>
      <c r="N849" s="124"/>
      <c r="O849" s="124"/>
      <c r="P849" s="124"/>
      <c r="Q849" s="124"/>
      <c r="R849" s="124"/>
      <c r="S849" s="124"/>
      <c r="T849" s="124"/>
      <c r="U849" s="124"/>
      <c r="V849" s="124"/>
      <c r="W849" s="124"/>
      <c r="X849" s="124"/>
      <c r="Y849" s="124"/>
      <c r="Z849" s="124"/>
      <c r="AA849" s="124"/>
      <c r="AB849" s="124"/>
      <c r="AC849" s="124"/>
      <c r="AD849" s="124"/>
      <c r="AE849" s="124"/>
      <c r="AF849" s="124"/>
      <c r="AG849" s="124"/>
      <c r="AH849" s="124"/>
      <c r="AI849" s="124"/>
      <c r="AJ849" s="124"/>
      <c r="AK849" s="124"/>
      <c r="AL849" s="124"/>
      <c r="AM849" s="124"/>
      <c r="AN849" s="124"/>
      <c r="AO849" s="124"/>
      <c r="AP849" s="124"/>
      <c r="AQ849" s="129"/>
      <c r="AR849" s="129"/>
      <c r="AS849" s="129"/>
      <c r="AT849" s="129"/>
      <c r="AU849" s="129"/>
      <c r="AV849" s="129"/>
      <c r="AW849" s="239"/>
      <c r="AX849" s="251"/>
      <c r="AY849" s="253"/>
      <c r="BD849" s="47"/>
      <c r="BE849" s="259"/>
      <c r="BF849" s="261"/>
      <c r="BG849" s="261"/>
      <c r="BI849" s="36" t="str">
        <f>IF(AQ842="なし",IF(M849="","未回答","回答済み"),"―")</f>
        <v>―</v>
      </c>
      <c r="BJ849" s="263"/>
    </row>
    <row r="850" spans="3:62" s="36" customFormat="1" ht="18.649999999999999" customHeight="1">
      <c r="C850" s="64"/>
      <c r="D850" s="86"/>
      <c r="E850" s="86"/>
      <c r="F850" s="86"/>
      <c r="G850" s="86"/>
      <c r="H850" s="86"/>
      <c r="I850" s="86"/>
      <c r="J850" s="86"/>
      <c r="K850" s="86"/>
      <c r="L850" s="103"/>
      <c r="M850" s="109"/>
      <c r="N850" s="124"/>
      <c r="O850" s="124"/>
      <c r="P850" s="124"/>
      <c r="Q850" s="124"/>
      <c r="R850" s="124"/>
      <c r="S850" s="124"/>
      <c r="T850" s="124"/>
      <c r="U850" s="124"/>
      <c r="V850" s="124"/>
      <c r="W850" s="124"/>
      <c r="X850" s="124"/>
      <c r="Y850" s="124"/>
      <c r="Z850" s="124"/>
      <c r="AA850" s="124"/>
      <c r="AB850" s="124"/>
      <c r="AC850" s="124"/>
      <c r="AD850" s="124"/>
      <c r="AE850" s="124"/>
      <c r="AF850" s="124"/>
      <c r="AG850" s="124"/>
      <c r="AH850" s="124"/>
      <c r="AI850" s="124"/>
      <c r="AJ850" s="124"/>
      <c r="AK850" s="124"/>
      <c r="AL850" s="124"/>
      <c r="AM850" s="124"/>
      <c r="AN850" s="124"/>
      <c r="AO850" s="124"/>
      <c r="AP850" s="124"/>
      <c r="AQ850" s="124"/>
      <c r="AR850" s="124"/>
      <c r="AS850" s="124"/>
      <c r="AT850" s="124"/>
      <c r="AU850" s="124"/>
      <c r="AV850" s="124"/>
      <c r="AW850" s="240"/>
      <c r="AX850" s="251"/>
      <c r="AY850" s="253"/>
      <c r="BD850" s="47"/>
      <c r="BE850" s="259"/>
      <c r="BF850" s="261"/>
      <c r="BG850" s="261"/>
      <c r="BJ850" s="263"/>
    </row>
    <row r="851" spans="3:62" s="36" customFormat="1" ht="18.649999999999999" customHeight="1">
      <c r="C851" s="65"/>
      <c r="D851" s="85"/>
      <c r="E851" s="85"/>
      <c r="F851" s="85"/>
      <c r="G851" s="85"/>
      <c r="H851" s="85"/>
      <c r="I851" s="85"/>
      <c r="J851" s="85"/>
      <c r="K851" s="85"/>
      <c r="L851" s="104"/>
      <c r="M851" s="110"/>
      <c r="N851" s="123"/>
      <c r="O851" s="123"/>
      <c r="P851" s="123"/>
      <c r="Q851" s="123"/>
      <c r="R851" s="123"/>
      <c r="S851" s="123"/>
      <c r="T851" s="123"/>
      <c r="U851" s="123"/>
      <c r="V851" s="123"/>
      <c r="W851" s="123"/>
      <c r="X851" s="123"/>
      <c r="Y851" s="123"/>
      <c r="Z851" s="123"/>
      <c r="AA851" s="123"/>
      <c r="AB851" s="123"/>
      <c r="AC851" s="123"/>
      <c r="AD851" s="123"/>
      <c r="AE851" s="123"/>
      <c r="AF851" s="123"/>
      <c r="AG851" s="123"/>
      <c r="AH851" s="123"/>
      <c r="AI851" s="123"/>
      <c r="AJ851" s="123"/>
      <c r="AK851" s="123"/>
      <c r="AL851" s="123"/>
      <c r="AM851" s="123"/>
      <c r="AN851" s="123"/>
      <c r="AO851" s="123"/>
      <c r="AP851" s="123"/>
      <c r="AQ851" s="123"/>
      <c r="AR851" s="123"/>
      <c r="AS851" s="123"/>
      <c r="AT851" s="123"/>
      <c r="AU851" s="123"/>
      <c r="AV851" s="123"/>
      <c r="AW851" s="241"/>
      <c r="AX851" s="249"/>
      <c r="AY851" s="253"/>
      <c r="BD851" s="47"/>
      <c r="BE851" s="259"/>
      <c r="BF851" s="261"/>
      <c r="BG851" s="261"/>
      <c r="BJ851" s="263"/>
    </row>
    <row r="852" spans="3:62" s="36" customFormat="1" ht="16.5" customHeight="1">
      <c r="C852" s="62" t="s">
        <v>12020</v>
      </c>
      <c r="D852" s="62"/>
      <c r="E852" s="62"/>
      <c r="F852" s="62" t="s">
        <v>577</v>
      </c>
      <c r="G852" s="62"/>
      <c r="H852" s="62"/>
      <c r="I852" s="62"/>
      <c r="J852" s="62"/>
      <c r="K852" s="62"/>
      <c r="L852" s="62"/>
      <c r="M852" s="111"/>
      <c r="N852" s="111"/>
      <c r="O852" s="111"/>
      <c r="P852" s="111"/>
      <c r="Q852" s="111"/>
      <c r="R852" s="111"/>
      <c r="S852" s="111"/>
      <c r="T852" s="111"/>
      <c r="U852" s="111"/>
      <c r="V852" s="111"/>
      <c r="W852" s="111"/>
      <c r="X852" s="111"/>
      <c r="Y852" s="111"/>
      <c r="Z852" s="111"/>
      <c r="AA852" s="111"/>
      <c r="AB852" s="111"/>
      <c r="AC852" s="111"/>
      <c r="AD852" s="111"/>
      <c r="AE852" s="111"/>
      <c r="AF852" s="111"/>
      <c r="AG852" s="111"/>
      <c r="AH852" s="111"/>
      <c r="AI852" s="111"/>
      <c r="AJ852" s="111"/>
      <c r="AK852" s="111"/>
      <c r="AL852" s="111"/>
      <c r="AM852" s="111"/>
      <c r="AN852" s="111"/>
      <c r="AO852" s="111"/>
      <c r="AP852" s="111"/>
      <c r="AQ852" s="111"/>
      <c r="AR852" s="111"/>
      <c r="AS852" s="111"/>
      <c r="AT852" s="111"/>
      <c r="AU852" s="111"/>
      <c r="AV852" s="111"/>
      <c r="AW852" s="111"/>
      <c r="AX852" s="251"/>
      <c r="AY852" s="185"/>
      <c r="BD852" s="47"/>
      <c r="BE852" s="257"/>
      <c r="BI852" s="36" t="str">
        <f>IF(BH848="達成",IF(OR(M852="",M855=""),"未回答",IF(AND(AX854="",AX857=""),"回答済み","字数不足")),"―")</f>
        <v>―</v>
      </c>
      <c r="BJ852" s="263"/>
    </row>
    <row r="853" spans="3:62" s="36" customFormat="1" ht="16.5" customHeight="1">
      <c r="C853" s="62"/>
      <c r="D853" s="62"/>
      <c r="E853" s="62"/>
      <c r="F853" s="62"/>
      <c r="G853" s="62"/>
      <c r="H853" s="62"/>
      <c r="I853" s="62"/>
      <c r="J853" s="62"/>
      <c r="K853" s="62"/>
      <c r="L853" s="62"/>
      <c r="M853" s="111"/>
      <c r="N853" s="111"/>
      <c r="O853" s="111"/>
      <c r="P853" s="111"/>
      <c r="Q853" s="111"/>
      <c r="R853" s="111"/>
      <c r="S853" s="111"/>
      <c r="T853" s="111"/>
      <c r="U853" s="111"/>
      <c r="V853" s="111"/>
      <c r="W853" s="111"/>
      <c r="X853" s="111"/>
      <c r="Y853" s="111"/>
      <c r="Z853" s="111"/>
      <c r="AA853" s="111"/>
      <c r="AB853" s="111"/>
      <c r="AC853" s="111"/>
      <c r="AD853" s="111"/>
      <c r="AE853" s="111"/>
      <c r="AF853" s="111"/>
      <c r="AG853" s="111"/>
      <c r="AH853" s="111"/>
      <c r="AI853" s="111"/>
      <c r="AJ853" s="111"/>
      <c r="AK853" s="111"/>
      <c r="AL853" s="111"/>
      <c r="AM853" s="111"/>
      <c r="AN853" s="111"/>
      <c r="AO853" s="111"/>
      <c r="AP853" s="111"/>
      <c r="AQ853" s="111"/>
      <c r="AR853" s="111"/>
      <c r="AS853" s="111"/>
      <c r="AT853" s="111"/>
      <c r="AU853" s="111"/>
      <c r="AV853" s="111"/>
      <c r="AW853" s="111"/>
      <c r="AX853" s="251" t="str">
        <f>"現在"&amp;LEN(M852)&amp;"字です。"</f>
        <v>現在0字です。</v>
      </c>
      <c r="AY853" s="185"/>
      <c r="BD853" s="47"/>
      <c r="BE853" s="257"/>
      <c r="BJ853" s="263"/>
    </row>
    <row r="854" spans="3:62" s="36" customFormat="1">
      <c r="C854" s="62"/>
      <c r="D854" s="62"/>
      <c r="E854" s="62"/>
      <c r="F854" s="62"/>
      <c r="G854" s="62"/>
      <c r="H854" s="62"/>
      <c r="I854" s="62"/>
      <c r="J854" s="62"/>
      <c r="K854" s="62"/>
      <c r="L854" s="62"/>
      <c r="M854" s="111"/>
      <c r="N854" s="111"/>
      <c r="O854" s="111"/>
      <c r="P854" s="111"/>
      <c r="Q854" s="111"/>
      <c r="R854" s="111"/>
      <c r="S854" s="111"/>
      <c r="T854" s="111"/>
      <c r="U854" s="111"/>
      <c r="V854" s="111"/>
      <c r="W854" s="111"/>
      <c r="X854" s="111"/>
      <c r="Y854" s="111"/>
      <c r="Z854" s="111"/>
      <c r="AA854" s="111"/>
      <c r="AB854" s="111"/>
      <c r="AC854" s="111"/>
      <c r="AD854" s="111"/>
      <c r="AE854" s="111"/>
      <c r="AF854" s="111"/>
      <c r="AG854" s="111"/>
      <c r="AH854" s="111"/>
      <c r="AI854" s="111"/>
      <c r="AJ854" s="111"/>
      <c r="AK854" s="111"/>
      <c r="AL854" s="111"/>
      <c r="AM854" s="111"/>
      <c r="AN854" s="111"/>
      <c r="AO854" s="111"/>
      <c r="AP854" s="111"/>
      <c r="AQ854" s="111"/>
      <c r="AR854" s="111"/>
      <c r="AS854" s="111"/>
      <c r="AT854" s="111"/>
      <c r="AU854" s="111"/>
      <c r="AV854" s="111"/>
      <c r="AW854" s="111"/>
      <c r="AX854" s="249" t="str">
        <f>IF(LEN(M852)&gt;=100,"","あと"&amp;100-LEN(M852)&amp;"字入力してください。")</f>
        <v>あと100字入力してください。</v>
      </c>
      <c r="AY854" s="185"/>
      <c r="BD854" s="47"/>
      <c r="BE854" s="257"/>
      <c r="BJ854" s="263"/>
    </row>
    <row r="855" spans="3:62" s="36" customFormat="1" ht="18.75" customHeight="1">
      <c r="C855" s="62"/>
      <c r="D855" s="62"/>
      <c r="E855" s="62"/>
      <c r="F855" s="62" t="s">
        <v>11955</v>
      </c>
      <c r="G855" s="62"/>
      <c r="H855" s="62"/>
      <c r="I855" s="62"/>
      <c r="J855" s="62"/>
      <c r="K855" s="62"/>
      <c r="L855" s="62"/>
      <c r="M855" s="111"/>
      <c r="N855" s="111"/>
      <c r="O855" s="111"/>
      <c r="P855" s="111"/>
      <c r="Q855" s="111"/>
      <c r="R855" s="111"/>
      <c r="S855" s="111"/>
      <c r="T855" s="111"/>
      <c r="U855" s="111"/>
      <c r="V855" s="111"/>
      <c r="W855" s="111"/>
      <c r="X855" s="111"/>
      <c r="Y855" s="111"/>
      <c r="Z855" s="111"/>
      <c r="AA855" s="111"/>
      <c r="AB855" s="111"/>
      <c r="AC855" s="111"/>
      <c r="AD855" s="111"/>
      <c r="AE855" s="111"/>
      <c r="AF855" s="111"/>
      <c r="AG855" s="111"/>
      <c r="AH855" s="111"/>
      <c r="AI855" s="111"/>
      <c r="AJ855" s="111"/>
      <c r="AK855" s="111"/>
      <c r="AL855" s="111"/>
      <c r="AM855" s="111"/>
      <c r="AN855" s="111"/>
      <c r="AO855" s="111"/>
      <c r="AP855" s="111"/>
      <c r="AQ855" s="111"/>
      <c r="AR855" s="111"/>
      <c r="AS855" s="111"/>
      <c r="AT855" s="111"/>
      <c r="AU855" s="111"/>
      <c r="AV855" s="111"/>
      <c r="AW855" s="111"/>
      <c r="AX855" s="252"/>
      <c r="AY855" s="254"/>
      <c r="BD855" s="47"/>
      <c r="BE855" s="257"/>
      <c r="BJ855" s="263"/>
    </row>
    <row r="856" spans="3:62" s="36" customFormat="1" ht="18.75" customHeight="1">
      <c r="C856" s="62"/>
      <c r="D856" s="62"/>
      <c r="E856" s="62"/>
      <c r="F856" s="62"/>
      <c r="G856" s="62"/>
      <c r="H856" s="62"/>
      <c r="I856" s="62"/>
      <c r="J856" s="62"/>
      <c r="K856" s="62"/>
      <c r="L856" s="62"/>
      <c r="M856" s="111"/>
      <c r="N856" s="111"/>
      <c r="O856" s="111"/>
      <c r="P856" s="111"/>
      <c r="Q856" s="111"/>
      <c r="R856" s="111"/>
      <c r="S856" s="111"/>
      <c r="T856" s="111"/>
      <c r="U856" s="111"/>
      <c r="V856" s="111"/>
      <c r="W856" s="111"/>
      <c r="X856" s="111"/>
      <c r="Y856" s="111"/>
      <c r="Z856" s="111"/>
      <c r="AA856" s="111"/>
      <c r="AB856" s="111"/>
      <c r="AC856" s="111"/>
      <c r="AD856" s="111"/>
      <c r="AE856" s="111"/>
      <c r="AF856" s="111"/>
      <c r="AG856" s="111"/>
      <c r="AH856" s="111"/>
      <c r="AI856" s="111"/>
      <c r="AJ856" s="111"/>
      <c r="AK856" s="111"/>
      <c r="AL856" s="111"/>
      <c r="AM856" s="111"/>
      <c r="AN856" s="111"/>
      <c r="AO856" s="111"/>
      <c r="AP856" s="111"/>
      <c r="AQ856" s="111"/>
      <c r="AR856" s="111"/>
      <c r="AS856" s="111"/>
      <c r="AT856" s="111"/>
      <c r="AU856" s="111"/>
      <c r="AV856" s="111"/>
      <c r="AW856" s="111"/>
      <c r="AX856" s="252" t="str">
        <f>"現在"&amp;LEN(M855)&amp;"字です。"</f>
        <v>現在0字です。</v>
      </c>
      <c r="AY856" s="254"/>
      <c r="BD856" s="47"/>
      <c r="BE856" s="257"/>
      <c r="BJ856" s="263"/>
    </row>
    <row r="857" spans="3:62" s="36" customFormat="1" ht="16.5" customHeight="1">
      <c r="C857" s="62"/>
      <c r="D857" s="62"/>
      <c r="E857" s="62"/>
      <c r="F857" s="62"/>
      <c r="G857" s="62"/>
      <c r="H857" s="62"/>
      <c r="I857" s="62"/>
      <c r="J857" s="62"/>
      <c r="K857" s="62"/>
      <c r="L857" s="62"/>
      <c r="M857" s="111"/>
      <c r="N857" s="111"/>
      <c r="O857" s="111"/>
      <c r="P857" s="111"/>
      <c r="Q857" s="111"/>
      <c r="R857" s="111"/>
      <c r="S857" s="111"/>
      <c r="T857" s="111"/>
      <c r="U857" s="111"/>
      <c r="V857" s="111"/>
      <c r="W857" s="111"/>
      <c r="X857" s="111"/>
      <c r="Y857" s="111"/>
      <c r="Z857" s="111"/>
      <c r="AA857" s="111"/>
      <c r="AB857" s="111"/>
      <c r="AC857" s="111"/>
      <c r="AD857" s="111"/>
      <c r="AE857" s="111"/>
      <c r="AF857" s="111"/>
      <c r="AG857" s="111"/>
      <c r="AH857" s="111"/>
      <c r="AI857" s="111"/>
      <c r="AJ857" s="111"/>
      <c r="AK857" s="111"/>
      <c r="AL857" s="111"/>
      <c r="AM857" s="111"/>
      <c r="AN857" s="111"/>
      <c r="AO857" s="111"/>
      <c r="AP857" s="111"/>
      <c r="AQ857" s="111"/>
      <c r="AR857" s="111"/>
      <c r="AS857" s="111"/>
      <c r="AT857" s="111"/>
      <c r="AU857" s="111"/>
      <c r="AV857" s="111"/>
      <c r="AW857" s="111"/>
      <c r="AX857" s="249" t="str">
        <f>IF(LEN(M855)&gt;=100,"","あと"&amp;100-LEN(M855)&amp;"字入力してください。")</f>
        <v>あと100字入力してください。</v>
      </c>
      <c r="AY857" s="251"/>
      <c r="BD857" s="47"/>
      <c r="BE857" s="257"/>
      <c r="BJ857" s="263"/>
    </row>
    <row r="858" spans="3:62" s="36" customFormat="1" ht="16.5" customHeight="1">
      <c r="C858" s="62" t="s">
        <v>12021</v>
      </c>
      <c r="D858" s="62"/>
      <c r="E858" s="62"/>
      <c r="F858" s="63" t="s">
        <v>11373</v>
      </c>
      <c r="G858" s="84"/>
      <c r="H858" s="84"/>
      <c r="I858" s="84"/>
      <c r="J858" s="87"/>
      <c r="K858" s="62" t="s">
        <v>988</v>
      </c>
      <c r="L858" s="62"/>
      <c r="M858" s="112"/>
      <c r="N858" s="125"/>
      <c r="O858" s="130" t="s">
        <v>8529</v>
      </c>
      <c r="P858" s="130"/>
      <c r="Q858" s="130"/>
      <c r="R858" s="130"/>
      <c r="S858" s="130"/>
      <c r="T858" s="130"/>
      <c r="U858" s="130"/>
      <c r="V858" s="130"/>
      <c r="W858" s="130"/>
      <c r="X858" s="130"/>
      <c r="Y858" s="130"/>
      <c r="Z858" s="130"/>
      <c r="AA858" s="130"/>
      <c r="AB858" s="130"/>
      <c r="AC858" s="130"/>
      <c r="AD858" s="130"/>
      <c r="AE858" s="130"/>
      <c r="AF858" s="130"/>
      <c r="AG858" s="130"/>
      <c r="AH858" s="130"/>
      <c r="AI858" s="130"/>
      <c r="AJ858" s="130"/>
      <c r="AK858" s="130"/>
      <c r="AL858" s="130"/>
      <c r="AM858" s="130"/>
      <c r="AN858" s="130"/>
      <c r="AO858" s="130"/>
      <c r="AP858" s="130"/>
      <c r="AQ858" s="130"/>
      <c r="AR858" s="130"/>
      <c r="AS858" s="130"/>
      <c r="AT858" s="130"/>
      <c r="AU858" s="130"/>
      <c r="AV858" s="130"/>
      <c r="AW858" s="242"/>
      <c r="AX858" s="252"/>
      <c r="AY858" s="185"/>
      <c r="BD858" s="47"/>
      <c r="BE858" s="257" t="b">
        <v>0</v>
      </c>
      <c r="BI858" s="36" t="str">
        <f>IF(BH848="未達成",IF(OR(AND(BE858=FALSE,BE859=FALSE,BE860=FALSE,BE861=FALSE),M862="",M865=""),"未回答",IF(AND(AX864="",AX867=""),"回答済み","字数不足")),"―")</f>
        <v>―</v>
      </c>
      <c r="BJ858" s="263"/>
    </row>
    <row r="859" spans="3:62" s="36" customFormat="1" ht="16.5" customHeight="1">
      <c r="C859" s="62"/>
      <c r="D859" s="62"/>
      <c r="E859" s="62"/>
      <c r="F859" s="60"/>
      <c r="G859" s="83"/>
      <c r="H859" s="83"/>
      <c r="I859" s="83"/>
      <c r="J859" s="88"/>
      <c r="K859" s="62"/>
      <c r="L859" s="62"/>
      <c r="M859" s="113"/>
      <c r="N859" s="126"/>
      <c r="O859" s="131" t="s">
        <v>6237</v>
      </c>
      <c r="P859" s="131"/>
      <c r="Q859" s="131"/>
      <c r="R859" s="131"/>
      <c r="S859" s="131"/>
      <c r="T859" s="131"/>
      <c r="U859" s="131"/>
      <c r="V859" s="131"/>
      <c r="W859" s="131"/>
      <c r="X859" s="131"/>
      <c r="Y859" s="131"/>
      <c r="Z859" s="131"/>
      <c r="AA859" s="131"/>
      <c r="AB859" s="131"/>
      <c r="AC859" s="131"/>
      <c r="AD859" s="131"/>
      <c r="AE859" s="131"/>
      <c r="AF859" s="131"/>
      <c r="AG859" s="131"/>
      <c r="AH859" s="131"/>
      <c r="AI859" s="131"/>
      <c r="AJ859" s="131"/>
      <c r="AK859" s="131"/>
      <c r="AL859" s="131"/>
      <c r="AM859" s="131"/>
      <c r="AN859" s="131"/>
      <c r="AO859" s="131"/>
      <c r="AP859" s="131"/>
      <c r="AQ859" s="131"/>
      <c r="AR859" s="131"/>
      <c r="AS859" s="131"/>
      <c r="AT859" s="131"/>
      <c r="AU859" s="131"/>
      <c r="AV859" s="131"/>
      <c r="AW859" s="243"/>
      <c r="AX859" s="252"/>
      <c r="AY859" s="185"/>
      <c r="BD859" s="47"/>
      <c r="BE859" s="257" t="b">
        <v>0</v>
      </c>
      <c r="BJ859" s="263"/>
    </row>
    <row r="860" spans="3:62" s="36" customFormat="1" ht="16.5" customHeight="1">
      <c r="C860" s="62"/>
      <c r="D860" s="62"/>
      <c r="E860" s="62"/>
      <c r="F860" s="60"/>
      <c r="G860" s="83"/>
      <c r="H860" s="83"/>
      <c r="I860" s="83"/>
      <c r="J860" s="88"/>
      <c r="K860" s="62"/>
      <c r="L860" s="62"/>
      <c r="M860" s="113"/>
      <c r="N860" s="126"/>
      <c r="O860" s="131" t="s">
        <v>9784</v>
      </c>
      <c r="P860" s="131"/>
      <c r="Q860" s="131"/>
      <c r="R860" s="131"/>
      <c r="S860" s="131"/>
      <c r="T860" s="131"/>
      <c r="U860" s="131"/>
      <c r="V860" s="131"/>
      <c r="W860" s="131"/>
      <c r="X860" s="131"/>
      <c r="Y860" s="131"/>
      <c r="Z860" s="131"/>
      <c r="AA860" s="131"/>
      <c r="AB860" s="131"/>
      <c r="AC860" s="131"/>
      <c r="AD860" s="131"/>
      <c r="AE860" s="131"/>
      <c r="AF860" s="131"/>
      <c r="AG860" s="131"/>
      <c r="AH860" s="131"/>
      <c r="AI860" s="131"/>
      <c r="AJ860" s="131"/>
      <c r="AK860" s="131"/>
      <c r="AL860" s="131"/>
      <c r="AM860" s="131"/>
      <c r="AN860" s="131"/>
      <c r="AO860" s="131"/>
      <c r="AP860" s="131"/>
      <c r="AQ860" s="131"/>
      <c r="AR860" s="131"/>
      <c r="AS860" s="131"/>
      <c r="AT860" s="131"/>
      <c r="AU860" s="131"/>
      <c r="AV860" s="131"/>
      <c r="AW860" s="243"/>
      <c r="AX860" s="252"/>
      <c r="AY860" s="185"/>
      <c r="BD860" s="47"/>
      <c r="BE860" s="257" t="b">
        <v>0</v>
      </c>
      <c r="BJ860" s="263"/>
    </row>
    <row r="861" spans="3:62" s="36" customFormat="1" ht="16.5" customHeight="1">
      <c r="C861" s="62"/>
      <c r="D861" s="62"/>
      <c r="E861" s="62"/>
      <c r="F861" s="60"/>
      <c r="G861" s="83"/>
      <c r="H861" s="83"/>
      <c r="I861" s="83"/>
      <c r="J861" s="88"/>
      <c r="K861" s="62"/>
      <c r="L861" s="62"/>
      <c r="M861" s="114"/>
      <c r="N861" s="127"/>
      <c r="O861" s="132" t="s">
        <v>12025</v>
      </c>
      <c r="P861" s="132"/>
      <c r="Q861" s="132"/>
      <c r="R861" s="132"/>
      <c r="S861" s="132"/>
      <c r="T861" s="132"/>
      <c r="U861" s="132"/>
      <c r="V861" s="132"/>
      <c r="W861" s="132"/>
      <c r="X861" s="132"/>
      <c r="Y861" s="132"/>
      <c r="Z861" s="132"/>
      <c r="AA861" s="132"/>
      <c r="AB861" s="132"/>
      <c r="AC861" s="132"/>
      <c r="AD861" s="132"/>
      <c r="AE861" s="132"/>
      <c r="AF861" s="132"/>
      <c r="AG861" s="132"/>
      <c r="AH861" s="132"/>
      <c r="AI861" s="132"/>
      <c r="AJ861" s="132"/>
      <c r="AK861" s="132"/>
      <c r="AL861" s="132"/>
      <c r="AM861" s="132"/>
      <c r="AN861" s="132"/>
      <c r="AO861" s="132"/>
      <c r="AP861" s="132"/>
      <c r="AQ861" s="132"/>
      <c r="AR861" s="132"/>
      <c r="AS861" s="132"/>
      <c r="AT861" s="132"/>
      <c r="AU861" s="132"/>
      <c r="AV861" s="132"/>
      <c r="AW861" s="244"/>
      <c r="AX861" s="252"/>
      <c r="AY861" s="185"/>
      <c r="BD861" s="47"/>
      <c r="BE861" s="257" t="b">
        <v>0</v>
      </c>
      <c r="BJ861" s="263"/>
    </row>
    <row r="862" spans="3:62" s="36" customFormat="1" ht="16.5" customHeight="1">
      <c r="C862" s="62"/>
      <c r="D862" s="62"/>
      <c r="E862" s="62"/>
      <c r="F862" s="60"/>
      <c r="G862" s="83"/>
      <c r="H862" s="83"/>
      <c r="I862" s="83"/>
      <c r="J862" s="88"/>
      <c r="K862" s="62" t="s">
        <v>10677</v>
      </c>
      <c r="L862" s="62"/>
      <c r="M862" s="115"/>
      <c r="N862" s="115"/>
      <c r="O862" s="115"/>
      <c r="P862" s="115"/>
      <c r="Q862" s="115"/>
      <c r="R862" s="115"/>
      <c r="S862" s="115"/>
      <c r="T862" s="115"/>
      <c r="U862" s="115"/>
      <c r="V862" s="115"/>
      <c r="W862" s="115"/>
      <c r="X862" s="115"/>
      <c r="Y862" s="115"/>
      <c r="Z862" s="115"/>
      <c r="AA862" s="115"/>
      <c r="AB862" s="115"/>
      <c r="AC862" s="115"/>
      <c r="AD862" s="115"/>
      <c r="AE862" s="115"/>
      <c r="AF862" s="115"/>
      <c r="AG862" s="115"/>
      <c r="AH862" s="115"/>
      <c r="AI862" s="115"/>
      <c r="AJ862" s="115"/>
      <c r="AK862" s="115"/>
      <c r="AL862" s="115"/>
      <c r="AM862" s="115"/>
      <c r="AN862" s="115"/>
      <c r="AO862" s="115"/>
      <c r="AP862" s="115"/>
      <c r="AQ862" s="115"/>
      <c r="AR862" s="115"/>
      <c r="AS862" s="115"/>
      <c r="AT862" s="115"/>
      <c r="AU862" s="115"/>
      <c r="AV862" s="115"/>
      <c r="AW862" s="115"/>
      <c r="AX862" s="252"/>
      <c r="AY862" s="185"/>
      <c r="BD862" s="47"/>
      <c r="BE862" s="257"/>
      <c r="BJ862" s="263"/>
    </row>
    <row r="863" spans="3:62" s="36" customFormat="1" ht="16.5" customHeight="1">
      <c r="C863" s="62"/>
      <c r="D863" s="62"/>
      <c r="E863" s="62"/>
      <c r="F863" s="60"/>
      <c r="G863" s="83"/>
      <c r="H863" s="83"/>
      <c r="I863" s="83"/>
      <c r="J863" s="88"/>
      <c r="K863" s="62"/>
      <c r="L863" s="62"/>
      <c r="M863" s="115"/>
      <c r="N863" s="115"/>
      <c r="O863" s="115"/>
      <c r="P863" s="115"/>
      <c r="Q863" s="115"/>
      <c r="R863" s="115"/>
      <c r="S863" s="115"/>
      <c r="T863" s="115"/>
      <c r="U863" s="115"/>
      <c r="V863" s="115"/>
      <c r="W863" s="115"/>
      <c r="X863" s="115"/>
      <c r="Y863" s="115"/>
      <c r="Z863" s="115"/>
      <c r="AA863" s="115"/>
      <c r="AB863" s="115"/>
      <c r="AC863" s="115"/>
      <c r="AD863" s="115"/>
      <c r="AE863" s="115"/>
      <c r="AF863" s="115"/>
      <c r="AG863" s="115"/>
      <c r="AH863" s="115"/>
      <c r="AI863" s="115"/>
      <c r="AJ863" s="115"/>
      <c r="AK863" s="115"/>
      <c r="AL863" s="115"/>
      <c r="AM863" s="115"/>
      <c r="AN863" s="115"/>
      <c r="AO863" s="115"/>
      <c r="AP863" s="115"/>
      <c r="AQ863" s="115"/>
      <c r="AR863" s="115"/>
      <c r="AS863" s="115"/>
      <c r="AT863" s="115"/>
      <c r="AU863" s="115"/>
      <c r="AV863" s="115"/>
      <c r="AW863" s="115"/>
      <c r="AX863" s="252" t="str">
        <f>"現在"&amp;LEN(M862)&amp;"字です。"</f>
        <v>現在0字です。</v>
      </c>
      <c r="AY863" s="185"/>
      <c r="BD863" s="47"/>
      <c r="BE863" s="257"/>
      <c r="BJ863" s="263"/>
    </row>
    <row r="864" spans="3:62" s="36" customFormat="1">
      <c r="C864" s="62"/>
      <c r="D864" s="62"/>
      <c r="E864" s="62"/>
      <c r="F864" s="61"/>
      <c r="G864" s="82"/>
      <c r="H864" s="82"/>
      <c r="I864" s="82"/>
      <c r="J864" s="89"/>
      <c r="K864" s="62"/>
      <c r="L864" s="62"/>
      <c r="M864" s="115"/>
      <c r="N864" s="115"/>
      <c r="O864" s="115"/>
      <c r="P864" s="115"/>
      <c r="Q864" s="115"/>
      <c r="R864" s="115"/>
      <c r="S864" s="115"/>
      <c r="T864" s="115"/>
      <c r="U864" s="115"/>
      <c r="V864" s="115"/>
      <c r="W864" s="115"/>
      <c r="X864" s="115"/>
      <c r="Y864" s="115"/>
      <c r="Z864" s="115"/>
      <c r="AA864" s="115"/>
      <c r="AB864" s="115"/>
      <c r="AC864" s="115"/>
      <c r="AD864" s="115"/>
      <c r="AE864" s="115"/>
      <c r="AF864" s="115"/>
      <c r="AG864" s="115"/>
      <c r="AH864" s="115"/>
      <c r="AI864" s="115"/>
      <c r="AJ864" s="115"/>
      <c r="AK864" s="115"/>
      <c r="AL864" s="115"/>
      <c r="AM864" s="115"/>
      <c r="AN864" s="115"/>
      <c r="AO864" s="115"/>
      <c r="AP864" s="115"/>
      <c r="AQ864" s="115"/>
      <c r="AR864" s="115"/>
      <c r="AS864" s="115"/>
      <c r="AT864" s="115"/>
      <c r="AU864" s="115"/>
      <c r="AV864" s="115"/>
      <c r="AW864" s="115"/>
      <c r="AX864" s="249" t="str">
        <f>IF(LEN(M862)&gt;=100,"","あと"&amp;100-LEN(M862)&amp;"字入力してください。")</f>
        <v>あと100字入力してください。</v>
      </c>
      <c r="AY864" s="185"/>
      <c r="BD864" s="47"/>
      <c r="BE864" s="257"/>
      <c r="BJ864" s="263"/>
    </row>
    <row r="865" spans="3:62" s="36" customFormat="1">
      <c r="C865" s="62"/>
      <c r="D865" s="62"/>
      <c r="E865" s="62"/>
      <c r="F865" s="62" t="s">
        <v>11955</v>
      </c>
      <c r="G865" s="62"/>
      <c r="H865" s="62"/>
      <c r="I865" s="62"/>
      <c r="J865" s="62"/>
      <c r="K865" s="62"/>
      <c r="L865" s="62"/>
      <c r="M865" s="115"/>
      <c r="N865" s="115"/>
      <c r="O865" s="115"/>
      <c r="P865" s="115"/>
      <c r="Q865" s="115"/>
      <c r="R865" s="115"/>
      <c r="S865" s="115"/>
      <c r="T865" s="115"/>
      <c r="U865" s="115"/>
      <c r="V865" s="115"/>
      <c r="W865" s="115"/>
      <c r="X865" s="115"/>
      <c r="Y865" s="115"/>
      <c r="Z865" s="115"/>
      <c r="AA865" s="115"/>
      <c r="AB865" s="115"/>
      <c r="AC865" s="115"/>
      <c r="AD865" s="115"/>
      <c r="AE865" s="115"/>
      <c r="AF865" s="115"/>
      <c r="AG865" s="115"/>
      <c r="AH865" s="115"/>
      <c r="AI865" s="115"/>
      <c r="AJ865" s="115"/>
      <c r="AK865" s="115"/>
      <c r="AL865" s="115"/>
      <c r="AM865" s="115"/>
      <c r="AN865" s="115"/>
      <c r="AO865" s="115"/>
      <c r="AP865" s="115"/>
      <c r="AQ865" s="115"/>
      <c r="AR865" s="115"/>
      <c r="AS865" s="115"/>
      <c r="AT865" s="115"/>
      <c r="AU865" s="115"/>
      <c r="AV865" s="115"/>
      <c r="AW865" s="115"/>
      <c r="AX865" s="252"/>
      <c r="AY865" s="254"/>
      <c r="BD865" s="47"/>
      <c r="BE865" s="257"/>
      <c r="BJ865" s="263"/>
    </row>
    <row r="866" spans="3:62" s="36" customFormat="1">
      <c r="C866" s="62"/>
      <c r="D866" s="62"/>
      <c r="E866" s="62"/>
      <c r="F866" s="62"/>
      <c r="G866" s="62"/>
      <c r="H866" s="62"/>
      <c r="I866" s="62"/>
      <c r="J866" s="62"/>
      <c r="K866" s="62"/>
      <c r="L866" s="62"/>
      <c r="M866" s="115"/>
      <c r="N866" s="115"/>
      <c r="O866" s="115"/>
      <c r="P866" s="115"/>
      <c r="Q866" s="115"/>
      <c r="R866" s="115"/>
      <c r="S866" s="115"/>
      <c r="T866" s="115"/>
      <c r="U866" s="115"/>
      <c r="V866" s="115"/>
      <c r="W866" s="115"/>
      <c r="X866" s="115"/>
      <c r="Y866" s="115"/>
      <c r="Z866" s="115"/>
      <c r="AA866" s="115"/>
      <c r="AB866" s="115"/>
      <c r="AC866" s="115"/>
      <c r="AD866" s="115"/>
      <c r="AE866" s="115"/>
      <c r="AF866" s="115"/>
      <c r="AG866" s="115"/>
      <c r="AH866" s="115"/>
      <c r="AI866" s="115"/>
      <c r="AJ866" s="115"/>
      <c r="AK866" s="115"/>
      <c r="AL866" s="115"/>
      <c r="AM866" s="115"/>
      <c r="AN866" s="115"/>
      <c r="AO866" s="115"/>
      <c r="AP866" s="115"/>
      <c r="AQ866" s="115"/>
      <c r="AR866" s="115"/>
      <c r="AS866" s="115"/>
      <c r="AT866" s="115"/>
      <c r="AU866" s="115"/>
      <c r="AV866" s="115"/>
      <c r="AW866" s="115"/>
      <c r="AX866" s="252" t="str">
        <f>"現在"&amp;LEN(M865)&amp;"字です。"</f>
        <v>現在0字です。</v>
      </c>
      <c r="AY866" s="254"/>
      <c r="BD866" s="47"/>
      <c r="BE866" s="257"/>
      <c r="BJ866" s="263"/>
    </row>
    <row r="867" spans="3:62" s="36" customFormat="1" ht="16.5" customHeight="1">
      <c r="C867" s="62"/>
      <c r="D867" s="62"/>
      <c r="E867" s="62"/>
      <c r="F867" s="62"/>
      <c r="G867" s="62"/>
      <c r="H867" s="62"/>
      <c r="I867" s="62"/>
      <c r="J867" s="62"/>
      <c r="K867" s="62"/>
      <c r="L867" s="62"/>
      <c r="M867" s="115"/>
      <c r="N867" s="115"/>
      <c r="O867" s="115"/>
      <c r="P867" s="115"/>
      <c r="Q867" s="115"/>
      <c r="R867" s="115"/>
      <c r="S867" s="115"/>
      <c r="T867" s="115"/>
      <c r="U867" s="115"/>
      <c r="V867" s="115"/>
      <c r="W867" s="115"/>
      <c r="X867" s="115"/>
      <c r="Y867" s="115"/>
      <c r="Z867" s="115"/>
      <c r="AA867" s="115"/>
      <c r="AB867" s="115"/>
      <c r="AC867" s="115"/>
      <c r="AD867" s="115"/>
      <c r="AE867" s="115"/>
      <c r="AF867" s="115"/>
      <c r="AG867" s="115"/>
      <c r="AH867" s="115"/>
      <c r="AI867" s="115"/>
      <c r="AJ867" s="115"/>
      <c r="AK867" s="115"/>
      <c r="AL867" s="115"/>
      <c r="AM867" s="115"/>
      <c r="AN867" s="115"/>
      <c r="AO867" s="115"/>
      <c r="AP867" s="115"/>
      <c r="AQ867" s="115"/>
      <c r="AR867" s="115"/>
      <c r="AS867" s="115"/>
      <c r="AT867" s="115"/>
      <c r="AU867" s="115"/>
      <c r="AV867" s="115"/>
      <c r="AW867" s="115"/>
      <c r="AX867" s="249" t="str">
        <f>IF(LEN(M865)&gt;=100,"","あと"&amp;100-LEN(M865)&amp;"字入力してください。")</f>
        <v>あと100字入力してください。</v>
      </c>
      <c r="AY867" s="251"/>
      <c r="BD867" s="47"/>
      <c r="BE867" s="257"/>
      <c r="BJ867" s="263"/>
    </row>
    <row r="868" spans="3:62" s="36" customFormat="1" ht="16.5" customHeight="1">
      <c r="C868" s="63" t="s">
        <v>8545</v>
      </c>
      <c r="D868" s="84"/>
      <c r="E868" s="87"/>
      <c r="F868" s="63" t="s">
        <v>1283</v>
      </c>
      <c r="G868" s="84"/>
      <c r="H868" s="84"/>
      <c r="I868" s="84"/>
      <c r="J868" s="87"/>
      <c r="K868" s="63" t="s">
        <v>2497</v>
      </c>
      <c r="L868" s="87"/>
      <c r="M868" s="112"/>
      <c r="N868" s="125"/>
      <c r="O868" s="130" t="s">
        <v>12022</v>
      </c>
      <c r="P868" s="130"/>
      <c r="Q868" s="130"/>
      <c r="R868" s="130"/>
      <c r="S868" s="130"/>
      <c r="T868" s="130"/>
      <c r="U868" s="130"/>
      <c r="V868" s="130"/>
      <c r="W868" s="130"/>
      <c r="X868" s="130"/>
      <c r="Y868" s="130"/>
      <c r="Z868" s="130"/>
      <c r="AA868" s="130"/>
      <c r="AB868" s="130"/>
      <c r="AC868" s="130"/>
      <c r="AD868" s="130"/>
      <c r="AE868" s="130"/>
      <c r="AF868" s="130"/>
      <c r="AG868" s="130"/>
      <c r="AH868" s="130"/>
      <c r="AI868" s="130"/>
      <c r="AJ868" s="130"/>
      <c r="AK868" s="130"/>
      <c r="AL868" s="130"/>
      <c r="AM868" s="130"/>
      <c r="AN868" s="130"/>
      <c r="AO868" s="130"/>
      <c r="AP868" s="130"/>
      <c r="AQ868" s="130"/>
      <c r="AR868" s="130"/>
      <c r="AS868" s="130"/>
      <c r="AT868" s="130"/>
      <c r="AU868" s="130"/>
      <c r="AV868" s="130"/>
      <c r="AW868" s="242"/>
      <c r="AX868" s="252"/>
      <c r="AY868" s="251"/>
      <c r="BD868" s="47"/>
      <c r="BE868" s="257" t="b">
        <v>0</v>
      </c>
      <c r="BI868" s="36" t="str">
        <f>IF(BH848="未計測",IF(BE876=1,IF(OR(AND(BE868=FALSE,BE869=FALSE,BE870=FALSE,BE871=FALSE,BE872=FALSE),M873="",Z876="",M882=""),"未回答",IF(AND(AX875="",AX884=""),"回答済み","字数不足")),IF(BE876=2,IF(OR(AND(BE868=FALSE,BE869=FALSE,BE870=FALSE,BE871=FALSE,BE872=FALSE),M873="",Z879="",M882=""),"未回答",IF(AND(AX875="",AX881="",AX884=""),"回答済み","字数不足")),"未回答")),"―")</f>
        <v>―</v>
      </c>
      <c r="BJ868" s="263"/>
    </row>
    <row r="869" spans="3:62" s="36" customFormat="1" ht="16.5" customHeight="1">
      <c r="C869" s="60"/>
      <c r="D869" s="83"/>
      <c r="E869" s="88"/>
      <c r="F869" s="60"/>
      <c r="G869" s="83"/>
      <c r="H869" s="83"/>
      <c r="I869" s="83"/>
      <c r="J869" s="88"/>
      <c r="K869" s="60"/>
      <c r="L869" s="88"/>
      <c r="M869" s="113"/>
      <c r="N869" s="126"/>
      <c r="O869" s="131" t="s">
        <v>11487</v>
      </c>
      <c r="P869" s="131"/>
      <c r="Q869" s="131"/>
      <c r="R869" s="131"/>
      <c r="S869" s="131"/>
      <c r="T869" s="131"/>
      <c r="U869" s="131"/>
      <c r="V869" s="131"/>
      <c r="W869" s="131"/>
      <c r="X869" s="131"/>
      <c r="Y869" s="131"/>
      <c r="Z869" s="131"/>
      <c r="AA869" s="131"/>
      <c r="AB869" s="131"/>
      <c r="AC869" s="131"/>
      <c r="AD869" s="131"/>
      <c r="AE869" s="131"/>
      <c r="AF869" s="131"/>
      <c r="AG869" s="131"/>
      <c r="AH869" s="131"/>
      <c r="AI869" s="131"/>
      <c r="AJ869" s="131"/>
      <c r="AK869" s="131"/>
      <c r="AL869" s="131"/>
      <c r="AM869" s="131"/>
      <c r="AN869" s="131"/>
      <c r="AO869" s="131"/>
      <c r="AP869" s="131"/>
      <c r="AQ869" s="131"/>
      <c r="AR869" s="131"/>
      <c r="AS869" s="131"/>
      <c r="AT869" s="131"/>
      <c r="AU869" s="131"/>
      <c r="AV869" s="131"/>
      <c r="AW869" s="243"/>
      <c r="AX869" s="252"/>
      <c r="AY869" s="251"/>
      <c r="BD869" s="47"/>
      <c r="BE869" s="257" t="b">
        <v>0</v>
      </c>
      <c r="BJ869" s="263"/>
    </row>
    <row r="870" spans="3:62" s="36" customFormat="1" ht="16.5" customHeight="1">
      <c r="C870" s="60"/>
      <c r="D870" s="83"/>
      <c r="E870" s="88"/>
      <c r="F870" s="60"/>
      <c r="G870" s="83"/>
      <c r="H870" s="83"/>
      <c r="I870" s="83"/>
      <c r="J870" s="88"/>
      <c r="K870" s="60"/>
      <c r="L870" s="88"/>
      <c r="M870" s="113"/>
      <c r="N870" s="126"/>
      <c r="O870" s="131" t="s">
        <v>11960</v>
      </c>
      <c r="P870" s="131"/>
      <c r="Q870" s="131"/>
      <c r="R870" s="131"/>
      <c r="S870" s="131"/>
      <c r="T870" s="131"/>
      <c r="U870" s="131"/>
      <c r="V870" s="131"/>
      <c r="W870" s="131"/>
      <c r="X870" s="131"/>
      <c r="Y870" s="131"/>
      <c r="Z870" s="131"/>
      <c r="AA870" s="131"/>
      <c r="AB870" s="131"/>
      <c r="AC870" s="131"/>
      <c r="AD870" s="131"/>
      <c r="AE870" s="131"/>
      <c r="AF870" s="131"/>
      <c r="AG870" s="131"/>
      <c r="AH870" s="131"/>
      <c r="AI870" s="131"/>
      <c r="AJ870" s="131"/>
      <c r="AK870" s="131"/>
      <c r="AL870" s="131"/>
      <c r="AM870" s="131"/>
      <c r="AN870" s="131"/>
      <c r="AO870" s="131"/>
      <c r="AP870" s="131"/>
      <c r="AQ870" s="131"/>
      <c r="AR870" s="131"/>
      <c r="AS870" s="131"/>
      <c r="AT870" s="131"/>
      <c r="AU870" s="131"/>
      <c r="AV870" s="131"/>
      <c r="AW870" s="243"/>
      <c r="AX870" s="252"/>
      <c r="AY870" s="251"/>
      <c r="BD870" s="47"/>
      <c r="BE870" s="257" t="b">
        <v>0</v>
      </c>
      <c r="BJ870" s="263"/>
    </row>
    <row r="871" spans="3:62" s="36" customFormat="1" ht="16.5" customHeight="1">
      <c r="C871" s="60"/>
      <c r="D871" s="83"/>
      <c r="E871" s="88"/>
      <c r="F871" s="60"/>
      <c r="G871" s="83"/>
      <c r="H871" s="83"/>
      <c r="I871" s="83"/>
      <c r="J871" s="88"/>
      <c r="K871" s="60"/>
      <c r="L871" s="88"/>
      <c r="M871" s="113"/>
      <c r="N871" s="126"/>
      <c r="O871" s="131" t="s">
        <v>11963</v>
      </c>
      <c r="P871" s="131"/>
      <c r="Q871" s="131"/>
      <c r="R871" s="131"/>
      <c r="S871" s="131"/>
      <c r="T871" s="131"/>
      <c r="U871" s="131"/>
      <c r="V871" s="131"/>
      <c r="W871" s="131"/>
      <c r="X871" s="131"/>
      <c r="Y871" s="131"/>
      <c r="Z871" s="131"/>
      <c r="AA871" s="131"/>
      <c r="AB871" s="131"/>
      <c r="AC871" s="131"/>
      <c r="AD871" s="131"/>
      <c r="AE871" s="131"/>
      <c r="AF871" s="131"/>
      <c r="AG871" s="131"/>
      <c r="AH871" s="131"/>
      <c r="AI871" s="131"/>
      <c r="AJ871" s="131"/>
      <c r="AK871" s="131"/>
      <c r="AL871" s="131"/>
      <c r="AM871" s="131"/>
      <c r="AN871" s="131"/>
      <c r="AO871" s="131"/>
      <c r="AP871" s="131"/>
      <c r="AQ871" s="131"/>
      <c r="AR871" s="131"/>
      <c r="AS871" s="131"/>
      <c r="AT871" s="131"/>
      <c r="AU871" s="131"/>
      <c r="AV871" s="131"/>
      <c r="AW871" s="243"/>
      <c r="AX871" s="252"/>
      <c r="AY871" s="251"/>
      <c r="BD871" s="47"/>
      <c r="BE871" s="257" t="b">
        <v>0</v>
      </c>
      <c r="BJ871" s="263"/>
    </row>
    <row r="872" spans="3:62" s="36" customFormat="1" ht="16.5" customHeight="1">
      <c r="C872" s="60"/>
      <c r="D872" s="83"/>
      <c r="E872" s="88"/>
      <c r="F872" s="60"/>
      <c r="G872" s="83"/>
      <c r="H872" s="83"/>
      <c r="I872" s="83"/>
      <c r="J872" s="88"/>
      <c r="K872" s="61"/>
      <c r="L872" s="89"/>
      <c r="M872" s="113"/>
      <c r="N872" s="126"/>
      <c r="O872" s="131" t="s">
        <v>11961</v>
      </c>
      <c r="P872" s="131"/>
      <c r="Q872" s="131"/>
      <c r="R872" s="131"/>
      <c r="S872" s="131"/>
      <c r="T872" s="131"/>
      <c r="U872" s="131"/>
      <c r="V872" s="131"/>
      <c r="W872" s="131"/>
      <c r="X872" s="131"/>
      <c r="Y872" s="131"/>
      <c r="Z872" s="131"/>
      <c r="AA872" s="131"/>
      <c r="AB872" s="131"/>
      <c r="AC872" s="131"/>
      <c r="AD872" s="131"/>
      <c r="AE872" s="131"/>
      <c r="AF872" s="131"/>
      <c r="AG872" s="131"/>
      <c r="AH872" s="131"/>
      <c r="AI872" s="131"/>
      <c r="AJ872" s="131"/>
      <c r="AK872" s="131"/>
      <c r="AL872" s="131"/>
      <c r="AM872" s="131"/>
      <c r="AN872" s="131"/>
      <c r="AO872" s="131"/>
      <c r="AP872" s="131"/>
      <c r="AQ872" s="131"/>
      <c r="AR872" s="131"/>
      <c r="AS872" s="131"/>
      <c r="AT872" s="131"/>
      <c r="AU872" s="131"/>
      <c r="AV872" s="131"/>
      <c r="AW872" s="243"/>
      <c r="AX872" s="252"/>
      <c r="AY872" s="251"/>
      <c r="BD872" s="47"/>
      <c r="BE872" s="257" t="b">
        <v>0</v>
      </c>
      <c r="BJ872" s="263"/>
    </row>
    <row r="873" spans="3:62" s="36" customFormat="1" ht="16.5" customHeight="1">
      <c r="C873" s="60"/>
      <c r="D873" s="83"/>
      <c r="E873" s="88"/>
      <c r="F873" s="60"/>
      <c r="G873" s="83"/>
      <c r="H873" s="83"/>
      <c r="I873" s="83"/>
      <c r="J873" s="88"/>
      <c r="K873" s="62" t="s">
        <v>10677</v>
      </c>
      <c r="L873" s="62"/>
      <c r="M873" s="115"/>
      <c r="N873" s="115"/>
      <c r="O873" s="115"/>
      <c r="P873" s="115"/>
      <c r="Q873" s="115"/>
      <c r="R873" s="115"/>
      <c r="S873" s="115"/>
      <c r="T873" s="115"/>
      <c r="U873" s="115"/>
      <c r="V873" s="115"/>
      <c r="W873" s="115"/>
      <c r="X873" s="115"/>
      <c r="Y873" s="115"/>
      <c r="Z873" s="115"/>
      <c r="AA873" s="115"/>
      <c r="AB873" s="115"/>
      <c r="AC873" s="115"/>
      <c r="AD873" s="115"/>
      <c r="AE873" s="115"/>
      <c r="AF873" s="115"/>
      <c r="AG873" s="115"/>
      <c r="AH873" s="115"/>
      <c r="AI873" s="115"/>
      <c r="AJ873" s="115"/>
      <c r="AK873" s="115"/>
      <c r="AL873" s="115"/>
      <c r="AM873" s="115"/>
      <c r="AN873" s="115"/>
      <c r="AO873" s="115"/>
      <c r="AP873" s="115"/>
      <c r="AQ873" s="115"/>
      <c r="AR873" s="115"/>
      <c r="AS873" s="115"/>
      <c r="AT873" s="115"/>
      <c r="AU873" s="115"/>
      <c r="AV873" s="115"/>
      <c r="AW873" s="115"/>
      <c r="AX873" s="252"/>
      <c r="AY873" s="251"/>
      <c r="BD873" s="47"/>
      <c r="BE873" s="257"/>
      <c r="BJ873" s="263"/>
    </row>
    <row r="874" spans="3:62" s="36" customFormat="1" ht="16.5" customHeight="1">
      <c r="C874" s="60"/>
      <c r="D874" s="83"/>
      <c r="E874" s="88"/>
      <c r="F874" s="60"/>
      <c r="G874" s="83"/>
      <c r="H874" s="83"/>
      <c r="I874" s="83"/>
      <c r="J874" s="88"/>
      <c r="K874" s="62"/>
      <c r="L874" s="62"/>
      <c r="M874" s="115"/>
      <c r="N874" s="115"/>
      <c r="O874" s="115"/>
      <c r="P874" s="115"/>
      <c r="Q874" s="115"/>
      <c r="R874" s="115"/>
      <c r="S874" s="115"/>
      <c r="T874" s="115"/>
      <c r="U874" s="115"/>
      <c r="V874" s="115"/>
      <c r="W874" s="115"/>
      <c r="X874" s="115"/>
      <c r="Y874" s="115"/>
      <c r="Z874" s="115"/>
      <c r="AA874" s="115"/>
      <c r="AB874" s="115"/>
      <c r="AC874" s="115"/>
      <c r="AD874" s="115"/>
      <c r="AE874" s="115"/>
      <c r="AF874" s="115"/>
      <c r="AG874" s="115"/>
      <c r="AH874" s="115"/>
      <c r="AI874" s="115"/>
      <c r="AJ874" s="115"/>
      <c r="AK874" s="115"/>
      <c r="AL874" s="115"/>
      <c r="AM874" s="115"/>
      <c r="AN874" s="115"/>
      <c r="AO874" s="115"/>
      <c r="AP874" s="115"/>
      <c r="AQ874" s="115"/>
      <c r="AR874" s="115"/>
      <c r="AS874" s="115"/>
      <c r="AT874" s="115"/>
      <c r="AU874" s="115"/>
      <c r="AV874" s="115"/>
      <c r="AW874" s="115"/>
      <c r="AX874" s="252" t="str">
        <f>"現在"&amp;LEN(M873)&amp;"字です。"</f>
        <v>現在0字です。</v>
      </c>
      <c r="AY874" s="251"/>
      <c r="BD874" s="47"/>
      <c r="BE874" s="257"/>
      <c r="BJ874" s="263"/>
    </row>
    <row r="875" spans="3:62" s="36" customFormat="1" ht="16.5" customHeight="1">
      <c r="C875" s="60"/>
      <c r="D875" s="83"/>
      <c r="E875" s="88"/>
      <c r="F875" s="61"/>
      <c r="G875" s="82"/>
      <c r="H875" s="82"/>
      <c r="I875" s="82"/>
      <c r="J875" s="89"/>
      <c r="K875" s="62"/>
      <c r="L875" s="62"/>
      <c r="M875" s="115"/>
      <c r="N875" s="115"/>
      <c r="O875" s="115"/>
      <c r="P875" s="115"/>
      <c r="Q875" s="115"/>
      <c r="R875" s="115"/>
      <c r="S875" s="115"/>
      <c r="T875" s="115"/>
      <c r="U875" s="115"/>
      <c r="V875" s="115"/>
      <c r="W875" s="115"/>
      <c r="X875" s="115"/>
      <c r="Y875" s="115"/>
      <c r="Z875" s="115"/>
      <c r="AA875" s="115"/>
      <c r="AB875" s="115"/>
      <c r="AC875" s="115"/>
      <c r="AD875" s="115"/>
      <c r="AE875" s="115"/>
      <c r="AF875" s="115"/>
      <c r="AG875" s="115"/>
      <c r="AH875" s="115"/>
      <c r="AI875" s="115"/>
      <c r="AJ875" s="115"/>
      <c r="AK875" s="115"/>
      <c r="AL875" s="115"/>
      <c r="AM875" s="115"/>
      <c r="AN875" s="115"/>
      <c r="AO875" s="115"/>
      <c r="AP875" s="115"/>
      <c r="AQ875" s="115"/>
      <c r="AR875" s="115"/>
      <c r="AS875" s="115"/>
      <c r="AT875" s="115"/>
      <c r="AU875" s="115"/>
      <c r="AV875" s="115"/>
      <c r="AW875" s="115"/>
      <c r="AX875" s="249" t="str">
        <f>IF(LEN(M873)&gt;=100,"","あと"&amp;100-LEN(M873)&amp;"字入力してください。")</f>
        <v>あと100字入力してください。</v>
      </c>
      <c r="AY875" s="251"/>
      <c r="BD875" s="47"/>
      <c r="BE875" s="257"/>
      <c r="BJ875" s="263"/>
    </row>
    <row r="876" spans="3:62" s="36" customFormat="1" ht="16.5" customHeight="1">
      <c r="C876" s="60"/>
      <c r="D876" s="83"/>
      <c r="E876" s="88"/>
      <c r="F876" s="63" t="s">
        <v>7494</v>
      </c>
      <c r="G876" s="84"/>
      <c r="H876" s="84"/>
      <c r="I876" s="84"/>
      <c r="J876" s="84"/>
      <c r="K876" s="84"/>
      <c r="L876" s="87"/>
      <c r="M876" s="116"/>
      <c r="N876" s="79"/>
      <c r="O876" s="135" t="s">
        <v>11957</v>
      </c>
      <c r="P876" s="135"/>
      <c r="Q876" s="135"/>
      <c r="R876" s="135"/>
      <c r="S876" s="135"/>
      <c r="T876" s="135"/>
      <c r="U876" s="158"/>
      <c r="V876" s="63" t="s">
        <v>11959</v>
      </c>
      <c r="W876" s="84"/>
      <c r="X876" s="84"/>
      <c r="Y876" s="87"/>
      <c r="Z876" s="116"/>
      <c r="AA876" s="79"/>
      <c r="AB876" s="79"/>
      <c r="AC876" s="79"/>
      <c r="AD876" s="79"/>
      <c r="AE876" s="79"/>
      <c r="AF876" s="79"/>
      <c r="AG876" s="79"/>
      <c r="AH876" s="79"/>
      <c r="AI876" s="79"/>
      <c r="AJ876" s="79"/>
      <c r="AK876" s="79"/>
      <c r="AL876" s="79"/>
      <c r="AM876" s="79"/>
      <c r="AN876" s="79"/>
      <c r="AO876" s="79"/>
      <c r="AP876" s="79"/>
      <c r="AQ876" s="79"/>
      <c r="AR876" s="79"/>
      <c r="AS876" s="79"/>
      <c r="AT876" s="79"/>
      <c r="AU876" s="79"/>
      <c r="AV876" s="79"/>
      <c r="AW876" s="167"/>
      <c r="AX876" s="249"/>
      <c r="AY876" s="251"/>
      <c r="BD876" s="47"/>
      <c r="BE876" s="257">
        <v>0</v>
      </c>
      <c r="BJ876" s="263"/>
    </row>
    <row r="877" spans="3:62" s="36" customFormat="1" ht="16.5" customHeight="1">
      <c r="C877" s="60"/>
      <c r="D877" s="83"/>
      <c r="E877" s="88"/>
      <c r="F877" s="60"/>
      <c r="G877" s="83"/>
      <c r="H877" s="83"/>
      <c r="I877" s="83"/>
      <c r="J877" s="83"/>
      <c r="K877" s="83"/>
      <c r="L877" s="88"/>
      <c r="M877" s="117"/>
      <c r="N877" s="80"/>
      <c r="O877" s="136"/>
      <c r="P877" s="136"/>
      <c r="Q877" s="136"/>
      <c r="R877" s="136"/>
      <c r="S877" s="136"/>
      <c r="T877" s="136"/>
      <c r="U877" s="159"/>
      <c r="V877" s="60"/>
      <c r="W877" s="83"/>
      <c r="X877" s="83"/>
      <c r="Y877" s="88"/>
      <c r="Z877" s="117"/>
      <c r="AA877" s="80"/>
      <c r="AB877" s="80"/>
      <c r="AC877" s="80"/>
      <c r="AD877" s="80"/>
      <c r="AE877" s="80"/>
      <c r="AF877" s="80"/>
      <c r="AG877" s="80"/>
      <c r="AH877" s="80"/>
      <c r="AI877" s="80"/>
      <c r="AJ877" s="80"/>
      <c r="AK877" s="80"/>
      <c r="AL877" s="80"/>
      <c r="AM877" s="80"/>
      <c r="AN877" s="80"/>
      <c r="AO877" s="80"/>
      <c r="AP877" s="80"/>
      <c r="AQ877" s="80"/>
      <c r="AR877" s="80"/>
      <c r="AS877" s="80"/>
      <c r="AT877" s="80"/>
      <c r="AU877" s="80"/>
      <c r="AV877" s="80"/>
      <c r="AW877" s="168"/>
      <c r="AX877" s="249"/>
      <c r="AY877" s="251"/>
      <c r="BD877" s="47"/>
      <c r="BE877" s="257"/>
      <c r="BJ877" s="263"/>
    </row>
    <row r="878" spans="3:62" s="36" customFormat="1" ht="16.5" customHeight="1">
      <c r="C878" s="60"/>
      <c r="D878" s="83"/>
      <c r="E878" s="88"/>
      <c r="F878" s="60"/>
      <c r="G878" s="83"/>
      <c r="H878" s="83"/>
      <c r="I878" s="83"/>
      <c r="J878" s="83"/>
      <c r="K878" s="83"/>
      <c r="L878" s="88"/>
      <c r="M878" s="118"/>
      <c r="N878" s="128"/>
      <c r="O878" s="137"/>
      <c r="P878" s="137"/>
      <c r="Q878" s="137"/>
      <c r="R878" s="137"/>
      <c r="S878" s="137"/>
      <c r="T878" s="137"/>
      <c r="U878" s="160"/>
      <c r="V878" s="61"/>
      <c r="W878" s="82"/>
      <c r="X878" s="82"/>
      <c r="Y878" s="89"/>
      <c r="Z878" s="118"/>
      <c r="AA878" s="128"/>
      <c r="AB878" s="128"/>
      <c r="AC878" s="128"/>
      <c r="AD878" s="128"/>
      <c r="AE878" s="128"/>
      <c r="AF878" s="128"/>
      <c r="AG878" s="128"/>
      <c r="AH878" s="128"/>
      <c r="AI878" s="128"/>
      <c r="AJ878" s="128"/>
      <c r="AK878" s="128"/>
      <c r="AL878" s="128"/>
      <c r="AM878" s="128"/>
      <c r="AN878" s="128"/>
      <c r="AO878" s="128"/>
      <c r="AP878" s="128"/>
      <c r="AQ878" s="128"/>
      <c r="AR878" s="128"/>
      <c r="AS878" s="128"/>
      <c r="AT878" s="128"/>
      <c r="AU878" s="128"/>
      <c r="AV878" s="128"/>
      <c r="AW878" s="247"/>
      <c r="AX878" s="249"/>
      <c r="AY878" s="251"/>
      <c r="BD878" s="47"/>
      <c r="BE878" s="257"/>
      <c r="BJ878" s="263"/>
    </row>
    <row r="879" spans="3:62" s="36" customFormat="1" ht="16.5" customHeight="1">
      <c r="C879" s="60"/>
      <c r="D879" s="83"/>
      <c r="E879" s="88"/>
      <c r="F879" s="60"/>
      <c r="G879" s="83"/>
      <c r="H879" s="83"/>
      <c r="I879" s="83"/>
      <c r="J879" s="83"/>
      <c r="K879" s="83"/>
      <c r="L879" s="88"/>
      <c r="M879" s="116"/>
      <c r="N879" s="79"/>
      <c r="O879" s="135" t="s">
        <v>10367</v>
      </c>
      <c r="P879" s="135"/>
      <c r="Q879" s="135"/>
      <c r="R879" s="135"/>
      <c r="S879" s="135"/>
      <c r="T879" s="135"/>
      <c r="U879" s="158"/>
      <c r="V879" s="63" t="s">
        <v>4018</v>
      </c>
      <c r="W879" s="84"/>
      <c r="X879" s="84"/>
      <c r="Y879" s="87"/>
      <c r="Z879" s="119"/>
      <c r="AA879" s="129"/>
      <c r="AB879" s="129"/>
      <c r="AC879" s="129"/>
      <c r="AD879" s="129"/>
      <c r="AE879" s="129"/>
      <c r="AF879" s="129"/>
      <c r="AG879" s="129"/>
      <c r="AH879" s="129"/>
      <c r="AI879" s="129"/>
      <c r="AJ879" s="129"/>
      <c r="AK879" s="129"/>
      <c r="AL879" s="129"/>
      <c r="AM879" s="129"/>
      <c r="AN879" s="129"/>
      <c r="AO879" s="129"/>
      <c r="AP879" s="129"/>
      <c r="AQ879" s="129"/>
      <c r="AR879" s="129"/>
      <c r="AS879" s="129"/>
      <c r="AT879" s="129"/>
      <c r="AU879" s="129"/>
      <c r="AV879" s="129"/>
      <c r="AW879" s="239"/>
      <c r="AX879" s="252"/>
      <c r="AY879" s="251"/>
      <c r="BD879" s="47"/>
      <c r="BE879" s="257"/>
      <c r="BJ879" s="263"/>
    </row>
    <row r="880" spans="3:62" s="36" customFormat="1" ht="16.5" customHeight="1">
      <c r="C880" s="60"/>
      <c r="D880" s="83"/>
      <c r="E880" s="88"/>
      <c r="F880" s="60"/>
      <c r="G880" s="83"/>
      <c r="H880" s="83"/>
      <c r="I880" s="83"/>
      <c r="J880" s="83"/>
      <c r="K880" s="83"/>
      <c r="L880" s="88"/>
      <c r="M880" s="117"/>
      <c r="N880" s="80"/>
      <c r="O880" s="136"/>
      <c r="P880" s="136"/>
      <c r="Q880" s="136"/>
      <c r="R880" s="136"/>
      <c r="S880" s="136"/>
      <c r="T880" s="136"/>
      <c r="U880" s="159"/>
      <c r="V880" s="60"/>
      <c r="W880" s="83"/>
      <c r="X880" s="83"/>
      <c r="Y880" s="88"/>
      <c r="Z880" s="109"/>
      <c r="AA880" s="124"/>
      <c r="AB880" s="124"/>
      <c r="AC880" s="124"/>
      <c r="AD880" s="124"/>
      <c r="AE880" s="124"/>
      <c r="AF880" s="124"/>
      <c r="AG880" s="124"/>
      <c r="AH880" s="124"/>
      <c r="AI880" s="124"/>
      <c r="AJ880" s="124"/>
      <c r="AK880" s="124"/>
      <c r="AL880" s="124"/>
      <c r="AM880" s="124"/>
      <c r="AN880" s="124"/>
      <c r="AO880" s="124"/>
      <c r="AP880" s="124"/>
      <c r="AQ880" s="124"/>
      <c r="AR880" s="124"/>
      <c r="AS880" s="124"/>
      <c r="AT880" s="124"/>
      <c r="AU880" s="124"/>
      <c r="AV880" s="124"/>
      <c r="AW880" s="240"/>
      <c r="AX880" s="252" t="str">
        <f>"現在"&amp;LEN(Z879)&amp;"字です。"</f>
        <v>現在0字です。</v>
      </c>
      <c r="AY880" s="251"/>
      <c r="BD880" s="47"/>
      <c r="BE880" s="257"/>
      <c r="BJ880" s="263"/>
    </row>
    <row r="881" spans="3:62" s="36" customFormat="1" ht="16.5" customHeight="1">
      <c r="C881" s="60"/>
      <c r="D881" s="83"/>
      <c r="E881" s="88"/>
      <c r="F881" s="61"/>
      <c r="G881" s="82"/>
      <c r="H881" s="82"/>
      <c r="I881" s="82"/>
      <c r="J881" s="82"/>
      <c r="K881" s="82"/>
      <c r="L881" s="89"/>
      <c r="M881" s="118"/>
      <c r="N881" s="128"/>
      <c r="O881" s="137"/>
      <c r="P881" s="137"/>
      <c r="Q881" s="137"/>
      <c r="R881" s="137"/>
      <c r="S881" s="137"/>
      <c r="T881" s="137"/>
      <c r="U881" s="160"/>
      <c r="V881" s="61"/>
      <c r="W881" s="82"/>
      <c r="X881" s="82"/>
      <c r="Y881" s="89"/>
      <c r="Z881" s="110"/>
      <c r="AA881" s="123"/>
      <c r="AB881" s="123"/>
      <c r="AC881" s="123"/>
      <c r="AD881" s="123"/>
      <c r="AE881" s="123"/>
      <c r="AF881" s="123"/>
      <c r="AG881" s="123"/>
      <c r="AH881" s="123"/>
      <c r="AI881" s="123"/>
      <c r="AJ881" s="123"/>
      <c r="AK881" s="123"/>
      <c r="AL881" s="123"/>
      <c r="AM881" s="123"/>
      <c r="AN881" s="123"/>
      <c r="AO881" s="123"/>
      <c r="AP881" s="123"/>
      <c r="AQ881" s="123"/>
      <c r="AR881" s="123"/>
      <c r="AS881" s="123"/>
      <c r="AT881" s="123"/>
      <c r="AU881" s="123"/>
      <c r="AV881" s="123"/>
      <c r="AW881" s="241"/>
      <c r="AX881" s="249" t="str">
        <f>IF(LEN(Z879)&gt;=100,"","あと"&amp;100-LEN(Z879)&amp;"字入力してください。")</f>
        <v>あと100字入力してください。</v>
      </c>
      <c r="AY881" s="251"/>
      <c r="BD881" s="47"/>
      <c r="BE881" s="257"/>
      <c r="BJ881" s="263"/>
    </row>
    <row r="882" spans="3:62" s="36" customFormat="1" ht="16.5" customHeight="1">
      <c r="C882" s="60"/>
      <c r="D882" s="83"/>
      <c r="E882" s="88"/>
      <c r="F882" s="62" t="s">
        <v>11955</v>
      </c>
      <c r="G882" s="62"/>
      <c r="H882" s="62"/>
      <c r="I882" s="62"/>
      <c r="J882" s="62"/>
      <c r="K882" s="62"/>
      <c r="L882" s="62"/>
      <c r="M882" s="119"/>
      <c r="N882" s="129"/>
      <c r="O882" s="129"/>
      <c r="P882" s="129"/>
      <c r="Q882" s="129"/>
      <c r="R882" s="129"/>
      <c r="S882" s="129"/>
      <c r="T882" s="129"/>
      <c r="U882" s="129"/>
      <c r="V882" s="129"/>
      <c r="W882" s="129"/>
      <c r="X882" s="129"/>
      <c r="Y882" s="129"/>
      <c r="Z882" s="129"/>
      <c r="AA882" s="129"/>
      <c r="AB882" s="129"/>
      <c r="AC882" s="129"/>
      <c r="AD882" s="129"/>
      <c r="AE882" s="129"/>
      <c r="AF882" s="129"/>
      <c r="AG882" s="129"/>
      <c r="AH882" s="129"/>
      <c r="AI882" s="129"/>
      <c r="AJ882" s="129"/>
      <c r="AK882" s="129"/>
      <c r="AL882" s="129"/>
      <c r="AM882" s="129"/>
      <c r="AN882" s="129"/>
      <c r="AO882" s="129"/>
      <c r="AP882" s="129"/>
      <c r="AQ882" s="129"/>
      <c r="AR882" s="129"/>
      <c r="AS882" s="129"/>
      <c r="AT882" s="129"/>
      <c r="AU882" s="129"/>
      <c r="AV882" s="129"/>
      <c r="AW882" s="239"/>
      <c r="AX882" s="252"/>
      <c r="AY882" s="251"/>
      <c r="BD882" s="47"/>
      <c r="BE882" s="257"/>
      <c r="BJ882" s="263"/>
    </row>
    <row r="883" spans="3:62" s="36" customFormat="1" ht="16.5" customHeight="1">
      <c r="C883" s="60"/>
      <c r="D883" s="83"/>
      <c r="E883" s="88"/>
      <c r="F883" s="62"/>
      <c r="G883" s="62"/>
      <c r="H883" s="62"/>
      <c r="I883" s="62"/>
      <c r="J883" s="62"/>
      <c r="K883" s="62"/>
      <c r="L883" s="62"/>
      <c r="M883" s="109"/>
      <c r="N883" s="124"/>
      <c r="O883" s="124"/>
      <c r="P883" s="124"/>
      <c r="Q883" s="124"/>
      <c r="R883" s="124"/>
      <c r="S883" s="124"/>
      <c r="T883" s="124"/>
      <c r="U883" s="124"/>
      <c r="V883" s="124"/>
      <c r="W883" s="124"/>
      <c r="X883" s="124"/>
      <c r="Y883" s="124"/>
      <c r="Z883" s="124"/>
      <c r="AA883" s="124"/>
      <c r="AB883" s="124"/>
      <c r="AC883" s="124"/>
      <c r="AD883" s="124"/>
      <c r="AE883" s="124"/>
      <c r="AF883" s="124"/>
      <c r="AG883" s="124"/>
      <c r="AH883" s="124"/>
      <c r="AI883" s="124"/>
      <c r="AJ883" s="124"/>
      <c r="AK883" s="124"/>
      <c r="AL883" s="124"/>
      <c r="AM883" s="124"/>
      <c r="AN883" s="124"/>
      <c r="AO883" s="124"/>
      <c r="AP883" s="124"/>
      <c r="AQ883" s="124"/>
      <c r="AR883" s="124"/>
      <c r="AS883" s="124"/>
      <c r="AT883" s="124"/>
      <c r="AU883" s="124"/>
      <c r="AV883" s="124"/>
      <c r="AW883" s="240"/>
      <c r="AX883" s="252" t="str">
        <f>"現在"&amp;LEN(M882)&amp;"字です。"</f>
        <v>現在0字です。</v>
      </c>
      <c r="AY883" s="251"/>
      <c r="BD883" s="47"/>
      <c r="BE883" s="257"/>
      <c r="BJ883" s="263"/>
    </row>
    <row r="884" spans="3:62" s="36" customFormat="1" ht="16.5" customHeight="1">
      <c r="C884" s="61"/>
      <c r="D884" s="82"/>
      <c r="E884" s="89"/>
      <c r="F884" s="62"/>
      <c r="G884" s="62"/>
      <c r="H884" s="62"/>
      <c r="I884" s="62"/>
      <c r="J884" s="62"/>
      <c r="K884" s="62"/>
      <c r="L884" s="62"/>
      <c r="M884" s="110"/>
      <c r="N884" s="123"/>
      <c r="O884" s="123"/>
      <c r="P884" s="123"/>
      <c r="Q884" s="123"/>
      <c r="R884" s="123"/>
      <c r="S884" s="123"/>
      <c r="T884" s="123"/>
      <c r="U884" s="123"/>
      <c r="V884" s="123"/>
      <c r="W884" s="123"/>
      <c r="X884" s="123"/>
      <c r="Y884" s="123"/>
      <c r="Z884" s="123"/>
      <c r="AA884" s="123"/>
      <c r="AB884" s="123"/>
      <c r="AC884" s="123"/>
      <c r="AD884" s="123"/>
      <c r="AE884" s="123"/>
      <c r="AF884" s="123"/>
      <c r="AG884" s="123"/>
      <c r="AH884" s="123"/>
      <c r="AI884" s="123"/>
      <c r="AJ884" s="123"/>
      <c r="AK884" s="123"/>
      <c r="AL884" s="123"/>
      <c r="AM884" s="123"/>
      <c r="AN884" s="123"/>
      <c r="AO884" s="123"/>
      <c r="AP884" s="123"/>
      <c r="AQ884" s="123"/>
      <c r="AR884" s="123"/>
      <c r="AS884" s="123"/>
      <c r="AT884" s="123"/>
      <c r="AU884" s="123"/>
      <c r="AV884" s="123"/>
      <c r="AW884" s="241"/>
      <c r="AX884" s="249" t="str">
        <f>IF(LEN(M882)&gt;=100,"","あと"&amp;100-LEN(M882)&amp;"字入力してください。")</f>
        <v>あと100字入力してください。</v>
      </c>
      <c r="AY884" s="251"/>
      <c r="BD884" s="47"/>
      <c r="BE884" s="257"/>
      <c r="BJ884" s="263"/>
    </row>
    <row r="885" spans="3:62" s="36" customFormat="1" ht="16.5" customHeight="1">
      <c r="C885" s="62" t="s">
        <v>12052</v>
      </c>
      <c r="D885" s="62"/>
      <c r="E885" s="62"/>
      <c r="F885" s="62" t="s">
        <v>11955</v>
      </c>
      <c r="G885" s="62"/>
      <c r="H885" s="62"/>
      <c r="I885" s="62"/>
      <c r="J885" s="62"/>
      <c r="K885" s="62"/>
      <c r="L885" s="62"/>
      <c r="M885" s="119"/>
      <c r="N885" s="129"/>
      <c r="O885" s="129"/>
      <c r="P885" s="129"/>
      <c r="Q885" s="129"/>
      <c r="R885" s="129"/>
      <c r="S885" s="129"/>
      <c r="T885" s="129"/>
      <c r="U885" s="129"/>
      <c r="V885" s="129"/>
      <c r="W885" s="129"/>
      <c r="X885" s="129"/>
      <c r="Y885" s="129"/>
      <c r="Z885" s="129"/>
      <c r="AA885" s="129"/>
      <c r="AB885" s="129"/>
      <c r="AC885" s="129"/>
      <c r="AD885" s="129"/>
      <c r="AE885" s="129"/>
      <c r="AF885" s="129"/>
      <c r="AG885" s="129"/>
      <c r="AH885" s="129"/>
      <c r="AI885" s="129"/>
      <c r="AJ885" s="129"/>
      <c r="AK885" s="129"/>
      <c r="AL885" s="129"/>
      <c r="AM885" s="129"/>
      <c r="AN885" s="129"/>
      <c r="AO885" s="129"/>
      <c r="AP885" s="129"/>
      <c r="AQ885" s="129"/>
      <c r="AR885" s="129"/>
      <c r="AS885" s="129"/>
      <c r="AT885" s="129"/>
      <c r="AU885" s="129"/>
      <c r="AV885" s="129"/>
      <c r="AW885" s="239"/>
      <c r="AX885" s="252"/>
      <c r="AY885" s="251"/>
      <c r="BD885" s="47"/>
      <c r="BE885" s="257"/>
      <c r="BI885" s="36" t="str">
        <f>IF(BH848="未設定",IF(M885="","未回答",IF(AX887="","回答済み","字数不足")),"―")</f>
        <v>―</v>
      </c>
      <c r="BJ885" s="263"/>
    </row>
    <row r="886" spans="3:62" s="36" customFormat="1" ht="16.5" customHeight="1">
      <c r="C886" s="62"/>
      <c r="D886" s="62"/>
      <c r="E886" s="62"/>
      <c r="F886" s="62"/>
      <c r="G886" s="62"/>
      <c r="H886" s="62"/>
      <c r="I886" s="62"/>
      <c r="J886" s="62"/>
      <c r="K886" s="62"/>
      <c r="L886" s="62"/>
      <c r="M886" s="109"/>
      <c r="N886" s="124"/>
      <c r="O886" s="124"/>
      <c r="P886" s="124"/>
      <c r="Q886" s="124"/>
      <c r="R886" s="124"/>
      <c r="S886" s="124"/>
      <c r="T886" s="124"/>
      <c r="U886" s="124"/>
      <c r="V886" s="124"/>
      <c r="W886" s="124"/>
      <c r="X886" s="124"/>
      <c r="Y886" s="124"/>
      <c r="Z886" s="124"/>
      <c r="AA886" s="124"/>
      <c r="AB886" s="124"/>
      <c r="AC886" s="124"/>
      <c r="AD886" s="124"/>
      <c r="AE886" s="124"/>
      <c r="AF886" s="124"/>
      <c r="AG886" s="124"/>
      <c r="AH886" s="124"/>
      <c r="AI886" s="124"/>
      <c r="AJ886" s="124"/>
      <c r="AK886" s="124"/>
      <c r="AL886" s="124"/>
      <c r="AM886" s="124"/>
      <c r="AN886" s="124"/>
      <c r="AO886" s="124"/>
      <c r="AP886" s="124"/>
      <c r="AQ886" s="124"/>
      <c r="AR886" s="124"/>
      <c r="AS886" s="124"/>
      <c r="AT886" s="124"/>
      <c r="AU886" s="124"/>
      <c r="AV886" s="124"/>
      <c r="AW886" s="240"/>
      <c r="AX886" s="252" t="str">
        <f>"現在"&amp;LEN(M885)&amp;"字です。"</f>
        <v>現在0字です。</v>
      </c>
      <c r="AY886" s="251"/>
      <c r="BD886" s="47"/>
      <c r="BE886" s="257"/>
      <c r="BJ886" s="263"/>
    </row>
    <row r="887" spans="3:62" s="36" customFormat="1" ht="16.5" customHeight="1">
      <c r="C887" s="62"/>
      <c r="D887" s="62"/>
      <c r="E887" s="62"/>
      <c r="F887" s="62"/>
      <c r="G887" s="62"/>
      <c r="H887" s="62"/>
      <c r="I887" s="62"/>
      <c r="J887" s="62"/>
      <c r="K887" s="62"/>
      <c r="L887" s="62"/>
      <c r="M887" s="110"/>
      <c r="N887" s="123"/>
      <c r="O887" s="123"/>
      <c r="P887" s="123"/>
      <c r="Q887" s="123"/>
      <c r="R887" s="123"/>
      <c r="S887" s="123"/>
      <c r="T887" s="123"/>
      <c r="U887" s="123"/>
      <c r="V887" s="123"/>
      <c r="W887" s="123"/>
      <c r="X887" s="123"/>
      <c r="Y887" s="123"/>
      <c r="Z887" s="123"/>
      <c r="AA887" s="123"/>
      <c r="AB887" s="123"/>
      <c r="AC887" s="123"/>
      <c r="AD887" s="123"/>
      <c r="AE887" s="123"/>
      <c r="AF887" s="123"/>
      <c r="AG887" s="123"/>
      <c r="AH887" s="123"/>
      <c r="AI887" s="123"/>
      <c r="AJ887" s="123"/>
      <c r="AK887" s="123"/>
      <c r="AL887" s="123"/>
      <c r="AM887" s="123"/>
      <c r="AN887" s="123"/>
      <c r="AO887" s="123"/>
      <c r="AP887" s="123"/>
      <c r="AQ887" s="123"/>
      <c r="AR887" s="123"/>
      <c r="AS887" s="123"/>
      <c r="AT887" s="123"/>
      <c r="AU887" s="123"/>
      <c r="AV887" s="123"/>
      <c r="AW887" s="241"/>
      <c r="AX887" s="249" t="str">
        <f>IF(LEN(M885)&gt;=100,"","あと"&amp;100-LEN(M885)&amp;"字入力してください。")</f>
        <v>あと100字入力してください。</v>
      </c>
      <c r="AY887" s="251"/>
      <c r="BD887" s="47"/>
      <c r="BE887" s="257"/>
      <c r="BJ887" s="263"/>
    </row>
    <row r="888" spans="3:62" s="36" customFormat="1">
      <c r="C888" s="33"/>
      <c r="D888" s="33"/>
      <c r="E888" s="33"/>
      <c r="F888" s="33"/>
      <c r="G888" s="33"/>
      <c r="H888" s="33"/>
      <c r="I888" s="33"/>
      <c r="J888" s="33"/>
      <c r="K888" s="33"/>
      <c r="L888" s="33"/>
      <c r="M888" s="33"/>
      <c r="N888" s="33"/>
      <c r="O888" s="33"/>
      <c r="P888" s="33"/>
      <c r="Q888" s="33"/>
      <c r="R888" s="33"/>
      <c r="S888" s="33"/>
      <c r="T888" s="33"/>
      <c r="U888" s="33"/>
      <c r="V888" s="33"/>
      <c r="W888" s="33"/>
      <c r="X888" s="33"/>
      <c r="Y888" s="33"/>
      <c r="Z888" s="33"/>
      <c r="AA888" s="33"/>
      <c r="AB888" s="33"/>
      <c r="AC888" s="33"/>
      <c r="AD888" s="33"/>
      <c r="AE888" s="33"/>
      <c r="AF888" s="33"/>
      <c r="AG888" s="33"/>
      <c r="AH888" s="33"/>
      <c r="AI888" s="33"/>
      <c r="AJ888" s="33"/>
      <c r="AK888" s="33"/>
      <c r="AL888" s="33"/>
      <c r="AM888" s="33"/>
      <c r="AN888" s="33"/>
      <c r="AO888" s="33"/>
      <c r="AP888" s="33"/>
      <c r="AQ888" s="33"/>
      <c r="AR888" s="33"/>
      <c r="AS888" s="33"/>
      <c r="AT888" s="33"/>
      <c r="AU888" s="33"/>
      <c r="AV888" s="33"/>
      <c r="AW888" s="33"/>
      <c r="AX888" s="33"/>
      <c r="AY888" s="33"/>
      <c r="BD888" s="47"/>
      <c r="BE888" s="257"/>
      <c r="BJ888" s="263"/>
    </row>
    <row r="889" spans="3:62">
      <c r="AX889" s="33"/>
      <c r="AY889" s="33"/>
      <c r="AZ889" s="33"/>
      <c r="BA889" s="33"/>
      <c r="BB889" s="33"/>
      <c r="BC889" s="33"/>
    </row>
  </sheetData>
  <sheetProtection algorithmName="SHA-512" hashValue="rEFGd8FDjdw4X4fBpklJC04jFt8JzoMsR6sxI1ossOuQ/TeO6FVREFQ32GsKj0mAUJ12UTdStBPfpPkvFQ41+Q==" saltValue="DKSDGtSQhcNp7tLmFan78w==" spinCount="100000" sheet="1" formatRows="0" selectLockedCells="1"/>
  <mergeCells count="1572">
    <mergeCell ref="C3:BC3"/>
    <mergeCell ref="C6:G6"/>
    <mergeCell ref="H6:J6"/>
    <mergeCell ref="K6:O6"/>
    <mergeCell ref="P6:V6"/>
    <mergeCell ref="W6:AA6"/>
    <mergeCell ref="AB6:AL6"/>
    <mergeCell ref="AN6:AR6"/>
    <mergeCell ref="AS6:AY6"/>
    <mergeCell ref="C8:G8"/>
    <mergeCell ref="H8:AL8"/>
    <mergeCell ref="C9:G9"/>
    <mergeCell ref="H9:N9"/>
    <mergeCell ref="O9:S9"/>
    <mergeCell ref="T9:Z9"/>
    <mergeCell ref="AA9:AE9"/>
    <mergeCell ref="AF9:AL9"/>
    <mergeCell ref="C10:G10"/>
    <mergeCell ref="H10:N10"/>
    <mergeCell ref="O10:S10"/>
    <mergeCell ref="T10:AL10"/>
    <mergeCell ref="AN10:AR10"/>
    <mergeCell ref="AS10:AY10"/>
    <mergeCell ref="C12:G12"/>
    <mergeCell ref="H12:AY12"/>
    <mergeCell ref="C13:G13"/>
    <mergeCell ref="H13:AM13"/>
    <mergeCell ref="AN13:AR13"/>
    <mergeCell ref="AS13:AY13"/>
    <mergeCell ref="C14:G14"/>
    <mergeCell ref="H14:N14"/>
    <mergeCell ref="O14:S14"/>
    <mergeCell ref="T14:AY14"/>
    <mergeCell ref="C20:J20"/>
    <mergeCell ref="K20:Q20"/>
    <mergeCell ref="R20:X20"/>
    <mergeCell ref="AB20:AI20"/>
    <mergeCell ref="AJ20:AP20"/>
    <mergeCell ref="AQ20:AW20"/>
    <mergeCell ref="C21:J21"/>
    <mergeCell ref="K21:Q21"/>
    <mergeCell ref="R21:X21"/>
    <mergeCell ref="AB21:AI21"/>
    <mergeCell ref="AJ21:AP21"/>
    <mergeCell ref="AQ21:AW21"/>
    <mergeCell ref="C22:J22"/>
    <mergeCell ref="K22:Q22"/>
    <mergeCell ref="R22:X22"/>
    <mergeCell ref="AB22:AI22"/>
    <mergeCell ref="AJ22:AP22"/>
    <mergeCell ref="AQ22:AW22"/>
    <mergeCell ref="C23:J23"/>
    <mergeCell ref="K23:Q23"/>
    <mergeCell ref="R23:X23"/>
    <mergeCell ref="AB23:AI23"/>
    <mergeCell ref="AJ23:AP23"/>
    <mergeCell ref="AQ23:AW23"/>
    <mergeCell ref="C24:J24"/>
    <mergeCell ref="K24:Q24"/>
    <mergeCell ref="R24:X24"/>
    <mergeCell ref="AB24:AI24"/>
    <mergeCell ref="AJ24:AP24"/>
    <mergeCell ref="AQ24:AW24"/>
    <mergeCell ref="C25:J25"/>
    <mergeCell ref="K25:Q25"/>
    <mergeCell ref="R25:X25"/>
    <mergeCell ref="AB25:AI25"/>
    <mergeCell ref="AJ25:AP25"/>
    <mergeCell ref="AQ25:AW25"/>
    <mergeCell ref="C26:J26"/>
    <mergeCell ref="K26:Q26"/>
    <mergeCell ref="R26:X26"/>
    <mergeCell ref="AB26:AI26"/>
    <mergeCell ref="AJ26:AP26"/>
    <mergeCell ref="AQ26:AW26"/>
    <mergeCell ref="C27:J27"/>
    <mergeCell ref="K27:Q27"/>
    <mergeCell ref="R27:X27"/>
    <mergeCell ref="AB27:AI27"/>
    <mergeCell ref="AJ27:AP27"/>
    <mergeCell ref="AQ27:AW27"/>
    <mergeCell ref="C28:J28"/>
    <mergeCell ref="K28:Q28"/>
    <mergeCell ref="R28:X28"/>
    <mergeCell ref="AB28:AI28"/>
    <mergeCell ref="AJ28:AP28"/>
    <mergeCell ref="AQ28:AW28"/>
    <mergeCell ref="C29:J29"/>
    <mergeCell ref="K29:Q29"/>
    <mergeCell ref="R29:X29"/>
    <mergeCell ref="AB29:AI29"/>
    <mergeCell ref="AJ29:AP29"/>
    <mergeCell ref="AQ29:AW29"/>
    <mergeCell ref="C30:J30"/>
    <mergeCell ref="K30:Q30"/>
    <mergeCell ref="R30:X30"/>
    <mergeCell ref="AB30:AI30"/>
    <mergeCell ref="AJ30:AP30"/>
    <mergeCell ref="AQ30:AW30"/>
    <mergeCell ref="C31:J31"/>
    <mergeCell ref="K31:Q31"/>
    <mergeCell ref="R31:X31"/>
    <mergeCell ref="AB31:AI31"/>
    <mergeCell ref="AJ31:AP31"/>
    <mergeCell ref="AQ31:AW31"/>
    <mergeCell ref="C32:J32"/>
    <mergeCell ref="K32:Q32"/>
    <mergeCell ref="R32:X32"/>
    <mergeCell ref="AB32:AI32"/>
    <mergeCell ref="AJ32:AP32"/>
    <mergeCell ref="AQ32:AW32"/>
    <mergeCell ref="C33:J33"/>
    <mergeCell ref="K33:Q33"/>
    <mergeCell ref="R33:X33"/>
    <mergeCell ref="AB33:AI33"/>
    <mergeCell ref="AJ33:AP33"/>
    <mergeCell ref="AQ33:AW33"/>
    <mergeCell ref="C34:J34"/>
    <mergeCell ref="K34:Q34"/>
    <mergeCell ref="R34:X34"/>
    <mergeCell ref="AB34:AI34"/>
    <mergeCell ref="AJ34:AP34"/>
    <mergeCell ref="AQ34:AW34"/>
    <mergeCell ref="C35:J35"/>
    <mergeCell ref="K35:Q35"/>
    <mergeCell ref="R35:X35"/>
    <mergeCell ref="AB35:AI35"/>
    <mergeCell ref="AJ35:AP35"/>
    <mergeCell ref="AQ35:AW35"/>
    <mergeCell ref="C36:J36"/>
    <mergeCell ref="K36:Q36"/>
    <mergeCell ref="R36:X36"/>
    <mergeCell ref="AB36:AI36"/>
    <mergeCell ref="AJ36:AP36"/>
    <mergeCell ref="AQ36:AW36"/>
    <mergeCell ref="C37:J37"/>
    <mergeCell ref="K37:Q37"/>
    <mergeCell ref="R37:X37"/>
    <mergeCell ref="AB37:AI37"/>
    <mergeCell ref="AJ37:AP37"/>
    <mergeCell ref="AQ37:AW37"/>
    <mergeCell ref="C38:J38"/>
    <mergeCell ref="K38:Q38"/>
    <mergeCell ref="R38:X38"/>
    <mergeCell ref="AB38:AI38"/>
    <mergeCell ref="AJ38:AP38"/>
    <mergeCell ref="AQ38:AW38"/>
    <mergeCell ref="C39:J39"/>
    <mergeCell ref="K39:Q39"/>
    <mergeCell ref="R39:X39"/>
    <mergeCell ref="AB39:AI39"/>
    <mergeCell ref="AJ39:AP39"/>
    <mergeCell ref="AQ39:AW39"/>
    <mergeCell ref="C40:J40"/>
    <mergeCell ref="K40:Q40"/>
    <mergeCell ref="R40:X40"/>
    <mergeCell ref="AB40:AI40"/>
    <mergeCell ref="AJ40:AP40"/>
    <mergeCell ref="AQ40:AW40"/>
    <mergeCell ref="C49:Q49"/>
    <mergeCell ref="R49:X49"/>
    <mergeCell ref="AB49:AP49"/>
    <mergeCell ref="AQ49:AW49"/>
    <mergeCell ref="C50:Q50"/>
    <mergeCell ref="R50:X50"/>
    <mergeCell ref="AB50:AP50"/>
    <mergeCell ref="AQ50:AW50"/>
    <mergeCell ref="C51:Q51"/>
    <mergeCell ref="R51:X51"/>
    <mergeCell ref="AB51:AP51"/>
    <mergeCell ref="AQ51:AW51"/>
    <mergeCell ref="C52:Q52"/>
    <mergeCell ref="R52:X52"/>
    <mergeCell ref="AB52:AP52"/>
    <mergeCell ref="AQ52:AW52"/>
    <mergeCell ref="C53:Q53"/>
    <mergeCell ref="R53:X53"/>
    <mergeCell ref="AB53:AP53"/>
    <mergeCell ref="AQ53:AW53"/>
    <mergeCell ref="C54:Q54"/>
    <mergeCell ref="R54:X54"/>
    <mergeCell ref="AB54:AP54"/>
    <mergeCell ref="AQ54:AW54"/>
    <mergeCell ref="C55:Q55"/>
    <mergeCell ref="R55:X55"/>
    <mergeCell ref="AB55:AP55"/>
    <mergeCell ref="AQ55:AW55"/>
    <mergeCell ref="C56:Q56"/>
    <mergeCell ref="R56:X56"/>
    <mergeCell ref="AB56:AP56"/>
    <mergeCell ref="AQ56:AW56"/>
    <mergeCell ref="C57:Q57"/>
    <mergeCell ref="R57:X57"/>
    <mergeCell ref="AB57:AP57"/>
    <mergeCell ref="AQ57:AW57"/>
    <mergeCell ref="C58:Q58"/>
    <mergeCell ref="R58:X58"/>
    <mergeCell ref="AB58:AP58"/>
    <mergeCell ref="AQ58:AW58"/>
    <mergeCell ref="C59:Q59"/>
    <mergeCell ref="R59:X59"/>
    <mergeCell ref="AB59:AP59"/>
    <mergeCell ref="AQ59:AW59"/>
    <mergeCell ref="C60:Q60"/>
    <mergeCell ref="R60:X60"/>
    <mergeCell ref="AB60:AP60"/>
    <mergeCell ref="AQ60:AW60"/>
    <mergeCell ref="C61:Q61"/>
    <mergeCell ref="R61:X61"/>
    <mergeCell ref="AB61:AP61"/>
    <mergeCell ref="AQ61:AW61"/>
    <mergeCell ref="C62:Q62"/>
    <mergeCell ref="R62:X62"/>
    <mergeCell ref="AB62:AP62"/>
    <mergeCell ref="AQ62:AW62"/>
    <mergeCell ref="C63:Q63"/>
    <mergeCell ref="R63:X63"/>
    <mergeCell ref="AB63:AP63"/>
    <mergeCell ref="AQ63:AW63"/>
    <mergeCell ref="C64:Q64"/>
    <mergeCell ref="R64:X64"/>
    <mergeCell ref="AB64:AP64"/>
    <mergeCell ref="AQ64:AW64"/>
    <mergeCell ref="C65:Q65"/>
    <mergeCell ref="R65:X65"/>
    <mergeCell ref="AB65:AP65"/>
    <mergeCell ref="AQ65:AW65"/>
    <mergeCell ref="C66:Q66"/>
    <mergeCell ref="R66:X66"/>
    <mergeCell ref="AB66:AP66"/>
    <mergeCell ref="AQ66:AW66"/>
    <mergeCell ref="C67:Q67"/>
    <mergeCell ref="R67:X67"/>
    <mergeCell ref="AB67:AP67"/>
    <mergeCell ref="AQ67:AW67"/>
    <mergeCell ref="C68:Q68"/>
    <mergeCell ref="R68:X68"/>
    <mergeCell ref="AB68:AP68"/>
    <mergeCell ref="AQ68:AW68"/>
    <mergeCell ref="C69:Q69"/>
    <mergeCell ref="R69:X69"/>
    <mergeCell ref="AB69:AP69"/>
    <mergeCell ref="AQ69:AW69"/>
    <mergeCell ref="C70:Q70"/>
    <mergeCell ref="R70:X70"/>
    <mergeCell ref="AB70:AP70"/>
    <mergeCell ref="AQ70:AW70"/>
    <mergeCell ref="C71:Q71"/>
    <mergeCell ref="R71:X71"/>
    <mergeCell ref="AB71:AP71"/>
    <mergeCell ref="AQ71:AW71"/>
    <mergeCell ref="C72:Q72"/>
    <mergeCell ref="R72:X72"/>
    <mergeCell ref="AB72:AP72"/>
    <mergeCell ref="AQ72:AW72"/>
    <mergeCell ref="C73:Q73"/>
    <mergeCell ref="R73:X73"/>
    <mergeCell ref="AB73:AP73"/>
    <mergeCell ref="AQ73:AW73"/>
    <mergeCell ref="C74:Q74"/>
    <mergeCell ref="R74:X74"/>
    <mergeCell ref="AB74:AP74"/>
    <mergeCell ref="AQ74:AW74"/>
    <mergeCell ref="C75:Q75"/>
    <mergeCell ref="R75:X75"/>
    <mergeCell ref="AB75:AP75"/>
    <mergeCell ref="AQ75:AW75"/>
    <mergeCell ref="C76:Q76"/>
    <mergeCell ref="R76:X76"/>
    <mergeCell ref="AB76:AP76"/>
    <mergeCell ref="AQ76:AW76"/>
    <mergeCell ref="C77:Q77"/>
    <mergeCell ref="R77:X77"/>
    <mergeCell ref="AB77:AP77"/>
    <mergeCell ref="AQ77:AW77"/>
    <mergeCell ref="C78:Q78"/>
    <mergeCell ref="R78:X78"/>
    <mergeCell ref="AB78:AP78"/>
    <mergeCell ref="AQ78:AW78"/>
    <mergeCell ref="C79:Q79"/>
    <mergeCell ref="R79:X79"/>
    <mergeCell ref="AB79:AP79"/>
    <mergeCell ref="AQ79:AW79"/>
    <mergeCell ref="C80:Q80"/>
    <mergeCell ref="R80:X80"/>
    <mergeCell ref="AB80:AP80"/>
    <mergeCell ref="AQ80:AW80"/>
    <mergeCell ref="C81:Q81"/>
    <mergeCell ref="R81:X81"/>
    <mergeCell ref="AB81:AP81"/>
    <mergeCell ref="AQ81:AW81"/>
    <mergeCell ref="C82:Q82"/>
    <mergeCell ref="R82:X82"/>
    <mergeCell ref="AB82:AP82"/>
    <mergeCell ref="AQ82:AW82"/>
    <mergeCell ref="C83:Q83"/>
    <mergeCell ref="R83:X83"/>
    <mergeCell ref="AB83:AP83"/>
    <mergeCell ref="AQ83:AW83"/>
    <mergeCell ref="C84:Q84"/>
    <mergeCell ref="R84:X84"/>
    <mergeCell ref="AB84:AP84"/>
    <mergeCell ref="AQ84:AW84"/>
    <mergeCell ref="C85:Q85"/>
    <mergeCell ref="R85:X85"/>
    <mergeCell ref="AB85:AP85"/>
    <mergeCell ref="AQ85:AW85"/>
    <mergeCell ref="C86:Q86"/>
    <mergeCell ref="R86:X86"/>
    <mergeCell ref="AB86:AP86"/>
    <mergeCell ref="AQ86:AW86"/>
    <mergeCell ref="C87:Q87"/>
    <mergeCell ref="R87:X87"/>
    <mergeCell ref="AB87:AP87"/>
    <mergeCell ref="AQ87:AW87"/>
    <mergeCell ref="C88:Q88"/>
    <mergeCell ref="R88:X88"/>
    <mergeCell ref="AB88:AP88"/>
    <mergeCell ref="AQ88:AW88"/>
    <mergeCell ref="C89:Q89"/>
    <mergeCell ref="R89:X89"/>
    <mergeCell ref="AB89:AP89"/>
    <mergeCell ref="AQ89:AW89"/>
    <mergeCell ref="C90:Q90"/>
    <mergeCell ref="R90:X90"/>
    <mergeCell ref="AB90:AP90"/>
    <mergeCell ref="AQ90:AW90"/>
    <mergeCell ref="C91:Q91"/>
    <mergeCell ref="R91:X91"/>
    <mergeCell ref="AB91:AP91"/>
    <mergeCell ref="AQ91:AW91"/>
    <mergeCell ref="C92:Q92"/>
    <mergeCell ref="R92:X92"/>
    <mergeCell ref="AB92:AP92"/>
    <mergeCell ref="AQ92:AW92"/>
    <mergeCell ref="C93:Q93"/>
    <mergeCell ref="R93:X93"/>
    <mergeCell ref="AB93:AP93"/>
    <mergeCell ref="AQ93:AW93"/>
    <mergeCell ref="C169:W169"/>
    <mergeCell ref="X169:AA169"/>
    <mergeCell ref="AB169:AE169"/>
    <mergeCell ref="AF169:AI169"/>
    <mergeCell ref="AJ169:AP169"/>
    <mergeCell ref="AQ169:AW169"/>
    <mergeCell ref="AJ170:AP170"/>
    <mergeCell ref="AQ170:AW170"/>
    <mergeCell ref="AJ171:AP171"/>
    <mergeCell ref="AQ171:AW171"/>
    <mergeCell ref="AX171:AY171"/>
    <mergeCell ref="AJ172:AP172"/>
    <mergeCell ref="AQ172:AW172"/>
    <mergeCell ref="AX172:AY172"/>
    <mergeCell ref="AJ173:AP173"/>
    <mergeCell ref="AQ173:AW173"/>
    <mergeCell ref="AX173:AY173"/>
    <mergeCell ref="AJ174:AP174"/>
    <mergeCell ref="AQ174:AW174"/>
    <mergeCell ref="AX174:AY174"/>
    <mergeCell ref="AJ175:AP175"/>
    <mergeCell ref="AQ175:AW175"/>
    <mergeCell ref="AX175:AY175"/>
    <mergeCell ref="AJ176:AP176"/>
    <mergeCell ref="AQ176:AW176"/>
    <mergeCell ref="AX176:AY176"/>
    <mergeCell ref="M186:N186"/>
    <mergeCell ref="O186:AW186"/>
    <mergeCell ref="M187:N187"/>
    <mergeCell ref="O187:AW187"/>
    <mergeCell ref="M188:N188"/>
    <mergeCell ref="O188:AW188"/>
    <mergeCell ref="M189:N189"/>
    <mergeCell ref="O189:AW189"/>
    <mergeCell ref="M196:N196"/>
    <mergeCell ref="O196:AW196"/>
    <mergeCell ref="M197:N197"/>
    <mergeCell ref="O197:AW197"/>
    <mergeCell ref="M198:N198"/>
    <mergeCell ref="O198:AW198"/>
    <mergeCell ref="M199:N199"/>
    <mergeCell ref="O199:AW199"/>
    <mergeCell ref="M200:N200"/>
    <mergeCell ref="O200:AW200"/>
    <mergeCell ref="C217:W217"/>
    <mergeCell ref="X217:AA217"/>
    <mergeCell ref="AB217:AE217"/>
    <mergeCell ref="AF217:AI217"/>
    <mergeCell ref="AJ217:AP217"/>
    <mergeCell ref="AQ217:AW217"/>
    <mergeCell ref="AJ218:AP218"/>
    <mergeCell ref="AQ218:AW218"/>
    <mergeCell ref="AJ219:AP219"/>
    <mergeCell ref="AQ219:AW219"/>
    <mergeCell ref="AX219:AY219"/>
    <mergeCell ref="AJ220:AP220"/>
    <mergeCell ref="AQ220:AW220"/>
    <mergeCell ref="AX220:AY220"/>
    <mergeCell ref="AJ221:AP221"/>
    <mergeCell ref="AQ221:AW221"/>
    <mergeCell ref="AX221:AY221"/>
    <mergeCell ref="AJ222:AP222"/>
    <mergeCell ref="AQ222:AW222"/>
    <mergeCell ref="AX222:AY222"/>
    <mergeCell ref="AJ223:AP223"/>
    <mergeCell ref="AQ223:AW223"/>
    <mergeCell ref="AX223:AY223"/>
    <mergeCell ref="AJ224:AP224"/>
    <mergeCell ref="AQ224:AW224"/>
    <mergeCell ref="AX224:AY224"/>
    <mergeCell ref="M234:N234"/>
    <mergeCell ref="O234:AW234"/>
    <mergeCell ref="M235:N235"/>
    <mergeCell ref="O235:AW235"/>
    <mergeCell ref="M236:N236"/>
    <mergeCell ref="O236:AW236"/>
    <mergeCell ref="M237:N237"/>
    <mergeCell ref="O237:AW237"/>
    <mergeCell ref="M244:N244"/>
    <mergeCell ref="O244:AW244"/>
    <mergeCell ref="M245:N245"/>
    <mergeCell ref="O245:AW245"/>
    <mergeCell ref="M246:N246"/>
    <mergeCell ref="O246:AW246"/>
    <mergeCell ref="M247:N247"/>
    <mergeCell ref="O247:AW247"/>
    <mergeCell ref="M248:N248"/>
    <mergeCell ref="O248:AW248"/>
    <mergeCell ref="C265:W265"/>
    <mergeCell ref="X265:AA265"/>
    <mergeCell ref="AB265:AE265"/>
    <mergeCell ref="AF265:AI265"/>
    <mergeCell ref="AJ265:AP265"/>
    <mergeCell ref="AQ265:AW265"/>
    <mergeCell ref="AJ266:AP266"/>
    <mergeCell ref="AQ266:AW266"/>
    <mergeCell ref="AJ267:AP267"/>
    <mergeCell ref="AQ267:AW267"/>
    <mergeCell ref="AX267:AY267"/>
    <mergeCell ref="AJ268:AP268"/>
    <mergeCell ref="AQ268:AW268"/>
    <mergeCell ref="AX268:AY268"/>
    <mergeCell ref="AJ269:AP269"/>
    <mergeCell ref="AQ269:AW269"/>
    <mergeCell ref="AX269:AY269"/>
    <mergeCell ref="AJ270:AP270"/>
    <mergeCell ref="AQ270:AW270"/>
    <mergeCell ref="AX270:AY270"/>
    <mergeCell ref="AJ271:AP271"/>
    <mergeCell ref="AQ271:AW271"/>
    <mergeCell ref="AX271:AY271"/>
    <mergeCell ref="AJ272:AP272"/>
    <mergeCell ref="AQ272:AW272"/>
    <mergeCell ref="AX272:AY272"/>
    <mergeCell ref="M282:N282"/>
    <mergeCell ref="O282:AW282"/>
    <mergeCell ref="M283:N283"/>
    <mergeCell ref="O283:AW283"/>
    <mergeCell ref="M284:N284"/>
    <mergeCell ref="O284:AW284"/>
    <mergeCell ref="M285:N285"/>
    <mergeCell ref="O285:AW285"/>
    <mergeCell ref="M292:N292"/>
    <mergeCell ref="O292:AW292"/>
    <mergeCell ref="M293:N293"/>
    <mergeCell ref="O293:AW293"/>
    <mergeCell ref="M294:N294"/>
    <mergeCell ref="O294:AW294"/>
    <mergeCell ref="M295:N295"/>
    <mergeCell ref="O295:AW295"/>
    <mergeCell ref="M296:N296"/>
    <mergeCell ref="O296:AW296"/>
    <mergeCell ref="C313:W313"/>
    <mergeCell ref="X313:AA313"/>
    <mergeCell ref="AB313:AE313"/>
    <mergeCell ref="AF313:AI313"/>
    <mergeCell ref="AJ313:AP313"/>
    <mergeCell ref="AQ313:AW313"/>
    <mergeCell ref="AJ314:AP314"/>
    <mergeCell ref="AQ314:AW314"/>
    <mergeCell ref="AJ315:AP315"/>
    <mergeCell ref="AQ315:AW315"/>
    <mergeCell ref="AX315:AY315"/>
    <mergeCell ref="AJ316:AP316"/>
    <mergeCell ref="AQ316:AW316"/>
    <mergeCell ref="AX316:AY316"/>
    <mergeCell ref="AJ317:AP317"/>
    <mergeCell ref="AQ317:AW317"/>
    <mergeCell ref="AX317:AY317"/>
    <mergeCell ref="AJ318:AP318"/>
    <mergeCell ref="AQ318:AW318"/>
    <mergeCell ref="AX318:AY318"/>
    <mergeCell ref="AJ319:AP319"/>
    <mergeCell ref="AQ319:AW319"/>
    <mergeCell ref="AX319:AY319"/>
    <mergeCell ref="AJ320:AP320"/>
    <mergeCell ref="AQ320:AW320"/>
    <mergeCell ref="AX320:AY320"/>
    <mergeCell ref="M330:N330"/>
    <mergeCell ref="O330:AW330"/>
    <mergeCell ref="M331:N331"/>
    <mergeCell ref="O331:AW331"/>
    <mergeCell ref="M332:N332"/>
    <mergeCell ref="O332:AW332"/>
    <mergeCell ref="M333:N333"/>
    <mergeCell ref="O333:AW333"/>
    <mergeCell ref="M340:N340"/>
    <mergeCell ref="O340:AW340"/>
    <mergeCell ref="M341:N341"/>
    <mergeCell ref="O341:AW341"/>
    <mergeCell ref="M342:N342"/>
    <mergeCell ref="O342:AW342"/>
    <mergeCell ref="M343:N343"/>
    <mergeCell ref="O343:AW343"/>
    <mergeCell ref="M344:N344"/>
    <mergeCell ref="O344:AW344"/>
    <mergeCell ref="C361:W361"/>
    <mergeCell ref="X361:AA361"/>
    <mergeCell ref="AB361:AE361"/>
    <mergeCell ref="AF361:AI361"/>
    <mergeCell ref="AJ361:AP361"/>
    <mergeCell ref="AQ361:AW361"/>
    <mergeCell ref="AJ362:AP362"/>
    <mergeCell ref="AQ362:AW362"/>
    <mergeCell ref="AJ363:AP363"/>
    <mergeCell ref="AQ363:AW363"/>
    <mergeCell ref="AX363:AY363"/>
    <mergeCell ref="AJ364:AP364"/>
    <mergeCell ref="AQ364:AW364"/>
    <mergeCell ref="AX364:AY364"/>
    <mergeCell ref="AJ365:AP365"/>
    <mergeCell ref="AQ365:AW365"/>
    <mergeCell ref="AX365:AY365"/>
    <mergeCell ref="AJ366:AP366"/>
    <mergeCell ref="AQ366:AW366"/>
    <mergeCell ref="AX366:AY366"/>
    <mergeCell ref="AJ367:AP367"/>
    <mergeCell ref="AQ367:AW367"/>
    <mergeCell ref="AX367:AY367"/>
    <mergeCell ref="AJ368:AP368"/>
    <mergeCell ref="AQ368:AW368"/>
    <mergeCell ref="AX368:AY368"/>
    <mergeCell ref="M378:N378"/>
    <mergeCell ref="O378:AW378"/>
    <mergeCell ref="M379:N379"/>
    <mergeCell ref="O379:AW379"/>
    <mergeCell ref="M380:N380"/>
    <mergeCell ref="O380:AW380"/>
    <mergeCell ref="M381:N381"/>
    <mergeCell ref="O381:AW381"/>
    <mergeCell ref="M388:N388"/>
    <mergeCell ref="O388:AW388"/>
    <mergeCell ref="M389:N389"/>
    <mergeCell ref="O389:AW389"/>
    <mergeCell ref="M390:N390"/>
    <mergeCell ref="O390:AW390"/>
    <mergeCell ref="M391:N391"/>
    <mergeCell ref="O391:AW391"/>
    <mergeCell ref="M392:N392"/>
    <mergeCell ref="O392:AW392"/>
    <mergeCell ref="C409:W409"/>
    <mergeCell ref="X409:AA409"/>
    <mergeCell ref="AB409:AE409"/>
    <mergeCell ref="AF409:AI409"/>
    <mergeCell ref="AJ409:AP409"/>
    <mergeCell ref="AQ409:AW409"/>
    <mergeCell ref="AJ410:AP410"/>
    <mergeCell ref="AQ410:AW410"/>
    <mergeCell ref="AJ411:AP411"/>
    <mergeCell ref="AQ411:AW411"/>
    <mergeCell ref="AX411:AY411"/>
    <mergeCell ref="AJ412:AP412"/>
    <mergeCell ref="AQ412:AW412"/>
    <mergeCell ref="AX412:AY412"/>
    <mergeCell ref="AJ413:AP413"/>
    <mergeCell ref="AQ413:AW413"/>
    <mergeCell ref="AX413:AY413"/>
    <mergeCell ref="AJ414:AP414"/>
    <mergeCell ref="AQ414:AW414"/>
    <mergeCell ref="AX414:AY414"/>
    <mergeCell ref="AJ415:AP415"/>
    <mergeCell ref="AQ415:AW415"/>
    <mergeCell ref="AX415:AY415"/>
    <mergeCell ref="AJ416:AP416"/>
    <mergeCell ref="AQ416:AW416"/>
    <mergeCell ref="AX416:AY416"/>
    <mergeCell ref="M426:N426"/>
    <mergeCell ref="O426:AW426"/>
    <mergeCell ref="M427:N427"/>
    <mergeCell ref="O427:AW427"/>
    <mergeCell ref="M428:N428"/>
    <mergeCell ref="O428:AW428"/>
    <mergeCell ref="M429:N429"/>
    <mergeCell ref="O429:AW429"/>
    <mergeCell ref="M436:N436"/>
    <mergeCell ref="O436:AW436"/>
    <mergeCell ref="M437:N437"/>
    <mergeCell ref="O437:AW437"/>
    <mergeCell ref="M438:N438"/>
    <mergeCell ref="O438:AW438"/>
    <mergeCell ref="M439:N439"/>
    <mergeCell ref="O439:AW439"/>
    <mergeCell ref="M440:N440"/>
    <mergeCell ref="O440:AW440"/>
    <mergeCell ref="C457:W457"/>
    <mergeCell ref="X457:AA457"/>
    <mergeCell ref="AB457:AE457"/>
    <mergeCell ref="AF457:AI457"/>
    <mergeCell ref="AJ457:AP457"/>
    <mergeCell ref="AQ457:AW457"/>
    <mergeCell ref="AJ458:AP458"/>
    <mergeCell ref="AQ458:AW458"/>
    <mergeCell ref="AJ459:AP459"/>
    <mergeCell ref="AQ459:AW459"/>
    <mergeCell ref="AX459:AY459"/>
    <mergeCell ref="AJ460:AP460"/>
    <mergeCell ref="AQ460:AW460"/>
    <mergeCell ref="AX460:AY460"/>
    <mergeCell ref="AJ461:AP461"/>
    <mergeCell ref="AQ461:AW461"/>
    <mergeCell ref="AX461:AY461"/>
    <mergeCell ref="AJ462:AP462"/>
    <mergeCell ref="AQ462:AW462"/>
    <mergeCell ref="AX462:AY462"/>
    <mergeCell ref="AJ463:AP463"/>
    <mergeCell ref="AQ463:AW463"/>
    <mergeCell ref="AX463:AY463"/>
    <mergeCell ref="AJ464:AP464"/>
    <mergeCell ref="AQ464:AW464"/>
    <mergeCell ref="AX464:AY464"/>
    <mergeCell ref="M474:N474"/>
    <mergeCell ref="O474:AW474"/>
    <mergeCell ref="M475:N475"/>
    <mergeCell ref="O475:AW475"/>
    <mergeCell ref="M476:N476"/>
    <mergeCell ref="O476:AW476"/>
    <mergeCell ref="M477:N477"/>
    <mergeCell ref="O477:AW477"/>
    <mergeCell ref="M484:N484"/>
    <mergeCell ref="O484:AW484"/>
    <mergeCell ref="M485:N485"/>
    <mergeCell ref="O485:AW485"/>
    <mergeCell ref="M486:N486"/>
    <mergeCell ref="O486:AW486"/>
    <mergeCell ref="M487:N487"/>
    <mergeCell ref="O487:AW487"/>
    <mergeCell ref="M488:N488"/>
    <mergeCell ref="O488:AW488"/>
    <mergeCell ref="C505:W505"/>
    <mergeCell ref="X505:AA505"/>
    <mergeCell ref="AB505:AE505"/>
    <mergeCell ref="AF505:AI505"/>
    <mergeCell ref="AJ505:AP505"/>
    <mergeCell ref="AQ505:AW505"/>
    <mergeCell ref="AJ506:AP506"/>
    <mergeCell ref="AQ506:AW506"/>
    <mergeCell ref="AJ507:AP507"/>
    <mergeCell ref="AQ507:AW507"/>
    <mergeCell ref="AX507:AY507"/>
    <mergeCell ref="AJ508:AP508"/>
    <mergeCell ref="AQ508:AW508"/>
    <mergeCell ref="AX508:AY508"/>
    <mergeCell ref="AJ509:AP509"/>
    <mergeCell ref="AQ509:AW509"/>
    <mergeCell ref="AX509:AY509"/>
    <mergeCell ref="AJ510:AP510"/>
    <mergeCell ref="AQ510:AW510"/>
    <mergeCell ref="AX510:AY510"/>
    <mergeCell ref="AJ511:AP511"/>
    <mergeCell ref="AQ511:AW511"/>
    <mergeCell ref="AX511:AY511"/>
    <mergeCell ref="AJ512:AP512"/>
    <mergeCell ref="AQ512:AW512"/>
    <mergeCell ref="AX512:AY512"/>
    <mergeCell ref="M522:N522"/>
    <mergeCell ref="O522:AW522"/>
    <mergeCell ref="M523:N523"/>
    <mergeCell ref="O523:AW523"/>
    <mergeCell ref="M524:N524"/>
    <mergeCell ref="O524:AW524"/>
    <mergeCell ref="M525:N525"/>
    <mergeCell ref="O525:AW525"/>
    <mergeCell ref="M532:N532"/>
    <mergeCell ref="O532:AW532"/>
    <mergeCell ref="M533:N533"/>
    <mergeCell ref="O533:AW533"/>
    <mergeCell ref="M534:N534"/>
    <mergeCell ref="O534:AW534"/>
    <mergeCell ref="M535:N535"/>
    <mergeCell ref="O535:AW535"/>
    <mergeCell ref="M536:N536"/>
    <mergeCell ref="O536:AW536"/>
    <mergeCell ref="C553:W553"/>
    <mergeCell ref="X553:AA553"/>
    <mergeCell ref="AB553:AE553"/>
    <mergeCell ref="AF553:AI553"/>
    <mergeCell ref="AJ553:AP553"/>
    <mergeCell ref="AQ553:AW553"/>
    <mergeCell ref="AJ554:AP554"/>
    <mergeCell ref="AQ554:AW554"/>
    <mergeCell ref="AJ555:AP555"/>
    <mergeCell ref="AQ555:AW555"/>
    <mergeCell ref="AX555:AY555"/>
    <mergeCell ref="AJ556:AP556"/>
    <mergeCell ref="AQ556:AW556"/>
    <mergeCell ref="AX556:AY556"/>
    <mergeCell ref="AJ557:AP557"/>
    <mergeCell ref="AQ557:AW557"/>
    <mergeCell ref="AX557:AY557"/>
    <mergeCell ref="AJ558:AP558"/>
    <mergeCell ref="AQ558:AW558"/>
    <mergeCell ref="AX558:AY558"/>
    <mergeCell ref="AJ559:AP559"/>
    <mergeCell ref="AQ559:AW559"/>
    <mergeCell ref="AX559:AY559"/>
    <mergeCell ref="AJ560:AP560"/>
    <mergeCell ref="AQ560:AW560"/>
    <mergeCell ref="AX560:AY560"/>
    <mergeCell ref="M570:N570"/>
    <mergeCell ref="O570:AW570"/>
    <mergeCell ref="M571:N571"/>
    <mergeCell ref="O571:AW571"/>
    <mergeCell ref="M572:N572"/>
    <mergeCell ref="O572:AW572"/>
    <mergeCell ref="M573:N573"/>
    <mergeCell ref="O573:AW573"/>
    <mergeCell ref="M580:N580"/>
    <mergeCell ref="O580:AW580"/>
    <mergeCell ref="M581:N581"/>
    <mergeCell ref="O581:AW581"/>
    <mergeCell ref="M582:N582"/>
    <mergeCell ref="O582:AW582"/>
    <mergeCell ref="M583:N583"/>
    <mergeCell ref="O583:AW583"/>
    <mergeCell ref="M584:N584"/>
    <mergeCell ref="O584:AW584"/>
    <mergeCell ref="C601:W601"/>
    <mergeCell ref="X601:AA601"/>
    <mergeCell ref="AB601:AE601"/>
    <mergeCell ref="AF601:AI601"/>
    <mergeCell ref="AJ601:AP601"/>
    <mergeCell ref="AQ601:AW601"/>
    <mergeCell ref="AJ602:AP602"/>
    <mergeCell ref="AQ602:AW602"/>
    <mergeCell ref="AJ603:AP603"/>
    <mergeCell ref="AQ603:AW603"/>
    <mergeCell ref="AX603:AY603"/>
    <mergeCell ref="AJ604:AP604"/>
    <mergeCell ref="AQ604:AW604"/>
    <mergeCell ref="AX604:AY604"/>
    <mergeCell ref="AJ605:AP605"/>
    <mergeCell ref="AQ605:AW605"/>
    <mergeCell ref="AX605:AY605"/>
    <mergeCell ref="AJ606:AP606"/>
    <mergeCell ref="AQ606:AW606"/>
    <mergeCell ref="AX606:AY606"/>
    <mergeCell ref="AJ607:AP607"/>
    <mergeCell ref="AQ607:AW607"/>
    <mergeCell ref="AX607:AY607"/>
    <mergeCell ref="AJ608:AP608"/>
    <mergeCell ref="AQ608:AW608"/>
    <mergeCell ref="AX608:AY608"/>
    <mergeCell ref="M618:N618"/>
    <mergeCell ref="O618:AW618"/>
    <mergeCell ref="M619:N619"/>
    <mergeCell ref="O619:AW619"/>
    <mergeCell ref="M620:N620"/>
    <mergeCell ref="O620:AW620"/>
    <mergeCell ref="M621:N621"/>
    <mergeCell ref="O621:AW621"/>
    <mergeCell ref="M628:N628"/>
    <mergeCell ref="O628:AW628"/>
    <mergeCell ref="M629:N629"/>
    <mergeCell ref="O629:AW629"/>
    <mergeCell ref="M630:N630"/>
    <mergeCell ref="O630:AW630"/>
    <mergeCell ref="M631:N631"/>
    <mergeCell ref="O631:AW631"/>
    <mergeCell ref="M632:N632"/>
    <mergeCell ref="O632:AW632"/>
    <mergeCell ref="C649:W649"/>
    <mergeCell ref="X649:AA649"/>
    <mergeCell ref="AB649:AE649"/>
    <mergeCell ref="AF649:AI649"/>
    <mergeCell ref="AJ649:AP649"/>
    <mergeCell ref="AQ649:AW649"/>
    <mergeCell ref="AJ650:AP650"/>
    <mergeCell ref="AQ650:AW650"/>
    <mergeCell ref="AJ651:AP651"/>
    <mergeCell ref="AQ651:AW651"/>
    <mergeCell ref="AX651:AY651"/>
    <mergeCell ref="AJ652:AP652"/>
    <mergeCell ref="AQ652:AW652"/>
    <mergeCell ref="AX652:AY652"/>
    <mergeCell ref="AJ653:AP653"/>
    <mergeCell ref="AQ653:AW653"/>
    <mergeCell ref="AX653:AY653"/>
    <mergeCell ref="AJ654:AP654"/>
    <mergeCell ref="AQ654:AW654"/>
    <mergeCell ref="AX654:AY654"/>
    <mergeCell ref="AJ655:AP655"/>
    <mergeCell ref="AQ655:AW655"/>
    <mergeCell ref="AX655:AY655"/>
    <mergeCell ref="AJ656:AP656"/>
    <mergeCell ref="AQ656:AW656"/>
    <mergeCell ref="AX656:AY656"/>
    <mergeCell ref="M666:N666"/>
    <mergeCell ref="O666:AW666"/>
    <mergeCell ref="M667:N667"/>
    <mergeCell ref="O667:AW667"/>
    <mergeCell ref="M668:N668"/>
    <mergeCell ref="O668:AW668"/>
    <mergeCell ref="M669:N669"/>
    <mergeCell ref="O669:AW669"/>
    <mergeCell ref="M676:N676"/>
    <mergeCell ref="O676:AW676"/>
    <mergeCell ref="M677:N677"/>
    <mergeCell ref="O677:AW677"/>
    <mergeCell ref="M678:N678"/>
    <mergeCell ref="O678:AW678"/>
    <mergeCell ref="M679:N679"/>
    <mergeCell ref="O679:AW679"/>
    <mergeCell ref="M680:N680"/>
    <mergeCell ref="O680:AW680"/>
    <mergeCell ref="C697:W697"/>
    <mergeCell ref="X697:AA697"/>
    <mergeCell ref="AB697:AE697"/>
    <mergeCell ref="AF697:AI697"/>
    <mergeCell ref="AJ697:AP697"/>
    <mergeCell ref="AQ697:AW697"/>
    <mergeCell ref="AJ698:AP698"/>
    <mergeCell ref="AQ698:AW698"/>
    <mergeCell ref="AJ699:AP699"/>
    <mergeCell ref="AQ699:AW699"/>
    <mergeCell ref="AX699:AY699"/>
    <mergeCell ref="AJ700:AP700"/>
    <mergeCell ref="AQ700:AW700"/>
    <mergeCell ref="AX700:AY700"/>
    <mergeCell ref="AJ701:AP701"/>
    <mergeCell ref="AQ701:AW701"/>
    <mergeCell ref="AX701:AY701"/>
    <mergeCell ref="AJ702:AP702"/>
    <mergeCell ref="AQ702:AW702"/>
    <mergeCell ref="AX702:AY702"/>
    <mergeCell ref="AJ703:AP703"/>
    <mergeCell ref="AQ703:AW703"/>
    <mergeCell ref="AX703:AY703"/>
    <mergeCell ref="AJ704:AP704"/>
    <mergeCell ref="AQ704:AW704"/>
    <mergeCell ref="AX704:AY704"/>
    <mergeCell ref="M714:N714"/>
    <mergeCell ref="O714:AW714"/>
    <mergeCell ref="M715:N715"/>
    <mergeCell ref="O715:AW715"/>
    <mergeCell ref="M716:N716"/>
    <mergeCell ref="O716:AW716"/>
    <mergeCell ref="M717:N717"/>
    <mergeCell ref="O717:AW717"/>
    <mergeCell ref="M724:N724"/>
    <mergeCell ref="O724:AW724"/>
    <mergeCell ref="M725:N725"/>
    <mergeCell ref="O725:AW725"/>
    <mergeCell ref="M726:N726"/>
    <mergeCell ref="O726:AW726"/>
    <mergeCell ref="M727:N727"/>
    <mergeCell ref="O727:AW727"/>
    <mergeCell ref="M728:N728"/>
    <mergeCell ref="O728:AW728"/>
    <mergeCell ref="C745:W745"/>
    <mergeCell ref="X745:AA745"/>
    <mergeCell ref="AB745:AE745"/>
    <mergeCell ref="AF745:AI745"/>
    <mergeCell ref="AJ745:AP745"/>
    <mergeCell ref="AQ745:AW745"/>
    <mergeCell ref="AJ746:AP746"/>
    <mergeCell ref="AQ746:AW746"/>
    <mergeCell ref="AJ747:AP747"/>
    <mergeCell ref="AQ747:AW747"/>
    <mergeCell ref="AX747:AY747"/>
    <mergeCell ref="AJ748:AP748"/>
    <mergeCell ref="AQ748:AW748"/>
    <mergeCell ref="AX748:AY748"/>
    <mergeCell ref="AJ749:AP749"/>
    <mergeCell ref="AQ749:AW749"/>
    <mergeCell ref="AX749:AY749"/>
    <mergeCell ref="AJ750:AP750"/>
    <mergeCell ref="AQ750:AW750"/>
    <mergeCell ref="AX750:AY750"/>
    <mergeCell ref="AJ751:AP751"/>
    <mergeCell ref="AQ751:AW751"/>
    <mergeCell ref="AX751:AY751"/>
    <mergeCell ref="AJ752:AP752"/>
    <mergeCell ref="AQ752:AW752"/>
    <mergeCell ref="AX752:AY752"/>
    <mergeCell ref="M762:N762"/>
    <mergeCell ref="O762:AW762"/>
    <mergeCell ref="M763:N763"/>
    <mergeCell ref="O763:AW763"/>
    <mergeCell ref="M764:N764"/>
    <mergeCell ref="O764:AW764"/>
    <mergeCell ref="M765:N765"/>
    <mergeCell ref="O765:AW765"/>
    <mergeCell ref="M772:N772"/>
    <mergeCell ref="O772:AW772"/>
    <mergeCell ref="M773:N773"/>
    <mergeCell ref="O773:AW773"/>
    <mergeCell ref="M774:N774"/>
    <mergeCell ref="O774:AW774"/>
    <mergeCell ref="M775:N775"/>
    <mergeCell ref="O775:AW775"/>
    <mergeCell ref="M776:N776"/>
    <mergeCell ref="O776:AW776"/>
    <mergeCell ref="C793:W793"/>
    <mergeCell ref="X793:AA793"/>
    <mergeCell ref="AB793:AE793"/>
    <mergeCell ref="AF793:AI793"/>
    <mergeCell ref="AJ793:AP793"/>
    <mergeCell ref="AQ793:AW793"/>
    <mergeCell ref="AJ794:AP794"/>
    <mergeCell ref="AQ794:AW794"/>
    <mergeCell ref="AJ795:AP795"/>
    <mergeCell ref="AQ795:AW795"/>
    <mergeCell ref="AX795:AY795"/>
    <mergeCell ref="AJ796:AP796"/>
    <mergeCell ref="AQ796:AW796"/>
    <mergeCell ref="AX796:AY796"/>
    <mergeCell ref="AJ797:AP797"/>
    <mergeCell ref="AQ797:AW797"/>
    <mergeCell ref="AX797:AY797"/>
    <mergeCell ref="AJ798:AP798"/>
    <mergeCell ref="AQ798:AW798"/>
    <mergeCell ref="AX798:AY798"/>
    <mergeCell ref="AJ799:AP799"/>
    <mergeCell ref="AQ799:AW799"/>
    <mergeCell ref="AX799:AY799"/>
    <mergeCell ref="AJ800:AP800"/>
    <mergeCell ref="AQ800:AW800"/>
    <mergeCell ref="AX800:AY800"/>
    <mergeCell ref="M810:N810"/>
    <mergeCell ref="O810:AW810"/>
    <mergeCell ref="M811:N811"/>
    <mergeCell ref="O811:AW811"/>
    <mergeCell ref="M812:N812"/>
    <mergeCell ref="O812:AW812"/>
    <mergeCell ref="M813:N813"/>
    <mergeCell ref="O813:AW813"/>
    <mergeCell ref="M820:N820"/>
    <mergeCell ref="O820:AW820"/>
    <mergeCell ref="M821:N821"/>
    <mergeCell ref="O821:AW821"/>
    <mergeCell ref="M822:N822"/>
    <mergeCell ref="O822:AW822"/>
    <mergeCell ref="M823:N823"/>
    <mergeCell ref="O823:AW823"/>
    <mergeCell ref="M824:N824"/>
    <mergeCell ref="O824:AW824"/>
    <mergeCell ref="C841:W841"/>
    <mergeCell ref="X841:AA841"/>
    <mergeCell ref="AB841:AE841"/>
    <mergeCell ref="AF841:AI841"/>
    <mergeCell ref="AJ841:AP841"/>
    <mergeCell ref="AQ841:AW841"/>
    <mergeCell ref="AJ842:AP842"/>
    <mergeCell ref="AQ842:AW842"/>
    <mergeCell ref="AJ843:AP843"/>
    <mergeCell ref="AQ843:AW843"/>
    <mergeCell ref="AX843:AY843"/>
    <mergeCell ref="AJ844:AP844"/>
    <mergeCell ref="AQ844:AW844"/>
    <mergeCell ref="AX844:AY844"/>
    <mergeCell ref="AJ845:AP845"/>
    <mergeCell ref="AQ845:AW845"/>
    <mergeCell ref="AX845:AY845"/>
    <mergeCell ref="AJ846:AP846"/>
    <mergeCell ref="AQ846:AW846"/>
    <mergeCell ref="AX846:AY846"/>
    <mergeCell ref="AJ847:AP847"/>
    <mergeCell ref="AQ847:AW847"/>
    <mergeCell ref="AX847:AY847"/>
    <mergeCell ref="AJ848:AP848"/>
    <mergeCell ref="AQ848:AW848"/>
    <mergeCell ref="AX848:AY848"/>
    <mergeCell ref="M858:N858"/>
    <mergeCell ref="O858:AW858"/>
    <mergeCell ref="M859:N859"/>
    <mergeCell ref="O859:AW859"/>
    <mergeCell ref="M860:N860"/>
    <mergeCell ref="O860:AW860"/>
    <mergeCell ref="M861:N861"/>
    <mergeCell ref="O861:AW861"/>
    <mergeCell ref="M868:N868"/>
    <mergeCell ref="O868:AW868"/>
    <mergeCell ref="M869:N869"/>
    <mergeCell ref="O869:AW869"/>
    <mergeCell ref="M870:N870"/>
    <mergeCell ref="O870:AW870"/>
    <mergeCell ref="M871:N871"/>
    <mergeCell ref="O871:AW871"/>
    <mergeCell ref="M872:N872"/>
    <mergeCell ref="O872:AW872"/>
    <mergeCell ref="C141:L143"/>
    <mergeCell ref="M141:AW143"/>
    <mergeCell ref="C144:L146"/>
    <mergeCell ref="M144:AW146"/>
    <mergeCell ref="C147:L149"/>
    <mergeCell ref="M147:AW149"/>
    <mergeCell ref="C150:L152"/>
    <mergeCell ref="M150:AW152"/>
    <mergeCell ref="C153:L155"/>
    <mergeCell ref="M153:AW155"/>
    <mergeCell ref="C156:L158"/>
    <mergeCell ref="M156:AW158"/>
    <mergeCell ref="C159:L161"/>
    <mergeCell ref="M159:AW161"/>
    <mergeCell ref="C162:L164"/>
    <mergeCell ref="M162:AW164"/>
    <mergeCell ref="C165:L167"/>
    <mergeCell ref="M165:AW167"/>
    <mergeCell ref="C177:L179"/>
    <mergeCell ref="M177:AW179"/>
    <mergeCell ref="C180:E185"/>
    <mergeCell ref="F180:L182"/>
    <mergeCell ref="M180:AW182"/>
    <mergeCell ref="F183:L185"/>
    <mergeCell ref="M183:AW185"/>
    <mergeCell ref="K186:L189"/>
    <mergeCell ref="K190:L192"/>
    <mergeCell ref="M190:AW192"/>
    <mergeCell ref="F193:L195"/>
    <mergeCell ref="M193:AW195"/>
    <mergeCell ref="K196:L200"/>
    <mergeCell ref="K201:L203"/>
    <mergeCell ref="M201:AW203"/>
    <mergeCell ref="F204:L209"/>
    <mergeCell ref="M204:N206"/>
    <mergeCell ref="O204:U206"/>
    <mergeCell ref="V204:Y206"/>
    <mergeCell ref="Z204:AW206"/>
    <mergeCell ref="M207:N209"/>
    <mergeCell ref="O207:U209"/>
    <mergeCell ref="V207:Y209"/>
    <mergeCell ref="Z207:AW209"/>
    <mergeCell ref="F210:L212"/>
    <mergeCell ref="M210:AW212"/>
    <mergeCell ref="C213:E215"/>
    <mergeCell ref="F213:L215"/>
    <mergeCell ref="M213:AW215"/>
    <mergeCell ref="C225:L227"/>
    <mergeCell ref="M225:AW227"/>
    <mergeCell ref="C228:E233"/>
    <mergeCell ref="F228:L230"/>
    <mergeCell ref="M228:AW230"/>
    <mergeCell ref="F231:L233"/>
    <mergeCell ref="M231:AW233"/>
    <mergeCell ref="K234:L237"/>
    <mergeCell ref="K238:L240"/>
    <mergeCell ref="M238:AW240"/>
    <mergeCell ref="F241:L243"/>
    <mergeCell ref="M241:AW243"/>
    <mergeCell ref="K244:L248"/>
    <mergeCell ref="K249:L251"/>
    <mergeCell ref="M249:AW251"/>
    <mergeCell ref="F252:L257"/>
    <mergeCell ref="M252:N254"/>
    <mergeCell ref="O252:U254"/>
    <mergeCell ref="V252:Y254"/>
    <mergeCell ref="Z252:AW254"/>
    <mergeCell ref="M255:N257"/>
    <mergeCell ref="O255:U257"/>
    <mergeCell ref="V255:Y257"/>
    <mergeCell ref="Z255:AW257"/>
    <mergeCell ref="F258:L260"/>
    <mergeCell ref="M258:AW260"/>
    <mergeCell ref="C261:E263"/>
    <mergeCell ref="F261:L263"/>
    <mergeCell ref="M261:AW263"/>
    <mergeCell ref="C273:L275"/>
    <mergeCell ref="M273:AW275"/>
    <mergeCell ref="C276:E281"/>
    <mergeCell ref="F276:L278"/>
    <mergeCell ref="M276:AW278"/>
    <mergeCell ref="F279:L281"/>
    <mergeCell ref="M279:AW281"/>
    <mergeCell ref="K282:L285"/>
    <mergeCell ref="K286:L288"/>
    <mergeCell ref="M286:AW288"/>
    <mergeCell ref="F289:L291"/>
    <mergeCell ref="M289:AW291"/>
    <mergeCell ref="K292:L296"/>
    <mergeCell ref="K297:L299"/>
    <mergeCell ref="M297:AW299"/>
    <mergeCell ref="F300:L305"/>
    <mergeCell ref="M300:N302"/>
    <mergeCell ref="O300:U302"/>
    <mergeCell ref="V300:Y302"/>
    <mergeCell ref="Z300:AW302"/>
    <mergeCell ref="M303:N305"/>
    <mergeCell ref="O303:U305"/>
    <mergeCell ref="V303:Y305"/>
    <mergeCell ref="Z303:AW305"/>
    <mergeCell ref="F306:L308"/>
    <mergeCell ref="M306:AW308"/>
    <mergeCell ref="C309:E311"/>
    <mergeCell ref="F309:L311"/>
    <mergeCell ref="M309:AW311"/>
    <mergeCell ref="C321:L323"/>
    <mergeCell ref="M321:AW323"/>
    <mergeCell ref="C324:E329"/>
    <mergeCell ref="F324:L326"/>
    <mergeCell ref="M324:AW326"/>
    <mergeCell ref="F327:L329"/>
    <mergeCell ref="M327:AW329"/>
    <mergeCell ref="K330:L333"/>
    <mergeCell ref="K334:L336"/>
    <mergeCell ref="M334:AW336"/>
    <mergeCell ref="F337:L339"/>
    <mergeCell ref="M337:AW339"/>
    <mergeCell ref="K340:L344"/>
    <mergeCell ref="K345:L347"/>
    <mergeCell ref="M345:AW347"/>
    <mergeCell ref="F348:L353"/>
    <mergeCell ref="M348:N350"/>
    <mergeCell ref="O348:U350"/>
    <mergeCell ref="V348:Y350"/>
    <mergeCell ref="Z348:AW350"/>
    <mergeCell ref="M351:N353"/>
    <mergeCell ref="O351:U353"/>
    <mergeCell ref="V351:Y353"/>
    <mergeCell ref="Z351:AW353"/>
    <mergeCell ref="F354:L356"/>
    <mergeCell ref="M354:AW356"/>
    <mergeCell ref="C357:E359"/>
    <mergeCell ref="F357:L359"/>
    <mergeCell ref="M357:AW359"/>
    <mergeCell ref="C369:L371"/>
    <mergeCell ref="M369:AW371"/>
    <mergeCell ref="C372:E377"/>
    <mergeCell ref="F372:L374"/>
    <mergeCell ref="M372:AW374"/>
    <mergeCell ref="F375:L377"/>
    <mergeCell ref="M375:AW377"/>
    <mergeCell ref="K378:L381"/>
    <mergeCell ref="K382:L384"/>
    <mergeCell ref="M382:AW384"/>
    <mergeCell ref="F385:L387"/>
    <mergeCell ref="M385:AW387"/>
    <mergeCell ref="K388:L392"/>
    <mergeCell ref="K393:L395"/>
    <mergeCell ref="M393:AW395"/>
    <mergeCell ref="F396:L401"/>
    <mergeCell ref="M396:N398"/>
    <mergeCell ref="O396:U398"/>
    <mergeCell ref="V396:Y398"/>
    <mergeCell ref="Z396:AW398"/>
    <mergeCell ref="M399:N401"/>
    <mergeCell ref="O399:U401"/>
    <mergeCell ref="V399:Y401"/>
    <mergeCell ref="Z399:AW401"/>
    <mergeCell ref="F402:L404"/>
    <mergeCell ref="M402:AW404"/>
    <mergeCell ref="C405:E407"/>
    <mergeCell ref="F405:L407"/>
    <mergeCell ref="M405:AW407"/>
    <mergeCell ref="C417:L419"/>
    <mergeCell ref="M417:AW419"/>
    <mergeCell ref="C420:E425"/>
    <mergeCell ref="F420:L422"/>
    <mergeCell ref="M420:AW422"/>
    <mergeCell ref="F423:L425"/>
    <mergeCell ref="M423:AW425"/>
    <mergeCell ref="K426:L429"/>
    <mergeCell ref="K430:L432"/>
    <mergeCell ref="M430:AW432"/>
    <mergeCell ref="F433:L435"/>
    <mergeCell ref="M433:AW435"/>
    <mergeCell ref="K436:L440"/>
    <mergeCell ref="K441:L443"/>
    <mergeCell ref="M441:AW443"/>
    <mergeCell ref="F444:L449"/>
    <mergeCell ref="M444:N446"/>
    <mergeCell ref="O444:U446"/>
    <mergeCell ref="V444:Y446"/>
    <mergeCell ref="Z444:AW446"/>
    <mergeCell ref="M447:N449"/>
    <mergeCell ref="O447:U449"/>
    <mergeCell ref="V447:Y449"/>
    <mergeCell ref="Z447:AW449"/>
    <mergeCell ref="F450:L452"/>
    <mergeCell ref="M450:AW452"/>
    <mergeCell ref="C453:E455"/>
    <mergeCell ref="F453:L455"/>
    <mergeCell ref="M453:AW455"/>
    <mergeCell ref="C465:L467"/>
    <mergeCell ref="M465:AW467"/>
    <mergeCell ref="C468:E473"/>
    <mergeCell ref="F468:L470"/>
    <mergeCell ref="M468:AW470"/>
    <mergeCell ref="F471:L473"/>
    <mergeCell ref="M471:AW473"/>
    <mergeCell ref="K474:L477"/>
    <mergeCell ref="K478:L480"/>
    <mergeCell ref="M478:AW480"/>
    <mergeCell ref="F481:L483"/>
    <mergeCell ref="M481:AW483"/>
    <mergeCell ref="K484:L488"/>
    <mergeCell ref="K489:L491"/>
    <mergeCell ref="M489:AW491"/>
    <mergeCell ref="F492:L497"/>
    <mergeCell ref="M492:N494"/>
    <mergeCell ref="O492:U494"/>
    <mergeCell ref="V492:Y494"/>
    <mergeCell ref="Z492:AW494"/>
    <mergeCell ref="M495:N497"/>
    <mergeCell ref="O495:U497"/>
    <mergeCell ref="V495:Y497"/>
    <mergeCell ref="Z495:AW497"/>
    <mergeCell ref="F498:L500"/>
    <mergeCell ref="M498:AW500"/>
    <mergeCell ref="C501:E503"/>
    <mergeCell ref="F501:L503"/>
    <mergeCell ref="M501:AW503"/>
    <mergeCell ref="C513:L515"/>
    <mergeCell ref="M513:AW515"/>
    <mergeCell ref="C516:E521"/>
    <mergeCell ref="F516:L518"/>
    <mergeCell ref="M516:AW518"/>
    <mergeCell ref="F519:L521"/>
    <mergeCell ref="M519:AW521"/>
    <mergeCell ref="K522:L525"/>
    <mergeCell ref="K526:L528"/>
    <mergeCell ref="M526:AW528"/>
    <mergeCell ref="F529:L531"/>
    <mergeCell ref="M529:AW531"/>
    <mergeCell ref="K532:L536"/>
    <mergeCell ref="K537:L539"/>
    <mergeCell ref="M537:AW539"/>
    <mergeCell ref="F540:L545"/>
    <mergeCell ref="M540:N542"/>
    <mergeCell ref="O540:U542"/>
    <mergeCell ref="V540:Y542"/>
    <mergeCell ref="Z540:AW542"/>
    <mergeCell ref="M543:N545"/>
    <mergeCell ref="O543:U545"/>
    <mergeCell ref="V543:Y545"/>
    <mergeCell ref="Z543:AW545"/>
    <mergeCell ref="F546:L548"/>
    <mergeCell ref="M546:AW548"/>
    <mergeCell ref="C549:E551"/>
    <mergeCell ref="F549:L551"/>
    <mergeCell ref="M549:AW551"/>
    <mergeCell ref="C561:L563"/>
    <mergeCell ref="M561:AW563"/>
    <mergeCell ref="C564:E569"/>
    <mergeCell ref="F564:L566"/>
    <mergeCell ref="M564:AW566"/>
    <mergeCell ref="F567:L569"/>
    <mergeCell ref="M567:AW569"/>
    <mergeCell ref="K570:L573"/>
    <mergeCell ref="K574:L576"/>
    <mergeCell ref="M574:AW576"/>
    <mergeCell ref="F577:L579"/>
    <mergeCell ref="M577:AW579"/>
    <mergeCell ref="K580:L584"/>
    <mergeCell ref="K585:L587"/>
    <mergeCell ref="M585:AW587"/>
    <mergeCell ref="F588:L593"/>
    <mergeCell ref="M588:N590"/>
    <mergeCell ref="O588:U590"/>
    <mergeCell ref="V588:Y590"/>
    <mergeCell ref="Z588:AW590"/>
    <mergeCell ref="M591:N593"/>
    <mergeCell ref="O591:U593"/>
    <mergeCell ref="V591:Y593"/>
    <mergeCell ref="Z591:AW593"/>
    <mergeCell ref="F594:L596"/>
    <mergeCell ref="M594:AW596"/>
    <mergeCell ref="C597:E599"/>
    <mergeCell ref="F597:L599"/>
    <mergeCell ref="M597:AW599"/>
    <mergeCell ref="C609:L611"/>
    <mergeCell ref="M609:AW611"/>
    <mergeCell ref="C612:E617"/>
    <mergeCell ref="F612:L614"/>
    <mergeCell ref="M612:AW614"/>
    <mergeCell ref="F615:L617"/>
    <mergeCell ref="M615:AW617"/>
    <mergeCell ref="K618:L621"/>
    <mergeCell ref="K622:L624"/>
    <mergeCell ref="M622:AW624"/>
    <mergeCell ref="F625:L627"/>
    <mergeCell ref="M625:AW627"/>
    <mergeCell ref="K628:L632"/>
    <mergeCell ref="K633:L635"/>
    <mergeCell ref="M633:AW635"/>
    <mergeCell ref="F636:L641"/>
    <mergeCell ref="M636:N638"/>
    <mergeCell ref="O636:U638"/>
    <mergeCell ref="V636:Y638"/>
    <mergeCell ref="Z636:AW638"/>
    <mergeCell ref="M639:N641"/>
    <mergeCell ref="O639:U641"/>
    <mergeCell ref="V639:Y641"/>
    <mergeCell ref="Z639:AW641"/>
    <mergeCell ref="F642:L644"/>
    <mergeCell ref="M642:AW644"/>
    <mergeCell ref="C645:E647"/>
    <mergeCell ref="F645:L647"/>
    <mergeCell ref="M645:AW647"/>
    <mergeCell ref="C657:L659"/>
    <mergeCell ref="M657:AW659"/>
    <mergeCell ref="C660:E665"/>
    <mergeCell ref="F660:L662"/>
    <mergeCell ref="M660:AW662"/>
    <mergeCell ref="F663:L665"/>
    <mergeCell ref="M663:AW665"/>
    <mergeCell ref="K666:L669"/>
    <mergeCell ref="K670:L672"/>
    <mergeCell ref="M670:AW672"/>
    <mergeCell ref="F673:L675"/>
    <mergeCell ref="M673:AW675"/>
    <mergeCell ref="K676:L680"/>
    <mergeCell ref="K681:L683"/>
    <mergeCell ref="M681:AW683"/>
    <mergeCell ref="F684:L689"/>
    <mergeCell ref="M684:N686"/>
    <mergeCell ref="O684:U686"/>
    <mergeCell ref="V684:Y686"/>
    <mergeCell ref="Z684:AW686"/>
    <mergeCell ref="M687:N689"/>
    <mergeCell ref="O687:U689"/>
    <mergeCell ref="V687:Y689"/>
    <mergeCell ref="Z687:AW689"/>
    <mergeCell ref="F690:L692"/>
    <mergeCell ref="M690:AW692"/>
    <mergeCell ref="C693:E695"/>
    <mergeCell ref="F693:L695"/>
    <mergeCell ref="M693:AW695"/>
    <mergeCell ref="C705:L707"/>
    <mergeCell ref="M705:AW707"/>
    <mergeCell ref="C708:E713"/>
    <mergeCell ref="F708:L710"/>
    <mergeCell ref="M708:AW710"/>
    <mergeCell ref="F711:L713"/>
    <mergeCell ref="M711:AW713"/>
    <mergeCell ref="K714:L717"/>
    <mergeCell ref="K718:L720"/>
    <mergeCell ref="M718:AW720"/>
    <mergeCell ref="F721:L723"/>
    <mergeCell ref="M721:AW723"/>
    <mergeCell ref="K724:L728"/>
    <mergeCell ref="K729:L731"/>
    <mergeCell ref="M729:AW731"/>
    <mergeCell ref="F732:L737"/>
    <mergeCell ref="M732:N734"/>
    <mergeCell ref="O732:U734"/>
    <mergeCell ref="V732:Y734"/>
    <mergeCell ref="Z732:AW734"/>
    <mergeCell ref="M735:N737"/>
    <mergeCell ref="O735:U737"/>
    <mergeCell ref="V735:Y737"/>
    <mergeCell ref="Z735:AW737"/>
    <mergeCell ref="F738:L740"/>
    <mergeCell ref="M738:AW740"/>
    <mergeCell ref="C741:E743"/>
    <mergeCell ref="F741:L743"/>
    <mergeCell ref="M741:AW743"/>
    <mergeCell ref="C753:L755"/>
    <mergeCell ref="M753:AW755"/>
    <mergeCell ref="C756:E761"/>
    <mergeCell ref="F756:L758"/>
    <mergeCell ref="M756:AW758"/>
    <mergeCell ref="F759:L761"/>
    <mergeCell ref="M759:AW761"/>
    <mergeCell ref="K762:L765"/>
    <mergeCell ref="K766:L768"/>
    <mergeCell ref="M766:AW768"/>
    <mergeCell ref="F769:L771"/>
    <mergeCell ref="M769:AW771"/>
    <mergeCell ref="K772:L776"/>
    <mergeCell ref="K777:L779"/>
    <mergeCell ref="M777:AW779"/>
    <mergeCell ref="F780:L785"/>
    <mergeCell ref="M780:N782"/>
    <mergeCell ref="O780:U782"/>
    <mergeCell ref="V780:Y782"/>
    <mergeCell ref="Z780:AW782"/>
    <mergeCell ref="M783:N785"/>
    <mergeCell ref="O783:U785"/>
    <mergeCell ref="V783:Y785"/>
    <mergeCell ref="Z783:AW785"/>
    <mergeCell ref="F786:L788"/>
    <mergeCell ref="M786:AW788"/>
    <mergeCell ref="C789:E791"/>
    <mergeCell ref="F789:L791"/>
    <mergeCell ref="M789:AW791"/>
    <mergeCell ref="C801:L803"/>
    <mergeCell ref="M801:AW803"/>
    <mergeCell ref="C804:E809"/>
    <mergeCell ref="F804:L806"/>
    <mergeCell ref="M804:AW806"/>
    <mergeCell ref="F807:L809"/>
    <mergeCell ref="M807:AW809"/>
    <mergeCell ref="K810:L813"/>
    <mergeCell ref="K814:L816"/>
    <mergeCell ref="M814:AW816"/>
    <mergeCell ref="F817:L819"/>
    <mergeCell ref="M817:AW819"/>
    <mergeCell ref="K820:L824"/>
    <mergeCell ref="K825:L827"/>
    <mergeCell ref="M825:AW827"/>
    <mergeCell ref="F828:L833"/>
    <mergeCell ref="M828:N830"/>
    <mergeCell ref="O828:U830"/>
    <mergeCell ref="V828:Y830"/>
    <mergeCell ref="Z828:AW830"/>
    <mergeCell ref="M831:N833"/>
    <mergeCell ref="O831:U833"/>
    <mergeCell ref="V831:Y833"/>
    <mergeCell ref="Z831:AW833"/>
    <mergeCell ref="F834:L836"/>
    <mergeCell ref="M834:AW836"/>
    <mergeCell ref="C837:E839"/>
    <mergeCell ref="F837:L839"/>
    <mergeCell ref="M837:AW839"/>
    <mergeCell ref="C849:L851"/>
    <mergeCell ref="M849:AW851"/>
    <mergeCell ref="C852:E857"/>
    <mergeCell ref="F852:L854"/>
    <mergeCell ref="M852:AW854"/>
    <mergeCell ref="F855:L857"/>
    <mergeCell ref="M855:AW857"/>
    <mergeCell ref="K858:L861"/>
    <mergeCell ref="K862:L864"/>
    <mergeCell ref="M862:AW864"/>
    <mergeCell ref="F865:L867"/>
    <mergeCell ref="M865:AW867"/>
    <mergeCell ref="K868:L872"/>
    <mergeCell ref="K873:L875"/>
    <mergeCell ref="M873:AW875"/>
    <mergeCell ref="F876:L881"/>
    <mergeCell ref="M876:N878"/>
    <mergeCell ref="O876:U878"/>
    <mergeCell ref="V876:Y878"/>
    <mergeCell ref="Z876:AW878"/>
    <mergeCell ref="M879:N881"/>
    <mergeCell ref="O879:U881"/>
    <mergeCell ref="V879:Y881"/>
    <mergeCell ref="Z879:AW881"/>
    <mergeCell ref="F882:L884"/>
    <mergeCell ref="M882:AW884"/>
    <mergeCell ref="C885:E887"/>
    <mergeCell ref="F885:L887"/>
    <mergeCell ref="M885:AW887"/>
    <mergeCell ref="C170:W176"/>
    <mergeCell ref="X170:AA176"/>
    <mergeCell ref="AB170:AE176"/>
    <mergeCell ref="AF170:AI176"/>
    <mergeCell ref="C186:E195"/>
    <mergeCell ref="F186:J192"/>
    <mergeCell ref="C196:E212"/>
    <mergeCell ref="F196:J203"/>
    <mergeCell ref="C218:W224"/>
    <mergeCell ref="X218:AA224"/>
    <mergeCell ref="AB218:AE224"/>
    <mergeCell ref="AF218:AI224"/>
    <mergeCell ref="C234:E243"/>
    <mergeCell ref="F234:J240"/>
    <mergeCell ref="C244:E260"/>
    <mergeCell ref="F244:J251"/>
    <mergeCell ref="C266:W272"/>
    <mergeCell ref="X266:AA272"/>
    <mergeCell ref="AB266:AE272"/>
    <mergeCell ref="AF266:AI272"/>
    <mergeCell ref="C282:E291"/>
    <mergeCell ref="F282:J288"/>
    <mergeCell ref="C292:E308"/>
    <mergeCell ref="F292:J299"/>
    <mergeCell ref="C314:W320"/>
    <mergeCell ref="X314:AA320"/>
    <mergeCell ref="AB314:AE320"/>
    <mergeCell ref="AF314:AI320"/>
    <mergeCell ref="C330:E339"/>
    <mergeCell ref="F330:J336"/>
    <mergeCell ref="C340:E356"/>
    <mergeCell ref="F340:J347"/>
    <mergeCell ref="C362:W368"/>
    <mergeCell ref="X362:AA368"/>
    <mergeCell ref="AB362:AE368"/>
    <mergeCell ref="AF362:AI368"/>
    <mergeCell ref="C378:E387"/>
    <mergeCell ref="F378:J384"/>
    <mergeCell ref="C388:E404"/>
    <mergeCell ref="F388:J395"/>
    <mergeCell ref="C410:W416"/>
    <mergeCell ref="X410:AA416"/>
    <mergeCell ref="AB410:AE416"/>
    <mergeCell ref="AF410:AI416"/>
    <mergeCell ref="C426:E435"/>
    <mergeCell ref="F426:J432"/>
    <mergeCell ref="C436:E452"/>
    <mergeCell ref="F436:J443"/>
    <mergeCell ref="C458:W464"/>
    <mergeCell ref="X458:AA464"/>
    <mergeCell ref="AB458:AE464"/>
    <mergeCell ref="AF458:AI464"/>
    <mergeCell ref="C474:E483"/>
    <mergeCell ref="F474:J480"/>
    <mergeCell ref="C484:E500"/>
    <mergeCell ref="F484:J491"/>
    <mergeCell ref="C506:W512"/>
    <mergeCell ref="X506:AA512"/>
    <mergeCell ref="AB506:AE512"/>
    <mergeCell ref="AF506:AI512"/>
    <mergeCell ref="C522:E531"/>
    <mergeCell ref="F522:J528"/>
    <mergeCell ref="C532:E548"/>
    <mergeCell ref="F532:J539"/>
    <mergeCell ref="C554:W560"/>
    <mergeCell ref="X554:AA560"/>
    <mergeCell ref="AB554:AE560"/>
    <mergeCell ref="AF554:AI560"/>
    <mergeCell ref="C570:E579"/>
    <mergeCell ref="F570:J576"/>
    <mergeCell ref="C580:E596"/>
    <mergeCell ref="F580:J587"/>
    <mergeCell ref="C602:W608"/>
    <mergeCell ref="X602:AA608"/>
    <mergeCell ref="AB602:AE608"/>
    <mergeCell ref="AF602:AI608"/>
    <mergeCell ref="C618:E627"/>
    <mergeCell ref="F618:J624"/>
    <mergeCell ref="C628:E644"/>
    <mergeCell ref="F628:J635"/>
    <mergeCell ref="C650:W656"/>
    <mergeCell ref="X650:AA656"/>
    <mergeCell ref="AB650:AE656"/>
    <mergeCell ref="AF650:AI656"/>
    <mergeCell ref="C666:E675"/>
    <mergeCell ref="F666:J672"/>
    <mergeCell ref="C676:E692"/>
    <mergeCell ref="F676:J683"/>
    <mergeCell ref="C698:W704"/>
    <mergeCell ref="X698:AA704"/>
    <mergeCell ref="AB698:AE704"/>
    <mergeCell ref="AF698:AI704"/>
    <mergeCell ref="C714:E723"/>
    <mergeCell ref="F714:J720"/>
    <mergeCell ref="C724:E740"/>
    <mergeCell ref="F724:J731"/>
    <mergeCell ref="C746:W752"/>
    <mergeCell ref="X746:AA752"/>
    <mergeCell ref="AB746:AE752"/>
    <mergeCell ref="AF746:AI752"/>
    <mergeCell ref="C762:E771"/>
    <mergeCell ref="F762:J768"/>
    <mergeCell ref="C772:E788"/>
    <mergeCell ref="F772:J779"/>
    <mergeCell ref="C794:W800"/>
    <mergeCell ref="X794:AA800"/>
    <mergeCell ref="AB794:AE800"/>
    <mergeCell ref="AF794:AI800"/>
    <mergeCell ref="C810:E819"/>
    <mergeCell ref="F810:J816"/>
    <mergeCell ref="C820:E836"/>
    <mergeCell ref="F820:J827"/>
    <mergeCell ref="C842:W848"/>
    <mergeCell ref="X842:AA848"/>
    <mergeCell ref="AB842:AE848"/>
    <mergeCell ref="AF842:AI848"/>
    <mergeCell ref="C858:E867"/>
    <mergeCell ref="F858:J864"/>
    <mergeCell ref="C868:E884"/>
    <mergeCell ref="F868:J875"/>
  </mergeCells>
  <phoneticPr fontId="2"/>
  <conditionalFormatting sqref="M177">
    <cfRule type="expression" dxfId="274" priority="398">
      <formula>AND($AQ170&lt;&gt;"",$AQ170&lt;&gt;"なし")</formula>
    </cfRule>
  </conditionalFormatting>
  <conditionalFormatting sqref="M225">
    <cfRule type="expression" dxfId="273" priority="373">
      <formula>AND($AQ218&lt;&gt;"",$AQ218&lt;&gt;"なし")</formula>
    </cfRule>
  </conditionalFormatting>
  <conditionalFormatting sqref="M273">
    <cfRule type="expression" dxfId="272" priority="351">
      <formula>AND($AQ266&lt;&gt;"",$AQ266&lt;&gt;"なし")</formula>
    </cfRule>
  </conditionalFormatting>
  <conditionalFormatting sqref="M321">
    <cfRule type="expression" dxfId="271" priority="329">
      <formula>AND($AQ314&lt;&gt;"",$AQ314&lt;&gt;"なし")</formula>
    </cfRule>
  </conditionalFormatting>
  <conditionalFormatting sqref="M369">
    <cfRule type="expression" dxfId="270" priority="307">
      <formula>AND($AQ362&lt;&gt;"",$AQ362&lt;&gt;"なし")</formula>
    </cfRule>
  </conditionalFormatting>
  <conditionalFormatting sqref="M417">
    <cfRule type="expression" dxfId="269" priority="285">
      <formula>AND($AQ410&lt;&gt;"",$AQ410&lt;&gt;"なし")</formula>
    </cfRule>
  </conditionalFormatting>
  <conditionalFormatting sqref="M465">
    <cfRule type="expression" dxfId="268" priority="263">
      <formula>AND($AQ458&lt;&gt;"",$AQ458&lt;&gt;"なし")</formula>
    </cfRule>
  </conditionalFormatting>
  <conditionalFormatting sqref="M513">
    <cfRule type="expression" dxfId="267" priority="241">
      <formula>AND($AQ506&lt;&gt;"",$AQ506&lt;&gt;"なし")</formula>
    </cfRule>
  </conditionalFormatting>
  <conditionalFormatting sqref="M561">
    <cfRule type="expression" dxfId="266" priority="219">
      <formula>AND($AQ554&lt;&gt;"",$AQ554&lt;&gt;"なし")</formula>
    </cfRule>
  </conditionalFormatting>
  <conditionalFormatting sqref="M609">
    <cfRule type="expression" dxfId="265" priority="197">
      <formula>AND($AQ602&lt;&gt;"",$AQ602&lt;&gt;"なし")</formula>
    </cfRule>
  </conditionalFormatting>
  <conditionalFormatting sqref="M657">
    <cfRule type="expression" dxfId="264" priority="175">
      <formula>AND($AQ650&lt;&gt;"",$AQ650&lt;&gt;"なし")</formula>
    </cfRule>
  </conditionalFormatting>
  <conditionalFormatting sqref="M705">
    <cfRule type="expression" dxfId="263" priority="153">
      <formula>AND($AQ698&lt;&gt;"",$AQ698&lt;&gt;"なし")</formula>
    </cfRule>
  </conditionalFormatting>
  <conditionalFormatting sqref="M753">
    <cfRule type="expression" dxfId="262" priority="131">
      <formula>AND($AQ746&lt;&gt;"",$AQ746&lt;&gt;"なし")</formula>
    </cfRule>
  </conditionalFormatting>
  <conditionalFormatting sqref="M801">
    <cfRule type="expression" dxfId="261" priority="109">
      <formula>AND($AQ794&lt;&gt;"",$AQ794&lt;&gt;"なし")</formula>
    </cfRule>
  </conditionalFormatting>
  <conditionalFormatting sqref="M849">
    <cfRule type="expression" dxfId="260" priority="87">
      <formula>AND($AQ842&lt;&gt;"",$AQ842&lt;&gt;"なし")</formula>
    </cfRule>
  </conditionalFormatting>
  <conditionalFormatting sqref="V300:Y302">
    <cfRule type="expression" dxfId="259" priority="332">
      <formula>$BE300=2</formula>
    </cfRule>
  </conditionalFormatting>
  <conditionalFormatting sqref="V348:Y350">
    <cfRule type="expression" dxfId="258" priority="310">
      <formula>$BE348=2</formula>
    </cfRule>
  </conditionalFormatting>
  <conditionalFormatting sqref="V396:Y398">
    <cfRule type="expression" dxfId="257" priority="288">
      <formula>$BE396=2</formula>
    </cfRule>
  </conditionalFormatting>
  <conditionalFormatting sqref="V444:Y446">
    <cfRule type="expression" dxfId="256" priority="266">
      <formula>$BE444=2</formula>
    </cfRule>
  </conditionalFormatting>
  <conditionalFormatting sqref="V492:Y494">
    <cfRule type="expression" dxfId="255" priority="244">
      <formula>$BE492=2</formula>
    </cfRule>
  </conditionalFormatting>
  <conditionalFormatting sqref="V540:Y542">
    <cfRule type="expression" dxfId="254" priority="222">
      <formula>$BE540=2</formula>
    </cfRule>
  </conditionalFormatting>
  <conditionalFormatting sqref="V588:Y590">
    <cfRule type="expression" dxfId="253" priority="200">
      <formula>$BE588=2</formula>
    </cfRule>
  </conditionalFormatting>
  <conditionalFormatting sqref="V636:Y638">
    <cfRule type="expression" dxfId="252" priority="178">
      <formula>$BE636=2</formula>
    </cfRule>
  </conditionalFormatting>
  <conditionalFormatting sqref="V684:Y686">
    <cfRule type="expression" dxfId="251" priority="156">
      <formula>$BE684=2</formula>
    </cfRule>
  </conditionalFormatting>
  <conditionalFormatting sqref="V732:Y734">
    <cfRule type="expression" dxfId="250" priority="134">
      <formula>$BE732=2</formula>
    </cfRule>
  </conditionalFormatting>
  <conditionalFormatting sqref="V780:Y782">
    <cfRule type="expression" dxfId="249" priority="112">
      <formula>$BE780=2</formula>
    </cfRule>
  </conditionalFormatting>
  <conditionalFormatting sqref="V828:Y830">
    <cfRule type="expression" dxfId="248" priority="90">
      <formula>$BE828=2</formula>
    </cfRule>
  </conditionalFormatting>
  <conditionalFormatting sqref="V876:Y878">
    <cfRule type="expression" dxfId="247" priority="68">
      <formula>$BE876=2</formula>
    </cfRule>
  </conditionalFormatting>
  <conditionalFormatting sqref="V204:Z204 V205:Y206">
    <cfRule type="expression" dxfId="246" priority="377">
      <formula>$BE204=2</formula>
    </cfRule>
  </conditionalFormatting>
  <conditionalFormatting sqref="V252:Z252 V253:Y254">
    <cfRule type="expression" dxfId="245" priority="354">
      <formula>$BE252=2</formula>
    </cfRule>
  </conditionalFormatting>
  <conditionalFormatting sqref="V207:AW209">
    <cfRule type="expression" dxfId="244" priority="376">
      <formula>$BE204=1</formula>
    </cfRule>
  </conditionalFormatting>
  <conditionalFormatting sqref="V255:AW257">
    <cfRule type="expression" dxfId="243" priority="353">
      <formula>$BE252=1</formula>
    </cfRule>
  </conditionalFormatting>
  <conditionalFormatting sqref="V303:AW305">
    <cfRule type="expression" dxfId="242" priority="331">
      <formula>$BE300=1</formula>
    </cfRule>
  </conditionalFormatting>
  <conditionalFormatting sqref="V351:AW353">
    <cfRule type="expression" dxfId="241" priority="309">
      <formula>$BE348=1</formula>
    </cfRule>
  </conditionalFormatting>
  <conditionalFormatting sqref="V399:AW401">
    <cfRule type="expression" dxfId="240" priority="287">
      <formula>$BE396=1</formula>
    </cfRule>
  </conditionalFormatting>
  <conditionalFormatting sqref="V447:AW449">
    <cfRule type="expression" dxfId="239" priority="265">
      <formula>$BE444=1</formula>
    </cfRule>
  </conditionalFormatting>
  <conditionalFormatting sqref="V495:AW497">
    <cfRule type="expression" dxfId="238" priority="243">
      <formula>$BE492=1</formula>
    </cfRule>
  </conditionalFormatting>
  <conditionalFormatting sqref="V543:AW545">
    <cfRule type="expression" dxfId="237" priority="221">
      <formula>$BE540=1</formula>
    </cfRule>
  </conditionalFormatting>
  <conditionalFormatting sqref="V591:AW593">
    <cfRule type="expression" dxfId="236" priority="199">
      <formula>$BE588=1</formula>
    </cfRule>
  </conditionalFormatting>
  <conditionalFormatting sqref="V639:AW641">
    <cfRule type="expression" dxfId="235" priority="177">
      <formula>$BE636=1</formula>
    </cfRule>
  </conditionalFormatting>
  <conditionalFormatting sqref="V687:AW689">
    <cfRule type="expression" dxfId="234" priority="155">
      <formula>$BE684=1</formula>
    </cfRule>
  </conditionalFormatting>
  <conditionalFormatting sqref="V735:AW737">
    <cfRule type="expression" dxfId="233" priority="133">
      <formula>$BE732=1</formula>
    </cfRule>
  </conditionalFormatting>
  <conditionalFormatting sqref="V783:AW785">
    <cfRule type="expression" dxfId="232" priority="111">
      <formula>$BE780=1</formula>
    </cfRule>
  </conditionalFormatting>
  <conditionalFormatting sqref="V831:AW833">
    <cfRule type="expression" dxfId="231" priority="89">
      <formula>$BE828=1</formula>
    </cfRule>
  </conditionalFormatting>
  <conditionalFormatting sqref="V879:AW881">
    <cfRule type="expression" dxfId="230" priority="67">
      <formula>$BE876=1</formula>
    </cfRule>
  </conditionalFormatting>
  <conditionalFormatting sqref="Z300">
    <cfRule type="expression" dxfId="229" priority="48">
      <formula>$BE300=2</formula>
    </cfRule>
  </conditionalFormatting>
  <conditionalFormatting sqref="Z348">
    <cfRule type="expression" dxfId="228" priority="47">
      <formula>$BE348=2</formula>
    </cfRule>
  </conditionalFormatting>
  <conditionalFormatting sqref="Z396">
    <cfRule type="expression" dxfId="227" priority="46">
      <formula>$BE396=2</formula>
    </cfRule>
  </conditionalFormatting>
  <conditionalFormatting sqref="Z444">
    <cfRule type="expression" dxfId="226" priority="45">
      <formula>$BE444=2</formula>
    </cfRule>
  </conditionalFormatting>
  <conditionalFormatting sqref="Z492">
    <cfRule type="expression" dxfId="225" priority="44">
      <formula>$BE492=2</formula>
    </cfRule>
  </conditionalFormatting>
  <conditionalFormatting sqref="Z540">
    <cfRule type="expression" dxfId="224" priority="43">
      <formula>$BE540=2</formula>
    </cfRule>
  </conditionalFormatting>
  <conditionalFormatting sqref="Z588">
    <cfRule type="expression" dxfId="223" priority="42">
      <formula>$BE588=2</formula>
    </cfRule>
  </conditionalFormatting>
  <conditionalFormatting sqref="Z636">
    <cfRule type="expression" dxfId="222" priority="41">
      <formula>$BE636=2</formula>
    </cfRule>
  </conditionalFormatting>
  <conditionalFormatting sqref="Z684">
    <cfRule type="expression" dxfId="221" priority="40">
      <formula>$BE684=2</formula>
    </cfRule>
  </conditionalFormatting>
  <conditionalFormatting sqref="Z732">
    <cfRule type="expression" dxfId="220" priority="39">
      <formula>$BE732=2</formula>
    </cfRule>
  </conditionalFormatting>
  <conditionalFormatting sqref="Z780">
    <cfRule type="expression" dxfId="219" priority="38">
      <formula>$BE780=2</formula>
    </cfRule>
  </conditionalFormatting>
  <conditionalFormatting sqref="Z828">
    <cfRule type="expression" dxfId="218" priority="37">
      <formula>$BE828=2</formula>
    </cfRule>
  </conditionalFormatting>
  <conditionalFormatting sqref="Z876">
    <cfRule type="expression" dxfId="217" priority="36">
      <formula>$BE876=2</formula>
    </cfRule>
  </conditionalFormatting>
  <conditionalFormatting sqref="AQ174:AW174">
    <cfRule type="expression" dxfId="216" priority="34">
      <formula>BH175="1年目"</formula>
    </cfRule>
  </conditionalFormatting>
  <conditionalFormatting sqref="AQ176:AW176">
    <cfRule type="expression" dxfId="215" priority="33">
      <formula>OR(BH175="1年目",BH175="2年目")</formula>
    </cfRule>
  </conditionalFormatting>
  <conditionalFormatting sqref="AQ222:AW222">
    <cfRule type="expression" dxfId="214" priority="29">
      <formula>BH223="1年目"</formula>
    </cfRule>
  </conditionalFormatting>
  <conditionalFormatting sqref="AQ224:AW224">
    <cfRule type="expression" dxfId="213" priority="28">
      <formula>OR(BH223="1年目",BH223="2年目")</formula>
    </cfRule>
  </conditionalFormatting>
  <conditionalFormatting sqref="AQ270:AW270">
    <cfRule type="expression" dxfId="212" priority="27">
      <formula>BH271="1年目"</formula>
    </cfRule>
  </conditionalFormatting>
  <conditionalFormatting sqref="AQ272:AW272">
    <cfRule type="expression" dxfId="211" priority="26">
      <formula>OR(BH271="1年目",BH271="2年目")</formula>
    </cfRule>
  </conditionalFormatting>
  <conditionalFormatting sqref="AQ318:AW318">
    <cfRule type="expression" dxfId="210" priority="25">
      <formula>BH319="1年目"</formula>
    </cfRule>
  </conditionalFormatting>
  <conditionalFormatting sqref="AQ320:AW320">
    <cfRule type="expression" dxfId="209" priority="24">
      <formula>OR(BH319="1年目",BH319="2年目")</formula>
    </cfRule>
  </conditionalFormatting>
  <conditionalFormatting sqref="AQ366:AW366">
    <cfRule type="expression" dxfId="208" priority="23">
      <formula>BH367="1年目"</formula>
    </cfRule>
  </conditionalFormatting>
  <conditionalFormatting sqref="AQ368:AW368">
    <cfRule type="expression" dxfId="207" priority="22">
      <formula>OR(BH367="1年目",BH367="2年目")</formula>
    </cfRule>
  </conditionalFormatting>
  <conditionalFormatting sqref="AQ414:AW414">
    <cfRule type="expression" dxfId="206" priority="21">
      <formula>BH415="1年目"</formula>
    </cfRule>
  </conditionalFormatting>
  <conditionalFormatting sqref="AQ416:AW416">
    <cfRule type="expression" dxfId="205" priority="20">
      <formula>OR(BH415="1年目",BH415="2年目")</formula>
    </cfRule>
  </conditionalFormatting>
  <conditionalFormatting sqref="AQ462:AW462">
    <cfRule type="expression" dxfId="204" priority="19">
      <formula>BH463="1年目"</formula>
    </cfRule>
  </conditionalFormatting>
  <conditionalFormatting sqref="AQ464:AW464">
    <cfRule type="expression" dxfId="203" priority="18">
      <formula>OR(BH463="1年目",BH463="2年目")</formula>
    </cfRule>
  </conditionalFormatting>
  <conditionalFormatting sqref="AQ510:AW510">
    <cfRule type="expression" dxfId="202" priority="17">
      <formula>BH511="1年目"</formula>
    </cfRule>
  </conditionalFormatting>
  <conditionalFormatting sqref="AQ512:AW512">
    <cfRule type="expression" dxfId="201" priority="16">
      <formula>OR(BH511="1年目",BH511="2年目")</formula>
    </cfRule>
  </conditionalFormatting>
  <conditionalFormatting sqref="AQ558:AW558">
    <cfRule type="expression" dxfId="200" priority="15">
      <formula>BH559="1年目"</formula>
    </cfRule>
  </conditionalFormatting>
  <conditionalFormatting sqref="AQ560:AW560">
    <cfRule type="expression" dxfId="199" priority="14">
      <formula>OR(BH559="1年目",BH559="2年目")</formula>
    </cfRule>
  </conditionalFormatting>
  <conditionalFormatting sqref="AQ606:AW606">
    <cfRule type="expression" dxfId="198" priority="13">
      <formula>BH607="1年目"</formula>
    </cfRule>
  </conditionalFormatting>
  <conditionalFormatting sqref="AQ608:AW608">
    <cfRule type="expression" dxfId="197" priority="12">
      <formula>OR(BH607="1年目",BH607="2年目")</formula>
    </cfRule>
  </conditionalFormatting>
  <conditionalFormatting sqref="AQ654:AW654">
    <cfRule type="expression" dxfId="196" priority="11">
      <formula>BH655="1年目"</formula>
    </cfRule>
  </conditionalFormatting>
  <conditionalFormatting sqref="AQ656:AW656">
    <cfRule type="expression" dxfId="195" priority="10">
      <formula>OR(BH655="1年目",BH655="2年目")</formula>
    </cfRule>
  </conditionalFormatting>
  <conditionalFormatting sqref="AQ702:AW702">
    <cfRule type="expression" dxfId="194" priority="9">
      <formula>BH703="1年目"</formula>
    </cfRule>
  </conditionalFormatting>
  <conditionalFormatting sqref="AQ704:AW704">
    <cfRule type="expression" dxfId="193" priority="8">
      <formula>OR(BH703="1年目",BH703="2年目")</formula>
    </cfRule>
  </conditionalFormatting>
  <conditionalFormatting sqref="AQ750:AW750">
    <cfRule type="expression" dxfId="192" priority="7">
      <formula>BH751="1年目"</formula>
    </cfRule>
  </conditionalFormatting>
  <conditionalFormatting sqref="AQ752:AW752">
    <cfRule type="expression" dxfId="191" priority="6">
      <formula>OR(BH751="1年目",BH751="2年目")</formula>
    </cfRule>
  </conditionalFormatting>
  <conditionalFormatting sqref="AQ798:AW798">
    <cfRule type="expression" dxfId="190" priority="5">
      <formula>BH799="1年目"</formula>
    </cfRule>
  </conditionalFormatting>
  <conditionalFormatting sqref="AQ800:AW800">
    <cfRule type="expression" dxfId="189" priority="4">
      <formula>OR(BH799="1年目",BH799="2年目")</formula>
    </cfRule>
  </conditionalFormatting>
  <conditionalFormatting sqref="AQ846:AW846">
    <cfRule type="expression" dxfId="188" priority="3">
      <formula>BH847="1年目"</formula>
    </cfRule>
  </conditionalFormatting>
  <conditionalFormatting sqref="AQ848:AW848">
    <cfRule type="expression" dxfId="187" priority="2">
      <formula>OR(BH847="1年目",BH847="2年目")</formula>
    </cfRule>
  </conditionalFormatting>
  <dataValidations count="31">
    <dataValidation type="list" allowBlank="1" showDropDown="0" showInputMessage="1" showErrorMessage="1" sqref="O63686:P63687 O129222:P129223 O194758:P194759 O260294:P260295 O325830:P325831 O391366:P391367 O456902:P456903 O522438:P522439 O587974:P587975 O653510:P653511 O719046:P719047 O784582:P784583 O850118:P850119 O915654:P915655 O981190:P981191 O63671:P63672 O129207:P129208 O194743:P194744 O260279:P260280 O325815:P325816 O391351:P391352 O456887:P456888 O522423:P522424 O587959:P587960 O653495:P653496 O719031:P719032 O784567:P784568 O850103:P850104 O915639:P915640 O981175:P981176">
      <formula1>"あり,なし"</formula1>
    </dataValidation>
    <dataValidation type="list" allowBlank="1" showDropDown="0" showInputMessage="1" showErrorMessage="1" sqref="AA63713:AW63714 AA129249:AW129250 AA194785:AW194786 AA260321:AW260322 AA325857:AW325858 AA391393:AW391394 AA456929:AW456930 AA522465:AW522466 AA588001:AW588002 AA653537:AW653538 AA719073:AW719074 AA784609:AW784610 AA850145:AW850146 AA915681:AW915682 AA981217:AW981218">
      <formula1>"①　あり（自主財源による自立）,②　あり（地方公共団体の一般財源による負担）,③　なし"</formula1>
    </dataValidation>
    <dataValidation type="list" allowBlank="1" showDropDown="0" showInputMessage="1" showErrorMessage="1" sqref="R63403:W63404 R128939:W128940 R194475:W194476 R260011:W260012 R325547:W325548 R391083:W391084 R456619:W456620 R522155:W522156 R587691:W587692 R653227:W653228 R718763:W718764 R784299:W784300 R849835:W849836 R915371:W915372 R980907:W980908"/>
    <dataValidation type="list" allowBlank="1" showDropDown="0" showInputMessage="1" showErrorMessage="1" prompt="右記の事業分野項目が「○」になることをご確認下さい。" sqref="Z63403:AJ63404 Z128939:AJ128940 Z194475:AJ194476 Z260011:AJ260012 Z325547:AJ325548 Z391083:AJ391084 Z456619:AJ456620 Z522155:AJ522156 Z587691:AJ587692 Z653227:AJ653228 Z718763:AJ718764 Z784299:AJ784300 Z849835:AJ849836 Z915371:AJ915372 Z980907:AJ980908">
      <formula1>INDIRECT(#REF!)</formula1>
    </dataValidation>
    <dataValidation type="list" allowBlank="1" showDropDown="0" showInputMessage="1" showErrorMessage="1" sqref="W63671:W63672 W129207:W129208 W194743:W194744 W260279:W260280 W325815:W325816 W391351:W391352 W456887:W456888 W522423:W522424 W587959:W587960 W653495:W653496 W719031:W719032 W784567:W784568 W850103:W850104 W915639:W915640 W981175:W981176 W63686:W63687 W129222:W129223 W194758:W194759 W260294:W260295 W325830:W325831 W391366:W391367 W456902:W456903 W522438:W522439 W587974:W587975 W653510:W653511 W719046:W719047 W784582:W784583 W850118:W850119 W915654:W915655 W981190:W981191">
      <formula1>"28,29,30"</formula1>
    </dataValidation>
    <dataValidation type="whole" imeMode="disabled" allowBlank="1" showDropDown="0" showInputMessage="1" showErrorMessage="1" sqref="AQ63790:AR63791 AQ129326:AR129327 AQ194862:AR194863 AQ260398:AR260399 AQ325934:AR325935 AQ391470:AR391471 AQ457006:AR457007 AQ522542:AR522543 AQ588078:AR588079 AQ653614:AR653615 AQ719150:AR719151 AQ784686:AR784687 AQ850222:AR850223 AQ915758:AR915759 AQ981294:AR981295">
      <formula1>0</formula1>
      <formula2>99</formula2>
    </dataValidation>
    <dataValidation type="list" allowBlank="1" showDropDown="0" showInputMessage="1" showErrorMessage="1" sqref="AC63655:AJ63656 AC129191:AJ129192 AC194727:AJ194728 AC260263:AJ260264 AC325799:AJ325800 AC391335:AJ391336 AC456871:AJ456872 AC522407:AJ522408 AC587943:AJ587944 AC653479:AJ653480 AC719015:AJ719016 AC784551:AJ784552 AC850087:AJ850088 AC915623:AJ915624 AC981159:AJ981160">
      <formula1>"当初,補正"</formula1>
    </dataValidation>
    <dataValidation allowBlank="1" showDropDown="0" showInputMessage="1" showErrorMessage="1" prompt="数値のみをご記入ください（千円単位）。_x000a_" sqref="AP63439:AW63440 AP128975:AW128976 AP194511:AW194512 AP260047:AW260048 AP325583:AW325584 AP391119:AW391120 AP456655:AW456656 AP522191:AW522192 AP587727:AW587728 AP653263:AW653264 AP718799:AW718800 AP784335:AW784336 AP849871:AW849872 AP915407:AW915408 AP980943:AW980944 AP63453:AW63454 AP128989:AW128990 AP194525:AW194526 AP260061:AW260062 AP325597:AW325598 AP391133:AW391134 AP456669:AW456670 AP522205:AW522206 AP587741:AW587742 AP653277:AW653278 AP718813:AW718814 AP784349:AW784350 AP849885:AW849886 AP915421:AW915422 AP980957:AW980958 AP63467:AW63468 AP129003:AW129004 AP194539:AW194540 AP260075:AW260076 AP325611:AW325612 AP391147:AW391148 AP456683:AW456684 AP522219:AW522220 AP587755:AW587756 AP653291:AW653292 AP718827:AW718828 AP784363:AW784364 AP849899:AW849900 AP915435:AW915436 AP980971:AW980972"/>
    <dataValidation type="list" allowBlank="1" showDropDown="0" showInputMessage="1" showErrorMessage="1" prompt="「あり」の場合は、申請できません。_x000a_" sqref="AT63480:AW63481 AT129016:AW129017 AT194552:AW194553 AT260088:AW260089 AT325624:AW325625 AT391160:AW391161 AT456696:AW456697 AT522232:AW522233 AT587768:AW587769 AT653304:AW653305 AT718840:AW718841 AT784376:AW784377 AT849912:AW849913 AT915448:AW915449 AT980984:AW980985">
      <formula1>"あり,なし"</formula1>
    </dataValidation>
    <dataValidation allowBlank="1" showDropDown="0" showInputMessage="1" showErrorMessage="1" prompt="単位は入力不要です。" sqref="M63513:P63518 M129049:P129054 M194585:P194590 M260121:P260126 M325657:P325662 M391193:P391198 M456729:P456734 M522265:P522270 M587801:P587806 M653337:P653342 M718873:P718878 M784409:P784414 M849945:P849950 M915481:P915486 M981017:P981022 Q981019:AR981022 Q915483:AR915486 Q849947:AR849950 Q784411:AR784414 Q718875:AR718878 Q653339:AR653342 Q587803:AR587806 Q522267:AR522270 Q456731:AR456734 Q391195:AR391198 Q325659:AR325662 Q260123:AR260126 Q194587:AR194590 Q129051:AR129054 Q63515:AR63518"/>
    <dataValidation type="list" allowBlank="1" showDropDown="0" showInputMessage="1" showErrorMessage="1" prompt="「なし」の場合は、申請できません。_x000a_" sqref="AT63482:AW63483 AT129018:AW129019 AT194554:AW194555 AT260090:AW260091 AT325626:AW325627 AT391162:AW391163 AT456698:AW456699 AT522234:AW522235 AT587770:AW587771 AT653306:AW653307 AT718842:AW718843 AT784378:AW784379 AT849914:AW849915 AT915450:AW915451 AT980986:AW980987">
      <formula1>"あり,なし"</formula1>
    </dataValidation>
    <dataValidation allowBlank="1" showDropDown="0" showInputMessage="0" showErrorMessage="1" prompt="単位は入力不要です。" sqref="AS63513:AW63518 AS129049:AW129054 AS194585:AW194590 AS260121:AW260126 AS325657:AW325662 AS391193:AW391198 AS456729:AW456734 AS522265:AW522270 AS587801:AW587806 AS653337:AW653342 AS718873:AW718878 AS784409:AW784414 AS849945:AW849950 AS915481:AW915486 AS981017:AW981022"/>
    <dataValidation imeMode="halfAlpha" allowBlank="1" showDropDown="0" showInputMessage="1" showErrorMessage="1" sqref="H10 AR4:AY4"/>
    <dataValidation type="list" allowBlank="1" showDropDown="0" showInputMessage="1" showErrorMessage="1" sqref="Y63686:Y63687 Y129222:Y129223 Y194758:Y194759 Y260294:Y260295 Y325830:Y325831 Y391366:Y391367 Y456902:Y456903 Y522438:Y522439 Y587974:Y587975 Y653510:Y653511 Y719046:Y719047 Y784582:Y784583 Y850118:Y850119 Y915654:Y915655 Y981190:Y981191 AV63790:AW63791 AV129326:AW129327 AV194862:AW194863 AV260398:AW260399 AV325934:AW325935 AV391470:AW391471 AV457006:AW457007 AV522542:AW522543 AV588078:AW588079 AV653614:AW653615 AV719150:AW719151 AV784686:AW784687 AV850222:AW850223 AV915758:AW915759 AV981294:AW981295 Y63671:Y63672 Y129207:Y129208 Y194743:Y194744 Y260279:Y260280 Y325815:Y325816 Y391351:Y391352 Y456887:Y456888 Y522423:Y522424 Y587959:Y587960 Y653495:Y653496 Y719031:Y719032 Y784567:Y784568 Y850103:Y850104 Y915639:Y915640 Y981175:Y981176">
      <formula1>"1,2,3,4,5,6,7,8,9,10,11,12"</formula1>
    </dataValidation>
    <dataValidation imeMode="hiragana" allowBlank="1" showDropDown="0" showInputMessage="0" showErrorMessage="1" sqref="AF9"/>
    <dataValidation imeMode="on" allowBlank="1" showDropDown="0" showInputMessage="1" showErrorMessage="1" prompt="左記の方のお役職を記入してください。" sqref="T9"/>
    <dataValidation imeMode="on" allowBlank="1" showDropDown="0" showInputMessage="1" showErrorMessage="1" sqref="Z50:Z69 K21:K40 H8 C50:C69 C21:C40 R21:R40 AB21:AB40 AQ21:AQ40 AJ21:AJ40 AB50:AB69 Z72:Z91 AB72:AB91 C72:C91"/>
    <dataValidation type="custom" imeMode="halfAlpha" operator="greaterThanOrEqual" allowBlank="1" showDropDown="0" showInputMessage="1" showErrorMessage="1" errorTitle="入力エラー" error="数値のみ入力してください。_x000a_「▲」は「-（マイナス）」に_x000a_置き換えて入力してください。" promptTitle="入力制限" prompt="数値のみ入力してください。_x000a_「▲」は「-（マイナス）」に_x000a_置き換えて入力してください。" sqref="AJ366:AP366 AJ752:AP752 AJ174:AP174 AJ798:AP798 AJ846:AP846 AJ800:AP800 AJ176:AP176 AJ270:AP270 AJ272:AP272 AJ318:AP318 AJ704:AP704 AJ750:AP750 AJ368:AP368 AJ414:AP414 AJ416:AP416 AJ462:AP462 AJ464:AP464 AJ510:AP510 AJ512:AP512 AJ558:AP558 AJ560:AP560 AJ606:AP606 AJ608:AP608 AJ654:AP654 AJ656:AP656 AJ702:AP702 AJ320:AP320 AJ848:AP848">
      <formula1>ISNUMBER(AJ174)</formula1>
    </dataValidation>
    <dataValidation type="custom" imeMode="on" operator="greaterThanOrEqual" allowBlank="1" showDropDown="0" showInputMessage="1" showErrorMessage="1" errorTitle="入力エラー" error="数値のみ入力してください" promptTitle="入力制限" prompt="数値のみ入力してください" sqref="R50:X69 AQ50:AQ69 AQ72:AQ91 R72:X91">
      <formula1>ISNUMBER(R50)</formula1>
    </dataValidation>
    <dataValidation imeMode="on" allowBlank="1" showDropDown="0" showInputMessage="1" showErrorMessage="1" prompt="当該事業の責任者（管理職）の方のお名前を記入してください。" sqref="H9"/>
    <dataValidation type="custom" allowBlank="1" showDropDown="0" showInputMessage="1" showErrorMessage="1" promptTitle="入力規則" prompt="数値のみ入力してください。_x000a_基準値がない場合は「なし」と入力してください。_x000a_「▲」は「-（マイナス）」に_x000a_置き換えて入力してください。" sqref="AQ170:AW170 AQ794:AW794 AQ218:AW218 AQ266:AW266 AQ314:AW314 AQ362:AW362 AQ410:AW410 AQ458:AW458 AQ506:AW506 AQ554:AW554 AQ602:AW602 AQ650:AW650 AQ698:AW698 AQ746:AW746 AQ842:AW842">
      <formula1>OR(ISNUMBER(AQ170),AQ170="なし")</formula1>
    </dataValidation>
    <dataValidation type="custom" allowBlank="1" showDropDown="0" showInputMessage="1" showErrorMessage="1" promptTitle="入力規則" prompt="基準年度を西暦で記載してください。_x000a_基準年度がない場合には「なし」と入力してください。" sqref="AJ170:AP170 AJ794:AP794 AJ218:AP218 AJ266:AP266 AJ314:AP314 AJ362:AP362 AJ410:AP410 AJ458:AP458 AJ506:AP506 AJ554:AP554 AJ602:AP602 AJ650:AP650 AJ698:AP698 AJ746:AP746 AJ842:AP842">
      <formula1>OR(ISNUMBER(AJ170),AJ170="なし")</formula1>
    </dataValidation>
    <dataValidation type="custom" imeMode="halfAlpha" operator="greaterThanOrEqual" allowBlank="1" showDropDown="0" showInputMessage="1" showErrorMessage="1" errorTitle="入力エラー" error="数値のみ入力してください" promptTitle="入力規則" prompt="数値のみ入力してください。_x000a_未設定の場合は「未設定」と入力してください。_x000a_「▲」は「-（マイナス）」に_x000a_置き換えて入力してください。" sqref="AJ224:AP224 AJ748:AP748 AJ172:AP172 AJ222:AP222 AJ268:AP268 AJ316:AP316 AJ364:AP364 AJ412:AP412 AJ460:AP460 AJ508:AP508 AJ556:AP556 AJ604:AP604 AJ652:AP652 AJ700:AP700 AJ796:AP796 AJ220:AP220 AJ844:AP844">
      <formula1>OR(ISNUMBER(AJ172),AJ172="未設定")</formula1>
    </dataValidation>
    <dataValidation type="whole" imeMode="halfAlpha" operator="greaterThanOrEqual" allowBlank="1" showDropDown="0" showInputMessage="1" showErrorMessage="1" sqref="AS10:AY10">
      <formula1>0</formula1>
    </dataValidation>
    <dataValidation imeMode="halfAlpha" allowBlank="1" showDropDown="0" showInputMessage="1" showErrorMessage="0" prompt="可能な限り、職員個人のアドレスではなく、担当部局のアドレスを記入ください。" sqref="T10:AL10"/>
    <dataValidation allowBlank="1" showDropDown="0" showInputMessage="1" showErrorMessage="1" promptTitle="字数制限" prompt="100字以上で入力してください。" sqref="M180:AW185 M190:AW195 M201:AW203 Z207:AW209 M210:AW215 M228:AW233 M238:AW243 M249:AW251 Z255:AW257 M258:AW263 M276:AW281 M286:AW291 M297:AW299 Z303:AW305 M882:AW887 M324:AW329 M334:AW339 M345:AW347 Z351:AW353 M354:AW359 M372:AW377 M382:AW387 M393:AW395 Z399:AW401 M402:AW407 M420:AW425 M430:AW435 M441:AW443 Z447:AW449 M450:AW455 M468:AW473 M478:AW483 M489:AW491 Z495:AW497 M498:AW503 M516:AW521 M526:AW531 M537:AW539 Z543:AW545 M546:AW551 M564:AW569 M574:AW579 M585:AW587 Z591:AW593 M594:AW599 M612:AW617 M622:AW627 M633:AW635 Z639:AW641 M642:AW647 M660:AW665 M670:AW675 M681:AW683 Z687:AW689 M690:AW695 M708:AW713 M718:AW723 M729:AW731 Z735:AW737 M738:AW743 M756:AW761 M766:AW771 M777:AW779 Z783:AW785 M786:AW791 M804:AW809 M814:AW819 M825:AW827 Z831:AW833 M834:AW839 M852:AW857 M862:AW867 M873:AW875 Z879:AW881 M306:AW311"/>
    <dataValidation imeMode="on" allowBlank="0" showDropDown="0" showInputMessage="1" showErrorMessage="1" errorTitle="入力エラー" error="「都道府県名」および「市区町村等名」を選択したうえで、プルダウンから選択してください" sqref="AN13:AY13"/>
    <dataValidation imeMode="halfAlpha" operator="greaterThanOrEqual" allowBlank="1" showDropDown="0" showInputMessage="1" showErrorMessage="1" sqref="AS6:AY6"/>
    <dataValidation type="custom" imeMode="halfAlpha" operator="greaterThanOrEqual" allowBlank="1" showDropDown="0" showInputMessage="1" showErrorMessage="1" errorTitle="入力エラー" error="数値のみ入力してください" promptTitle="入力規則" prompt="数値のみ入力してください。_x000a_未計測の場合は「未計測」と入力してください。_x000a_「▲」は「-（マイナス）」に_x000a_置き換えて入力してください。" sqref="AQ172:AW172 AQ174:AW174 AQ176:AW176 AQ220:AW220 AQ222:AW222 AQ224:AW224 AQ268:AW268 AQ270:AW270 AQ272:AW272 AQ316:AW316 AQ318:AW318 AQ320:AW320 AQ364:AW364 AQ366:AW366 AQ368:AW368 AQ412:AW412 AQ414:AW414 AQ416:AW416 AQ460:AW460 AQ462:AW462 AQ464:AW464 AQ508:AW508 AQ510:AW510 AQ512:AW512 AQ556:AW556 AQ558:AW558 AQ560:AW560 AQ604:AW604 AQ606:AW606 AQ608:AW608 AQ652:AW652 AQ654:AW654 AQ656:AW656 AQ700:AW700 AQ702:AW702 AQ704:AW704 AQ748:AW748 AQ750:AW750 AQ752:AW752 AQ796:AW796 AQ798:AW798 AQ800:AW800 AQ844:AW844 AQ846:AW846 AQ848:AW848">
      <formula1>OR(ISNUMBER(AQ172),AQ172="未計測")</formula1>
    </dataValidation>
    <dataValidation type="list" imeMode="on" allowBlank="0" showDropDown="0" showInputMessage="1" showErrorMessage="1" errorTitle="入力エラー" error="「地方公共団体コード」および「交付金予算年度」を入力・選択したうえで、プルダウンから選択してください" promptTitle="選択" prompt="「地方公共団体コード」および「交付金予算年度」を入力・選択したうえで、プルダウンから選択してください" sqref="H13:AM13">
      <formula1>INDIRECT($BE$13)</formula1>
    </dataValidation>
    <dataValidation type="textLength" operator="equal" allowBlank="1" showDropDown="0" showInputMessage="1" showErrorMessage="1" errorTitle="地方公共団体コード（5桁）" error="自団体の地方公共団体コード（5桁）を入力ください。_x000a_0から始まる場合は0から入力ください（北海道、青森県、岩手県、宮城県、秋田県、山形県、福島県、茨城県及び栃木県の道県・市町村、一部事務組合等のうち一部団体）" promptTitle="地方公共団体コード（5桁）" prompt="自団体の地方公共団体コード（5桁）を入力ください。_x000a_0から始まる場合は0から入力ください（北海道、青森県、岩手県、宮城県、秋田県、山形県、福島県、茨城県及び栃木県の道県・市町村、一部事務組合等のうち一部団体）" sqref="H6:J6">
      <formula1>5</formula1>
    </dataValidation>
  </dataValidations>
  <printOptions horizontalCentered="1"/>
  <pageMargins left="0.39370078740157483" right="0.39370078740157483" top="0.39370078740157483" bottom="0.39370078740157483" header="0.31496062992125984" footer="0.31496062992125984"/>
  <pageSetup paperSize="9" scale="43" fitToWidth="1" fitToHeight="0" orientation="portrait" usePrinterDefaults="1" r:id="rId1"/>
  <rowBreaks count="9" manualBreakCount="9">
    <brk id="94" min="1" max="55" man="1"/>
    <brk id="168" min="1" max="55" man="1"/>
    <brk id="264" min="1" max="55" man="1"/>
    <brk id="360" min="1" max="55" man="1"/>
    <brk id="456" min="1" max="55" man="1"/>
    <brk id="552" min="1" max="55" man="1"/>
    <brk id="648" min="1" max="55" man="1"/>
    <brk id="744" min="1" max="55" man="1"/>
    <brk id="840" min="1" max="55" man="1"/>
  </rowBreaks>
  <drawing r:id="rId2"/>
  <legacyDrawing r:id="rId3"/>
  <mc:AlternateContent>
    <mc:Choice xmlns:x14="http://schemas.microsoft.com/office/spreadsheetml/2009/9/main" Requires="x14">
      <controls>
        <mc:AlternateContent>
          <mc:Choice Requires="x14">
            <control shapeId="2063" r:id="rId4" name="オプション 15">
              <controlPr locked="0" defaultSize="0" autoFill="0" autoLine="0" autoPict="0">
                <anchor moveWithCells="1">
                  <from xmlns:xdr="http://schemas.openxmlformats.org/drawingml/2006/spreadsheetDrawing">
                    <xdr:col>12</xdr:col>
                    <xdr:colOff>272415</xdr:colOff>
                    <xdr:row>203</xdr:row>
                    <xdr:rowOff>0</xdr:rowOff>
                  </from>
                  <to xmlns:xdr="http://schemas.openxmlformats.org/drawingml/2006/spreadsheetDrawing">
                    <xdr:col>14</xdr:col>
                    <xdr:colOff>0</xdr:colOff>
                    <xdr:row>206</xdr:row>
                    <xdr:rowOff>0</xdr:rowOff>
                  </to>
                </anchor>
              </controlPr>
            </control>
          </mc:Choice>
        </mc:AlternateContent>
        <mc:AlternateContent>
          <mc:Choice Requires="x14">
            <control shapeId="2068" r:id="rId5" name="オプション 20">
              <controlPr defaultSize="0" autoFill="0" autoLine="0" autoPict="0">
                <anchor moveWithCells="1">
                  <from xmlns:xdr="http://schemas.openxmlformats.org/drawingml/2006/spreadsheetDrawing">
                    <xdr:col>12</xdr:col>
                    <xdr:colOff>272415</xdr:colOff>
                    <xdr:row>206</xdr:row>
                    <xdr:rowOff>0</xdr:rowOff>
                  </from>
                  <to xmlns:xdr="http://schemas.openxmlformats.org/drawingml/2006/spreadsheetDrawing">
                    <xdr:col>14</xdr:col>
                    <xdr:colOff>0</xdr:colOff>
                    <xdr:row>209</xdr:row>
                    <xdr:rowOff>0</xdr:rowOff>
                  </to>
                </anchor>
              </controlPr>
            </control>
          </mc:Choice>
        </mc:AlternateContent>
        <mc:AlternateContent>
          <mc:Choice Requires="x14">
            <control shapeId="2070" r:id="rId6" name="チェック 22">
              <controlPr locked="0" defaultSize="0" autoFill="0" autoLine="0" autoPict="0">
                <anchor moveWithCells="1">
                  <from xmlns:xdr="http://schemas.openxmlformats.org/drawingml/2006/spreadsheetDrawing">
                    <xdr:col>13</xdr:col>
                    <xdr:colOff>0</xdr:colOff>
                    <xdr:row>185</xdr:row>
                    <xdr:rowOff>0</xdr:rowOff>
                  </from>
                  <to xmlns:xdr="http://schemas.openxmlformats.org/drawingml/2006/spreadsheetDrawing">
                    <xdr:col>14</xdr:col>
                    <xdr:colOff>0</xdr:colOff>
                    <xdr:row>186</xdr:row>
                    <xdr:rowOff>0</xdr:rowOff>
                  </to>
                </anchor>
              </controlPr>
            </control>
          </mc:Choice>
        </mc:AlternateContent>
        <mc:AlternateContent>
          <mc:Choice Requires="x14">
            <control shapeId="2076" r:id="rId7" name="チェック 28">
              <controlPr locked="0" defaultSize="0" autoFill="0" autoLine="0" autoPict="0">
                <anchor moveWithCells="1">
                  <from xmlns:xdr="http://schemas.openxmlformats.org/drawingml/2006/spreadsheetDrawing">
                    <xdr:col>13</xdr:col>
                    <xdr:colOff>0</xdr:colOff>
                    <xdr:row>186</xdr:row>
                    <xdr:rowOff>0</xdr:rowOff>
                  </from>
                  <to xmlns:xdr="http://schemas.openxmlformats.org/drawingml/2006/spreadsheetDrawing">
                    <xdr:col>14</xdr:col>
                    <xdr:colOff>0</xdr:colOff>
                    <xdr:row>187</xdr:row>
                    <xdr:rowOff>0</xdr:rowOff>
                  </to>
                </anchor>
              </controlPr>
            </control>
          </mc:Choice>
        </mc:AlternateContent>
        <mc:AlternateContent>
          <mc:Choice Requires="x14">
            <control shapeId="2077" r:id="rId8" name="チェック 29">
              <controlPr locked="0" defaultSize="0" autoFill="0" autoLine="0" autoPict="0">
                <anchor moveWithCells="1">
                  <from xmlns:xdr="http://schemas.openxmlformats.org/drawingml/2006/spreadsheetDrawing">
                    <xdr:col>13</xdr:col>
                    <xdr:colOff>0</xdr:colOff>
                    <xdr:row>187</xdr:row>
                    <xdr:rowOff>0</xdr:rowOff>
                  </from>
                  <to xmlns:xdr="http://schemas.openxmlformats.org/drawingml/2006/spreadsheetDrawing">
                    <xdr:col>14</xdr:col>
                    <xdr:colOff>0</xdr:colOff>
                    <xdr:row>188</xdr:row>
                    <xdr:rowOff>0</xdr:rowOff>
                  </to>
                </anchor>
              </controlPr>
            </control>
          </mc:Choice>
        </mc:AlternateContent>
        <mc:AlternateContent>
          <mc:Choice Requires="x14">
            <control shapeId="2078" r:id="rId9" name="チェック 30">
              <controlPr locked="0" defaultSize="0" autoFill="0" autoLine="0" autoPict="0">
                <anchor moveWithCells="1">
                  <from xmlns:xdr="http://schemas.openxmlformats.org/drawingml/2006/spreadsheetDrawing">
                    <xdr:col>13</xdr:col>
                    <xdr:colOff>0</xdr:colOff>
                    <xdr:row>187</xdr:row>
                    <xdr:rowOff>0</xdr:rowOff>
                  </from>
                  <to xmlns:xdr="http://schemas.openxmlformats.org/drawingml/2006/spreadsheetDrawing">
                    <xdr:col>14</xdr:col>
                    <xdr:colOff>0</xdr:colOff>
                    <xdr:row>188</xdr:row>
                    <xdr:rowOff>0</xdr:rowOff>
                  </to>
                </anchor>
              </controlPr>
            </control>
          </mc:Choice>
        </mc:AlternateContent>
        <mc:AlternateContent>
          <mc:Choice Requires="x14">
            <control shapeId="2079" r:id="rId10" name="チェック 31">
              <controlPr locked="0" defaultSize="0" autoFill="0" autoLine="0" autoPict="0">
                <anchor moveWithCells="1">
                  <from xmlns:xdr="http://schemas.openxmlformats.org/drawingml/2006/spreadsheetDrawing">
                    <xdr:col>13</xdr:col>
                    <xdr:colOff>0</xdr:colOff>
                    <xdr:row>187</xdr:row>
                    <xdr:rowOff>0</xdr:rowOff>
                  </from>
                  <to xmlns:xdr="http://schemas.openxmlformats.org/drawingml/2006/spreadsheetDrawing">
                    <xdr:col>14</xdr:col>
                    <xdr:colOff>0</xdr:colOff>
                    <xdr:row>188</xdr:row>
                    <xdr:rowOff>0</xdr:rowOff>
                  </to>
                </anchor>
              </controlPr>
            </control>
          </mc:Choice>
        </mc:AlternateContent>
        <mc:AlternateContent>
          <mc:Choice Requires="x14">
            <control shapeId="2080" r:id="rId11" name="チェック 32">
              <controlPr locked="0" defaultSize="0" autoFill="0" autoLine="0" autoPict="0">
                <anchor moveWithCells="1">
                  <from xmlns:xdr="http://schemas.openxmlformats.org/drawingml/2006/spreadsheetDrawing">
                    <xdr:col>13</xdr:col>
                    <xdr:colOff>0</xdr:colOff>
                    <xdr:row>188</xdr:row>
                    <xdr:rowOff>0</xdr:rowOff>
                  </from>
                  <to xmlns:xdr="http://schemas.openxmlformats.org/drawingml/2006/spreadsheetDrawing">
                    <xdr:col>14</xdr:col>
                    <xdr:colOff>0</xdr:colOff>
                    <xdr:row>189</xdr:row>
                    <xdr:rowOff>0</xdr:rowOff>
                  </to>
                </anchor>
              </controlPr>
            </control>
          </mc:Choice>
        </mc:AlternateContent>
        <mc:AlternateContent>
          <mc:Choice Requires="x14">
            <control shapeId="2081" r:id="rId12" name="チェック 33">
              <controlPr locked="0" defaultSize="0" autoFill="0" autoLine="0" autoPict="0">
                <anchor moveWithCells="1">
                  <from xmlns:xdr="http://schemas.openxmlformats.org/drawingml/2006/spreadsheetDrawing">
                    <xdr:col>13</xdr:col>
                    <xdr:colOff>0</xdr:colOff>
                    <xdr:row>195</xdr:row>
                    <xdr:rowOff>0</xdr:rowOff>
                  </from>
                  <to xmlns:xdr="http://schemas.openxmlformats.org/drawingml/2006/spreadsheetDrawing">
                    <xdr:col>14</xdr:col>
                    <xdr:colOff>0</xdr:colOff>
                    <xdr:row>196</xdr:row>
                    <xdr:rowOff>0</xdr:rowOff>
                  </to>
                </anchor>
              </controlPr>
            </control>
          </mc:Choice>
        </mc:AlternateContent>
        <mc:AlternateContent>
          <mc:Choice Requires="x14">
            <control shapeId="2082" r:id="rId13" name="チェック 34">
              <controlPr locked="0" defaultSize="0" autoFill="0" autoLine="0" autoPict="0">
                <anchor moveWithCells="1">
                  <from xmlns:xdr="http://schemas.openxmlformats.org/drawingml/2006/spreadsheetDrawing">
                    <xdr:col>13</xdr:col>
                    <xdr:colOff>0</xdr:colOff>
                    <xdr:row>196</xdr:row>
                    <xdr:rowOff>0</xdr:rowOff>
                  </from>
                  <to xmlns:xdr="http://schemas.openxmlformats.org/drawingml/2006/spreadsheetDrawing">
                    <xdr:col>14</xdr:col>
                    <xdr:colOff>0</xdr:colOff>
                    <xdr:row>197</xdr:row>
                    <xdr:rowOff>0</xdr:rowOff>
                  </to>
                </anchor>
              </controlPr>
            </control>
          </mc:Choice>
        </mc:AlternateContent>
        <mc:AlternateContent>
          <mc:Choice Requires="x14">
            <control shapeId="2083" r:id="rId14" name="チェック 35">
              <controlPr locked="0" defaultSize="0" autoFill="0" autoLine="0" autoPict="0">
                <anchor moveWithCells="1">
                  <from xmlns:xdr="http://schemas.openxmlformats.org/drawingml/2006/spreadsheetDrawing">
                    <xdr:col>13</xdr:col>
                    <xdr:colOff>0</xdr:colOff>
                    <xdr:row>197</xdr:row>
                    <xdr:rowOff>0</xdr:rowOff>
                  </from>
                  <to xmlns:xdr="http://schemas.openxmlformats.org/drawingml/2006/spreadsheetDrawing">
                    <xdr:col>14</xdr:col>
                    <xdr:colOff>0</xdr:colOff>
                    <xdr:row>198</xdr:row>
                    <xdr:rowOff>0</xdr:rowOff>
                  </to>
                </anchor>
              </controlPr>
            </control>
          </mc:Choice>
        </mc:AlternateContent>
        <mc:AlternateContent>
          <mc:Choice Requires="x14">
            <control shapeId="2084" r:id="rId15" name="チェック 36">
              <controlPr locked="0" defaultSize="0" autoFill="0" autoLine="0" autoPict="0">
                <anchor moveWithCells="1">
                  <from xmlns:xdr="http://schemas.openxmlformats.org/drawingml/2006/spreadsheetDrawing">
                    <xdr:col>13</xdr:col>
                    <xdr:colOff>0</xdr:colOff>
                    <xdr:row>198</xdr:row>
                    <xdr:rowOff>0</xdr:rowOff>
                  </from>
                  <to xmlns:xdr="http://schemas.openxmlformats.org/drawingml/2006/spreadsheetDrawing">
                    <xdr:col>14</xdr:col>
                    <xdr:colOff>0</xdr:colOff>
                    <xdr:row>199</xdr:row>
                    <xdr:rowOff>0</xdr:rowOff>
                  </to>
                </anchor>
              </controlPr>
            </control>
          </mc:Choice>
        </mc:AlternateContent>
        <mc:AlternateContent>
          <mc:Choice Requires="x14">
            <control shapeId="2085" r:id="rId16" name="チェック 37">
              <controlPr locked="0" defaultSize="0" autoFill="0" autoLine="0" autoPict="0">
                <anchor moveWithCells="1">
                  <from xmlns:xdr="http://schemas.openxmlformats.org/drawingml/2006/spreadsheetDrawing">
                    <xdr:col>13</xdr:col>
                    <xdr:colOff>0</xdr:colOff>
                    <xdr:row>199</xdr:row>
                    <xdr:rowOff>0</xdr:rowOff>
                  </from>
                  <to xmlns:xdr="http://schemas.openxmlformats.org/drawingml/2006/spreadsheetDrawing">
                    <xdr:col>14</xdr:col>
                    <xdr:colOff>0</xdr:colOff>
                    <xdr:row>200</xdr:row>
                    <xdr:rowOff>0</xdr:rowOff>
                  </to>
                </anchor>
              </controlPr>
            </control>
          </mc:Choice>
        </mc:AlternateContent>
        <mc:AlternateContent>
          <mc:Choice Requires="x14">
            <control shapeId="2121" r:id="rId17" name="オプション 73">
              <controlPr locked="0" defaultSize="0" autoFill="0" autoLine="0" autoPict="0">
                <anchor moveWithCells="1">
                  <from xmlns:xdr="http://schemas.openxmlformats.org/drawingml/2006/spreadsheetDrawing">
                    <xdr:col>12</xdr:col>
                    <xdr:colOff>272415</xdr:colOff>
                    <xdr:row>251</xdr:row>
                    <xdr:rowOff>0</xdr:rowOff>
                  </from>
                  <to xmlns:xdr="http://schemas.openxmlformats.org/drawingml/2006/spreadsheetDrawing">
                    <xdr:col>14</xdr:col>
                    <xdr:colOff>0</xdr:colOff>
                    <xdr:row>254</xdr:row>
                    <xdr:rowOff>0</xdr:rowOff>
                  </to>
                </anchor>
              </controlPr>
            </control>
          </mc:Choice>
        </mc:AlternateContent>
        <mc:AlternateContent>
          <mc:Choice Requires="x14">
            <control shapeId="2122" r:id="rId18" name="オプション 74">
              <controlPr defaultSize="0" autoFill="0" autoLine="0" autoPict="0">
                <anchor moveWithCells="1">
                  <from xmlns:xdr="http://schemas.openxmlformats.org/drawingml/2006/spreadsheetDrawing">
                    <xdr:col>12</xdr:col>
                    <xdr:colOff>272415</xdr:colOff>
                    <xdr:row>254</xdr:row>
                    <xdr:rowOff>0</xdr:rowOff>
                  </from>
                  <to xmlns:xdr="http://schemas.openxmlformats.org/drawingml/2006/spreadsheetDrawing">
                    <xdr:col>14</xdr:col>
                    <xdr:colOff>0</xdr:colOff>
                    <xdr:row>257</xdr:row>
                    <xdr:rowOff>0</xdr:rowOff>
                  </to>
                </anchor>
              </controlPr>
            </control>
          </mc:Choice>
        </mc:AlternateContent>
        <mc:AlternateContent>
          <mc:Choice Requires="x14">
            <control shapeId="2123" r:id="rId19" name="チェック 75">
              <controlPr locked="0" defaultSize="0" autoFill="0" autoLine="0" autoPict="0">
                <anchor moveWithCells="1">
                  <from xmlns:xdr="http://schemas.openxmlformats.org/drawingml/2006/spreadsheetDrawing">
                    <xdr:col>13</xdr:col>
                    <xdr:colOff>0</xdr:colOff>
                    <xdr:row>233</xdr:row>
                    <xdr:rowOff>0</xdr:rowOff>
                  </from>
                  <to xmlns:xdr="http://schemas.openxmlformats.org/drawingml/2006/spreadsheetDrawing">
                    <xdr:col>14</xdr:col>
                    <xdr:colOff>0</xdr:colOff>
                    <xdr:row>234</xdr:row>
                    <xdr:rowOff>0</xdr:rowOff>
                  </to>
                </anchor>
              </controlPr>
            </control>
          </mc:Choice>
        </mc:AlternateContent>
        <mc:AlternateContent>
          <mc:Choice Requires="x14">
            <control shapeId="2124" r:id="rId20" name="チェック 76">
              <controlPr locked="0" defaultSize="0" autoFill="0" autoLine="0" autoPict="0">
                <anchor moveWithCells="1">
                  <from xmlns:xdr="http://schemas.openxmlformats.org/drawingml/2006/spreadsheetDrawing">
                    <xdr:col>13</xdr:col>
                    <xdr:colOff>0</xdr:colOff>
                    <xdr:row>234</xdr:row>
                    <xdr:rowOff>0</xdr:rowOff>
                  </from>
                  <to xmlns:xdr="http://schemas.openxmlformats.org/drawingml/2006/spreadsheetDrawing">
                    <xdr:col>14</xdr:col>
                    <xdr:colOff>0</xdr:colOff>
                    <xdr:row>235</xdr:row>
                    <xdr:rowOff>0</xdr:rowOff>
                  </to>
                </anchor>
              </controlPr>
            </control>
          </mc:Choice>
        </mc:AlternateContent>
        <mc:AlternateContent>
          <mc:Choice Requires="x14">
            <control shapeId="2125" r:id="rId21" name="チェック 77">
              <controlPr locked="0" defaultSize="0" autoFill="0" autoLine="0" autoPict="0">
                <anchor moveWithCells="1">
                  <from xmlns:xdr="http://schemas.openxmlformats.org/drawingml/2006/spreadsheetDrawing">
                    <xdr:col>13</xdr:col>
                    <xdr:colOff>0</xdr:colOff>
                    <xdr:row>235</xdr:row>
                    <xdr:rowOff>0</xdr:rowOff>
                  </from>
                  <to xmlns:xdr="http://schemas.openxmlformats.org/drawingml/2006/spreadsheetDrawing">
                    <xdr:col>14</xdr:col>
                    <xdr:colOff>0</xdr:colOff>
                    <xdr:row>236</xdr:row>
                    <xdr:rowOff>0</xdr:rowOff>
                  </to>
                </anchor>
              </controlPr>
            </control>
          </mc:Choice>
        </mc:AlternateContent>
        <mc:AlternateContent>
          <mc:Choice Requires="x14">
            <control shapeId="2126" r:id="rId22" name="チェック 78">
              <controlPr locked="0" defaultSize="0" autoFill="0" autoLine="0" autoPict="0">
                <anchor moveWithCells="1">
                  <from xmlns:xdr="http://schemas.openxmlformats.org/drawingml/2006/spreadsheetDrawing">
                    <xdr:col>13</xdr:col>
                    <xdr:colOff>0</xdr:colOff>
                    <xdr:row>235</xdr:row>
                    <xdr:rowOff>0</xdr:rowOff>
                  </from>
                  <to xmlns:xdr="http://schemas.openxmlformats.org/drawingml/2006/spreadsheetDrawing">
                    <xdr:col>14</xdr:col>
                    <xdr:colOff>0</xdr:colOff>
                    <xdr:row>236</xdr:row>
                    <xdr:rowOff>0</xdr:rowOff>
                  </to>
                </anchor>
              </controlPr>
            </control>
          </mc:Choice>
        </mc:AlternateContent>
        <mc:AlternateContent>
          <mc:Choice Requires="x14">
            <control shapeId="2127" r:id="rId23" name="チェック 79">
              <controlPr locked="0" defaultSize="0" autoFill="0" autoLine="0" autoPict="0">
                <anchor moveWithCells="1">
                  <from xmlns:xdr="http://schemas.openxmlformats.org/drawingml/2006/spreadsheetDrawing">
                    <xdr:col>13</xdr:col>
                    <xdr:colOff>0</xdr:colOff>
                    <xdr:row>235</xdr:row>
                    <xdr:rowOff>0</xdr:rowOff>
                  </from>
                  <to xmlns:xdr="http://schemas.openxmlformats.org/drawingml/2006/spreadsheetDrawing">
                    <xdr:col>14</xdr:col>
                    <xdr:colOff>0</xdr:colOff>
                    <xdr:row>236</xdr:row>
                    <xdr:rowOff>0</xdr:rowOff>
                  </to>
                </anchor>
              </controlPr>
            </control>
          </mc:Choice>
        </mc:AlternateContent>
        <mc:AlternateContent>
          <mc:Choice Requires="x14">
            <control shapeId="2128" r:id="rId24" name="チェック 80">
              <controlPr locked="0" defaultSize="0" autoFill="0" autoLine="0" autoPict="0">
                <anchor moveWithCells="1">
                  <from xmlns:xdr="http://schemas.openxmlformats.org/drawingml/2006/spreadsheetDrawing">
                    <xdr:col>13</xdr:col>
                    <xdr:colOff>0</xdr:colOff>
                    <xdr:row>236</xdr:row>
                    <xdr:rowOff>0</xdr:rowOff>
                  </from>
                  <to xmlns:xdr="http://schemas.openxmlformats.org/drawingml/2006/spreadsheetDrawing">
                    <xdr:col>14</xdr:col>
                    <xdr:colOff>0</xdr:colOff>
                    <xdr:row>237</xdr:row>
                    <xdr:rowOff>0</xdr:rowOff>
                  </to>
                </anchor>
              </controlPr>
            </control>
          </mc:Choice>
        </mc:AlternateContent>
        <mc:AlternateContent>
          <mc:Choice Requires="x14">
            <control shapeId="2129" r:id="rId25" name="チェック 81">
              <controlPr locked="0" defaultSize="0" autoFill="0" autoLine="0" autoPict="0">
                <anchor moveWithCells="1">
                  <from xmlns:xdr="http://schemas.openxmlformats.org/drawingml/2006/spreadsheetDrawing">
                    <xdr:col>13</xdr:col>
                    <xdr:colOff>0</xdr:colOff>
                    <xdr:row>243</xdr:row>
                    <xdr:rowOff>0</xdr:rowOff>
                  </from>
                  <to xmlns:xdr="http://schemas.openxmlformats.org/drawingml/2006/spreadsheetDrawing">
                    <xdr:col>14</xdr:col>
                    <xdr:colOff>0</xdr:colOff>
                    <xdr:row>244</xdr:row>
                    <xdr:rowOff>0</xdr:rowOff>
                  </to>
                </anchor>
              </controlPr>
            </control>
          </mc:Choice>
        </mc:AlternateContent>
        <mc:AlternateContent>
          <mc:Choice Requires="x14">
            <control shapeId="2130" r:id="rId26" name="チェック 82">
              <controlPr locked="0" defaultSize="0" autoFill="0" autoLine="0" autoPict="0">
                <anchor moveWithCells="1">
                  <from xmlns:xdr="http://schemas.openxmlformats.org/drawingml/2006/spreadsheetDrawing">
                    <xdr:col>13</xdr:col>
                    <xdr:colOff>0</xdr:colOff>
                    <xdr:row>244</xdr:row>
                    <xdr:rowOff>0</xdr:rowOff>
                  </from>
                  <to xmlns:xdr="http://schemas.openxmlformats.org/drawingml/2006/spreadsheetDrawing">
                    <xdr:col>14</xdr:col>
                    <xdr:colOff>0</xdr:colOff>
                    <xdr:row>245</xdr:row>
                    <xdr:rowOff>0</xdr:rowOff>
                  </to>
                </anchor>
              </controlPr>
            </control>
          </mc:Choice>
        </mc:AlternateContent>
        <mc:AlternateContent>
          <mc:Choice Requires="x14">
            <control shapeId="2131" r:id="rId27" name="チェック 83">
              <controlPr locked="0" defaultSize="0" autoFill="0" autoLine="0" autoPict="0">
                <anchor moveWithCells="1">
                  <from xmlns:xdr="http://schemas.openxmlformats.org/drawingml/2006/spreadsheetDrawing">
                    <xdr:col>13</xdr:col>
                    <xdr:colOff>0</xdr:colOff>
                    <xdr:row>245</xdr:row>
                    <xdr:rowOff>0</xdr:rowOff>
                  </from>
                  <to xmlns:xdr="http://schemas.openxmlformats.org/drawingml/2006/spreadsheetDrawing">
                    <xdr:col>14</xdr:col>
                    <xdr:colOff>0</xdr:colOff>
                    <xdr:row>246</xdr:row>
                    <xdr:rowOff>0</xdr:rowOff>
                  </to>
                </anchor>
              </controlPr>
            </control>
          </mc:Choice>
        </mc:AlternateContent>
        <mc:AlternateContent>
          <mc:Choice Requires="x14">
            <control shapeId="2132" r:id="rId28" name="チェック 84">
              <controlPr locked="0" defaultSize="0" autoFill="0" autoLine="0" autoPict="0">
                <anchor moveWithCells="1">
                  <from xmlns:xdr="http://schemas.openxmlformats.org/drawingml/2006/spreadsheetDrawing">
                    <xdr:col>13</xdr:col>
                    <xdr:colOff>0</xdr:colOff>
                    <xdr:row>246</xdr:row>
                    <xdr:rowOff>0</xdr:rowOff>
                  </from>
                  <to xmlns:xdr="http://schemas.openxmlformats.org/drawingml/2006/spreadsheetDrawing">
                    <xdr:col>14</xdr:col>
                    <xdr:colOff>0</xdr:colOff>
                    <xdr:row>247</xdr:row>
                    <xdr:rowOff>0</xdr:rowOff>
                  </to>
                </anchor>
              </controlPr>
            </control>
          </mc:Choice>
        </mc:AlternateContent>
        <mc:AlternateContent>
          <mc:Choice Requires="x14">
            <control shapeId="2133" r:id="rId29" name="チェック 85">
              <controlPr locked="0" defaultSize="0" autoFill="0" autoLine="0" autoPict="0">
                <anchor moveWithCells="1">
                  <from xmlns:xdr="http://schemas.openxmlformats.org/drawingml/2006/spreadsheetDrawing">
                    <xdr:col>13</xdr:col>
                    <xdr:colOff>0</xdr:colOff>
                    <xdr:row>247</xdr:row>
                    <xdr:rowOff>0</xdr:rowOff>
                  </from>
                  <to xmlns:xdr="http://schemas.openxmlformats.org/drawingml/2006/spreadsheetDrawing">
                    <xdr:col>14</xdr:col>
                    <xdr:colOff>0</xdr:colOff>
                    <xdr:row>248</xdr:row>
                    <xdr:rowOff>0</xdr:rowOff>
                  </to>
                </anchor>
              </controlPr>
            </control>
          </mc:Choice>
        </mc:AlternateContent>
        <mc:AlternateContent>
          <mc:Choice Requires="x14">
            <control shapeId="2134" r:id="rId30" name="オプション 86">
              <controlPr locked="0" defaultSize="0" autoFill="0" autoLine="0" autoPict="0">
                <anchor moveWithCells="1">
                  <from xmlns:xdr="http://schemas.openxmlformats.org/drawingml/2006/spreadsheetDrawing">
                    <xdr:col>12</xdr:col>
                    <xdr:colOff>272415</xdr:colOff>
                    <xdr:row>299</xdr:row>
                    <xdr:rowOff>0</xdr:rowOff>
                  </from>
                  <to xmlns:xdr="http://schemas.openxmlformats.org/drawingml/2006/spreadsheetDrawing">
                    <xdr:col>14</xdr:col>
                    <xdr:colOff>0</xdr:colOff>
                    <xdr:row>302</xdr:row>
                    <xdr:rowOff>0</xdr:rowOff>
                  </to>
                </anchor>
              </controlPr>
            </control>
          </mc:Choice>
        </mc:AlternateContent>
        <mc:AlternateContent>
          <mc:Choice Requires="x14">
            <control shapeId="2135" r:id="rId31" name="オプション 87">
              <controlPr defaultSize="0" autoFill="0" autoLine="0" autoPict="0">
                <anchor moveWithCells="1">
                  <from xmlns:xdr="http://schemas.openxmlformats.org/drawingml/2006/spreadsheetDrawing">
                    <xdr:col>12</xdr:col>
                    <xdr:colOff>272415</xdr:colOff>
                    <xdr:row>302</xdr:row>
                    <xdr:rowOff>0</xdr:rowOff>
                  </from>
                  <to xmlns:xdr="http://schemas.openxmlformats.org/drawingml/2006/spreadsheetDrawing">
                    <xdr:col>14</xdr:col>
                    <xdr:colOff>0</xdr:colOff>
                    <xdr:row>305</xdr:row>
                    <xdr:rowOff>0</xdr:rowOff>
                  </to>
                </anchor>
              </controlPr>
            </control>
          </mc:Choice>
        </mc:AlternateContent>
        <mc:AlternateContent>
          <mc:Choice Requires="x14">
            <control shapeId="2136" r:id="rId32" name="チェック 88">
              <controlPr locked="0" defaultSize="0" autoFill="0" autoLine="0" autoPict="0">
                <anchor moveWithCells="1">
                  <from xmlns:xdr="http://schemas.openxmlformats.org/drawingml/2006/spreadsheetDrawing">
                    <xdr:col>13</xdr:col>
                    <xdr:colOff>0</xdr:colOff>
                    <xdr:row>281</xdr:row>
                    <xdr:rowOff>0</xdr:rowOff>
                  </from>
                  <to xmlns:xdr="http://schemas.openxmlformats.org/drawingml/2006/spreadsheetDrawing">
                    <xdr:col>14</xdr:col>
                    <xdr:colOff>0</xdr:colOff>
                    <xdr:row>282</xdr:row>
                    <xdr:rowOff>0</xdr:rowOff>
                  </to>
                </anchor>
              </controlPr>
            </control>
          </mc:Choice>
        </mc:AlternateContent>
        <mc:AlternateContent>
          <mc:Choice Requires="x14">
            <control shapeId="2137" r:id="rId33" name="チェック 89">
              <controlPr locked="0" defaultSize="0" autoFill="0" autoLine="0" autoPict="0">
                <anchor moveWithCells="1">
                  <from xmlns:xdr="http://schemas.openxmlformats.org/drawingml/2006/spreadsheetDrawing">
                    <xdr:col>13</xdr:col>
                    <xdr:colOff>0</xdr:colOff>
                    <xdr:row>282</xdr:row>
                    <xdr:rowOff>0</xdr:rowOff>
                  </from>
                  <to xmlns:xdr="http://schemas.openxmlformats.org/drawingml/2006/spreadsheetDrawing">
                    <xdr:col>14</xdr:col>
                    <xdr:colOff>0</xdr:colOff>
                    <xdr:row>283</xdr:row>
                    <xdr:rowOff>0</xdr:rowOff>
                  </to>
                </anchor>
              </controlPr>
            </control>
          </mc:Choice>
        </mc:AlternateContent>
        <mc:AlternateContent>
          <mc:Choice Requires="x14">
            <control shapeId="2138" r:id="rId34" name="チェック 90">
              <controlPr locked="0" defaultSize="0" autoFill="0" autoLine="0" autoPict="0">
                <anchor moveWithCells="1">
                  <from xmlns:xdr="http://schemas.openxmlformats.org/drawingml/2006/spreadsheetDrawing">
                    <xdr:col>13</xdr:col>
                    <xdr:colOff>0</xdr:colOff>
                    <xdr:row>283</xdr:row>
                    <xdr:rowOff>0</xdr:rowOff>
                  </from>
                  <to xmlns:xdr="http://schemas.openxmlformats.org/drawingml/2006/spreadsheetDrawing">
                    <xdr:col>14</xdr:col>
                    <xdr:colOff>0</xdr:colOff>
                    <xdr:row>284</xdr:row>
                    <xdr:rowOff>0</xdr:rowOff>
                  </to>
                </anchor>
              </controlPr>
            </control>
          </mc:Choice>
        </mc:AlternateContent>
        <mc:AlternateContent>
          <mc:Choice Requires="x14">
            <control shapeId="2139" r:id="rId35" name="チェック 91">
              <controlPr locked="0" defaultSize="0" autoFill="0" autoLine="0" autoPict="0">
                <anchor moveWithCells="1">
                  <from xmlns:xdr="http://schemas.openxmlformats.org/drawingml/2006/spreadsheetDrawing">
                    <xdr:col>13</xdr:col>
                    <xdr:colOff>0</xdr:colOff>
                    <xdr:row>283</xdr:row>
                    <xdr:rowOff>0</xdr:rowOff>
                  </from>
                  <to xmlns:xdr="http://schemas.openxmlformats.org/drawingml/2006/spreadsheetDrawing">
                    <xdr:col>14</xdr:col>
                    <xdr:colOff>0</xdr:colOff>
                    <xdr:row>284</xdr:row>
                    <xdr:rowOff>0</xdr:rowOff>
                  </to>
                </anchor>
              </controlPr>
            </control>
          </mc:Choice>
        </mc:AlternateContent>
        <mc:AlternateContent>
          <mc:Choice Requires="x14">
            <control shapeId="2140" r:id="rId36" name="チェック 92">
              <controlPr locked="0" defaultSize="0" autoFill="0" autoLine="0" autoPict="0">
                <anchor moveWithCells="1">
                  <from xmlns:xdr="http://schemas.openxmlformats.org/drawingml/2006/spreadsheetDrawing">
                    <xdr:col>13</xdr:col>
                    <xdr:colOff>0</xdr:colOff>
                    <xdr:row>283</xdr:row>
                    <xdr:rowOff>0</xdr:rowOff>
                  </from>
                  <to xmlns:xdr="http://schemas.openxmlformats.org/drawingml/2006/spreadsheetDrawing">
                    <xdr:col>14</xdr:col>
                    <xdr:colOff>0</xdr:colOff>
                    <xdr:row>284</xdr:row>
                    <xdr:rowOff>0</xdr:rowOff>
                  </to>
                </anchor>
              </controlPr>
            </control>
          </mc:Choice>
        </mc:AlternateContent>
        <mc:AlternateContent>
          <mc:Choice Requires="x14">
            <control shapeId="2141" r:id="rId37" name="チェック 93">
              <controlPr locked="0" defaultSize="0" autoFill="0" autoLine="0" autoPict="0">
                <anchor moveWithCells="1">
                  <from xmlns:xdr="http://schemas.openxmlformats.org/drawingml/2006/spreadsheetDrawing">
                    <xdr:col>13</xdr:col>
                    <xdr:colOff>0</xdr:colOff>
                    <xdr:row>284</xdr:row>
                    <xdr:rowOff>0</xdr:rowOff>
                  </from>
                  <to xmlns:xdr="http://schemas.openxmlformats.org/drawingml/2006/spreadsheetDrawing">
                    <xdr:col>14</xdr:col>
                    <xdr:colOff>0</xdr:colOff>
                    <xdr:row>285</xdr:row>
                    <xdr:rowOff>0</xdr:rowOff>
                  </to>
                </anchor>
              </controlPr>
            </control>
          </mc:Choice>
        </mc:AlternateContent>
        <mc:AlternateContent>
          <mc:Choice Requires="x14">
            <control shapeId="2142" r:id="rId38" name="チェック 94">
              <controlPr locked="0" defaultSize="0" autoFill="0" autoLine="0" autoPict="0">
                <anchor moveWithCells="1">
                  <from xmlns:xdr="http://schemas.openxmlformats.org/drawingml/2006/spreadsheetDrawing">
                    <xdr:col>13</xdr:col>
                    <xdr:colOff>0</xdr:colOff>
                    <xdr:row>291</xdr:row>
                    <xdr:rowOff>0</xdr:rowOff>
                  </from>
                  <to xmlns:xdr="http://schemas.openxmlformats.org/drawingml/2006/spreadsheetDrawing">
                    <xdr:col>14</xdr:col>
                    <xdr:colOff>0</xdr:colOff>
                    <xdr:row>292</xdr:row>
                    <xdr:rowOff>0</xdr:rowOff>
                  </to>
                </anchor>
              </controlPr>
            </control>
          </mc:Choice>
        </mc:AlternateContent>
        <mc:AlternateContent>
          <mc:Choice Requires="x14">
            <control shapeId="2143" r:id="rId39" name="チェック 95">
              <controlPr locked="0" defaultSize="0" autoFill="0" autoLine="0" autoPict="0">
                <anchor moveWithCells="1">
                  <from xmlns:xdr="http://schemas.openxmlformats.org/drawingml/2006/spreadsheetDrawing">
                    <xdr:col>13</xdr:col>
                    <xdr:colOff>0</xdr:colOff>
                    <xdr:row>292</xdr:row>
                    <xdr:rowOff>0</xdr:rowOff>
                  </from>
                  <to xmlns:xdr="http://schemas.openxmlformats.org/drawingml/2006/spreadsheetDrawing">
                    <xdr:col>14</xdr:col>
                    <xdr:colOff>0</xdr:colOff>
                    <xdr:row>293</xdr:row>
                    <xdr:rowOff>0</xdr:rowOff>
                  </to>
                </anchor>
              </controlPr>
            </control>
          </mc:Choice>
        </mc:AlternateContent>
        <mc:AlternateContent>
          <mc:Choice Requires="x14">
            <control shapeId="2144" r:id="rId40" name="チェック 96">
              <controlPr locked="0" defaultSize="0" autoFill="0" autoLine="0" autoPict="0">
                <anchor moveWithCells="1">
                  <from xmlns:xdr="http://schemas.openxmlformats.org/drawingml/2006/spreadsheetDrawing">
                    <xdr:col>13</xdr:col>
                    <xdr:colOff>0</xdr:colOff>
                    <xdr:row>293</xdr:row>
                    <xdr:rowOff>0</xdr:rowOff>
                  </from>
                  <to xmlns:xdr="http://schemas.openxmlformats.org/drawingml/2006/spreadsheetDrawing">
                    <xdr:col>14</xdr:col>
                    <xdr:colOff>0</xdr:colOff>
                    <xdr:row>294</xdr:row>
                    <xdr:rowOff>0</xdr:rowOff>
                  </to>
                </anchor>
              </controlPr>
            </control>
          </mc:Choice>
        </mc:AlternateContent>
        <mc:AlternateContent>
          <mc:Choice Requires="x14">
            <control shapeId="2145" r:id="rId41" name="チェック 97">
              <controlPr locked="0" defaultSize="0" autoFill="0" autoLine="0" autoPict="0">
                <anchor moveWithCells="1">
                  <from xmlns:xdr="http://schemas.openxmlformats.org/drawingml/2006/spreadsheetDrawing">
                    <xdr:col>13</xdr:col>
                    <xdr:colOff>0</xdr:colOff>
                    <xdr:row>294</xdr:row>
                    <xdr:rowOff>0</xdr:rowOff>
                  </from>
                  <to xmlns:xdr="http://schemas.openxmlformats.org/drawingml/2006/spreadsheetDrawing">
                    <xdr:col>14</xdr:col>
                    <xdr:colOff>0</xdr:colOff>
                    <xdr:row>295</xdr:row>
                    <xdr:rowOff>0</xdr:rowOff>
                  </to>
                </anchor>
              </controlPr>
            </control>
          </mc:Choice>
        </mc:AlternateContent>
        <mc:AlternateContent>
          <mc:Choice Requires="x14">
            <control shapeId="2146" r:id="rId42" name="チェック 98">
              <controlPr locked="0" defaultSize="0" autoFill="0" autoLine="0" autoPict="0">
                <anchor moveWithCells="1">
                  <from xmlns:xdr="http://schemas.openxmlformats.org/drawingml/2006/spreadsheetDrawing">
                    <xdr:col>13</xdr:col>
                    <xdr:colOff>0</xdr:colOff>
                    <xdr:row>295</xdr:row>
                    <xdr:rowOff>0</xdr:rowOff>
                  </from>
                  <to xmlns:xdr="http://schemas.openxmlformats.org/drawingml/2006/spreadsheetDrawing">
                    <xdr:col>14</xdr:col>
                    <xdr:colOff>0</xdr:colOff>
                    <xdr:row>296</xdr:row>
                    <xdr:rowOff>0</xdr:rowOff>
                  </to>
                </anchor>
              </controlPr>
            </control>
          </mc:Choice>
        </mc:AlternateContent>
        <mc:AlternateContent>
          <mc:Choice Requires="x14">
            <control shapeId="2147" r:id="rId43" name="オプション 99">
              <controlPr locked="0" defaultSize="0" autoFill="0" autoLine="0" autoPict="0">
                <anchor moveWithCells="1">
                  <from xmlns:xdr="http://schemas.openxmlformats.org/drawingml/2006/spreadsheetDrawing">
                    <xdr:col>12</xdr:col>
                    <xdr:colOff>272415</xdr:colOff>
                    <xdr:row>347</xdr:row>
                    <xdr:rowOff>0</xdr:rowOff>
                  </from>
                  <to xmlns:xdr="http://schemas.openxmlformats.org/drawingml/2006/spreadsheetDrawing">
                    <xdr:col>14</xdr:col>
                    <xdr:colOff>0</xdr:colOff>
                    <xdr:row>350</xdr:row>
                    <xdr:rowOff>0</xdr:rowOff>
                  </to>
                </anchor>
              </controlPr>
            </control>
          </mc:Choice>
        </mc:AlternateContent>
        <mc:AlternateContent>
          <mc:Choice Requires="x14">
            <control shapeId="2148" r:id="rId44" name="オプション 100">
              <controlPr defaultSize="0" autoFill="0" autoLine="0" autoPict="0">
                <anchor moveWithCells="1">
                  <from xmlns:xdr="http://schemas.openxmlformats.org/drawingml/2006/spreadsheetDrawing">
                    <xdr:col>12</xdr:col>
                    <xdr:colOff>272415</xdr:colOff>
                    <xdr:row>350</xdr:row>
                    <xdr:rowOff>0</xdr:rowOff>
                  </from>
                  <to xmlns:xdr="http://schemas.openxmlformats.org/drawingml/2006/spreadsheetDrawing">
                    <xdr:col>14</xdr:col>
                    <xdr:colOff>0</xdr:colOff>
                    <xdr:row>353</xdr:row>
                    <xdr:rowOff>0</xdr:rowOff>
                  </to>
                </anchor>
              </controlPr>
            </control>
          </mc:Choice>
        </mc:AlternateContent>
        <mc:AlternateContent>
          <mc:Choice Requires="x14">
            <control shapeId="2149" r:id="rId45" name="チェック 101">
              <controlPr locked="0" defaultSize="0" autoFill="0" autoLine="0" autoPict="0">
                <anchor moveWithCells="1">
                  <from xmlns:xdr="http://schemas.openxmlformats.org/drawingml/2006/spreadsheetDrawing">
                    <xdr:col>13</xdr:col>
                    <xdr:colOff>0</xdr:colOff>
                    <xdr:row>329</xdr:row>
                    <xdr:rowOff>0</xdr:rowOff>
                  </from>
                  <to xmlns:xdr="http://schemas.openxmlformats.org/drawingml/2006/spreadsheetDrawing">
                    <xdr:col>14</xdr:col>
                    <xdr:colOff>0</xdr:colOff>
                    <xdr:row>330</xdr:row>
                    <xdr:rowOff>0</xdr:rowOff>
                  </to>
                </anchor>
              </controlPr>
            </control>
          </mc:Choice>
        </mc:AlternateContent>
        <mc:AlternateContent>
          <mc:Choice Requires="x14">
            <control shapeId="2150" r:id="rId46" name="チェック 102">
              <controlPr locked="0" defaultSize="0" autoFill="0" autoLine="0" autoPict="0">
                <anchor moveWithCells="1">
                  <from xmlns:xdr="http://schemas.openxmlformats.org/drawingml/2006/spreadsheetDrawing">
                    <xdr:col>13</xdr:col>
                    <xdr:colOff>0</xdr:colOff>
                    <xdr:row>330</xdr:row>
                    <xdr:rowOff>0</xdr:rowOff>
                  </from>
                  <to xmlns:xdr="http://schemas.openxmlformats.org/drawingml/2006/spreadsheetDrawing">
                    <xdr:col>14</xdr:col>
                    <xdr:colOff>0</xdr:colOff>
                    <xdr:row>331</xdr:row>
                    <xdr:rowOff>0</xdr:rowOff>
                  </to>
                </anchor>
              </controlPr>
            </control>
          </mc:Choice>
        </mc:AlternateContent>
        <mc:AlternateContent>
          <mc:Choice Requires="x14">
            <control shapeId="2151" r:id="rId47" name="チェック 103">
              <controlPr locked="0" defaultSize="0" autoFill="0" autoLine="0" autoPict="0">
                <anchor moveWithCells="1">
                  <from xmlns:xdr="http://schemas.openxmlformats.org/drawingml/2006/spreadsheetDrawing">
                    <xdr:col>13</xdr:col>
                    <xdr:colOff>0</xdr:colOff>
                    <xdr:row>331</xdr:row>
                    <xdr:rowOff>0</xdr:rowOff>
                  </from>
                  <to xmlns:xdr="http://schemas.openxmlformats.org/drawingml/2006/spreadsheetDrawing">
                    <xdr:col>14</xdr:col>
                    <xdr:colOff>0</xdr:colOff>
                    <xdr:row>332</xdr:row>
                    <xdr:rowOff>0</xdr:rowOff>
                  </to>
                </anchor>
              </controlPr>
            </control>
          </mc:Choice>
        </mc:AlternateContent>
        <mc:AlternateContent>
          <mc:Choice Requires="x14">
            <control shapeId="2152" r:id="rId48" name="チェック 104">
              <controlPr locked="0" defaultSize="0" autoFill="0" autoLine="0" autoPict="0">
                <anchor moveWithCells="1">
                  <from xmlns:xdr="http://schemas.openxmlformats.org/drawingml/2006/spreadsheetDrawing">
                    <xdr:col>13</xdr:col>
                    <xdr:colOff>0</xdr:colOff>
                    <xdr:row>331</xdr:row>
                    <xdr:rowOff>0</xdr:rowOff>
                  </from>
                  <to xmlns:xdr="http://schemas.openxmlformats.org/drawingml/2006/spreadsheetDrawing">
                    <xdr:col>14</xdr:col>
                    <xdr:colOff>0</xdr:colOff>
                    <xdr:row>332</xdr:row>
                    <xdr:rowOff>0</xdr:rowOff>
                  </to>
                </anchor>
              </controlPr>
            </control>
          </mc:Choice>
        </mc:AlternateContent>
        <mc:AlternateContent>
          <mc:Choice Requires="x14">
            <control shapeId="2153" r:id="rId49" name="チェック 105">
              <controlPr locked="0" defaultSize="0" autoFill="0" autoLine="0" autoPict="0">
                <anchor moveWithCells="1">
                  <from xmlns:xdr="http://schemas.openxmlformats.org/drawingml/2006/spreadsheetDrawing">
                    <xdr:col>13</xdr:col>
                    <xdr:colOff>0</xdr:colOff>
                    <xdr:row>331</xdr:row>
                    <xdr:rowOff>0</xdr:rowOff>
                  </from>
                  <to xmlns:xdr="http://schemas.openxmlformats.org/drawingml/2006/spreadsheetDrawing">
                    <xdr:col>14</xdr:col>
                    <xdr:colOff>0</xdr:colOff>
                    <xdr:row>332</xdr:row>
                    <xdr:rowOff>0</xdr:rowOff>
                  </to>
                </anchor>
              </controlPr>
            </control>
          </mc:Choice>
        </mc:AlternateContent>
        <mc:AlternateContent>
          <mc:Choice Requires="x14">
            <control shapeId="2154" r:id="rId50" name="チェック 106">
              <controlPr locked="0" defaultSize="0" autoFill="0" autoLine="0" autoPict="0">
                <anchor moveWithCells="1">
                  <from xmlns:xdr="http://schemas.openxmlformats.org/drawingml/2006/spreadsheetDrawing">
                    <xdr:col>13</xdr:col>
                    <xdr:colOff>0</xdr:colOff>
                    <xdr:row>332</xdr:row>
                    <xdr:rowOff>0</xdr:rowOff>
                  </from>
                  <to xmlns:xdr="http://schemas.openxmlformats.org/drawingml/2006/spreadsheetDrawing">
                    <xdr:col>14</xdr:col>
                    <xdr:colOff>0</xdr:colOff>
                    <xdr:row>333</xdr:row>
                    <xdr:rowOff>0</xdr:rowOff>
                  </to>
                </anchor>
              </controlPr>
            </control>
          </mc:Choice>
        </mc:AlternateContent>
        <mc:AlternateContent>
          <mc:Choice Requires="x14">
            <control shapeId="2155" r:id="rId51" name="チェック 107">
              <controlPr locked="0" defaultSize="0" autoFill="0" autoLine="0" autoPict="0">
                <anchor moveWithCells="1">
                  <from xmlns:xdr="http://schemas.openxmlformats.org/drawingml/2006/spreadsheetDrawing">
                    <xdr:col>13</xdr:col>
                    <xdr:colOff>0</xdr:colOff>
                    <xdr:row>339</xdr:row>
                    <xdr:rowOff>0</xdr:rowOff>
                  </from>
                  <to xmlns:xdr="http://schemas.openxmlformats.org/drawingml/2006/spreadsheetDrawing">
                    <xdr:col>14</xdr:col>
                    <xdr:colOff>0</xdr:colOff>
                    <xdr:row>340</xdr:row>
                    <xdr:rowOff>0</xdr:rowOff>
                  </to>
                </anchor>
              </controlPr>
            </control>
          </mc:Choice>
        </mc:AlternateContent>
        <mc:AlternateContent>
          <mc:Choice Requires="x14">
            <control shapeId="2156" r:id="rId52" name="チェック 108">
              <controlPr locked="0" defaultSize="0" autoFill="0" autoLine="0" autoPict="0">
                <anchor moveWithCells="1">
                  <from xmlns:xdr="http://schemas.openxmlformats.org/drawingml/2006/spreadsheetDrawing">
                    <xdr:col>13</xdr:col>
                    <xdr:colOff>0</xdr:colOff>
                    <xdr:row>340</xdr:row>
                    <xdr:rowOff>0</xdr:rowOff>
                  </from>
                  <to xmlns:xdr="http://schemas.openxmlformats.org/drawingml/2006/spreadsheetDrawing">
                    <xdr:col>14</xdr:col>
                    <xdr:colOff>0</xdr:colOff>
                    <xdr:row>341</xdr:row>
                    <xdr:rowOff>0</xdr:rowOff>
                  </to>
                </anchor>
              </controlPr>
            </control>
          </mc:Choice>
        </mc:AlternateContent>
        <mc:AlternateContent>
          <mc:Choice Requires="x14">
            <control shapeId="2157" r:id="rId53" name="チェック 109">
              <controlPr locked="0" defaultSize="0" autoFill="0" autoLine="0" autoPict="0">
                <anchor moveWithCells="1">
                  <from xmlns:xdr="http://schemas.openxmlformats.org/drawingml/2006/spreadsheetDrawing">
                    <xdr:col>13</xdr:col>
                    <xdr:colOff>0</xdr:colOff>
                    <xdr:row>341</xdr:row>
                    <xdr:rowOff>0</xdr:rowOff>
                  </from>
                  <to xmlns:xdr="http://schemas.openxmlformats.org/drawingml/2006/spreadsheetDrawing">
                    <xdr:col>14</xdr:col>
                    <xdr:colOff>0</xdr:colOff>
                    <xdr:row>342</xdr:row>
                    <xdr:rowOff>0</xdr:rowOff>
                  </to>
                </anchor>
              </controlPr>
            </control>
          </mc:Choice>
        </mc:AlternateContent>
        <mc:AlternateContent>
          <mc:Choice Requires="x14">
            <control shapeId="2158" r:id="rId54" name="チェック 110">
              <controlPr locked="0" defaultSize="0" autoFill="0" autoLine="0" autoPict="0">
                <anchor moveWithCells="1">
                  <from xmlns:xdr="http://schemas.openxmlformats.org/drawingml/2006/spreadsheetDrawing">
                    <xdr:col>13</xdr:col>
                    <xdr:colOff>0</xdr:colOff>
                    <xdr:row>342</xdr:row>
                    <xdr:rowOff>0</xdr:rowOff>
                  </from>
                  <to xmlns:xdr="http://schemas.openxmlformats.org/drawingml/2006/spreadsheetDrawing">
                    <xdr:col>14</xdr:col>
                    <xdr:colOff>0</xdr:colOff>
                    <xdr:row>343</xdr:row>
                    <xdr:rowOff>0</xdr:rowOff>
                  </to>
                </anchor>
              </controlPr>
            </control>
          </mc:Choice>
        </mc:AlternateContent>
        <mc:AlternateContent>
          <mc:Choice Requires="x14">
            <control shapeId="2159" r:id="rId55" name="チェック 111">
              <controlPr locked="0" defaultSize="0" autoFill="0" autoLine="0" autoPict="0">
                <anchor moveWithCells="1">
                  <from xmlns:xdr="http://schemas.openxmlformats.org/drawingml/2006/spreadsheetDrawing">
                    <xdr:col>13</xdr:col>
                    <xdr:colOff>0</xdr:colOff>
                    <xdr:row>343</xdr:row>
                    <xdr:rowOff>0</xdr:rowOff>
                  </from>
                  <to xmlns:xdr="http://schemas.openxmlformats.org/drawingml/2006/spreadsheetDrawing">
                    <xdr:col>14</xdr:col>
                    <xdr:colOff>0</xdr:colOff>
                    <xdr:row>344</xdr:row>
                    <xdr:rowOff>0</xdr:rowOff>
                  </to>
                </anchor>
              </controlPr>
            </control>
          </mc:Choice>
        </mc:AlternateContent>
        <mc:AlternateContent>
          <mc:Choice Requires="x14">
            <control shapeId="2160" r:id="rId56" name="オプション 112">
              <controlPr locked="0" defaultSize="0" autoFill="0" autoLine="0" autoPict="0">
                <anchor moveWithCells="1">
                  <from xmlns:xdr="http://schemas.openxmlformats.org/drawingml/2006/spreadsheetDrawing">
                    <xdr:col>12</xdr:col>
                    <xdr:colOff>272415</xdr:colOff>
                    <xdr:row>395</xdr:row>
                    <xdr:rowOff>0</xdr:rowOff>
                  </from>
                  <to xmlns:xdr="http://schemas.openxmlformats.org/drawingml/2006/spreadsheetDrawing">
                    <xdr:col>14</xdr:col>
                    <xdr:colOff>0</xdr:colOff>
                    <xdr:row>398</xdr:row>
                    <xdr:rowOff>0</xdr:rowOff>
                  </to>
                </anchor>
              </controlPr>
            </control>
          </mc:Choice>
        </mc:AlternateContent>
        <mc:AlternateContent>
          <mc:Choice Requires="x14">
            <control shapeId="2161" r:id="rId57" name="オプション 113">
              <controlPr defaultSize="0" autoFill="0" autoLine="0" autoPict="0">
                <anchor moveWithCells="1">
                  <from xmlns:xdr="http://schemas.openxmlformats.org/drawingml/2006/spreadsheetDrawing">
                    <xdr:col>12</xdr:col>
                    <xdr:colOff>272415</xdr:colOff>
                    <xdr:row>398</xdr:row>
                    <xdr:rowOff>0</xdr:rowOff>
                  </from>
                  <to xmlns:xdr="http://schemas.openxmlformats.org/drawingml/2006/spreadsheetDrawing">
                    <xdr:col>14</xdr:col>
                    <xdr:colOff>0</xdr:colOff>
                    <xdr:row>401</xdr:row>
                    <xdr:rowOff>0</xdr:rowOff>
                  </to>
                </anchor>
              </controlPr>
            </control>
          </mc:Choice>
        </mc:AlternateContent>
        <mc:AlternateContent>
          <mc:Choice Requires="x14">
            <control shapeId="2162" r:id="rId58" name="チェック 114">
              <controlPr locked="0" defaultSize="0" autoFill="0" autoLine="0" autoPict="0">
                <anchor moveWithCells="1">
                  <from xmlns:xdr="http://schemas.openxmlformats.org/drawingml/2006/spreadsheetDrawing">
                    <xdr:col>13</xdr:col>
                    <xdr:colOff>0</xdr:colOff>
                    <xdr:row>377</xdr:row>
                    <xdr:rowOff>0</xdr:rowOff>
                  </from>
                  <to xmlns:xdr="http://schemas.openxmlformats.org/drawingml/2006/spreadsheetDrawing">
                    <xdr:col>14</xdr:col>
                    <xdr:colOff>0</xdr:colOff>
                    <xdr:row>378</xdr:row>
                    <xdr:rowOff>0</xdr:rowOff>
                  </to>
                </anchor>
              </controlPr>
            </control>
          </mc:Choice>
        </mc:AlternateContent>
        <mc:AlternateContent>
          <mc:Choice Requires="x14">
            <control shapeId="2163" r:id="rId59" name="チェック 115">
              <controlPr locked="0" defaultSize="0" autoFill="0" autoLine="0" autoPict="0">
                <anchor moveWithCells="1">
                  <from xmlns:xdr="http://schemas.openxmlformats.org/drawingml/2006/spreadsheetDrawing">
                    <xdr:col>13</xdr:col>
                    <xdr:colOff>0</xdr:colOff>
                    <xdr:row>378</xdr:row>
                    <xdr:rowOff>0</xdr:rowOff>
                  </from>
                  <to xmlns:xdr="http://schemas.openxmlformats.org/drawingml/2006/spreadsheetDrawing">
                    <xdr:col>14</xdr:col>
                    <xdr:colOff>0</xdr:colOff>
                    <xdr:row>379</xdr:row>
                    <xdr:rowOff>0</xdr:rowOff>
                  </to>
                </anchor>
              </controlPr>
            </control>
          </mc:Choice>
        </mc:AlternateContent>
        <mc:AlternateContent>
          <mc:Choice Requires="x14">
            <control shapeId="2164" r:id="rId60" name="チェック 116">
              <controlPr locked="0" defaultSize="0" autoFill="0" autoLine="0" autoPict="0">
                <anchor moveWithCells="1">
                  <from xmlns:xdr="http://schemas.openxmlformats.org/drawingml/2006/spreadsheetDrawing">
                    <xdr:col>13</xdr:col>
                    <xdr:colOff>0</xdr:colOff>
                    <xdr:row>379</xdr:row>
                    <xdr:rowOff>0</xdr:rowOff>
                  </from>
                  <to xmlns:xdr="http://schemas.openxmlformats.org/drawingml/2006/spreadsheetDrawing">
                    <xdr:col>14</xdr:col>
                    <xdr:colOff>0</xdr:colOff>
                    <xdr:row>380</xdr:row>
                    <xdr:rowOff>0</xdr:rowOff>
                  </to>
                </anchor>
              </controlPr>
            </control>
          </mc:Choice>
        </mc:AlternateContent>
        <mc:AlternateContent>
          <mc:Choice Requires="x14">
            <control shapeId="2165" r:id="rId61" name="チェック 117">
              <controlPr locked="0" defaultSize="0" autoFill="0" autoLine="0" autoPict="0">
                <anchor moveWithCells="1">
                  <from xmlns:xdr="http://schemas.openxmlformats.org/drawingml/2006/spreadsheetDrawing">
                    <xdr:col>13</xdr:col>
                    <xdr:colOff>0</xdr:colOff>
                    <xdr:row>379</xdr:row>
                    <xdr:rowOff>0</xdr:rowOff>
                  </from>
                  <to xmlns:xdr="http://schemas.openxmlformats.org/drawingml/2006/spreadsheetDrawing">
                    <xdr:col>14</xdr:col>
                    <xdr:colOff>0</xdr:colOff>
                    <xdr:row>380</xdr:row>
                    <xdr:rowOff>0</xdr:rowOff>
                  </to>
                </anchor>
              </controlPr>
            </control>
          </mc:Choice>
        </mc:AlternateContent>
        <mc:AlternateContent>
          <mc:Choice Requires="x14">
            <control shapeId="2166" r:id="rId62" name="チェック 118">
              <controlPr locked="0" defaultSize="0" autoFill="0" autoLine="0" autoPict="0">
                <anchor moveWithCells="1">
                  <from xmlns:xdr="http://schemas.openxmlformats.org/drawingml/2006/spreadsheetDrawing">
                    <xdr:col>13</xdr:col>
                    <xdr:colOff>0</xdr:colOff>
                    <xdr:row>379</xdr:row>
                    <xdr:rowOff>0</xdr:rowOff>
                  </from>
                  <to xmlns:xdr="http://schemas.openxmlformats.org/drawingml/2006/spreadsheetDrawing">
                    <xdr:col>14</xdr:col>
                    <xdr:colOff>0</xdr:colOff>
                    <xdr:row>380</xdr:row>
                    <xdr:rowOff>0</xdr:rowOff>
                  </to>
                </anchor>
              </controlPr>
            </control>
          </mc:Choice>
        </mc:AlternateContent>
        <mc:AlternateContent>
          <mc:Choice Requires="x14">
            <control shapeId="2167" r:id="rId63" name="チェック 119">
              <controlPr locked="0" defaultSize="0" autoFill="0" autoLine="0" autoPict="0">
                <anchor moveWithCells="1">
                  <from xmlns:xdr="http://schemas.openxmlformats.org/drawingml/2006/spreadsheetDrawing">
                    <xdr:col>13</xdr:col>
                    <xdr:colOff>0</xdr:colOff>
                    <xdr:row>380</xdr:row>
                    <xdr:rowOff>0</xdr:rowOff>
                  </from>
                  <to xmlns:xdr="http://schemas.openxmlformats.org/drawingml/2006/spreadsheetDrawing">
                    <xdr:col>14</xdr:col>
                    <xdr:colOff>0</xdr:colOff>
                    <xdr:row>381</xdr:row>
                    <xdr:rowOff>0</xdr:rowOff>
                  </to>
                </anchor>
              </controlPr>
            </control>
          </mc:Choice>
        </mc:AlternateContent>
        <mc:AlternateContent>
          <mc:Choice Requires="x14">
            <control shapeId="2168" r:id="rId64" name="チェック 120">
              <controlPr locked="0" defaultSize="0" autoFill="0" autoLine="0" autoPict="0">
                <anchor moveWithCells="1">
                  <from xmlns:xdr="http://schemas.openxmlformats.org/drawingml/2006/spreadsheetDrawing">
                    <xdr:col>13</xdr:col>
                    <xdr:colOff>0</xdr:colOff>
                    <xdr:row>387</xdr:row>
                    <xdr:rowOff>0</xdr:rowOff>
                  </from>
                  <to xmlns:xdr="http://schemas.openxmlformats.org/drawingml/2006/spreadsheetDrawing">
                    <xdr:col>14</xdr:col>
                    <xdr:colOff>0</xdr:colOff>
                    <xdr:row>388</xdr:row>
                    <xdr:rowOff>0</xdr:rowOff>
                  </to>
                </anchor>
              </controlPr>
            </control>
          </mc:Choice>
        </mc:AlternateContent>
        <mc:AlternateContent>
          <mc:Choice Requires="x14">
            <control shapeId="2169" r:id="rId65" name="チェック 121">
              <controlPr locked="0" defaultSize="0" autoFill="0" autoLine="0" autoPict="0">
                <anchor moveWithCells="1">
                  <from xmlns:xdr="http://schemas.openxmlformats.org/drawingml/2006/spreadsheetDrawing">
                    <xdr:col>13</xdr:col>
                    <xdr:colOff>0</xdr:colOff>
                    <xdr:row>388</xdr:row>
                    <xdr:rowOff>0</xdr:rowOff>
                  </from>
                  <to xmlns:xdr="http://schemas.openxmlformats.org/drawingml/2006/spreadsheetDrawing">
                    <xdr:col>14</xdr:col>
                    <xdr:colOff>0</xdr:colOff>
                    <xdr:row>389</xdr:row>
                    <xdr:rowOff>0</xdr:rowOff>
                  </to>
                </anchor>
              </controlPr>
            </control>
          </mc:Choice>
        </mc:AlternateContent>
        <mc:AlternateContent>
          <mc:Choice Requires="x14">
            <control shapeId="2170" r:id="rId66" name="チェック 122">
              <controlPr locked="0" defaultSize="0" autoFill="0" autoLine="0" autoPict="0">
                <anchor moveWithCells="1">
                  <from xmlns:xdr="http://schemas.openxmlformats.org/drawingml/2006/spreadsheetDrawing">
                    <xdr:col>13</xdr:col>
                    <xdr:colOff>0</xdr:colOff>
                    <xdr:row>389</xdr:row>
                    <xdr:rowOff>0</xdr:rowOff>
                  </from>
                  <to xmlns:xdr="http://schemas.openxmlformats.org/drawingml/2006/spreadsheetDrawing">
                    <xdr:col>14</xdr:col>
                    <xdr:colOff>0</xdr:colOff>
                    <xdr:row>390</xdr:row>
                    <xdr:rowOff>0</xdr:rowOff>
                  </to>
                </anchor>
              </controlPr>
            </control>
          </mc:Choice>
        </mc:AlternateContent>
        <mc:AlternateContent>
          <mc:Choice Requires="x14">
            <control shapeId="2171" r:id="rId67" name="チェック 123">
              <controlPr locked="0" defaultSize="0" autoFill="0" autoLine="0" autoPict="0">
                <anchor moveWithCells="1">
                  <from xmlns:xdr="http://schemas.openxmlformats.org/drawingml/2006/spreadsheetDrawing">
                    <xdr:col>13</xdr:col>
                    <xdr:colOff>0</xdr:colOff>
                    <xdr:row>390</xdr:row>
                    <xdr:rowOff>0</xdr:rowOff>
                  </from>
                  <to xmlns:xdr="http://schemas.openxmlformats.org/drawingml/2006/spreadsheetDrawing">
                    <xdr:col>14</xdr:col>
                    <xdr:colOff>0</xdr:colOff>
                    <xdr:row>391</xdr:row>
                    <xdr:rowOff>0</xdr:rowOff>
                  </to>
                </anchor>
              </controlPr>
            </control>
          </mc:Choice>
        </mc:AlternateContent>
        <mc:AlternateContent>
          <mc:Choice Requires="x14">
            <control shapeId="2172" r:id="rId68" name="チェック 124">
              <controlPr locked="0" defaultSize="0" autoFill="0" autoLine="0" autoPict="0">
                <anchor moveWithCells="1">
                  <from xmlns:xdr="http://schemas.openxmlformats.org/drawingml/2006/spreadsheetDrawing">
                    <xdr:col>13</xdr:col>
                    <xdr:colOff>0</xdr:colOff>
                    <xdr:row>391</xdr:row>
                    <xdr:rowOff>0</xdr:rowOff>
                  </from>
                  <to xmlns:xdr="http://schemas.openxmlformats.org/drawingml/2006/spreadsheetDrawing">
                    <xdr:col>14</xdr:col>
                    <xdr:colOff>0</xdr:colOff>
                    <xdr:row>392</xdr:row>
                    <xdr:rowOff>0</xdr:rowOff>
                  </to>
                </anchor>
              </controlPr>
            </control>
          </mc:Choice>
        </mc:AlternateContent>
        <mc:AlternateContent>
          <mc:Choice Requires="x14">
            <control shapeId="2173" r:id="rId69" name="オプション 125">
              <controlPr locked="0" defaultSize="0" autoFill="0" autoLine="0" autoPict="0">
                <anchor moveWithCells="1">
                  <from xmlns:xdr="http://schemas.openxmlformats.org/drawingml/2006/spreadsheetDrawing">
                    <xdr:col>12</xdr:col>
                    <xdr:colOff>272415</xdr:colOff>
                    <xdr:row>443</xdr:row>
                    <xdr:rowOff>0</xdr:rowOff>
                  </from>
                  <to xmlns:xdr="http://schemas.openxmlformats.org/drawingml/2006/spreadsheetDrawing">
                    <xdr:col>14</xdr:col>
                    <xdr:colOff>0</xdr:colOff>
                    <xdr:row>446</xdr:row>
                    <xdr:rowOff>0</xdr:rowOff>
                  </to>
                </anchor>
              </controlPr>
            </control>
          </mc:Choice>
        </mc:AlternateContent>
        <mc:AlternateContent>
          <mc:Choice Requires="x14">
            <control shapeId="2174" r:id="rId70" name="オプション 126">
              <controlPr defaultSize="0" autoFill="0" autoLine="0" autoPict="0">
                <anchor moveWithCells="1">
                  <from xmlns:xdr="http://schemas.openxmlformats.org/drawingml/2006/spreadsheetDrawing">
                    <xdr:col>12</xdr:col>
                    <xdr:colOff>272415</xdr:colOff>
                    <xdr:row>446</xdr:row>
                    <xdr:rowOff>0</xdr:rowOff>
                  </from>
                  <to xmlns:xdr="http://schemas.openxmlformats.org/drawingml/2006/spreadsheetDrawing">
                    <xdr:col>14</xdr:col>
                    <xdr:colOff>0</xdr:colOff>
                    <xdr:row>449</xdr:row>
                    <xdr:rowOff>0</xdr:rowOff>
                  </to>
                </anchor>
              </controlPr>
            </control>
          </mc:Choice>
        </mc:AlternateContent>
        <mc:AlternateContent>
          <mc:Choice Requires="x14">
            <control shapeId="2175" r:id="rId71" name="チェック 127">
              <controlPr locked="0" defaultSize="0" autoFill="0" autoLine="0" autoPict="0">
                <anchor moveWithCells="1">
                  <from xmlns:xdr="http://schemas.openxmlformats.org/drawingml/2006/spreadsheetDrawing">
                    <xdr:col>13</xdr:col>
                    <xdr:colOff>0</xdr:colOff>
                    <xdr:row>425</xdr:row>
                    <xdr:rowOff>0</xdr:rowOff>
                  </from>
                  <to xmlns:xdr="http://schemas.openxmlformats.org/drawingml/2006/spreadsheetDrawing">
                    <xdr:col>14</xdr:col>
                    <xdr:colOff>0</xdr:colOff>
                    <xdr:row>426</xdr:row>
                    <xdr:rowOff>0</xdr:rowOff>
                  </to>
                </anchor>
              </controlPr>
            </control>
          </mc:Choice>
        </mc:AlternateContent>
        <mc:AlternateContent>
          <mc:Choice Requires="x14">
            <control shapeId="2176" r:id="rId72" name="チェック 128">
              <controlPr locked="0" defaultSize="0" autoFill="0" autoLine="0" autoPict="0">
                <anchor moveWithCells="1">
                  <from xmlns:xdr="http://schemas.openxmlformats.org/drawingml/2006/spreadsheetDrawing">
                    <xdr:col>13</xdr:col>
                    <xdr:colOff>0</xdr:colOff>
                    <xdr:row>426</xdr:row>
                    <xdr:rowOff>0</xdr:rowOff>
                  </from>
                  <to xmlns:xdr="http://schemas.openxmlformats.org/drawingml/2006/spreadsheetDrawing">
                    <xdr:col>14</xdr:col>
                    <xdr:colOff>0</xdr:colOff>
                    <xdr:row>427</xdr:row>
                    <xdr:rowOff>0</xdr:rowOff>
                  </to>
                </anchor>
              </controlPr>
            </control>
          </mc:Choice>
        </mc:AlternateContent>
        <mc:AlternateContent>
          <mc:Choice Requires="x14">
            <control shapeId="2177" r:id="rId73" name="チェック 129">
              <controlPr locked="0" defaultSize="0" autoFill="0" autoLine="0" autoPict="0">
                <anchor moveWithCells="1">
                  <from xmlns:xdr="http://schemas.openxmlformats.org/drawingml/2006/spreadsheetDrawing">
                    <xdr:col>13</xdr:col>
                    <xdr:colOff>0</xdr:colOff>
                    <xdr:row>427</xdr:row>
                    <xdr:rowOff>0</xdr:rowOff>
                  </from>
                  <to xmlns:xdr="http://schemas.openxmlformats.org/drawingml/2006/spreadsheetDrawing">
                    <xdr:col>14</xdr:col>
                    <xdr:colOff>0</xdr:colOff>
                    <xdr:row>428</xdr:row>
                    <xdr:rowOff>0</xdr:rowOff>
                  </to>
                </anchor>
              </controlPr>
            </control>
          </mc:Choice>
        </mc:AlternateContent>
        <mc:AlternateContent>
          <mc:Choice Requires="x14">
            <control shapeId="2178" r:id="rId74" name="チェック 130">
              <controlPr locked="0" defaultSize="0" autoFill="0" autoLine="0" autoPict="0">
                <anchor moveWithCells="1">
                  <from xmlns:xdr="http://schemas.openxmlformats.org/drawingml/2006/spreadsheetDrawing">
                    <xdr:col>13</xdr:col>
                    <xdr:colOff>0</xdr:colOff>
                    <xdr:row>427</xdr:row>
                    <xdr:rowOff>0</xdr:rowOff>
                  </from>
                  <to xmlns:xdr="http://schemas.openxmlformats.org/drawingml/2006/spreadsheetDrawing">
                    <xdr:col>14</xdr:col>
                    <xdr:colOff>0</xdr:colOff>
                    <xdr:row>428</xdr:row>
                    <xdr:rowOff>0</xdr:rowOff>
                  </to>
                </anchor>
              </controlPr>
            </control>
          </mc:Choice>
        </mc:AlternateContent>
        <mc:AlternateContent>
          <mc:Choice Requires="x14">
            <control shapeId="2179" r:id="rId75" name="チェック 131">
              <controlPr locked="0" defaultSize="0" autoFill="0" autoLine="0" autoPict="0">
                <anchor moveWithCells="1">
                  <from xmlns:xdr="http://schemas.openxmlformats.org/drawingml/2006/spreadsheetDrawing">
                    <xdr:col>13</xdr:col>
                    <xdr:colOff>0</xdr:colOff>
                    <xdr:row>427</xdr:row>
                    <xdr:rowOff>0</xdr:rowOff>
                  </from>
                  <to xmlns:xdr="http://schemas.openxmlformats.org/drawingml/2006/spreadsheetDrawing">
                    <xdr:col>14</xdr:col>
                    <xdr:colOff>0</xdr:colOff>
                    <xdr:row>428</xdr:row>
                    <xdr:rowOff>0</xdr:rowOff>
                  </to>
                </anchor>
              </controlPr>
            </control>
          </mc:Choice>
        </mc:AlternateContent>
        <mc:AlternateContent>
          <mc:Choice Requires="x14">
            <control shapeId="2180" r:id="rId76" name="チェック 132">
              <controlPr locked="0" defaultSize="0" autoFill="0" autoLine="0" autoPict="0">
                <anchor moveWithCells="1">
                  <from xmlns:xdr="http://schemas.openxmlformats.org/drawingml/2006/spreadsheetDrawing">
                    <xdr:col>13</xdr:col>
                    <xdr:colOff>0</xdr:colOff>
                    <xdr:row>428</xdr:row>
                    <xdr:rowOff>0</xdr:rowOff>
                  </from>
                  <to xmlns:xdr="http://schemas.openxmlformats.org/drawingml/2006/spreadsheetDrawing">
                    <xdr:col>14</xdr:col>
                    <xdr:colOff>0</xdr:colOff>
                    <xdr:row>429</xdr:row>
                    <xdr:rowOff>0</xdr:rowOff>
                  </to>
                </anchor>
              </controlPr>
            </control>
          </mc:Choice>
        </mc:AlternateContent>
        <mc:AlternateContent>
          <mc:Choice Requires="x14">
            <control shapeId="2181" r:id="rId77" name="チェック 133">
              <controlPr locked="0" defaultSize="0" autoFill="0" autoLine="0" autoPict="0">
                <anchor moveWithCells="1">
                  <from xmlns:xdr="http://schemas.openxmlformats.org/drawingml/2006/spreadsheetDrawing">
                    <xdr:col>13</xdr:col>
                    <xdr:colOff>0</xdr:colOff>
                    <xdr:row>435</xdr:row>
                    <xdr:rowOff>0</xdr:rowOff>
                  </from>
                  <to xmlns:xdr="http://schemas.openxmlformats.org/drawingml/2006/spreadsheetDrawing">
                    <xdr:col>14</xdr:col>
                    <xdr:colOff>0</xdr:colOff>
                    <xdr:row>436</xdr:row>
                    <xdr:rowOff>0</xdr:rowOff>
                  </to>
                </anchor>
              </controlPr>
            </control>
          </mc:Choice>
        </mc:AlternateContent>
        <mc:AlternateContent>
          <mc:Choice Requires="x14">
            <control shapeId="2182" r:id="rId78" name="チェック 134">
              <controlPr locked="0" defaultSize="0" autoFill="0" autoLine="0" autoPict="0">
                <anchor moveWithCells="1">
                  <from xmlns:xdr="http://schemas.openxmlformats.org/drawingml/2006/spreadsheetDrawing">
                    <xdr:col>13</xdr:col>
                    <xdr:colOff>0</xdr:colOff>
                    <xdr:row>436</xdr:row>
                    <xdr:rowOff>0</xdr:rowOff>
                  </from>
                  <to xmlns:xdr="http://schemas.openxmlformats.org/drawingml/2006/spreadsheetDrawing">
                    <xdr:col>14</xdr:col>
                    <xdr:colOff>0</xdr:colOff>
                    <xdr:row>437</xdr:row>
                    <xdr:rowOff>0</xdr:rowOff>
                  </to>
                </anchor>
              </controlPr>
            </control>
          </mc:Choice>
        </mc:AlternateContent>
        <mc:AlternateContent>
          <mc:Choice Requires="x14">
            <control shapeId="2183" r:id="rId79" name="チェック 135">
              <controlPr locked="0" defaultSize="0" autoFill="0" autoLine="0" autoPict="0">
                <anchor moveWithCells="1">
                  <from xmlns:xdr="http://schemas.openxmlformats.org/drawingml/2006/spreadsheetDrawing">
                    <xdr:col>13</xdr:col>
                    <xdr:colOff>0</xdr:colOff>
                    <xdr:row>437</xdr:row>
                    <xdr:rowOff>0</xdr:rowOff>
                  </from>
                  <to xmlns:xdr="http://schemas.openxmlformats.org/drawingml/2006/spreadsheetDrawing">
                    <xdr:col>14</xdr:col>
                    <xdr:colOff>0</xdr:colOff>
                    <xdr:row>438</xdr:row>
                    <xdr:rowOff>0</xdr:rowOff>
                  </to>
                </anchor>
              </controlPr>
            </control>
          </mc:Choice>
        </mc:AlternateContent>
        <mc:AlternateContent>
          <mc:Choice Requires="x14">
            <control shapeId="2184" r:id="rId80" name="チェック 136">
              <controlPr locked="0" defaultSize="0" autoFill="0" autoLine="0" autoPict="0">
                <anchor moveWithCells="1">
                  <from xmlns:xdr="http://schemas.openxmlformats.org/drawingml/2006/spreadsheetDrawing">
                    <xdr:col>13</xdr:col>
                    <xdr:colOff>0</xdr:colOff>
                    <xdr:row>438</xdr:row>
                    <xdr:rowOff>0</xdr:rowOff>
                  </from>
                  <to xmlns:xdr="http://schemas.openxmlformats.org/drawingml/2006/spreadsheetDrawing">
                    <xdr:col>14</xdr:col>
                    <xdr:colOff>0</xdr:colOff>
                    <xdr:row>439</xdr:row>
                    <xdr:rowOff>0</xdr:rowOff>
                  </to>
                </anchor>
              </controlPr>
            </control>
          </mc:Choice>
        </mc:AlternateContent>
        <mc:AlternateContent>
          <mc:Choice Requires="x14">
            <control shapeId="2185" r:id="rId81" name="チェック 137">
              <controlPr locked="0" defaultSize="0" autoFill="0" autoLine="0" autoPict="0">
                <anchor moveWithCells="1">
                  <from xmlns:xdr="http://schemas.openxmlformats.org/drawingml/2006/spreadsheetDrawing">
                    <xdr:col>13</xdr:col>
                    <xdr:colOff>0</xdr:colOff>
                    <xdr:row>439</xdr:row>
                    <xdr:rowOff>0</xdr:rowOff>
                  </from>
                  <to xmlns:xdr="http://schemas.openxmlformats.org/drawingml/2006/spreadsheetDrawing">
                    <xdr:col>14</xdr:col>
                    <xdr:colOff>0</xdr:colOff>
                    <xdr:row>440</xdr:row>
                    <xdr:rowOff>0</xdr:rowOff>
                  </to>
                </anchor>
              </controlPr>
            </control>
          </mc:Choice>
        </mc:AlternateContent>
        <mc:AlternateContent>
          <mc:Choice Requires="x14">
            <control shapeId="2186" r:id="rId82" name="オプション 138">
              <controlPr locked="0" defaultSize="0" autoFill="0" autoLine="0" autoPict="0">
                <anchor moveWithCells="1">
                  <from xmlns:xdr="http://schemas.openxmlformats.org/drawingml/2006/spreadsheetDrawing">
                    <xdr:col>12</xdr:col>
                    <xdr:colOff>272415</xdr:colOff>
                    <xdr:row>491</xdr:row>
                    <xdr:rowOff>0</xdr:rowOff>
                  </from>
                  <to xmlns:xdr="http://schemas.openxmlformats.org/drawingml/2006/spreadsheetDrawing">
                    <xdr:col>14</xdr:col>
                    <xdr:colOff>0</xdr:colOff>
                    <xdr:row>494</xdr:row>
                    <xdr:rowOff>0</xdr:rowOff>
                  </to>
                </anchor>
              </controlPr>
            </control>
          </mc:Choice>
        </mc:AlternateContent>
        <mc:AlternateContent>
          <mc:Choice Requires="x14">
            <control shapeId="2187" r:id="rId83" name="オプション 139">
              <controlPr defaultSize="0" autoFill="0" autoLine="0" autoPict="0">
                <anchor moveWithCells="1">
                  <from xmlns:xdr="http://schemas.openxmlformats.org/drawingml/2006/spreadsheetDrawing">
                    <xdr:col>12</xdr:col>
                    <xdr:colOff>272415</xdr:colOff>
                    <xdr:row>494</xdr:row>
                    <xdr:rowOff>0</xdr:rowOff>
                  </from>
                  <to xmlns:xdr="http://schemas.openxmlformats.org/drawingml/2006/spreadsheetDrawing">
                    <xdr:col>14</xdr:col>
                    <xdr:colOff>0</xdr:colOff>
                    <xdr:row>497</xdr:row>
                    <xdr:rowOff>0</xdr:rowOff>
                  </to>
                </anchor>
              </controlPr>
            </control>
          </mc:Choice>
        </mc:AlternateContent>
        <mc:AlternateContent>
          <mc:Choice Requires="x14">
            <control shapeId="2188" r:id="rId84" name="チェック 140">
              <controlPr locked="0" defaultSize="0" autoFill="0" autoLine="0" autoPict="0">
                <anchor moveWithCells="1">
                  <from xmlns:xdr="http://schemas.openxmlformats.org/drawingml/2006/spreadsheetDrawing">
                    <xdr:col>13</xdr:col>
                    <xdr:colOff>0</xdr:colOff>
                    <xdr:row>473</xdr:row>
                    <xdr:rowOff>0</xdr:rowOff>
                  </from>
                  <to xmlns:xdr="http://schemas.openxmlformats.org/drawingml/2006/spreadsheetDrawing">
                    <xdr:col>14</xdr:col>
                    <xdr:colOff>0</xdr:colOff>
                    <xdr:row>474</xdr:row>
                    <xdr:rowOff>0</xdr:rowOff>
                  </to>
                </anchor>
              </controlPr>
            </control>
          </mc:Choice>
        </mc:AlternateContent>
        <mc:AlternateContent>
          <mc:Choice Requires="x14">
            <control shapeId="2189" r:id="rId85" name="チェック 141">
              <controlPr locked="0" defaultSize="0" autoFill="0" autoLine="0" autoPict="0">
                <anchor moveWithCells="1">
                  <from xmlns:xdr="http://schemas.openxmlformats.org/drawingml/2006/spreadsheetDrawing">
                    <xdr:col>13</xdr:col>
                    <xdr:colOff>0</xdr:colOff>
                    <xdr:row>474</xdr:row>
                    <xdr:rowOff>0</xdr:rowOff>
                  </from>
                  <to xmlns:xdr="http://schemas.openxmlformats.org/drawingml/2006/spreadsheetDrawing">
                    <xdr:col>14</xdr:col>
                    <xdr:colOff>0</xdr:colOff>
                    <xdr:row>475</xdr:row>
                    <xdr:rowOff>0</xdr:rowOff>
                  </to>
                </anchor>
              </controlPr>
            </control>
          </mc:Choice>
        </mc:AlternateContent>
        <mc:AlternateContent>
          <mc:Choice Requires="x14">
            <control shapeId="2190" r:id="rId86" name="チェック 142">
              <controlPr locked="0" defaultSize="0" autoFill="0" autoLine="0" autoPict="0">
                <anchor moveWithCells="1">
                  <from xmlns:xdr="http://schemas.openxmlformats.org/drawingml/2006/spreadsheetDrawing">
                    <xdr:col>13</xdr:col>
                    <xdr:colOff>0</xdr:colOff>
                    <xdr:row>475</xdr:row>
                    <xdr:rowOff>0</xdr:rowOff>
                  </from>
                  <to xmlns:xdr="http://schemas.openxmlformats.org/drawingml/2006/spreadsheetDrawing">
                    <xdr:col>14</xdr:col>
                    <xdr:colOff>0</xdr:colOff>
                    <xdr:row>476</xdr:row>
                    <xdr:rowOff>0</xdr:rowOff>
                  </to>
                </anchor>
              </controlPr>
            </control>
          </mc:Choice>
        </mc:AlternateContent>
        <mc:AlternateContent>
          <mc:Choice Requires="x14">
            <control shapeId="2191" r:id="rId87" name="チェック 143">
              <controlPr locked="0" defaultSize="0" autoFill="0" autoLine="0" autoPict="0">
                <anchor moveWithCells="1">
                  <from xmlns:xdr="http://schemas.openxmlformats.org/drawingml/2006/spreadsheetDrawing">
                    <xdr:col>13</xdr:col>
                    <xdr:colOff>0</xdr:colOff>
                    <xdr:row>475</xdr:row>
                    <xdr:rowOff>0</xdr:rowOff>
                  </from>
                  <to xmlns:xdr="http://schemas.openxmlformats.org/drawingml/2006/spreadsheetDrawing">
                    <xdr:col>14</xdr:col>
                    <xdr:colOff>0</xdr:colOff>
                    <xdr:row>476</xdr:row>
                    <xdr:rowOff>0</xdr:rowOff>
                  </to>
                </anchor>
              </controlPr>
            </control>
          </mc:Choice>
        </mc:AlternateContent>
        <mc:AlternateContent>
          <mc:Choice Requires="x14">
            <control shapeId="2192" r:id="rId88" name="チェック 144">
              <controlPr locked="0" defaultSize="0" autoFill="0" autoLine="0" autoPict="0">
                <anchor moveWithCells="1">
                  <from xmlns:xdr="http://schemas.openxmlformats.org/drawingml/2006/spreadsheetDrawing">
                    <xdr:col>13</xdr:col>
                    <xdr:colOff>0</xdr:colOff>
                    <xdr:row>475</xdr:row>
                    <xdr:rowOff>0</xdr:rowOff>
                  </from>
                  <to xmlns:xdr="http://schemas.openxmlformats.org/drawingml/2006/spreadsheetDrawing">
                    <xdr:col>14</xdr:col>
                    <xdr:colOff>0</xdr:colOff>
                    <xdr:row>476</xdr:row>
                    <xdr:rowOff>0</xdr:rowOff>
                  </to>
                </anchor>
              </controlPr>
            </control>
          </mc:Choice>
        </mc:AlternateContent>
        <mc:AlternateContent>
          <mc:Choice Requires="x14">
            <control shapeId="2193" r:id="rId89" name="チェック 145">
              <controlPr locked="0" defaultSize="0" autoFill="0" autoLine="0" autoPict="0">
                <anchor moveWithCells="1">
                  <from xmlns:xdr="http://schemas.openxmlformats.org/drawingml/2006/spreadsheetDrawing">
                    <xdr:col>13</xdr:col>
                    <xdr:colOff>0</xdr:colOff>
                    <xdr:row>476</xdr:row>
                    <xdr:rowOff>0</xdr:rowOff>
                  </from>
                  <to xmlns:xdr="http://schemas.openxmlformats.org/drawingml/2006/spreadsheetDrawing">
                    <xdr:col>14</xdr:col>
                    <xdr:colOff>0</xdr:colOff>
                    <xdr:row>477</xdr:row>
                    <xdr:rowOff>0</xdr:rowOff>
                  </to>
                </anchor>
              </controlPr>
            </control>
          </mc:Choice>
        </mc:AlternateContent>
        <mc:AlternateContent>
          <mc:Choice Requires="x14">
            <control shapeId="2194" r:id="rId90" name="チェック 146">
              <controlPr locked="0" defaultSize="0" autoFill="0" autoLine="0" autoPict="0">
                <anchor moveWithCells="1">
                  <from xmlns:xdr="http://schemas.openxmlformats.org/drawingml/2006/spreadsheetDrawing">
                    <xdr:col>13</xdr:col>
                    <xdr:colOff>0</xdr:colOff>
                    <xdr:row>483</xdr:row>
                    <xdr:rowOff>0</xdr:rowOff>
                  </from>
                  <to xmlns:xdr="http://schemas.openxmlformats.org/drawingml/2006/spreadsheetDrawing">
                    <xdr:col>14</xdr:col>
                    <xdr:colOff>0</xdr:colOff>
                    <xdr:row>484</xdr:row>
                    <xdr:rowOff>0</xdr:rowOff>
                  </to>
                </anchor>
              </controlPr>
            </control>
          </mc:Choice>
        </mc:AlternateContent>
        <mc:AlternateContent>
          <mc:Choice Requires="x14">
            <control shapeId="2195" r:id="rId91" name="チェック 147">
              <controlPr locked="0" defaultSize="0" autoFill="0" autoLine="0" autoPict="0">
                <anchor moveWithCells="1">
                  <from xmlns:xdr="http://schemas.openxmlformats.org/drawingml/2006/spreadsheetDrawing">
                    <xdr:col>13</xdr:col>
                    <xdr:colOff>0</xdr:colOff>
                    <xdr:row>484</xdr:row>
                    <xdr:rowOff>0</xdr:rowOff>
                  </from>
                  <to xmlns:xdr="http://schemas.openxmlformats.org/drawingml/2006/spreadsheetDrawing">
                    <xdr:col>14</xdr:col>
                    <xdr:colOff>0</xdr:colOff>
                    <xdr:row>485</xdr:row>
                    <xdr:rowOff>0</xdr:rowOff>
                  </to>
                </anchor>
              </controlPr>
            </control>
          </mc:Choice>
        </mc:AlternateContent>
        <mc:AlternateContent>
          <mc:Choice Requires="x14">
            <control shapeId="2196" r:id="rId92" name="チェック 148">
              <controlPr locked="0" defaultSize="0" autoFill="0" autoLine="0" autoPict="0">
                <anchor moveWithCells="1">
                  <from xmlns:xdr="http://schemas.openxmlformats.org/drawingml/2006/spreadsheetDrawing">
                    <xdr:col>13</xdr:col>
                    <xdr:colOff>0</xdr:colOff>
                    <xdr:row>485</xdr:row>
                    <xdr:rowOff>0</xdr:rowOff>
                  </from>
                  <to xmlns:xdr="http://schemas.openxmlformats.org/drawingml/2006/spreadsheetDrawing">
                    <xdr:col>14</xdr:col>
                    <xdr:colOff>0</xdr:colOff>
                    <xdr:row>486</xdr:row>
                    <xdr:rowOff>0</xdr:rowOff>
                  </to>
                </anchor>
              </controlPr>
            </control>
          </mc:Choice>
        </mc:AlternateContent>
        <mc:AlternateContent>
          <mc:Choice Requires="x14">
            <control shapeId="2197" r:id="rId93" name="チェック 149">
              <controlPr locked="0" defaultSize="0" autoFill="0" autoLine="0" autoPict="0">
                <anchor moveWithCells="1">
                  <from xmlns:xdr="http://schemas.openxmlformats.org/drawingml/2006/spreadsheetDrawing">
                    <xdr:col>13</xdr:col>
                    <xdr:colOff>0</xdr:colOff>
                    <xdr:row>486</xdr:row>
                    <xdr:rowOff>0</xdr:rowOff>
                  </from>
                  <to xmlns:xdr="http://schemas.openxmlformats.org/drawingml/2006/spreadsheetDrawing">
                    <xdr:col>14</xdr:col>
                    <xdr:colOff>0</xdr:colOff>
                    <xdr:row>487</xdr:row>
                    <xdr:rowOff>0</xdr:rowOff>
                  </to>
                </anchor>
              </controlPr>
            </control>
          </mc:Choice>
        </mc:AlternateContent>
        <mc:AlternateContent>
          <mc:Choice Requires="x14">
            <control shapeId="2198" r:id="rId94" name="チェック 150">
              <controlPr locked="0" defaultSize="0" autoFill="0" autoLine="0" autoPict="0">
                <anchor moveWithCells="1">
                  <from xmlns:xdr="http://schemas.openxmlformats.org/drawingml/2006/spreadsheetDrawing">
                    <xdr:col>13</xdr:col>
                    <xdr:colOff>0</xdr:colOff>
                    <xdr:row>487</xdr:row>
                    <xdr:rowOff>0</xdr:rowOff>
                  </from>
                  <to xmlns:xdr="http://schemas.openxmlformats.org/drawingml/2006/spreadsheetDrawing">
                    <xdr:col>14</xdr:col>
                    <xdr:colOff>0</xdr:colOff>
                    <xdr:row>488</xdr:row>
                    <xdr:rowOff>0</xdr:rowOff>
                  </to>
                </anchor>
              </controlPr>
            </control>
          </mc:Choice>
        </mc:AlternateContent>
        <mc:AlternateContent>
          <mc:Choice Requires="x14">
            <control shapeId="2199" r:id="rId95" name="オプション 151">
              <controlPr locked="0" defaultSize="0" autoFill="0" autoLine="0" autoPict="0">
                <anchor moveWithCells="1">
                  <from xmlns:xdr="http://schemas.openxmlformats.org/drawingml/2006/spreadsheetDrawing">
                    <xdr:col>12</xdr:col>
                    <xdr:colOff>272415</xdr:colOff>
                    <xdr:row>539</xdr:row>
                    <xdr:rowOff>0</xdr:rowOff>
                  </from>
                  <to xmlns:xdr="http://schemas.openxmlformats.org/drawingml/2006/spreadsheetDrawing">
                    <xdr:col>14</xdr:col>
                    <xdr:colOff>0</xdr:colOff>
                    <xdr:row>542</xdr:row>
                    <xdr:rowOff>0</xdr:rowOff>
                  </to>
                </anchor>
              </controlPr>
            </control>
          </mc:Choice>
        </mc:AlternateContent>
        <mc:AlternateContent>
          <mc:Choice Requires="x14">
            <control shapeId="2200" r:id="rId96" name="オプション 152">
              <controlPr defaultSize="0" autoFill="0" autoLine="0" autoPict="0">
                <anchor moveWithCells="1">
                  <from xmlns:xdr="http://schemas.openxmlformats.org/drawingml/2006/spreadsheetDrawing">
                    <xdr:col>12</xdr:col>
                    <xdr:colOff>272415</xdr:colOff>
                    <xdr:row>542</xdr:row>
                    <xdr:rowOff>0</xdr:rowOff>
                  </from>
                  <to xmlns:xdr="http://schemas.openxmlformats.org/drawingml/2006/spreadsheetDrawing">
                    <xdr:col>14</xdr:col>
                    <xdr:colOff>0</xdr:colOff>
                    <xdr:row>545</xdr:row>
                    <xdr:rowOff>0</xdr:rowOff>
                  </to>
                </anchor>
              </controlPr>
            </control>
          </mc:Choice>
        </mc:AlternateContent>
        <mc:AlternateContent>
          <mc:Choice Requires="x14">
            <control shapeId="2201" r:id="rId97" name="チェック 153">
              <controlPr locked="0" defaultSize="0" autoFill="0" autoLine="0" autoPict="0">
                <anchor moveWithCells="1">
                  <from xmlns:xdr="http://schemas.openxmlformats.org/drawingml/2006/spreadsheetDrawing">
                    <xdr:col>13</xdr:col>
                    <xdr:colOff>0</xdr:colOff>
                    <xdr:row>521</xdr:row>
                    <xdr:rowOff>0</xdr:rowOff>
                  </from>
                  <to xmlns:xdr="http://schemas.openxmlformats.org/drawingml/2006/spreadsheetDrawing">
                    <xdr:col>14</xdr:col>
                    <xdr:colOff>0</xdr:colOff>
                    <xdr:row>522</xdr:row>
                    <xdr:rowOff>0</xdr:rowOff>
                  </to>
                </anchor>
              </controlPr>
            </control>
          </mc:Choice>
        </mc:AlternateContent>
        <mc:AlternateContent>
          <mc:Choice Requires="x14">
            <control shapeId="2202" r:id="rId98" name="チェック 154">
              <controlPr locked="0" defaultSize="0" autoFill="0" autoLine="0" autoPict="0">
                <anchor moveWithCells="1">
                  <from xmlns:xdr="http://schemas.openxmlformats.org/drawingml/2006/spreadsheetDrawing">
                    <xdr:col>13</xdr:col>
                    <xdr:colOff>0</xdr:colOff>
                    <xdr:row>522</xdr:row>
                    <xdr:rowOff>0</xdr:rowOff>
                  </from>
                  <to xmlns:xdr="http://schemas.openxmlformats.org/drawingml/2006/spreadsheetDrawing">
                    <xdr:col>14</xdr:col>
                    <xdr:colOff>0</xdr:colOff>
                    <xdr:row>523</xdr:row>
                    <xdr:rowOff>0</xdr:rowOff>
                  </to>
                </anchor>
              </controlPr>
            </control>
          </mc:Choice>
        </mc:AlternateContent>
        <mc:AlternateContent>
          <mc:Choice Requires="x14">
            <control shapeId="2203" r:id="rId99" name="チェック 155">
              <controlPr locked="0" defaultSize="0" autoFill="0" autoLine="0" autoPict="0">
                <anchor moveWithCells="1">
                  <from xmlns:xdr="http://schemas.openxmlformats.org/drawingml/2006/spreadsheetDrawing">
                    <xdr:col>13</xdr:col>
                    <xdr:colOff>0</xdr:colOff>
                    <xdr:row>523</xdr:row>
                    <xdr:rowOff>0</xdr:rowOff>
                  </from>
                  <to xmlns:xdr="http://schemas.openxmlformats.org/drawingml/2006/spreadsheetDrawing">
                    <xdr:col>14</xdr:col>
                    <xdr:colOff>0</xdr:colOff>
                    <xdr:row>524</xdr:row>
                    <xdr:rowOff>0</xdr:rowOff>
                  </to>
                </anchor>
              </controlPr>
            </control>
          </mc:Choice>
        </mc:AlternateContent>
        <mc:AlternateContent>
          <mc:Choice Requires="x14">
            <control shapeId="2204" r:id="rId100" name="チェック 156">
              <controlPr locked="0" defaultSize="0" autoFill="0" autoLine="0" autoPict="0">
                <anchor moveWithCells="1">
                  <from xmlns:xdr="http://schemas.openxmlformats.org/drawingml/2006/spreadsheetDrawing">
                    <xdr:col>13</xdr:col>
                    <xdr:colOff>0</xdr:colOff>
                    <xdr:row>523</xdr:row>
                    <xdr:rowOff>0</xdr:rowOff>
                  </from>
                  <to xmlns:xdr="http://schemas.openxmlformats.org/drawingml/2006/spreadsheetDrawing">
                    <xdr:col>14</xdr:col>
                    <xdr:colOff>0</xdr:colOff>
                    <xdr:row>524</xdr:row>
                    <xdr:rowOff>0</xdr:rowOff>
                  </to>
                </anchor>
              </controlPr>
            </control>
          </mc:Choice>
        </mc:AlternateContent>
        <mc:AlternateContent>
          <mc:Choice Requires="x14">
            <control shapeId="2205" r:id="rId101" name="チェック 157">
              <controlPr locked="0" defaultSize="0" autoFill="0" autoLine="0" autoPict="0">
                <anchor moveWithCells="1">
                  <from xmlns:xdr="http://schemas.openxmlformats.org/drawingml/2006/spreadsheetDrawing">
                    <xdr:col>13</xdr:col>
                    <xdr:colOff>0</xdr:colOff>
                    <xdr:row>523</xdr:row>
                    <xdr:rowOff>0</xdr:rowOff>
                  </from>
                  <to xmlns:xdr="http://schemas.openxmlformats.org/drawingml/2006/spreadsheetDrawing">
                    <xdr:col>14</xdr:col>
                    <xdr:colOff>0</xdr:colOff>
                    <xdr:row>524</xdr:row>
                    <xdr:rowOff>0</xdr:rowOff>
                  </to>
                </anchor>
              </controlPr>
            </control>
          </mc:Choice>
        </mc:AlternateContent>
        <mc:AlternateContent>
          <mc:Choice Requires="x14">
            <control shapeId="2206" r:id="rId102" name="チェック 158">
              <controlPr locked="0" defaultSize="0" autoFill="0" autoLine="0" autoPict="0">
                <anchor moveWithCells="1">
                  <from xmlns:xdr="http://schemas.openxmlformats.org/drawingml/2006/spreadsheetDrawing">
                    <xdr:col>13</xdr:col>
                    <xdr:colOff>0</xdr:colOff>
                    <xdr:row>524</xdr:row>
                    <xdr:rowOff>0</xdr:rowOff>
                  </from>
                  <to xmlns:xdr="http://schemas.openxmlformats.org/drawingml/2006/spreadsheetDrawing">
                    <xdr:col>14</xdr:col>
                    <xdr:colOff>0</xdr:colOff>
                    <xdr:row>525</xdr:row>
                    <xdr:rowOff>0</xdr:rowOff>
                  </to>
                </anchor>
              </controlPr>
            </control>
          </mc:Choice>
        </mc:AlternateContent>
        <mc:AlternateContent>
          <mc:Choice Requires="x14">
            <control shapeId="2207" r:id="rId103" name="チェック 159">
              <controlPr locked="0" defaultSize="0" autoFill="0" autoLine="0" autoPict="0">
                <anchor moveWithCells="1">
                  <from xmlns:xdr="http://schemas.openxmlformats.org/drawingml/2006/spreadsheetDrawing">
                    <xdr:col>13</xdr:col>
                    <xdr:colOff>0</xdr:colOff>
                    <xdr:row>531</xdr:row>
                    <xdr:rowOff>0</xdr:rowOff>
                  </from>
                  <to xmlns:xdr="http://schemas.openxmlformats.org/drawingml/2006/spreadsheetDrawing">
                    <xdr:col>14</xdr:col>
                    <xdr:colOff>0</xdr:colOff>
                    <xdr:row>532</xdr:row>
                    <xdr:rowOff>0</xdr:rowOff>
                  </to>
                </anchor>
              </controlPr>
            </control>
          </mc:Choice>
        </mc:AlternateContent>
        <mc:AlternateContent>
          <mc:Choice Requires="x14">
            <control shapeId="2208" r:id="rId104" name="チェック 160">
              <controlPr locked="0" defaultSize="0" autoFill="0" autoLine="0" autoPict="0">
                <anchor moveWithCells="1">
                  <from xmlns:xdr="http://schemas.openxmlformats.org/drawingml/2006/spreadsheetDrawing">
                    <xdr:col>13</xdr:col>
                    <xdr:colOff>0</xdr:colOff>
                    <xdr:row>532</xdr:row>
                    <xdr:rowOff>0</xdr:rowOff>
                  </from>
                  <to xmlns:xdr="http://schemas.openxmlformats.org/drawingml/2006/spreadsheetDrawing">
                    <xdr:col>14</xdr:col>
                    <xdr:colOff>0</xdr:colOff>
                    <xdr:row>533</xdr:row>
                    <xdr:rowOff>0</xdr:rowOff>
                  </to>
                </anchor>
              </controlPr>
            </control>
          </mc:Choice>
        </mc:AlternateContent>
        <mc:AlternateContent>
          <mc:Choice Requires="x14">
            <control shapeId="2209" r:id="rId105" name="チェック 161">
              <controlPr locked="0" defaultSize="0" autoFill="0" autoLine="0" autoPict="0">
                <anchor moveWithCells="1">
                  <from xmlns:xdr="http://schemas.openxmlformats.org/drawingml/2006/spreadsheetDrawing">
                    <xdr:col>13</xdr:col>
                    <xdr:colOff>0</xdr:colOff>
                    <xdr:row>533</xdr:row>
                    <xdr:rowOff>0</xdr:rowOff>
                  </from>
                  <to xmlns:xdr="http://schemas.openxmlformats.org/drawingml/2006/spreadsheetDrawing">
                    <xdr:col>14</xdr:col>
                    <xdr:colOff>0</xdr:colOff>
                    <xdr:row>534</xdr:row>
                    <xdr:rowOff>0</xdr:rowOff>
                  </to>
                </anchor>
              </controlPr>
            </control>
          </mc:Choice>
        </mc:AlternateContent>
        <mc:AlternateContent>
          <mc:Choice Requires="x14">
            <control shapeId="2210" r:id="rId106" name="チェック 162">
              <controlPr locked="0" defaultSize="0" autoFill="0" autoLine="0" autoPict="0">
                <anchor moveWithCells="1">
                  <from xmlns:xdr="http://schemas.openxmlformats.org/drawingml/2006/spreadsheetDrawing">
                    <xdr:col>13</xdr:col>
                    <xdr:colOff>0</xdr:colOff>
                    <xdr:row>534</xdr:row>
                    <xdr:rowOff>0</xdr:rowOff>
                  </from>
                  <to xmlns:xdr="http://schemas.openxmlformats.org/drawingml/2006/spreadsheetDrawing">
                    <xdr:col>14</xdr:col>
                    <xdr:colOff>0</xdr:colOff>
                    <xdr:row>535</xdr:row>
                    <xdr:rowOff>0</xdr:rowOff>
                  </to>
                </anchor>
              </controlPr>
            </control>
          </mc:Choice>
        </mc:AlternateContent>
        <mc:AlternateContent>
          <mc:Choice Requires="x14">
            <control shapeId="2211" r:id="rId107" name="チェック 163">
              <controlPr locked="0" defaultSize="0" autoFill="0" autoLine="0" autoPict="0">
                <anchor moveWithCells="1">
                  <from xmlns:xdr="http://schemas.openxmlformats.org/drawingml/2006/spreadsheetDrawing">
                    <xdr:col>13</xdr:col>
                    <xdr:colOff>0</xdr:colOff>
                    <xdr:row>535</xdr:row>
                    <xdr:rowOff>0</xdr:rowOff>
                  </from>
                  <to xmlns:xdr="http://schemas.openxmlformats.org/drawingml/2006/spreadsheetDrawing">
                    <xdr:col>14</xdr:col>
                    <xdr:colOff>0</xdr:colOff>
                    <xdr:row>536</xdr:row>
                    <xdr:rowOff>0</xdr:rowOff>
                  </to>
                </anchor>
              </controlPr>
            </control>
          </mc:Choice>
        </mc:AlternateContent>
        <mc:AlternateContent>
          <mc:Choice Requires="x14">
            <control shapeId="2212" r:id="rId108" name="オプション 164">
              <controlPr locked="0" defaultSize="0" autoFill="0" autoLine="0" autoPict="0">
                <anchor moveWithCells="1">
                  <from xmlns:xdr="http://schemas.openxmlformats.org/drawingml/2006/spreadsheetDrawing">
                    <xdr:col>12</xdr:col>
                    <xdr:colOff>272415</xdr:colOff>
                    <xdr:row>587</xdr:row>
                    <xdr:rowOff>0</xdr:rowOff>
                  </from>
                  <to xmlns:xdr="http://schemas.openxmlformats.org/drawingml/2006/spreadsheetDrawing">
                    <xdr:col>14</xdr:col>
                    <xdr:colOff>0</xdr:colOff>
                    <xdr:row>590</xdr:row>
                    <xdr:rowOff>0</xdr:rowOff>
                  </to>
                </anchor>
              </controlPr>
            </control>
          </mc:Choice>
        </mc:AlternateContent>
        <mc:AlternateContent>
          <mc:Choice Requires="x14">
            <control shapeId="2213" r:id="rId109" name="オプション 165">
              <controlPr defaultSize="0" autoFill="0" autoLine="0" autoPict="0">
                <anchor moveWithCells="1">
                  <from xmlns:xdr="http://schemas.openxmlformats.org/drawingml/2006/spreadsheetDrawing">
                    <xdr:col>12</xdr:col>
                    <xdr:colOff>272415</xdr:colOff>
                    <xdr:row>590</xdr:row>
                    <xdr:rowOff>0</xdr:rowOff>
                  </from>
                  <to xmlns:xdr="http://schemas.openxmlformats.org/drawingml/2006/spreadsheetDrawing">
                    <xdr:col>14</xdr:col>
                    <xdr:colOff>0</xdr:colOff>
                    <xdr:row>593</xdr:row>
                    <xdr:rowOff>0</xdr:rowOff>
                  </to>
                </anchor>
              </controlPr>
            </control>
          </mc:Choice>
        </mc:AlternateContent>
        <mc:AlternateContent>
          <mc:Choice Requires="x14">
            <control shapeId="2214" r:id="rId110" name="チェック 166">
              <controlPr locked="0" defaultSize="0" autoFill="0" autoLine="0" autoPict="0">
                <anchor moveWithCells="1">
                  <from xmlns:xdr="http://schemas.openxmlformats.org/drawingml/2006/spreadsheetDrawing">
                    <xdr:col>13</xdr:col>
                    <xdr:colOff>0</xdr:colOff>
                    <xdr:row>569</xdr:row>
                    <xdr:rowOff>0</xdr:rowOff>
                  </from>
                  <to xmlns:xdr="http://schemas.openxmlformats.org/drawingml/2006/spreadsheetDrawing">
                    <xdr:col>14</xdr:col>
                    <xdr:colOff>0</xdr:colOff>
                    <xdr:row>570</xdr:row>
                    <xdr:rowOff>0</xdr:rowOff>
                  </to>
                </anchor>
              </controlPr>
            </control>
          </mc:Choice>
        </mc:AlternateContent>
        <mc:AlternateContent>
          <mc:Choice Requires="x14">
            <control shapeId="2215" r:id="rId111" name="チェック 167">
              <controlPr locked="0" defaultSize="0" autoFill="0" autoLine="0" autoPict="0">
                <anchor moveWithCells="1">
                  <from xmlns:xdr="http://schemas.openxmlformats.org/drawingml/2006/spreadsheetDrawing">
                    <xdr:col>13</xdr:col>
                    <xdr:colOff>0</xdr:colOff>
                    <xdr:row>570</xdr:row>
                    <xdr:rowOff>0</xdr:rowOff>
                  </from>
                  <to xmlns:xdr="http://schemas.openxmlformats.org/drawingml/2006/spreadsheetDrawing">
                    <xdr:col>14</xdr:col>
                    <xdr:colOff>0</xdr:colOff>
                    <xdr:row>571</xdr:row>
                    <xdr:rowOff>0</xdr:rowOff>
                  </to>
                </anchor>
              </controlPr>
            </control>
          </mc:Choice>
        </mc:AlternateContent>
        <mc:AlternateContent>
          <mc:Choice Requires="x14">
            <control shapeId="2216" r:id="rId112" name="チェック 168">
              <controlPr locked="0" defaultSize="0" autoFill="0" autoLine="0" autoPict="0">
                <anchor moveWithCells="1">
                  <from xmlns:xdr="http://schemas.openxmlformats.org/drawingml/2006/spreadsheetDrawing">
                    <xdr:col>13</xdr:col>
                    <xdr:colOff>0</xdr:colOff>
                    <xdr:row>571</xdr:row>
                    <xdr:rowOff>0</xdr:rowOff>
                  </from>
                  <to xmlns:xdr="http://schemas.openxmlformats.org/drawingml/2006/spreadsheetDrawing">
                    <xdr:col>14</xdr:col>
                    <xdr:colOff>0</xdr:colOff>
                    <xdr:row>572</xdr:row>
                    <xdr:rowOff>0</xdr:rowOff>
                  </to>
                </anchor>
              </controlPr>
            </control>
          </mc:Choice>
        </mc:AlternateContent>
        <mc:AlternateContent>
          <mc:Choice Requires="x14">
            <control shapeId="2217" r:id="rId113" name="チェック 169">
              <controlPr locked="0" defaultSize="0" autoFill="0" autoLine="0" autoPict="0">
                <anchor moveWithCells="1">
                  <from xmlns:xdr="http://schemas.openxmlformats.org/drawingml/2006/spreadsheetDrawing">
                    <xdr:col>13</xdr:col>
                    <xdr:colOff>0</xdr:colOff>
                    <xdr:row>571</xdr:row>
                    <xdr:rowOff>0</xdr:rowOff>
                  </from>
                  <to xmlns:xdr="http://schemas.openxmlformats.org/drawingml/2006/spreadsheetDrawing">
                    <xdr:col>14</xdr:col>
                    <xdr:colOff>0</xdr:colOff>
                    <xdr:row>572</xdr:row>
                    <xdr:rowOff>0</xdr:rowOff>
                  </to>
                </anchor>
              </controlPr>
            </control>
          </mc:Choice>
        </mc:AlternateContent>
        <mc:AlternateContent>
          <mc:Choice Requires="x14">
            <control shapeId="2218" r:id="rId114" name="チェック 170">
              <controlPr locked="0" defaultSize="0" autoFill="0" autoLine="0" autoPict="0">
                <anchor moveWithCells="1">
                  <from xmlns:xdr="http://schemas.openxmlformats.org/drawingml/2006/spreadsheetDrawing">
                    <xdr:col>13</xdr:col>
                    <xdr:colOff>0</xdr:colOff>
                    <xdr:row>571</xdr:row>
                    <xdr:rowOff>0</xdr:rowOff>
                  </from>
                  <to xmlns:xdr="http://schemas.openxmlformats.org/drawingml/2006/spreadsheetDrawing">
                    <xdr:col>14</xdr:col>
                    <xdr:colOff>0</xdr:colOff>
                    <xdr:row>572</xdr:row>
                    <xdr:rowOff>0</xdr:rowOff>
                  </to>
                </anchor>
              </controlPr>
            </control>
          </mc:Choice>
        </mc:AlternateContent>
        <mc:AlternateContent>
          <mc:Choice Requires="x14">
            <control shapeId="2219" r:id="rId115" name="チェック 171">
              <controlPr locked="0" defaultSize="0" autoFill="0" autoLine="0" autoPict="0">
                <anchor moveWithCells="1">
                  <from xmlns:xdr="http://schemas.openxmlformats.org/drawingml/2006/spreadsheetDrawing">
                    <xdr:col>13</xdr:col>
                    <xdr:colOff>0</xdr:colOff>
                    <xdr:row>572</xdr:row>
                    <xdr:rowOff>0</xdr:rowOff>
                  </from>
                  <to xmlns:xdr="http://schemas.openxmlformats.org/drawingml/2006/spreadsheetDrawing">
                    <xdr:col>14</xdr:col>
                    <xdr:colOff>0</xdr:colOff>
                    <xdr:row>573</xdr:row>
                    <xdr:rowOff>0</xdr:rowOff>
                  </to>
                </anchor>
              </controlPr>
            </control>
          </mc:Choice>
        </mc:AlternateContent>
        <mc:AlternateContent>
          <mc:Choice Requires="x14">
            <control shapeId="2220" r:id="rId116" name="チェック 172">
              <controlPr locked="0" defaultSize="0" autoFill="0" autoLine="0" autoPict="0">
                <anchor moveWithCells="1">
                  <from xmlns:xdr="http://schemas.openxmlformats.org/drawingml/2006/spreadsheetDrawing">
                    <xdr:col>13</xdr:col>
                    <xdr:colOff>0</xdr:colOff>
                    <xdr:row>579</xdr:row>
                    <xdr:rowOff>0</xdr:rowOff>
                  </from>
                  <to xmlns:xdr="http://schemas.openxmlformats.org/drawingml/2006/spreadsheetDrawing">
                    <xdr:col>14</xdr:col>
                    <xdr:colOff>0</xdr:colOff>
                    <xdr:row>580</xdr:row>
                    <xdr:rowOff>0</xdr:rowOff>
                  </to>
                </anchor>
              </controlPr>
            </control>
          </mc:Choice>
        </mc:AlternateContent>
        <mc:AlternateContent>
          <mc:Choice Requires="x14">
            <control shapeId="2221" r:id="rId117" name="チェック 173">
              <controlPr locked="0" defaultSize="0" autoFill="0" autoLine="0" autoPict="0">
                <anchor moveWithCells="1">
                  <from xmlns:xdr="http://schemas.openxmlformats.org/drawingml/2006/spreadsheetDrawing">
                    <xdr:col>13</xdr:col>
                    <xdr:colOff>0</xdr:colOff>
                    <xdr:row>580</xdr:row>
                    <xdr:rowOff>0</xdr:rowOff>
                  </from>
                  <to xmlns:xdr="http://schemas.openxmlformats.org/drawingml/2006/spreadsheetDrawing">
                    <xdr:col>14</xdr:col>
                    <xdr:colOff>0</xdr:colOff>
                    <xdr:row>581</xdr:row>
                    <xdr:rowOff>0</xdr:rowOff>
                  </to>
                </anchor>
              </controlPr>
            </control>
          </mc:Choice>
        </mc:AlternateContent>
        <mc:AlternateContent>
          <mc:Choice Requires="x14">
            <control shapeId="2222" r:id="rId118" name="チェック 174">
              <controlPr locked="0" defaultSize="0" autoFill="0" autoLine="0" autoPict="0">
                <anchor moveWithCells="1">
                  <from xmlns:xdr="http://schemas.openxmlformats.org/drawingml/2006/spreadsheetDrawing">
                    <xdr:col>13</xdr:col>
                    <xdr:colOff>0</xdr:colOff>
                    <xdr:row>581</xdr:row>
                    <xdr:rowOff>0</xdr:rowOff>
                  </from>
                  <to xmlns:xdr="http://schemas.openxmlformats.org/drawingml/2006/spreadsheetDrawing">
                    <xdr:col>14</xdr:col>
                    <xdr:colOff>0</xdr:colOff>
                    <xdr:row>582</xdr:row>
                    <xdr:rowOff>0</xdr:rowOff>
                  </to>
                </anchor>
              </controlPr>
            </control>
          </mc:Choice>
        </mc:AlternateContent>
        <mc:AlternateContent>
          <mc:Choice Requires="x14">
            <control shapeId="2223" r:id="rId119" name="チェック 175">
              <controlPr locked="0" defaultSize="0" autoFill="0" autoLine="0" autoPict="0">
                <anchor moveWithCells="1">
                  <from xmlns:xdr="http://schemas.openxmlformats.org/drawingml/2006/spreadsheetDrawing">
                    <xdr:col>13</xdr:col>
                    <xdr:colOff>0</xdr:colOff>
                    <xdr:row>582</xdr:row>
                    <xdr:rowOff>0</xdr:rowOff>
                  </from>
                  <to xmlns:xdr="http://schemas.openxmlformats.org/drawingml/2006/spreadsheetDrawing">
                    <xdr:col>14</xdr:col>
                    <xdr:colOff>0</xdr:colOff>
                    <xdr:row>583</xdr:row>
                    <xdr:rowOff>0</xdr:rowOff>
                  </to>
                </anchor>
              </controlPr>
            </control>
          </mc:Choice>
        </mc:AlternateContent>
        <mc:AlternateContent>
          <mc:Choice Requires="x14">
            <control shapeId="2224" r:id="rId120" name="チェック 176">
              <controlPr locked="0" defaultSize="0" autoFill="0" autoLine="0" autoPict="0">
                <anchor moveWithCells="1">
                  <from xmlns:xdr="http://schemas.openxmlformats.org/drawingml/2006/spreadsheetDrawing">
                    <xdr:col>13</xdr:col>
                    <xdr:colOff>0</xdr:colOff>
                    <xdr:row>583</xdr:row>
                    <xdr:rowOff>0</xdr:rowOff>
                  </from>
                  <to xmlns:xdr="http://schemas.openxmlformats.org/drawingml/2006/spreadsheetDrawing">
                    <xdr:col>14</xdr:col>
                    <xdr:colOff>0</xdr:colOff>
                    <xdr:row>584</xdr:row>
                    <xdr:rowOff>0</xdr:rowOff>
                  </to>
                </anchor>
              </controlPr>
            </control>
          </mc:Choice>
        </mc:AlternateContent>
        <mc:AlternateContent>
          <mc:Choice Requires="x14">
            <control shapeId="2225" r:id="rId121" name="オプション 177">
              <controlPr locked="0" defaultSize="0" autoFill="0" autoLine="0" autoPict="0">
                <anchor moveWithCells="1">
                  <from xmlns:xdr="http://schemas.openxmlformats.org/drawingml/2006/spreadsheetDrawing">
                    <xdr:col>12</xdr:col>
                    <xdr:colOff>272415</xdr:colOff>
                    <xdr:row>635</xdr:row>
                    <xdr:rowOff>0</xdr:rowOff>
                  </from>
                  <to xmlns:xdr="http://schemas.openxmlformats.org/drawingml/2006/spreadsheetDrawing">
                    <xdr:col>14</xdr:col>
                    <xdr:colOff>0</xdr:colOff>
                    <xdr:row>638</xdr:row>
                    <xdr:rowOff>0</xdr:rowOff>
                  </to>
                </anchor>
              </controlPr>
            </control>
          </mc:Choice>
        </mc:AlternateContent>
        <mc:AlternateContent>
          <mc:Choice Requires="x14">
            <control shapeId="2226" r:id="rId122" name="オプション 178">
              <controlPr defaultSize="0" autoFill="0" autoLine="0" autoPict="0">
                <anchor moveWithCells="1">
                  <from xmlns:xdr="http://schemas.openxmlformats.org/drawingml/2006/spreadsheetDrawing">
                    <xdr:col>12</xdr:col>
                    <xdr:colOff>272415</xdr:colOff>
                    <xdr:row>638</xdr:row>
                    <xdr:rowOff>0</xdr:rowOff>
                  </from>
                  <to xmlns:xdr="http://schemas.openxmlformats.org/drawingml/2006/spreadsheetDrawing">
                    <xdr:col>14</xdr:col>
                    <xdr:colOff>0</xdr:colOff>
                    <xdr:row>641</xdr:row>
                    <xdr:rowOff>0</xdr:rowOff>
                  </to>
                </anchor>
              </controlPr>
            </control>
          </mc:Choice>
        </mc:AlternateContent>
        <mc:AlternateContent>
          <mc:Choice Requires="x14">
            <control shapeId="2227" r:id="rId123" name="チェック 179">
              <controlPr locked="0" defaultSize="0" autoFill="0" autoLine="0" autoPict="0">
                <anchor moveWithCells="1">
                  <from xmlns:xdr="http://schemas.openxmlformats.org/drawingml/2006/spreadsheetDrawing">
                    <xdr:col>13</xdr:col>
                    <xdr:colOff>0</xdr:colOff>
                    <xdr:row>617</xdr:row>
                    <xdr:rowOff>0</xdr:rowOff>
                  </from>
                  <to xmlns:xdr="http://schemas.openxmlformats.org/drawingml/2006/spreadsheetDrawing">
                    <xdr:col>14</xdr:col>
                    <xdr:colOff>0</xdr:colOff>
                    <xdr:row>618</xdr:row>
                    <xdr:rowOff>0</xdr:rowOff>
                  </to>
                </anchor>
              </controlPr>
            </control>
          </mc:Choice>
        </mc:AlternateContent>
        <mc:AlternateContent>
          <mc:Choice Requires="x14">
            <control shapeId="2228" r:id="rId124" name="チェック 180">
              <controlPr locked="0" defaultSize="0" autoFill="0" autoLine="0" autoPict="0">
                <anchor moveWithCells="1">
                  <from xmlns:xdr="http://schemas.openxmlformats.org/drawingml/2006/spreadsheetDrawing">
                    <xdr:col>13</xdr:col>
                    <xdr:colOff>0</xdr:colOff>
                    <xdr:row>618</xdr:row>
                    <xdr:rowOff>0</xdr:rowOff>
                  </from>
                  <to xmlns:xdr="http://schemas.openxmlformats.org/drawingml/2006/spreadsheetDrawing">
                    <xdr:col>14</xdr:col>
                    <xdr:colOff>0</xdr:colOff>
                    <xdr:row>619</xdr:row>
                    <xdr:rowOff>0</xdr:rowOff>
                  </to>
                </anchor>
              </controlPr>
            </control>
          </mc:Choice>
        </mc:AlternateContent>
        <mc:AlternateContent>
          <mc:Choice Requires="x14">
            <control shapeId="2229" r:id="rId125" name="チェック 181">
              <controlPr locked="0" defaultSize="0" autoFill="0" autoLine="0" autoPict="0">
                <anchor moveWithCells="1">
                  <from xmlns:xdr="http://schemas.openxmlformats.org/drawingml/2006/spreadsheetDrawing">
                    <xdr:col>13</xdr:col>
                    <xdr:colOff>0</xdr:colOff>
                    <xdr:row>619</xdr:row>
                    <xdr:rowOff>0</xdr:rowOff>
                  </from>
                  <to xmlns:xdr="http://schemas.openxmlformats.org/drawingml/2006/spreadsheetDrawing">
                    <xdr:col>14</xdr:col>
                    <xdr:colOff>0</xdr:colOff>
                    <xdr:row>620</xdr:row>
                    <xdr:rowOff>0</xdr:rowOff>
                  </to>
                </anchor>
              </controlPr>
            </control>
          </mc:Choice>
        </mc:AlternateContent>
        <mc:AlternateContent>
          <mc:Choice Requires="x14">
            <control shapeId="2230" r:id="rId126" name="チェック 182">
              <controlPr locked="0" defaultSize="0" autoFill="0" autoLine="0" autoPict="0">
                <anchor moveWithCells="1">
                  <from xmlns:xdr="http://schemas.openxmlformats.org/drawingml/2006/spreadsheetDrawing">
                    <xdr:col>13</xdr:col>
                    <xdr:colOff>0</xdr:colOff>
                    <xdr:row>619</xdr:row>
                    <xdr:rowOff>0</xdr:rowOff>
                  </from>
                  <to xmlns:xdr="http://schemas.openxmlformats.org/drawingml/2006/spreadsheetDrawing">
                    <xdr:col>14</xdr:col>
                    <xdr:colOff>0</xdr:colOff>
                    <xdr:row>620</xdr:row>
                    <xdr:rowOff>0</xdr:rowOff>
                  </to>
                </anchor>
              </controlPr>
            </control>
          </mc:Choice>
        </mc:AlternateContent>
        <mc:AlternateContent>
          <mc:Choice Requires="x14">
            <control shapeId="2231" r:id="rId127" name="チェック 183">
              <controlPr locked="0" defaultSize="0" autoFill="0" autoLine="0" autoPict="0">
                <anchor moveWithCells="1">
                  <from xmlns:xdr="http://schemas.openxmlformats.org/drawingml/2006/spreadsheetDrawing">
                    <xdr:col>13</xdr:col>
                    <xdr:colOff>0</xdr:colOff>
                    <xdr:row>619</xdr:row>
                    <xdr:rowOff>0</xdr:rowOff>
                  </from>
                  <to xmlns:xdr="http://schemas.openxmlformats.org/drawingml/2006/spreadsheetDrawing">
                    <xdr:col>14</xdr:col>
                    <xdr:colOff>0</xdr:colOff>
                    <xdr:row>620</xdr:row>
                    <xdr:rowOff>0</xdr:rowOff>
                  </to>
                </anchor>
              </controlPr>
            </control>
          </mc:Choice>
        </mc:AlternateContent>
        <mc:AlternateContent>
          <mc:Choice Requires="x14">
            <control shapeId="2232" r:id="rId128" name="チェック 184">
              <controlPr locked="0" defaultSize="0" autoFill="0" autoLine="0" autoPict="0">
                <anchor moveWithCells="1">
                  <from xmlns:xdr="http://schemas.openxmlformats.org/drawingml/2006/spreadsheetDrawing">
                    <xdr:col>13</xdr:col>
                    <xdr:colOff>0</xdr:colOff>
                    <xdr:row>620</xdr:row>
                    <xdr:rowOff>0</xdr:rowOff>
                  </from>
                  <to xmlns:xdr="http://schemas.openxmlformats.org/drawingml/2006/spreadsheetDrawing">
                    <xdr:col>14</xdr:col>
                    <xdr:colOff>0</xdr:colOff>
                    <xdr:row>621</xdr:row>
                    <xdr:rowOff>0</xdr:rowOff>
                  </to>
                </anchor>
              </controlPr>
            </control>
          </mc:Choice>
        </mc:AlternateContent>
        <mc:AlternateContent>
          <mc:Choice Requires="x14">
            <control shapeId="2233" r:id="rId129" name="チェック 185">
              <controlPr locked="0" defaultSize="0" autoFill="0" autoLine="0" autoPict="0">
                <anchor moveWithCells="1">
                  <from xmlns:xdr="http://schemas.openxmlformats.org/drawingml/2006/spreadsheetDrawing">
                    <xdr:col>13</xdr:col>
                    <xdr:colOff>0</xdr:colOff>
                    <xdr:row>627</xdr:row>
                    <xdr:rowOff>0</xdr:rowOff>
                  </from>
                  <to xmlns:xdr="http://schemas.openxmlformats.org/drawingml/2006/spreadsheetDrawing">
                    <xdr:col>14</xdr:col>
                    <xdr:colOff>0</xdr:colOff>
                    <xdr:row>628</xdr:row>
                    <xdr:rowOff>0</xdr:rowOff>
                  </to>
                </anchor>
              </controlPr>
            </control>
          </mc:Choice>
        </mc:AlternateContent>
        <mc:AlternateContent>
          <mc:Choice Requires="x14">
            <control shapeId="2234" r:id="rId130" name="チェック 186">
              <controlPr locked="0" defaultSize="0" autoFill="0" autoLine="0" autoPict="0">
                <anchor moveWithCells="1">
                  <from xmlns:xdr="http://schemas.openxmlformats.org/drawingml/2006/spreadsheetDrawing">
                    <xdr:col>13</xdr:col>
                    <xdr:colOff>0</xdr:colOff>
                    <xdr:row>628</xdr:row>
                    <xdr:rowOff>0</xdr:rowOff>
                  </from>
                  <to xmlns:xdr="http://schemas.openxmlformats.org/drawingml/2006/spreadsheetDrawing">
                    <xdr:col>14</xdr:col>
                    <xdr:colOff>0</xdr:colOff>
                    <xdr:row>629</xdr:row>
                    <xdr:rowOff>0</xdr:rowOff>
                  </to>
                </anchor>
              </controlPr>
            </control>
          </mc:Choice>
        </mc:AlternateContent>
        <mc:AlternateContent>
          <mc:Choice Requires="x14">
            <control shapeId="2235" r:id="rId131" name="チェック 187">
              <controlPr locked="0" defaultSize="0" autoFill="0" autoLine="0" autoPict="0">
                <anchor moveWithCells="1">
                  <from xmlns:xdr="http://schemas.openxmlformats.org/drawingml/2006/spreadsheetDrawing">
                    <xdr:col>13</xdr:col>
                    <xdr:colOff>0</xdr:colOff>
                    <xdr:row>629</xdr:row>
                    <xdr:rowOff>0</xdr:rowOff>
                  </from>
                  <to xmlns:xdr="http://schemas.openxmlformats.org/drawingml/2006/spreadsheetDrawing">
                    <xdr:col>14</xdr:col>
                    <xdr:colOff>0</xdr:colOff>
                    <xdr:row>630</xdr:row>
                    <xdr:rowOff>0</xdr:rowOff>
                  </to>
                </anchor>
              </controlPr>
            </control>
          </mc:Choice>
        </mc:AlternateContent>
        <mc:AlternateContent>
          <mc:Choice Requires="x14">
            <control shapeId="2236" r:id="rId132" name="チェック 188">
              <controlPr locked="0" defaultSize="0" autoFill="0" autoLine="0" autoPict="0">
                <anchor moveWithCells="1">
                  <from xmlns:xdr="http://schemas.openxmlformats.org/drawingml/2006/spreadsheetDrawing">
                    <xdr:col>13</xdr:col>
                    <xdr:colOff>0</xdr:colOff>
                    <xdr:row>630</xdr:row>
                    <xdr:rowOff>0</xdr:rowOff>
                  </from>
                  <to xmlns:xdr="http://schemas.openxmlformats.org/drawingml/2006/spreadsheetDrawing">
                    <xdr:col>14</xdr:col>
                    <xdr:colOff>0</xdr:colOff>
                    <xdr:row>631</xdr:row>
                    <xdr:rowOff>0</xdr:rowOff>
                  </to>
                </anchor>
              </controlPr>
            </control>
          </mc:Choice>
        </mc:AlternateContent>
        <mc:AlternateContent>
          <mc:Choice Requires="x14">
            <control shapeId="2237" r:id="rId133" name="チェック 189">
              <controlPr locked="0" defaultSize="0" autoFill="0" autoLine="0" autoPict="0">
                <anchor moveWithCells="1">
                  <from xmlns:xdr="http://schemas.openxmlformats.org/drawingml/2006/spreadsheetDrawing">
                    <xdr:col>13</xdr:col>
                    <xdr:colOff>0</xdr:colOff>
                    <xdr:row>631</xdr:row>
                    <xdr:rowOff>0</xdr:rowOff>
                  </from>
                  <to xmlns:xdr="http://schemas.openxmlformats.org/drawingml/2006/spreadsheetDrawing">
                    <xdr:col>14</xdr:col>
                    <xdr:colOff>0</xdr:colOff>
                    <xdr:row>632</xdr:row>
                    <xdr:rowOff>0</xdr:rowOff>
                  </to>
                </anchor>
              </controlPr>
            </control>
          </mc:Choice>
        </mc:AlternateContent>
        <mc:AlternateContent>
          <mc:Choice Requires="x14">
            <control shapeId="2238" r:id="rId134" name="オプション 190">
              <controlPr locked="0" defaultSize="0" autoFill="0" autoLine="0" autoPict="0">
                <anchor moveWithCells="1">
                  <from xmlns:xdr="http://schemas.openxmlformats.org/drawingml/2006/spreadsheetDrawing">
                    <xdr:col>12</xdr:col>
                    <xdr:colOff>272415</xdr:colOff>
                    <xdr:row>683</xdr:row>
                    <xdr:rowOff>0</xdr:rowOff>
                  </from>
                  <to xmlns:xdr="http://schemas.openxmlformats.org/drawingml/2006/spreadsheetDrawing">
                    <xdr:col>14</xdr:col>
                    <xdr:colOff>0</xdr:colOff>
                    <xdr:row>686</xdr:row>
                    <xdr:rowOff>0</xdr:rowOff>
                  </to>
                </anchor>
              </controlPr>
            </control>
          </mc:Choice>
        </mc:AlternateContent>
        <mc:AlternateContent>
          <mc:Choice Requires="x14">
            <control shapeId="2239" r:id="rId135" name="オプション 191">
              <controlPr defaultSize="0" autoFill="0" autoLine="0" autoPict="0">
                <anchor moveWithCells="1">
                  <from xmlns:xdr="http://schemas.openxmlformats.org/drawingml/2006/spreadsheetDrawing">
                    <xdr:col>12</xdr:col>
                    <xdr:colOff>272415</xdr:colOff>
                    <xdr:row>686</xdr:row>
                    <xdr:rowOff>0</xdr:rowOff>
                  </from>
                  <to xmlns:xdr="http://schemas.openxmlformats.org/drawingml/2006/spreadsheetDrawing">
                    <xdr:col>14</xdr:col>
                    <xdr:colOff>0</xdr:colOff>
                    <xdr:row>689</xdr:row>
                    <xdr:rowOff>0</xdr:rowOff>
                  </to>
                </anchor>
              </controlPr>
            </control>
          </mc:Choice>
        </mc:AlternateContent>
        <mc:AlternateContent>
          <mc:Choice Requires="x14">
            <control shapeId="2240" r:id="rId136" name="チェック 192">
              <controlPr locked="0" defaultSize="0" autoFill="0" autoLine="0" autoPict="0">
                <anchor moveWithCells="1">
                  <from xmlns:xdr="http://schemas.openxmlformats.org/drawingml/2006/spreadsheetDrawing">
                    <xdr:col>13</xdr:col>
                    <xdr:colOff>0</xdr:colOff>
                    <xdr:row>665</xdr:row>
                    <xdr:rowOff>0</xdr:rowOff>
                  </from>
                  <to xmlns:xdr="http://schemas.openxmlformats.org/drawingml/2006/spreadsheetDrawing">
                    <xdr:col>14</xdr:col>
                    <xdr:colOff>0</xdr:colOff>
                    <xdr:row>666</xdr:row>
                    <xdr:rowOff>0</xdr:rowOff>
                  </to>
                </anchor>
              </controlPr>
            </control>
          </mc:Choice>
        </mc:AlternateContent>
        <mc:AlternateContent>
          <mc:Choice Requires="x14">
            <control shapeId="2241" r:id="rId137" name="チェック 193">
              <controlPr locked="0" defaultSize="0" autoFill="0" autoLine="0" autoPict="0">
                <anchor moveWithCells="1">
                  <from xmlns:xdr="http://schemas.openxmlformats.org/drawingml/2006/spreadsheetDrawing">
                    <xdr:col>13</xdr:col>
                    <xdr:colOff>0</xdr:colOff>
                    <xdr:row>666</xdr:row>
                    <xdr:rowOff>0</xdr:rowOff>
                  </from>
                  <to xmlns:xdr="http://schemas.openxmlformats.org/drawingml/2006/spreadsheetDrawing">
                    <xdr:col>14</xdr:col>
                    <xdr:colOff>0</xdr:colOff>
                    <xdr:row>667</xdr:row>
                    <xdr:rowOff>0</xdr:rowOff>
                  </to>
                </anchor>
              </controlPr>
            </control>
          </mc:Choice>
        </mc:AlternateContent>
        <mc:AlternateContent>
          <mc:Choice Requires="x14">
            <control shapeId="2242" r:id="rId138" name="チェック 194">
              <controlPr locked="0" defaultSize="0" autoFill="0" autoLine="0" autoPict="0">
                <anchor moveWithCells="1">
                  <from xmlns:xdr="http://schemas.openxmlformats.org/drawingml/2006/spreadsheetDrawing">
                    <xdr:col>13</xdr:col>
                    <xdr:colOff>0</xdr:colOff>
                    <xdr:row>667</xdr:row>
                    <xdr:rowOff>0</xdr:rowOff>
                  </from>
                  <to xmlns:xdr="http://schemas.openxmlformats.org/drawingml/2006/spreadsheetDrawing">
                    <xdr:col>14</xdr:col>
                    <xdr:colOff>0</xdr:colOff>
                    <xdr:row>668</xdr:row>
                    <xdr:rowOff>0</xdr:rowOff>
                  </to>
                </anchor>
              </controlPr>
            </control>
          </mc:Choice>
        </mc:AlternateContent>
        <mc:AlternateContent>
          <mc:Choice Requires="x14">
            <control shapeId="2243" r:id="rId139" name="チェック 195">
              <controlPr locked="0" defaultSize="0" autoFill="0" autoLine="0" autoPict="0">
                <anchor moveWithCells="1">
                  <from xmlns:xdr="http://schemas.openxmlformats.org/drawingml/2006/spreadsheetDrawing">
                    <xdr:col>13</xdr:col>
                    <xdr:colOff>0</xdr:colOff>
                    <xdr:row>667</xdr:row>
                    <xdr:rowOff>0</xdr:rowOff>
                  </from>
                  <to xmlns:xdr="http://schemas.openxmlformats.org/drawingml/2006/spreadsheetDrawing">
                    <xdr:col>14</xdr:col>
                    <xdr:colOff>0</xdr:colOff>
                    <xdr:row>668</xdr:row>
                    <xdr:rowOff>0</xdr:rowOff>
                  </to>
                </anchor>
              </controlPr>
            </control>
          </mc:Choice>
        </mc:AlternateContent>
        <mc:AlternateContent>
          <mc:Choice Requires="x14">
            <control shapeId="2244" r:id="rId140" name="チェック 196">
              <controlPr locked="0" defaultSize="0" autoFill="0" autoLine="0" autoPict="0">
                <anchor moveWithCells="1">
                  <from xmlns:xdr="http://schemas.openxmlformats.org/drawingml/2006/spreadsheetDrawing">
                    <xdr:col>13</xdr:col>
                    <xdr:colOff>0</xdr:colOff>
                    <xdr:row>667</xdr:row>
                    <xdr:rowOff>0</xdr:rowOff>
                  </from>
                  <to xmlns:xdr="http://schemas.openxmlformats.org/drawingml/2006/spreadsheetDrawing">
                    <xdr:col>14</xdr:col>
                    <xdr:colOff>0</xdr:colOff>
                    <xdr:row>668</xdr:row>
                    <xdr:rowOff>0</xdr:rowOff>
                  </to>
                </anchor>
              </controlPr>
            </control>
          </mc:Choice>
        </mc:AlternateContent>
        <mc:AlternateContent>
          <mc:Choice Requires="x14">
            <control shapeId="2245" r:id="rId141" name="チェック 197">
              <controlPr locked="0" defaultSize="0" autoFill="0" autoLine="0" autoPict="0">
                <anchor moveWithCells="1">
                  <from xmlns:xdr="http://schemas.openxmlformats.org/drawingml/2006/spreadsheetDrawing">
                    <xdr:col>13</xdr:col>
                    <xdr:colOff>0</xdr:colOff>
                    <xdr:row>668</xdr:row>
                    <xdr:rowOff>0</xdr:rowOff>
                  </from>
                  <to xmlns:xdr="http://schemas.openxmlformats.org/drawingml/2006/spreadsheetDrawing">
                    <xdr:col>14</xdr:col>
                    <xdr:colOff>0</xdr:colOff>
                    <xdr:row>669</xdr:row>
                    <xdr:rowOff>0</xdr:rowOff>
                  </to>
                </anchor>
              </controlPr>
            </control>
          </mc:Choice>
        </mc:AlternateContent>
        <mc:AlternateContent>
          <mc:Choice Requires="x14">
            <control shapeId="2246" r:id="rId142" name="チェック 198">
              <controlPr locked="0" defaultSize="0" autoFill="0" autoLine="0" autoPict="0">
                <anchor moveWithCells="1">
                  <from xmlns:xdr="http://schemas.openxmlformats.org/drawingml/2006/spreadsheetDrawing">
                    <xdr:col>13</xdr:col>
                    <xdr:colOff>0</xdr:colOff>
                    <xdr:row>675</xdr:row>
                    <xdr:rowOff>0</xdr:rowOff>
                  </from>
                  <to xmlns:xdr="http://schemas.openxmlformats.org/drawingml/2006/spreadsheetDrawing">
                    <xdr:col>14</xdr:col>
                    <xdr:colOff>0</xdr:colOff>
                    <xdr:row>676</xdr:row>
                    <xdr:rowOff>0</xdr:rowOff>
                  </to>
                </anchor>
              </controlPr>
            </control>
          </mc:Choice>
        </mc:AlternateContent>
        <mc:AlternateContent>
          <mc:Choice Requires="x14">
            <control shapeId="2247" r:id="rId143" name="チェック 199">
              <controlPr locked="0" defaultSize="0" autoFill="0" autoLine="0" autoPict="0">
                <anchor moveWithCells="1">
                  <from xmlns:xdr="http://schemas.openxmlformats.org/drawingml/2006/spreadsheetDrawing">
                    <xdr:col>13</xdr:col>
                    <xdr:colOff>0</xdr:colOff>
                    <xdr:row>676</xdr:row>
                    <xdr:rowOff>0</xdr:rowOff>
                  </from>
                  <to xmlns:xdr="http://schemas.openxmlformats.org/drawingml/2006/spreadsheetDrawing">
                    <xdr:col>14</xdr:col>
                    <xdr:colOff>0</xdr:colOff>
                    <xdr:row>677</xdr:row>
                    <xdr:rowOff>0</xdr:rowOff>
                  </to>
                </anchor>
              </controlPr>
            </control>
          </mc:Choice>
        </mc:AlternateContent>
        <mc:AlternateContent>
          <mc:Choice Requires="x14">
            <control shapeId="2248" r:id="rId144" name="チェック 200">
              <controlPr locked="0" defaultSize="0" autoFill="0" autoLine="0" autoPict="0">
                <anchor moveWithCells="1">
                  <from xmlns:xdr="http://schemas.openxmlformats.org/drawingml/2006/spreadsheetDrawing">
                    <xdr:col>13</xdr:col>
                    <xdr:colOff>0</xdr:colOff>
                    <xdr:row>677</xdr:row>
                    <xdr:rowOff>0</xdr:rowOff>
                  </from>
                  <to xmlns:xdr="http://schemas.openxmlformats.org/drawingml/2006/spreadsheetDrawing">
                    <xdr:col>14</xdr:col>
                    <xdr:colOff>0</xdr:colOff>
                    <xdr:row>678</xdr:row>
                    <xdr:rowOff>0</xdr:rowOff>
                  </to>
                </anchor>
              </controlPr>
            </control>
          </mc:Choice>
        </mc:AlternateContent>
        <mc:AlternateContent>
          <mc:Choice Requires="x14">
            <control shapeId="2249" r:id="rId145" name="チェック 201">
              <controlPr locked="0" defaultSize="0" autoFill="0" autoLine="0" autoPict="0">
                <anchor moveWithCells="1">
                  <from xmlns:xdr="http://schemas.openxmlformats.org/drawingml/2006/spreadsheetDrawing">
                    <xdr:col>13</xdr:col>
                    <xdr:colOff>0</xdr:colOff>
                    <xdr:row>678</xdr:row>
                    <xdr:rowOff>0</xdr:rowOff>
                  </from>
                  <to xmlns:xdr="http://schemas.openxmlformats.org/drawingml/2006/spreadsheetDrawing">
                    <xdr:col>14</xdr:col>
                    <xdr:colOff>0</xdr:colOff>
                    <xdr:row>679</xdr:row>
                    <xdr:rowOff>0</xdr:rowOff>
                  </to>
                </anchor>
              </controlPr>
            </control>
          </mc:Choice>
        </mc:AlternateContent>
        <mc:AlternateContent>
          <mc:Choice Requires="x14">
            <control shapeId="2250" r:id="rId146" name="チェック 202">
              <controlPr locked="0" defaultSize="0" autoFill="0" autoLine="0" autoPict="0">
                <anchor moveWithCells="1">
                  <from xmlns:xdr="http://schemas.openxmlformats.org/drawingml/2006/spreadsheetDrawing">
                    <xdr:col>13</xdr:col>
                    <xdr:colOff>0</xdr:colOff>
                    <xdr:row>679</xdr:row>
                    <xdr:rowOff>0</xdr:rowOff>
                  </from>
                  <to xmlns:xdr="http://schemas.openxmlformats.org/drawingml/2006/spreadsheetDrawing">
                    <xdr:col>14</xdr:col>
                    <xdr:colOff>0</xdr:colOff>
                    <xdr:row>680</xdr:row>
                    <xdr:rowOff>0</xdr:rowOff>
                  </to>
                </anchor>
              </controlPr>
            </control>
          </mc:Choice>
        </mc:AlternateContent>
        <mc:AlternateContent>
          <mc:Choice Requires="x14">
            <control shapeId="2251" r:id="rId147" name="オプション 203">
              <controlPr locked="0" defaultSize="0" autoFill="0" autoLine="0" autoPict="0">
                <anchor moveWithCells="1">
                  <from xmlns:xdr="http://schemas.openxmlformats.org/drawingml/2006/spreadsheetDrawing">
                    <xdr:col>12</xdr:col>
                    <xdr:colOff>272415</xdr:colOff>
                    <xdr:row>731</xdr:row>
                    <xdr:rowOff>0</xdr:rowOff>
                  </from>
                  <to xmlns:xdr="http://schemas.openxmlformats.org/drawingml/2006/spreadsheetDrawing">
                    <xdr:col>14</xdr:col>
                    <xdr:colOff>0</xdr:colOff>
                    <xdr:row>734</xdr:row>
                    <xdr:rowOff>0</xdr:rowOff>
                  </to>
                </anchor>
              </controlPr>
            </control>
          </mc:Choice>
        </mc:AlternateContent>
        <mc:AlternateContent>
          <mc:Choice Requires="x14">
            <control shapeId="2252" r:id="rId148" name="オプション 204">
              <controlPr defaultSize="0" autoFill="0" autoLine="0" autoPict="0">
                <anchor moveWithCells="1">
                  <from xmlns:xdr="http://schemas.openxmlformats.org/drawingml/2006/spreadsheetDrawing">
                    <xdr:col>12</xdr:col>
                    <xdr:colOff>272415</xdr:colOff>
                    <xdr:row>734</xdr:row>
                    <xdr:rowOff>0</xdr:rowOff>
                  </from>
                  <to xmlns:xdr="http://schemas.openxmlformats.org/drawingml/2006/spreadsheetDrawing">
                    <xdr:col>14</xdr:col>
                    <xdr:colOff>0</xdr:colOff>
                    <xdr:row>737</xdr:row>
                    <xdr:rowOff>0</xdr:rowOff>
                  </to>
                </anchor>
              </controlPr>
            </control>
          </mc:Choice>
        </mc:AlternateContent>
        <mc:AlternateContent>
          <mc:Choice Requires="x14">
            <control shapeId="2253" r:id="rId149" name="チェック 205">
              <controlPr locked="0" defaultSize="0" autoFill="0" autoLine="0" autoPict="0">
                <anchor moveWithCells="1">
                  <from xmlns:xdr="http://schemas.openxmlformats.org/drawingml/2006/spreadsheetDrawing">
                    <xdr:col>13</xdr:col>
                    <xdr:colOff>0</xdr:colOff>
                    <xdr:row>713</xdr:row>
                    <xdr:rowOff>0</xdr:rowOff>
                  </from>
                  <to xmlns:xdr="http://schemas.openxmlformats.org/drawingml/2006/spreadsheetDrawing">
                    <xdr:col>14</xdr:col>
                    <xdr:colOff>0</xdr:colOff>
                    <xdr:row>714</xdr:row>
                    <xdr:rowOff>0</xdr:rowOff>
                  </to>
                </anchor>
              </controlPr>
            </control>
          </mc:Choice>
        </mc:AlternateContent>
        <mc:AlternateContent>
          <mc:Choice Requires="x14">
            <control shapeId="2254" r:id="rId150" name="チェック 206">
              <controlPr locked="0" defaultSize="0" autoFill="0" autoLine="0" autoPict="0">
                <anchor moveWithCells="1">
                  <from xmlns:xdr="http://schemas.openxmlformats.org/drawingml/2006/spreadsheetDrawing">
                    <xdr:col>13</xdr:col>
                    <xdr:colOff>0</xdr:colOff>
                    <xdr:row>714</xdr:row>
                    <xdr:rowOff>0</xdr:rowOff>
                  </from>
                  <to xmlns:xdr="http://schemas.openxmlformats.org/drawingml/2006/spreadsheetDrawing">
                    <xdr:col>14</xdr:col>
                    <xdr:colOff>0</xdr:colOff>
                    <xdr:row>715</xdr:row>
                    <xdr:rowOff>0</xdr:rowOff>
                  </to>
                </anchor>
              </controlPr>
            </control>
          </mc:Choice>
        </mc:AlternateContent>
        <mc:AlternateContent>
          <mc:Choice Requires="x14">
            <control shapeId="2255" r:id="rId151" name="チェック 207">
              <controlPr locked="0" defaultSize="0" autoFill="0" autoLine="0" autoPict="0">
                <anchor moveWithCells="1">
                  <from xmlns:xdr="http://schemas.openxmlformats.org/drawingml/2006/spreadsheetDrawing">
                    <xdr:col>13</xdr:col>
                    <xdr:colOff>0</xdr:colOff>
                    <xdr:row>715</xdr:row>
                    <xdr:rowOff>0</xdr:rowOff>
                  </from>
                  <to xmlns:xdr="http://schemas.openxmlformats.org/drawingml/2006/spreadsheetDrawing">
                    <xdr:col>14</xdr:col>
                    <xdr:colOff>0</xdr:colOff>
                    <xdr:row>716</xdr:row>
                    <xdr:rowOff>0</xdr:rowOff>
                  </to>
                </anchor>
              </controlPr>
            </control>
          </mc:Choice>
        </mc:AlternateContent>
        <mc:AlternateContent>
          <mc:Choice Requires="x14">
            <control shapeId="2256" r:id="rId152" name="チェック 208">
              <controlPr locked="0" defaultSize="0" autoFill="0" autoLine="0" autoPict="0">
                <anchor moveWithCells="1">
                  <from xmlns:xdr="http://schemas.openxmlformats.org/drawingml/2006/spreadsheetDrawing">
                    <xdr:col>13</xdr:col>
                    <xdr:colOff>0</xdr:colOff>
                    <xdr:row>715</xdr:row>
                    <xdr:rowOff>0</xdr:rowOff>
                  </from>
                  <to xmlns:xdr="http://schemas.openxmlformats.org/drawingml/2006/spreadsheetDrawing">
                    <xdr:col>14</xdr:col>
                    <xdr:colOff>0</xdr:colOff>
                    <xdr:row>716</xdr:row>
                    <xdr:rowOff>0</xdr:rowOff>
                  </to>
                </anchor>
              </controlPr>
            </control>
          </mc:Choice>
        </mc:AlternateContent>
        <mc:AlternateContent>
          <mc:Choice Requires="x14">
            <control shapeId="2257" r:id="rId153" name="チェック 209">
              <controlPr locked="0" defaultSize="0" autoFill="0" autoLine="0" autoPict="0">
                <anchor moveWithCells="1">
                  <from xmlns:xdr="http://schemas.openxmlformats.org/drawingml/2006/spreadsheetDrawing">
                    <xdr:col>13</xdr:col>
                    <xdr:colOff>0</xdr:colOff>
                    <xdr:row>715</xdr:row>
                    <xdr:rowOff>0</xdr:rowOff>
                  </from>
                  <to xmlns:xdr="http://schemas.openxmlformats.org/drawingml/2006/spreadsheetDrawing">
                    <xdr:col>14</xdr:col>
                    <xdr:colOff>0</xdr:colOff>
                    <xdr:row>716</xdr:row>
                    <xdr:rowOff>0</xdr:rowOff>
                  </to>
                </anchor>
              </controlPr>
            </control>
          </mc:Choice>
        </mc:AlternateContent>
        <mc:AlternateContent>
          <mc:Choice Requires="x14">
            <control shapeId="2258" r:id="rId154" name="チェック 210">
              <controlPr locked="0" defaultSize="0" autoFill="0" autoLine="0" autoPict="0">
                <anchor moveWithCells="1">
                  <from xmlns:xdr="http://schemas.openxmlformats.org/drawingml/2006/spreadsheetDrawing">
                    <xdr:col>13</xdr:col>
                    <xdr:colOff>0</xdr:colOff>
                    <xdr:row>716</xdr:row>
                    <xdr:rowOff>0</xdr:rowOff>
                  </from>
                  <to xmlns:xdr="http://schemas.openxmlformats.org/drawingml/2006/spreadsheetDrawing">
                    <xdr:col>14</xdr:col>
                    <xdr:colOff>0</xdr:colOff>
                    <xdr:row>717</xdr:row>
                    <xdr:rowOff>0</xdr:rowOff>
                  </to>
                </anchor>
              </controlPr>
            </control>
          </mc:Choice>
        </mc:AlternateContent>
        <mc:AlternateContent>
          <mc:Choice Requires="x14">
            <control shapeId="2259" r:id="rId155" name="チェック 211">
              <controlPr locked="0" defaultSize="0" autoFill="0" autoLine="0" autoPict="0">
                <anchor moveWithCells="1">
                  <from xmlns:xdr="http://schemas.openxmlformats.org/drawingml/2006/spreadsheetDrawing">
                    <xdr:col>13</xdr:col>
                    <xdr:colOff>0</xdr:colOff>
                    <xdr:row>723</xdr:row>
                    <xdr:rowOff>0</xdr:rowOff>
                  </from>
                  <to xmlns:xdr="http://schemas.openxmlformats.org/drawingml/2006/spreadsheetDrawing">
                    <xdr:col>14</xdr:col>
                    <xdr:colOff>0</xdr:colOff>
                    <xdr:row>724</xdr:row>
                    <xdr:rowOff>0</xdr:rowOff>
                  </to>
                </anchor>
              </controlPr>
            </control>
          </mc:Choice>
        </mc:AlternateContent>
        <mc:AlternateContent>
          <mc:Choice Requires="x14">
            <control shapeId="2260" r:id="rId156" name="チェック 212">
              <controlPr locked="0" defaultSize="0" autoFill="0" autoLine="0" autoPict="0">
                <anchor moveWithCells="1">
                  <from xmlns:xdr="http://schemas.openxmlformats.org/drawingml/2006/spreadsheetDrawing">
                    <xdr:col>13</xdr:col>
                    <xdr:colOff>0</xdr:colOff>
                    <xdr:row>724</xdr:row>
                    <xdr:rowOff>0</xdr:rowOff>
                  </from>
                  <to xmlns:xdr="http://schemas.openxmlformats.org/drawingml/2006/spreadsheetDrawing">
                    <xdr:col>14</xdr:col>
                    <xdr:colOff>0</xdr:colOff>
                    <xdr:row>725</xdr:row>
                    <xdr:rowOff>0</xdr:rowOff>
                  </to>
                </anchor>
              </controlPr>
            </control>
          </mc:Choice>
        </mc:AlternateContent>
        <mc:AlternateContent>
          <mc:Choice Requires="x14">
            <control shapeId="2261" r:id="rId157" name="チェック 213">
              <controlPr locked="0" defaultSize="0" autoFill="0" autoLine="0" autoPict="0">
                <anchor moveWithCells="1">
                  <from xmlns:xdr="http://schemas.openxmlformats.org/drawingml/2006/spreadsheetDrawing">
                    <xdr:col>13</xdr:col>
                    <xdr:colOff>0</xdr:colOff>
                    <xdr:row>725</xdr:row>
                    <xdr:rowOff>0</xdr:rowOff>
                  </from>
                  <to xmlns:xdr="http://schemas.openxmlformats.org/drawingml/2006/spreadsheetDrawing">
                    <xdr:col>14</xdr:col>
                    <xdr:colOff>0</xdr:colOff>
                    <xdr:row>726</xdr:row>
                    <xdr:rowOff>0</xdr:rowOff>
                  </to>
                </anchor>
              </controlPr>
            </control>
          </mc:Choice>
        </mc:AlternateContent>
        <mc:AlternateContent>
          <mc:Choice Requires="x14">
            <control shapeId="2262" r:id="rId158" name="チェック 214">
              <controlPr locked="0" defaultSize="0" autoFill="0" autoLine="0" autoPict="0">
                <anchor moveWithCells="1">
                  <from xmlns:xdr="http://schemas.openxmlformats.org/drawingml/2006/spreadsheetDrawing">
                    <xdr:col>13</xdr:col>
                    <xdr:colOff>0</xdr:colOff>
                    <xdr:row>726</xdr:row>
                    <xdr:rowOff>0</xdr:rowOff>
                  </from>
                  <to xmlns:xdr="http://schemas.openxmlformats.org/drawingml/2006/spreadsheetDrawing">
                    <xdr:col>14</xdr:col>
                    <xdr:colOff>0</xdr:colOff>
                    <xdr:row>727</xdr:row>
                    <xdr:rowOff>0</xdr:rowOff>
                  </to>
                </anchor>
              </controlPr>
            </control>
          </mc:Choice>
        </mc:AlternateContent>
        <mc:AlternateContent>
          <mc:Choice Requires="x14">
            <control shapeId="2263" r:id="rId159" name="チェック 215">
              <controlPr locked="0" defaultSize="0" autoFill="0" autoLine="0" autoPict="0">
                <anchor moveWithCells="1">
                  <from xmlns:xdr="http://schemas.openxmlformats.org/drawingml/2006/spreadsheetDrawing">
                    <xdr:col>13</xdr:col>
                    <xdr:colOff>0</xdr:colOff>
                    <xdr:row>727</xdr:row>
                    <xdr:rowOff>0</xdr:rowOff>
                  </from>
                  <to xmlns:xdr="http://schemas.openxmlformats.org/drawingml/2006/spreadsheetDrawing">
                    <xdr:col>14</xdr:col>
                    <xdr:colOff>0</xdr:colOff>
                    <xdr:row>728</xdr:row>
                    <xdr:rowOff>0</xdr:rowOff>
                  </to>
                </anchor>
              </controlPr>
            </control>
          </mc:Choice>
        </mc:AlternateContent>
        <mc:AlternateContent>
          <mc:Choice Requires="x14">
            <control shapeId="2264" r:id="rId160" name="オプション 216">
              <controlPr locked="0" defaultSize="0" autoFill="0" autoLine="0" autoPict="0">
                <anchor moveWithCells="1">
                  <from xmlns:xdr="http://schemas.openxmlformats.org/drawingml/2006/spreadsheetDrawing">
                    <xdr:col>12</xdr:col>
                    <xdr:colOff>272415</xdr:colOff>
                    <xdr:row>779</xdr:row>
                    <xdr:rowOff>0</xdr:rowOff>
                  </from>
                  <to xmlns:xdr="http://schemas.openxmlformats.org/drawingml/2006/spreadsheetDrawing">
                    <xdr:col>14</xdr:col>
                    <xdr:colOff>0</xdr:colOff>
                    <xdr:row>782</xdr:row>
                    <xdr:rowOff>0</xdr:rowOff>
                  </to>
                </anchor>
              </controlPr>
            </control>
          </mc:Choice>
        </mc:AlternateContent>
        <mc:AlternateContent>
          <mc:Choice Requires="x14">
            <control shapeId="2265" r:id="rId161" name="オプション 217">
              <controlPr defaultSize="0" autoFill="0" autoLine="0" autoPict="0">
                <anchor moveWithCells="1">
                  <from xmlns:xdr="http://schemas.openxmlformats.org/drawingml/2006/spreadsheetDrawing">
                    <xdr:col>12</xdr:col>
                    <xdr:colOff>272415</xdr:colOff>
                    <xdr:row>782</xdr:row>
                    <xdr:rowOff>0</xdr:rowOff>
                  </from>
                  <to xmlns:xdr="http://schemas.openxmlformats.org/drawingml/2006/spreadsheetDrawing">
                    <xdr:col>14</xdr:col>
                    <xdr:colOff>0</xdr:colOff>
                    <xdr:row>785</xdr:row>
                    <xdr:rowOff>0</xdr:rowOff>
                  </to>
                </anchor>
              </controlPr>
            </control>
          </mc:Choice>
        </mc:AlternateContent>
        <mc:AlternateContent>
          <mc:Choice Requires="x14">
            <control shapeId="2266" r:id="rId162" name="チェック 218">
              <controlPr locked="0" defaultSize="0" autoFill="0" autoLine="0" autoPict="0">
                <anchor moveWithCells="1">
                  <from xmlns:xdr="http://schemas.openxmlformats.org/drawingml/2006/spreadsheetDrawing">
                    <xdr:col>13</xdr:col>
                    <xdr:colOff>0</xdr:colOff>
                    <xdr:row>761</xdr:row>
                    <xdr:rowOff>0</xdr:rowOff>
                  </from>
                  <to xmlns:xdr="http://schemas.openxmlformats.org/drawingml/2006/spreadsheetDrawing">
                    <xdr:col>14</xdr:col>
                    <xdr:colOff>0</xdr:colOff>
                    <xdr:row>762</xdr:row>
                    <xdr:rowOff>0</xdr:rowOff>
                  </to>
                </anchor>
              </controlPr>
            </control>
          </mc:Choice>
        </mc:AlternateContent>
        <mc:AlternateContent>
          <mc:Choice Requires="x14">
            <control shapeId="2267" r:id="rId163" name="チェック 219">
              <controlPr locked="0" defaultSize="0" autoFill="0" autoLine="0" autoPict="0">
                <anchor moveWithCells="1">
                  <from xmlns:xdr="http://schemas.openxmlformats.org/drawingml/2006/spreadsheetDrawing">
                    <xdr:col>13</xdr:col>
                    <xdr:colOff>0</xdr:colOff>
                    <xdr:row>762</xdr:row>
                    <xdr:rowOff>0</xdr:rowOff>
                  </from>
                  <to xmlns:xdr="http://schemas.openxmlformats.org/drawingml/2006/spreadsheetDrawing">
                    <xdr:col>14</xdr:col>
                    <xdr:colOff>0</xdr:colOff>
                    <xdr:row>763</xdr:row>
                    <xdr:rowOff>0</xdr:rowOff>
                  </to>
                </anchor>
              </controlPr>
            </control>
          </mc:Choice>
        </mc:AlternateContent>
        <mc:AlternateContent>
          <mc:Choice Requires="x14">
            <control shapeId="2268" r:id="rId164" name="チェック 220">
              <controlPr locked="0" defaultSize="0" autoFill="0" autoLine="0" autoPict="0">
                <anchor moveWithCells="1">
                  <from xmlns:xdr="http://schemas.openxmlformats.org/drawingml/2006/spreadsheetDrawing">
                    <xdr:col>13</xdr:col>
                    <xdr:colOff>0</xdr:colOff>
                    <xdr:row>763</xdr:row>
                    <xdr:rowOff>0</xdr:rowOff>
                  </from>
                  <to xmlns:xdr="http://schemas.openxmlformats.org/drawingml/2006/spreadsheetDrawing">
                    <xdr:col>14</xdr:col>
                    <xdr:colOff>0</xdr:colOff>
                    <xdr:row>764</xdr:row>
                    <xdr:rowOff>0</xdr:rowOff>
                  </to>
                </anchor>
              </controlPr>
            </control>
          </mc:Choice>
        </mc:AlternateContent>
        <mc:AlternateContent>
          <mc:Choice Requires="x14">
            <control shapeId="2269" r:id="rId165" name="チェック 221">
              <controlPr locked="0" defaultSize="0" autoFill="0" autoLine="0" autoPict="0">
                <anchor moveWithCells="1">
                  <from xmlns:xdr="http://schemas.openxmlformats.org/drawingml/2006/spreadsheetDrawing">
                    <xdr:col>13</xdr:col>
                    <xdr:colOff>0</xdr:colOff>
                    <xdr:row>763</xdr:row>
                    <xdr:rowOff>0</xdr:rowOff>
                  </from>
                  <to xmlns:xdr="http://schemas.openxmlformats.org/drawingml/2006/spreadsheetDrawing">
                    <xdr:col>14</xdr:col>
                    <xdr:colOff>0</xdr:colOff>
                    <xdr:row>764</xdr:row>
                    <xdr:rowOff>0</xdr:rowOff>
                  </to>
                </anchor>
              </controlPr>
            </control>
          </mc:Choice>
        </mc:AlternateContent>
        <mc:AlternateContent>
          <mc:Choice Requires="x14">
            <control shapeId="2270" r:id="rId166" name="チェック 222">
              <controlPr locked="0" defaultSize="0" autoFill="0" autoLine="0" autoPict="0">
                <anchor moveWithCells="1">
                  <from xmlns:xdr="http://schemas.openxmlformats.org/drawingml/2006/spreadsheetDrawing">
                    <xdr:col>13</xdr:col>
                    <xdr:colOff>0</xdr:colOff>
                    <xdr:row>763</xdr:row>
                    <xdr:rowOff>0</xdr:rowOff>
                  </from>
                  <to xmlns:xdr="http://schemas.openxmlformats.org/drawingml/2006/spreadsheetDrawing">
                    <xdr:col>14</xdr:col>
                    <xdr:colOff>0</xdr:colOff>
                    <xdr:row>764</xdr:row>
                    <xdr:rowOff>0</xdr:rowOff>
                  </to>
                </anchor>
              </controlPr>
            </control>
          </mc:Choice>
        </mc:AlternateContent>
        <mc:AlternateContent>
          <mc:Choice Requires="x14">
            <control shapeId="2271" r:id="rId167" name="チェック 223">
              <controlPr locked="0" defaultSize="0" autoFill="0" autoLine="0" autoPict="0">
                <anchor moveWithCells="1">
                  <from xmlns:xdr="http://schemas.openxmlformats.org/drawingml/2006/spreadsheetDrawing">
                    <xdr:col>13</xdr:col>
                    <xdr:colOff>0</xdr:colOff>
                    <xdr:row>764</xdr:row>
                    <xdr:rowOff>0</xdr:rowOff>
                  </from>
                  <to xmlns:xdr="http://schemas.openxmlformats.org/drawingml/2006/spreadsheetDrawing">
                    <xdr:col>14</xdr:col>
                    <xdr:colOff>0</xdr:colOff>
                    <xdr:row>765</xdr:row>
                    <xdr:rowOff>0</xdr:rowOff>
                  </to>
                </anchor>
              </controlPr>
            </control>
          </mc:Choice>
        </mc:AlternateContent>
        <mc:AlternateContent>
          <mc:Choice Requires="x14">
            <control shapeId="2272" r:id="rId168" name="チェック 224">
              <controlPr locked="0" defaultSize="0" autoFill="0" autoLine="0" autoPict="0">
                <anchor moveWithCells="1">
                  <from xmlns:xdr="http://schemas.openxmlformats.org/drawingml/2006/spreadsheetDrawing">
                    <xdr:col>13</xdr:col>
                    <xdr:colOff>0</xdr:colOff>
                    <xdr:row>771</xdr:row>
                    <xdr:rowOff>0</xdr:rowOff>
                  </from>
                  <to xmlns:xdr="http://schemas.openxmlformats.org/drawingml/2006/spreadsheetDrawing">
                    <xdr:col>14</xdr:col>
                    <xdr:colOff>0</xdr:colOff>
                    <xdr:row>772</xdr:row>
                    <xdr:rowOff>0</xdr:rowOff>
                  </to>
                </anchor>
              </controlPr>
            </control>
          </mc:Choice>
        </mc:AlternateContent>
        <mc:AlternateContent>
          <mc:Choice Requires="x14">
            <control shapeId="2273" r:id="rId169" name="チェック 225">
              <controlPr locked="0" defaultSize="0" autoFill="0" autoLine="0" autoPict="0">
                <anchor moveWithCells="1">
                  <from xmlns:xdr="http://schemas.openxmlformats.org/drawingml/2006/spreadsheetDrawing">
                    <xdr:col>13</xdr:col>
                    <xdr:colOff>0</xdr:colOff>
                    <xdr:row>772</xdr:row>
                    <xdr:rowOff>0</xdr:rowOff>
                  </from>
                  <to xmlns:xdr="http://schemas.openxmlformats.org/drawingml/2006/spreadsheetDrawing">
                    <xdr:col>14</xdr:col>
                    <xdr:colOff>0</xdr:colOff>
                    <xdr:row>773</xdr:row>
                    <xdr:rowOff>0</xdr:rowOff>
                  </to>
                </anchor>
              </controlPr>
            </control>
          </mc:Choice>
        </mc:AlternateContent>
        <mc:AlternateContent>
          <mc:Choice Requires="x14">
            <control shapeId="2274" r:id="rId170" name="チェック 226">
              <controlPr locked="0" defaultSize="0" autoFill="0" autoLine="0" autoPict="0">
                <anchor moveWithCells="1">
                  <from xmlns:xdr="http://schemas.openxmlformats.org/drawingml/2006/spreadsheetDrawing">
                    <xdr:col>13</xdr:col>
                    <xdr:colOff>0</xdr:colOff>
                    <xdr:row>773</xdr:row>
                    <xdr:rowOff>0</xdr:rowOff>
                  </from>
                  <to xmlns:xdr="http://schemas.openxmlformats.org/drawingml/2006/spreadsheetDrawing">
                    <xdr:col>14</xdr:col>
                    <xdr:colOff>0</xdr:colOff>
                    <xdr:row>774</xdr:row>
                    <xdr:rowOff>0</xdr:rowOff>
                  </to>
                </anchor>
              </controlPr>
            </control>
          </mc:Choice>
        </mc:AlternateContent>
        <mc:AlternateContent>
          <mc:Choice Requires="x14">
            <control shapeId="2275" r:id="rId171" name="チェック 227">
              <controlPr locked="0" defaultSize="0" autoFill="0" autoLine="0" autoPict="0">
                <anchor moveWithCells="1">
                  <from xmlns:xdr="http://schemas.openxmlformats.org/drawingml/2006/spreadsheetDrawing">
                    <xdr:col>13</xdr:col>
                    <xdr:colOff>0</xdr:colOff>
                    <xdr:row>774</xdr:row>
                    <xdr:rowOff>0</xdr:rowOff>
                  </from>
                  <to xmlns:xdr="http://schemas.openxmlformats.org/drawingml/2006/spreadsheetDrawing">
                    <xdr:col>14</xdr:col>
                    <xdr:colOff>0</xdr:colOff>
                    <xdr:row>775</xdr:row>
                    <xdr:rowOff>0</xdr:rowOff>
                  </to>
                </anchor>
              </controlPr>
            </control>
          </mc:Choice>
        </mc:AlternateContent>
        <mc:AlternateContent>
          <mc:Choice Requires="x14">
            <control shapeId="2276" r:id="rId172" name="チェック 228">
              <controlPr locked="0" defaultSize="0" autoFill="0" autoLine="0" autoPict="0">
                <anchor moveWithCells="1">
                  <from xmlns:xdr="http://schemas.openxmlformats.org/drawingml/2006/spreadsheetDrawing">
                    <xdr:col>13</xdr:col>
                    <xdr:colOff>0</xdr:colOff>
                    <xdr:row>775</xdr:row>
                    <xdr:rowOff>0</xdr:rowOff>
                  </from>
                  <to xmlns:xdr="http://schemas.openxmlformats.org/drawingml/2006/spreadsheetDrawing">
                    <xdr:col>14</xdr:col>
                    <xdr:colOff>0</xdr:colOff>
                    <xdr:row>776</xdr:row>
                    <xdr:rowOff>0</xdr:rowOff>
                  </to>
                </anchor>
              </controlPr>
            </control>
          </mc:Choice>
        </mc:AlternateContent>
        <mc:AlternateContent>
          <mc:Choice Requires="x14">
            <control shapeId="2277" r:id="rId173" name="オプション 229">
              <controlPr locked="0" defaultSize="0" autoFill="0" autoLine="0" autoPict="0">
                <anchor moveWithCells="1">
                  <from xmlns:xdr="http://schemas.openxmlformats.org/drawingml/2006/spreadsheetDrawing">
                    <xdr:col>12</xdr:col>
                    <xdr:colOff>272415</xdr:colOff>
                    <xdr:row>827</xdr:row>
                    <xdr:rowOff>0</xdr:rowOff>
                  </from>
                  <to xmlns:xdr="http://schemas.openxmlformats.org/drawingml/2006/spreadsheetDrawing">
                    <xdr:col>14</xdr:col>
                    <xdr:colOff>0</xdr:colOff>
                    <xdr:row>830</xdr:row>
                    <xdr:rowOff>0</xdr:rowOff>
                  </to>
                </anchor>
              </controlPr>
            </control>
          </mc:Choice>
        </mc:AlternateContent>
        <mc:AlternateContent>
          <mc:Choice Requires="x14">
            <control shapeId="2278" r:id="rId174" name="オプション 230">
              <controlPr defaultSize="0" autoFill="0" autoLine="0" autoPict="0">
                <anchor moveWithCells="1">
                  <from xmlns:xdr="http://schemas.openxmlformats.org/drawingml/2006/spreadsheetDrawing">
                    <xdr:col>12</xdr:col>
                    <xdr:colOff>272415</xdr:colOff>
                    <xdr:row>830</xdr:row>
                    <xdr:rowOff>0</xdr:rowOff>
                  </from>
                  <to xmlns:xdr="http://schemas.openxmlformats.org/drawingml/2006/spreadsheetDrawing">
                    <xdr:col>14</xdr:col>
                    <xdr:colOff>0</xdr:colOff>
                    <xdr:row>833</xdr:row>
                    <xdr:rowOff>0</xdr:rowOff>
                  </to>
                </anchor>
              </controlPr>
            </control>
          </mc:Choice>
        </mc:AlternateContent>
        <mc:AlternateContent>
          <mc:Choice Requires="x14">
            <control shapeId="2279" r:id="rId175" name="チェック 231">
              <controlPr locked="0" defaultSize="0" autoFill="0" autoLine="0" autoPict="0">
                <anchor moveWithCells="1">
                  <from xmlns:xdr="http://schemas.openxmlformats.org/drawingml/2006/spreadsheetDrawing">
                    <xdr:col>13</xdr:col>
                    <xdr:colOff>0</xdr:colOff>
                    <xdr:row>809</xdr:row>
                    <xdr:rowOff>0</xdr:rowOff>
                  </from>
                  <to xmlns:xdr="http://schemas.openxmlformats.org/drawingml/2006/spreadsheetDrawing">
                    <xdr:col>14</xdr:col>
                    <xdr:colOff>0</xdr:colOff>
                    <xdr:row>810</xdr:row>
                    <xdr:rowOff>0</xdr:rowOff>
                  </to>
                </anchor>
              </controlPr>
            </control>
          </mc:Choice>
        </mc:AlternateContent>
        <mc:AlternateContent>
          <mc:Choice Requires="x14">
            <control shapeId="2280" r:id="rId176" name="チェック 232">
              <controlPr locked="0" defaultSize="0" autoFill="0" autoLine="0" autoPict="0">
                <anchor moveWithCells="1">
                  <from xmlns:xdr="http://schemas.openxmlformats.org/drawingml/2006/spreadsheetDrawing">
                    <xdr:col>13</xdr:col>
                    <xdr:colOff>0</xdr:colOff>
                    <xdr:row>810</xdr:row>
                    <xdr:rowOff>0</xdr:rowOff>
                  </from>
                  <to xmlns:xdr="http://schemas.openxmlformats.org/drawingml/2006/spreadsheetDrawing">
                    <xdr:col>14</xdr:col>
                    <xdr:colOff>0</xdr:colOff>
                    <xdr:row>811</xdr:row>
                    <xdr:rowOff>0</xdr:rowOff>
                  </to>
                </anchor>
              </controlPr>
            </control>
          </mc:Choice>
        </mc:AlternateContent>
        <mc:AlternateContent>
          <mc:Choice Requires="x14">
            <control shapeId="2281" r:id="rId177" name="チェック 233">
              <controlPr locked="0" defaultSize="0" autoFill="0" autoLine="0" autoPict="0">
                <anchor moveWithCells="1">
                  <from xmlns:xdr="http://schemas.openxmlformats.org/drawingml/2006/spreadsheetDrawing">
                    <xdr:col>13</xdr:col>
                    <xdr:colOff>0</xdr:colOff>
                    <xdr:row>811</xdr:row>
                    <xdr:rowOff>0</xdr:rowOff>
                  </from>
                  <to xmlns:xdr="http://schemas.openxmlformats.org/drawingml/2006/spreadsheetDrawing">
                    <xdr:col>14</xdr:col>
                    <xdr:colOff>0</xdr:colOff>
                    <xdr:row>812</xdr:row>
                    <xdr:rowOff>0</xdr:rowOff>
                  </to>
                </anchor>
              </controlPr>
            </control>
          </mc:Choice>
        </mc:AlternateContent>
        <mc:AlternateContent>
          <mc:Choice Requires="x14">
            <control shapeId="2282" r:id="rId178" name="チェック 234">
              <controlPr locked="0" defaultSize="0" autoFill="0" autoLine="0" autoPict="0">
                <anchor moveWithCells="1">
                  <from xmlns:xdr="http://schemas.openxmlformats.org/drawingml/2006/spreadsheetDrawing">
                    <xdr:col>13</xdr:col>
                    <xdr:colOff>0</xdr:colOff>
                    <xdr:row>811</xdr:row>
                    <xdr:rowOff>0</xdr:rowOff>
                  </from>
                  <to xmlns:xdr="http://schemas.openxmlformats.org/drawingml/2006/spreadsheetDrawing">
                    <xdr:col>14</xdr:col>
                    <xdr:colOff>0</xdr:colOff>
                    <xdr:row>812</xdr:row>
                    <xdr:rowOff>0</xdr:rowOff>
                  </to>
                </anchor>
              </controlPr>
            </control>
          </mc:Choice>
        </mc:AlternateContent>
        <mc:AlternateContent>
          <mc:Choice Requires="x14">
            <control shapeId="2283" r:id="rId179" name="チェック 235">
              <controlPr locked="0" defaultSize="0" autoFill="0" autoLine="0" autoPict="0">
                <anchor moveWithCells="1">
                  <from xmlns:xdr="http://schemas.openxmlformats.org/drawingml/2006/spreadsheetDrawing">
                    <xdr:col>13</xdr:col>
                    <xdr:colOff>0</xdr:colOff>
                    <xdr:row>811</xdr:row>
                    <xdr:rowOff>0</xdr:rowOff>
                  </from>
                  <to xmlns:xdr="http://schemas.openxmlformats.org/drawingml/2006/spreadsheetDrawing">
                    <xdr:col>14</xdr:col>
                    <xdr:colOff>0</xdr:colOff>
                    <xdr:row>812</xdr:row>
                    <xdr:rowOff>0</xdr:rowOff>
                  </to>
                </anchor>
              </controlPr>
            </control>
          </mc:Choice>
        </mc:AlternateContent>
        <mc:AlternateContent>
          <mc:Choice Requires="x14">
            <control shapeId="2284" r:id="rId180" name="チェック 236">
              <controlPr locked="0" defaultSize="0" autoFill="0" autoLine="0" autoPict="0">
                <anchor moveWithCells="1">
                  <from xmlns:xdr="http://schemas.openxmlformats.org/drawingml/2006/spreadsheetDrawing">
                    <xdr:col>13</xdr:col>
                    <xdr:colOff>0</xdr:colOff>
                    <xdr:row>812</xdr:row>
                    <xdr:rowOff>0</xdr:rowOff>
                  </from>
                  <to xmlns:xdr="http://schemas.openxmlformats.org/drawingml/2006/spreadsheetDrawing">
                    <xdr:col>14</xdr:col>
                    <xdr:colOff>0</xdr:colOff>
                    <xdr:row>813</xdr:row>
                    <xdr:rowOff>0</xdr:rowOff>
                  </to>
                </anchor>
              </controlPr>
            </control>
          </mc:Choice>
        </mc:AlternateContent>
        <mc:AlternateContent>
          <mc:Choice Requires="x14">
            <control shapeId="2285" r:id="rId181" name="チェック 237">
              <controlPr locked="0" defaultSize="0" autoFill="0" autoLine="0" autoPict="0">
                <anchor moveWithCells="1">
                  <from xmlns:xdr="http://schemas.openxmlformats.org/drawingml/2006/spreadsheetDrawing">
                    <xdr:col>13</xdr:col>
                    <xdr:colOff>0</xdr:colOff>
                    <xdr:row>819</xdr:row>
                    <xdr:rowOff>0</xdr:rowOff>
                  </from>
                  <to xmlns:xdr="http://schemas.openxmlformats.org/drawingml/2006/spreadsheetDrawing">
                    <xdr:col>14</xdr:col>
                    <xdr:colOff>0</xdr:colOff>
                    <xdr:row>820</xdr:row>
                    <xdr:rowOff>0</xdr:rowOff>
                  </to>
                </anchor>
              </controlPr>
            </control>
          </mc:Choice>
        </mc:AlternateContent>
        <mc:AlternateContent>
          <mc:Choice Requires="x14">
            <control shapeId="2286" r:id="rId182" name="チェック 238">
              <controlPr locked="0" defaultSize="0" autoFill="0" autoLine="0" autoPict="0">
                <anchor moveWithCells="1">
                  <from xmlns:xdr="http://schemas.openxmlformats.org/drawingml/2006/spreadsheetDrawing">
                    <xdr:col>13</xdr:col>
                    <xdr:colOff>0</xdr:colOff>
                    <xdr:row>820</xdr:row>
                    <xdr:rowOff>0</xdr:rowOff>
                  </from>
                  <to xmlns:xdr="http://schemas.openxmlformats.org/drawingml/2006/spreadsheetDrawing">
                    <xdr:col>14</xdr:col>
                    <xdr:colOff>0</xdr:colOff>
                    <xdr:row>821</xdr:row>
                    <xdr:rowOff>0</xdr:rowOff>
                  </to>
                </anchor>
              </controlPr>
            </control>
          </mc:Choice>
        </mc:AlternateContent>
        <mc:AlternateContent>
          <mc:Choice Requires="x14">
            <control shapeId="2287" r:id="rId183" name="チェック 239">
              <controlPr locked="0" defaultSize="0" autoFill="0" autoLine="0" autoPict="0">
                <anchor moveWithCells="1">
                  <from xmlns:xdr="http://schemas.openxmlformats.org/drawingml/2006/spreadsheetDrawing">
                    <xdr:col>13</xdr:col>
                    <xdr:colOff>0</xdr:colOff>
                    <xdr:row>821</xdr:row>
                    <xdr:rowOff>0</xdr:rowOff>
                  </from>
                  <to xmlns:xdr="http://schemas.openxmlformats.org/drawingml/2006/spreadsheetDrawing">
                    <xdr:col>14</xdr:col>
                    <xdr:colOff>0</xdr:colOff>
                    <xdr:row>822</xdr:row>
                    <xdr:rowOff>0</xdr:rowOff>
                  </to>
                </anchor>
              </controlPr>
            </control>
          </mc:Choice>
        </mc:AlternateContent>
        <mc:AlternateContent>
          <mc:Choice Requires="x14">
            <control shapeId="2288" r:id="rId184" name="チェック 240">
              <controlPr locked="0" defaultSize="0" autoFill="0" autoLine="0" autoPict="0">
                <anchor moveWithCells="1">
                  <from xmlns:xdr="http://schemas.openxmlformats.org/drawingml/2006/spreadsheetDrawing">
                    <xdr:col>13</xdr:col>
                    <xdr:colOff>0</xdr:colOff>
                    <xdr:row>822</xdr:row>
                    <xdr:rowOff>0</xdr:rowOff>
                  </from>
                  <to xmlns:xdr="http://schemas.openxmlformats.org/drawingml/2006/spreadsheetDrawing">
                    <xdr:col>14</xdr:col>
                    <xdr:colOff>0</xdr:colOff>
                    <xdr:row>823</xdr:row>
                    <xdr:rowOff>0</xdr:rowOff>
                  </to>
                </anchor>
              </controlPr>
            </control>
          </mc:Choice>
        </mc:AlternateContent>
        <mc:AlternateContent>
          <mc:Choice Requires="x14">
            <control shapeId="2289" r:id="rId185" name="チェック 241">
              <controlPr locked="0" defaultSize="0" autoFill="0" autoLine="0" autoPict="0">
                <anchor moveWithCells="1">
                  <from xmlns:xdr="http://schemas.openxmlformats.org/drawingml/2006/spreadsheetDrawing">
                    <xdr:col>13</xdr:col>
                    <xdr:colOff>0</xdr:colOff>
                    <xdr:row>823</xdr:row>
                    <xdr:rowOff>0</xdr:rowOff>
                  </from>
                  <to xmlns:xdr="http://schemas.openxmlformats.org/drawingml/2006/spreadsheetDrawing">
                    <xdr:col>14</xdr:col>
                    <xdr:colOff>0</xdr:colOff>
                    <xdr:row>824</xdr:row>
                    <xdr:rowOff>0</xdr:rowOff>
                  </to>
                </anchor>
              </controlPr>
            </control>
          </mc:Choice>
        </mc:AlternateContent>
        <mc:AlternateContent>
          <mc:Choice Requires="x14">
            <control shapeId="2290" r:id="rId186" name="オプション 242">
              <controlPr locked="0" defaultSize="0" autoFill="0" autoLine="0" autoPict="0">
                <anchor moveWithCells="1">
                  <from xmlns:xdr="http://schemas.openxmlformats.org/drawingml/2006/spreadsheetDrawing">
                    <xdr:col>12</xdr:col>
                    <xdr:colOff>272415</xdr:colOff>
                    <xdr:row>875</xdr:row>
                    <xdr:rowOff>0</xdr:rowOff>
                  </from>
                  <to xmlns:xdr="http://schemas.openxmlformats.org/drawingml/2006/spreadsheetDrawing">
                    <xdr:col>14</xdr:col>
                    <xdr:colOff>0</xdr:colOff>
                    <xdr:row>878</xdr:row>
                    <xdr:rowOff>0</xdr:rowOff>
                  </to>
                </anchor>
              </controlPr>
            </control>
          </mc:Choice>
        </mc:AlternateContent>
        <mc:AlternateContent>
          <mc:Choice Requires="x14">
            <control shapeId="2291" r:id="rId187" name="オプション 243">
              <controlPr defaultSize="0" autoFill="0" autoLine="0" autoPict="0">
                <anchor moveWithCells="1">
                  <from xmlns:xdr="http://schemas.openxmlformats.org/drawingml/2006/spreadsheetDrawing">
                    <xdr:col>12</xdr:col>
                    <xdr:colOff>272415</xdr:colOff>
                    <xdr:row>878</xdr:row>
                    <xdr:rowOff>0</xdr:rowOff>
                  </from>
                  <to xmlns:xdr="http://schemas.openxmlformats.org/drawingml/2006/spreadsheetDrawing">
                    <xdr:col>14</xdr:col>
                    <xdr:colOff>0</xdr:colOff>
                    <xdr:row>881</xdr:row>
                    <xdr:rowOff>0</xdr:rowOff>
                  </to>
                </anchor>
              </controlPr>
            </control>
          </mc:Choice>
        </mc:AlternateContent>
        <mc:AlternateContent>
          <mc:Choice Requires="x14">
            <control shapeId="2292" r:id="rId188" name="チェック 244">
              <controlPr locked="0" defaultSize="0" autoFill="0" autoLine="0" autoPict="0">
                <anchor moveWithCells="1">
                  <from xmlns:xdr="http://schemas.openxmlformats.org/drawingml/2006/spreadsheetDrawing">
                    <xdr:col>13</xdr:col>
                    <xdr:colOff>0</xdr:colOff>
                    <xdr:row>857</xdr:row>
                    <xdr:rowOff>0</xdr:rowOff>
                  </from>
                  <to xmlns:xdr="http://schemas.openxmlformats.org/drawingml/2006/spreadsheetDrawing">
                    <xdr:col>14</xdr:col>
                    <xdr:colOff>0</xdr:colOff>
                    <xdr:row>858</xdr:row>
                    <xdr:rowOff>0</xdr:rowOff>
                  </to>
                </anchor>
              </controlPr>
            </control>
          </mc:Choice>
        </mc:AlternateContent>
        <mc:AlternateContent>
          <mc:Choice Requires="x14">
            <control shapeId="2293" r:id="rId189" name="チェック 245">
              <controlPr locked="0" defaultSize="0" autoFill="0" autoLine="0" autoPict="0">
                <anchor moveWithCells="1">
                  <from xmlns:xdr="http://schemas.openxmlformats.org/drawingml/2006/spreadsheetDrawing">
                    <xdr:col>13</xdr:col>
                    <xdr:colOff>0</xdr:colOff>
                    <xdr:row>858</xdr:row>
                    <xdr:rowOff>0</xdr:rowOff>
                  </from>
                  <to xmlns:xdr="http://schemas.openxmlformats.org/drawingml/2006/spreadsheetDrawing">
                    <xdr:col>14</xdr:col>
                    <xdr:colOff>0</xdr:colOff>
                    <xdr:row>859</xdr:row>
                    <xdr:rowOff>0</xdr:rowOff>
                  </to>
                </anchor>
              </controlPr>
            </control>
          </mc:Choice>
        </mc:AlternateContent>
        <mc:AlternateContent>
          <mc:Choice Requires="x14">
            <control shapeId="2294" r:id="rId190" name="チェック 246">
              <controlPr locked="0" defaultSize="0" autoFill="0" autoLine="0" autoPict="0">
                <anchor moveWithCells="1">
                  <from xmlns:xdr="http://schemas.openxmlformats.org/drawingml/2006/spreadsheetDrawing">
                    <xdr:col>13</xdr:col>
                    <xdr:colOff>0</xdr:colOff>
                    <xdr:row>859</xdr:row>
                    <xdr:rowOff>0</xdr:rowOff>
                  </from>
                  <to xmlns:xdr="http://schemas.openxmlformats.org/drawingml/2006/spreadsheetDrawing">
                    <xdr:col>14</xdr:col>
                    <xdr:colOff>0</xdr:colOff>
                    <xdr:row>860</xdr:row>
                    <xdr:rowOff>0</xdr:rowOff>
                  </to>
                </anchor>
              </controlPr>
            </control>
          </mc:Choice>
        </mc:AlternateContent>
        <mc:AlternateContent>
          <mc:Choice Requires="x14">
            <control shapeId="2295" r:id="rId191" name="チェック 247">
              <controlPr locked="0" defaultSize="0" autoFill="0" autoLine="0" autoPict="0">
                <anchor moveWithCells="1">
                  <from xmlns:xdr="http://schemas.openxmlformats.org/drawingml/2006/spreadsheetDrawing">
                    <xdr:col>13</xdr:col>
                    <xdr:colOff>0</xdr:colOff>
                    <xdr:row>859</xdr:row>
                    <xdr:rowOff>0</xdr:rowOff>
                  </from>
                  <to xmlns:xdr="http://schemas.openxmlformats.org/drawingml/2006/spreadsheetDrawing">
                    <xdr:col>14</xdr:col>
                    <xdr:colOff>0</xdr:colOff>
                    <xdr:row>860</xdr:row>
                    <xdr:rowOff>0</xdr:rowOff>
                  </to>
                </anchor>
              </controlPr>
            </control>
          </mc:Choice>
        </mc:AlternateContent>
        <mc:AlternateContent>
          <mc:Choice Requires="x14">
            <control shapeId="2296" r:id="rId192" name="チェック 248">
              <controlPr locked="0" defaultSize="0" autoFill="0" autoLine="0" autoPict="0">
                <anchor moveWithCells="1">
                  <from xmlns:xdr="http://schemas.openxmlformats.org/drawingml/2006/spreadsheetDrawing">
                    <xdr:col>13</xdr:col>
                    <xdr:colOff>0</xdr:colOff>
                    <xdr:row>859</xdr:row>
                    <xdr:rowOff>0</xdr:rowOff>
                  </from>
                  <to xmlns:xdr="http://schemas.openxmlformats.org/drawingml/2006/spreadsheetDrawing">
                    <xdr:col>14</xdr:col>
                    <xdr:colOff>0</xdr:colOff>
                    <xdr:row>860</xdr:row>
                    <xdr:rowOff>0</xdr:rowOff>
                  </to>
                </anchor>
              </controlPr>
            </control>
          </mc:Choice>
        </mc:AlternateContent>
        <mc:AlternateContent>
          <mc:Choice Requires="x14">
            <control shapeId="2297" r:id="rId193" name="チェック 249">
              <controlPr locked="0" defaultSize="0" autoFill="0" autoLine="0" autoPict="0">
                <anchor moveWithCells="1">
                  <from xmlns:xdr="http://schemas.openxmlformats.org/drawingml/2006/spreadsheetDrawing">
                    <xdr:col>13</xdr:col>
                    <xdr:colOff>0</xdr:colOff>
                    <xdr:row>860</xdr:row>
                    <xdr:rowOff>0</xdr:rowOff>
                  </from>
                  <to xmlns:xdr="http://schemas.openxmlformats.org/drawingml/2006/spreadsheetDrawing">
                    <xdr:col>14</xdr:col>
                    <xdr:colOff>0</xdr:colOff>
                    <xdr:row>861</xdr:row>
                    <xdr:rowOff>0</xdr:rowOff>
                  </to>
                </anchor>
              </controlPr>
            </control>
          </mc:Choice>
        </mc:AlternateContent>
        <mc:AlternateContent>
          <mc:Choice Requires="x14">
            <control shapeId="2298" r:id="rId194" name="チェック 250">
              <controlPr locked="0" defaultSize="0" autoFill="0" autoLine="0" autoPict="0">
                <anchor moveWithCells="1">
                  <from xmlns:xdr="http://schemas.openxmlformats.org/drawingml/2006/spreadsheetDrawing">
                    <xdr:col>13</xdr:col>
                    <xdr:colOff>0</xdr:colOff>
                    <xdr:row>867</xdr:row>
                    <xdr:rowOff>0</xdr:rowOff>
                  </from>
                  <to xmlns:xdr="http://schemas.openxmlformats.org/drawingml/2006/spreadsheetDrawing">
                    <xdr:col>14</xdr:col>
                    <xdr:colOff>0</xdr:colOff>
                    <xdr:row>868</xdr:row>
                    <xdr:rowOff>0</xdr:rowOff>
                  </to>
                </anchor>
              </controlPr>
            </control>
          </mc:Choice>
        </mc:AlternateContent>
        <mc:AlternateContent>
          <mc:Choice Requires="x14">
            <control shapeId="2299" r:id="rId195" name="チェック 251">
              <controlPr locked="0" defaultSize="0" autoFill="0" autoLine="0" autoPict="0">
                <anchor moveWithCells="1">
                  <from xmlns:xdr="http://schemas.openxmlformats.org/drawingml/2006/spreadsheetDrawing">
                    <xdr:col>13</xdr:col>
                    <xdr:colOff>0</xdr:colOff>
                    <xdr:row>868</xdr:row>
                    <xdr:rowOff>0</xdr:rowOff>
                  </from>
                  <to xmlns:xdr="http://schemas.openxmlformats.org/drawingml/2006/spreadsheetDrawing">
                    <xdr:col>14</xdr:col>
                    <xdr:colOff>0</xdr:colOff>
                    <xdr:row>869</xdr:row>
                    <xdr:rowOff>0</xdr:rowOff>
                  </to>
                </anchor>
              </controlPr>
            </control>
          </mc:Choice>
        </mc:AlternateContent>
        <mc:AlternateContent>
          <mc:Choice Requires="x14">
            <control shapeId="2300" r:id="rId196" name="チェック 252">
              <controlPr locked="0" defaultSize="0" autoFill="0" autoLine="0" autoPict="0">
                <anchor moveWithCells="1">
                  <from xmlns:xdr="http://schemas.openxmlformats.org/drawingml/2006/spreadsheetDrawing">
                    <xdr:col>13</xdr:col>
                    <xdr:colOff>0</xdr:colOff>
                    <xdr:row>869</xdr:row>
                    <xdr:rowOff>0</xdr:rowOff>
                  </from>
                  <to xmlns:xdr="http://schemas.openxmlformats.org/drawingml/2006/spreadsheetDrawing">
                    <xdr:col>14</xdr:col>
                    <xdr:colOff>0</xdr:colOff>
                    <xdr:row>870</xdr:row>
                    <xdr:rowOff>0</xdr:rowOff>
                  </to>
                </anchor>
              </controlPr>
            </control>
          </mc:Choice>
        </mc:AlternateContent>
        <mc:AlternateContent>
          <mc:Choice Requires="x14">
            <control shapeId="2301" r:id="rId197" name="チェック 253">
              <controlPr locked="0" defaultSize="0" autoFill="0" autoLine="0" autoPict="0">
                <anchor moveWithCells="1">
                  <from xmlns:xdr="http://schemas.openxmlformats.org/drawingml/2006/spreadsheetDrawing">
                    <xdr:col>13</xdr:col>
                    <xdr:colOff>0</xdr:colOff>
                    <xdr:row>870</xdr:row>
                    <xdr:rowOff>0</xdr:rowOff>
                  </from>
                  <to xmlns:xdr="http://schemas.openxmlformats.org/drawingml/2006/spreadsheetDrawing">
                    <xdr:col>14</xdr:col>
                    <xdr:colOff>0</xdr:colOff>
                    <xdr:row>871</xdr:row>
                    <xdr:rowOff>0</xdr:rowOff>
                  </to>
                </anchor>
              </controlPr>
            </control>
          </mc:Choice>
        </mc:AlternateContent>
        <mc:AlternateContent>
          <mc:Choice Requires="x14">
            <control shapeId="2302" r:id="rId198" name="チェック 254">
              <controlPr locked="0" defaultSize="0" autoFill="0" autoLine="0" autoPict="0">
                <anchor moveWithCells="1">
                  <from xmlns:xdr="http://schemas.openxmlformats.org/drawingml/2006/spreadsheetDrawing">
                    <xdr:col>13</xdr:col>
                    <xdr:colOff>0</xdr:colOff>
                    <xdr:row>871</xdr:row>
                    <xdr:rowOff>0</xdr:rowOff>
                  </from>
                  <to xmlns:xdr="http://schemas.openxmlformats.org/drawingml/2006/spreadsheetDrawing">
                    <xdr:col>14</xdr:col>
                    <xdr:colOff>0</xdr:colOff>
                    <xdr:row>872</xdr:row>
                    <xdr:rowOff>0</xdr:rowOff>
                  </to>
                </anchor>
              </controlPr>
            </control>
          </mc:Choice>
        </mc:AlternateContent>
        <mc:AlternateContent>
          <mc:Choice Requires="x14">
            <control shapeId="2304" r:id="rId199" name="グループ 256">
              <controlPr defaultSize="0" autoFill="0" autoPict="0">
                <anchor moveWithCells="1">
                  <from xmlns:xdr="http://schemas.openxmlformats.org/drawingml/2006/spreadsheetDrawing">
                    <xdr:col>11</xdr:col>
                    <xdr:colOff>228600</xdr:colOff>
                    <xdr:row>202</xdr:row>
                    <xdr:rowOff>151765</xdr:rowOff>
                  </from>
                  <to xmlns:xdr="http://schemas.openxmlformats.org/drawingml/2006/spreadsheetDrawing">
                    <xdr:col>14</xdr:col>
                    <xdr:colOff>190500</xdr:colOff>
                    <xdr:row>209</xdr:row>
                    <xdr:rowOff>67945</xdr:rowOff>
                  </to>
                </anchor>
              </controlPr>
            </control>
          </mc:Choice>
        </mc:AlternateContent>
        <mc:AlternateContent>
          <mc:Choice Requires="x14">
            <control shapeId="2305" r:id="rId200" name="グループ 257">
              <controlPr defaultSize="0" autoFill="0" autoPict="0">
                <anchor moveWithCells="1">
                  <from xmlns:xdr="http://schemas.openxmlformats.org/drawingml/2006/spreadsheetDrawing">
                    <xdr:col>11</xdr:col>
                    <xdr:colOff>228600</xdr:colOff>
                    <xdr:row>250</xdr:row>
                    <xdr:rowOff>151765</xdr:rowOff>
                  </from>
                  <to xmlns:xdr="http://schemas.openxmlformats.org/drawingml/2006/spreadsheetDrawing">
                    <xdr:col>14</xdr:col>
                    <xdr:colOff>190500</xdr:colOff>
                    <xdr:row>257</xdr:row>
                    <xdr:rowOff>67945</xdr:rowOff>
                  </to>
                </anchor>
              </controlPr>
            </control>
          </mc:Choice>
        </mc:AlternateContent>
        <mc:AlternateContent>
          <mc:Choice Requires="x14">
            <control shapeId="2306" r:id="rId201" name="グループ 258">
              <controlPr defaultSize="0" autoFill="0" autoPict="0">
                <anchor moveWithCells="1">
                  <from xmlns:xdr="http://schemas.openxmlformats.org/drawingml/2006/spreadsheetDrawing">
                    <xdr:col>11</xdr:col>
                    <xdr:colOff>241300</xdr:colOff>
                    <xdr:row>298</xdr:row>
                    <xdr:rowOff>146050</xdr:rowOff>
                  </from>
                  <to xmlns:xdr="http://schemas.openxmlformats.org/drawingml/2006/spreadsheetDrawing">
                    <xdr:col>14</xdr:col>
                    <xdr:colOff>205740</xdr:colOff>
                    <xdr:row>305</xdr:row>
                    <xdr:rowOff>38100</xdr:rowOff>
                  </to>
                </anchor>
              </controlPr>
            </control>
          </mc:Choice>
        </mc:AlternateContent>
        <mc:AlternateContent>
          <mc:Choice Requires="x14">
            <control shapeId="2307" r:id="rId202" name="グループ 259">
              <controlPr defaultSize="0" autoFill="0" autoPict="0">
                <anchor moveWithCells="1">
                  <from xmlns:xdr="http://schemas.openxmlformats.org/drawingml/2006/spreadsheetDrawing">
                    <xdr:col>11</xdr:col>
                    <xdr:colOff>228600</xdr:colOff>
                    <xdr:row>346</xdr:row>
                    <xdr:rowOff>165100</xdr:rowOff>
                  </from>
                  <to xmlns:xdr="http://schemas.openxmlformats.org/drawingml/2006/spreadsheetDrawing">
                    <xdr:col>14</xdr:col>
                    <xdr:colOff>190500</xdr:colOff>
                    <xdr:row>353</xdr:row>
                    <xdr:rowOff>67945</xdr:rowOff>
                  </to>
                </anchor>
              </controlPr>
            </control>
          </mc:Choice>
        </mc:AlternateContent>
        <mc:AlternateContent>
          <mc:Choice Requires="x14">
            <control shapeId="2308" r:id="rId203" name="グループ 260">
              <controlPr defaultSize="0" autoFill="0" autoPict="0">
                <anchor moveWithCells="1">
                  <from xmlns:xdr="http://schemas.openxmlformats.org/drawingml/2006/spreadsheetDrawing">
                    <xdr:col>11</xdr:col>
                    <xdr:colOff>241300</xdr:colOff>
                    <xdr:row>394</xdr:row>
                    <xdr:rowOff>184150</xdr:rowOff>
                  </from>
                  <to xmlns:xdr="http://schemas.openxmlformats.org/drawingml/2006/spreadsheetDrawing">
                    <xdr:col>14</xdr:col>
                    <xdr:colOff>205740</xdr:colOff>
                    <xdr:row>401</xdr:row>
                    <xdr:rowOff>76200</xdr:rowOff>
                  </to>
                </anchor>
              </controlPr>
            </control>
          </mc:Choice>
        </mc:AlternateContent>
        <mc:AlternateContent>
          <mc:Choice Requires="x14">
            <control shapeId="2309" r:id="rId204" name="グループ 261">
              <controlPr defaultSize="0" autoFill="0" autoPict="0">
                <anchor moveWithCells="1">
                  <from xmlns:xdr="http://schemas.openxmlformats.org/drawingml/2006/spreadsheetDrawing">
                    <xdr:col>11</xdr:col>
                    <xdr:colOff>241300</xdr:colOff>
                    <xdr:row>442</xdr:row>
                    <xdr:rowOff>165100</xdr:rowOff>
                  </from>
                  <to xmlns:xdr="http://schemas.openxmlformats.org/drawingml/2006/spreadsheetDrawing">
                    <xdr:col>14</xdr:col>
                    <xdr:colOff>205740</xdr:colOff>
                    <xdr:row>449</xdr:row>
                    <xdr:rowOff>67945</xdr:rowOff>
                  </to>
                </anchor>
              </controlPr>
            </control>
          </mc:Choice>
        </mc:AlternateContent>
        <mc:AlternateContent>
          <mc:Choice Requires="x14">
            <control shapeId="2310" r:id="rId205" name="グループ 262">
              <controlPr defaultSize="0" autoFill="0" autoPict="0">
                <anchor moveWithCells="1">
                  <from xmlns:xdr="http://schemas.openxmlformats.org/drawingml/2006/spreadsheetDrawing">
                    <xdr:col>11</xdr:col>
                    <xdr:colOff>241300</xdr:colOff>
                    <xdr:row>490</xdr:row>
                    <xdr:rowOff>165100</xdr:rowOff>
                  </from>
                  <to xmlns:xdr="http://schemas.openxmlformats.org/drawingml/2006/spreadsheetDrawing">
                    <xdr:col>14</xdr:col>
                    <xdr:colOff>205740</xdr:colOff>
                    <xdr:row>497</xdr:row>
                    <xdr:rowOff>67945</xdr:rowOff>
                  </to>
                </anchor>
              </controlPr>
            </control>
          </mc:Choice>
        </mc:AlternateContent>
        <mc:AlternateContent>
          <mc:Choice Requires="x14">
            <control shapeId="2311" r:id="rId206" name="グループ 263">
              <controlPr defaultSize="0" autoFill="0" autoPict="0">
                <anchor moveWithCells="1">
                  <from xmlns:xdr="http://schemas.openxmlformats.org/drawingml/2006/spreadsheetDrawing">
                    <xdr:col>11</xdr:col>
                    <xdr:colOff>228600</xdr:colOff>
                    <xdr:row>538</xdr:row>
                    <xdr:rowOff>146050</xdr:rowOff>
                  </from>
                  <to xmlns:xdr="http://schemas.openxmlformats.org/drawingml/2006/spreadsheetDrawing">
                    <xdr:col>14</xdr:col>
                    <xdr:colOff>190500</xdr:colOff>
                    <xdr:row>545</xdr:row>
                    <xdr:rowOff>53340</xdr:rowOff>
                  </to>
                </anchor>
              </controlPr>
            </control>
          </mc:Choice>
        </mc:AlternateContent>
        <mc:AlternateContent>
          <mc:Choice Requires="x14">
            <control shapeId="2312" r:id="rId207" name="グループ 264">
              <controlPr defaultSize="0" autoFill="0" autoPict="0">
                <anchor moveWithCells="1">
                  <from xmlns:xdr="http://schemas.openxmlformats.org/drawingml/2006/spreadsheetDrawing">
                    <xdr:col>11</xdr:col>
                    <xdr:colOff>241300</xdr:colOff>
                    <xdr:row>586</xdr:row>
                    <xdr:rowOff>151765</xdr:rowOff>
                  </from>
                  <to xmlns:xdr="http://schemas.openxmlformats.org/drawingml/2006/spreadsheetDrawing">
                    <xdr:col>14</xdr:col>
                    <xdr:colOff>205740</xdr:colOff>
                    <xdr:row>593</xdr:row>
                    <xdr:rowOff>67945</xdr:rowOff>
                  </to>
                </anchor>
              </controlPr>
            </control>
          </mc:Choice>
        </mc:AlternateContent>
        <mc:AlternateContent>
          <mc:Choice Requires="x14">
            <control shapeId="2313" r:id="rId208" name="グループ 265">
              <controlPr defaultSize="0" autoFill="0" autoPict="0">
                <anchor moveWithCells="1">
                  <from xmlns:xdr="http://schemas.openxmlformats.org/drawingml/2006/spreadsheetDrawing">
                    <xdr:col>11</xdr:col>
                    <xdr:colOff>241300</xdr:colOff>
                    <xdr:row>634</xdr:row>
                    <xdr:rowOff>151765</xdr:rowOff>
                  </from>
                  <to xmlns:xdr="http://schemas.openxmlformats.org/drawingml/2006/spreadsheetDrawing">
                    <xdr:col>14</xdr:col>
                    <xdr:colOff>205740</xdr:colOff>
                    <xdr:row>641</xdr:row>
                    <xdr:rowOff>67945</xdr:rowOff>
                  </to>
                </anchor>
              </controlPr>
            </control>
          </mc:Choice>
        </mc:AlternateContent>
        <mc:AlternateContent>
          <mc:Choice Requires="x14">
            <control shapeId="2314" r:id="rId209" name="グループ 266">
              <controlPr defaultSize="0" autoFill="0" autoPict="0">
                <anchor moveWithCells="1">
                  <from xmlns:xdr="http://schemas.openxmlformats.org/drawingml/2006/spreadsheetDrawing">
                    <xdr:col>11</xdr:col>
                    <xdr:colOff>222250</xdr:colOff>
                    <xdr:row>682</xdr:row>
                    <xdr:rowOff>146050</xdr:rowOff>
                  </from>
                  <to xmlns:xdr="http://schemas.openxmlformats.org/drawingml/2006/spreadsheetDrawing">
                    <xdr:col>14</xdr:col>
                    <xdr:colOff>182880</xdr:colOff>
                    <xdr:row>689</xdr:row>
                    <xdr:rowOff>53340</xdr:rowOff>
                  </to>
                </anchor>
              </controlPr>
            </control>
          </mc:Choice>
        </mc:AlternateContent>
        <mc:AlternateContent>
          <mc:Choice Requires="x14">
            <control shapeId="2315" r:id="rId210" name="グループ 267">
              <controlPr defaultSize="0" autoFill="0" autoPict="0">
                <anchor moveWithCells="1">
                  <from xmlns:xdr="http://schemas.openxmlformats.org/drawingml/2006/spreadsheetDrawing">
                    <xdr:col>11</xdr:col>
                    <xdr:colOff>241300</xdr:colOff>
                    <xdr:row>730</xdr:row>
                    <xdr:rowOff>146050</xdr:rowOff>
                  </from>
                  <to xmlns:xdr="http://schemas.openxmlformats.org/drawingml/2006/spreadsheetDrawing">
                    <xdr:col>14</xdr:col>
                    <xdr:colOff>205740</xdr:colOff>
                    <xdr:row>737</xdr:row>
                    <xdr:rowOff>38100</xdr:rowOff>
                  </to>
                </anchor>
              </controlPr>
            </control>
          </mc:Choice>
        </mc:AlternateContent>
        <mc:AlternateContent>
          <mc:Choice Requires="x14">
            <control shapeId="2316" r:id="rId211" name="グループ 268">
              <controlPr defaultSize="0" autoFill="0" autoPict="0">
                <anchor moveWithCells="1">
                  <from xmlns:xdr="http://schemas.openxmlformats.org/drawingml/2006/spreadsheetDrawing">
                    <xdr:col>11</xdr:col>
                    <xdr:colOff>222250</xdr:colOff>
                    <xdr:row>778</xdr:row>
                    <xdr:rowOff>146050</xdr:rowOff>
                  </from>
                  <to xmlns:xdr="http://schemas.openxmlformats.org/drawingml/2006/spreadsheetDrawing">
                    <xdr:col>14</xdr:col>
                    <xdr:colOff>182880</xdr:colOff>
                    <xdr:row>785</xdr:row>
                    <xdr:rowOff>53340</xdr:rowOff>
                  </to>
                </anchor>
              </controlPr>
            </control>
          </mc:Choice>
        </mc:AlternateContent>
        <mc:AlternateContent>
          <mc:Choice Requires="x14">
            <control shapeId="2317" r:id="rId212" name="グループ 269">
              <controlPr defaultSize="0" autoFill="0" autoPict="0">
                <anchor moveWithCells="1">
                  <from xmlns:xdr="http://schemas.openxmlformats.org/drawingml/2006/spreadsheetDrawing">
                    <xdr:col>11</xdr:col>
                    <xdr:colOff>203200</xdr:colOff>
                    <xdr:row>826</xdr:row>
                    <xdr:rowOff>165100</xdr:rowOff>
                  </from>
                  <to xmlns:xdr="http://schemas.openxmlformats.org/drawingml/2006/spreadsheetDrawing">
                    <xdr:col>14</xdr:col>
                    <xdr:colOff>167640</xdr:colOff>
                    <xdr:row>833</xdr:row>
                    <xdr:rowOff>67945</xdr:rowOff>
                  </to>
                </anchor>
              </controlPr>
            </control>
          </mc:Choice>
        </mc:AlternateContent>
        <mc:AlternateContent>
          <mc:Choice Requires="x14">
            <control shapeId="2318" r:id="rId213" name="グループ 270">
              <controlPr defaultSize="0" autoFill="0" autoPict="0">
                <anchor moveWithCells="1">
                  <from xmlns:xdr="http://schemas.openxmlformats.org/drawingml/2006/spreadsheetDrawing">
                    <xdr:col>11</xdr:col>
                    <xdr:colOff>228600</xdr:colOff>
                    <xdr:row>874</xdr:row>
                    <xdr:rowOff>146050</xdr:rowOff>
                  </from>
                  <to xmlns:xdr="http://schemas.openxmlformats.org/drawingml/2006/spreadsheetDrawing">
                    <xdr:col>14</xdr:col>
                    <xdr:colOff>190500</xdr:colOff>
                    <xdr:row>881</xdr:row>
                    <xdr:rowOff>53340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 id="{254EE117-5AD5-4249-8E05-D56D3C2BBA8C}">
            <xm:f>$H$12='【発出時非表示】プルダウンリスト'!$B$6</xm:f>
            <x14:dxf>
              <fill>
                <patternFill>
                  <bgColor theme="9"/>
                </patternFill>
              </fill>
            </x14:dxf>
          </x14:cfRule>
          <xm:sqref>C71:X93</xm:sqref>
        </x14:conditionalFormatting>
        <x14:conditionalFormatting xmlns:xm="http://schemas.microsoft.com/office/excel/2006/main">
          <x14:cfRule type="expression" priority="394" id="{1547E6B0-9B14-4BCB-BA6E-B51BD4C9DC0B}">
            <xm:f>IF($H$12='【発出時非表示】プルダウンリスト'!$B$4,TRUE,IF($H$12='【発出時非表示】プルダウンリスト'!$B$5,TRUE,IF($H$12='【発出時非表示】プルダウンリスト'!$B$6,AND($AX172&lt;&gt;"",$AX172&lt;&gt;"未設定"),FALSE)))</xm:f>
            <x14:dxf>
              <fill>
                <patternFill>
                  <bgColor theme="0" tint="-0.35"/>
                </patternFill>
              </fill>
            </x14:dxf>
          </x14:cfRule>
          <xm:sqref>M213 M357 M405 M453 M501 M549 M597 M645 M693 M741 M789 M837 M885</xm:sqref>
        </x14:conditionalFormatting>
        <x14:conditionalFormatting xmlns:xm="http://schemas.microsoft.com/office/excel/2006/main">
          <x14:cfRule type="expression" priority="63" id="{6323CE73-3836-48B4-BA86-F405E7CBA3CE}">
            <xm:f>IF($H$12='【発出時非表示】プルダウンリスト'!$B$4,TRUE,IF($H$12='【発出時非表示】プルダウンリスト'!$B$5,TRUE,IF($H$12='【発出時非表示】プルダウンリスト'!$B$6,AND($AX220&lt;&gt;"",$AX220&lt;&gt;"未設定"),FALSE)))</xm:f>
            <x14:dxf>
              <fill>
                <patternFill>
                  <bgColor theme="0" tint="-0.35"/>
                </patternFill>
              </fill>
            </x14:dxf>
          </x14:cfRule>
          <xm:sqref>M261</xm:sqref>
        </x14:conditionalFormatting>
        <x14:conditionalFormatting xmlns:xm="http://schemas.microsoft.com/office/excel/2006/main">
          <x14:cfRule type="expression" priority="62" id="{081866BC-6502-4615-A3F4-5C8BD9A80C8B}">
            <xm:f>IF($H$12='【発出時非表示】プルダウンリスト'!$B$4,TRUE,IF($H$12='【発出時非表示】プルダウンリスト'!$B$5,TRUE,IF($H$12='【発出時非表示】プルダウンリスト'!$B$6,AND($AX268&lt;&gt;"",$AX268&lt;&gt;"未設定"),FALSE)))</xm:f>
            <x14:dxf>
              <fill>
                <patternFill>
                  <bgColor theme="0" tint="-0.35"/>
                </patternFill>
              </fill>
            </x14:dxf>
          </x14:cfRule>
          <xm:sqref>M309</xm:sqref>
        </x14:conditionalFormatting>
        <x14:conditionalFormatting xmlns:xm="http://schemas.microsoft.com/office/excel/2006/main">
          <x14:cfRule type="expression" priority="392" id="{838F1F85-D8F9-4469-BDBE-254C0F1516CD}">
            <xm:f>IF($H$12='【発出時非表示】プルダウンリスト'!$B$4,AND($AX176&lt;&gt;"",$AX176&lt;&gt;"未計測"),IF($H$12='【発出時非表示】プルダウンリスト'!$B$5,AND($AX174&lt;&gt;"",$AX174&lt;&gt;"未計測"),IF($H$12='【発出時非表示】プルダウンリスト'!$B$6,AND($AX172&lt;&gt;"",$AX172&lt;&gt;"未計測"),FALSE)))</xm:f>
            <x14:dxf>
              <fill>
                <patternFill>
                  <bgColor theme="0" tint="-0.35"/>
                </patternFill>
              </fill>
            </x14:dxf>
          </x14:cfRule>
          <xm:sqref>M204:Z204 M205:Y206 M252:Z252 M253:Y254 Z300 M300:Y302 Z348 M348:Y350 Z396 M396:Y398 Z444 M444:Y446 Z492 M492:Y494 Z540 M540:Y542 Z588 M588:Y590 Z636 M636:Y638 Z684 M684:Y686 Z732 M732:Y734 Z780 M780:Y782 Z828 M828:Y830 Z876 M876:Y878</xm:sqref>
        </x14:conditionalFormatting>
        <x14:conditionalFormatting xmlns:xm="http://schemas.microsoft.com/office/excel/2006/main">
          <x14:cfRule type="expression" priority="391" id="{DB602FA9-297F-4DAA-A905-D3E7E7430CE9}">
            <xm:f>IF($H$12='【発出時非表示】プルダウンリスト'!$B$4,AND($AX176&lt;&gt;"",$AX176&lt;&gt;"達成"),IF($H$12='【発出時非表示】プルダウンリスト'!$B$5,AND($AX174&lt;&gt;"",$AX174&lt;&gt;"達成"),IF($H$12='【発出時非表示】プルダウンリスト'!$B$6,AND($AX172&lt;&gt;"",$AX172&lt;&gt;"達成"),FALSE)))</xm:f>
            <x14:dxf>
              <fill>
                <patternFill>
                  <bgColor theme="0" tint="-0.35"/>
                </patternFill>
              </fill>
            </x14:dxf>
          </x14:cfRule>
          <xm:sqref>M180:AW182 M228:AW230 M276:AW278 M324:AW326 M372:AW374 M420:AW422 M468:AW470 M516:AW518 M564:AW566 M612:AW614 M660:AW662 M708:AW710 M756:AW758 M804:AW806 M852:AW854</xm:sqref>
        </x14:conditionalFormatting>
        <x14:conditionalFormatting xmlns:xm="http://schemas.microsoft.com/office/excel/2006/main">
          <x14:cfRule type="expression" priority="397" id="{582AC43D-E3B6-4E23-A4B2-DFE1C908EAAC}">
            <xm:f>IF($H$12='【発出時非表示】プルダウンリスト'!$B$4,AND($AX176&lt;&gt;"",$AX176&lt;&gt;"達成"),IF($H$12='【発出時非表示】プルダウンリスト'!$B$5,AND($AX174&lt;&gt;"",$AX174&lt;&gt;"達成"),IF($H$12='【発出時非表示】プルダウンリスト'!$B$6,AND($AX172&lt;&gt;"",$AX172&lt;&gt;"達成"),FALSE)))</xm:f>
            <x14:dxf>
              <fill>
                <patternFill>
                  <bgColor theme="0" tint="-0.35"/>
                </patternFill>
              </fill>
            </x14:dxf>
          </x14:cfRule>
          <xm:sqref>M183:AW185 M231:AW233 M279:AW281 M327:AW329 M375:AW377 M423:AW425 M471:AW473 M519:AW521 M567:AW569 M615:AW617 M663:AW665 M711:AW713 M759:AW761 M807:AW809 M855:AW857</xm:sqref>
        </x14:conditionalFormatting>
        <x14:conditionalFormatting xmlns:xm="http://schemas.microsoft.com/office/excel/2006/main">
          <x14:cfRule type="expression" priority="384" id="{278D71A8-AB84-4E7D-93DF-6A3C9F2019CE}">
            <xm:f>IF($H$12='【発出時非表示】プルダウンリスト'!$B$4,AND($AX176&lt;&gt;"",$AX176&lt;&gt;"未達成"),IF($H$12='【発出時非表示】プルダウンリスト'!$B$5,AND($AX174&lt;&gt;"",$AX174&lt;&gt;"未達成"),IF($H$12='【発出時非表示】プルダウンリスト'!$B$6,AND($AX172&lt;&gt;"",$AX172&lt;&gt;"未達成"),FALSE)))</xm:f>
            <x14:dxf>
              <fill>
                <patternFill>
                  <bgColor theme="0" tint="-0.35"/>
                </patternFill>
              </fill>
            </x14:dxf>
          </x14:cfRule>
          <xm:sqref>M186:AW186 M234:AW234 M282:AW282 M330:AW330 M378:AW378 M426:AW426 M474:AW474 M522:AW522 M570:AW570 M618:AW618 M666:AW666 M714:AW714 M762:AW762 M810:AW810 M858:AW858</xm:sqref>
        </x14:conditionalFormatting>
        <x14:conditionalFormatting xmlns:xm="http://schemas.microsoft.com/office/excel/2006/main">
          <x14:cfRule type="expression" priority="385" id="{ABBD7E5C-E9F1-45F5-84FB-9C1415645D0A}">
            <xm:f>IF($H$12='【発出時非表示】プルダウンリスト'!$B$4,AND($AX176&lt;&gt;"",$AX176&lt;&gt;"未達成"),IF($H$12='【発出時非表示】プルダウンリスト'!$B$5,AND($AX174&lt;&gt;"",$AX174&lt;&gt;"未達成"),IF($H$12='【発出時非表示】プルダウンリスト'!$B$6,AND($AX172&lt;&gt;"",$AX172&lt;&gt;"未達成"),FALSE)))</xm:f>
            <x14:dxf>
              <fill>
                <patternFill>
                  <bgColor theme="0" tint="-0.35"/>
                </patternFill>
              </fill>
            </x14:dxf>
          </x14:cfRule>
          <xm:sqref>M187:AW187 M235:AW235 M283:AW283 M331:AW331 M379:AW379 M427:AW427 M475:AW475 M523:AW523 M571:AW571 M619:AW619 M667:AW667 M715:AW715 M763:AW763 M811:AW811 M859:AW859</xm:sqref>
        </x14:conditionalFormatting>
        <x14:conditionalFormatting xmlns:xm="http://schemas.microsoft.com/office/excel/2006/main">
          <x14:cfRule type="expression" priority="388" id="{05A045A6-690C-4A95-8C4B-7D8AEE0F7309}">
            <xm:f>IF($H$12='【発出時非表示】プルダウンリスト'!$B$4,AND($AX176&lt;&gt;"",$AX176&lt;&gt;"未達成"),IF($H$12='【発出時非表示】プルダウンリスト'!$B$5,AND($AX174&lt;&gt;"",$AX174&lt;&gt;"未達成"),IF($H$12='【発出時非表示】プルダウンリスト'!$B$6,AND($AX172&lt;&gt;"",$AX172&lt;&gt;"未達成"),FALSE)))</xm:f>
            <x14:dxf>
              <fill>
                <patternFill>
                  <bgColor theme="0" tint="-0.35"/>
                </patternFill>
              </fill>
            </x14:dxf>
          </x14:cfRule>
          <xm:sqref>M188:AW188 M236:AW236 M284:AW284 M332:AW332 M380:AW380 M428:AW428 M476:AW476 M524:AW524 M572:AW572 M620:AW620 M668:AW668 M716:AW716 M764:AW764 M812:AW812 M860:AW860</xm:sqref>
        </x14:conditionalFormatting>
        <x14:conditionalFormatting xmlns:xm="http://schemas.microsoft.com/office/excel/2006/main">
          <x14:cfRule type="expression" priority="389" id="{773A83E5-8E8F-44E8-82D3-A620E2997C49}">
            <xm:f>IF($H$12='【発出時非表示】プルダウンリスト'!$B$4,AND($AX176&lt;&gt;"",$AX176&lt;&gt;"未達成"),IF($H$12='【発出時非表示】プルダウンリスト'!$B$5,AND($AX174&lt;&gt;"",$AX174&lt;&gt;"未達成"),IF($H$12='【発出時非表示】プルダウンリスト'!$B$6,AND($AX172&lt;&gt;"",$AX172&lt;&gt;"未達成"),FALSE)))</xm:f>
            <x14:dxf>
              <fill>
                <patternFill>
                  <bgColor theme="0" tint="-0.35"/>
                </patternFill>
              </fill>
            </x14:dxf>
          </x14:cfRule>
          <xm:sqref>M189:AW189 M237:AW237 M285:AW285 M333:AW333 M381:AW381 M429:AW429 M477:AW477 M525:AW525 M573:AW573 M621:AW621 M669:AW669 M717:AW717 M765:AW765 M813:AW813 M861:AW861</xm:sqref>
        </x14:conditionalFormatting>
        <x14:conditionalFormatting xmlns:xm="http://schemas.microsoft.com/office/excel/2006/main">
          <x14:cfRule type="expression" priority="390" id="{5BA34F7B-DD90-40ED-812C-5682230C6462}">
            <xm:f>IF($H$12='【発出時非表示】プルダウンリスト'!$B$4,AND($AX176&lt;&gt;"",$AX176&lt;&gt;"未達成"),IF($H$12='【発出時非表示】プルダウンリスト'!$B$5,AND($AX174&lt;&gt;"",$AX174&lt;&gt;"未達成"),IF($H$12='【発出時非表示】プルダウンリスト'!$B$6,AND($AX172&lt;&gt;"",$AX172&lt;&gt;"未達成"),FALSE)))</xm:f>
            <x14:dxf>
              <fill>
                <patternFill>
                  <bgColor theme="0" tint="-0.35"/>
                </patternFill>
              </fill>
            </x14:dxf>
          </x14:cfRule>
          <xm:sqref>M190:AW190 M238:AW238 M286:AW286 M334:AW334 M382:AW382 M430:AW430 M478:AW478 M526:AW526 M574:AW574 M622:AW622 M670:AW670 M718:AW718 M766:AW766 M814:AW814 M862:AW862</xm:sqref>
        </x14:conditionalFormatting>
        <x14:conditionalFormatting xmlns:xm="http://schemas.microsoft.com/office/excel/2006/main">
          <x14:cfRule type="expression" priority="396" id="{91E4BDF0-F80A-4098-B45B-B927F66443D4}">
            <xm:f>IF($H$12='【発出時非表示】プルダウンリスト'!$B$4,AND($AX176&lt;&gt;"",$AX176&lt;&gt;"未達成"),IF($H$12='【発出時非表示】プルダウンリスト'!$B$5,AND($AX174&lt;&gt;"",$AX174&lt;&gt;"未達成"),IF($H$12='【発出時非表示】プルダウンリスト'!$B$6,AND($AX172&lt;&gt;"",$AX172&lt;&gt;"未達成"),FALSE)))</xm:f>
            <x14:dxf>
              <fill>
                <patternFill>
                  <bgColor theme="0" tint="-0.35"/>
                </patternFill>
              </fill>
            </x14:dxf>
          </x14:cfRule>
          <xm:sqref>M193:AW193 M241:AW241 M289:AW289 M337:AW337 M385:AW385 M433:AW433 M481:AW481 M529:AW529 M577:AW577 M625:AW625 M673:AW673 M721:AW721 M769:AW769 M817:AW817 M865:AW865</xm:sqref>
        </x14:conditionalFormatting>
        <x14:conditionalFormatting xmlns:xm="http://schemas.microsoft.com/office/excel/2006/main">
          <x14:cfRule type="expression" priority="378" id="{18AD1A33-EE1C-4D59-BA55-CE9409E78FB9}">
            <xm:f>IF($H$12='【発出時非表示】プルダウンリスト'!$B$4,AND($AX176&lt;&gt;"",$AX176&lt;&gt;"未計測"),IF($H$12='【発出時非表示】プルダウンリスト'!$B$5,AND($AX174&lt;&gt;"",$AX174&lt;&gt;"未計測"),IF($H$12='【発出時非表示】プルダウンリスト'!$B$6,AND($AX172&lt;&gt;"",$AX172&lt;&gt;"未計測"),FALSE)))</xm:f>
            <x14:dxf>
              <fill>
                <patternFill>
                  <bgColor theme="0" tint="-0.35"/>
                </patternFill>
              </fill>
            </x14:dxf>
          </x14:cfRule>
          <xm:sqref>M196:AW196 M244:AW244 M292:AW292 M340:AW340 M388:AW388 M436:AW436 M484:AW484 M532:AW532 M580:AW580 M628:AW628 M676:AW676 M724:AW724 M772:AW772 M820:AW820 M868:AW868</xm:sqref>
        </x14:conditionalFormatting>
        <x14:conditionalFormatting xmlns:xm="http://schemas.microsoft.com/office/excel/2006/main">
          <x14:cfRule type="expression" priority="379" id="{8723E921-F32F-408D-99AF-080BBFF19CAC}">
            <xm:f>IF($H$12='【発出時非表示】プルダウンリスト'!$B$4,AND($AX176&lt;&gt;"",$AX176&lt;&gt;"未計測"),IF($H$12='【発出時非表示】プルダウンリスト'!$B$5,AND($AX174&lt;&gt;"",$AX174&lt;&gt;"未計測"),IF($H$12='【発出時非表示】プルダウンリスト'!$B$6,AND($AX172&lt;&gt;"",$AX172&lt;&gt;"未計測"),FALSE)))</xm:f>
            <x14:dxf>
              <fill>
                <patternFill>
                  <bgColor theme="0" tint="-0.35"/>
                </patternFill>
              </fill>
            </x14:dxf>
          </x14:cfRule>
          <xm:sqref>M197:AW197 M245:AW245 M293:AW293 M341:AW341 M389:AW389 M437:AW437 M485:AW485 M533:AW533 M581:AW581 M629:AW629 M677:AW677 M725:AW725 M773:AW773 M821:AW821 M869:AW869</xm:sqref>
        </x14:conditionalFormatting>
        <x14:conditionalFormatting xmlns:xm="http://schemas.microsoft.com/office/excel/2006/main">
          <x14:cfRule type="expression" priority="380" id="{6EDDCB6F-FBED-47B9-A013-7BE5D8A0ACBE}">
            <xm:f>IF($H$12='【発出時非表示】プルダウンリスト'!$B$4,AND($AX176&lt;&gt;"",$AX176&lt;&gt;"未計測"),IF($H$12='【発出時非表示】プルダウンリスト'!$B$5,AND($AX174&lt;&gt;"",$AX174&lt;&gt;"未計測"),IF($H$12='【発出時非表示】プルダウンリスト'!$B$6,AND($AX172&lt;&gt;"",$AX172&lt;&gt;"未計測"),FALSE)))</xm:f>
            <x14:dxf>
              <fill>
                <patternFill>
                  <bgColor theme="0" tint="-0.35"/>
                </patternFill>
              </fill>
            </x14:dxf>
          </x14:cfRule>
          <xm:sqref>M198:AW198 M246:AW246 M294:AW294 M342:AW342 M390:AW390 M438:AW438 M486:AW486 M534:AW534 M582:AW582 M630:AW630 M678:AW678 M726:AW726 M774:AW774 M822:AW822 M870:AW870</xm:sqref>
        </x14:conditionalFormatting>
        <x14:conditionalFormatting xmlns:xm="http://schemas.microsoft.com/office/excel/2006/main">
          <x14:cfRule type="expression" priority="381" id="{09BCCF3C-239A-41EB-815B-B52ACE8C9636}">
            <xm:f>IF($H$12='【発出時非表示】プルダウンリスト'!$B$4,AND($AX176&lt;&gt;"",$AX176&lt;&gt;"未計測"),IF($H$12='【発出時非表示】プルダウンリスト'!$B$5,AND($AX174&lt;&gt;"",$AX174&lt;&gt;"未計測"),IF($H$12='【発出時非表示】プルダウンリスト'!$B$6,AND($AX172&lt;&gt;"",$AX172&lt;&gt;"未計測"),FALSE)))</xm:f>
            <x14:dxf>
              <fill>
                <patternFill>
                  <bgColor theme="0" tint="-0.35"/>
                </patternFill>
              </fill>
            </x14:dxf>
          </x14:cfRule>
          <xm:sqref>M199:AW199 M247:AW247 M295:AW295 M343:AW343 M391:AW391 M439:AW439 M487:AW487 M535:AW535 M583:AW583 M631:AW631 M679:AW679 M727:AW727 M775:AW775 M823:AW823 M871:AW871</xm:sqref>
        </x14:conditionalFormatting>
        <x14:conditionalFormatting xmlns:xm="http://schemas.microsoft.com/office/excel/2006/main">
          <x14:cfRule type="expression" priority="382" id="{2F340A8F-5E98-46FA-9DCD-362FA40EAF5E}">
            <xm:f>IF($H$12='【発出時非表示】プルダウンリスト'!$B$4,AND($AX176&lt;&gt;"",$AX176&lt;&gt;"未計測"),IF($H$12='【発出時非表示】プルダウンリスト'!$B$5,AND($AX174&lt;&gt;"",$AX174&lt;&gt;"未計測"),IF($H$12='【発出時非表示】プルダウンリスト'!$B$6,AND($AX172&lt;&gt;"",$AX172&lt;&gt;"未計測"),FALSE)))</xm:f>
            <x14:dxf>
              <fill>
                <patternFill>
                  <bgColor theme="0" tint="-0.35"/>
                </patternFill>
              </fill>
            </x14:dxf>
          </x14:cfRule>
          <xm:sqref>M200:AW200 M248:AW248 M296:AW296 M344:AW344 M392:AW392 M440:AW440 M488:AW488 M536:AW536 M584:AW584 M632:AW632 M680:AW680 M728:AW728 M776:AW776 M824:AW824 M872:AW872</xm:sqref>
        </x14:conditionalFormatting>
        <x14:conditionalFormatting xmlns:xm="http://schemas.microsoft.com/office/excel/2006/main">
          <x14:cfRule type="expression" priority="383" id="{86ED832D-9715-4BAC-BE62-B69A4CDE867C}">
            <xm:f>IF($H$12='【発出時非表示】プルダウンリスト'!$B$4,AND($AX176&lt;&gt;"",$AX176&lt;&gt;"未計測"),IF($H$12='【発出時非表示】プルダウンリスト'!$B$5,AND($AX174&lt;&gt;"",$AX174&lt;&gt;"未計測"),IF($H$12='【発出時非表示】プルダウンリスト'!$B$6,AND($AX172&lt;&gt;"",$AX172&lt;&gt;"未計測"),FALSE)))</xm:f>
            <x14:dxf>
              <fill>
                <patternFill>
                  <bgColor theme="0" tint="-0.35"/>
                </patternFill>
              </fill>
            </x14:dxf>
          </x14:cfRule>
          <xm:sqref>M201:AW203 M249:AW251 M297:AW299 M345:AW347 M393:AW395 M441:AW443 M489:AW491 M537:AW539 M585:AW587 M633:AW635 M681:AW683 M729:AW731 M777:AW779 M825:AW827 M873:AW875</xm:sqref>
        </x14:conditionalFormatting>
        <x14:conditionalFormatting xmlns:xm="http://schemas.microsoft.com/office/excel/2006/main">
          <x14:cfRule type="expression" priority="393" id="{E16E3E96-6A6F-49EF-812C-4C990ED4B856}">
            <xm:f>IF($H$12='【発出時非表示】プルダウンリスト'!$B$4,AND($AX176&lt;&gt;"",$AX176&lt;&gt;"未計測"),IF($H$12='【発出時非表示】プルダウンリスト'!$B$5,AND($AX174&lt;&gt;"",$AX174&lt;&gt;"未計測"),IF($H$12='【発出時非表示】プルダウンリスト'!$B$6,AND($AX172&lt;&gt;"",$AX172&lt;&gt;"未計測"),FALSE)))</xm:f>
            <x14:dxf>
              <fill>
                <patternFill>
                  <bgColor theme="0" tint="-0.35"/>
                </patternFill>
              </fill>
            </x14:dxf>
          </x14:cfRule>
          <xm:sqref>M207:AW209 M255:AW257 M303:AW305 M351:AW353 M399:AW401 M447:AW449 M495:AW497 M543:AW545 M591:AW593 M639:AW641 M687:AW689 M735:AW737 M783:AW785 M831:AW833 M879:AW881</xm:sqref>
        </x14:conditionalFormatting>
        <x14:conditionalFormatting xmlns:xm="http://schemas.microsoft.com/office/excel/2006/main">
          <x14:cfRule type="expression" priority="395" id="{5F06C83C-341C-48F1-A8F4-0BEA04FE7D57}">
            <xm:f>IF($H$12='【発出時非表示】プルダウンリスト'!$B$4,AND($AX176&lt;&gt;"",$AX176&lt;&gt;"未計測"),IF($H$12='【発出時非表示】プルダウンリスト'!$B$5,AND($AX174&lt;&gt;"",$AX174&lt;&gt;"未計測"),IF($H$12='【発出時非表示】プルダウンリスト'!$B$6,AND($AX172&lt;&gt;"",$AX172&lt;&gt;"未計測"),FALSE)))</xm:f>
            <x14:dxf>
              <fill>
                <patternFill>
                  <bgColor theme="0" tint="-0.35"/>
                </patternFill>
              </fill>
            </x14:dxf>
          </x14:cfRule>
          <xm:sqref>M210:AW212 M258:AW260 M306:AW308 M354:AW356 M402:AW404 M450:AW452 M498:AW500 M546:AW548 M594:AW596 M642:AW644 M690:AW692 M738:AW740 M786:AW788 M834:AW836 M882:AW884</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DropDown="0" showInputMessage="1" showErrorMessage="1" errorTitle="入力エラー" error="プルダウンから選択してください。" promptTitle="選択" prompt="プルダウンから選択してください。">
          <x14:formula1>
            <xm:f>'【発出時非表示】プルダウンリスト'!$C$4:$C$5</xm:f>
          </x14:formula1>
          <xm:sqref>X170:AA176 X218:AA224 X794:AA800 X266:AA272 X314:AA320 X362:AA368 X410:AA416 X458:AA464 X506:AA512 X554:AA560 X602:AA608 X650:AA656 X698:AA704 X746:AA752 X842:AA848</xm:sqref>
        </x14:dataValidation>
        <x14:dataValidation type="list" allowBlank="1" showDropDown="0" showInputMessage="1" showErrorMessage="1" promptTitle="選択" prompt="プルダウンから選択してください。">
          <x14:formula1>
            <xm:f>'【発出時非表示】プルダウンリスト'!$D$4:$D$5</xm:f>
          </x14:formula1>
          <xm:sqref>AF170:AI176 AF218:AI224 AF794:AI800 AF266:AI272 AF314:AI320 AF362:AI368 AF410:AI416 AF458:AI464 AF506:AI512 AF554:AI560 AF602:AI608 AF650:AI656 AF698:AI704 AF746:AI752 AF842:AI848</xm:sqref>
        </x14:dataValidation>
        <x14:dataValidation type="list" imeMode="on" allowBlank="0" showDropDown="0" showInputMessage="1" showErrorMessage="1" errorTitle="入力エラー" error="「都道府県名」および「市区町村等名」を選択したうえで、プルダウンから選択してください" promptTitle="選択" prompt="交付金予算年度をプルダウンから選択してください。">
          <x14:formula1>
            <xm:f>'【発出時非表示】プルダウンリスト'!$B$4:$B$6</xm:f>
          </x14:formula1>
          <xm:sqref>H12:AY12</xm:sqref>
        </x14:dataValidation>
        <x14:dataValidation type="list" allowBlank="1" showDropDown="0" showInputMessage="1" showErrorMessage="1" promptTitle="選択" prompt="プルダウンから選択してください。">
          <x14:formula1>
            <xm:f>'【発出時非表示】プルダウンリスト'!$E$4:$E$15</xm:f>
          </x14:formula1>
          <xm:sqref>Z204:AW206 Z252:AW254 Z300:AW302 Z348:AW350 Z396:AW398 Z444:AW446 Z492:AW494 Z540:AW542 Z588:AW590 Z636:AW638 Z684:AW686 Z732:AW734 Z780:AW782 Z828:AW830 Z876:AW878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B2:AL103"/>
  <sheetViews>
    <sheetView showGridLines="0" view="pageBreakPreview" topLeftCell="D79" zoomScaleSheetLayoutView="100" workbookViewId="0">
      <selection activeCell="D77" sqref="D77"/>
    </sheetView>
  </sheetViews>
  <sheetFormatPr defaultColWidth="8.58203125" defaultRowHeight="16.5"/>
  <cols>
    <col min="1" max="1" width="8.58203125" style="2"/>
    <col min="2" max="30" width="3.58203125" style="2" customWidth="1"/>
    <col min="31" max="32" width="3.58203125" style="265" customWidth="1"/>
    <col min="33" max="34" width="3.58203125" style="33" customWidth="1"/>
    <col min="35" max="35" width="20.08203125" style="266" hidden="1" customWidth="1"/>
    <col min="36" max="36" width="3" style="33" hidden="1" customWidth="1"/>
    <col min="37" max="38" width="3" style="33" customWidth="1"/>
    <col min="39" max="40" width="3" style="2" customWidth="1"/>
    <col min="41" max="16384" width="8.58203125" style="2"/>
  </cols>
  <sheetData>
    <row r="1" spans="2:38" ht="15" customHeight="1"/>
    <row r="2" spans="2:38" ht="19.5">
      <c r="B2" s="270"/>
      <c r="C2" s="276" t="s">
        <v>16</v>
      </c>
      <c r="D2" s="270"/>
      <c r="E2" s="270"/>
      <c r="F2" s="270"/>
      <c r="G2" s="270"/>
      <c r="H2" s="270"/>
      <c r="I2" s="270"/>
      <c r="J2" s="270"/>
      <c r="K2" s="270"/>
      <c r="L2" s="334"/>
      <c r="M2" s="334"/>
      <c r="N2" s="338"/>
      <c r="O2" s="334"/>
      <c r="P2" s="334"/>
      <c r="Q2" s="334"/>
      <c r="R2" s="334"/>
      <c r="S2" s="334"/>
      <c r="T2" s="334"/>
      <c r="U2" s="334"/>
      <c r="V2" s="334"/>
      <c r="W2" s="334"/>
      <c r="X2" s="334"/>
      <c r="Y2" s="334"/>
      <c r="Z2" s="334"/>
      <c r="AA2" s="334"/>
      <c r="AB2" s="334"/>
      <c r="AC2" s="334"/>
      <c r="AD2" s="334"/>
      <c r="AE2" s="371"/>
      <c r="AF2" s="371"/>
      <c r="AG2" s="395"/>
      <c r="AH2" s="398"/>
      <c r="AI2" s="31" t="s">
        <v>580</v>
      </c>
    </row>
    <row r="3" spans="2:38">
      <c r="B3" s="267"/>
      <c r="D3" s="267"/>
      <c r="E3" s="267"/>
      <c r="F3" s="267"/>
      <c r="G3" s="267"/>
      <c r="H3" s="267"/>
      <c r="I3" s="267"/>
      <c r="J3" s="267"/>
      <c r="K3" s="267"/>
      <c r="L3" s="267"/>
      <c r="M3" s="267"/>
      <c r="N3" s="267"/>
      <c r="O3" s="267"/>
      <c r="Q3" s="267"/>
      <c r="S3" s="267"/>
      <c r="U3" s="267"/>
      <c r="W3" s="267"/>
      <c r="X3" s="267"/>
      <c r="Y3" s="267"/>
      <c r="Z3" s="267"/>
      <c r="AA3" s="267"/>
      <c r="AB3" s="267"/>
      <c r="AC3" s="267"/>
      <c r="AD3" s="267"/>
      <c r="AG3" s="277"/>
      <c r="AI3" s="31"/>
    </row>
    <row r="4" spans="2:38">
      <c r="B4" s="267"/>
      <c r="C4" s="3" t="s">
        <v>588</v>
      </c>
      <c r="D4" s="267"/>
      <c r="E4" s="267"/>
      <c r="F4" s="267"/>
      <c r="G4" s="267"/>
      <c r="H4" s="267"/>
      <c r="I4" s="267"/>
      <c r="J4" s="267"/>
      <c r="K4" s="267"/>
      <c r="L4" s="267"/>
      <c r="M4" s="267"/>
      <c r="N4" s="267"/>
      <c r="O4" s="267"/>
      <c r="Q4" s="267"/>
      <c r="S4" s="267"/>
      <c r="U4" s="267"/>
      <c r="W4" s="267"/>
      <c r="X4" s="267"/>
      <c r="Y4" s="267"/>
      <c r="Z4" s="267"/>
      <c r="AA4" s="267"/>
      <c r="AB4" s="267"/>
      <c r="AC4" s="267"/>
      <c r="AD4" s="267"/>
      <c r="AG4" s="277"/>
      <c r="AI4" s="31"/>
    </row>
    <row r="5" spans="2:38" s="267" customFormat="1" ht="15.75">
      <c r="B5" s="271"/>
      <c r="C5" s="267">
        <v>1</v>
      </c>
      <c r="D5" s="267" t="s">
        <v>528</v>
      </c>
      <c r="AD5" s="277"/>
      <c r="AE5" s="372"/>
      <c r="AF5" s="372"/>
      <c r="AG5" s="277"/>
      <c r="AH5" s="277"/>
      <c r="AI5" s="401"/>
      <c r="AJ5" s="277"/>
      <c r="AK5" s="277"/>
      <c r="AL5" s="277"/>
    </row>
    <row r="6" spans="2:38" s="268" customFormat="1" ht="15">
      <c r="B6" s="272"/>
      <c r="D6" s="268" t="s">
        <v>496</v>
      </c>
      <c r="AD6" s="366"/>
      <c r="AE6" s="373"/>
      <c r="AF6" s="373"/>
      <c r="AG6" s="366"/>
      <c r="AH6" s="366"/>
      <c r="AI6" s="402"/>
      <c r="AJ6" s="366"/>
      <c r="AK6" s="366"/>
      <c r="AL6" s="366"/>
    </row>
    <row r="7" spans="2:38" s="268" customFormat="1" ht="15">
      <c r="B7" s="272"/>
      <c r="D7" s="268" t="s">
        <v>564</v>
      </c>
      <c r="AD7" s="366"/>
      <c r="AE7" s="373"/>
      <c r="AF7" s="373"/>
      <c r="AG7" s="366"/>
      <c r="AH7" s="366"/>
      <c r="AI7" s="402"/>
      <c r="AJ7" s="366"/>
      <c r="AK7" s="366"/>
      <c r="AL7" s="366"/>
    </row>
    <row r="8" spans="2:38">
      <c r="B8" s="271"/>
      <c r="C8" s="267"/>
      <c r="D8" s="280"/>
      <c r="E8" s="306" t="s">
        <v>210</v>
      </c>
      <c r="F8" s="325" t="s">
        <v>309</v>
      </c>
      <c r="G8" s="325"/>
      <c r="H8" s="325"/>
      <c r="I8" s="325"/>
      <c r="J8" s="325"/>
      <c r="K8" s="325"/>
      <c r="L8" s="325"/>
      <c r="M8" s="325"/>
      <c r="N8" s="325"/>
      <c r="O8" s="325"/>
      <c r="P8" s="325"/>
      <c r="Q8" s="325"/>
      <c r="R8" s="325"/>
      <c r="S8" s="330"/>
      <c r="T8" s="325"/>
      <c r="U8" s="325"/>
      <c r="V8" s="325"/>
      <c r="W8" s="325"/>
      <c r="X8" s="325"/>
      <c r="Y8" s="325"/>
      <c r="Z8" s="325"/>
      <c r="AA8" s="325"/>
      <c r="AB8" s="325"/>
      <c r="AC8" s="347"/>
      <c r="AD8" s="33"/>
      <c r="AE8" s="374">
        <f>IF(AI8&gt;0,AI8,"未回答")</f>
        <v>3</v>
      </c>
      <c r="AF8" s="389"/>
      <c r="AG8" s="277"/>
      <c r="AI8" s="31">
        <v>3</v>
      </c>
    </row>
    <row r="9" spans="2:38">
      <c r="B9" s="271"/>
      <c r="C9" s="267"/>
      <c r="D9" s="281"/>
      <c r="E9" s="307" t="s">
        <v>22</v>
      </c>
      <c r="F9" s="326" t="s">
        <v>600</v>
      </c>
      <c r="G9" s="326"/>
      <c r="H9" s="326"/>
      <c r="I9" s="326"/>
      <c r="J9" s="326"/>
      <c r="K9" s="326"/>
      <c r="L9" s="326"/>
      <c r="M9" s="326"/>
      <c r="N9" s="326"/>
      <c r="O9" s="326"/>
      <c r="P9" s="326"/>
      <c r="Q9" s="326"/>
      <c r="R9" s="326"/>
      <c r="S9" s="331"/>
      <c r="T9" s="326"/>
      <c r="U9" s="326"/>
      <c r="V9" s="326"/>
      <c r="W9" s="326"/>
      <c r="X9" s="326"/>
      <c r="Y9" s="326"/>
      <c r="Z9" s="326"/>
      <c r="AA9" s="326"/>
      <c r="AB9" s="326"/>
      <c r="AC9" s="348"/>
      <c r="AD9" s="33"/>
      <c r="AE9" s="375"/>
      <c r="AF9" s="390"/>
      <c r="AG9" s="277"/>
      <c r="AI9" s="31"/>
    </row>
    <row r="10" spans="2:38">
      <c r="B10" s="271"/>
      <c r="C10" s="267"/>
      <c r="D10" s="281"/>
      <c r="E10" s="307" t="s">
        <v>606</v>
      </c>
      <c r="F10" s="326" t="s">
        <v>117</v>
      </c>
      <c r="G10" s="326"/>
      <c r="H10" s="326"/>
      <c r="I10" s="326"/>
      <c r="J10" s="326"/>
      <c r="K10" s="326"/>
      <c r="L10" s="326"/>
      <c r="M10" s="326"/>
      <c r="N10" s="326"/>
      <c r="O10" s="326"/>
      <c r="P10" s="326"/>
      <c r="Q10" s="326"/>
      <c r="R10" s="326"/>
      <c r="S10" s="326"/>
      <c r="T10" s="326"/>
      <c r="U10" s="326"/>
      <c r="V10" s="326"/>
      <c r="W10" s="326"/>
      <c r="X10" s="326"/>
      <c r="Y10" s="326"/>
      <c r="Z10" s="326"/>
      <c r="AA10" s="326"/>
      <c r="AB10" s="326"/>
      <c r="AC10" s="348"/>
      <c r="AD10" s="33"/>
      <c r="AE10" s="375"/>
      <c r="AF10" s="390"/>
      <c r="AG10" s="277"/>
      <c r="AI10" s="31"/>
    </row>
    <row r="11" spans="2:38">
      <c r="B11" s="271"/>
      <c r="C11" s="267"/>
      <c r="D11" s="281"/>
      <c r="E11" s="307" t="s">
        <v>157</v>
      </c>
      <c r="F11" s="326" t="s">
        <v>611</v>
      </c>
      <c r="G11" s="326"/>
      <c r="H11" s="326"/>
      <c r="I11" s="326"/>
      <c r="J11" s="326"/>
      <c r="K11" s="326"/>
      <c r="L11" s="326"/>
      <c r="M11" s="326"/>
      <c r="N11" s="326"/>
      <c r="O11" s="326"/>
      <c r="P11" s="326"/>
      <c r="Q11" s="326"/>
      <c r="R11" s="326"/>
      <c r="S11" s="326"/>
      <c r="T11" s="326"/>
      <c r="U11" s="326"/>
      <c r="V11" s="326"/>
      <c r="W11" s="326"/>
      <c r="X11" s="326"/>
      <c r="Y11" s="326"/>
      <c r="Z11" s="326"/>
      <c r="AA11" s="326"/>
      <c r="AB11" s="326"/>
      <c r="AC11" s="348"/>
      <c r="AD11" s="33"/>
      <c r="AE11" s="375"/>
      <c r="AF11" s="390"/>
      <c r="AG11" s="277"/>
      <c r="AI11" s="31"/>
    </row>
    <row r="12" spans="2:38">
      <c r="B12" s="271"/>
      <c r="C12" s="267"/>
      <c r="D12" s="282"/>
      <c r="E12" s="308" t="s">
        <v>244</v>
      </c>
      <c r="F12" s="327" t="s">
        <v>91</v>
      </c>
      <c r="G12" s="327"/>
      <c r="H12" s="327"/>
      <c r="I12" s="327"/>
      <c r="J12" s="327"/>
      <c r="K12" s="327"/>
      <c r="L12" s="327"/>
      <c r="M12" s="327"/>
      <c r="N12" s="327"/>
      <c r="O12" s="327"/>
      <c r="P12" s="327"/>
      <c r="Q12" s="327"/>
      <c r="R12" s="327"/>
      <c r="S12" s="327"/>
      <c r="T12" s="327"/>
      <c r="U12" s="327"/>
      <c r="V12" s="327"/>
      <c r="W12" s="327"/>
      <c r="X12" s="327"/>
      <c r="Y12" s="327"/>
      <c r="Z12" s="327"/>
      <c r="AA12" s="327"/>
      <c r="AB12" s="327"/>
      <c r="AC12" s="349"/>
      <c r="AD12" s="33"/>
      <c r="AE12" s="376"/>
      <c r="AF12" s="391"/>
      <c r="AG12" s="277"/>
      <c r="AI12" s="31"/>
    </row>
    <row r="13" spans="2:38">
      <c r="B13" s="271"/>
      <c r="C13" s="267"/>
      <c r="D13" s="267"/>
      <c r="E13" s="267"/>
      <c r="F13" s="267"/>
      <c r="G13" s="267"/>
      <c r="H13" s="267"/>
      <c r="I13" s="267"/>
      <c r="J13" s="267"/>
      <c r="K13" s="267"/>
      <c r="L13" s="267"/>
      <c r="M13" s="267"/>
      <c r="N13" s="267"/>
      <c r="O13" s="267"/>
      <c r="P13" s="267"/>
      <c r="Q13" s="267"/>
      <c r="R13" s="267"/>
      <c r="S13" s="267"/>
      <c r="T13" s="267"/>
      <c r="U13" s="267"/>
      <c r="V13" s="267"/>
      <c r="W13" s="267"/>
      <c r="X13" s="267"/>
      <c r="Y13" s="267"/>
      <c r="Z13" s="267"/>
      <c r="AA13" s="267"/>
      <c r="AB13" s="267"/>
      <c r="AC13" s="267"/>
      <c r="AD13" s="277"/>
      <c r="AG13" s="277"/>
      <c r="AI13" s="31"/>
    </row>
    <row r="14" spans="2:38" s="267" customFormat="1" ht="15.75">
      <c r="B14" s="271"/>
      <c r="C14" s="267">
        <v>2</v>
      </c>
      <c r="D14" s="267" t="s">
        <v>11181</v>
      </c>
      <c r="AE14" s="265"/>
      <c r="AF14" s="265"/>
      <c r="AG14" s="277"/>
      <c r="AH14" s="277"/>
      <c r="AI14" s="401"/>
      <c r="AJ14" s="277"/>
      <c r="AK14" s="277"/>
      <c r="AL14" s="277"/>
    </row>
    <row r="15" spans="2:38">
      <c r="B15" s="271"/>
      <c r="C15" s="267"/>
      <c r="D15" s="280"/>
      <c r="E15" s="306" t="s">
        <v>210</v>
      </c>
      <c r="F15" s="325" t="s">
        <v>140</v>
      </c>
      <c r="G15" s="325"/>
      <c r="H15" s="325"/>
      <c r="I15" s="325"/>
      <c r="J15" s="330"/>
      <c r="K15" s="330"/>
      <c r="L15" s="325"/>
      <c r="M15" s="325"/>
      <c r="N15" s="330"/>
      <c r="O15" s="325"/>
      <c r="P15" s="325"/>
      <c r="Q15" s="325"/>
      <c r="R15" s="330"/>
      <c r="S15" s="325"/>
      <c r="T15" s="330"/>
      <c r="U15" s="325"/>
      <c r="V15" s="325"/>
      <c r="W15" s="330"/>
      <c r="X15" s="325"/>
      <c r="Y15" s="325"/>
      <c r="Z15" s="325"/>
      <c r="AA15" s="325"/>
      <c r="AB15" s="325"/>
      <c r="AC15" s="347"/>
      <c r="AE15" s="374">
        <f>IF(AI15&gt;0,AI15,"未回答")</f>
        <v>3</v>
      </c>
      <c r="AF15" s="389"/>
      <c r="AG15" s="277"/>
      <c r="AI15" s="31">
        <v>3</v>
      </c>
      <c r="AJ15" s="277"/>
    </row>
    <row r="16" spans="2:38">
      <c r="B16" s="271"/>
      <c r="C16" s="267"/>
      <c r="D16" s="281"/>
      <c r="E16" s="307" t="s">
        <v>22</v>
      </c>
      <c r="F16" s="326" t="s">
        <v>472</v>
      </c>
      <c r="G16" s="326"/>
      <c r="H16" s="326"/>
      <c r="I16" s="326"/>
      <c r="J16" s="331"/>
      <c r="K16" s="331"/>
      <c r="L16" s="326"/>
      <c r="M16" s="326"/>
      <c r="N16" s="326"/>
      <c r="O16" s="326"/>
      <c r="P16" s="326"/>
      <c r="Q16" s="326"/>
      <c r="R16" s="331"/>
      <c r="S16" s="326"/>
      <c r="T16" s="331"/>
      <c r="U16" s="326"/>
      <c r="V16" s="326"/>
      <c r="W16" s="326"/>
      <c r="X16" s="326"/>
      <c r="Y16" s="326"/>
      <c r="Z16" s="326"/>
      <c r="AA16" s="326"/>
      <c r="AB16" s="326"/>
      <c r="AC16" s="348"/>
      <c r="AE16" s="375"/>
      <c r="AF16" s="390"/>
      <c r="AG16" s="277"/>
      <c r="AI16" s="31"/>
      <c r="AJ16" s="277"/>
    </row>
    <row r="17" spans="2:38">
      <c r="B17" s="271"/>
      <c r="C17" s="267"/>
      <c r="D17" s="281"/>
      <c r="E17" s="307" t="s">
        <v>606</v>
      </c>
      <c r="F17" s="326" t="s">
        <v>625</v>
      </c>
      <c r="G17" s="326"/>
      <c r="H17" s="326"/>
      <c r="I17" s="326"/>
      <c r="J17" s="331"/>
      <c r="K17" s="331"/>
      <c r="L17" s="326"/>
      <c r="M17" s="326"/>
      <c r="N17" s="326"/>
      <c r="O17" s="326"/>
      <c r="P17" s="326"/>
      <c r="Q17" s="326"/>
      <c r="R17" s="331"/>
      <c r="S17" s="326"/>
      <c r="T17" s="331"/>
      <c r="U17" s="326"/>
      <c r="V17" s="326"/>
      <c r="W17" s="326"/>
      <c r="X17" s="326"/>
      <c r="Y17" s="326"/>
      <c r="Z17" s="326"/>
      <c r="AA17" s="326"/>
      <c r="AB17" s="326"/>
      <c r="AC17" s="348"/>
      <c r="AE17" s="375"/>
      <c r="AF17" s="390"/>
      <c r="AG17" s="277"/>
      <c r="AI17" s="31"/>
      <c r="AJ17" s="277"/>
    </row>
    <row r="18" spans="2:38">
      <c r="B18" s="271"/>
      <c r="C18" s="267"/>
      <c r="D18" s="281"/>
      <c r="E18" s="307" t="s">
        <v>157</v>
      </c>
      <c r="F18" s="326" t="s">
        <v>134</v>
      </c>
      <c r="G18" s="326"/>
      <c r="H18" s="326"/>
      <c r="I18" s="326"/>
      <c r="J18" s="331"/>
      <c r="K18" s="331"/>
      <c r="L18" s="326"/>
      <c r="M18" s="326"/>
      <c r="N18" s="326"/>
      <c r="O18" s="326"/>
      <c r="P18" s="326"/>
      <c r="Q18" s="326"/>
      <c r="R18" s="331"/>
      <c r="S18" s="326"/>
      <c r="T18" s="331"/>
      <c r="U18" s="326"/>
      <c r="V18" s="326"/>
      <c r="W18" s="326"/>
      <c r="X18" s="326"/>
      <c r="Y18" s="326"/>
      <c r="Z18" s="326"/>
      <c r="AA18" s="326"/>
      <c r="AB18" s="326"/>
      <c r="AC18" s="348"/>
      <c r="AE18" s="375"/>
      <c r="AF18" s="390"/>
      <c r="AG18" s="277"/>
      <c r="AI18" s="31"/>
      <c r="AJ18" s="277"/>
    </row>
    <row r="19" spans="2:38">
      <c r="B19" s="271"/>
      <c r="C19" s="267"/>
      <c r="D19" s="282"/>
      <c r="E19" s="308" t="s">
        <v>244</v>
      </c>
      <c r="F19" s="327" t="s">
        <v>643</v>
      </c>
      <c r="G19" s="327"/>
      <c r="H19" s="327"/>
      <c r="I19" s="327"/>
      <c r="J19" s="327"/>
      <c r="K19" s="332"/>
      <c r="L19" s="327"/>
      <c r="M19" s="327"/>
      <c r="N19" s="332"/>
      <c r="O19" s="327"/>
      <c r="P19" s="327"/>
      <c r="Q19" s="327"/>
      <c r="R19" s="327"/>
      <c r="S19" s="327"/>
      <c r="T19" s="327"/>
      <c r="U19" s="327"/>
      <c r="V19" s="327"/>
      <c r="W19" s="327"/>
      <c r="X19" s="327"/>
      <c r="Y19" s="327"/>
      <c r="Z19" s="327"/>
      <c r="AA19" s="327"/>
      <c r="AB19" s="327"/>
      <c r="AC19" s="349"/>
      <c r="AE19" s="376"/>
      <c r="AF19" s="391"/>
      <c r="AG19" s="277"/>
      <c r="AI19" s="31"/>
      <c r="AJ19" s="277"/>
    </row>
    <row r="20" spans="2:38">
      <c r="B20" s="271"/>
      <c r="C20" s="267"/>
      <c r="E20" s="267"/>
      <c r="F20" s="267"/>
      <c r="G20" s="267"/>
      <c r="H20" s="267"/>
      <c r="I20" s="267"/>
      <c r="J20" s="267"/>
      <c r="K20" s="267"/>
      <c r="L20" s="267"/>
      <c r="M20" s="267"/>
      <c r="N20" s="267"/>
      <c r="O20" s="267"/>
      <c r="P20" s="267"/>
      <c r="Q20" s="267"/>
      <c r="R20" s="267"/>
      <c r="S20" s="267"/>
      <c r="T20" s="267"/>
      <c r="U20" s="267"/>
      <c r="V20" s="267"/>
      <c r="W20" s="267"/>
      <c r="X20" s="267"/>
      <c r="Y20" s="267"/>
      <c r="Z20" s="267"/>
      <c r="AA20" s="267"/>
      <c r="AB20" s="267"/>
      <c r="AC20" s="267"/>
      <c r="AE20" s="377"/>
      <c r="AF20" s="377"/>
      <c r="AG20" s="277"/>
      <c r="AI20" s="31"/>
      <c r="AJ20" s="277"/>
    </row>
    <row r="21" spans="2:38" ht="16.399999999999999" customHeight="1">
      <c r="B21" s="271"/>
      <c r="C21" s="267">
        <v>3</v>
      </c>
      <c r="D21" s="267" t="s">
        <v>745</v>
      </c>
      <c r="E21" s="267"/>
      <c r="F21" s="267"/>
      <c r="G21" s="267"/>
      <c r="H21" s="267"/>
      <c r="I21" s="267"/>
      <c r="J21" s="267"/>
      <c r="K21" s="267"/>
      <c r="L21" s="267"/>
      <c r="M21" s="267"/>
      <c r="N21" s="267"/>
      <c r="O21" s="267"/>
      <c r="P21" s="267"/>
      <c r="Q21" s="267"/>
      <c r="R21" s="267"/>
      <c r="S21" s="267"/>
      <c r="T21" s="267"/>
      <c r="U21" s="267"/>
      <c r="V21" s="267"/>
      <c r="W21" s="267"/>
      <c r="X21" s="267"/>
      <c r="Y21" s="267"/>
      <c r="Z21" s="267"/>
      <c r="AA21" s="267"/>
      <c r="AB21" s="267"/>
      <c r="AC21" s="267"/>
      <c r="AD21" s="267"/>
      <c r="AG21" s="396"/>
      <c r="AH21" s="269"/>
      <c r="AI21" s="403"/>
      <c r="AJ21" s="2"/>
      <c r="AK21" s="2"/>
      <c r="AL21" s="2"/>
    </row>
    <row r="22" spans="2:38" ht="16.399999999999999" customHeight="1">
      <c r="B22" s="271"/>
      <c r="C22" s="267"/>
      <c r="D22" s="267" t="s">
        <v>11090</v>
      </c>
      <c r="E22" s="267"/>
      <c r="F22" s="267"/>
      <c r="G22" s="267"/>
      <c r="H22" s="267"/>
      <c r="I22" s="267"/>
      <c r="J22" s="267"/>
      <c r="K22" s="267"/>
      <c r="L22" s="267"/>
      <c r="M22" s="267"/>
      <c r="N22" s="267"/>
      <c r="O22" s="267"/>
      <c r="P22" s="267"/>
      <c r="Q22" s="267"/>
      <c r="R22" s="267"/>
      <c r="S22" s="267"/>
      <c r="T22" s="267"/>
      <c r="U22" s="267"/>
      <c r="V22" s="267"/>
      <c r="W22" s="267"/>
      <c r="X22" s="267"/>
      <c r="Y22" s="267"/>
      <c r="Z22" s="267"/>
      <c r="AA22" s="267"/>
      <c r="AB22" s="267"/>
      <c r="AC22" s="267"/>
      <c r="AG22" s="396" t="str">
        <f>IF(AI22=TRUE,IF(OR(AI23:AI27)=TRUE,"a,","a"),"")</f>
        <v>a,</v>
      </c>
      <c r="AH22" s="269"/>
      <c r="AI22" s="404" t="b">
        <v>1</v>
      </c>
      <c r="AJ22" s="2"/>
      <c r="AK22" s="2"/>
      <c r="AL22" s="2"/>
    </row>
    <row r="23" spans="2:38" ht="16.399999999999999" customHeight="1">
      <c r="B23" s="271"/>
      <c r="C23" s="271"/>
      <c r="D23" s="283"/>
      <c r="E23" s="309" t="s">
        <v>11092</v>
      </c>
      <c r="F23" s="309"/>
      <c r="G23" s="309"/>
      <c r="H23" s="309"/>
      <c r="I23" s="309"/>
      <c r="J23" s="309"/>
      <c r="K23" s="309"/>
      <c r="L23" s="309"/>
      <c r="M23" s="309"/>
      <c r="N23" s="339"/>
      <c r="O23" s="341"/>
      <c r="P23" s="309" t="s">
        <v>9668</v>
      </c>
      <c r="Q23" s="309"/>
      <c r="R23" s="309"/>
      <c r="S23" s="309"/>
      <c r="T23" s="309"/>
      <c r="U23" s="309"/>
      <c r="V23" s="309"/>
      <c r="W23" s="341"/>
      <c r="X23" s="309" t="s">
        <v>4493</v>
      </c>
      <c r="Y23" s="314"/>
      <c r="Z23" s="314"/>
      <c r="AA23" s="309"/>
      <c r="AB23" s="309"/>
      <c r="AC23" s="350"/>
      <c r="AE23" s="374" t="str">
        <f>IF(OR(AI22:AI27)=TRUE,CONCATENATE(AG22,AG23,AG24,AG25,AG26,AG27),"未回答")</f>
        <v>a,b,d</v>
      </c>
      <c r="AF23" s="389"/>
      <c r="AG23" s="396" t="str">
        <f>IF(AI23=TRUE,IF(OR(AI24:AI27)=TRUE,"b,","b"),"")</f>
        <v>b,</v>
      </c>
      <c r="AH23" s="269"/>
      <c r="AI23" s="404" t="b">
        <v>1</v>
      </c>
      <c r="AJ23" s="312"/>
      <c r="AK23" s="2"/>
      <c r="AL23" s="2"/>
    </row>
    <row r="24" spans="2:38" ht="16.399999999999999" customHeight="1">
      <c r="B24" s="271"/>
      <c r="C24" s="271"/>
      <c r="D24" s="284"/>
      <c r="E24" s="277" t="s">
        <v>5510</v>
      </c>
      <c r="F24" s="277"/>
      <c r="G24" s="277"/>
      <c r="H24" s="277"/>
      <c r="I24" s="277"/>
      <c r="J24" s="277"/>
      <c r="K24" s="277"/>
      <c r="L24" s="277"/>
      <c r="M24" s="277"/>
      <c r="N24" s="335"/>
      <c r="O24" s="342"/>
      <c r="P24" s="277" t="s">
        <v>9927</v>
      </c>
      <c r="Q24" s="277"/>
      <c r="R24" s="277"/>
      <c r="S24" s="277"/>
      <c r="T24" s="277"/>
      <c r="U24" s="277"/>
      <c r="V24" s="277"/>
      <c r="W24" s="277"/>
      <c r="X24" s="277"/>
      <c r="Y24" s="267"/>
      <c r="Z24" s="267"/>
      <c r="AA24" s="267"/>
      <c r="AB24" s="267"/>
      <c r="AC24" s="351"/>
      <c r="AE24" s="375"/>
      <c r="AF24" s="390"/>
      <c r="AG24" s="396" t="str">
        <f>IF(AI24=TRUE,IF(OR(AI25:AI27)=TRUE,"c,","c"),"")</f>
        <v/>
      </c>
      <c r="AH24" s="269"/>
      <c r="AI24" s="404" t="b">
        <v>0</v>
      </c>
      <c r="AJ24" s="312"/>
      <c r="AK24" s="2"/>
      <c r="AL24" s="2"/>
    </row>
    <row r="25" spans="2:38" ht="16.399999999999999" customHeight="1">
      <c r="B25" s="271"/>
      <c r="C25" s="271"/>
      <c r="D25" s="285"/>
      <c r="E25" s="277" t="s">
        <v>11095</v>
      </c>
      <c r="F25" s="267"/>
      <c r="G25" s="267"/>
      <c r="H25" s="277"/>
      <c r="I25" s="277"/>
      <c r="J25" s="277"/>
      <c r="K25" s="277"/>
      <c r="L25" s="277"/>
      <c r="M25" s="335"/>
      <c r="N25" s="267"/>
      <c r="O25" s="315"/>
      <c r="P25" s="277"/>
      <c r="Q25" s="277"/>
      <c r="R25" s="277"/>
      <c r="S25" s="277"/>
      <c r="T25" s="277"/>
      <c r="U25" s="277"/>
      <c r="V25" s="277"/>
      <c r="W25" s="277"/>
      <c r="X25" s="277"/>
      <c r="Y25" s="277"/>
      <c r="Z25" s="277"/>
      <c r="AA25" s="277"/>
      <c r="AB25" s="277"/>
      <c r="AC25" s="351"/>
      <c r="AE25" s="375"/>
      <c r="AF25" s="390"/>
      <c r="AG25" s="396" t="str">
        <f>IF(AI25=TRUE,IF(OR(AI26:AI27)=TRUE,"d,","d"),"")</f>
        <v>d</v>
      </c>
      <c r="AH25" s="269"/>
      <c r="AI25" s="404" t="b">
        <v>1</v>
      </c>
      <c r="AJ25" s="277"/>
      <c r="AK25" s="2"/>
      <c r="AL25" s="2"/>
    </row>
    <row r="26" spans="2:38" ht="16.399999999999999" customHeight="1">
      <c r="B26" s="271"/>
      <c r="C26" s="271"/>
      <c r="D26" s="286" t="s">
        <v>828</v>
      </c>
      <c r="E26" s="310"/>
      <c r="F26" s="328"/>
      <c r="G26" s="328"/>
      <c r="H26" s="328"/>
      <c r="I26" s="328"/>
      <c r="J26" s="328"/>
      <c r="K26" s="328"/>
      <c r="L26" s="328"/>
      <c r="M26" s="328"/>
      <c r="N26" s="328"/>
      <c r="O26" s="343"/>
      <c r="P26" s="328"/>
      <c r="Q26" s="328"/>
      <c r="R26" s="328"/>
      <c r="S26" s="328"/>
      <c r="T26" s="328"/>
      <c r="U26" s="328"/>
      <c r="V26" s="328"/>
      <c r="W26" s="310"/>
      <c r="X26" s="310"/>
      <c r="Y26" s="310"/>
      <c r="Z26" s="328"/>
      <c r="AA26" s="328"/>
      <c r="AB26" s="328"/>
      <c r="AC26" s="352"/>
      <c r="AE26" s="374" t="str">
        <f>IF(AI27=FALSE,"―",IF(D27="","未回答","回答済"))</f>
        <v>―</v>
      </c>
      <c r="AF26" s="389"/>
      <c r="AG26" s="396" t="str">
        <f>IF(AI26=TRUE,IF(AI27=TRUE,"e,","e"),"")</f>
        <v/>
      </c>
      <c r="AH26" s="269"/>
      <c r="AI26" s="404" t="b">
        <v>0</v>
      </c>
      <c r="AJ26" s="277"/>
      <c r="AK26" s="2"/>
      <c r="AL26" s="2"/>
    </row>
    <row r="27" spans="2:38" ht="16.399999999999999" customHeight="1">
      <c r="B27" s="271"/>
      <c r="C27" s="271"/>
      <c r="D27" s="287"/>
      <c r="E27" s="311"/>
      <c r="F27" s="311"/>
      <c r="G27" s="311"/>
      <c r="H27" s="311"/>
      <c r="I27" s="311"/>
      <c r="J27" s="311"/>
      <c r="K27" s="311"/>
      <c r="L27" s="311"/>
      <c r="M27" s="311"/>
      <c r="N27" s="311"/>
      <c r="O27" s="311"/>
      <c r="P27" s="311"/>
      <c r="Q27" s="311"/>
      <c r="R27" s="311"/>
      <c r="S27" s="311"/>
      <c r="T27" s="311"/>
      <c r="U27" s="311"/>
      <c r="V27" s="311"/>
      <c r="W27" s="311"/>
      <c r="X27" s="311"/>
      <c r="Y27" s="311"/>
      <c r="Z27" s="311"/>
      <c r="AA27" s="311"/>
      <c r="AB27" s="311"/>
      <c r="AC27" s="353"/>
      <c r="AE27" s="376"/>
      <c r="AF27" s="391"/>
      <c r="AG27" s="396" t="str">
        <f>IF(AI27=TRUE,"f","")</f>
        <v/>
      </c>
      <c r="AH27" s="269"/>
      <c r="AI27" s="404" t="b">
        <v>0</v>
      </c>
      <c r="AJ27" s="277"/>
      <c r="AK27" s="2"/>
      <c r="AL27" s="2"/>
    </row>
    <row r="28" spans="2:38" ht="16.399999999999999" customHeight="1">
      <c r="B28" s="271"/>
      <c r="C28" s="271"/>
      <c r="D28" s="288"/>
      <c r="E28" s="312"/>
      <c r="F28" s="277"/>
      <c r="G28" s="277"/>
      <c r="H28" s="277"/>
      <c r="I28" s="277"/>
      <c r="J28" s="277"/>
      <c r="K28" s="277"/>
      <c r="L28" s="277"/>
      <c r="M28" s="277"/>
      <c r="N28" s="277"/>
      <c r="O28" s="312"/>
      <c r="P28" s="277"/>
      <c r="Q28" s="277"/>
      <c r="R28" s="277"/>
      <c r="S28" s="277"/>
      <c r="T28" s="277"/>
      <c r="U28" s="277"/>
      <c r="V28" s="277"/>
      <c r="W28" s="312"/>
      <c r="X28" s="312"/>
      <c r="Y28" s="312"/>
      <c r="Z28" s="277"/>
      <c r="AA28" s="277"/>
      <c r="AB28" s="277"/>
      <c r="AC28" s="277"/>
      <c r="AD28" s="367"/>
      <c r="AE28" s="378"/>
      <c r="AF28" s="378"/>
      <c r="AG28" s="368"/>
      <c r="AH28" s="269"/>
      <c r="AI28" s="403">
        <f>D27</f>
        <v>0</v>
      </c>
      <c r="AJ28" s="277"/>
      <c r="AK28" s="2"/>
      <c r="AL28" s="2"/>
    </row>
    <row r="29" spans="2:38" ht="16.399999999999999" customHeight="1">
      <c r="B29" s="271"/>
      <c r="C29" s="267">
        <v>4</v>
      </c>
      <c r="D29" s="267" t="s">
        <v>11230</v>
      </c>
      <c r="E29" s="267"/>
      <c r="F29" s="267"/>
      <c r="G29" s="267"/>
      <c r="H29" s="267"/>
      <c r="I29" s="267"/>
      <c r="J29" s="267"/>
      <c r="K29" s="267"/>
      <c r="L29" s="267"/>
      <c r="M29" s="267"/>
      <c r="N29" s="267"/>
      <c r="O29" s="267"/>
      <c r="P29" s="267"/>
      <c r="Q29" s="267"/>
      <c r="R29" s="267"/>
      <c r="S29" s="267"/>
      <c r="T29" s="267"/>
      <c r="U29" s="267"/>
      <c r="V29" s="267"/>
      <c r="W29" s="267"/>
      <c r="X29" s="267"/>
      <c r="Y29" s="267"/>
      <c r="Z29" s="267"/>
      <c r="AA29" s="267"/>
      <c r="AB29" s="267"/>
      <c r="AC29" s="267"/>
      <c r="AD29" s="368"/>
      <c r="AG29" s="396" t="str">
        <f>IF(AI29=TRUE,IF(OR(AI30:AI34)=TRUE,"a,","a"),"")</f>
        <v>a,</v>
      </c>
      <c r="AH29" s="269"/>
      <c r="AI29" s="404" t="b">
        <v>1</v>
      </c>
      <c r="AJ29" s="277"/>
      <c r="AK29" s="2"/>
      <c r="AL29" s="2"/>
    </row>
    <row r="30" spans="2:38" ht="16.399999999999999" customHeight="1">
      <c r="B30" s="271"/>
      <c r="C30" s="271"/>
      <c r="D30" s="289"/>
      <c r="E30" s="309" t="s">
        <v>5865</v>
      </c>
      <c r="F30" s="309"/>
      <c r="G30" s="309"/>
      <c r="H30" s="309"/>
      <c r="I30" s="309"/>
      <c r="J30" s="309"/>
      <c r="K30" s="309"/>
      <c r="L30" s="309"/>
      <c r="M30" s="309"/>
      <c r="N30" s="339"/>
      <c r="O30" s="28"/>
      <c r="P30" s="314"/>
      <c r="Q30" s="309" t="s">
        <v>11076</v>
      </c>
      <c r="R30" s="28"/>
      <c r="S30" s="309"/>
      <c r="T30" s="309"/>
      <c r="U30" s="309"/>
      <c r="V30" s="309"/>
      <c r="W30" s="309"/>
      <c r="X30" s="309"/>
      <c r="Y30" s="314"/>
      <c r="Z30" s="314"/>
      <c r="AA30" s="314"/>
      <c r="AB30" s="309"/>
      <c r="AC30" s="350"/>
      <c r="AD30" s="368"/>
      <c r="AE30" s="374" t="str">
        <f>IF(AND(AI34=TRUE,OR(AI29:AI33)=TRUE),"入力不備",IF(OR(AI29:AI34)=TRUE,CONCATENATE(AG29,AG30,AG31,AG32,AG33,AG34),"未回答"))</f>
        <v>a,c</v>
      </c>
      <c r="AF30" s="389"/>
      <c r="AG30" s="396" t="str">
        <f>IF(AI30=TRUE,IF(OR(AI31:AI34)=TRUE,"b,","b"),"")</f>
        <v/>
      </c>
      <c r="AH30" s="269"/>
      <c r="AI30" s="404" t="b">
        <v>0</v>
      </c>
      <c r="AJ30" s="277"/>
      <c r="AK30" s="2"/>
      <c r="AL30" s="2"/>
    </row>
    <row r="31" spans="2:38" ht="16.399999999999999" customHeight="1">
      <c r="B31" s="271"/>
      <c r="C31" s="271"/>
      <c r="D31" s="290"/>
      <c r="E31" s="277" t="s">
        <v>11077</v>
      </c>
      <c r="F31" s="277"/>
      <c r="G31" s="277"/>
      <c r="H31" s="277"/>
      <c r="I31" s="277"/>
      <c r="J31" s="277"/>
      <c r="K31" s="277"/>
      <c r="L31" s="277"/>
      <c r="M31" s="277"/>
      <c r="N31" s="335"/>
      <c r="P31" s="267"/>
      <c r="Q31" s="277" t="s">
        <v>11078</v>
      </c>
      <c r="S31" s="277"/>
      <c r="T31" s="277"/>
      <c r="U31" s="277"/>
      <c r="V31" s="277"/>
      <c r="W31" s="277"/>
      <c r="X31" s="277"/>
      <c r="Y31" s="277"/>
      <c r="Z31" s="267"/>
      <c r="AA31" s="267"/>
      <c r="AB31" s="267"/>
      <c r="AC31" s="354"/>
      <c r="AD31" s="368"/>
      <c r="AE31" s="375"/>
      <c r="AF31" s="390"/>
      <c r="AG31" s="396" t="str">
        <f>IF(AI31=TRUE,IF(OR(AI32:AI34)=TRUE,"c,","c"),"")</f>
        <v>c</v>
      </c>
      <c r="AH31" s="269"/>
      <c r="AI31" s="404" t="b">
        <v>1</v>
      </c>
      <c r="AJ31" s="277"/>
      <c r="AK31" s="2"/>
      <c r="AL31" s="2"/>
    </row>
    <row r="32" spans="2:38" ht="16.399999999999999" customHeight="1">
      <c r="B32" s="271"/>
      <c r="C32" s="271"/>
      <c r="D32" s="291"/>
      <c r="E32" s="313" t="s">
        <v>10457</v>
      </c>
      <c r="F32" s="315"/>
      <c r="G32" s="315"/>
      <c r="H32" s="313"/>
      <c r="I32" s="313"/>
      <c r="J32" s="313"/>
      <c r="K32" s="313"/>
      <c r="L32" s="313"/>
      <c r="M32" s="336"/>
      <c r="N32" s="315"/>
      <c r="O32" s="313"/>
      <c r="P32" s="313"/>
      <c r="Q32" s="313"/>
      <c r="R32" s="313"/>
      <c r="S32" s="313"/>
      <c r="U32" s="267"/>
      <c r="V32" s="277" t="s">
        <v>2190</v>
      </c>
      <c r="W32" s="277"/>
      <c r="Y32" s="313"/>
      <c r="Z32" s="313"/>
      <c r="AA32" s="313"/>
      <c r="AB32" s="313"/>
      <c r="AC32" s="355"/>
      <c r="AD32" s="368"/>
      <c r="AE32" s="376"/>
      <c r="AF32" s="391"/>
      <c r="AG32" s="396" t="str">
        <f>IF(AI32=TRUE,IF(OR(AI33:AI34)=TRUE,"d,","d"),"")</f>
        <v/>
      </c>
      <c r="AH32" s="269"/>
      <c r="AI32" s="404" t="b">
        <v>0</v>
      </c>
      <c r="AJ32" s="277"/>
      <c r="AK32" s="2"/>
      <c r="AL32" s="2"/>
    </row>
    <row r="33" spans="2:38" ht="16.399999999999999" customHeight="1">
      <c r="B33" s="271"/>
      <c r="C33" s="271"/>
      <c r="D33" s="292"/>
      <c r="E33" s="292"/>
      <c r="F33" s="309"/>
      <c r="G33" s="309"/>
      <c r="H33" s="309"/>
      <c r="I33" s="309"/>
      <c r="J33" s="309"/>
      <c r="K33" s="309"/>
      <c r="L33" s="309"/>
      <c r="M33" s="309"/>
      <c r="N33" s="309"/>
      <c r="O33" s="292"/>
      <c r="P33" s="309"/>
      <c r="Q33" s="309"/>
      <c r="R33" s="309"/>
      <c r="S33" s="309"/>
      <c r="T33" s="309"/>
      <c r="U33" s="309"/>
      <c r="V33" s="309"/>
      <c r="W33" s="292"/>
      <c r="X33" s="292"/>
      <c r="Y33" s="292"/>
      <c r="Z33" s="309"/>
      <c r="AA33" s="309"/>
      <c r="AB33" s="309"/>
      <c r="AC33" s="309"/>
      <c r="AD33" s="368"/>
      <c r="AE33" s="379"/>
      <c r="AF33" s="379"/>
      <c r="AG33" s="396" t="str">
        <f>IF(AI33=TRUE,IF(AI34=TRUE,"e,","e"),"")</f>
        <v/>
      </c>
      <c r="AH33" s="269"/>
      <c r="AI33" s="404" t="b">
        <v>0</v>
      </c>
      <c r="AJ33" s="277"/>
      <c r="AK33" s="2"/>
      <c r="AL33" s="2"/>
    </row>
    <row r="34" spans="2:38" ht="16.399999999999999" customHeight="1">
      <c r="B34" s="271"/>
      <c r="C34" s="267">
        <v>5</v>
      </c>
      <c r="D34" s="267" t="s">
        <v>11081</v>
      </c>
      <c r="E34" s="267"/>
      <c r="F34" s="267"/>
      <c r="G34" s="267"/>
      <c r="H34" s="267"/>
      <c r="I34" s="267"/>
      <c r="J34" s="267"/>
      <c r="K34" s="267"/>
      <c r="L34" s="267"/>
      <c r="M34" s="267"/>
      <c r="N34" s="267"/>
      <c r="O34" s="267"/>
      <c r="P34" s="267"/>
      <c r="Q34" s="267"/>
      <c r="R34" s="267"/>
      <c r="S34" s="267"/>
      <c r="T34" s="267"/>
      <c r="U34" s="267"/>
      <c r="V34" s="267"/>
      <c r="W34" s="267"/>
      <c r="X34" s="267"/>
      <c r="Y34" s="267"/>
      <c r="Z34" s="267"/>
      <c r="AA34" s="267"/>
      <c r="AB34" s="267"/>
      <c r="AC34" s="267"/>
      <c r="AD34" s="368"/>
      <c r="AE34" s="380"/>
      <c r="AF34" s="380"/>
      <c r="AG34" s="396" t="str">
        <f>IF(AI34=TRUE,"f","")</f>
        <v/>
      </c>
      <c r="AH34" s="269"/>
      <c r="AI34" s="404" t="b">
        <v>0</v>
      </c>
      <c r="AJ34" s="277"/>
      <c r="AK34" s="2"/>
      <c r="AL34" s="2"/>
    </row>
    <row r="35" spans="2:38" ht="16.399999999999999" customHeight="1">
      <c r="B35" s="271"/>
      <c r="C35" s="267"/>
      <c r="D35" s="293"/>
      <c r="E35" s="314" t="s">
        <v>609</v>
      </c>
      <c r="F35" s="314"/>
      <c r="G35" s="314"/>
      <c r="H35" s="314"/>
      <c r="I35" s="314"/>
      <c r="J35" s="28"/>
      <c r="K35" s="28"/>
      <c r="L35" s="314"/>
      <c r="M35" s="314"/>
      <c r="N35" s="314" t="s">
        <v>11084</v>
      </c>
      <c r="O35" s="314"/>
      <c r="P35" s="314"/>
      <c r="Q35" s="314"/>
      <c r="R35" s="28"/>
      <c r="S35" s="314"/>
      <c r="T35" s="28"/>
      <c r="U35" s="314"/>
      <c r="V35" s="314"/>
      <c r="W35" s="314" t="s">
        <v>10928</v>
      </c>
      <c r="X35" s="314"/>
      <c r="Y35" s="314"/>
      <c r="Z35" s="314"/>
      <c r="AA35" s="314"/>
      <c r="AB35" s="314"/>
      <c r="AC35" s="356"/>
      <c r="AE35" s="374">
        <f>IF(AI35&gt;0,AI35,"未回答")</f>
        <v>3</v>
      </c>
      <c r="AF35" s="389"/>
      <c r="AG35" s="396"/>
      <c r="AH35" s="269"/>
      <c r="AI35" s="403">
        <v>3</v>
      </c>
      <c r="AJ35" s="277"/>
      <c r="AK35" s="2"/>
      <c r="AL35" s="2"/>
    </row>
    <row r="36" spans="2:38" ht="16.399999999999999" customHeight="1">
      <c r="B36" s="271"/>
      <c r="C36" s="267"/>
      <c r="D36" s="291"/>
      <c r="E36" s="315" t="s">
        <v>3725</v>
      </c>
      <c r="F36" s="315"/>
      <c r="G36" s="315"/>
      <c r="H36" s="315"/>
      <c r="I36" s="315"/>
      <c r="J36" s="315"/>
      <c r="K36" s="333"/>
      <c r="L36" s="315"/>
      <c r="M36" s="315"/>
      <c r="N36" s="315" t="s">
        <v>11088</v>
      </c>
      <c r="O36" s="315"/>
      <c r="P36" s="315"/>
      <c r="Q36" s="315"/>
      <c r="R36" s="315"/>
      <c r="S36" s="315"/>
      <c r="T36" s="315"/>
      <c r="U36" s="315"/>
      <c r="V36" s="315"/>
      <c r="W36" s="315"/>
      <c r="X36" s="315"/>
      <c r="Y36" s="315"/>
      <c r="Z36" s="315"/>
      <c r="AA36" s="315"/>
      <c r="AB36" s="315"/>
      <c r="AC36" s="357"/>
      <c r="AE36" s="376"/>
      <c r="AF36" s="391"/>
      <c r="AG36" s="396"/>
      <c r="AH36" s="269"/>
      <c r="AI36" s="403"/>
      <c r="AJ36" s="277"/>
      <c r="AK36" s="2"/>
      <c r="AL36" s="2"/>
    </row>
    <row r="37" spans="2:38" ht="16.399999999999999" customHeight="1">
      <c r="B37" s="271"/>
      <c r="C37" s="267"/>
      <c r="D37" s="267"/>
      <c r="E37" s="267"/>
      <c r="F37" s="267"/>
      <c r="G37" s="267"/>
      <c r="H37" s="267"/>
      <c r="I37" s="267"/>
      <c r="J37" s="267"/>
      <c r="L37" s="267"/>
      <c r="M37" s="267"/>
      <c r="N37" s="267"/>
      <c r="O37" s="267"/>
      <c r="P37" s="267"/>
      <c r="Q37" s="267"/>
      <c r="R37" s="267"/>
      <c r="S37" s="267"/>
      <c r="T37" s="267"/>
      <c r="U37" s="267"/>
      <c r="V37" s="267"/>
      <c r="W37" s="267"/>
      <c r="X37" s="267"/>
      <c r="Y37" s="267"/>
      <c r="Z37" s="267"/>
      <c r="AA37" s="267"/>
      <c r="AB37" s="267"/>
      <c r="AC37" s="267"/>
      <c r="AE37" s="381"/>
      <c r="AF37" s="381"/>
      <c r="AG37" s="396"/>
      <c r="AH37" s="269"/>
      <c r="AI37" s="403"/>
      <c r="AJ37" s="277"/>
      <c r="AK37" s="2"/>
      <c r="AL37" s="2"/>
    </row>
    <row r="38" spans="2:38" ht="16.399999999999999" customHeight="1">
      <c r="B38" s="271"/>
      <c r="C38" s="267">
        <v>6</v>
      </c>
      <c r="D38" s="267" t="s">
        <v>11142</v>
      </c>
      <c r="E38" s="267"/>
      <c r="F38" s="267"/>
      <c r="G38" s="267"/>
      <c r="H38" s="267"/>
      <c r="I38" s="267"/>
      <c r="J38" s="267"/>
      <c r="L38" s="267"/>
      <c r="M38" s="267"/>
      <c r="N38" s="267"/>
      <c r="O38" s="267"/>
      <c r="P38" s="267"/>
      <c r="Q38" s="267"/>
      <c r="R38" s="267"/>
      <c r="S38" s="267"/>
      <c r="T38" s="267"/>
      <c r="U38" s="267"/>
      <c r="V38" s="267"/>
      <c r="W38" s="267"/>
      <c r="X38" s="267"/>
      <c r="Y38" s="267"/>
      <c r="Z38" s="267"/>
      <c r="AA38" s="267"/>
      <c r="AB38" s="267"/>
      <c r="AC38" s="267"/>
      <c r="AE38" s="381"/>
      <c r="AF38" s="381"/>
      <c r="AG38" s="396"/>
      <c r="AH38" s="269"/>
      <c r="AI38" s="403"/>
      <c r="AJ38" s="277"/>
      <c r="AK38" s="2"/>
      <c r="AL38" s="2"/>
    </row>
    <row r="39" spans="2:38" ht="16.399999999999999" customHeight="1">
      <c r="B39" s="271"/>
      <c r="C39" s="267"/>
      <c r="D39" s="293"/>
      <c r="E39" s="314" t="s">
        <v>9827</v>
      </c>
      <c r="F39" s="314"/>
      <c r="G39" s="314"/>
      <c r="H39" s="314"/>
      <c r="I39" s="314"/>
      <c r="J39" s="314"/>
      <c r="K39" s="28"/>
      <c r="L39" s="314"/>
      <c r="M39" s="314"/>
      <c r="N39" s="314"/>
      <c r="O39" s="314"/>
      <c r="P39" s="314"/>
      <c r="Q39" s="314"/>
      <c r="R39" s="314"/>
      <c r="S39" s="314"/>
      <c r="T39" s="314"/>
      <c r="U39" s="314"/>
      <c r="V39" s="314"/>
      <c r="W39" s="314"/>
      <c r="X39" s="314"/>
      <c r="Y39" s="314"/>
      <c r="Z39" s="314"/>
      <c r="AA39" s="314"/>
      <c r="AB39" s="314"/>
      <c r="AC39" s="356"/>
      <c r="AE39" s="374">
        <f>IF(AI39&gt;0,AI39,"未回答")</f>
        <v>4</v>
      </c>
      <c r="AF39" s="389"/>
      <c r="AG39" s="396"/>
      <c r="AH39" s="269"/>
      <c r="AI39" s="403">
        <v>4</v>
      </c>
      <c r="AJ39" s="277"/>
      <c r="AK39" s="2"/>
      <c r="AL39" s="2"/>
    </row>
    <row r="40" spans="2:38" ht="16.399999999999999" customHeight="1">
      <c r="B40" s="271"/>
      <c r="C40" s="267"/>
      <c r="D40" s="294"/>
      <c r="E40" s="267" t="s">
        <v>849</v>
      </c>
      <c r="F40" s="267"/>
      <c r="G40" s="267"/>
      <c r="H40" s="267"/>
      <c r="I40" s="267"/>
      <c r="J40" s="267"/>
      <c r="L40" s="267"/>
      <c r="M40" s="267"/>
      <c r="N40" s="267"/>
      <c r="O40" s="267"/>
      <c r="P40" s="267"/>
      <c r="Q40" s="267"/>
      <c r="R40" s="267"/>
      <c r="S40" s="267"/>
      <c r="T40" s="267"/>
      <c r="U40" s="267"/>
      <c r="V40" s="267"/>
      <c r="W40" s="267"/>
      <c r="X40" s="267"/>
      <c r="Y40" s="267"/>
      <c r="Z40" s="267"/>
      <c r="AA40" s="267"/>
      <c r="AB40" s="267"/>
      <c r="AC40" s="354"/>
      <c r="AE40" s="375"/>
      <c r="AF40" s="390"/>
      <c r="AG40" s="396"/>
      <c r="AH40" s="269"/>
      <c r="AI40" s="403"/>
      <c r="AJ40" s="277"/>
      <c r="AK40" s="2"/>
      <c r="AL40" s="2"/>
    </row>
    <row r="41" spans="2:38" ht="16.399999999999999" customHeight="1">
      <c r="B41" s="271"/>
      <c r="C41" s="267"/>
      <c r="D41" s="294"/>
      <c r="E41" s="267" t="s">
        <v>11144</v>
      </c>
      <c r="F41" s="267"/>
      <c r="G41" s="267"/>
      <c r="H41" s="267"/>
      <c r="I41" s="267"/>
      <c r="J41" s="267"/>
      <c r="L41" s="267"/>
      <c r="M41" s="267"/>
      <c r="N41" s="267"/>
      <c r="O41" s="267"/>
      <c r="P41" s="267"/>
      <c r="Q41" s="267"/>
      <c r="R41" s="267"/>
      <c r="S41" s="267"/>
      <c r="T41" s="267"/>
      <c r="U41" s="267"/>
      <c r="V41" s="267"/>
      <c r="W41" s="267"/>
      <c r="X41" s="267"/>
      <c r="Y41" s="267"/>
      <c r="Z41" s="267"/>
      <c r="AA41" s="267"/>
      <c r="AB41" s="267"/>
      <c r="AC41" s="354"/>
      <c r="AE41" s="375"/>
      <c r="AF41" s="390"/>
      <c r="AG41" s="396"/>
      <c r="AH41" s="269"/>
      <c r="AI41" s="403"/>
      <c r="AJ41" s="277"/>
      <c r="AK41" s="2"/>
      <c r="AL41" s="2"/>
    </row>
    <row r="42" spans="2:38" ht="16.399999999999999" customHeight="1">
      <c r="B42" s="271"/>
      <c r="C42" s="267"/>
      <c r="D42" s="294"/>
      <c r="E42" s="267" t="s">
        <v>11146</v>
      </c>
      <c r="F42" s="267"/>
      <c r="G42" s="267"/>
      <c r="H42" s="267"/>
      <c r="I42" s="267"/>
      <c r="J42" s="267"/>
      <c r="L42" s="267"/>
      <c r="M42" s="267"/>
      <c r="N42" s="267"/>
      <c r="O42" s="267"/>
      <c r="P42" s="267"/>
      <c r="Q42" s="267"/>
      <c r="R42" s="267"/>
      <c r="S42" s="267"/>
      <c r="T42" s="267"/>
      <c r="U42" s="267"/>
      <c r="V42" s="267"/>
      <c r="W42" s="267"/>
      <c r="X42" s="267"/>
      <c r="Y42" s="267"/>
      <c r="Z42" s="267"/>
      <c r="AA42" s="267"/>
      <c r="AB42" s="267"/>
      <c r="AC42" s="354"/>
      <c r="AE42" s="375"/>
      <c r="AF42" s="390"/>
      <c r="AG42" s="396"/>
      <c r="AH42" s="269"/>
      <c r="AI42" s="403"/>
      <c r="AJ42" s="277"/>
      <c r="AK42" s="2"/>
      <c r="AL42" s="2"/>
    </row>
    <row r="43" spans="2:38" ht="16.399999999999999" customHeight="1">
      <c r="B43" s="271"/>
      <c r="C43" s="267"/>
      <c r="D43" s="295"/>
      <c r="E43" s="315" t="s">
        <v>7454</v>
      </c>
      <c r="F43" s="315"/>
      <c r="G43" s="315"/>
      <c r="H43" s="315"/>
      <c r="I43" s="315"/>
      <c r="J43" s="315"/>
      <c r="K43" s="315"/>
      <c r="L43" s="315"/>
      <c r="M43" s="315"/>
      <c r="N43" s="315"/>
      <c r="O43" s="315"/>
      <c r="P43" s="315"/>
      <c r="Q43" s="315"/>
      <c r="R43" s="315"/>
      <c r="S43" s="315"/>
      <c r="T43" s="315"/>
      <c r="U43" s="315"/>
      <c r="V43" s="315"/>
      <c r="W43" s="315"/>
      <c r="X43" s="315"/>
      <c r="Y43" s="315"/>
      <c r="Z43" s="315"/>
      <c r="AA43" s="315"/>
      <c r="AB43" s="315"/>
      <c r="AC43" s="357"/>
      <c r="AE43" s="376"/>
      <c r="AF43" s="391"/>
      <c r="AG43" s="396"/>
      <c r="AH43" s="269"/>
      <c r="AI43" s="403"/>
      <c r="AJ43" s="277"/>
      <c r="AK43" s="2"/>
      <c r="AL43" s="2"/>
    </row>
    <row r="44" spans="2:38" ht="16.399999999999999" customHeight="1">
      <c r="B44" s="271"/>
      <c r="C44" s="267"/>
      <c r="E44" s="267"/>
      <c r="F44" s="267"/>
      <c r="G44" s="267"/>
      <c r="H44" s="267"/>
      <c r="I44" s="267"/>
      <c r="J44" s="267"/>
      <c r="K44" s="267"/>
      <c r="L44" s="267"/>
      <c r="M44" s="267"/>
      <c r="N44" s="267"/>
      <c r="O44" s="267"/>
      <c r="P44" s="267"/>
      <c r="Q44" s="267"/>
      <c r="R44" s="267"/>
      <c r="S44" s="267"/>
      <c r="T44" s="267"/>
      <c r="U44" s="267"/>
      <c r="V44" s="267"/>
      <c r="W44" s="267"/>
      <c r="X44" s="267"/>
      <c r="Y44" s="267"/>
      <c r="Z44" s="267"/>
      <c r="AA44" s="267"/>
      <c r="AB44" s="267"/>
      <c r="AC44" s="267"/>
      <c r="AE44" s="381"/>
      <c r="AF44" s="381"/>
      <c r="AG44" s="396"/>
      <c r="AH44" s="269"/>
      <c r="AI44" s="403"/>
      <c r="AJ44" s="277"/>
      <c r="AK44" s="2"/>
      <c r="AL44" s="2"/>
    </row>
    <row r="45" spans="2:38">
      <c r="B45" s="267"/>
      <c r="C45" s="47" t="s">
        <v>414</v>
      </c>
      <c r="D45" s="277"/>
      <c r="E45" s="277"/>
      <c r="F45" s="277"/>
      <c r="G45" s="267"/>
      <c r="H45" s="267"/>
      <c r="I45" s="267"/>
      <c r="J45" s="267"/>
      <c r="K45" s="267"/>
      <c r="L45" s="267"/>
      <c r="M45" s="267"/>
      <c r="N45" s="267"/>
      <c r="O45" s="267"/>
      <c r="P45" s="267"/>
      <c r="Q45" s="267"/>
      <c r="R45" s="267"/>
      <c r="S45" s="267"/>
      <c r="T45" s="267"/>
      <c r="U45" s="267"/>
      <c r="V45" s="267"/>
      <c r="W45" s="267"/>
      <c r="X45" s="267"/>
      <c r="Y45" s="267"/>
      <c r="Z45" s="267"/>
      <c r="AA45" s="267"/>
      <c r="AB45" s="267"/>
      <c r="AC45" s="267"/>
      <c r="AD45" s="267"/>
      <c r="AI45" s="31"/>
    </row>
    <row r="46" spans="2:38" ht="15" customHeight="1">
      <c r="B46" s="271"/>
      <c r="C46" s="267">
        <v>7</v>
      </c>
      <c r="D46" s="277" t="s">
        <v>11238</v>
      </c>
      <c r="E46" s="267"/>
      <c r="F46" s="267"/>
      <c r="G46" s="267"/>
      <c r="H46" s="267"/>
      <c r="I46" s="267"/>
      <c r="J46" s="267"/>
      <c r="K46" s="267"/>
      <c r="L46" s="267"/>
      <c r="M46" s="267"/>
      <c r="N46" s="267"/>
      <c r="O46" s="267"/>
      <c r="P46" s="267"/>
      <c r="Q46" s="267"/>
      <c r="R46" s="267"/>
      <c r="S46" s="267"/>
      <c r="T46" s="267"/>
      <c r="U46" s="267"/>
      <c r="V46" s="267"/>
      <c r="W46" s="267"/>
      <c r="X46" s="267"/>
      <c r="Y46" s="267"/>
      <c r="Z46" s="267"/>
      <c r="AA46" s="267"/>
      <c r="AB46" s="267"/>
      <c r="AC46" s="267"/>
      <c r="AG46" s="396" t="str">
        <f>IF(AI46=TRUE,IF(OR(AI47:AI51)=TRUE,"a,","a"),"")</f>
        <v>a,</v>
      </c>
      <c r="AH46" s="269"/>
      <c r="AI46" s="404" t="b">
        <v>1</v>
      </c>
      <c r="AJ46" s="2"/>
      <c r="AK46" s="2"/>
      <c r="AL46" s="2"/>
    </row>
    <row r="47" spans="2:38" ht="16.399999999999999" customHeight="1">
      <c r="B47" s="271"/>
      <c r="C47" s="267"/>
      <c r="D47" s="296"/>
      <c r="E47" s="292" t="s">
        <v>11097</v>
      </c>
      <c r="F47" s="292"/>
      <c r="G47" s="292"/>
      <c r="H47" s="292"/>
      <c r="I47" s="292"/>
      <c r="J47" s="292"/>
      <c r="K47" s="292"/>
      <c r="L47" s="292"/>
      <c r="M47" s="292"/>
      <c r="N47" s="340"/>
      <c r="O47" s="344"/>
      <c r="P47" s="292" t="s">
        <v>1298</v>
      </c>
      <c r="Q47" s="292"/>
      <c r="R47" s="28"/>
      <c r="S47" s="28"/>
      <c r="T47" s="292"/>
      <c r="U47" s="292"/>
      <c r="V47" s="292"/>
      <c r="W47" s="292"/>
      <c r="X47" s="344"/>
      <c r="Y47" s="344"/>
      <c r="Z47" s="344"/>
      <c r="AA47" s="292"/>
      <c r="AB47" s="292"/>
      <c r="AC47" s="358"/>
      <c r="AE47" s="374" t="str">
        <f>IF(AND(AI51=TRUE,OR(AI46:AI50)=TRUE),"入力不備",IF(OR(AI46:AI51)=TRUE,CONCATENATE(AG46,AG47,AG48,AG49,AG50,AG51),"未回答"))</f>
        <v>a,c,d,e</v>
      </c>
      <c r="AF47" s="389"/>
      <c r="AG47" s="396" t="str">
        <f>IF(AI47=TRUE,IF(OR(AI48:AI51)=TRUE,"b,","b"),"")</f>
        <v/>
      </c>
      <c r="AH47" s="269"/>
      <c r="AI47" s="404" t="b">
        <v>0</v>
      </c>
      <c r="AJ47" s="2"/>
      <c r="AK47" s="2"/>
      <c r="AL47" s="2"/>
    </row>
    <row r="48" spans="2:38" ht="16.399999999999999" customHeight="1">
      <c r="B48" s="271"/>
      <c r="C48" s="267"/>
      <c r="D48" s="297"/>
      <c r="E48" s="312" t="s">
        <v>11100</v>
      </c>
      <c r="F48" s="312"/>
      <c r="G48" s="312"/>
      <c r="H48" s="312"/>
      <c r="I48" s="312"/>
      <c r="J48" s="312"/>
      <c r="K48" s="312"/>
      <c r="L48" s="312"/>
      <c r="M48" s="312"/>
      <c r="N48" s="337"/>
      <c r="O48" s="329"/>
      <c r="P48" s="312" t="s">
        <v>9792</v>
      </c>
      <c r="Q48" s="312"/>
      <c r="T48" s="312"/>
      <c r="U48" s="312"/>
      <c r="V48" s="312"/>
      <c r="W48" s="312"/>
      <c r="X48" s="312"/>
      <c r="Y48" s="329"/>
      <c r="Z48" s="329"/>
      <c r="AA48" s="329"/>
      <c r="AB48" s="329"/>
      <c r="AC48" s="359"/>
      <c r="AE48" s="375"/>
      <c r="AF48" s="390"/>
      <c r="AG48" s="396" t="str">
        <f>IF(AI48=TRUE,IF(OR(AI49:AI51)=TRUE,"c,","c"),"")</f>
        <v>c,</v>
      </c>
      <c r="AH48" s="269"/>
      <c r="AI48" s="404" t="b">
        <v>1</v>
      </c>
      <c r="AJ48" s="2"/>
      <c r="AK48" s="2"/>
      <c r="AL48" s="2"/>
    </row>
    <row r="49" spans="2:38" ht="16.399999999999999" customHeight="1">
      <c r="B49" s="271"/>
      <c r="C49" s="267"/>
      <c r="D49" s="298"/>
      <c r="E49" s="312" t="s">
        <v>3380</v>
      </c>
      <c r="F49" s="329"/>
      <c r="G49" s="329"/>
      <c r="H49" s="312"/>
      <c r="I49" s="312"/>
      <c r="J49" s="312"/>
      <c r="K49" s="312"/>
      <c r="L49" s="312"/>
      <c r="M49" s="337"/>
      <c r="N49" s="329"/>
      <c r="O49" s="312"/>
      <c r="P49" s="312"/>
      <c r="Q49" s="312"/>
      <c r="R49" s="312"/>
      <c r="S49" s="312"/>
      <c r="T49" s="312"/>
      <c r="U49" s="267"/>
      <c r="V49" s="312" t="s">
        <v>2190</v>
      </c>
      <c r="W49" s="312"/>
      <c r="X49" s="312"/>
      <c r="Y49" s="312"/>
      <c r="Z49" s="312"/>
      <c r="AA49" s="312"/>
      <c r="AB49" s="312"/>
      <c r="AC49" s="359"/>
      <c r="AE49" s="376"/>
      <c r="AF49" s="391"/>
      <c r="AG49" s="396" t="str">
        <f>IF(AI49=TRUE,IF(OR(AI50:AI51)=TRUE,"d,","d"),"")</f>
        <v>d,</v>
      </c>
      <c r="AH49" s="269"/>
      <c r="AI49" s="404" t="b">
        <v>1</v>
      </c>
      <c r="AJ49" s="2"/>
      <c r="AK49" s="2"/>
      <c r="AL49" s="2"/>
    </row>
    <row r="50" spans="2:38" ht="16.399999999999999" customHeight="1">
      <c r="B50" s="271"/>
      <c r="C50" s="267"/>
      <c r="D50" s="292"/>
      <c r="E50" s="292"/>
      <c r="F50" s="309"/>
      <c r="G50" s="309"/>
      <c r="H50" s="309"/>
      <c r="I50" s="309"/>
      <c r="J50" s="309"/>
      <c r="K50" s="309"/>
      <c r="L50" s="309"/>
      <c r="M50" s="309"/>
      <c r="N50" s="309"/>
      <c r="O50" s="292"/>
      <c r="P50" s="309"/>
      <c r="Q50" s="309"/>
      <c r="R50" s="309"/>
      <c r="S50" s="309"/>
      <c r="T50" s="309"/>
      <c r="U50" s="309"/>
      <c r="V50" s="309"/>
      <c r="W50" s="292"/>
      <c r="X50" s="292"/>
      <c r="Y50" s="292"/>
      <c r="Z50" s="309"/>
      <c r="AA50" s="309"/>
      <c r="AB50" s="309"/>
      <c r="AC50" s="309"/>
      <c r="AE50" s="379"/>
      <c r="AF50" s="379"/>
      <c r="AG50" s="396" t="str">
        <f>IF(AI50=TRUE,IF(AI51=TRUE,"e,","e"),"")</f>
        <v>e</v>
      </c>
      <c r="AH50" s="269"/>
      <c r="AI50" s="404" t="b">
        <v>1</v>
      </c>
      <c r="AJ50" s="2"/>
      <c r="AK50" s="2"/>
      <c r="AL50" s="2"/>
    </row>
    <row r="51" spans="2:38" s="267" customFormat="1" ht="15.75">
      <c r="B51" s="271"/>
      <c r="C51" s="277">
        <v>8</v>
      </c>
      <c r="D51" s="277" t="s">
        <v>201</v>
      </c>
      <c r="E51" s="277"/>
      <c r="F51" s="277"/>
      <c r="AE51" s="265"/>
      <c r="AF51" s="265"/>
      <c r="AG51" s="396" t="str">
        <f>IF(AI51=TRUE,"f","")</f>
        <v/>
      </c>
      <c r="AH51" s="277"/>
      <c r="AI51" s="401" t="b">
        <v>0</v>
      </c>
      <c r="AJ51" s="277"/>
      <c r="AK51" s="277"/>
      <c r="AL51" s="277"/>
    </row>
    <row r="52" spans="2:38">
      <c r="B52" s="271"/>
      <c r="C52" s="267"/>
      <c r="D52" s="280"/>
      <c r="E52" s="306" t="s">
        <v>210</v>
      </c>
      <c r="F52" s="325" t="s">
        <v>657</v>
      </c>
      <c r="G52" s="325"/>
      <c r="H52" s="325"/>
      <c r="I52" s="325"/>
      <c r="J52" s="330"/>
      <c r="K52" s="330"/>
      <c r="L52" s="325"/>
      <c r="M52" s="325"/>
      <c r="N52" s="306" t="s">
        <v>22</v>
      </c>
      <c r="O52" s="325" t="s">
        <v>59</v>
      </c>
      <c r="P52" s="325"/>
      <c r="Q52" s="325"/>
      <c r="R52" s="330"/>
      <c r="S52" s="325"/>
      <c r="T52" s="330"/>
      <c r="U52" s="325"/>
      <c r="V52" s="325"/>
      <c r="W52" s="306" t="s">
        <v>606</v>
      </c>
      <c r="X52" s="325" t="s">
        <v>670</v>
      </c>
      <c r="Y52" s="325"/>
      <c r="Z52" s="325"/>
      <c r="AA52" s="325"/>
      <c r="AB52" s="325"/>
      <c r="AC52" s="347"/>
      <c r="AE52" s="374">
        <f>IF(AI52&gt;0,AI52,"未回答")</f>
        <v>4</v>
      </c>
      <c r="AF52" s="389"/>
      <c r="AG52" s="277"/>
      <c r="AI52" s="31">
        <v>4</v>
      </c>
    </row>
    <row r="53" spans="2:38">
      <c r="B53" s="271"/>
      <c r="C53" s="267"/>
      <c r="D53" s="282"/>
      <c r="E53" s="308" t="s">
        <v>157</v>
      </c>
      <c r="F53" s="327" t="s">
        <v>674</v>
      </c>
      <c r="G53" s="327"/>
      <c r="H53" s="327"/>
      <c r="I53" s="327"/>
      <c r="J53" s="327"/>
      <c r="K53" s="332"/>
      <c r="L53" s="327"/>
      <c r="M53" s="327"/>
      <c r="N53" s="308" t="s">
        <v>244</v>
      </c>
      <c r="O53" s="327" t="s">
        <v>687</v>
      </c>
      <c r="P53" s="327"/>
      <c r="Q53" s="327"/>
      <c r="R53" s="327"/>
      <c r="S53" s="327"/>
      <c r="T53" s="327"/>
      <c r="U53" s="327"/>
      <c r="V53" s="327"/>
      <c r="W53" s="308"/>
      <c r="X53" s="327"/>
      <c r="Y53" s="327"/>
      <c r="Z53" s="327"/>
      <c r="AA53" s="327"/>
      <c r="AB53" s="327"/>
      <c r="AC53" s="349"/>
      <c r="AE53" s="376"/>
      <c r="AF53" s="391"/>
      <c r="AG53" s="277"/>
      <c r="AI53" s="31"/>
    </row>
    <row r="54" spans="2:38">
      <c r="B54" s="271"/>
      <c r="C54" s="267"/>
      <c r="D54" s="267"/>
      <c r="E54" s="267"/>
      <c r="F54" s="267"/>
      <c r="G54" s="267"/>
      <c r="H54" s="267"/>
      <c r="I54" s="267"/>
      <c r="J54" s="267"/>
      <c r="L54" s="267"/>
      <c r="M54" s="267"/>
      <c r="N54" s="267"/>
      <c r="O54" s="267"/>
      <c r="P54" s="267"/>
      <c r="Q54" s="267"/>
      <c r="R54" s="267"/>
      <c r="S54" s="267"/>
      <c r="T54" s="267"/>
      <c r="U54" s="267"/>
      <c r="V54" s="267"/>
      <c r="W54" s="267"/>
      <c r="X54" s="267"/>
      <c r="Y54" s="267"/>
      <c r="Z54" s="267"/>
      <c r="AA54" s="267"/>
      <c r="AB54" s="267"/>
      <c r="AC54" s="267"/>
      <c r="AE54" s="381"/>
      <c r="AF54" s="381"/>
      <c r="AG54" s="277"/>
      <c r="AI54" s="31"/>
    </row>
    <row r="55" spans="2:38" s="267" customFormat="1" ht="15.75">
      <c r="B55" s="271"/>
      <c r="C55" s="277">
        <v>9</v>
      </c>
      <c r="D55" s="277" t="s">
        <v>11132</v>
      </c>
      <c r="AE55" s="265"/>
      <c r="AF55" s="265"/>
      <c r="AG55" s="277"/>
      <c r="AH55" s="277"/>
      <c r="AI55" s="401"/>
      <c r="AJ55" s="277"/>
      <c r="AK55" s="277"/>
      <c r="AL55" s="277"/>
    </row>
    <row r="56" spans="2:38">
      <c r="B56" s="271"/>
      <c r="C56" s="267"/>
      <c r="D56" s="293"/>
      <c r="E56" s="306" t="s">
        <v>210</v>
      </c>
      <c r="F56" s="325" t="s">
        <v>657</v>
      </c>
      <c r="G56" s="314"/>
      <c r="H56" s="314"/>
      <c r="I56" s="314"/>
      <c r="J56" s="28"/>
      <c r="K56" s="28"/>
      <c r="L56" s="314"/>
      <c r="M56" s="314"/>
      <c r="N56" s="306" t="s">
        <v>22</v>
      </c>
      <c r="O56" s="325" t="s">
        <v>59</v>
      </c>
      <c r="P56" s="314"/>
      <c r="Q56" s="314"/>
      <c r="R56" s="28"/>
      <c r="S56" s="314"/>
      <c r="T56" s="28"/>
      <c r="U56" s="314"/>
      <c r="V56" s="314"/>
      <c r="W56" s="306" t="s">
        <v>606</v>
      </c>
      <c r="X56" s="325" t="s">
        <v>670</v>
      </c>
      <c r="Y56" s="314"/>
      <c r="Z56" s="314"/>
      <c r="AA56" s="314"/>
      <c r="AB56" s="314"/>
      <c r="AC56" s="356"/>
      <c r="AE56" s="374">
        <f>IF(AI56&gt;0,AI56,"未回答")</f>
        <v>1</v>
      </c>
      <c r="AF56" s="389"/>
      <c r="AG56" s="277"/>
      <c r="AI56" s="31">
        <v>1</v>
      </c>
    </row>
    <row r="57" spans="2:38">
      <c r="B57" s="271"/>
      <c r="C57" s="267"/>
      <c r="D57" s="294"/>
      <c r="E57" s="307" t="s">
        <v>157</v>
      </c>
      <c r="F57" s="326" t="s">
        <v>674</v>
      </c>
      <c r="G57" s="267"/>
      <c r="H57" s="267"/>
      <c r="I57" s="267"/>
      <c r="L57" s="267"/>
      <c r="M57" s="267"/>
      <c r="N57" s="307" t="s">
        <v>244</v>
      </c>
      <c r="O57" s="326" t="s">
        <v>687</v>
      </c>
      <c r="P57" s="267"/>
      <c r="Q57" s="267"/>
      <c r="S57" s="267"/>
      <c r="U57" s="267"/>
      <c r="V57" s="267"/>
      <c r="W57" s="307"/>
      <c r="X57" s="326"/>
      <c r="Y57" s="267"/>
      <c r="Z57" s="267"/>
      <c r="AA57" s="267"/>
      <c r="AB57" s="267"/>
      <c r="AC57" s="354"/>
      <c r="AE57" s="375"/>
      <c r="AF57" s="390"/>
      <c r="AG57" s="277"/>
      <c r="AI57" s="31"/>
    </row>
    <row r="58" spans="2:38">
      <c r="B58" s="271"/>
      <c r="C58" s="267"/>
      <c r="D58" s="291"/>
      <c r="E58" s="308" t="s">
        <v>1010</v>
      </c>
      <c r="F58" s="327" t="s">
        <v>11185</v>
      </c>
      <c r="G58" s="315"/>
      <c r="H58" s="315"/>
      <c r="I58" s="315"/>
      <c r="J58" s="315"/>
      <c r="K58" s="333"/>
      <c r="L58" s="315"/>
      <c r="M58" s="315"/>
      <c r="N58" s="308"/>
      <c r="O58" s="327"/>
      <c r="P58" s="315"/>
      <c r="Q58" s="315"/>
      <c r="R58" s="315"/>
      <c r="S58" s="315"/>
      <c r="T58" s="315"/>
      <c r="U58" s="315"/>
      <c r="V58" s="315"/>
      <c r="W58" s="345"/>
      <c r="X58" s="315"/>
      <c r="Y58" s="315"/>
      <c r="Z58" s="315"/>
      <c r="AA58" s="315"/>
      <c r="AB58" s="315"/>
      <c r="AC58" s="357"/>
      <c r="AE58" s="376"/>
      <c r="AF58" s="391"/>
      <c r="AG58" s="277"/>
      <c r="AI58" s="31"/>
    </row>
    <row r="59" spans="2:38">
      <c r="B59" s="271"/>
      <c r="C59" s="267"/>
      <c r="D59" s="267"/>
      <c r="E59" s="267"/>
      <c r="F59" s="267"/>
      <c r="G59" s="267"/>
      <c r="H59" s="267"/>
      <c r="I59" s="267"/>
      <c r="J59" s="267"/>
      <c r="K59" s="267"/>
      <c r="L59" s="267"/>
      <c r="M59" s="267"/>
      <c r="N59" s="267"/>
      <c r="O59" s="267"/>
      <c r="P59" s="267"/>
      <c r="Q59" s="267"/>
      <c r="R59" s="267"/>
      <c r="S59" s="267"/>
      <c r="T59" s="267"/>
      <c r="U59" s="267"/>
      <c r="V59" s="267"/>
      <c r="W59" s="267"/>
      <c r="X59" s="267"/>
      <c r="Y59" s="267"/>
      <c r="Z59" s="267"/>
      <c r="AA59" s="267"/>
      <c r="AB59" s="267"/>
      <c r="AC59" s="267"/>
      <c r="AD59" s="267"/>
      <c r="AG59" s="277"/>
      <c r="AI59" s="31"/>
    </row>
    <row r="60" spans="2:38">
      <c r="B60" s="267"/>
      <c r="C60" s="47" t="s">
        <v>696</v>
      </c>
      <c r="D60" s="277"/>
      <c r="E60" s="277"/>
      <c r="F60" s="277"/>
      <c r="G60" s="277"/>
      <c r="H60" s="277"/>
      <c r="I60" s="277"/>
      <c r="J60" s="277"/>
      <c r="K60" s="277"/>
      <c r="L60" s="277"/>
      <c r="M60" s="277"/>
      <c r="N60" s="277"/>
      <c r="O60" s="277"/>
      <c r="P60" s="277"/>
      <c r="Q60" s="277"/>
      <c r="R60" s="277"/>
      <c r="S60" s="277"/>
      <c r="T60" s="277"/>
      <c r="U60" s="277"/>
      <c r="V60" s="277"/>
      <c r="W60" s="277"/>
      <c r="X60" s="277"/>
      <c r="Y60" s="277"/>
      <c r="Z60" s="277"/>
      <c r="AA60" s="277"/>
      <c r="AB60" s="277"/>
      <c r="AC60" s="277"/>
      <c r="AD60" s="277"/>
      <c r="AE60" s="279"/>
      <c r="AF60" s="279"/>
      <c r="AG60" s="277"/>
      <c r="AI60" s="31"/>
    </row>
    <row r="61" spans="2:38" s="267" customFormat="1" ht="15.75">
      <c r="C61" s="277">
        <v>10</v>
      </c>
      <c r="D61" s="277" t="s">
        <v>698</v>
      </c>
      <c r="E61" s="277"/>
      <c r="F61" s="277"/>
      <c r="G61" s="277"/>
      <c r="H61" s="277"/>
      <c r="I61" s="277"/>
      <c r="J61" s="277"/>
      <c r="K61" s="277"/>
      <c r="L61" s="277"/>
      <c r="M61" s="277"/>
      <c r="N61" s="277"/>
      <c r="O61" s="277"/>
      <c r="P61" s="277"/>
      <c r="Q61" s="277"/>
      <c r="R61" s="277"/>
      <c r="S61" s="277"/>
      <c r="T61" s="277"/>
      <c r="U61" s="277"/>
      <c r="V61" s="277"/>
      <c r="W61" s="277"/>
      <c r="X61" s="277"/>
      <c r="Y61" s="346"/>
      <c r="Z61" s="346"/>
      <c r="AA61" s="346"/>
      <c r="AB61" s="346"/>
      <c r="AC61" s="346"/>
      <c r="AD61" s="346"/>
      <c r="AE61" s="382"/>
      <c r="AF61" s="382"/>
      <c r="AG61" s="277"/>
      <c r="AH61" s="277"/>
      <c r="AI61" s="401"/>
      <c r="AJ61" s="277"/>
      <c r="AK61" s="277"/>
      <c r="AL61" s="277"/>
    </row>
    <row r="62" spans="2:38" s="267" customFormat="1" ht="15.75">
      <c r="C62" s="277"/>
      <c r="D62" s="277" t="s">
        <v>11942</v>
      </c>
      <c r="E62" s="277"/>
      <c r="F62" s="277"/>
      <c r="G62" s="277"/>
      <c r="H62" s="277"/>
      <c r="I62" s="277"/>
      <c r="J62" s="277"/>
      <c r="K62" s="277"/>
      <c r="L62" s="277"/>
      <c r="M62" s="277"/>
      <c r="N62" s="277"/>
      <c r="O62" s="277"/>
      <c r="P62" s="277"/>
      <c r="Q62" s="277"/>
      <c r="R62" s="277"/>
      <c r="S62" s="277"/>
      <c r="T62" s="277"/>
      <c r="U62" s="277"/>
      <c r="V62" s="277"/>
      <c r="W62" s="277"/>
      <c r="X62" s="277"/>
      <c r="Y62" s="346"/>
      <c r="Z62" s="346"/>
      <c r="AA62" s="346"/>
      <c r="AB62" s="346"/>
      <c r="AC62" s="346"/>
      <c r="AD62" s="346"/>
      <c r="AE62" s="382"/>
      <c r="AF62" s="382"/>
      <c r="AG62" s="277"/>
      <c r="AH62" s="277"/>
      <c r="AI62" s="401"/>
      <c r="AJ62" s="277"/>
      <c r="AK62" s="277"/>
      <c r="AL62" s="277"/>
    </row>
    <row r="63" spans="2:38" s="267" customFormat="1" ht="15" customHeight="1">
      <c r="C63" s="277"/>
      <c r="D63" s="299" t="s">
        <v>354</v>
      </c>
      <c r="E63" s="317" t="str">
        <f>IF('0.基礎情報'!$H$12="",'【発出時非表示】交付金予算年度別の文章'!$B$3,IF('0.基礎情報'!$H$12='【発出時非表示】プルダウンリスト'!$B$4,'【発出時非表示】交付金予算年度別の文章'!$B$4,IF('0.基礎情報'!$H$12='【発出時非表示】プルダウンリスト'!$B$5,'【発出時非表示】交付金予算年度別の文章'!$B$5,'【発出時非表示】交付金予算年度別の文章'!$B$6)))</f>
        <v>既に同じサービスを実装している複数の自治体に事前にヒアリングを行い、体制構築におけるポイントや必要稼働等を把握した。その上で、首長より関連する部課の責任者に対して、本サービスの実装を「重点プロジェクト」として全庁横断的に実施するよう呼びかけた。また、「サービス推進ワーキング」を設置し、月一回の定例会にて情報共有を行うことにより、財務調整やＰＲ時の広報担当課との調整を円滑に行うことができた。また、地域のステークホルダーに関しても、商工会や観光協会等も参画する推進体制を早期に構築していたことで、サービス体験会も共同で開催するなど地域へのサービスの理解浸透に寄与することができた。</v>
      </c>
      <c r="F63" s="317"/>
      <c r="G63" s="317"/>
      <c r="H63" s="317"/>
      <c r="I63" s="317"/>
      <c r="J63" s="317"/>
      <c r="K63" s="317"/>
      <c r="L63" s="317"/>
      <c r="M63" s="317"/>
      <c r="N63" s="317"/>
      <c r="O63" s="317"/>
      <c r="P63" s="317"/>
      <c r="Q63" s="317"/>
      <c r="R63" s="317"/>
      <c r="S63" s="317"/>
      <c r="T63" s="317"/>
      <c r="U63" s="317"/>
      <c r="V63" s="317"/>
      <c r="W63" s="317"/>
      <c r="X63" s="317"/>
      <c r="Y63" s="317"/>
      <c r="Z63" s="317"/>
      <c r="AA63" s="317"/>
      <c r="AB63" s="317"/>
      <c r="AC63" s="317"/>
      <c r="AD63" s="369"/>
      <c r="AE63" s="383"/>
      <c r="AF63" s="383"/>
      <c r="AG63" s="277"/>
      <c r="AH63" s="277"/>
      <c r="AI63" s="401"/>
      <c r="AJ63" s="277"/>
      <c r="AK63" s="277"/>
      <c r="AL63" s="277"/>
    </row>
    <row r="64" spans="2:38" s="267" customFormat="1" ht="15" customHeight="1">
      <c r="C64" s="277"/>
      <c r="D64" s="299"/>
      <c r="E64" s="317"/>
      <c r="F64" s="317"/>
      <c r="G64" s="317"/>
      <c r="H64" s="317"/>
      <c r="I64" s="317"/>
      <c r="J64" s="317"/>
      <c r="K64" s="317"/>
      <c r="L64" s="317"/>
      <c r="M64" s="317"/>
      <c r="N64" s="317"/>
      <c r="O64" s="317"/>
      <c r="P64" s="317"/>
      <c r="Q64" s="317"/>
      <c r="R64" s="317"/>
      <c r="S64" s="317"/>
      <c r="T64" s="317"/>
      <c r="U64" s="317"/>
      <c r="V64" s="317"/>
      <c r="W64" s="317"/>
      <c r="X64" s="317"/>
      <c r="Y64" s="317"/>
      <c r="Z64" s="317"/>
      <c r="AA64" s="317"/>
      <c r="AB64" s="317"/>
      <c r="AC64" s="317"/>
      <c r="AD64" s="369"/>
      <c r="AE64" s="383"/>
      <c r="AF64" s="383"/>
      <c r="AG64" s="277"/>
      <c r="AH64" s="277"/>
      <c r="AI64" s="401"/>
      <c r="AJ64" s="277"/>
      <c r="AK64" s="277"/>
      <c r="AL64" s="277"/>
    </row>
    <row r="65" spans="2:38" s="267" customFormat="1" ht="15" customHeight="1">
      <c r="C65" s="277"/>
      <c r="D65" s="299"/>
      <c r="E65" s="317"/>
      <c r="F65" s="317"/>
      <c r="G65" s="317"/>
      <c r="H65" s="317"/>
      <c r="I65" s="317"/>
      <c r="J65" s="317"/>
      <c r="K65" s="317"/>
      <c r="L65" s="317"/>
      <c r="M65" s="317"/>
      <c r="N65" s="317"/>
      <c r="O65" s="317"/>
      <c r="P65" s="317"/>
      <c r="Q65" s="317"/>
      <c r="R65" s="317"/>
      <c r="S65" s="317"/>
      <c r="T65" s="317"/>
      <c r="U65" s="317"/>
      <c r="V65" s="317"/>
      <c r="W65" s="317"/>
      <c r="X65" s="317"/>
      <c r="Y65" s="317"/>
      <c r="Z65" s="317"/>
      <c r="AA65" s="317"/>
      <c r="AB65" s="317"/>
      <c r="AC65" s="317"/>
      <c r="AD65" s="369"/>
      <c r="AE65" s="383"/>
      <c r="AF65" s="383"/>
      <c r="AG65" s="277"/>
      <c r="AH65" s="277"/>
      <c r="AI65" s="401"/>
      <c r="AJ65" s="277"/>
      <c r="AK65" s="277"/>
      <c r="AL65" s="277"/>
    </row>
    <row r="66" spans="2:38" s="267" customFormat="1" ht="15" customHeight="1">
      <c r="C66" s="277"/>
      <c r="D66" s="299"/>
      <c r="E66" s="317"/>
      <c r="F66" s="317"/>
      <c r="G66" s="317"/>
      <c r="H66" s="317"/>
      <c r="I66" s="317"/>
      <c r="J66" s="317"/>
      <c r="K66" s="317"/>
      <c r="L66" s="317"/>
      <c r="M66" s="317"/>
      <c r="N66" s="317"/>
      <c r="O66" s="317"/>
      <c r="P66" s="317"/>
      <c r="Q66" s="317"/>
      <c r="R66" s="317"/>
      <c r="S66" s="317"/>
      <c r="T66" s="317"/>
      <c r="U66" s="317"/>
      <c r="V66" s="317"/>
      <c r="W66" s="317"/>
      <c r="X66" s="317"/>
      <c r="Y66" s="317"/>
      <c r="Z66" s="317"/>
      <c r="AA66" s="317"/>
      <c r="AB66" s="317"/>
      <c r="AC66" s="317"/>
      <c r="AD66" s="369"/>
      <c r="AE66" s="383"/>
      <c r="AF66" s="383"/>
      <c r="AG66" s="277"/>
      <c r="AH66" s="277"/>
      <c r="AI66" s="401"/>
      <c r="AJ66" s="277"/>
      <c r="AK66" s="277"/>
      <c r="AL66" s="277"/>
    </row>
    <row r="67" spans="2:38" s="267" customFormat="1" ht="15" customHeight="1">
      <c r="C67" s="277"/>
      <c r="D67" s="299"/>
      <c r="E67" s="317"/>
      <c r="F67" s="317"/>
      <c r="G67" s="317"/>
      <c r="H67" s="317"/>
      <c r="I67" s="317"/>
      <c r="J67" s="317"/>
      <c r="K67" s="317"/>
      <c r="L67" s="317"/>
      <c r="M67" s="317"/>
      <c r="N67" s="317"/>
      <c r="O67" s="317"/>
      <c r="P67" s="317"/>
      <c r="Q67" s="317"/>
      <c r="R67" s="317"/>
      <c r="S67" s="317"/>
      <c r="T67" s="317"/>
      <c r="U67" s="317"/>
      <c r="V67" s="317"/>
      <c r="W67" s="317"/>
      <c r="X67" s="317"/>
      <c r="Y67" s="317"/>
      <c r="Z67" s="317"/>
      <c r="AA67" s="317"/>
      <c r="AB67" s="317"/>
      <c r="AC67" s="317"/>
      <c r="AD67" s="369"/>
      <c r="AE67" s="383"/>
      <c r="AF67" s="383"/>
      <c r="AG67" s="277"/>
      <c r="AH67" s="277"/>
      <c r="AI67" s="401"/>
      <c r="AJ67" s="277"/>
      <c r="AK67" s="277"/>
      <c r="AL67" s="277"/>
    </row>
    <row r="68" spans="2:38" s="267" customFormat="1" ht="15.75">
      <c r="B68" s="271"/>
      <c r="C68" s="277"/>
      <c r="D68" s="299"/>
      <c r="E68" s="317"/>
      <c r="F68" s="317"/>
      <c r="G68" s="317"/>
      <c r="H68" s="317"/>
      <c r="I68" s="317"/>
      <c r="J68" s="317"/>
      <c r="K68" s="317"/>
      <c r="L68" s="317"/>
      <c r="M68" s="317"/>
      <c r="N68" s="317"/>
      <c r="O68" s="317"/>
      <c r="P68" s="317"/>
      <c r="Q68" s="317"/>
      <c r="R68" s="317"/>
      <c r="S68" s="317"/>
      <c r="T68" s="317"/>
      <c r="U68" s="317"/>
      <c r="V68" s="317"/>
      <c r="W68" s="317"/>
      <c r="X68" s="317"/>
      <c r="Y68" s="317"/>
      <c r="Z68" s="317"/>
      <c r="AA68" s="317"/>
      <c r="AB68" s="317"/>
      <c r="AC68" s="317"/>
      <c r="AD68" s="369"/>
      <c r="AE68" s="383"/>
      <c r="AF68" s="383"/>
      <c r="AG68" s="277"/>
      <c r="AH68" s="277"/>
      <c r="AI68" s="401"/>
      <c r="AJ68" s="277"/>
      <c r="AK68" s="277"/>
      <c r="AL68" s="277"/>
    </row>
    <row r="69" spans="2:38" s="267" customFormat="1" ht="15.75">
      <c r="B69" s="271"/>
      <c r="C69" s="277"/>
      <c r="D69" s="299" t="s">
        <v>703</v>
      </c>
      <c r="E69" s="316"/>
      <c r="F69" s="316"/>
      <c r="G69" s="316"/>
      <c r="H69" s="316"/>
      <c r="I69" s="316"/>
      <c r="J69" s="316"/>
      <c r="K69" s="316"/>
      <c r="L69" s="316"/>
      <c r="M69" s="316"/>
      <c r="N69" s="316"/>
      <c r="O69" s="316"/>
      <c r="P69" s="316"/>
      <c r="Q69" s="316"/>
      <c r="R69" s="316"/>
      <c r="S69" s="316"/>
      <c r="T69" s="316"/>
      <c r="U69" s="316"/>
      <c r="V69" s="316"/>
      <c r="W69" s="316"/>
      <c r="X69" s="316"/>
      <c r="Y69" s="316"/>
      <c r="Z69" s="316"/>
      <c r="AA69" s="316"/>
      <c r="AB69" s="316"/>
      <c r="AC69" s="316"/>
      <c r="AD69" s="369"/>
      <c r="AE69" s="383"/>
      <c r="AF69" s="383"/>
      <c r="AG69" s="277"/>
      <c r="AH69" s="277"/>
      <c r="AI69" s="401"/>
      <c r="AJ69" s="277"/>
      <c r="AK69" s="277"/>
      <c r="AL69" s="277"/>
    </row>
    <row r="70" spans="2:38" ht="16.5" customHeight="1">
      <c r="B70" s="273"/>
      <c r="C70" s="278"/>
      <c r="D70" s="300" t="s">
        <v>16389</v>
      </c>
      <c r="E70" s="318"/>
      <c r="F70" s="318"/>
      <c r="G70" s="318"/>
      <c r="H70" s="318"/>
      <c r="I70" s="318"/>
      <c r="J70" s="318"/>
      <c r="K70" s="318"/>
      <c r="L70" s="318"/>
      <c r="M70" s="318"/>
      <c r="N70" s="318"/>
      <c r="O70" s="318"/>
      <c r="P70" s="318"/>
      <c r="Q70" s="318"/>
      <c r="R70" s="318"/>
      <c r="S70" s="318"/>
      <c r="T70" s="318"/>
      <c r="U70" s="318"/>
      <c r="V70" s="318"/>
      <c r="W70" s="318"/>
      <c r="X70" s="318"/>
      <c r="Y70" s="318"/>
      <c r="Z70" s="318"/>
      <c r="AA70" s="318"/>
      <c r="AB70" s="318"/>
      <c r="AC70" s="360"/>
      <c r="AD70" s="273"/>
      <c r="AE70" s="384" t="str">
        <f>IF(D70="","未回答",IF(LEN(D70)&lt;200,LEN(D70)&amp;"字  (字数 不足)",LEN(D70)&amp;"字"))</f>
        <v>256字</v>
      </c>
      <c r="AF70" s="392"/>
      <c r="AG70" s="277"/>
      <c r="AI70" s="31" t="str">
        <f>D70</f>
        <v>庁内グループウェア内に本事業に関連するメンバー全員を含めたグループを作成し、情報共有やスケジュール管理、各種協議事項について、全体で共有しながら進めることとした。協議結果や事業者とのやり取りも文書で見える形で情報共有することにより、情報伝達の不確実性をなくし、当初は仕様書の作成等において遅れも生じたが、変更後はスケジュール通り業務を進めていくことが出来た。
また、関係部署以外の部署にも本事業への取組状況を周知することにより、システムへの理解を浸透させ、施設の管理運営に関する改善策の検討に繋げることができた。</v>
      </c>
    </row>
    <row r="71" spans="2:38">
      <c r="B71" s="273"/>
      <c r="C71" s="278"/>
      <c r="D71" s="301"/>
      <c r="E71" s="319"/>
      <c r="F71" s="319"/>
      <c r="G71" s="319"/>
      <c r="H71" s="319"/>
      <c r="I71" s="319"/>
      <c r="J71" s="319"/>
      <c r="K71" s="319"/>
      <c r="L71" s="319"/>
      <c r="M71" s="319"/>
      <c r="N71" s="319"/>
      <c r="O71" s="319"/>
      <c r="P71" s="319"/>
      <c r="Q71" s="319"/>
      <c r="R71" s="319"/>
      <c r="S71" s="319"/>
      <c r="T71" s="319"/>
      <c r="U71" s="319"/>
      <c r="V71" s="319"/>
      <c r="W71" s="319"/>
      <c r="X71" s="319"/>
      <c r="Y71" s="319"/>
      <c r="Z71" s="319"/>
      <c r="AA71" s="319"/>
      <c r="AB71" s="319"/>
      <c r="AC71" s="361"/>
      <c r="AD71" s="273"/>
      <c r="AE71" s="385"/>
      <c r="AF71" s="393"/>
      <c r="AG71" s="277"/>
      <c r="AI71" s="31"/>
    </row>
    <row r="72" spans="2:38">
      <c r="B72" s="273"/>
      <c r="C72" s="278"/>
      <c r="D72" s="301"/>
      <c r="E72" s="319"/>
      <c r="F72" s="319"/>
      <c r="G72" s="319"/>
      <c r="H72" s="319"/>
      <c r="I72" s="319"/>
      <c r="J72" s="319"/>
      <c r="K72" s="319"/>
      <c r="L72" s="319"/>
      <c r="M72" s="319"/>
      <c r="N72" s="319"/>
      <c r="O72" s="319"/>
      <c r="P72" s="319"/>
      <c r="Q72" s="319"/>
      <c r="R72" s="319"/>
      <c r="S72" s="319"/>
      <c r="T72" s="319"/>
      <c r="U72" s="319"/>
      <c r="V72" s="319"/>
      <c r="W72" s="319"/>
      <c r="X72" s="319"/>
      <c r="Y72" s="319"/>
      <c r="Z72" s="319"/>
      <c r="AA72" s="319"/>
      <c r="AB72" s="319"/>
      <c r="AC72" s="361"/>
      <c r="AD72" s="273"/>
      <c r="AE72" s="385"/>
      <c r="AF72" s="393"/>
      <c r="AG72" s="277"/>
      <c r="AI72" s="31"/>
    </row>
    <row r="73" spans="2:38">
      <c r="B73" s="273"/>
      <c r="C73" s="278"/>
      <c r="D73" s="301"/>
      <c r="E73" s="319"/>
      <c r="F73" s="319"/>
      <c r="G73" s="319"/>
      <c r="H73" s="319"/>
      <c r="I73" s="319"/>
      <c r="J73" s="319"/>
      <c r="K73" s="319"/>
      <c r="L73" s="319"/>
      <c r="M73" s="319"/>
      <c r="N73" s="319"/>
      <c r="O73" s="319"/>
      <c r="P73" s="319"/>
      <c r="Q73" s="319"/>
      <c r="R73" s="319"/>
      <c r="S73" s="319"/>
      <c r="T73" s="319"/>
      <c r="U73" s="319"/>
      <c r="V73" s="319"/>
      <c r="W73" s="319"/>
      <c r="X73" s="319"/>
      <c r="Y73" s="319"/>
      <c r="Z73" s="319"/>
      <c r="AA73" s="319"/>
      <c r="AB73" s="319"/>
      <c r="AC73" s="361"/>
      <c r="AD73" s="273"/>
      <c r="AE73" s="385"/>
      <c r="AF73" s="393"/>
      <c r="AG73" s="277"/>
      <c r="AI73" s="31"/>
    </row>
    <row r="74" spans="2:38">
      <c r="B74" s="273"/>
      <c r="C74" s="278"/>
      <c r="D74" s="301"/>
      <c r="E74" s="319"/>
      <c r="F74" s="319"/>
      <c r="G74" s="319"/>
      <c r="H74" s="319"/>
      <c r="I74" s="319"/>
      <c r="J74" s="319"/>
      <c r="K74" s="319"/>
      <c r="L74" s="319"/>
      <c r="M74" s="319"/>
      <c r="N74" s="319"/>
      <c r="O74" s="319"/>
      <c r="P74" s="319"/>
      <c r="Q74" s="319"/>
      <c r="R74" s="319"/>
      <c r="S74" s="319"/>
      <c r="T74" s="319"/>
      <c r="U74" s="319"/>
      <c r="V74" s="319"/>
      <c r="W74" s="319"/>
      <c r="X74" s="319"/>
      <c r="Y74" s="319"/>
      <c r="Z74" s="319"/>
      <c r="AA74" s="319"/>
      <c r="AB74" s="319"/>
      <c r="AC74" s="361"/>
      <c r="AD74" s="273"/>
      <c r="AE74" s="385"/>
      <c r="AF74" s="393"/>
      <c r="AG74" s="397"/>
      <c r="AH74" s="399"/>
      <c r="AI74" s="31"/>
    </row>
    <row r="75" spans="2:38" ht="16.5" customHeight="1">
      <c r="B75" s="273"/>
      <c r="C75" s="278"/>
      <c r="D75" s="302"/>
      <c r="E75" s="320"/>
      <c r="F75" s="320"/>
      <c r="G75" s="320"/>
      <c r="H75" s="320"/>
      <c r="I75" s="320"/>
      <c r="J75" s="320"/>
      <c r="K75" s="320"/>
      <c r="L75" s="320"/>
      <c r="M75" s="320"/>
      <c r="N75" s="320"/>
      <c r="O75" s="320"/>
      <c r="P75" s="320"/>
      <c r="Q75" s="320"/>
      <c r="R75" s="320"/>
      <c r="S75" s="320"/>
      <c r="T75" s="320"/>
      <c r="U75" s="320"/>
      <c r="V75" s="320"/>
      <c r="W75" s="320"/>
      <c r="X75" s="320"/>
      <c r="Y75" s="320"/>
      <c r="Z75" s="320"/>
      <c r="AA75" s="320"/>
      <c r="AB75" s="320"/>
      <c r="AC75" s="362"/>
      <c r="AD75" s="273"/>
      <c r="AE75" s="386"/>
      <c r="AF75" s="394"/>
      <c r="AG75" s="11"/>
      <c r="AH75" s="400"/>
      <c r="AI75" s="31"/>
    </row>
    <row r="76" spans="2:38">
      <c r="B76" s="271"/>
      <c r="C76" s="267"/>
      <c r="D76" s="267"/>
      <c r="E76" s="267"/>
      <c r="F76" s="267"/>
      <c r="G76" s="267"/>
      <c r="H76" s="267"/>
      <c r="I76" s="267"/>
      <c r="J76" s="267"/>
      <c r="K76" s="267"/>
      <c r="L76" s="267"/>
      <c r="M76" s="267"/>
      <c r="N76" s="267"/>
      <c r="O76" s="267"/>
      <c r="P76" s="267"/>
      <c r="Q76" s="267"/>
      <c r="R76" s="267"/>
      <c r="S76" s="267"/>
      <c r="T76" s="267"/>
      <c r="U76" s="267"/>
      <c r="V76" s="267"/>
      <c r="W76" s="267"/>
      <c r="X76" s="267"/>
      <c r="Y76" s="267"/>
      <c r="Z76" s="267"/>
      <c r="AA76" s="267"/>
      <c r="AB76" s="267"/>
      <c r="AC76" s="267"/>
      <c r="AD76" s="267"/>
      <c r="AG76" s="277"/>
      <c r="AI76" s="31"/>
    </row>
    <row r="77" spans="2:38" s="269" customFormat="1" ht="16.5" customHeight="1">
      <c r="B77" s="274"/>
      <c r="C77" s="279">
        <v>11</v>
      </c>
      <c r="D77" s="288" t="s">
        <v>11066</v>
      </c>
      <c r="E77" s="321"/>
      <c r="F77" s="321"/>
      <c r="G77" s="321"/>
      <c r="H77" s="321"/>
      <c r="I77" s="321"/>
      <c r="J77" s="321"/>
      <c r="K77" s="321"/>
      <c r="L77" s="321"/>
      <c r="M77" s="321"/>
      <c r="N77" s="321"/>
      <c r="O77" s="321"/>
      <c r="P77" s="321"/>
      <c r="Q77" s="321"/>
      <c r="R77" s="321"/>
      <c r="S77" s="321"/>
      <c r="T77" s="321"/>
      <c r="U77" s="321"/>
      <c r="V77" s="321"/>
      <c r="W77" s="321"/>
      <c r="X77" s="321"/>
      <c r="Y77" s="321"/>
      <c r="Z77" s="321"/>
      <c r="AA77" s="321"/>
      <c r="AB77" s="321"/>
      <c r="AC77" s="321"/>
      <c r="AD77" s="370"/>
      <c r="AE77" s="387"/>
      <c r="AF77" s="387"/>
      <c r="AG77" s="396"/>
      <c r="AI77" s="403"/>
    </row>
    <row r="78" spans="2:38" s="269" customFormat="1" ht="16.5" customHeight="1">
      <c r="B78" s="274"/>
      <c r="C78" s="279"/>
      <c r="D78" s="303"/>
      <c r="E78" s="322" t="s">
        <v>11068</v>
      </c>
      <c r="F78" s="322"/>
      <c r="G78" s="322"/>
      <c r="H78" s="322"/>
      <c r="I78" s="322"/>
      <c r="J78" s="322"/>
      <c r="K78" s="322"/>
      <c r="L78" s="322"/>
      <c r="M78" s="322"/>
      <c r="N78" s="322"/>
      <c r="O78" s="322"/>
      <c r="P78" s="322"/>
      <c r="Q78" s="322"/>
      <c r="R78" s="322"/>
      <c r="S78" s="322"/>
      <c r="T78" s="322"/>
      <c r="U78" s="322"/>
      <c r="V78" s="322"/>
      <c r="W78" s="322"/>
      <c r="X78" s="322"/>
      <c r="Y78" s="322"/>
      <c r="Z78" s="322"/>
      <c r="AA78" s="322"/>
      <c r="AB78" s="322"/>
      <c r="AC78" s="363"/>
      <c r="AD78" s="370"/>
      <c r="AE78" s="374" t="str">
        <f>IF(AND(AI85=TRUE,OR(AI78:AI84)=TRUE),"入力不備",IF(OR(AI78:AI85)=TRUE,CONCATENATE(AG78,AG79,AG80,AG81,AG82,AG83,AG84,AG85),"未回答"))</f>
        <v>d</v>
      </c>
      <c r="AF78" s="389"/>
      <c r="AG78" s="396" t="str">
        <f>IF(AI78=TRUE,IF(OR(AI79:AI85)=TRUE,"a,","a"),"")</f>
        <v/>
      </c>
      <c r="AI78" s="403" t="b">
        <v>0</v>
      </c>
    </row>
    <row r="79" spans="2:38" s="269" customFormat="1" ht="16.5" customHeight="1">
      <c r="B79" s="274"/>
      <c r="C79" s="279"/>
      <c r="D79" s="304"/>
      <c r="E79" s="323" t="s">
        <v>1723</v>
      </c>
      <c r="F79" s="323"/>
      <c r="G79" s="323"/>
      <c r="H79" s="323"/>
      <c r="I79" s="323"/>
      <c r="J79" s="323"/>
      <c r="K79" s="323"/>
      <c r="L79" s="323"/>
      <c r="M79" s="323"/>
      <c r="N79" s="323"/>
      <c r="O79" s="323"/>
      <c r="P79" s="323"/>
      <c r="Q79" s="323"/>
      <c r="R79" s="323"/>
      <c r="S79" s="323"/>
      <c r="T79" s="323"/>
      <c r="U79" s="323"/>
      <c r="V79" s="323"/>
      <c r="W79" s="323"/>
      <c r="X79" s="323"/>
      <c r="Y79" s="323"/>
      <c r="Z79" s="323"/>
      <c r="AA79" s="323"/>
      <c r="AB79" s="323"/>
      <c r="AC79" s="364"/>
      <c r="AD79" s="370"/>
      <c r="AE79" s="375"/>
      <c r="AF79" s="390"/>
      <c r="AG79" s="396" t="str">
        <f>IF(AI79=TRUE,IF(OR(AI80:AI85)=TRUE,"b,","b"),"")</f>
        <v/>
      </c>
      <c r="AI79" s="403" t="b">
        <v>0</v>
      </c>
    </row>
    <row r="80" spans="2:38" s="269" customFormat="1" ht="16.5" customHeight="1">
      <c r="B80" s="274"/>
      <c r="C80" s="279"/>
      <c r="D80" s="304"/>
      <c r="E80" s="323" t="s">
        <v>7212</v>
      </c>
      <c r="F80" s="323"/>
      <c r="G80" s="323"/>
      <c r="H80" s="323"/>
      <c r="I80" s="323"/>
      <c r="J80" s="323"/>
      <c r="K80" s="323"/>
      <c r="L80" s="323"/>
      <c r="M80" s="323"/>
      <c r="N80" s="323"/>
      <c r="O80" s="323"/>
      <c r="P80" s="323"/>
      <c r="Q80" s="323"/>
      <c r="R80" s="323"/>
      <c r="S80" s="323"/>
      <c r="T80" s="323"/>
      <c r="U80" s="323"/>
      <c r="V80" s="323"/>
      <c r="W80" s="323"/>
      <c r="X80" s="323"/>
      <c r="Y80" s="323"/>
      <c r="Z80" s="323"/>
      <c r="AA80" s="323"/>
      <c r="AB80" s="323"/>
      <c r="AC80" s="364"/>
      <c r="AD80" s="370"/>
      <c r="AE80" s="375"/>
      <c r="AF80" s="390"/>
      <c r="AG80" s="396" t="str">
        <f>IF(AI80=TRUE,IF(OR(AI81:AI85)=TRUE,"c,","c"),"")</f>
        <v/>
      </c>
      <c r="AI80" s="403" t="b">
        <v>0</v>
      </c>
    </row>
    <row r="81" spans="2:38" s="269" customFormat="1" ht="16.5" customHeight="1">
      <c r="B81" s="274"/>
      <c r="C81" s="279"/>
      <c r="D81" s="304"/>
      <c r="E81" s="323" t="s">
        <v>11070</v>
      </c>
      <c r="F81" s="323"/>
      <c r="G81" s="323"/>
      <c r="H81" s="323"/>
      <c r="I81" s="323"/>
      <c r="J81" s="323"/>
      <c r="K81" s="323"/>
      <c r="L81" s="323"/>
      <c r="M81" s="323"/>
      <c r="N81" s="323"/>
      <c r="O81" s="323"/>
      <c r="P81" s="323"/>
      <c r="Q81" s="323"/>
      <c r="R81" s="323"/>
      <c r="S81" s="323"/>
      <c r="T81" s="323"/>
      <c r="U81" s="323"/>
      <c r="V81" s="323"/>
      <c r="W81" s="323"/>
      <c r="X81" s="323"/>
      <c r="Y81" s="323"/>
      <c r="Z81" s="323"/>
      <c r="AA81" s="323"/>
      <c r="AB81" s="323"/>
      <c r="AC81" s="364"/>
      <c r="AD81" s="370"/>
      <c r="AE81" s="375"/>
      <c r="AF81" s="390"/>
      <c r="AG81" s="396" t="str">
        <f>IF(AI81=TRUE,IF(OR(AI82:AI85)=TRUE,"d,","d"),"")</f>
        <v>d</v>
      </c>
      <c r="AI81" s="403" t="b">
        <v>1</v>
      </c>
    </row>
    <row r="82" spans="2:38" s="269" customFormat="1" ht="16.5" customHeight="1">
      <c r="B82" s="274"/>
      <c r="C82" s="279"/>
      <c r="D82" s="304"/>
      <c r="E82" s="323" t="s">
        <v>1959</v>
      </c>
      <c r="F82" s="323"/>
      <c r="G82" s="323"/>
      <c r="H82" s="323"/>
      <c r="I82" s="323"/>
      <c r="J82" s="323"/>
      <c r="K82" s="323"/>
      <c r="L82" s="323"/>
      <c r="M82" s="323"/>
      <c r="N82" s="323"/>
      <c r="O82" s="323"/>
      <c r="P82" s="323"/>
      <c r="Q82" s="323"/>
      <c r="R82" s="323"/>
      <c r="S82" s="323"/>
      <c r="T82" s="323"/>
      <c r="U82" s="323"/>
      <c r="V82" s="323"/>
      <c r="W82" s="323"/>
      <c r="X82" s="323"/>
      <c r="Y82" s="323"/>
      <c r="Z82" s="323"/>
      <c r="AA82" s="323"/>
      <c r="AB82" s="323"/>
      <c r="AC82" s="364"/>
      <c r="AD82" s="370"/>
      <c r="AE82" s="375"/>
      <c r="AF82" s="390"/>
      <c r="AG82" s="396" t="str">
        <f>IF(AI82=TRUE,IF(OR(AI83:AI85)=TRUE,"e,","e"),"")</f>
        <v/>
      </c>
      <c r="AI82" s="403" t="b">
        <v>0</v>
      </c>
    </row>
    <row r="83" spans="2:38" s="269" customFormat="1" ht="16.5" customHeight="1">
      <c r="B83" s="274"/>
      <c r="C83" s="279"/>
      <c r="D83" s="304"/>
      <c r="E83" s="323" t="s">
        <v>8723</v>
      </c>
      <c r="F83" s="323"/>
      <c r="G83" s="323"/>
      <c r="H83" s="323"/>
      <c r="I83" s="323"/>
      <c r="J83" s="323"/>
      <c r="K83" s="323"/>
      <c r="L83" s="323"/>
      <c r="M83" s="323"/>
      <c r="N83" s="323"/>
      <c r="O83" s="323"/>
      <c r="P83" s="323"/>
      <c r="Q83" s="323"/>
      <c r="R83" s="323"/>
      <c r="S83" s="323"/>
      <c r="T83" s="323"/>
      <c r="U83" s="323"/>
      <c r="V83" s="323"/>
      <c r="W83" s="323"/>
      <c r="X83" s="323"/>
      <c r="Y83" s="323"/>
      <c r="Z83" s="323"/>
      <c r="AA83" s="323"/>
      <c r="AB83" s="323"/>
      <c r="AC83" s="364"/>
      <c r="AD83" s="370"/>
      <c r="AE83" s="375"/>
      <c r="AF83" s="390"/>
      <c r="AG83" s="396" t="str">
        <f>IF(AI83=TRUE,IF(OR(AI84:AI85)=TRUE,"f,","f"),"")</f>
        <v/>
      </c>
      <c r="AI83" s="403" t="b">
        <v>0</v>
      </c>
    </row>
    <row r="84" spans="2:38" s="269" customFormat="1" ht="16.5" customHeight="1">
      <c r="B84" s="274"/>
      <c r="C84" s="279"/>
      <c r="D84" s="304"/>
      <c r="E84" s="323" t="s">
        <v>11073</v>
      </c>
      <c r="F84" s="323"/>
      <c r="G84" s="323"/>
      <c r="H84" s="323"/>
      <c r="I84" s="323"/>
      <c r="J84" s="323"/>
      <c r="K84" s="323"/>
      <c r="L84" s="323"/>
      <c r="M84" s="323"/>
      <c r="N84" s="323"/>
      <c r="O84" s="323"/>
      <c r="P84" s="323"/>
      <c r="Q84" s="323"/>
      <c r="R84" s="323"/>
      <c r="S84" s="323"/>
      <c r="T84" s="323"/>
      <c r="U84" s="323"/>
      <c r="V84" s="323"/>
      <c r="W84" s="323"/>
      <c r="X84" s="323"/>
      <c r="Y84" s="323"/>
      <c r="Z84" s="323"/>
      <c r="AA84" s="323"/>
      <c r="AB84" s="323"/>
      <c r="AC84" s="364"/>
      <c r="AD84" s="370"/>
      <c r="AE84" s="375"/>
      <c r="AF84" s="390"/>
      <c r="AG84" s="396" t="str">
        <f>IF(AI84=TRUE,IF(AI85=TRUE,"g,","g"),"")</f>
        <v/>
      </c>
      <c r="AI84" s="403" t="b">
        <v>0</v>
      </c>
    </row>
    <row r="85" spans="2:38" s="269" customFormat="1" ht="16.5" customHeight="1">
      <c r="B85" s="274"/>
      <c r="C85" s="279"/>
      <c r="D85" s="304"/>
      <c r="E85" s="323" t="s">
        <v>2262</v>
      </c>
      <c r="F85" s="323"/>
      <c r="G85" s="323"/>
      <c r="H85" s="323"/>
      <c r="I85" s="323"/>
      <c r="J85" s="323"/>
      <c r="K85" s="323"/>
      <c r="L85" s="323"/>
      <c r="M85" s="323"/>
      <c r="N85" s="323"/>
      <c r="O85" s="323"/>
      <c r="P85" s="323"/>
      <c r="Q85" s="323"/>
      <c r="R85" s="323"/>
      <c r="S85" s="323"/>
      <c r="T85" s="323"/>
      <c r="U85" s="323"/>
      <c r="V85" s="323"/>
      <c r="W85" s="323"/>
      <c r="X85" s="323"/>
      <c r="Y85" s="323"/>
      <c r="Z85" s="323"/>
      <c r="AA85" s="323"/>
      <c r="AB85" s="323"/>
      <c r="AC85" s="364"/>
      <c r="AD85" s="370"/>
      <c r="AE85" s="376"/>
      <c r="AF85" s="391"/>
      <c r="AG85" s="396" t="str">
        <f>IF(AI85=TRUE,"h","")</f>
        <v/>
      </c>
      <c r="AI85" s="403" t="b">
        <v>0</v>
      </c>
    </row>
    <row r="86" spans="2:38" s="269" customFormat="1" ht="16.5" customHeight="1">
      <c r="B86" s="274"/>
      <c r="C86" s="279"/>
      <c r="D86" s="305" t="s">
        <v>11075</v>
      </c>
      <c r="E86" s="324"/>
      <c r="F86" s="324"/>
      <c r="G86" s="324"/>
      <c r="H86" s="324"/>
      <c r="I86" s="324"/>
      <c r="J86" s="324"/>
      <c r="K86" s="324"/>
      <c r="L86" s="324"/>
      <c r="M86" s="324"/>
      <c r="N86" s="324"/>
      <c r="O86" s="324"/>
      <c r="P86" s="324"/>
      <c r="Q86" s="324"/>
      <c r="R86" s="324"/>
      <c r="S86" s="324"/>
      <c r="T86" s="324"/>
      <c r="U86" s="324"/>
      <c r="V86" s="324"/>
      <c r="W86" s="324"/>
      <c r="X86" s="324"/>
      <c r="Y86" s="324"/>
      <c r="Z86" s="324"/>
      <c r="AA86" s="324"/>
      <c r="AB86" s="324"/>
      <c r="AC86" s="365"/>
      <c r="AD86" s="370"/>
      <c r="AE86" s="374" t="str">
        <f>IF(AI84=FALSE,"―",IF(D87="","未回答","回答済"))</f>
        <v>―</v>
      </c>
      <c r="AF86" s="389"/>
      <c r="AG86" s="396"/>
      <c r="AI86" s="403">
        <f>D87</f>
        <v>0</v>
      </c>
    </row>
    <row r="87" spans="2:38" s="269" customFormat="1" ht="16.5" customHeight="1">
      <c r="B87" s="274"/>
      <c r="C87" s="279"/>
      <c r="D87" s="287"/>
      <c r="E87" s="311"/>
      <c r="F87" s="311"/>
      <c r="G87" s="311"/>
      <c r="H87" s="311"/>
      <c r="I87" s="311"/>
      <c r="J87" s="311"/>
      <c r="K87" s="311"/>
      <c r="L87" s="311"/>
      <c r="M87" s="311"/>
      <c r="N87" s="311"/>
      <c r="O87" s="311"/>
      <c r="P87" s="311"/>
      <c r="Q87" s="311"/>
      <c r="R87" s="311"/>
      <c r="S87" s="311"/>
      <c r="T87" s="311"/>
      <c r="U87" s="311"/>
      <c r="V87" s="311"/>
      <c r="W87" s="311"/>
      <c r="X87" s="311"/>
      <c r="Y87" s="311"/>
      <c r="Z87" s="311"/>
      <c r="AA87" s="311"/>
      <c r="AB87" s="311"/>
      <c r="AC87" s="353"/>
      <c r="AD87" s="370"/>
      <c r="AE87" s="376"/>
      <c r="AF87" s="391"/>
      <c r="AG87" s="396"/>
      <c r="AI87" s="403"/>
    </row>
    <row r="88" spans="2:38" s="269" customFormat="1">
      <c r="B88" s="275"/>
      <c r="C88" s="265"/>
      <c r="D88" s="265"/>
      <c r="E88" s="265"/>
      <c r="F88" s="265"/>
      <c r="G88" s="265"/>
      <c r="H88" s="265"/>
      <c r="I88" s="265"/>
      <c r="J88" s="265"/>
      <c r="K88" s="265"/>
      <c r="L88" s="265"/>
      <c r="M88" s="265"/>
      <c r="N88" s="265"/>
      <c r="O88" s="265"/>
      <c r="P88" s="265"/>
      <c r="Q88" s="265"/>
      <c r="R88" s="265"/>
      <c r="S88" s="265"/>
      <c r="T88" s="265"/>
      <c r="U88" s="265"/>
      <c r="V88" s="265"/>
      <c r="W88" s="265"/>
      <c r="X88" s="265"/>
      <c r="Y88" s="265"/>
      <c r="Z88" s="265"/>
      <c r="AA88" s="265"/>
      <c r="AB88" s="265"/>
      <c r="AC88" s="265"/>
      <c r="AD88" s="265"/>
      <c r="AE88" s="265"/>
      <c r="AF88" s="265"/>
      <c r="AG88" s="396"/>
      <c r="AI88" s="403"/>
    </row>
    <row r="89" spans="2:38" s="267" customFormat="1" ht="15.75">
      <c r="C89" s="267">
        <v>12</v>
      </c>
      <c r="D89" s="267" t="s">
        <v>4977</v>
      </c>
      <c r="AE89" s="265"/>
      <c r="AF89" s="265"/>
      <c r="AG89" s="277"/>
      <c r="AH89" s="277"/>
      <c r="AI89" s="401"/>
      <c r="AJ89" s="277"/>
      <c r="AK89" s="277"/>
      <c r="AL89" s="277"/>
    </row>
    <row r="90" spans="2:38" s="267" customFormat="1" ht="15.75">
      <c r="D90" s="277" t="s">
        <v>5413</v>
      </c>
      <c r="AE90" s="265"/>
      <c r="AF90" s="265"/>
      <c r="AG90" s="277"/>
      <c r="AH90" s="277"/>
      <c r="AI90" s="401"/>
      <c r="AJ90" s="277"/>
      <c r="AK90" s="277"/>
      <c r="AL90" s="277"/>
    </row>
    <row r="91" spans="2:38" s="267" customFormat="1" ht="15.75">
      <c r="D91" s="267" t="s">
        <v>11150</v>
      </c>
      <c r="AE91" s="265"/>
      <c r="AF91" s="265"/>
      <c r="AG91" s="277"/>
      <c r="AH91" s="277"/>
      <c r="AI91" s="401"/>
      <c r="AJ91" s="277"/>
      <c r="AK91" s="277"/>
      <c r="AL91" s="277"/>
    </row>
    <row r="92" spans="2:38" s="267" customFormat="1" ht="15" customHeight="1">
      <c r="D92" s="299" t="s">
        <v>354</v>
      </c>
      <c r="E92" s="317" t="str">
        <f>IF('0.基礎情報'!$H$12="",'【発出時非表示】交付金予算年度別の文章'!$C$3,IF('0.基礎情報'!$H$12='【発出時非表示】プルダウンリスト'!$B$4,'【発出時非表示】交付金予算年度別の文章'!$C$4,IF('0.基礎情報'!$H$12='【発出時非表示】プルダウンリスト'!$B$5,'【発出時非表示】交付金予算年度別の文章'!$C$5,'【発出時非表示】交付金予算年度別の文章'!$C$6)))</f>
        <v>庁内の体制においては、担当原課のリーダーの稼働不足を補うために、2026年度内に専任担当者を一名増員するとともに、2026年の6月までに事業担当課が中心となって、あいまいになっていた各担当原課及び事業者、地域のステークホルダーとの役割分担を再定義して合意することで、プロジェクトのリカバリーをしっかりと行う体制づくりを行っていく。庁内に止まらず、関連するメンバーが集まる全体会議にて、サービスの推進及び改善等を議論する場を四半期に1回以上設けることで、進捗共有やプロジェクトの更なる推進を強化していく。</v>
      </c>
      <c r="F92" s="317"/>
      <c r="G92" s="317"/>
      <c r="H92" s="317"/>
      <c r="I92" s="317"/>
      <c r="J92" s="317"/>
      <c r="K92" s="317"/>
      <c r="L92" s="317"/>
      <c r="M92" s="317"/>
      <c r="N92" s="317"/>
      <c r="O92" s="317"/>
      <c r="P92" s="317"/>
      <c r="Q92" s="317"/>
      <c r="R92" s="317"/>
      <c r="S92" s="317"/>
      <c r="T92" s="317"/>
      <c r="U92" s="317"/>
      <c r="V92" s="317"/>
      <c r="W92" s="317"/>
      <c r="X92" s="317"/>
      <c r="Y92" s="317"/>
      <c r="Z92" s="317"/>
      <c r="AA92" s="317"/>
      <c r="AB92" s="317"/>
      <c r="AC92" s="317"/>
      <c r="AD92" s="369"/>
      <c r="AE92" s="383"/>
      <c r="AF92" s="383"/>
      <c r="AG92" s="277"/>
      <c r="AH92" s="277"/>
      <c r="AI92" s="401"/>
      <c r="AJ92" s="277"/>
      <c r="AK92" s="277"/>
      <c r="AL92" s="277"/>
    </row>
    <row r="93" spans="2:38" s="267" customFormat="1" ht="15.75">
      <c r="D93" s="299"/>
      <c r="E93" s="317"/>
      <c r="F93" s="317"/>
      <c r="G93" s="317"/>
      <c r="H93" s="317"/>
      <c r="I93" s="317"/>
      <c r="J93" s="317"/>
      <c r="K93" s="317"/>
      <c r="L93" s="317"/>
      <c r="M93" s="317"/>
      <c r="N93" s="317"/>
      <c r="O93" s="317"/>
      <c r="P93" s="317"/>
      <c r="Q93" s="317"/>
      <c r="R93" s="317"/>
      <c r="S93" s="317"/>
      <c r="T93" s="317"/>
      <c r="U93" s="317"/>
      <c r="V93" s="317"/>
      <c r="W93" s="317"/>
      <c r="X93" s="317"/>
      <c r="Y93" s="317"/>
      <c r="Z93" s="317"/>
      <c r="AA93" s="317"/>
      <c r="AB93" s="317"/>
      <c r="AC93" s="317"/>
      <c r="AD93" s="369"/>
      <c r="AE93" s="383"/>
      <c r="AF93" s="383"/>
      <c r="AG93" s="277"/>
      <c r="AH93" s="277"/>
      <c r="AI93" s="401"/>
      <c r="AJ93" s="277"/>
      <c r="AK93" s="277"/>
      <c r="AL93" s="277"/>
    </row>
    <row r="94" spans="2:38" s="267" customFormat="1" ht="15.75">
      <c r="D94" s="299"/>
      <c r="E94" s="317"/>
      <c r="F94" s="317"/>
      <c r="G94" s="317"/>
      <c r="H94" s="317"/>
      <c r="I94" s="317"/>
      <c r="J94" s="317"/>
      <c r="K94" s="317"/>
      <c r="L94" s="317"/>
      <c r="M94" s="317"/>
      <c r="N94" s="317"/>
      <c r="O94" s="317"/>
      <c r="P94" s="317"/>
      <c r="Q94" s="317"/>
      <c r="R94" s="317"/>
      <c r="S94" s="317"/>
      <c r="T94" s="317"/>
      <c r="U94" s="317"/>
      <c r="V94" s="317"/>
      <c r="W94" s="317"/>
      <c r="X94" s="317"/>
      <c r="Y94" s="317"/>
      <c r="Z94" s="317"/>
      <c r="AA94" s="317"/>
      <c r="AB94" s="317"/>
      <c r="AC94" s="317"/>
      <c r="AD94" s="369"/>
      <c r="AE94" s="383"/>
      <c r="AF94" s="383"/>
      <c r="AG94" s="277"/>
      <c r="AH94" s="277"/>
      <c r="AI94" s="401"/>
      <c r="AJ94" s="277"/>
      <c r="AK94" s="277"/>
      <c r="AL94" s="277"/>
    </row>
    <row r="95" spans="2:38" s="267" customFormat="1" ht="15.75">
      <c r="D95" s="299"/>
      <c r="E95" s="317"/>
      <c r="F95" s="317"/>
      <c r="G95" s="317"/>
      <c r="H95" s="317"/>
      <c r="I95" s="317"/>
      <c r="J95" s="317"/>
      <c r="K95" s="317"/>
      <c r="L95" s="317"/>
      <c r="M95" s="317"/>
      <c r="N95" s="317"/>
      <c r="O95" s="317"/>
      <c r="P95" s="317"/>
      <c r="Q95" s="317"/>
      <c r="R95" s="317"/>
      <c r="S95" s="317"/>
      <c r="T95" s="317"/>
      <c r="U95" s="317"/>
      <c r="V95" s="317"/>
      <c r="W95" s="317"/>
      <c r="X95" s="317"/>
      <c r="Y95" s="317"/>
      <c r="Z95" s="317"/>
      <c r="AA95" s="317"/>
      <c r="AB95" s="317"/>
      <c r="AC95" s="317"/>
      <c r="AD95" s="369"/>
      <c r="AE95" s="383"/>
      <c r="AF95" s="383"/>
      <c r="AG95" s="277"/>
      <c r="AH95" s="277"/>
      <c r="AI95" s="401"/>
      <c r="AJ95" s="277"/>
      <c r="AK95" s="277"/>
      <c r="AL95" s="277"/>
    </row>
    <row r="96" spans="2:38" s="267" customFormat="1" ht="15.75">
      <c r="D96" s="299" t="s">
        <v>703</v>
      </c>
      <c r="E96" s="316"/>
      <c r="F96" s="316"/>
      <c r="G96" s="316"/>
      <c r="H96" s="316"/>
      <c r="I96" s="316"/>
      <c r="J96" s="316"/>
      <c r="K96" s="316"/>
      <c r="L96" s="316"/>
      <c r="M96" s="316"/>
      <c r="N96" s="316"/>
      <c r="O96" s="316"/>
      <c r="P96" s="316"/>
      <c r="Q96" s="316"/>
      <c r="R96" s="316"/>
      <c r="S96" s="316"/>
      <c r="T96" s="316"/>
      <c r="U96" s="316"/>
      <c r="V96" s="316"/>
      <c r="W96" s="316"/>
      <c r="X96" s="316"/>
      <c r="Y96" s="316"/>
      <c r="Z96" s="316"/>
      <c r="AA96" s="316"/>
      <c r="AB96" s="316"/>
      <c r="AC96" s="316"/>
      <c r="AD96" s="369"/>
      <c r="AE96" s="388"/>
      <c r="AF96" s="388"/>
      <c r="AG96" s="277"/>
      <c r="AH96" s="277"/>
      <c r="AI96" s="401"/>
      <c r="AJ96" s="277"/>
      <c r="AK96" s="277"/>
      <c r="AL96" s="277"/>
    </row>
    <row r="97" spans="2:35" ht="16.5" customHeight="1">
      <c r="B97" s="273"/>
      <c r="C97" s="278"/>
      <c r="D97" s="300" t="s">
        <v>12051</v>
      </c>
      <c r="E97" s="318"/>
      <c r="F97" s="318"/>
      <c r="G97" s="318"/>
      <c r="H97" s="318"/>
      <c r="I97" s="318"/>
      <c r="J97" s="318"/>
      <c r="K97" s="318"/>
      <c r="L97" s="318"/>
      <c r="M97" s="318"/>
      <c r="N97" s="318"/>
      <c r="O97" s="318"/>
      <c r="P97" s="318"/>
      <c r="Q97" s="318"/>
      <c r="R97" s="318"/>
      <c r="S97" s="318"/>
      <c r="T97" s="318"/>
      <c r="U97" s="318"/>
      <c r="V97" s="318"/>
      <c r="W97" s="318"/>
      <c r="X97" s="318"/>
      <c r="Y97" s="318"/>
      <c r="Z97" s="318"/>
      <c r="AA97" s="318"/>
      <c r="AB97" s="318"/>
      <c r="AC97" s="360"/>
      <c r="AD97" s="273"/>
      <c r="AE97" s="384" t="str">
        <f>IF(D97="","未回答",IF(LEN(D97)&lt;200,LEN(D97)&amp;"字  (字数 不足)",LEN(D97)&amp;"字"))</f>
        <v>261字</v>
      </c>
      <c r="AF97" s="392"/>
      <c r="AG97" s="277"/>
      <c r="AI97" s="31" t="str">
        <f>D97</f>
        <v>庁内グループウェア内での情報共有は、有効であると考えているため今後も引き続き活用することを予定している。
本事業のステークホルダーである施設利用団体との情報共有においては、これまで電話や文書などアナログなかたちで行っていたため導入当初は対応に苦慮したが、本事業の導入を契機に連絡手段の電子化が進んだことから、引き続きシステムの利活用を促進することで、情報共有の効率化を図る。
なお、本システムは社会教育施設の一部に導入されたもので、今後評価を行う中で庁内他課への情報提供も行い効率的な活用方法の協議を行うなどしていきたい。</v>
      </c>
    </row>
    <row r="98" spans="2:35">
      <c r="B98" s="273"/>
      <c r="C98" s="278"/>
      <c r="D98" s="301"/>
      <c r="E98" s="319"/>
      <c r="F98" s="319"/>
      <c r="G98" s="319"/>
      <c r="H98" s="319"/>
      <c r="I98" s="319"/>
      <c r="J98" s="319"/>
      <c r="K98" s="319"/>
      <c r="L98" s="319"/>
      <c r="M98" s="319"/>
      <c r="N98" s="319"/>
      <c r="O98" s="319"/>
      <c r="P98" s="319"/>
      <c r="Q98" s="319"/>
      <c r="R98" s="319"/>
      <c r="S98" s="319"/>
      <c r="T98" s="319"/>
      <c r="U98" s="319"/>
      <c r="V98" s="319"/>
      <c r="W98" s="319"/>
      <c r="X98" s="319"/>
      <c r="Y98" s="319"/>
      <c r="Z98" s="319"/>
      <c r="AA98" s="319"/>
      <c r="AB98" s="319"/>
      <c r="AC98" s="361"/>
      <c r="AD98" s="273"/>
      <c r="AE98" s="385"/>
      <c r="AF98" s="393"/>
      <c r="AG98" s="277"/>
      <c r="AI98" s="31"/>
    </row>
    <row r="99" spans="2:35">
      <c r="B99" s="273"/>
      <c r="C99" s="278"/>
      <c r="D99" s="301"/>
      <c r="E99" s="319"/>
      <c r="F99" s="319"/>
      <c r="G99" s="319"/>
      <c r="H99" s="319"/>
      <c r="I99" s="319"/>
      <c r="J99" s="319"/>
      <c r="K99" s="319"/>
      <c r="L99" s="319"/>
      <c r="M99" s="319"/>
      <c r="N99" s="319"/>
      <c r="O99" s="319"/>
      <c r="P99" s="319"/>
      <c r="Q99" s="319"/>
      <c r="R99" s="319"/>
      <c r="S99" s="319"/>
      <c r="T99" s="319"/>
      <c r="U99" s="319"/>
      <c r="V99" s="319"/>
      <c r="W99" s="319"/>
      <c r="X99" s="319"/>
      <c r="Y99" s="319"/>
      <c r="Z99" s="319"/>
      <c r="AA99" s="319"/>
      <c r="AB99" s="319"/>
      <c r="AC99" s="361"/>
      <c r="AD99" s="273"/>
      <c r="AE99" s="385"/>
      <c r="AF99" s="393"/>
      <c r="AG99" s="277"/>
      <c r="AI99" s="31"/>
    </row>
    <row r="100" spans="2:35">
      <c r="B100" s="273"/>
      <c r="C100" s="278"/>
      <c r="D100" s="301"/>
      <c r="E100" s="319"/>
      <c r="F100" s="319"/>
      <c r="G100" s="319"/>
      <c r="H100" s="319"/>
      <c r="I100" s="319"/>
      <c r="J100" s="319"/>
      <c r="K100" s="319"/>
      <c r="L100" s="319"/>
      <c r="M100" s="319"/>
      <c r="N100" s="319"/>
      <c r="O100" s="319"/>
      <c r="P100" s="319"/>
      <c r="Q100" s="319"/>
      <c r="R100" s="319"/>
      <c r="S100" s="319"/>
      <c r="T100" s="319"/>
      <c r="U100" s="319"/>
      <c r="V100" s="319"/>
      <c r="W100" s="319"/>
      <c r="X100" s="319"/>
      <c r="Y100" s="319"/>
      <c r="Z100" s="319"/>
      <c r="AA100" s="319"/>
      <c r="AB100" s="319"/>
      <c r="AC100" s="361"/>
      <c r="AD100" s="273"/>
      <c r="AE100" s="385"/>
      <c r="AF100" s="393"/>
      <c r="AG100" s="277"/>
      <c r="AI100" s="31"/>
    </row>
    <row r="101" spans="2:35">
      <c r="B101" s="273"/>
      <c r="C101" s="278"/>
      <c r="D101" s="301"/>
      <c r="E101" s="319"/>
      <c r="F101" s="319"/>
      <c r="G101" s="319"/>
      <c r="H101" s="319"/>
      <c r="I101" s="319"/>
      <c r="J101" s="319"/>
      <c r="K101" s="319"/>
      <c r="L101" s="319"/>
      <c r="M101" s="319"/>
      <c r="N101" s="319"/>
      <c r="O101" s="319"/>
      <c r="P101" s="319"/>
      <c r="Q101" s="319"/>
      <c r="R101" s="319"/>
      <c r="S101" s="319"/>
      <c r="T101" s="319"/>
      <c r="U101" s="319"/>
      <c r="V101" s="319"/>
      <c r="W101" s="319"/>
      <c r="X101" s="319"/>
      <c r="Y101" s="319"/>
      <c r="Z101" s="319"/>
      <c r="AA101" s="319"/>
      <c r="AB101" s="319"/>
      <c r="AC101" s="361"/>
      <c r="AD101" s="273"/>
      <c r="AE101" s="385"/>
      <c r="AF101" s="393"/>
      <c r="AG101" s="397"/>
      <c r="AH101" s="399"/>
      <c r="AI101" s="31"/>
    </row>
    <row r="102" spans="2:35" ht="16.5" customHeight="1">
      <c r="B102" s="273"/>
      <c r="C102" s="278"/>
      <c r="D102" s="302"/>
      <c r="E102" s="320"/>
      <c r="F102" s="320"/>
      <c r="G102" s="320"/>
      <c r="H102" s="320"/>
      <c r="I102" s="320"/>
      <c r="J102" s="320"/>
      <c r="K102" s="320"/>
      <c r="L102" s="320"/>
      <c r="M102" s="320"/>
      <c r="N102" s="320"/>
      <c r="O102" s="320"/>
      <c r="P102" s="320"/>
      <c r="Q102" s="320"/>
      <c r="R102" s="320"/>
      <c r="S102" s="320"/>
      <c r="T102" s="320"/>
      <c r="U102" s="320"/>
      <c r="V102" s="320"/>
      <c r="W102" s="320"/>
      <c r="X102" s="320"/>
      <c r="Y102" s="320"/>
      <c r="Z102" s="320"/>
      <c r="AA102" s="320"/>
      <c r="AB102" s="320"/>
      <c r="AC102" s="362"/>
      <c r="AD102" s="273"/>
      <c r="AE102" s="386"/>
      <c r="AF102" s="394"/>
      <c r="AG102" s="11"/>
      <c r="AH102" s="400"/>
      <c r="AI102" s="31"/>
    </row>
    <row r="103" spans="2:35">
      <c r="B103" s="267"/>
      <c r="C103" s="267"/>
      <c r="D103" s="267"/>
      <c r="E103" s="267"/>
      <c r="F103" s="267"/>
      <c r="G103" s="267"/>
      <c r="H103" s="267"/>
      <c r="I103" s="267"/>
      <c r="J103" s="267"/>
      <c r="K103" s="267"/>
      <c r="L103" s="267"/>
      <c r="M103" s="267"/>
      <c r="N103" s="267"/>
      <c r="O103" s="267"/>
      <c r="P103" s="267"/>
      <c r="Q103" s="267"/>
      <c r="R103" s="267"/>
      <c r="S103" s="267"/>
      <c r="T103" s="267"/>
      <c r="U103" s="267"/>
      <c r="V103" s="267"/>
      <c r="W103" s="267"/>
      <c r="X103" s="267"/>
      <c r="Y103" s="267"/>
      <c r="Z103" s="267"/>
      <c r="AA103" s="267"/>
      <c r="AB103" s="267"/>
      <c r="AC103" s="267"/>
      <c r="AD103" s="267"/>
      <c r="AG103" s="277"/>
      <c r="AI103" s="31"/>
    </row>
  </sheetData>
  <sheetProtection algorithmName="SHA-512" hashValue="c0Mr30d9Fg8waQRpf58jTFDmZ2s1zPwDywBZg0fDk9p5nhk2ERa3CHqX6+3i5LvCCl59sojsiljFDJICdFyItQ==" saltValue="4fPptzkhNOXm5Y6oIELCOQ==" spinCount="100000" sheet="1" formatRows="0" selectLockedCells="1"/>
  <protectedRanges>
    <protectedRange sqref="AC15:AC20 AC56:AC58 AC8:AC12 AC52:AC54 D70:AA75 D97:AA102" name="範囲2"/>
    <protectedRange sqref="AE56:AF58 AE15:AF20 AE8:AF12 AE52:AF54" name="範囲2_1"/>
    <protectedRange sqref="D77:AA86" name="範囲2_4_1"/>
    <protectedRange sqref="AC35:AC44" name="範囲2_2"/>
    <protectedRange sqref="AE35:AF44" name="範囲2_1_1"/>
    <protectedRange sqref="AI29:AI34" name="範囲2_2_1"/>
    <protectedRange sqref="AE30:AF33" name="範囲2_1_1_1"/>
    <protectedRange sqref="AD28 AI22:AI27" name="範囲2_2_2"/>
    <protectedRange sqref="AE23:AF25 AE28:AF28" name="範囲2_1_1_2"/>
    <protectedRange sqref="AE26:AF27 AE86:AF87" name="範囲2_1_1_2_1"/>
    <protectedRange sqref="AI46:AI50" name="範囲2_2_3"/>
    <protectedRange sqref="AE47:AF50" name="範囲2_1_1_3"/>
  </protectedRanges>
  <mergeCells count="21">
    <mergeCell ref="AE5:AF5"/>
    <mergeCell ref="D27:AC27"/>
    <mergeCell ref="D87:AC87"/>
    <mergeCell ref="AE8:AF12"/>
    <mergeCell ref="AE15:AF19"/>
    <mergeCell ref="AE23:AF25"/>
    <mergeCell ref="AE26:AF27"/>
    <mergeCell ref="AE30:AF32"/>
    <mergeCell ref="AE35:AF36"/>
    <mergeCell ref="AE39:AF43"/>
    <mergeCell ref="AE47:AF49"/>
    <mergeCell ref="AE52:AF53"/>
    <mergeCell ref="AE56:AF58"/>
    <mergeCell ref="D70:AC75"/>
    <mergeCell ref="AE70:AF75"/>
    <mergeCell ref="AE86:AF87"/>
    <mergeCell ref="E92:AC96"/>
    <mergeCell ref="D97:AC102"/>
    <mergeCell ref="AE97:AF102"/>
    <mergeCell ref="E63:AC69"/>
    <mergeCell ref="AE78:AF85"/>
  </mergeCells>
  <phoneticPr fontId="2"/>
  <conditionalFormatting sqref="D27:AC27">
    <cfRule type="expression" dxfId="165" priority="23">
      <formula>AI27=FALSE</formula>
    </cfRule>
  </conditionalFormatting>
  <conditionalFormatting sqref="D87:AC87">
    <cfRule type="expression" dxfId="164" priority="11">
      <formula>AI84=FALSE</formula>
    </cfRule>
  </conditionalFormatting>
  <conditionalFormatting sqref="AE23">
    <cfRule type="expression" dxfId="163" priority="27">
      <formula>AE23="未回答"</formula>
    </cfRule>
  </conditionalFormatting>
  <conditionalFormatting sqref="AE35">
    <cfRule type="expression" dxfId="162" priority="28">
      <formula>AE35="未回答"</formula>
    </cfRule>
  </conditionalFormatting>
  <conditionalFormatting sqref="AE78">
    <cfRule type="expression" dxfId="161" priority="1">
      <formula>AE78="未回答"</formula>
    </cfRule>
    <cfRule type="expression" dxfId="160" priority="9">
      <formula>AE78="入力不備"</formula>
    </cfRule>
  </conditionalFormatting>
  <conditionalFormatting sqref="AE8:AF12">
    <cfRule type="expression" dxfId="159" priority="59">
      <formula>AE8="未回答"</formula>
    </cfRule>
  </conditionalFormatting>
  <conditionalFormatting sqref="AE15:AF19">
    <cfRule type="expression" dxfId="158" priority="56">
      <formula>AE15="未回答"</formula>
    </cfRule>
  </conditionalFormatting>
  <conditionalFormatting sqref="AE26:AF27">
    <cfRule type="expression" dxfId="157" priority="14">
      <formula>AE26="―"</formula>
    </cfRule>
    <cfRule type="expression" dxfId="156" priority="15">
      <formula>AE26="未回答"</formula>
    </cfRule>
  </conditionalFormatting>
  <conditionalFormatting sqref="AE30:AF32">
    <cfRule type="expression" dxfId="155" priority="3">
      <formula>AE30="未回答"</formula>
    </cfRule>
    <cfRule type="expression" dxfId="154" priority="29">
      <formula>AE30="入力不備"</formula>
    </cfRule>
  </conditionalFormatting>
  <conditionalFormatting sqref="AE39:AF43">
    <cfRule type="expression" dxfId="153" priority="16">
      <formula>AE39="未回答"</formula>
    </cfRule>
  </conditionalFormatting>
  <conditionalFormatting sqref="AE47:AF49">
    <cfRule type="expression" dxfId="152" priority="2">
      <formula>AE47="未回答"</formula>
    </cfRule>
    <cfRule type="expression" dxfId="151" priority="22">
      <formula>AE47="入力不備"</formula>
    </cfRule>
  </conditionalFormatting>
  <conditionalFormatting sqref="AE52:AF53">
    <cfRule type="expression" dxfId="150" priority="32">
      <formula>AE52="未回答"</formula>
    </cfRule>
  </conditionalFormatting>
  <conditionalFormatting sqref="AE56:AF58">
    <cfRule type="expression" dxfId="149" priority="34">
      <formula>AE56="未回答"</formula>
    </cfRule>
  </conditionalFormatting>
  <conditionalFormatting sqref="AE70:AF75 AE97:AF102">
    <cfRule type="expression" dxfId="148" priority="477">
      <formula>AE70="未回答"</formula>
    </cfRule>
    <cfRule type="expression" dxfId="147" priority="478">
      <formula>LEN(D70)&lt;200</formula>
    </cfRule>
  </conditionalFormatting>
  <conditionalFormatting sqref="AE86:AF87">
    <cfRule type="expression" dxfId="146" priority="12">
      <formula>AE86="―"</formula>
    </cfRule>
    <cfRule type="expression" dxfId="145" priority="13">
      <formula>AE86="未回答"</formula>
    </cfRule>
  </conditionalFormatting>
  <dataValidations count="4">
    <dataValidation type="list" allowBlank="0" showDropDown="1" showInputMessage="0" showErrorMessage="0" sqref="AE30 AE23 AE47">
      <formula1>"1,2,3,4,5,6"</formula1>
    </dataValidation>
    <dataValidation imeMode="on" allowBlank="1" showDropDown="0" showInputMessage="1" showErrorMessage="1" sqref="D77:AC87 D27:AC27"/>
    <dataValidation imeMode="on" operator="greaterThanOrEqual" allowBlank="1" showDropDown="0" showInputMessage="1" showErrorMessage="1" errorTitle="文字数が不足しています" error="200字以上で入力ください。" promptTitle="字数制限" prompt="200字以上で入力してください。" sqref="D70:AC75 D97:AC102"/>
    <dataValidation allowBlank="1" showDropDown="0" showInputMessage="1" showErrorMessage="1" promptTitle="選択" prompt="プルダウンから選択してください。" sqref="D8:D12"/>
  </dataValidations>
  <printOptions horizontalCentered="1"/>
  <pageMargins left="0.19685039370078741" right="0.19685039370078741" top="0.39370078740157483" bottom="0.39370078740157483" header="0.31496062992125984" footer="0.31496062992125984"/>
  <pageSetup paperSize="9" scale="48" fitToWidth="1" fitToHeight="1" orientation="portrait" usePrinterDefaults="1" r:id="rId1"/>
  <rowBreaks count="1" manualBreakCount="1">
    <brk id="59" min="1" max="33" man="1"/>
  </rowBreaks>
  <drawing r:id="rId2"/>
  <legacyDrawing r:id="rId3"/>
  <mc:AlternateContent>
    <mc:Choice xmlns:x14="http://schemas.microsoft.com/office/spreadsheetml/2009/9/main" Requires="x14">
      <controls>
        <mc:AlternateContent>
          <mc:Choice Requires="x14">
            <control shapeId="13338" r:id="rId4" name="Option Button 6">
              <controlPr locked="0" defaultSize="0" autoFill="0" autoLine="0" autoPict="0">
                <anchor moveWithCells="1">
                  <from xmlns:xdr="http://schemas.openxmlformats.org/drawingml/2006/spreadsheetDrawing">
                    <xdr:col>3</xdr:col>
                    <xdr:colOff>0</xdr:colOff>
                    <xdr:row>14</xdr:row>
                    <xdr:rowOff>0</xdr:rowOff>
                  </from>
                  <to xmlns:xdr="http://schemas.openxmlformats.org/drawingml/2006/spreadsheetDrawing">
                    <xdr:col>4</xdr:col>
                    <xdr:colOff>0</xdr:colOff>
                    <xdr:row>15</xdr:row>
                    <xdr:rowOff>0</xdr:rowOff>
                  </to>
                </anchor>
              </controlPr>
            </control>
          </mc:Choice>
        </mc:AlternateContent>
        <mc:AlternateContent>
          <mc:Choice Requires="x14">
            <control shapeId="13339" r:id="rId5" name="Option Button 7">
              <controlPr locked="0" defaultSize="0" autoFill="0" autoLine="0" autoPict="0">
                <anchor moveWithCells="1">
                  <from xmlns:xdr="http://schemas.openxmlformats.org/drawingml/2006/spreadsheetDrawing">
                    <xdr:col>3</xdr:col>
                    <xdr:colOff>0</xdr:colOff>
                    <xdr:row>15</xdr:row>
                    <xdr:rowOff>0</xdr:rowOff>
                  </from>
                  <to xmlns:xdr="http://schemas.openxmlformats.org/drawingml/2006/spreadsheetDrawing">
                    <xdr:col>4</xdr:col>
                    <xdr:colOff>0</xdr:colOff>
                    <xdr:row>16</xdr:row>
                    <xdr:rowOff>0</xdr:rowOff>
                  </to>
                </anchor>
              </controlPr>
            </control>
          </mc:Choice>
        </mc:AlternateContent>
        <mc:AlternateContent>
          <mc:Choice Requires="x14">
            <control shapeId="13340" r:id="rId6" name="Option Button 8">
              <controlPr locked="0" defaultSize="0" autoFill="0" autoLine="0" autoPict="0">
                <anchor moveWithCells="1">
                  <from xmlns:xdr="http://schemas.openxmlformats.org/drawingml/2006/spreadsheetDrawing">
                    <xdr:col>3</xdr:col>
                    <xdr:colOff>0</xdr:colOff>
                    <xdr:row>15</xdr:row>
                    <xdr:rowOff>170180</xdr:rowOff>
                  </from>
                  <to xmlns:xdr="http://schemas.openxmlformats.org/drawingml/2006/spreadsheetDrawing">
                    <xdr:col>4</xdr:col>
                    <xdr:colOff>0</xdr:colOff>
                    <xdr:row>17</xdr:row>
                    <xdr:rowOff>0</xdr:rowOff>
                  </to>
                </anchor>
              </controlPr>
            </control>
          </mc:Choice>
        </mc:AlternateContent>
        <mc:AlternateContent>
          <mc:Choice Requires="x14">
            <control shapeId="13341" r:id="rId7" name="Option Button 9">
              <controlPr locked="0" defaultSize="0" autoFill="0" autoLine="0" autoPict="0">
                <anchor moveWithCells="1">
                  <from xmlns:xdr="http://schemas.openxmlformats.org/drawingml/2006/spreadsheetDrawing">
                    <xdr:col>3</xdr:col>
                    <xdr:colOff>0</xdr:colOff>
                    <xdr:row>17</xdr:row>
                    <xdr:rowOff>0</xdr:rowOff>
                  </from>
                  <to xmlns:xdr="http://schemas.openxmlformats.org/drawingml/2006/spreadsheetDrawing">
                    <xdr:col>4</xdr:col>
                    <xdr:colOff>0</xdr:colOff>
                    <xdr:row>18</xdr:row>
                    <xdr:rowOff>0</xdr:rowOff>
                  </to>
                </anchor>
              </controlPr>
            </control>
          </mc:Choice>
        </mc:AlternateContent>
        <mc:AlternateContent>
          <mc:Choice Requires="x14">
            <control shapeId="13342" r:id="rId8" name="Option Button 10">
              <controlPr locked="0" defaultSize="0" autoFill="0" autoLine="0" autoPict="0">
                <anchor moveWithCells="1">
                  <from xmlns:xdr="http://schemas.openxmlformats.org/drawingml/2006/spreadsheetDrawing">
                    <xdr:col>3</xdr:col>
                    <xdr:colOff>0</xdr:colOff>
                    <xdr:row>18</xdr:row>
                    <xdr:rowOff>0</xdr:rowOff>
                  </from>
                  <to xmlns:xdr="http://schemas.openxmlformats.org/drawingml/2006/spreadsheetDrawing">
                    <xdr:col>4</xdr:col>
                    <xdr:colOff>0</xdr:colOff>
                    <xdr:row>19</xdr:row>
                    <xdr:rowOff>0</xdr:rowOff>
                  </to>
                </anchor>
              </controlPr>
            </control>
          </mc:Choice>
        </mc:AlternateContent>
        <mc:AlternateContent>
          <mc:Choice Requires="x14">
            <control shapeId="13494" r:id="rId9" name="Group Box 2">
              <controlPr defaultSize="0" autoFill="0" autoPict="0">
                <anchor moveWithCells="1">
                  <from xmlns:xdr="http://schemas.openxmlformats.org/drawingml/2006/spreadsheetDrawing">
                    <xdr:col>2</xdr:col>
                    <xdr:colOff>184150</xdr:colOff>
                    <xdr:row>13</xdr:row>
                    <xdr:rowOff>113665</xdr:rowOff>
                  </from>
                  <to xmlns:xdr="http://schemas.openxmlformats.org/drawingml/2006/spreadsheetDrawing">
                    <xdr:col>4</xdr:col>
                    <xdr:colOff>88900</xdr:colOff>
                    <xdr:row>19</xdr:row>
                    <xdr:rowOff>130810</xdr:rowOff>
                  </to>
                </anchor>
              </controlPr>
            </control>
          </mc:Choice>
        </mc:AlternateContent>
        <mc:AlternateContent>
          <mc:Choice Requires="x14">
            <control shapeId="13489" r:id="rId10" name="Option Button 11">
              <controlPr locked="0" defaultSize="0" autoFill="0" autoLine="0" autoPict="0">
                <anchor moveWithCells="1">
                  <from xmlns:xdr="http://schemas.openxmlformats.org/drawingml/2006/spreadsheetDrawing">
                    <xdr:col>3</xdr:col>
                    <xdr:colOff>0</xdr:colOff>
                    <xdr:row>51</xdr:row>
                    <xdr:rowOff>0</xdr:rowOff>
                  </from>
                  <to xmlns:xdr="http://schemas.openxmlformats.org/drawingml/2006/spreadsheetDrawing">
                    <xdr:col>4</xdr:col>
                    <xdr:colOff>0</xdr:colOff>
                    <xdr:row>52</xdr:row>
                    <xdr:rowOff>0</xdr:rowOff>
                  </to>
                </anchor>
              </controlPr>
            </control>
          </mc:Choice>
        </mc:AlternateContent>
        <mc:AlternateContent>
          <mc:Choice Requires="x14">
            <control shapeId="13490" r:id="rId11" name="Option Button 12">
              <controlPr locked="0" defaultSize="0" autoFill="0" autoLine="0" autoPict="0">
                <anchor moveWithCells="1">
                  <from xmlns:xdr="http://schemas.openxmlformats.org/drawingml/2006/spreadsheetDrawing">
                    <xdr:col>12</xdr:col>
                    <xdr:colOff>0</xdr:colOff>
                    <xdr:row>51</xdr:row>
                    <xdr:rowOff>0</xdr:rowOff>
                  </from>
                  <to xmlns:xdr="http://schemas.openxmlformats.org/drawingml/2006/spreadsheetDrawing">
                    <xdr:col>13</xdr:col>
                    <xdr:colOff>0</xdr:colOff>
                    <xdr:row>52</xdr:row>
                    <xdr:rowOff>0</xdr:rowOff>
                  </to>
                </anchor>
              </controlPr>
            </control>
          </mc:Choice>
        </mc:AlternateContent>
        <mc:AlternateContent>
          <mc:Choice Requires="x14">
            <control shapeId="13491" r:id="rId12" name="Option Button 13">
              <controlPr locked="0" defaultSize="0" autoFill="0" autoLine="0" autoPict="0">
                <anchor moveWithCells="1">
                  <from xmlns:xdr="http://schemas.openxmlformats.org/drawingml/2006/spreadsheetDrawing">
                    <xdr:col>21</xdr:col>
                    <xdr:colOff>0</xdr:colOff>
                    <xdr:row>51</xdr:row>
                    <xdr:rowOff>0</xdr:rowOff>
                  </from>
                  <to xmlns:xdr="http://schemas.openxmlformats.org/drawingml/2006/spreadsheetDrawing">
                    <xdr:col>22</xdr:col>
                    <xdr:colOff>0</xdr:colOff>
                    <xdr:row>52</xdr:row>
                    <xdr:rowOff>0</xdr:rowOff>
                  </to>
                </anchor>
              </controlPr>
            </control>
          </mc:Choice>
        </mc:AlternateContent>
        <mc:AlternateContent>
          <mc:Choice Requires="x14">
            <control shapeId="13492" r:id="rId13" name="Option Button 14">
              <controlPr locked="0" defaultSize="0" autoFill="0" autoLine="0" autoPict="0">
                <anchor moveWithCells="1">
                  <from xmlns:xdr="http://schemas.openxmlformats.org/drawingml/2006/spreadsheetDrawing">
                    <xdr:col>3</xdr:col>
                    <xdr:colOff>0</xdr:colOff>
                    <xdr:row>51</xdr:row>
                    <xdr:rowOff>209550</xdr:rowOff>
                  </from>
                  <to xmlns:xdr="http://schemas.openxmlformats.org/drawingml/2006/spreadsheetDrawing">
                    <xdr:col>4</xdr:col>
                    <xdr:colOff>0</xdr:colOff>
                    <xdr:row>53</xdr:row>
                    <xdr:rowOff>0</xdr:rowOff>
                  </to>
                </anchor>
              </controlPr>
            </control>
          </mc:Choice>
        </mc:AlternateContent>
        <mc:AlternateContent>
          <mc:Choice Requires="x14">
            <control shapeId="13493" r:id="rId14" name="Option Button 15">
              <controlPr locked="0" defaultSize="0" autoFill="0" autoLine="0" autoPict="0">
                <anchor moveWithCells="1">
                  <from xmlns:xdr="http://schemas.openxmlformats.org/drawingml/2006/spreadsheetDrawing">
                    <xdr:col>12</xdr:col>
                    <xdr:colOff>0</xdr:colOff>
                    <xdr:row>52</xdr:row>
                    <xdr:rowOff>0</xdr:rowOff>
                  </from>
                  <to xmlns:xdr="http://schemas.openxmlformats.org/drawingml/2006/spreadsheetDrawing">
                    <xdr:col>13</xdr:col>
                    <xdr:colOff>0</xdr:colOff>
                    <xdr:row>53</xdr:row>
                    <xdr:rowOff>0</xdr:rowOff>
                  </to>
                </anchor>
              </controlPr>
            </control>
          </mc:Choice>
        </mc:AlternateContent>
        <mc:AlternateContent>
          <mc:Choice Requires="x14">
            <control shapeId="13472" r:id="rId15" name="Group Box 3">
              <controlPr defaultSize="0" print="0" autoFill="0" autoPict="0">
                <anchor moveWithCells="1">
                  <from xmlns:xdr="http://schemas.openxmlformats.org/drawingml/2006/spreadsheetDrawing">
                    <xdr:col>2</xdr:col>
                    <xdr:colOff>165100</xdr:colOff>
                    <xdr:row>50</xdr:row>
                    <xdr:rowOff>93345</xdr:rowOff>
                  </from>
                  <to xmlns:xdr="http://schemas.openxmlformats.org/drawingml/2006/spreadsheetDrawing">
                    <xdr:col>22</xdr:col>
                    <xdr:colOff>88900</xdr:colOff>
                    <xdr:row>53</xdr:row>
                    <xdr:rowOff>130810</xdr:rowOff>
                  </to>
                </anchor>
              </controlPr>
            </control>
          </mc:Choice>
        </mc:AlternateContent>
        <mc:AlternateContent>
          <mc:Choice Requires="x14">
            <control shapeId="13359" r:id="rId16" name="Option Button 16">
              <controlPr locked="0" defaultSize="0" autoFill="0" autoLine="0" autoPict="0">
                <anchor moveWithCells="1">
                  <from xmlns:xdr="http://schemas.openxmlformats.org/drawingml/2006/spreadsheetDrawing">
                    <xdr:col>3</xdr:col>
                    <xdr:colOff>0</xdr:colOff>
                    <xdr:row>55</xdr:row>
                    <xdr:rowOff>0</xdr:rowOff>
                  </from>
                  <to xmlns:xdr="http://schemas.openxmlformats.org/drawingml/2006/spreadsheetDrawing">
                    <xdr:col>4</xdr:col>
                    <xdr:colOff>0</xdr:colOff>
                    <xdr:row>56</xdr:row>
                    <xdr:rowOff>0</xdr:rowOff>
                  </to>
                </anchor>
              </controlPr>
            </control>
          </mc:Choice>
        </mc:AlternateContent>
        <mc:AlternateContent>
          <mc:Choice Requires="x14">
            <control shapeId="13361" r:id="rId17" name="Option Button 17">
              <controlPr locked="0" defaultSize="0" autoFill="0" autoLine="0" autoPict="0">
                <anchor moveWithCells="1">
                  <from xmlns:xdr="http://schemas.openxmlformats.org/drawingml/2006/spreadsheetDrawing">
                    <xdr:col>12</xdr:col>
                    <xdr:colOff>0</xdr:colOff>
                    <xdr:row>55</xdr:row>
                    <xdr:rowOff>0</xdr:rowOff>
                  </from>
                  <to xmlns:xdr="http://schemas.openxmlformats.org/drawingml/2006/spreadsheetDrawing">
                    <xdr:col>13</xdr:col>
                    <xdr:colOff>0</xdr:colOff>
                    <xdr:row>56</xdr:row>
                    <xdr:rowOff>0</xdr:rowOff>
                  </to>
                </anchor>
              </controlPr>
            </control>
          </mc:Choice>
        </mc:AlternateContent>
        <mc:AlternateContent>
          <mc:Choice Requires="x14">
            <control shapeId="13362" r:id="rId18" name="Option Button 18">
              <controlPr locked="0" defaultSize="0" autoFill="0" autoLine="0" autoPict="0">
                <anchor moveWithCells="1">
                  <from xmlns:xdr="http://schemas.openxmlformats.org/drawingml/2006/spreadsheetDrawing">
                    <xdr:col>21</xdr:col>
                    <xdr:colOff>0</xdr:colOff>
                    <xdr:row>55</xdr:row>
                    <xdr:rowOff>0</xdr:rowOff>
                  </from>
                  <to xmlns:xdr="http://schemas.openxmlformats.org/drawingml/2006/spreadsheetDrawing">
                    <xdr:col>22</xdr:col>
                    <xdr:colOff>0</xdr:colOff>
                    <xdr:row>56</xdr:row>
                    <xdr:rowOff>0</xdr:rowOff>
                  </to>
                </anchor>
              </controlPr>
            </control>
          </mc:Choice>
        </mc:AlternateContent>
        <mc:AlternateContent>
          <mc:Choice Requires="x14">
            <control shapeId="13363" r:id="rId19" name="Option Button 19">
              <controlPr locked="0" defaultSize="0" autoFill="0" autoLine="0" autoPict="0">
                <anchor moveWithCells="1">
                  <from xmlns:xdr="http://schemas.openxmlformats.org/drawingml/2006/spreadsheetDrawing">
                    <xdr:col>3</xdr:col>
                    <xdr:colOff>0</xdr:colOff>
                    <xdr:row>56</xdr:row>
                    <xdr:rowOff>0</xdr:rowOff>
                  </from>
                  <to xmlns:xdr="http://schemas.openxmlformats.org/drawingml/2006/spreadsheetDrawing">
                    <xdr:col>4</xdr:col>
                    <xdr:colOff>0</xdr:colOff>
                    <xdr:row>57</xdr:row>
                    <xdr:rowOff>0</xdr:rowOff>
                  </to>
                </anchor>
              </controlPr>
            </control>
          </mc:Choice>
        </mc:AlternateContent>
        <mc:AlternateContent>
          <mc:Choice Requires="x14">
            <control shapeId="13365" r:id="rId20" name="Option Button 20">
              <controlPr locked="0" defaultSize="0" autoFill="0" autoLine="0" autoPict="0">
                <anchor moveWithCells="1">
                  <from xmlns:xdr="http://schemas.openxmlformats.org/drawingml/2006/spreadsheetDrawing">
                    <xdr:col>12</xdr:col>
                    <xdr:colOff>0</xdr:colOff>
                    <xdr:row>55</xdr:row>
                    <xdr:rowOff>209550</xdr:rowOff>
                  </from>
                  <to xmlns:xdr="http://schemas.openxmlformats.org/drawingml/2006/spreadsheetDrawing">
                    <xdr:col>13</xdr:col>
                    <xdr:colOff>0</xdr:colOff>
                    <xdr:row>56</xdr:row>
                    <xdr:rowOff>209550</xdr:rowOff>
                  </to>
                </anchor>
              </controlPr>
            </control>
          </mc:Choice>
        </mc:AlternateContent>
        <mc:AlternateContent>
          <mc:Choice Requires="x14">
            <control shapeId="13360" r:id="rId21" name="Group Box 4">
              <controlPr defaultSize="0" autoFill="0" autoPict="0">
                <anchor moveWithCells="1">
                  <from xmlns:xdr="http://schemas.openxmlformats.org/drawingml/2006/spreadsheetDrawing">
                    <xdr:col>2</xdr:col>
                    <xdr:colOff>190500</xdr:colOff>
                    <xdr:row>54</xdr:row>
                    <xdr:rowOff>133350</xdr:rowOff>
                  </from>
                  <to xmlns:xdr="http://schemas.openxmlformats.org/drawingml/2006/spreadsheetDrawing">
                    <xdr:col>22</xdr:col>
                    <xdr:colOff>88900</xdr:colOff>
                    <xdr:row>58</xdr:row>
                    <xdr:rowOff>117475</xdr:rowOff>
                  </to>
                </anchor>
              </controlPr>
            </control>
          </mc:Choice>
        </mc:AlternateContent>
        <mc:AlternateContent>
          <mc:Choice Requires="x14">
            <control shapeId="13495" r:id="rId22" name="チェック 183">
              <controlPr locked="0" defaultSize="0" autoFill="0" autoLine="0" autoPict="0">
                <anchor moveWithCells="1">
                  <from xmlns:xdr="http://schemas.openxmlformats.org/drawingml/2006/spreadsheetDrawing">
                    <xdr:col>3</xdr:col>
                    <xdr:colOff>76200</xdr:colOff>
                    <xdr:row>29</xdr:row>
                    <xdr:rowOff>13335</xdr:rowOff>
                  </from>
                  <to xmlns:xdr="http://schemas.openxmlformats.org/drawingml/2006/spreadsheetDrawing">
                    <xdr:col>4</xdr:col>
                    <xdr:colOff>241300</xdr:colOff>
                    <xdr:row>30</xdr:row>
                    <xdr:rowOff>70485</xdr:rowOff>
                  </to>
                </anchor>
              </controlPr>
            </control>
          </mc:Choice>
        </mc:AlternateContent>
        <mc:AlternateContent>
          <mc:Choice Requires="x14">
            <control shapeId="13496" r:id="rId23" name="チェック 184">
              <controlPr locked="0" defaultSize="0" autoFill="0" autoLine="0" autoPict="0">
                <anchor moveWithCells="1">
                  <from xmlns:xdr="http://schemas.openxmlformats.org/drawingml/2006/spreadsheetDrawing">
                    <xdr:col>3</xdr:col>
                    <xdr:colOff>76200</xdr:colOff>
                    <xdr:row>30</xdr:row>
                    <xdr:rowOff>0</xdr:rowOff>
                  </from>
                  <to xmlns:xdr="http://schemas.openxmlformats.org/drawingml/2006/spreadsheetDrawing">
                    <xdr:col>4</xdr:col>
                    <xdr:colOff>241300</xdr:colOff>
                    <xdr:row>31</xdr:row>
                    <xdr:rowOff>50800</xdr:rowOff>
                  </to>
                </anchor>
              </controlPr>
            </control>
          </mc:Choice>
        </mc:AlternateContent>
        <mc:AlternateContent>
          <mc:Choice Requires="x14">
            <control shapeId="13497" r:id="rId24" name="チェック 185">
              <controlPr locked="0" defaultSize="0" autoFill="0" autoLine="0" autoPict="0">
                <anchor moveWithCells="1">
                  <from xmlns:xdr="http://schemas.openxmlformats.org/drawingml/2006/spreadsheetDrawing">
                    <xdr:col>3</xdr:col>
                    <xdr:colOff>76200</xdr:colOff>
                    <xdr:row>30</xdr:row>
                    <xdr:rowOff>203200</xdr:rowOff>
                  </from>
                  <to xmlns:xdr="http://schemas.openxmlformats.org/drawingml/2006/spreadsheetDrawing">
                    <xdr:col>4</xdr:col>
                    <xdr:colOff>241300</xdr:colOff>
                    <xdr:row>32</xdr:row>
                    <xdr:rowOff>50800</xdr:rowOff>
                  </to>
                </anchor>
              </controlPr>
            </control>
          </mc:Choice>
        </mc:AlternateContent>
        <mc:AlternateContent>
          <mc:Choice Requires="x14">
            <control shapeId="13498" r:id="rId25" name="チェック 186">
              <controlPr locked="0" defaultSize="0" autoFill="0" autoLine="0" autoPict="0">
                <anchor moveWithCells="1">
                  <from xmlns:xdr="http://schemas.openxmlformats.org/drawingml/2006/spreadsheetDrawing">
                    <xdr:col>15</xdr:col>
                    <xdr:colOff>31750</xdr:colOff>
                    <xdr:row>29</xdr:row>
                    <xdr:rowOff>203200</xdr:rowOff>
                  </from>
                  <to xmlns:xdr="http://schemas.openxmlformats.org/drawingml/2006/spreadsheetDrawing">
                    <xdr:col>16</xdr:col>
                    <xdr:colOff>184150</xdr:colOff>
                    <xdr:row>31</xdr:row>
                    <xdr:rowOff>31750</xdr:rowOff>
                  </to>
                </anchor>
              </controlPr>
            </control>
          </mc:Choice>
        </mc:AlternateContent>
        <mc:AlternateContent>
          <mc:Choice Requires="x14">
            <control shapeId="13499" r:id="rId26" name="チェック 187">
              <controlPr locked="0" defaultSize="0" autoFill="0" autoLine="0" autoPict="0">
                <anchor moveWithCells="1">
                  <from xmlns:xdr="http://schemas.openxmlformats.org/drawingml/2006/spreadsheetDrawing">
                    <xdr:col>15</xdr:col>
                    <xdr:colOff>31750</xdr:colOff>
                    <xdr:row>29</xdr:row>
                    <xdr:rowOff>13335</xdr:rowOff>
                  </from>
                  <to xmlns:xdr="http://schemas.openxmlformats.org/drawingml/2006/spreadsheetDrawing">
                    <xdr:col>16</xdr:col>
                    <xdr:colOff>203200</xdr:colOff>
                    <xdr:row>30</xdr:row>
                    <xdr:rowOff>50800</xdr:rowOff>
                  </to>
                </anchor>
              </controlPr>
            </control>
          </mc:Choice>
        </mc:AlternateContent>
        <mc:AlternateContent>
          <mc:Choice Requires="x14">
            <control shapeId="13500" r:id="rId27" name="オプション 188">
              <controlPr locked="0" defaultSize="0" autoFill="0" autoLine="0" autoPict="0">
                <anchor moveWithCells="1">
                  <from xmlns:xdr="http://schemas.openxmlformats.org/drawingml/2006/spreadsheetDrawing">
                    <xdr:col>3</xdr:col>
                    <xdr:colOff>0</xdr:colOff>
                    <xdr:row>34</xdr:row>
                    <xdr:rowOff>0</xdr:rowOff>
                  </from>
                  <to xmlns:xdr="http://schemas.openxmlformats.org/drawingml/2006/spreadsheetDrawing">
                    <xdr:col>3</xdr:col>
                    <xdr:colOff>272415</xdr:colOff>
                    <xdr:row>35</xdr:row>
                    <xdr:rowOff>0</xdr:rowOff>
                  </to>
                </anchor>
              </controlPr>
            </control>
          </mc:Choice>
        </mc:AlternateContent>
        <mc:AlternateContent>
          <mc:Choice Requires="x14">
            <control shapeId="13501" r:id="rId28" name="オプション 189">
              <controlPr locked="0" defaultSize="0" autoFill="0" autoLine="0" autoPict="0">
                <anchor moveWithCells="1">
                  <from xmlns:xdr="http://schemas.openxmlformats.org/drawingml/2006/spreadsheetDrawing">
                    <xdr:col>12</xdr:col>
                    <xdr:colOff>0</xdr:colOff>
                    <xdr:row>34</xdr:row>
                    <xdr:rowOff>0</xdr:rowOff>
                  </from>
                  <to xmlns:xdr="http://schemas.openxmlformats.org/drawingml/2006/spreadsheetDrawing">
                    <xdr:col>12</xdr:col>
                    <xdr:colOff>272415</xdr:colOff>
                    <xdr:row>35</xdr:row>
                    <xdr:rowOff>0</xdr:rowOff>
                  </to>
                </anchor>
              </controlPr>
            </control>
          </mc:Choice>
        </mc:AlternateContent>
        <mc:AlternateContent>
          <mc:Choice Requires="x14">
            <control shapeId="13502" r:id="rId29" name="オプション 190">
              <controlPr locked="0" defaultSize="0" autoFill="0" autoLine="0" autoPict="0">
                <anchor moveWithCells="1">
                  <from xmlns:xdr="http://schemas.openxmlformats.org/drawingml/2006/spreadsheetDrawing">
                    <xdr:col>21</xdr:col>
                    <xdr:colOff>0</xdr:colOff>
                    <xdr:row>34</xdr:row>
                    <xdr:rowOff>0</xdr:rowOff>
                  </from>
                  <to xmlns:xdr="http://schemas.openxmlformats.org/drawingml/2006/spreadsheetDrawing">
                    <xdr:col>21</xdr:col>
                    <xdr:colOff>272415</xdr:colOff>
                    <xdr:row>35</xdr:row>
                    <xdr:rowOff>0</xdr:rowOff>
                  </to>
                </anchor>
              </controlPr>
            </control>
          </mc:Choice>
        </mc:AlternateContent>
        <mc:AlternateContent>
          <mc:Choice Requires="x14">
            <control shapeId="13503" r:id="rId30" name="オプション 191">
              <controlPr locked="0" defaultSize="0" autoFill="0" autoLine="0" autoPict="0">
                <anchor moveWithCells="1">
                  <from xmlns:xdr="http://schemas.openxmlformats.org/drawingml/2006/spreadsheetDrawing">
                    <xdr:col>3</xdr:col>
                    <xdr:colOff>0</xdr:colOff>
                    <xdr:row>35</xdr:row>
                    <xdr:rowOff>0</xdr:rowOff>
                  </from>
                  <to xmlns:xdr="http://schemas.openxmlformats.org/drawingml/2006/spreadsheetDrawing">
                    <xdr:col>3</xdr:col>
                    <xdr:colOff>272415</xdr:colOff>
                    <xdr:row>36</xdr:row>
                    <xdr:rowOff>0</xdr:rowOff>
                  </to>
                </anchor>
              </controlPr>
            </control>
          </mc:Choice>
        </mc:AlternateContent>
        <mc:AlternateContent>
          <mc:Choice Requires="x14">
            <control shapeId="13504" r:id="rId31" name="オプション 192">
              <controlPr locked="0" defaultSize="0" autoFill="0" autoLine="0" autoPict="0">
                <anchor moveWithCells="1">
                  <from xmlns:xdr="http://schemas.openxmlformats.org/drawingml/2006/spreadsheetDrawing">
                    <xdr:col>12</xdr:col>
                    <xdr:colOff>0</xdr:colOff>
                    <xdr:row>35</xdr:row>
                    <xdr:rowOff>0</xdr:rowOff>
                  </from>
                  <to xmlns:xdr="http://schemas.openxmlformats.org/drawingml/2006/spreadsheetDrawing">
                    <xdr:col>12</xdr:col>
                    <xdr:colOff>272415</xdr:colOff>
                    <xdr:row>36</xdr:row>
                    <xdr:rowOff>0</xdr:rowOff>
                  </to>
                </anchor>
              </controlPr>
            </control>
          </mc:Choice>
        </mc:AlternateContent>
        <mc:AlternateContent>
          <mc:Choice Requires="x14">
            <control shapeId="13505" r:id="rId32" name="グループ 193">
              <controlPr defaultSize="0" autoFill="0" autoPict="0">
                <anchor moveWithCells="1">
                  <from xmlns:xdr="http://schemas.openxmlformats.org/drawingml/2006/spreadsheetDrawing">
                    <xdr:col>3</xdr:col>
                    <xdr:colOff>0</xdr:colOff>
                    <xdr:row>34</xdr:row>
                    <xdr:rowOff>0</xdr:rowOff>
                  </from>
                  <to xmlns:xdr="http://schemas.openxmlformats.org/drawingml/2006/spreadsheetDrawing">
                    <xdr:col>28</xdr:col>
                    <xdr:colOff>38100</xdr:colOff>
                    <xdr:row>36</xdr:row>
                    <xdr:rowOff>0</xdr:rowOff>
                  </to>
                </anchor>
              </controlPr>
            </control>
          </mc:Choice>
        </mc:AlternateContent>
        <mc:AlternateContent>
          <mc:Choice Requires="x14">
            <control shapeId="13506" r:id="rId33" name="チェック 194">
              <controlPr locked="0" defaultSize="0" autoFill="0" autoLine="0" autoPict="0">
                <anchor moveWithCells="1">
                  <from xmlns:xdr="http://schemas.openxmlformats.org/drawingml/2006/spreadsheetDrawing">
                    <xdr:col>20</xdr:col>
                    <xdr:colOff>31750</xdr:colOff>
                    <xdr:row>30</xdr:row>
                    <xdr:rowOff>203200</xdr:rowOff>
                  </from>
                  <to xmlns:xdr="http://schemas.openxmlformats.org/drawingml/2006/spreadsheetDrawing">
                    <xdr:col>21</xdr:col>
                    <xdr:colOff>184150</xdr:colOff>
                    <xdr:row>32</xdr:row>
                    <xdr:rowOff>31750</xdr:rowOff>
                  </to>
                </anchor>
              </controlPr>
            </control>
          </mc:Choice>
        </mc:AlternateContent>
        <mc:AlternateContent>
          <mc:Choice Requires="x14">
            <control shapeId="13513" r:id="rId34" name="チェック 201">
              <controlPr locked="0" defaultSize="0" autoFill="0" autoLine="0" autoPict="0">
                <anchor moveWithCells="1">
                  <from xmlns:xdr="http://schemas.openxmlformats.org/drawingml/2006/spreadsheetDrawing">
                    <xdr:col>3</xdr:col>
                    <xdr:colOff>107950</xdr:colOff>
                    <xdr:row>45</xdr:row>
                    <xdr:rowOff>184785</xdr:rowOff>
                  </from>
                  <to xmlns:xdr="http://schemas.openxmlformats.org/drawingml/2006/spreadsheetDrawing">
                    <xdr:col>4</xdr:col>
                    <xdr:colOff>260350</xdr:colOff>
                    <xdr:row>47</xdr:row>
                    <xdr:rowOff>31750</xdr:rowOff>
                  </to>
                </anchor>
              </controlPr>
            </control>
          </mc:Choice>
        </mc:AlternateContent>
        <mc:AlternateContent>
          <mc:Choice Requires="x14">
            <control shapeId="13514" r:id="rId35" name="チェック 202">
              <controlPr locked="0" defaultSize="0" autoFill="0" autoLine="0" autoPict="0">
                <anchor moveWithCells="1">
                  <from xmlns:xdr="http://schemas.openxmlformats.org/drawingml/2006/spreadsheetDrawing">
                    <xdr:col>3</xdr:col>
                    <xdr:colOff>107950</xdr:colOff>
                    <xdr:row>46</xdr:row>
                    <xdr:rowOff>190500</xdr:rowOff>
                  </from>
                  <to xmlns:xdr="http://schemas.openxmlformats.org/drawingml/2006/spreadsheetDrawing">
                    <xdr:col>4</xdr:col>
                    <xdr:colOff>241300</xdr:colOff>
                    <xdr:row>48</xdr:row>
                    <xdr:rowOff>31750</xdr:rowOff>
                  </to>
                </anchor>
              </controlPr>
            </control>
          </mc:Choice>
        </mc:AlternateContent>
        <mc:AlternateContent>
          <mc:Choice Requires="x14">
            <control shapeId="13515" r:id="rId36" name="チェック 203">
              <controlPr locked="0" defaultSize="0" autoFill="0" autoLine="0" autoPict="0">
                <anchor moveWithCells="1">
                  <from xmlns:xdr="http://schemas.openxmlformats.org/drawingml/2006/spreadsheetDrawing">
                    <xdr:col>3</xdr:col>
                    <xdr:colOff>107950</xdr:colOff>
                    <xdr:row>47</xdr:row>
                    <xdr:rowOff>203200</xdr:rowOff>
                  </from>
                  <to xmlns:xdr="http://schemas.openxmlformats.org/drawingml/2006/spreadsheetDrawing">
                    <xdr:col>4</xdr:col>
                    <xdr:colOff>241300</xdr:colOff>
                    <xdr:row>49</xdr:row>
                    <xdr:rowOff>31750</xdr:rowOff>
                  </to>
                </anchor>
              </controlPr>
            </control>
          </mc:Choice>
        </mc:AlternateContent>
        <mc:AlternateContent>
          <mc:Choice Requires="x14">
            <control shapeId="13516" r:id="rId37" name="チェック 204">
              <controlPr locked="0" defaultSize="0" autoFill="0" autoLine="0" autoPict="0">
                <anchor moveWithCells="1">
                  <from xmlns:xdr="http://schemas.openxmlformats.org/drawingml/2006/spreadsheetDrawing">
                    <xdr:col>14</xdr:col>
                    <xdr:colOff>31750</xdr:colOff>
                    <xdr:row>46</xdr:row>
                    <xdr:rowOff>190500</xdr:rowOff>
                  </from>
                  <to xmlns:xdr="http://schemas.openxmlformats.org/drawingml/2006/spreadsheetDrawing">
                    <xdr:col>15</xdr:col>
                    <xdr:colOff>184150</xdr:colOff>
                    <xdr:row>48</xdr:row>
                    <xdr:rowOff>31750</xdr:rowOff>
                  </to>
                </anchor>
              </controlPr>
            </control>
          </mc:Choice>
        </mc:AlternateContent>
        <mc:AlternateContent>
          <mc:Choice Requires="x14">
            <control shapeId="13517" r:id="rId38" name="チェック 205">
              <controlPr locked="0" defaultSize="0" autoFill="0" autoLine="0" autoPict="0">
                <anchor moveWithCells="1">
                  <from xmlns:xdr="http://schemas.openxmlformats.org/drawingml/2006/spreadsheetDrawing">
                    <xdr:col>14</xdr:col>
                    <xdr:colOff>31750</xdr:colOff>
                    <xdr:row>45</xdr:row>
                    <xdr:rowOff>184785</xdr:rowOff>
                  </from>
                  <to xmlns:xdr="http://schemas.openxmlformats.org/drawingml/2006/spreadsheetDrawing">
                    <xdr:col>15</xdr:col>
                    <xdr:colOff>203200</xdr:colOff>
                    <xdr:row>47</xdr:row>
                    <xdr:rowOff>31750</xdr:rowOff>
                  </to>
                </anchor>
              </controlPr>
            </control>
          </mc:Choice>
        </mc:AlternateContent>
        <mc:AlternateContent>
          <mc:Choice Requires="x14">
            <control shapeId="13518" r:id="rId39" name="チェック 206">
              <controlPr locked="0" defaultSize="0" autoFill="0" autoLine="0" autoPict="0">
                <anchor moveWithCells="1">
                  <from xmlns:xdr="http://schemas.openxmlformats.org/drawingml/2006/spreadsheetDrawing">
                    <xdr:col>20</xdr:col>
                    <xdr:colOff>31750</xdr:colOff>
                    <xdr:row>47</xdr:row>
                    <xdr:rowOff>203200</xdr:rowOff>
                  </from>
                  <to xmlns:xdr="http://schemas.openxmlformats.org/drawingml/2006/spreadsheetDrawing">
                    <xdr:col>21</xdr:col>
                    <xdr:colOff>184150</xdr:colOff>
                    <xdr:row>49</xdr:row>
                    <xdr:rowOff>31750</xdr:rowOff>
                  </to>
                </anchor>
              </controlPr>
            </control>
          </mc:Choice>
        </mc:AlternateContent>
        <mc:AlternateContent>
          <mc:Choice Requires="x14">
            <control shapeId="13519" r:id="rId40" name="オプション 207">
              <controlPr locked="0" defaultSize="0" autoFill="0" autoLine="0" autoPict="0">
                <anchor moveWithCells="1">
                  <from xmlns:xdr="http://schemas.openxmlformats.org/drawingml/2006/spreadsheetDrawing">
                    <xdr:col>3</xdr:col>
                    <xdr:colOff>0</xdr:colOff>
                    <xdr:row>38</xdr:row>
                    <xdr:rowOff>0</xdr:rowOff>
                  </from>
                  <to xmlns:xdr="http://schemas.openxmlformats.org/drawingml/2006/spreadsheetDrawing">
                    <xdr:col>3</xdr:col>
                    <xdr:colOff>272415</xdr:colOff>
                    <xdr:row>39</xdr:row>
                    <xdr:rowOff>0</xdr:rowOff>
                  </to>
                </anchor>
              </controlPr>
            </control>
          </mc:Choice>
        </mc:AlternateContent>
        <mc:AlternateContent>
          <mc:Choice Requires="x14">
            <control shapeId="13524" r:id="rId41" name="オプション 212">
              <controlPr locked="0" defaultSize="0" autoFill="0" autoLine="0" autoPict="0">
                <anchor moveWithCells="1">
                  <from xmlns:xdr="http://schemas.openxmlformats.org/drawingml/2006/spreadsheetDrawing">
                    <xdr:col>3</xdr:col>
                    <xdr:colOff>0</xdr:colOff>
                    <xdr:row>39</xdr:row>
                    <xdr:rowOff>0</xdr:rowOff>
                  </from>
                  <to xmlns:xdr="http://schemas.openxmlformats.org/drawingml/2006/spreadsheetDrawing">
                    <xdr:col>3</xdr:col>
                    <xdr:colOff>272415</xdr:colOff>
                    <xdr:row>40</xdr:row>
                    <xdr:rowOff>0</xdr:rowOff>
                  </to>
                </anchor>
              </controlPr>
            </control>
          </mc:Choice>
        </mc:AlternateContent>
        <mc:AlternateContent>
          <mc:Choice Requires="x14">
            <control shapeId="13525" r:id="rId42" name="オプション 213">
              <controlPr locked="0" defaultSize="0" autoFill="0" autoLine="0" autoPict="0">
                <anchor moveWithCells="1">
                  <from xmlns:xdr="http://schemas.openxmlformats.org/drawingml/2006/spreadsheetDrawing">
                    <xdr:col>3</xdr:col>
                    <xdr:colOff>0</xdr:colOff>
                    <xdr:row>40</xdr:row>
                    <xdr:rowOff>0</xdr:rowOff>
                  </from>
                  <to xmlns:xdr="http://schemas.openxmlformats.org/drawingml/2006/spreadsheetDrawing">
                    <xdr:col>3</xdr:col>
                    <xdr:colOff>272415</xdr:colOff>
                    <xdr:row>41</xdr:row>
                    <xdr:rowOff>0</xdr:rowOff>
                  </to>
                </anchor>
              </controlPr>
            </control>
          </mc:Choice>
        </mc:AlternateContent>
        <mc:AlternateContent>
          <mc:Choice Requires="x14">
            <control shapeId="13526" r:id="rId43" name="オプション 214">
              <controlPr locked="0" defaultSize="0" autoFill="0" autoLine="0" autoPict="0">
                <anchor moveWithCells="1">
                  <from xmlns:xdr="http://schemas.openxmlformats.org/drawingml/2006/spreadsheetDrawing">
                    <xdr:col>3</xdr:col>
                    <xdr:colOff>0</xdr:colOff>
                    <xdr:row>41</xdr:row>
                    <xdr:rowOff>0</xdr:rowOff>
                  </from>
                  <to xmlns:xdr="http://schemas.openxmlformats.org/drawingml/2006/spreadsheetDrawing">
                    <xdr:col>3</xdr:col>
                    <xdr:colOff>272415</xdr:colOff>
                    <xdr:row>42</xdr:row>
                    <xdr:rowOff>0</xdr:rowOff>
                  </to>
                </anchor>
              </controlPr>
            </control>
          </mc:Choice>
        </mc:AlternateContent>
        <mc:AlternateContent>
          <mc:Choice Requires="x14">
            <control shapeId="13530" r:id="rId44" name="チェック 218">
              <controlPr locked="0" defaultSize="0" autoFill="0" autoLine="0" autoPict="0">
                <anchor moveWithCells="1">
                  <from xmlns:xdr="http://schemas.openxmlformats.org/drawingml/2006/spreadsheetDrawing">
                    <xdr:col>3</xdr:col>
                    <xdr:colOff>50800</xdr:colOff>
                    <xdr:row>77</xdr:row>
                    <xdr:rowOff>31750</xdr:rowOff>
                  </from>
                  <to xmlns:xdr="http://schemas.openxmlformats.org/drawingml/2006/spreadsheetDrawing">
                    <xdr:col>5</xdr:col>
                    <xdr:colOff>107950</xdr:colOff>
                    <xdr:row>78</xdr:row>
                    <xdr:rowOff>12065</xdr:rowOff>
                  </to>
                </anchor>
              </controlPr>
            </control>
          </mc:Choice>
        </mc:AlternateContent>
        <mc:AlternateContent>
          <mc:Choice Requires="x14">
            <control shapeId="13531" r:id="rId45" name="チェック 219">
              <controlPr locked="0" defaultSize="0" autoFill="0" autoLine="0" autoPict="0">
                <anchor moveWithCells="1">
                  <from xmlns:xdr="http://schemas.openxmlformats.org/drawingml/2006/spreadsheetDrawing">
                    <xdr:col>3</xdr:col>
                    <xdr:colOff>50800</xdr:colOff>
                    <xdr:row>78</xdr:row>
                    <xdr:rowOff>31750</xdr:rowOff>
                  </from>
                  <to xmlns:xdr="http://schemas.openxmlformats.org/drawingml/2006/spreadsheetDrawing">
                    <xdr:col>5</xdr:col>
                    <xdr:colOff>107950</xdr:colOff>
                    <xdr:row>79</xdr:row>
                    <xdr:rowOff>12065</xdr:rowOff>
                  </to>
                </anchor>
              </controlPr>
            </control>
          </mc:Choice>
        </mc:AlternateContent>
        <mc:AlternateContent>
          <mc:Choice Requires="x14">
            <control shapeId="13532" r:id="rId46" name="チェック 220">
              <controlPr locked="0" defaultSize="0" autoFill="0" autoLine="0" autoPict="0">
                <anchor moveWithCells="1">
                  <from xmlns:xdr="http://schemas.openxmlformats.org/drawingml/2006/spreadsheetDrawing">
                    <xdr:col>3</xdr:col>
                    <xdr:colOff>50800</xdr:colOff>
                    <xdr:row>79</xdr:row>
                    <xdr:rowOff>31750</xdr:rowOff>
                  </from>
                  <to xmlns:xdr="http://schemas.openxmlformats.org/drawingml/2006/spreadsheetDrawing">
                    <xdr:col>5</xdr:col>
                    <xdr:colOff>107950</xdr:colOff>
                    <xdr:row>80</xdr:row>
                    <xdr:rowOff>12065</xdr:rowOff>
                  </to>
                </anchor>
              </controlPr>
            </control>
          </mc:Choice>
        </mc:AlternateContent>
        <mc:AlternateContent>
          <mc:Choice Requires="x14">
            <control shapeId="13533" r:id="rId47" name="チェック 221">
              <controlPr locked="0" defaultSize="0" autoFill="0" autoLine="0" autoPict="0">
                <anchor moveWithCells="1">
                  <from xmlns:xdr="http://schemas.openxmlformats.org/drawingml/2006/spreadsheetDrawing">
                    <xdr:col>3</xdr:col>
                    <xdr:colOff>50800</xdr:colOff>
                    <xdr:row>80</xdr:row>
                    <xdr:rowOff>31750</xdr:rowOff>
                  </from>
                  <to xmlns:xdr="http://schemas.openxmlformats.org/drawingml/2006/spreadsheetDrawing">
                    <xdr:col>5</xdr:col>
                    <xdr:colOff>107950</xdr:colOff>
                    <xdr:row>81</xdr:row>
                    <xdr:rowOff>12065</xdr:rowOff>
                  </to>
                </anchor>
              </controlPr>
            </control>
          </mc:Choice>
        </mc:AlternateContent>
        <mc:AlternateContent>
          <mc:Choice Requires="x14">
            <control shapeId="13534" r:id="rId48" name="チェック 222">
              <controlPr locked="0" defaultSize="0" autoFill="0" autoLine="0" autoPict="0">
                <anchor moveWithCells="1">
                  <from xmlns:xdr="http://schemas.openxmlformats.org/drawingml/2006/spreadsheetDrawing">
                    <xdr:col>3</xdr:col>
                    <xdr:colOff>50800</xdr:colOff>
                    <xdr:row>81</xdr:row>
                    <xdr:rowOff>31750</xdr:rowOff>
                  </from>
                  <to xmlns:xdr="http://schemas.openxmlformats.org/drawingml/2006/spreadsheetDrawing">
                    <xdr:col>5</xdr:col>
                    <xdr:colOff>107950</xdr:colOff>
                    <xdr:row>82</xdr:row>
                    <xdr:rowOff>12065</xdr:rowOff>
                  </to>
                </anchor>
              </controlPr>
            </control>
          </mc:Choice>
        </mc:AlternateContent>
        <mc:AlternateContent>
          <mc:Choice Requires="x14">
            <control shapeId="13535" r:id="rId49" name="チェック 223">
              <controlPr locked="0" defaultSize="0" autoFill="0" autoLine="0" autoPict="0">
                <anchor moveWithCells="1">
                  <from xmlns:xdr="http://schemas.openxmlformats.org/drawingml/2006/spreadsheetDrawing">
                    <xdr:col>3</xdr:col>
                    <xdr:colOff>50800</xdr:colOff>
                    <xdr:row>82</xdr:row>
                    <xdr:rowOff>31750</xdr:rowOff>
                  </from>
                  <to xmlns:xdr="http://schemas.openxmlformats.org/drawingml/2006/spreadsheetDrawing">
                    <xdr:col>5</xdr:col>
                    <xdr:colOff>107950</xdr:colOff>
                    <xdr:row>83</xdr:row>
                    <xdr:rowOff>12065</xdr:rowOff>
                  </to>
                </anchor>
              </controlPr>
            </control>
          </mc:Choice>
        </mc:AlternateContent>
        <mc:AlternateContent>
          <mc:Choice Requires="x14">
            <control shapeId="13536" r:id="rId50" name="チェック 224">
              <controlPr locked="0" defaultSize="0" autoFill="0" autoLine="0" autoPict="0">
                <anchor moveWithCells="1">
                  <from xmlns:xdr="http://schemas.openxmlformats.org/drawingml/2006/spreadsheetDrawing">
                    <xdr:col>3</xdr:col>
                    <xdr:colOff>50800</xdr:colOff>
                    <xdr:row>83</xdr:row>
                    <xdr:rowOff>31750</xdr:rowOff>
                  </from>
                  <to xmlns:xdr="http://schemas.openxmlformats.org/drawingml/2006/spreadsheetDrawing">
                    <xdr:col>5</xdr:col>
                    <xdr:colOff>107950</xdr:colOff>
                    <xdr:row>84</xdr:row>
                    <xdr:rowOff>12065</xdr:rowOff>
                  </to>
                </anchor>
              </controlPr>
            </control>
          </mc:Choice>
        </mc:AlternateContent>
        <mc:AlternateContent>
          <mc:Choice Requires="x14">
            <control shapeId="13537" r:id="rId51" name="チェック 225">
              <controlPr locked="0" defaultSize="0" autoFill="0" autoLine="0" autoPict="0">
                <anchor moveWithCells="1">
                  <from xmlns:xdr="http://schemas.openxmlformats.org/drawingml/2006/spreadsheetDrawing">
                    <xdr:col>3</xdr:col>
                    <xdr:colOff>50800</xdr:colOff>
                    <xdr:row>84</xdr:row>
                    <xdr:rowOff>31750</xdr:rowOff>
                  </from>
                  <to xmlns:xdr="http://schemas.openxmlformats.org/drawingml/2006/spreadsheetDrawing">
                    <xdr:col>5</xdr:col>
                    <xdr:colOff>107950</xdr:colOff>
                    <xdr:row>85</xdr:row>
                    <xdr:rowOff>12065</xdr:rowOff>
                  </to>
                </anchor>
              </controlPr>
            </control>
          </mc:Choice>
        </mc:AlternateContent>
        <mc:AlternateContent>
          <mc:Choice Requires="x14">
            <control shapeId="13538" r:id="rId52" name="オプション 226">
              <controlPr locked="0" defaultSize="0" autoFill="0" autoLine="0" autoPict="0">
                <anchor moveWithCells="1">
                  <from xmlns:xdr="http://schemas.openxmlformats.org/drawingml/2006/spreadsheetDrawing">
                    <xdr:col>3</xdr:col>
                    <xdr:colOff>0</xdr:colOff>
                    <xdr:row>57</xdr:row>
                    <xdr:rowOff>0</xdr:rowOff>
                  </from>
                  <to xmlns:xdr="http://schemas.openxmlformats.org/drawingml/2006/spreadsheetDrawing">
                    <xdr:col>4</xdr:col>
                    <xdr:colOff>0</xdr:colOff>
                    <xdr:row>58</xdr:row>
                    <xdr:rowOff>0</xdr:rowOff>
                  </to>
                </anchor>
              </controlPr>
            </control>
          </mc:Choice>
        </mc:AlternateContent>
        <mc:AlternateContent>
          <mc:Choice Requires="x14">
            <control shapeId="13543" r:id="rId53" name="オプション 231">
              <controlPr locked="0" defaultSize="0" autoFill="0" autoLine="0" autoPict="0">
                <anchor moveWithCells="1">
                  <from xmlns:xdr="http://schemas.openxmlformats.org/drawingml/2006/spreadsheetDrawing">
                    <xdr:col>3</xdr:col>
                    <xdr:colOff>0</xdr:colOff>
                    <xdr:row>7</xdr:row>
                    <xdr:rowOff>0</xdr:rowOff>
                  </from>
                  <to xmlns:xdr="http://schemas.openxmlformats.org/drawingml/2006/spreadsheetDrawing">
                    <xdr:col>3</xdr:col>
                    <xdr:colOff>272415</xdr:colOff>
                    <xdr:row>7</xdr:row>
                    <xdr:rowOff>209550</xdr:rowOff>
                  </to>
                </anchor>
              </controlPr>
            </control>
          </mc:Choice>
        </mc:AlternateContent>
        <mc:AlternateContent>
          <mc:Choice Requires="x14">
            <control shapeId="13544" r:id="rId54" name="オプション 232">
              <controlPr locked="0" defaultSize="0" autoFill="0" autoLine="0" autoPict="0">
                <anchor moveWithCells="1">
                  <from xmlns:xdr="http://schemas.openxmlformats.org/drawingml/2006/spreadsheetDrawing">
                    <xdr:col>3</xdr:col>
                    <xdr:colOff>0</xdr:colOff>
                    <xdr:row>8</xdr:row>
                    <xdr:rowOff>0</xdr:rowOff>
                  </from>
                  <to xmlns:xdr="http://schemas.openxmlformats.org/drawingml/2006/spreadsheetDrawing">
                    <xdr:col>3</xdr:col>
                    <xdr:colOff>272415</xdr:colOff>
                    <xdr:row>8</xdr:row>
                    <xdr:rowOff>209550</xdr:rowOff>
                  </to>
                </anchor>
              </controlPr>
            </control>
          </mc:Choice>
        </mc:AlternateContent>
        <mc:AlternateContent>
          <mc:Choice Requires="x14">
            <control shapeId="13545" r:id="rId55" name="オプション 233">
              <controlPr locked="0" defaultSize="0" autoFill="0" autoLine="0" autoPict="0">
                <anchor moveWithCells="1">
                  <from xmlns:xdr="http://schemas.openxmlformats.org/drawingml/2006/spreadsheetDrawing">
                    <xdr:col>3</xdr:col>
                    <xdr:colOff>0</xdr:colOff>
                    <xdr:row>9</xdr:row>
                    <xdr:rowOff>0</xdr:rowOff>
                  </from>
                  <to xmlns:xdr="http://schemas.openxmlformats.org/drawingml/2006/spreadsheetDrawing">
                    <xdr:col>3</xdr:col>
                    <xdr:colOff>272415</xdr:colOff>
                    <xdr:row>9</xdr:row>
                    <xdr:rowOff>209550</xdr:rowOff>
                  </to>
                </anchor>
              </controlPr>
            </control>
          </mc:Choice>
        </mc:AlternateContent>
        <mc:AlternateContent>
          <mc:Choice Requires="x14">
            <control shapeId="13546" r:id="rId56" name="オプション 234">
              <controlPr locked="0" defaultSize="0" autoFill="0" autoLine="0" autoPict="0">
                <anchor moveWithCells="1">
                  <from xmlns:xdr="http://schemas.openxmlformats.org/drawingml/2006/spreadsheetDrawing">
                    <xdr:col>3</xdr:col>
                    <xdr:colOff>0</xdr:colOff>
                    <xdr:row>10</xdr:row>
                    <xdr:rowOff>0</xdr:rowOff>
                  </from>
                  <to xmlns:xdr="http://schemas.openxmlformats.org/drawingml/2006/spreadsheetDrawing">
                    <xdr:col>3</xdr:col>
                    <xdr:colOff>272415</xdr:colOff>
                    <xdr:row>10</xdr:row>
                    <xdr:rowOff>209550</xdr:rowOff>
                  </to>
                </anchor>
              </controlPr>
            </control>
          </mc:Choice>
        </mc:AlternateContent>
        <mc:AlternateContent>
          <mc:Choice Requires="x14">
            <control shapeId="13547" r:id="rId57" name="オプション 235">
              <controlPr locked="0" defaultSize="0" autoFill="0" autoLine="0" autoPict="0">
                <anchor moveWithCells="1">
                  <from xmlns:xdr="http://schemas.openxmlformats.org/drawingml/2006/spreadsheetDrawing">
                    <xdr:col>3</xdr:col>
                    <xdr:colOff>0</xdr:colOff>
                    <xdr:row>11</xdr:row>
                    <xdr:rowOff>0</xdr:rowOff>
                  </from>
                  <to xmlns:xdr="http://schemas.openxmlformats.org/drawingml/2006/spreadsheetDrawing">
                    <xdr:col>3</xdr:col>
                    <xdr:colOff>272415</xdr:colOff>
                    <xdr:row>11</xdr:row>
                    <xdr:rowOff>209550</xdr:rowOff>
                  </to>
                </anchor>
              </controlPr>
            </control>
          </mc:Choice>
        </mc:AlternateContent>
        <mc:AlternateContent>
          <mc:Choice Requires="x14">
            <control shapeId="13548" r:id="rId58" name="グループ 236">
              <controlPr defaultSize="0" autoFill="0" autoPict="0">
                <anchor moveWithCells="1">
                  <from xmlns:xdr="http://schemas.openxmlformats.org/drawingml/2006/spreadsheetDrawing">
                    <xdr:col>2</xdr:col>
                    <xdr:colOff>222250</xdr:colOff>
                    <xdr:row>6</xdr:row>
                    <xdr:rowOff>115570</xdr:rowOff>
                  </from>
                  <to xmlns:xdr="http://schemas.openxmlformats.org/drawingml/2006/spreadsheetDrawing">
                    <xdr:col>4</xdr:col>
                    <xdr:colOff>31750</xdr:colOff>
                    <xdr:row>12</xdr:row>
                    <xdr:rowOff>72390</xdr:rowOff>
                  </to>
                </anchor>
              </controlPr>
            </control>
          </mc:Choice>
        </mc:AlternateContent>
        <mc:AlternateContent>
          <mc:Choice Requires="x14">
            <control shapeId="13549" r:id="rId59" name="グループ 237">
              <controlPr defaultSize="0" autoFill="0" autoPict="0">
                <anchor moveWithCells="1">
                  <from xmlns:xdr="http://schemas.openxmlformats.org/drawingml/2006/spreadsheetDrawing">
                    <xdr:col>2</xdr:col>
                    <xdr:colOff>203200</xdr:colOff>
                    <xdr:row>37</xdr:row>
                    <xdr:rowOff>114300</xdr:rowOff>
                  </from>
                  <to xmlns:xdr="http://schemas.openxmlformats.org/drawingml/2006/spreadsheetDrawing">
                    <xdr:col>4</xdr:col>
                    <xdr:colOff>146050</xdr:colOff>
                    <xdr:row>43</xdr:row>
                    <xdr:rowOff>146050</xdr:rowOff>
                  </to>
                </anchor>
              </controlPr>
            </control>
          </mc:Choice>
        </mc:AlternateContent>
        <mc:AlternateContent>
          <mc:Choice Requires="x14">
            <control shapeId="13550" r:id="rId60" name="オプション 238">
              <controlPr locked="0" defaultSize="0" autoFill="0" autoLine="0" autoPict="0">
                <anchor moveWithCells="1">
                  <from xmlns:xdr="http://schemas.openxmlformats.org/drawingml/2006/spreadsheetDrawing">
                    <xdr:col>3</xdr:col>
                    <xdr:colOff>0</xdr:colOff>
                    <xdr:row>42</xdr:row>
                    <xdr:rowOff>0</xdr:rowOff>
                  </from>
                  <to xmlns:xdr="http://schemas.openxmlformats.org/drawingml/2006/spreadsheetDrawing">
                    <xdr:col>3</xdr:col>
                    <xdr:colOff>272415</xdr:colOff>
                    <xdr:row>43</xdr:row>
                    <xdr:rowOff>0</xdr:rowOff>
                  </to>
                </anchor>
              </controlPr>
            </control>
          </mc:Choice>
        </mc:AlternateContent>
        <mc:AlternateContent>
          <mc:Choice Requires="x14">
            <control shapeId="13551" r:id="rId61" name="チェック 239">
              <controlPr locked="0" defaultSize="0" autoFill="0" autoLine="0" autoPict="0">
                <anchor moveWithCells="1">
                  <from xmlns:xdr="http://schemas.openxmlformats.org/drawingml/2006/spreadsheetDrawing">
                    <xdr:col>3</xdr:col>
                    <xdr:colOff>76200</xdr:colOff>
                    <xdr:row>22</xdr:row>
                    <xdr:rowOff>13335</xdr:rowOff>
                  </from>
                  <to xmlns:xdr="http://schemas.openxmlformats.org/drawingml/2006/spreadsheetDrawing">
                    <xdr:col>4</xdr:col>
                    <xdr:colOff>241300</xdr:colOff>
                    <xdr:row>23</xdr:row>
                    <xdr:rowOff>70485</xdr:rowOff>
                  </to>
                </anchor>
              </controlPr>
            </control>
          </mc:Choice>
        </mc:AlternateContent>
        <mc:AlternateContent>
          <mc:Choice Requires="x14">
            <control shapeId="13552" r:id="rId62" name="チェック 240">
              <controlPr locked="0" defaultSize="0" autoFill="0" autoLine="0" autoPict="0">
                <anchor moveWithCells="1">
                  <from xmlns:xdr="http://schemas.openxmlformats.org/drawingml/2006/spreadsheetDrawing">
                    <xdr:col>3</xdr:col>
                    <xdr:colOff>76200</xdr:colOff>
                    <xdr:row>23</xdr:row>
                    <xdr:rowOff>13335</xdr:rowOff>
                  </from>
                  <to xmlns:xdr="http://schemas.openxmlformats.org/drawingml/2006/spreadsheetDrawing">
                    <xdr:col>4</xdr:col>
                    <xdr:colOff>241300</xdr:colOff>
                    <xdr:row>24</xdr:row>
                    <xdr:rowOff>70485</xdr:rowOff>
                  </to>
                </anchor>
              </controlPr>
            </control>
          </mc:Choice>
        </mc:AlternateContent>
        <mc:AlternateContent>
          <mc:Choice Requires="x14">
            <control shapeId="13553" r:id="rId63" name="チェック 241">
              <controlPr locked="0" defaultSize="0" autoFill="0" autoLine="0" autoPict="0">
                <anchor moveWithCells="1">
                  <from xmlns:xdr="http://schemas.openxmlformats.org/drawingml/2006/spreadsheetDrawing">
                    <xdr:col>3</xdr:col>
                    <xdr:colOff>76200</xdr:colOff>
                    <xdr:row>24</xdr:row>
                    <xdr:rowOff>13335</xdr:rowOff>
                  </from>
                  <to xmlns:xdr="http://schemas.openxmlformats.org/drawingml/2006/spreadsheetDrawing">
                    <xdr:col>4</xdr:col>
                    <xdr:colOff>241300</xdr:colOff>
                    <xdr:row>25</xdr:row>
                    <xdr:rowOff>70485</xdr:rowOff>
                  </to>
                </anchor>
              </controlPr>
            </control>
          </mc:Choice>
        </mc:AlternateContent>
        <mc:AlternateContent>
          <mc:Choice Requires="x14">
            <control shapeId="13554" r:id="rId64" name="チェック 242">
              <controlPr locked="0" defaultSize="0" autoFill="0" autoLine="0" autoPict="0">
                <anchor moveWithCells="1">
                  <from xmlns:xdr="http://schemas.openxmlformats.org/drawingml/2006/spreadsheetDrawing">
                    <xdr:col>14</xdr:col>
                    <xdr:colOff>76200</xdr:colOff>
                    <xdr:row>22</xdr:row>
                    <xdr:rowOff>13335</xdr:rowOff>
                  </from>
                  <to xmlns:xdr="http://schemas.openxmlformats.org/drawingml/2006/spreadsheetDrawing">
                    <xdr:col>15</xdr:col>
                    <xdr:colOff>241300</xdr:colOff>
                    <xdr:row>23</xdr:row>
                    <xdr:rowOff>70485</xdr:rowOff>
                  </to>
                </anchor>
              </controlPr>
            </control>
          </mc:Choice>
        </mc:AlternateContent>
        <mc:AlternateContent>
          <mc:Choice Requires="x14">
            <control shapeId="13555" r:id="rId65" name="チェック 243">
              <controlPr locked="0" defaultSize="0" autoFill="0" autoLine="0" autoPict="0">
                <anchor moveWithCells="1">
                  <from xmlns:xdr="http://schemas.openxmlformats.org/drawingml/2006/spreadsheetDrawing">
                    <xdr:col>14</xdr:col>
                    <xdr:colOff>76200</xdr:colOff>
                    <xdr:row>23</xdr:row>
                    <xdr:rowOff>13335</xdr:rowOff>
                  </from>
                  <to xmlns:xdr="http://schemas.openxmlformats.org/drawingml/2006/spreadsheetDrawing">
                    <xdr:col>15</xdr:col>
                    <xdr:colOff>241300</xdr:colOff>
                    <xdr:row>24</xdr:row>
                    <xdr:rowOff>70485</xdr:rowOff>
                  </to>
                </anchor>
              </controlPr>
            </control>
          </mc:Choice>
        </mc:AlternateContent>
        <mc:AlternateContent>
          <mc:Choice Requires="x14">
            <control shapeId="13556" r:id="rId66" name="チェック 244">
              <controlPr locked="0" defaultSize="0" autoFill="0" autoLine="0" autoPict="0">
                <anchor moveWithCells="1">
                  <from xmlns:xdr="http://schemas.openxmlformats.org/drawingml/2006/spreadsheetDrawing">
                    <xdr:col>22</xdr:col>
                    <xdr:colOff>76200</xdr:colOff>
                    <xdr:row>22</xdr:row>
                    <xdr:rowOff>13335</xdr:rowOff>
                  </from>
                  <to xmlns:xdr="http://schemas.openxmlformats.org/drawingml/2006/spreadsheetDrawing">
                    <xdr:col>23</xdr:col>
                    <xdr:colOff>241300</xdr:colOff>
                    <xdr:row>23</xdr:row>
                    <xdr:rowOff>70485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2:AN155"/>
  <sheetViews>
    <sheetView showGridLines="0" view="pageBreakPreview" topLeftCell="A124" zoomScaleSheetLayoutView="100" workbookViewId="0">
      <selection activeCell="D149" sqref="D149:AC154"/>
    </sheetView>
  </sheetViews>
  <sheetFormatPr defaultColWidth="8.58203125" defaultRowHeight="16.5"/>
  <cols>
    <col min="1" max="1" width="8.58203125" style="2"/>
    <col min="2" max="30" width="3.58203125" style="2" customWidth="1"/>
    <col min="31" max="32" width="3.58203125" style="267" customWidth="1"/>
    <col min="33" max="33" width="3.58203125" style="368" customWidth="1"/>
    <col min="34" max="34" width="3.58203125" style="2" customWidth="1"/>
    <col min="35" max="35" width="20.08203125" style="405" hidden="1" customWidth="1"/>
    <col min="36" max="36" width="3" style="2" hidden="1" customWidth="1"/>
    <col min="37" max="40" width="3" style="2" customWidth="1"/>
    <col min="41" max="16384" width="8.58203125" style="2"/>
  </cols>
  <sheetData>
    <row r="1" spans="2:35" ht="15" customHeight="1"/>
    <row r="2" spans="2:35" ht="19.5">
      <c r="B2" s="270"/>
      <c r="C2" s="276" t="s">
        <v>1829</v>
      </c>
      <c r="D2" s="270"/>
      <c r="E2" s="270"/>
      <c r="F2" s="270"/>
      <c r="G2" s="270"/>
      <c r="H2" s="270"/>
      <c r="I2" s="270"/>
      <c r="J2" s="270"/>
      <c r="K2" s="270"/>
      <c r="L2" s="334"/>
      <c r="M2" s="334"/>
      <c r="N2" s="338"/>
      <c r="O2" s="334"/>
      <c r="P2" s="334"/>
      <c r="Q2" s="334"/>
      <c r="R2" s="334"/>
      <c r="S2" s="334"/>
      <c r="T2" s="334"/>
      <c r="U2" s="334"/>
      <c r="V2" s="334"/>
      <c r="W2" s="334"/>
      <c r="X2" s="334"/>
      <c r="Y2" s="334"/>
      <c r="Z2" s="334"/>
      <c r="AA2" s="334"/>
      <c r="AB2" s="334"/>
      <c r="AC2" s="334"/>
      <c r="AD2" s="334"/>
      <c r="AE2" s="334"/>
      <c r="AF2" s="334"/>
      <c r="AG2" s="464"/>
      <c r="AH2" s="338"/>
      <c r="AI2" s="405" t="s">
        <v>580</v>
      </c>
    </row>
    <row r="3" spans="2:35">
      <c r="B3" s="267"/>
      <c r="D3" s="267"/>
      <c r="E3" s="267"/>
      <c r="F3" s="267"/>
      <c r="G3" s="267"/>
      <c r="H3" s="267"/>
      <c r="I3" s="267"/>
      <c r="J3" s="267"/>
      <c r="K3" s="267"/>
      <c r="L3" s="267"/>
      <c r="M3" s="267"/>
      <c r="N3" s="267"/>
      <c r="O3" s="267"/>
      <c r="Q3" s="267"/>
      <c r="S3" s="267"/>
      <c r="U3" s="267"/>
      <c r="W3" s="267"/>
      <c r="X3" s="267"/>
      <c r="Y3" s="267"/>
      <c r="Z3" s="267"/>
      <c r="AA3" s="267"/>
      <c r="AB3" s="267"/>
      <c r="AC3" s="267"/>
      <c r="AD3" s="267"/>
      <c r="AG3" s="367"/>
    </row>
    <row r="4" spans="2:35">
      <c r="B4" s="267"/>
      <c r="C4" s="271" t="s">
        <v>7383</v>
      </c>
      <c r="D4" s="267"/>
      <c r="E4" s="267"/>
      <c r="F4" s="267"/>
      <c r="G4" s="267"/>
      <c r="H4" s="267"/>
      <c r="I4" s="267"/>
      <c r="J4" s="267"/>
      <c r="K4" s="267"/>
      <c r="L4" s="267"/>
      <c r="M4" s="267"/>
      <c r="N4" s="267"/>
      <c r="O4" s="267"/>
      <c r="Q4" s="267"/>
      <c r="S4" s="267"/>
      <c r="U4" s="267"/>
      <c r="W4" s="267"/>
      <c r="X4" s="267"/>
      <c r="Y4" s="267"/>
      <c r="Z4" s="267"/>
      <c r="AA4" s="267"/>
      <c r="AB4" s="267"/>
      <c r="AC4" s="267"/>
      <c r="AD4" s="267"/>
      <c r="AG4" s="367"/>
    </row>
    <row r="5" spans="2:35">
      <c r="B5" s="271"/>
      <c r="C5" s="267">
        <v>1</v>
      </c>
      <c r="D5" s="267" t="s">
        <v>5962</v>
      </c>
      <c r="E5" s="267"/>
      <c r="F5" s="267"/>
      <c r="G5" s="267"/>
      <c r="H5" s="267"/>
      <c r="I5" s="267"/>
      <c r="J5" s="267"/>
      <c r="K5" s="267"/>
      <c r="L5" s="267"/>
      <c r="M5" s="267"/>
      <c r="N5" s="267"/>
      <c r="O5" s="267"/>
      <c r="P5" s="267"/>
      <c r="Q5" s="267"/>
      <c r="R5" s="267"/>
      <c r="S5" s="267"/>
      <c r="T5" s="267"/>
      <c r="U5" s="267"/>
      <c r="V5" s="267"/>
      <c r="W5" s="267"/>
      <c r="X5" s="267"/>
      <c r="Y5" s="267"/>
      <c r="Z5" s="267"/>
      <c r="AA5" s="267"/>
      <c r="AB5" s="267"/>
      <c r="AC5" s="267"/>
      <c r="AE5" s="437"/>
      <c r="AF5" s="437"/>
      <c r="AG5" s="367"/>
    </row>
    <row r="6" spans="2:35" ht="16.399999999999999" customHeight="1">
      <c r="B6" s="271"/>
      <c r="C6" s="267"/>
      <c r="D6" s="293"/>
      <c r="E6" s="314" t="s">
        <v>11571</v>
      </c>
      <c r="F6" s="314"/>
      <c r="G6" s="314"/>
      <c r="H6" s="314"/>
      <c r="I6" s="314"/>
      <c r="J6" s="314"/>
      <c r="K6" s="314"/>
      <c r="L6" s="314"/>
      <c r="M6" s="314"/>
      <c r="N6" s="314"/>
      <c r="O6" s="314"/>
      <c r="P6" s="314"/>
      <c r="Q6" s="314"/>
      <c r="R6" s="314"/>
      <c r="S6" s="314"/>
      <c r="T6" s="314"/>
      <c r="U6" s="314"/>
      <c r="V6" s="314"/>
      <c r="W6" s="314"/>
      <c r="X6" s="314"/>
      <c r="Y6" s="314"/>
      <c r="Z6" s="314"/>
      <c r="AA6" s="314"/>
      <c r="AB6" s="314"/>
      <c r="AC6" s="356"/>
      <c r="AE6" s="438">
        <f>IF(AI6&gt;0,AI6,"未回答")</f>
        <v>3</v>
      </c>
      <c r="AF6" s="452"/>
      <c r="AG6" s="367"/>
      <c r="AI6" s="405">
        <v>3</v>
      </c>
    </row>
    <row r="7" spans="2:35" ht="16.399999999999999" customHeight="1">
      <c r="B7" s="271"/>
      <c r="C7" s="267"/>
      <c r="D7" s="294"/>
      <c r="E7" s="267" t="s">
        <v>5624</v>
      </c>
      <c r="F7" s="267"/>
      <c r="G7" s="267"/>
      <c r="H7" s="267"/>
      <c r="I7" s="267"/>
      <c r="J7" s="267"/>
      <c r="K7" s="267"/>
      <c r="L7" s="267"/>
      <c r="M7" s="267"/>
      <c r="N7" s="267"/>
      <c r="O7" s="267"/>
      <c r="P7" s="267"/>
      <c r="Q7" s="267"/>
      <c r="R7" s="267"/>
      <c r="S7" s="267"/>
      <c r="T7" s="267"/>
      <c r="U7" s="267"/>
      <c r="V7" s="267"/>
      <c r="W7" s="267"/>
      <c r="X7" s="267"/>
      <c r="Y7" s="267"/>
      <c r="Z7" s="267"/>
      <c r="AA7" s="267"/>
      <c r="AB7" s="267"/>
      <c r="AC7" s="354"/>
      <c r="AE7" s="439"/>
      <c r="AF7" s="453"/>
      <c r="AG7" s="367"/>
    </row>
    <row r="8" spans="2:35" ht="16.399999999999999" customHeight="1">
      <c r="B8" s="271"/>
      <c r="C8" s="267"/>
      <c r="D8" s="294"/>
      <c r="E8" s="267" t="s">
        <v>11807</v>
      </c>
      <c r="F8" s="267"/>
      <c r="G8" s="267"/>
      <c r="H8" s="267"/>
      <c r="I8" s="267"/>
      <c r="J8" s="267"/>
      <c r="K8" s="267"/>
      <c r="L8" s="267"/>
      <c r="M8" s="267"/>
      <c r="N8" s="267"/>
      <c r="O8" s="267"/>
      <c r="P8" s="267"/>
      <c r="Q8" s="267"/>
      <c r="R8" s="267"/>
      <c r="S8" s="267"/>
      <c r="T8" s="267"/>
      <c r="U8" s="267"/>
      <c r="V8" s="267"/>
      <c r="W8" s="267"/>
      <c r="X8" s="267"/>
      <c r="Y8" s="267"/>
      <c r="Z8" s="267"/>
      <c r="AA8" s="267"/>
      <c r="AB8" s="267"/>
      <c r="AC8" s="354"/>
      <c r="AE8" s="439"/>
      <c r="AF8" s="453"/>
      <c r="AG8" s="367"/>
    </row>
    <row r="9" spans="2:35" ht="16.399999999999999" customHeight="1">
      <c r="B9" s="271"/>
      <c r="C9" s="267"/>
      <c r="D9" s="294"/>
      <c r="E9" s="267" t="s">
        <v>8786</v>
      </c>
      <c r="F9" s="267"/>
      <c r="G9" s="267"/>
      <c r="H9" s="267"/>
      <c r="I9" s="267"/>
      <c r="J9" s="267"/>
      <c r="K9" s="267"/>
      <c r="L9" s="267"/>
      <c r="M9" s="267"/>
      <c r="N9" s="267"/>
      <c r="O9" s="267"/>
      <c r="P9" s="267"/>
      <c r="Q9" s="267"/>
      <c r="R9" s="267"/>
      <c r="S9" s="267"/>
      <c r="T9" s="267"/>
      <c r="U9" s="267"/>
      <c r="V9" s="267"/>
      <c r="W9" s="267"/>
      <c r="X9" s="267"/>
      <c r="Y9" s="267"/>
      <c r="Z9" s="267"/>
      <c r="AA9" s="267"/>
      <c r="AB9" s="267"/>
      <c r="AC9" s="354"/>
      <c r="AE9" s="439"/>
      <c r="AF9" s="453"/>
      <c r="AG9" s="367"/>
    </row>
    <row r="10" spans="2:35" ht="16.399999999999999" customHeight="1">
      <c r="B10" s="271"/>
      <c r="C10" s="267"/>
      <c r="D10" s="291"/>
      <c r="E10" s="315" t="s">
        <v>5881</v>
      </c>
      <c r="F10" s="315"/>
      <c r="G10" s="315"/>
      <c r="H10" s="315"/>
      <c r="I10" s="315"/>
      <c r="J10" s="315"/>
      <c r="K10" s="315"/>
      <c r="L10" s="315"/>
      <c r="M10" s="315"/>
      <c r="N10" s="315"/>
      <c r="O10" s="315"/>
      <c r="P10" s="315"/>
      <c r="Q10" s="315"/>
      <c r="R10" s="315"/>
      <c r="S10" s="315"/>
      <c r="T10" s="315"/>
      <c r="U10" s="315"/>
      <c r="V10" s="315"/>
      <c r="W10" s="315"/>
      <c r="X10" s="315"/>
      <c r="Y10" s="315"/>
      <c r="Z10" s="315"/>
      <c r="AA10" s="315"/>
      <c r="AB10" s="315"/>
      <c r="AC10" s="357"/>
      <c r="AE10" s="440"/>
      <c r="AF10" s="454"/>
      <c r="AG10" s="367"/>
    </row>
    <row r="11" spans="2:35" ht="16.399999999999999" customHeight="1">
      <c r="B11" s="271"/>
      <c r="C11" s="267"/>
      <c r="D11" s="267"/>
      <c r="E11" s="267"/>
      <c r="F11" s="267"/>
      <c r="G11" s="267"/>
      <c r="H11" s="267"/>
      <c r="I11" s="267"/>
      <c r="J11" s="267"/>
      <c r="K11" s="267"/>
      <c r="L11" s="267"/>
      <c r="M11" s="267"/>
      <c r="N11" s="267"/>
      <c r="O11" s="267"/>
      <c r="P11" s="267"/>
      <c r="Q11" s="267"/>
      <c r="R11" s="267"/>
      <c r="S11" s="267"/>
      <c r="T11" s="267"/>
      <c r="U11" s="267"/>
      <c r="V11" s="267"/>
      <c r="W11" s="267"/>
      <c r="X11" s="267"/>
      <c r="Y11" s="267"/>
      <c r="Z11" s="267"/>
      <c r="AA11" s="267"/>
      <c r="AB11" s="267"/>
      <c r="AC11" s="267"/>
      <c r="AD11" s="267"/>
      <c r="AG11" s="367"/>
    </row>
    <row r="12" spans="2:35" ht="16.399999999999999" customHeight="1">
      <c r="B12" s="271"/>
      <c r="C12" s="267">
        <v>2</v>
      </c>
      <c r="D12" s="267" t="s">
        <v>9806</v>
      </c>
      <c r="E12" s="267"/>
      <c r="F12" s="267"/>
      <c r="G12" s="267"/>
      <c r="H12" s="267"/>
      <c r="I12" s="267"/>
      <c r="J12" s="267"/>
      <c r="K12" s="267"/>
      <c r="L12" s="267"/>
      <c r="M12" s="267"/>
      <c r="N12" s="267"/>
      <c r="O12" s="267"/>
      <c r="P12" s="267"/>
      <c r="Q12" s="267"/>
      <c r="R12" s="267"/>
      <c r="S12" s="267"/>
      <c r="T12" s="267"/>
      <c r="U12" s="267"/>
      <c r="V12" s="267"/>
      <c r="W12" s="267"/>
      <c r="X12" s="267"/>
      <c r="Y12" s="267"/>
      <c r="Z12" s="267"/>
      <c r="AA12" s="267"/>
      <c r="AB12" s="267"/>
      <c r="AC12" s="267"/>
      <c r="AE12" s="315"/>
      <c r="AF12" s="315"/>
      <c r="AG12" s="367"/>
    </row>
    <row r="13" spans="2:35" ht="16.399999999999999" customHeight="1">
      <c r="B13" s="271"/>
      <c r="C13" s="267"/>
      <c r="D13" s="410"/>
      <c r="E13" s="344" t="s">
        <v>1503</v>
      </c>
      <c r="F13" s="344"/>
      <c r="G13" s="344"/>
      <c r="H13" s="344"/>
      <c r="I13" s="344"/>
      <c r="J13" s="344"/>
      <c r="K13" s="344"/>
      <c r="L13" s="344"/>
      <c r="M13" s="344"/>
      <c r="N13" s="344"/>
      <c r="O13" s="344"/>
      <c r="P13" s="344"/>
      <c r="Q13" s="344"/>
      <c r="R13" s="344"/>
      <c r="S13" s="344"/>
      <c r="T13" s="344"/>
      <c r="U13" s="344"/>
      <c r="V13" s="344"/>
      <c r="W13" s="344"/>
      <c r="X13" s="344"/>
      <c r="Y13" s="344"/>
      <c r="Z13" s="344"/>
      <c r="AA13" s="344"/>
      <c r="AB13" s="344"/>
      <c r="AC13" s="431"/>
      <c r="AE13" s="438">
        <f>IF(AI13&gt;0,AI13,"未回答")</f>
        <v>2</v>
      </c>
      <c r="AF13" s="452"/>
      <c r="AG13" s="367"/>
      <c r="AI13" s="405">
        <v>2</v>
      </c>
    </row>
    <row r="14" spans="2:35" ht="16.399999999999999" customHeight="1">
      <c r="B14" s="271"/>
      <c r="C14" s="267"/>
      <c r="D14" s="298"/>
      <c r="E14" s="329" t="s">
        <v>4506</v>
      </c>
      <c r="F14" s="329"/>
      <c r="G14" s="329"/>
      <c r="H14" s="329"/>
      <c r="I14" s="329"/>
      <c r="J14" s="329"/>
      <c r="K14" s="329"/>
      <c r="L14" s="329"/>
      <c r="M14" s="329"/>
      <c r="N14" s="329"/>
      <c r="O14" s="329"/>
      <c r="P14" s="329"/>
      <c r="Q14" s="329"/>
      <c r="R14" s="329"/>
      <c r="S14" s="329"/>
      <c r="T14" s="329"/>
      <c r="U14" s="329"/>
      <c r="V14" s="329"/>
      <c r="W14" s="329"/>
      <c r="X14" s="329"/>
      <c r="Y14" s="329"/>
      <c r="Z14" s="329"/>
      <c r="AA14" s="329"/>
      <c r="AB14" s="329"/>
      <c r="AC14" s="432"/>
      <c r="AE14" s="439"/>
      <c r="AF14" s="453"/>
      <c r="AG14" s="367"/>
    </row>
    <row r="15" spans="2:35" ht="16.399999999999999" customHeight="1">
      <c r="B15" s="271"/>
      <c r="C15" s="267"/>
      <c r="D15" s="298"/>
      <c r="E15" s="329" t="s">
        <v>11808</v>
      </c>
      <c r="F15" s="329"/>
      <c r="G15" s="329"/>
      <c r="H15" s="329"/>
      <c r="I15" s="329"/>
      <c r="J15" s="329"/>
      <c r="K15" s="329"/>
      <c r="L15" s="329"/>
      <c r="M15" s="329"/>
      <c r="N15" s="329"/>
      <c r="O15" s="329"/>
      <c r="P15" s="329"/>
      <c r="Q15" s="329"/>
      <c r="R15" s="329"/>
      <c r="S15" s="329"/>
      <c r="T15" s="329"/>
      <c r="U15" s="329"/>
      <c r="V15" s="329"/>
      <c r="W15" s="329"/>
      <c r="X15" s="329"/>
      <c r="Y15" s="329"/>
      <c r="Z15" s="329"/>
      <c r="AA15" s="329"/>
      <c r="AB15" s="329"/>
      <c r="AC15" s="432"/>
      <c r="AE15" s="439"/>
      <c r="AF15" s="453"/>
      <c r="AG15" s="367"/>
    </row>
    <row r="16" spans="2:35" ht="16.399999999999999" customHeight="1">
      <c r="B16" s="271"/>
      <c r="C16" s="267"/>
      <c r="D16" s="298"/>
      <c r="E16" s="329" t="s">
        <v>784</v>
      </c>
      <c r="F16" s="329"/>
      <c r="G16" s="329"/>
      <c r="H16" s="329"/>
      <c r="I16" s="329"/>
      <c r="J16" s="329"/>
      <c r="K16" s="329"/>
      <c r="L16" s="329"/>
      <c r="M16" s="329"/>
      <c r="N16" s="329"/>
      <c r="O16" s="329"/>
      <c r="P16" s="329"/>
      <c r="Q16" s="329"/>
      <c r="R16" s="329"/>
      <c r="S16" s="329"/>
      <c r="T16" s="329"/>
      <c r="U16" s="329"/>
      <c r="V16" s="329"/>
      <c r="W16" s="329"/>
      <c r="X16" s="329"/>
      <c r="Y16" s="329"/>
      <c r="Z16" s="329"/>
      <c r="AA16" s="329"/>
      <c r="AB16" s="329"/>
      <c r="AC16" s="432"/>
      <c r="AE16" s="439"/>
      <c r="AF16" s="453"/>
      <c r="AG16" s="367"/>
    </row>
    <row r="17" spans="2:35" ht="16.399999999999999" customHeight="1">
      <c r="B17" s="271"/>
      <c r="C17" s="267"/>
      <c r="D17" s="411"/>
      <c r="E17" s="422" t="s">
        <v>7859</v>
      </c>
      <c r="F17" s="422"/>
      <c r="G17" s="422"/>
      <c r="H17" s="422"/>
      <c r="I17" s="422"/>
      <c r="J17" s="422"/>
      <c r="K17" s="422"/>
      <c r="L17" s="422"/>
      <c r="M17" s="422"/>
      <c r="N17" s="422"/>
      <c r="O17" s="422"/>
      <c r="P17" s="422"/>
      <c r="Q17" s="422"/>
      <c r="R17" s="422"/>
      <c r="S17" s="422"/>
      <c r="T17" s="422"/>
      <c r="U17" s="422"/>
      <c r="V17" s="422"/>
      <c r="W17" s="422"/>
      <c r="X17" s="422"/>
      <c r="Y17" s="422"/>
      <c r="Z17" s="422"/>
      <c r="AA17" s="422"/>
      <c r="AB17" s="422"/>
      <c r="AC17" s="433"/>
      <c r="AE17" s="440"/>
      <c r="AF17" s="454"/>
      <c r="AG17" s="367"/>
    </row>
    <row r="18" spans="2:35" ht="16.399999999999999" customHeight="1">
      <c r="B18" s="271"/>
      <c r="C18" s="267"/>
      <c r="D18" s="267"/>
      <c r="E18" s="267"/>
      <c r="F18" s="267"/>
      <c r="G18" s="267"/>
      <c r="H18" s="267"/>
      <c r="I18" s="267"/>
      <c r="J18" s="267"/>
      <c r="K18" s="267"/>
      <c r="L18" s="267"/>
      <c r="M18" s="267"/>
      <c r="N18" s="267"/>
      <c r="O18" s="267"/>
      <c r="P18" s="267"/>
      <c r="Q18" s="267"/>
      <c r="R18" s="267"/>
      <c r="S18" s="267"/>
      <c r="T18" s="267"/>
      <c r="U18" s="267"/>
      <c r="V18" s="267"/>
      <c r="W18" s="267"/>
      <c r="X18" s="267"/>
      <c r="Y18" s="267"/>
      <c r="Z18" s="267"/>
      <c r="AA18" s="267"/>
      <c r="AB18" s="267"/>
      <c r="AC18" s="267"/>
      <c r="AD18" s="267"/>
      <c r="AG18" s="367"/>
    </row>
    <row r="19" spans="2:35" ht="16.399999999999999" customHeight="1">
      <c r="B19" s="271"/>
      <c r="C19" s="271" t="s">
        <v>3049</v>
      </c>
      <c r="D19" s="267"/>
      <c r="E19" s="267"/>
      <c r="F19" s="267"/>
      <c r="G19" s="267"/>
      <c r="H19" s="267"/>
      <c r="I19" s="267"/>
      <c r="J19" s="267"/>
      <c r="K19" s="267"/>
      <c r="L19" s="267"/>
      <c r="M19" s="267"/>
      <c r="N19" s="267"/>
      <c r="O19" s="267"/>
      <c r="P19" s="267"/>
      <c r="Q19" s="267"/>
      <c r="R19" s="267"/>
      <c r="S19" s="267"/>
      <c r="T19" s="267"/>
      <c r="U19" s="267"/>
      <c r="V19" s="267"/>
      <c r="W19" s="267"/>
      <c r="X19" s="267"/>
      <c r="Y19" s="267"/>
      <c r="Z19" s="267"/>
      <c r="AA19" s="267"/>
      <c r="AB19" s="267"/>
      <c r="AC19" s="267"/>
      <c r="AD19" s="267"/>
      <c r="AG19" s="367"/>
    </row>
    <row r="20" spans="2:35" ht="16.399999999999999" customHeight="1">
      <c r="B20" s="271"/>
      <c r="C20" s="267">
        <v>3</v>
      </c>
      <c r="D20" s="267" t="s">
        <v>9969</v>
      </c>
      <c r="E20" s="267"/>
      <c r="F20" s="267"/>
      <c r="G20" s="267"/>
      <c r="H20" s="267"/>
      <c r="I20" s="267"/>
      <c r="J20" s="267"/>
      <c r="K20" s="267"/>
      <c r="L20" s="267"/>
      <c r="M20" s="267"/>
      <c r="N20" s="267"/>
      <c r="O20" s="267"/>
      <c r="P20" s="267"/>
      <c r="Q20" s="267"/>
      <c r="R20" s="267"/>
      <c r="S20" s="267"/>
      <c r="T20" s="267"/>
      <c r="U20" s="267"/>
      <c r="V20" s="267"/>
      <c r="W20" s="267"/>
      <c r="X20" s="267"/>
      <c r="Y20" s="267"/>
      <c r="Z20" s="267"/>
      <c r="AA20" s="267"/>
      <c r="AB20" s="267"/>
      <c r="AC20" s="267"/>
      <c r="AD20" s="267"/>
      <c r="AG20" s="367"/>
    </row>
    <row r="21" spans="2:35" ht="16.399999999999999" customHeight="1">
      <c r="B21" s="271"/>
      <c r="C21" s="267"/>
      <c r="D21" s="267" t="s">
        <v>11812</v>
      </c>
      <c r="E21" s="267"/>
      <c r="F21" s="267"/>
      <c r="G21" s="267"/>
      <c r="H21" s="267"/>
      <c r="I21" s="267"/>
      <c r="J21" s="267"/>
      <c r="K21" s="267"/>
      <c r="L21" s="267"/>
      <c r="M21" s="267"/>
      <c r="N21" s="267"/>
      <c r="O21" s="267"/>
      <c r="P21" s="267"/>
      <c r="Q21" s="267"/>
      <c r="R21" s="267"/>
      <c r="S21" s="267"/>
      <c r="T21" s="267"/>
      <c r="U21" s="267"/>
      <c r="V21" s="267"/>
      <c r="W21" s="267"/>
      <c r="X21" s="267"/>
      <c r="Y21" s="267"/>
      <c r="Z21" s="267"/>
      <c r="AA21" s="267"/>
      <c r="AB21" s="267"/>
      <c r="AC21" s="267"/>
      <c r="AD21" s="267"/>
      <c r="AG21" s="367"/>
    </row>
    <row r="22" spans="2:35" ht="16.399999999999999" customHeight="1">
      <c r="B22" s="271"/>
      <c r="C22" s="267"/>
      <c r="D22" s="293"/>
      <c r="E22" s="314" t="s">
        <v>11813</v>
      </c>
      <c r="F22" s="314"/>
      <c r="G22" s="314"/>
      <c r="H22" s="314"/>
      <c r="I22" s="314"/>
      <c r="J22" s="314"/>
      <c r="K22" s="314"/>
      <c r="L22" s="314"/>
      <c r="M22" s="314"/>
      <c r="N22" s="314"/>
      <c r="O22" s="314"/>
      <c r="P22" s="314"/>
      <c r="Q22" s="314"/>
      <c r="R22" s="314"/>
      <c r="S22" s="314"/>
      <c r="T22" s="314"/>
      <c r="U22" s="314"/>
      <c r="V22" s="314"/>
      <c r="W22" s="314"/>
      <c r="X22" s="314"/>
      <c r="Y22" s="314"/>
      <c r="Z22" s="314"/>
      <c r="AA22" s="314"/>
      <c r="AB22" s="314"/>
      <c r="AC22" s="356"/>
      <c r="AD22" s="267"/>
      <c r="AE22" s="441">
        <f>IF(AI22&gt;0,AI22,"未回答")</f>
        <v>1</v>
      </c>
      <c r="AF22" s="455"/>
      <c r="AG22" s="367"/>
      <c r="AI22" s="405">
        <v>1</v>
      </c>
    </row>
    <row r="23" spans="2:35" ht="16.399999999999999" customHeight="1">
      <c r="B23" s="271"/>
      <c r="C23" s="267"/>
      <c r="D23" s="291"/>
      <c r="E23" s="315" t="s">
        <v>12014</v>
      </c>
      <c r="F23" s="315"/>
      <c r="G23" s="315"/>
      <c r="H23" s="315"/>
      <c r="I23" s="315"/>
      <c r="J23" s="315"/>
      <c r="K23" s="315"/>
      <c r="L23" s="315"/>
      <c r="M23" s="315"/>
      <c r="N23" s="315"/>
      <c r="O23" s="315"/>
      <c r="P23" s="315"/>
      <c r="Q23" s="315"/>
      <c r="R23" s="315"/>
      <c r="S23" s="315"/>
      <c r="T23" s="315"/>
      <c r="U23" s="315"/>
      <c r="V23" s="315"/>
      <c r="W23" s="315"/>
      <c r="X23" s="315"/>
      <c r="Y23" s="315"/>
      <c r="Z23" s="315"/>
      <c r="AA23" s="315"/>
      <c r="AB23" s="315"/>
      <c r="AC23" s="357"/>
      <c r="AD23" s="267"/>
      <c r="AE23" s="442"/>
      <c r="AF23" s="456"/>
      <c r="AG23" s="367"/>
    </row>
    <row r="24" spans="2:35" ht="16.399999999999999" customHeight="1">
      <c r="B24" s="271"/>
      <c r="C24" s="267"/>
      <c r="D24" s="267"/>
      <c r="E24" s="267"/>
      <c r="F24" s="267"/>
      <c r="G24" s="267"/>
      <c r="H24" s="267"/>
      <c r="I24" s="267"/>
      <c r="J24" s="267"/>
      <c r="K24" s="267"/>
      <c r="L24" s="267"/>
      <c r="M24" s="267"/>
      <c r="N24" s="267"/>
      <c r="O24" s="267"/>
      <c r="P24" s="267"/>
      <c r="Q24" s="267"/>
      <c r="R24" s="267"/>
      <c r="S24" s="267"/>
      <c r="T24" s="267"/>
      <c r="U24" s="267"/>
      <c r="V24" s="267"/>
      <c r="W24" s="267"/>
      <c r="X24" s="267"/>
      <c r="Y24" s="267"/>
      <c r="Z24" s="267"/>
      <c r="AA24" s="267"/>
      <c r="AB24" s="267"/>
      <c r="AC24" s="267"/>
      <c r="AD24" s="267"/>
      <c r="AG24" s="367"/>
    </row>
    <row r="25" spans="2:35" ht="16.399999999999999" customHeight="1">
      <c r="B25" s="271"/>
      <c r="C25" s="267">
        <v>4</v>
      </c>
      <c r="D25" s="277" t="s">
        <v>8560</v>
      </c>
      <c r="E25" s="277"/>
      <c r="F25" s="277"/>
      <c r="G25" s="277"/>
      <c r="H25" s="277"/>
      <c r="I25" s="277"/>
      <c r="J25" s="277"/>
      <c r="K25" s="277"/>
      <c r="L25" s="277"/>
      <c r="M25" s="277"/>
      <c r="N25" s="267"/>
      <c r="O25" s="267"/>
      <c r="P25" s="267"/>
      <c r="Q25" s="267"/>
      <c r="R25" s="267"/>
      <c r="S25" s="267"/>
      <c r="T25" s="267"/>
      <c r="U25" s="267"/>
      <c r="V25" s="267"/>
      <c r="W25" s="267"/>
      <c r="X25" s="267"/>
      <c r="Y25" s="267"/>
      <c r="Z25" s="267"/>
      <c r="AA25" s="267"/>
      <c r="AB25" s="267"/>
      <c r="AC25" s="267"/>
      <c r="AE25" s="315"/>
      <c r="AF25" s="315"/>
      <c r="AG25" s="367"/>
    </row>
    <row r="26" spans="2:35" ht="16.399999999999999" customHeight="1">
      <c r="B26" s="271"/>
      <c r="C26" s="267"/>
      <c r="D26" s="412"/>
      <c r="E26" s="309" t="s">
        <v>5982</v>
      </c>
      <c r="F26" s="309"/>
      <c r="G26" s="309"/>
      <c r="H26" s="309"/>
      <c r="I26" s="309"/>
      <c r="J26" s="309"/>
      <c r="K26" s="309"/>
      <c r="L26" s="309"/>
      <c r="M26" s="309"/>
      <c r="N26" s="314"/>
      <c r="O26" s="314"/>
      <c r="P26" s="314"/>
      <c r="Q26" s="314"/>
      <c r="R26" s="314"/>
      <c r="S26" s="314"/>
      <c r="T26" s="314"/>
      <c r="U26" s="314"/>
      <c r="V26" s="314"/>
      <c r="W26" s="314"/>
      <c r="X26" s="314"/>
      <c r="Y26" s="314"/>
      <c r="Z26" s="314"/>
      <c r="AA26" s="314"/>
      <c r="AB26" s="314"/>
      <c r="AC26" s="356"/>
      <c r="AE26" s="438">
        <f>IF(AI22=2,"―",IF(AI26&gt;0,AI26,"未回答"))</f>
        <v>3</v>
      </c>
      <c r="AF26" s="452"/>
      <c r="AG26" s="367"/>
      <c r="AI26" s="405">
        <v>3</v>
      </c>
    </row>
    <row r="27" spans="2:35" ht="16.399999999999999" customHeight="1">
      <c r="B27" s="271"/>
      <c r="C27" s="267"/>
      <c r="D27" s="413"/>
      <c r="E27" s="277" t="s">
        <v>5364</v>
      </c>
      <c r="F27" s="277"/>
      <c r="G27" s="277"/>
      <c r="H27" s="277"/>
      <c r="I27" s="277"/>
      <c r="J27" s="277"/>
      <c r="K27" s="277"/>
      <c r="L27" s="277"/>
      <c r="M27" s="277"/>
      <c r="N27" s="267"/>
      <c r="O27" s="267"/>
      <c r="P27" s="267"/>
      <c r="Q27" s="267"/>
      <c r="R27" s="267"/>
      <c r="S27" s="267"/>
      <c r="T27" s="267"/>
      <c r="U27" s="267"/>
      <c r="V27" s="267"/>
      <c r="W27" s="267"/>
      <c r="X27" s="267"/>
      <c r="Y27" s="267"/>
      <c r="Z27" s="267"/>
      <c r="AA27" s="267"/>
      <c r="AB27" s="267"/>
      <c r="AC27" s="354"/>
      <c r="AE27" s="439"/>
      <c r="AF27" s="453"/>
      <c r="AG27" s="367"/>
    </row>
    <row r="28" spans="2:35" ht="16.399999999999999" customHeight="1">
      <c r="B28" s="271"/>
      <c r="C28" s="267"/>
      <c r="D28" s="413"/>
      <c r="E28" s="277" t="s">
        <v>7006</v>
      </c>
      <c r="F28" s="277"/>
      <c r="G28" s="277"/>
      <c r="H28" s="277"/>
      <c r="I28" s="277"/>
      <c r="J28" s="277"/>
      <c r="K28" s="277"/>
      <c r="L28" s="277"/>
      <c r="M28" s="277"/>
      <c r="N28" s="267"/>
      <c r="O28" s="267"/>
      <c r="P28" s="267"/>
      <c r="Q28" s="267"/>
      <c r="R28" s="267"/>
      <c r="S28" s="267"/>
      <c r="T28" s="267"/>
      <c r="U28" s="267"/>
      <c r="V28" s="267"/>
      <c r="W28" s="267"/>
      <c r="X28" s="267"/>
      <c r="Y28" s="267"/>
      <c r="Z28" s="267"/>
      <c r="AA28" s="267"/>
      <c r="AB28" s="267"/>
      <c r="AC28" s="354"/>
      <c r="AE28" s="439"/>
      <c r="AF28" s="453"/>
      <c r="AG28" s="367"/>
    </row>
    <row r="29" spans="2:35" ht="16.399999999999999" customHeight="1">
      <c r="B29" s="271"/>
      <c r="C29" s="267"/>
      <c r="D29" s="413"/>
      <c r="E29" s="277" t="s">
        <v>11814</v>
      </c>
      <c r="F29" s="277"/>
      <c r="G29" s="277"/>
      <c r="H29" s="277"/>
      <c r="I29" s="277"/>
      <c r="J29" s="277"/>
      <c r="K29" s="277"/>
      <c r="L29" s="277"/>
      <c r="M29" s="277"/>
      <c r="N29" s="267"/>
      <c r="O29" s="267"/>
      <c r="P29" s="267"/>
      <c r="Q29" s="267"/>
      <c r="R29" s="267"/>
      <c r="S29" s="267"/>
      <c r="T29" s="267"/>
      <c r="U29" s="267"/>
      <c r="V29" s="267"/>
      <c r="W29" s="267"/>
      <c r="X29" s="267"/>
      <c r="Y29" s="267"/>
      <c r="Z29" s="267"/>
      <c r="AA29" s="267"/>
      <c r="AB29" s="267"/>
      <c r="AC29" s="354"/>
      <c r="AE29" s="439"/>
      <c r="AF29" s="453"/>
      <c r="AG29" s="367"/>
    </row>
    <row r="30" spans="2:35" ht="16.399999999999999" customHeight="1">
      <c r="B30" s="271"/>
      <c r="C30" s="267"/>
      <c r="D30" s="414"/>
      <c r="E30" s="313" t="s">
        <v>11815</v>
      </c>
      <c r="F30" s="313"/>
      <c r="G30" s="313"/>
      <c r="H30" s="313"/>
      <c r="I30" s="313"/>
      <c r="J30" s="313"/>
      <c r="K30" s="313"/>
      <c r="L30" s="313"/>
      <c r="M30" s="313"/>
      <c r="N30" s="315"/>
      <c r="O30" s="315"/>
      <c r="P30" s="315"/>
      <c r="Q30" s="315"/>
      <c r="R30" s="315"/>
      <c r="S30" s="315"/>
      <c r="T30" s="315"/>
      <c r="U30" s="315"/>
      <c r="V30" s="315"/>
      <c r="W30" s="315"/>
      <c r="X30" s="315"/>
      <c r="Y30" s="315"/>
      <c r="Z30" s="315"/>
      <c r="AA30" s="315"/>
      <c r="AB30" s="315"/>
      <c r="AC30" s="357"/>
      <c r="AE30" s="440"/>
      <c r="AF30" s="454"/>
      <c r="AG30" s="367"/>
    </row>
    <row r="32" spans="2:35">
      <c r="C32" s="407" t="s">
        <v>11816</v>
      </c>
      <c r="D32" s="267" t="s">
        <v>11821</v>
      </c>
      <c r="E32" s="267"/>
      <c r="F32" s="267"/>
      <c r="G32" s="267"/>
      <c r="H32" s="267"/>
      <c r="I32" s="267"/>
      <c r="J32" s="267"/>
      <c r="K32" s="267"/>
      <c r="L32" s="267"/>
      <c r="M32" s="267"/>
      <c r="N32" s="267"/>
      <c r="O32" s="267"/>
      <c r="P32" s="267"/>
      <c r="Q32" s="267"/>
      <c r="R32" s="267"/>
      <c r="S32" s="267"/>
      <c r="T32" s="267"/>
      <c r="U32" s="267"/>
      <c r="V32" s="267"/>
      <c r="W32" s="267"/>
      <c r="X32" s="267"/>
      <c r="Y32" s="267"/>
      <c r="Z32" s="267"/>
      <c r="AA32" s="267"/>
      <c r="AB32" s="267"/>
      <c r="AC32" s="267"/>
    </row>
    <row r="33" spans="2:36">
      <c r="C33" s="267"/>
      <c r="D33" s="267" t="s">
        <v>11823</v>
      </c>
      <c r="E33" s="267"/>
      <c r="F33" s="267"/>
      <c r="G33" s="267"/>
      <c r="H33" s="267"/>
      <c r="I33" s="267"/>
      <c r="J33" s="267"/>
      <c r="K33" s="267"/>
      <c r="L33" s="267"/>
      <c r="M33" s="267"/>
      <c r="N33" s="267"/>
      <c r="O33" s="267"/>
      <c r="P33" s="267"/>
      <c r="Q33" s="267"/>
      <c r="R33" s="267"/>
      <c r="S33" s="267"/>
      <c r="T33" s="267"/>
      <c r="U33" s="267"/>
      <c r="V33" s="267"/>
      <c r="W33" s="267"/>
      <c r="X33" s="267"/>
      <c r="Y33" s="267"/>
      <c r="Z33" s="267"/>
      <c r="AA33" s="267"/>
      <c r="AB33" s="267"/>
      <c r="AC33" s="267"/>
    </row>
    <row r="34" spans="2:36" ht="16.399999999999999" customHeight="1">
      <c r="C34" s="267"/>
      <c r="D34" s="293"/>
      <c r="E34" s="314" t="s">
        <v>11824</v>
      </c>
      <c r="F34" s="314"/>
      <c r="G34" s="314"/>
      <c r="H34" s="314"/>
      <c r="I34" s="314"/>
      <c r="J34" s="314"/>
      <c r="K34" s="314"/>
      <c r="L34" s="314"/>
      <c r="M34" s="314"/>
      <c r="N34" s="314"/>
      <c r="O34" s="314"/>
      <c r="P34" s="314"/>
      <c r="Q34" s="314"/>
      <c r="R34" s="314"/>
      <c r="S34" s="314"/>
      <c r="T34" s="314"/>
      <c r="U34" s="314"/>
      <c r="V34" s="314"/>
      <c r="W34" s="314"/>
      <c r="X34" s="314"/>
      <c r="Y34" s="314"/>
      <c r="Z34" s="314"/>
      <c r="AA34" s="314"/>
      <c r="AB34" s="314"/>
      <c r="AC34" s="356"/>
      <c r="AE34" s="438">
        <f>IF(AI22=2,"―",IF(AI34&gt;0,AI34,"未回答"))</f>
        <v>2</v>
      </c>
      <c r="AF34" s="452"/>
      <c r="AI34" s="405">
        <v>2</v>
      </c>
    </row>
    <row r="35" spans="2:36">
      <c r="C35" s="267"/>
      <c r="D35" s="291"/>
      <c r="E35" s="315" t="s">
        <v>10474</v>
      </c>
      <c r="F35" s="315"/>
      <c r="G35" s="315"/>
      <c r="H35" s="315"/>
      <c r="I35" s="315"/>
      <c r="J35" s="315"/>
      <c r="K35" s="315"/>
      <c r="L35" s="315"/>
      <c r="M35" s="315"/>
      <c r="N35" s="315"/>
      <c r="O35" s="315"/>
      <c r="P35" s="315"/>
      <c r="Q35" s="315"/>
      <c r="R35" s="315"/>
      <c r="S35" s="315"/>
      <c r="T35" s="315"/>
      <c r="U35" s="315"/>
      <c r="V35" s="315"/>
      <c r="W35" s="315"/>
      <c r="X35" s="315"/>
      <c r="Y35" s="315"/>
      <c r="Z35" s="315"/>
      <c r="AA35" s="315"/>
      <c r="AB35" s="315"/>
      <c r="AC35" s="357"/>
      <c r="AE35" s="440"/>
      <c r="AF35" s="454"/>
    </row>
    <row r="36" spans="2:36" ht="16.399999999999999" customHeight="1">
      <c r="B36" s="271"/>
      <c r="C36" s="267"/>
      <c r="D36" s="267"/>
      <c r="E36" s="267"/>
      <c r="F36" s="267"/>
      <c r="G36" s="267"/>
      <c r="H36" s="267"/>
      <c r="I36" s="267"/>
      <c r="J36" s="267"/>
      <c r="K36" s="267"/>
      <c r="L36" s="267"/>
      <c r="M36" s="267"/>
      <c r="N36" s="267"/>
      <c r="O36" s="267"/>
      <c r="P36" s="267"/>
      <c r="Q36" s="267"/>
      <c r="R36" s="267"/>
      <c r="S36" s="267"/>
      <c r="T36" s="267"/>
      <c r="U36" s="267"/>
      <c r="V36" s="267"/>
      <c r="W36" s="267"/>
      <c r="X36" s="267"/>
      <c r="Y36" s="267"/>
      <c r="Z36" s="267"/>
      <c r="AA36" s="267"/>
      <c r="AB36" s="267"/>
      <c r="AC36" s="267"/>
      <c r="AD36" s="267"/>
      <c r="AG36" s="367"/>
    </row>
    <row r="37" spans="2:36" ht="16.399999999999999" customHeight="1">
      <c r="B37" s="271"/>
      <c r="C37" s="408" t="s">
        <v>11825</v>
      </c>
      <c r="D37" s="267" t="s">
        <v>11393</v>
      </c>
      <c r="E37" s="267"/>
      <c r="F37" s="267"/>
      <c r="G37" s="267"/>
      <c r="H37" s="267"/>
      <c r="I37" s="267"/>
      <c r="J37" s="267"/>
      <c r="K37" s="267"/>
      <c r="L37" s="267"/>
      <c r="M37" s="267"/>
      <c r="N37" s="267"/>
      <c r="O37" s="267"/>
      <c r="P37" s="267"/>
      <c r="Q37" s="267"/>
      <c r="R37" s="267"/>
      <c r="S37" s="267"/>
      <c r="T37" s="267"/>
      <c r="U37" s="267"/>
      <c r="V37" s="267"/>
      <c r="W37" s="267"/>
      <c r="X37" s="267"/>
      <c r="Y37" s="267"/>
      <c r="Z37" s="267"/>
      <c r="AA37" s="267"/>
      <c r="AB37" s="267"/>
      <c r="AC37" s="267"/>
      <c r="AD37" s="267"/>
      <c r="AG37" s="367"/>
    </row>
    <row r="38" spans="2:36" ht="16.399999999999999" customHeight="1">
      <c r="B38" s="271"/>
      <c r="C38" s="408"/>
      <c r="D38" s="267" t="s">
        <v>5587</v>
      </c>
      <c r="E38" s="267"/>
      <c r="F38" s="267"/>
      <c r="G38" s="267"/>
      <c r="H38" s="267"/>
      <c r="I38" s="267"/>
      <c r="J38" s="267"/>
      <c r="K38" s="267"/>
      <c r="L38" s="267"/>
      <c r="M38" s="267"/>
      <c r="N38" s="267"/>
      <c r="O38" s="267"/>
      <c r="P38" s="267"/>
      <c r="Q38" s="267"/>
      <c r="R38" s="267"/>
      <c r="S38" s="267"/>
      <c r="T38" s="267"/>
      <c r="U38" s="267"/>
      <c r="V38" s="267"/>
      <c r="W38" s="267"/>
      <c r="X38" s="267"/>
      <c r="Y38" s="267"/>
      <c r="Z38" s="267"/>
      <c r="AA38" s="267"/>
      <c r="AB38" s="267"/>
      <c r="AC38" s="267"/>
      <c r="AD38" s="267"/>
      <c r="AG38" s="367"/>
    </row>
    <row r="39" spans="2:36" ht="16.399999999999999" customHeight="1">
      <c r="B39" s="271"/>
      <c r="C39" s="267"/>
      <c r="D39" s="267" t="s">
        <v>430</v>
      </c>
      <c r="E39" s="267"/>
      <c r="F39" s="267"/>
      <c r="G39" s="267"/>
      <c r="H39" s="267"/>
      <c r="I39" s="267"/>
      <c r="J39" s="267"/>
      <c r="K39" s="267"/>
      <c r="L39" s="267"/>
      <c r="M39" s="267"/>
      <c r="N39" s="267"/>
      <c r="O39" s="267"/>
      <c r="P39" s="267"/>
      <c r="Q39" s="267"/>
      <c r="R39" s="267"/>
      <c r="S39" s="267"/>
      <c r="T39" s="267"/>
      <c r="U39" s="267"/>
      <c r="V39" s="267"/>
      <c r="W39" s="267"/>
      <c r="X39" s="267"/>
      <c r="Y39" s="267"/>
      <c r="Z39" s="267"/>
      <c r="AA39" s="267"/>
      <c r="AB39" s="267"/>
      <c r="AC39" s="267"/>
      <c r="AD39" s="368"/>
    </row>
    <row r="40" spans="2:36" ht="16.399999999999999" customHeight="1">
      <c r="B40" s="271"/>
      <c r="C40" s="271"/>
      <c r="D40" s="289"/>
      <c r="E40" s="309" t="s">
        <v>3324</v>
      </c>
      <c r="F40" s="309"/>
      <c r="G40" s="309"/>
      <c r="H40" s="309"/>
      <c r="I40" s="309"/>
      <c r="J40" s="309"/>
      <c r="K40" s="309"/>
      <c r="L40" s="309"/>
      <c r="M40" s="309"/>
      <c r="N40" s="339"/>
      <c r="O40" s="314"/>
      <c r="P40" s="28"/>
      <c r="Q40" s="309"/>
      <c r="R40" s="309"/>
      <c r="S40" s="309"/>
      <c r="T40" s="309"/>
      <c r="U40" s="309"/>
      <c r="V40" s="309"/>
      <c r="W40" s="309"/>
      <c r="X40" s="28"/>
      <c r="Y40" s="314"/>
      <c r="Z40" s="314"/>
      <c r="AA40" s="309"/>
      <c r="AB40" s="309"/>
      <c r="AC40" s="350"/>
      <c r="AE40" s="443" t="str">
        <f>IF(AI22=2,"―",IF(AI34=1,"―",IF(OR(AI40:AI45)=TRUE,CONCATENATE(AG40,AG41,AG42,AG43,AG44,AG45),"未回答")))</f>
        <v>a,d</v>
      </c>
      <c r="AF40" s="457"/>
      <c r="AG40" s="367" t="str">
        <f>IF(AI40=TRUE,IF(OR(AI41:AI45)=TRUE,"a,","a"),"")</f>
        <v>a,</v>
      </c>
      <c r="AI40" s="401" t="b">
        <v>1</v>
      </c>
      <c r="AJ40" s="312"/>
    </row>
    <row r="41" spans="2:36" ht="16.399999999999999" customHeight="1">
      <c r="B41" s="271"/>
      <c r="C41" s="271"/>
      <c r="D41" s="290"/>
      <c r="E41" s="277" t="s">
        <v>11827</v>
      </c>
      <c r="F41" s="277"/>
      <c r="G41" s="277"/>
      <c r="H41" s="277"/>
      <c r="I41" s="277"/>
      <c r="J41" s="277"/>
      <c r="K41" s="277"/>
      <c r="L41" s="277"/>
      <c r="M41" s="277"/>
      <c r="N41" s="335"/>
      <c r="O41" s="267"/>
      <c r="P41" s="277"/>
      <c r="Q41" s="277"/>
      <c r="R41" s="277"/>
      <c r="S41" s="277"/>
      <c r="T41" s="277"/>
      <c r="U41" s="277"/>
      <c r="V41" s="277"/>
      <c r="W41" s="277"/>
      <c r="Y41" s="267"/>
      <c r="Z41" s="267"/>
      <c r="AA41" s="277"/>
      <c r="AB41" s="277"/>
      <c r="AC41" s="351"/>
      <c r="AE41" s="444"/>
      <c r="AF41" s="458"/>
      <c r="AG41" s="367" t="str">
        <f>IF(AI41=TRUE,IF(OR(AI42:AI45)=TRUE,"b,","b"),"")</f>
        <v/>
      </c>
      <c r="AI41" s="401" t="b">
        <v>0</v>
      </c>
      <c r="AJ41" s="312"/>
    </row>
    <row r="42" spans="2:36" ht="16.399999999999999" customHeight="1">
      <c r="B42" s="271"/>
      <c r="C42" s="271"/>
      <c r="D42" s="290"/>
      <c r="E42" s="277" t="s">
        <v>10693</v>
      </c>
      <c r="F42" s="277"/>
      <c r="G42" s="277"/>
      <c r="H42" s="277"/>
      <c r="I42" s="277"/>
      <c r="J42" s="277"/>
      <c r="K42" s="277"/>
      <c r="L42" s="277"/>
      <c r="M42" s="277"/>
      <c r="N42" s="335"/>
      <c r="O42" s="267"/>
      <c r="P42" s="277"/>
      <c r="Q42" s="277"/>
      <c r="R42" s="277"/>
      <c r="S42" s="277"/>
      <c r="T42" s="277"/>
      <c r="U42" s="277"/>
      <c r="V42" s="277"/>
      <c r="W42" s="277"/>
      <c r="X42" s="277"/>
      <c r="Y42" s="267"/>
      <c r="Z42" s="267"/>
      <c r="AA42" s="277"/>
      <c r="AB42" s="277"/>
      <c r="AC42" s="351"/>
      <c r="AE42" s="444"/>
      <c r="AF42" s="458"/>
      <c r="AG42" s="367" t="str">
        <f>IF(AI42=TRUE,IF(OR(AI43:AI45)=TRUE,"c,","c"),"")</f>
        <v/>
      </c>
      <c r="AI42" s="401" t="b">
        <v>0</v>
      </c>
      <c r="AJ42" s="312"/>
    </row>
    <row r="43" spans="2:36" ht="16.399999999999999" customHeight="1">
      <c r="B43" s="271"/>
      <c r="C43" s="271"/>
      <c r="D43" s="290"/>
      <c r="E43" s="277" t="s">
        <v>9466</v>
      </c>
      <c r="F43" s="277"/>
      <c r="G43" s="277"/>
      <c r="H43" s="277"/>
      <c r="I43" s="277"/>
      <c r="J43" s="277"/>
      <c r="K43" s="277"/>
      <c r="L43" s="277"/>
      <c r="M43" s="277"/>
      <c r="N43" s="335"/>
      <c r="O43" s="267"/>
      <c r="Q43" s="277"/>
      <c r="R43" s="277"/>
      <c r="S43" s="277"/>
      <c r="T43" s="277"/>
      <c r="U43" s="277"/>
      <c r="V43" s="277"/>
      <c r="W43" s="277"/>
      <c r="X43" s="277"/>
      <c r="Y43" s="267"/>
      <c r="Z43" s="267"/>
      <c r="AA43" s="267"/>
      <c r="AB43" s="267"/>
      <c r="AC43" s="351"/>
      <c r="AE43" s="444"/>
      <c r="AF43" s="458"/>
      <c r="AG43" s="367" t="str">
        <f>IF(AI43=TRUE,IF(OR(AI44:AI45)=TRUE,"d,","d"),"")</f>
        <v>d</v>
      </c>
      <c r="AI43" s="401" t="b">
        <v>1</v>
      </c>
      <c r="AJ43" s="312"/>
    </row>
    <row r="44" spans="2:36" ht="16.399999999999999" customHeight="1">
      <c r="B44" s="271"/>
      <c r="C44" s="271"/>
      <c r="D44" s="290"/>
      <c r="E44" s="277" t="s">
        <v>9566</v>
      </c>
      <c r="F44" s="277"/>
      <c r="G44" s="277"/>
      <c r="H44" s="277"/>
      <c r="I44" s="277"/>
      <c r="J44" s="277"/>
      <c r="K44" s="277"/>
      <c r="L44" s="277"/>
      <c r="M44" s="277"/>
      <c r="N44" s="335"/>
      <c r="O44" s="267"/>
      <c r="P44" s="277"/>
      <c r="Q44" s="277"/>
      <c r="R44" s="277"/>
      <c r="S44" s="277"/>
      <c r="T44" s="277"/>
      <c r="U44" s="277"/>
      <c r="V44" s="277"/>
      <c r="W44" s="277"/>
      <c r="X44" s="277"/>
      <c r="Y44" s="267"/>
      <c r="Z44" s="267"/>
      <c r="AA44" s="267"/>
      <c r="AB44" s="267"/>
      <c r="AC44" s="351"/>
      <c r="AE44" s="444"/>
      <c r="AF44" s="458"/>
      <c r="AG44" s="367" t="str">
        <f>IF(AI44=TRUE,IF(AI45=TRUE,"e,","e"),"")</f>
        <v/>
      </c>
      <c r="AI44" s="401" t="b">
        <v>0</v>
      </c>
      <c r="AJ44" s="312"/>
    </row>
    <row r="45" spans="2:36" ht="16.399999999999999" customHeight="1">
      <c r="B45" s="271"/>
      <c r="C45" s="271"/>
      <c r="D45" s="414"/>
      <c r="E45" s="313" t="s">
        <v>421</v>
      </c>
      <c r="F45" s="313"/>
      <c r="G45" s="313"/>
      <c r="H45" s="313"/>
      <c r="I45" s="313"/>
      <c r="J45" s="313"/>
      <c r="K45" s="313"/>
      <c r="L45" s="313"/>
      <c r="M45" s="336"/>
      <c r="N45" s="315"/>
      <c r="O45" s="315"/>
      <c r="P45" s="313"/>
      <c r="Q45" s="313"/>
      <c r="R45" s="313"/>
      <c r="S45" s="313"/>
      <c r="T45" s="313"/>
      <c r="U45" s="313"/>
      <c r="V45" s="313"/>
      <c r="W45" s="313"/>
      <c r="X45" s="313"/>
      <c r="Y45" s="313"/>
      <c r="Z45" s="313"/>
      <c r="AA45" s="313"/>
      <c r="AB45" s="313"/>
      <c r="AC45" s="355"/>
      <c r="AE45" s="444"/>
      <c r="AF45" s="458"/>
      <c r="AG45" s="367" t="str">
        <f>IF(AI45=TRUE,"f","")</f>
        <v/>
      </c>
      <c r="AI45" s="401" t="b">
        <v>0</v>
      </c>
      <c r="AJ45" s="277"/>
    </row>
    <row r="46" spans="2:36" ht="16.399999999999999" customHeight="1">
      <c r="B46" s="271"/>
      <c r="C46" s="271"/>
      <c r="D46" s="415" t="s">
        <v>11067</v>
      </c>
      <c r="E46" s="312"/>
      <c r="F46" s="277"/>
      <c r="G46" s="277"/>
      <c r="H46" s="277"/>
      <c r="I46" s="277"/>
      <c r="J46" s="277"/>
      <c r="K46" s="277"/>
      <c r="L46" s="277"/>
      <c r="M46" s="277"/>
      <c r="N46" s="277"/>
      <c r="O46" s="312"/>
      <c r="P46" s="277"/>
      <c r="Q46" s="277"/>
      <c r="R46" s="277"/>
      <c r="S46" s="277"/>
      <c r="T46" s="277"/>
      <c r="U46" s="277"/>
      <c r="V46" s="277"/>
      <c r="W46" s="312"/>
      <c r="X46" s="312"/>
      <c r="Y46" s="312"/>
      <c r="Z46" s="277"/>
      <c r="AA46" s="277"/>
      <c r="AB46" s="277"/>
      <c r="AC46" s="351"/>
      <c r="AD46" s="368"/>
      <c r="AE46" s="438" t="str">
        <f>IF(AI45=FALSE,"―",IF(D47="","未回答","回答済"))</f>
        <v>―</v>
      </c>
      <c r="AF46" s="452"/>
      <c r="AJ46" s="277"/>
    </row>
    <row r="47" spans="2:36" ht="16.399999999999999" customHeight="1">
      <c r="B47" s="271"/>
      <c r="C47" s="271"/>
      <c r="D47" s="416"/>
      <c r="E47" s="423"/>
      <c r="F47" s="423"/>
      <c r="G47" s="423"/>
      <c r="H47" s="423"/>
      <c r="I47" s="423"/>
      <c r="J47" s="423"/>
      <c r="K47" s="423"/>
      <c r="L47" s="423"/>
      <c r="M47" s="423"/>
      <c r="N47" s="423"/>
      <c r="O47" s="423"/>
      <c r="P47" s="423"/>
      <c r="Q47" s="423"/>
      <c r="R47" s="423"/>
      <c r="S47" s="423"/>
      <c r="T47" s="423"/>
      <c r="U47" s="423"/>
      <c r="V47" s="423"/>
      <c r="W47" s="423"/>
      <c r="X47" s="423"/>
      <c r="Y47" s="423"/>
      <c r="Z47" s="423"/>
      <c r="AA47" s="423"/>
      <c r="AB47" s="423"/>
      <c r="AC47" s="434"/>
      <c r="AD47" s="368"/>
      <c r="AE47" s="440"/>
      <c r="AF47" s="454"/>
      <c r="AI47" s="405">
        <f>D47</f>
        <v>0</v>
      </c>
      <c r="AJ47" s="277"/>
    </row>
    <row r="48" spans="2:36" ht="16.399999999999999" customHeight="1">
      <c r="B48" s="271"/>
      <c r="C48" s="271"/>
      <c r="D48" s="277"/>
      <c r="E48" s="312"/>
      <c r="F48" s="277"/>
      <c r="G48" s="277"/>
      <c r="H48" s="277"/>
      <c r="I48" s="277"/>
      <c r="J48" s="277"/>
      <c r="K48" s="277"/>
      <c r="L48" s="277"/>
      <c r="M48" s="277"/>
      <c r="N48" s="277"/>
      <c r="O48" s="312"/>
      <c r="P48" s="277"/>
      <c r="Q48" s="277"/>
      <c r="R48" s="277"/>
      <c r="S48" s="277"/>
      <c r="T48" s="277"/>
      <c r="U48" s="277"/>
      <c r="V48" s="277"/>
      <c r="W48" s="312"/>
      <c r="X48" s="312"/>
      <c r="Y48" s="312"/>
      <c r="Z48" s="277"/>
      <c r="AA48" s="277"/>
      <c r="AB48" s="277"/>
      <c r="AC48" s="277"/>
      <c r="AD48" s="367"/>
      <c r="AE48" s="445"/>
      <c r="AF48" s="445"/>
      <c r="AG48" s="367"/>
      <c r="AJ48" s="277"/>
    </row>
    <row r="49" spans="2:36" ht="16.399999999999999" customHeight="1">
      <c r="B49" s="271"/>
      <c r="C49" s="407" t="s">
        <v>8199</v>
      </c>
      <c r="D49" s="267" t="s">
        <v>9503</v>
      </c>
      <c r="E49" s="312"/>
      <c r="F49" s="277"/>
      <c r="G49" s="277"/>
      <c r="H49" s="277"/>
      <c r="I49" s="277"/>
      <c r="J49" s="277"/>
      <c r="K49" s="277"/>
      <c r="L49" s="277"/>
      <c r="M49" s="277"/>
      <c r="N49" s="277"/>
      <c r="O49" s="312"/>
      <c r="P49" s="277"/>
      <c r="Q49" s="277"/>
      <c r="R49" s="277"/>
      <c r="S49" s="277"/>
      <c r="T49" s="277"/>
      <c r="U49" s="277"/>
      <c r="V49" s="277"/>
      <c r="W49" s="312"/>
      <c r="X49" s="312"/>
      <c r="Y49" s="312"/>
      <c r="Z49" s="277"/>
      <c r="AA49" s="277"/>
      <c r="AB49" s="277"/>
      <c r="AC49" s="277"/>
      <c r="AD49" s="367"/>
      <c r="AE49" s="445"/>
      <c r="AF49" s="445"/>
      <c r="AG49" s="367"/>
      <c r="AJ49" s="277"/>
    </row>
    <row r="50" spans="2:36" ht="16.399999999999999" customHeight="1">
      <c r="B50" s="271"/>
      <c r="C50" s="267"/>
      <c r="D50" s="267" t="s">
        <v>11828</v>
      </c>
      <c r="E50" s="312"/>
      <c r="F50" s="277"/>
      <c r="G50" s="277"/>
      <c r="H50" s="277"/>
      <c r="I50" s="277"/>
      <c r="J50" s="277"/>
      <c r="K50" s="277"/>
      <c r="L50" s="277"/>
      <c r="M50" s="277"/>
      <c r="N50" s="277"/>
      <c r="O50" s="312"/>
      <c r="P50" s="277"/>
      <c r="Q50" s="277"/>
      <c r="R50" s="277"/>
      <c r="S50" s="277"/>
      <c r="T50" s="277"/>
      <c r="U50" s="277"/>
      <c r="V50" s="277"/>
      <c r="W50" s="312"/>
      <c r="X50" s="312"/>
      <c r="Y50" s="312"/>
      <c r="Z50" s="277"/>
      <c r="AA50" s="277"/>
      <c r="AB50" s="277"/>
      <c r="AC50" s="277"/>
      <c r="AD50" s="367"/>
      <c r="AE50" s="445"/>
      <c r="AF50" s="445"/>
      <c r="AG50" s="367"/>
      <c r="AJ50" s="277"/>
    </row>
    <row r="51" spans="2:36" ht="16.399999999999999" customHeight="1">
      <c r="B51" s="271"/>
      <c r="C51" s="271"/>
      <c r="D51" s="267" t="s">
        <v>11831</v>
      </c>
      <c r="E51" s="267"/>
      <c r="F51" s="267"/>
      <c r="G51" s="277"/>
      <c r="H51" s="277"/>
      <c r="I51" s="277"/>
      <c r="J51" s="277"/>
      <c r="K51" s="277"/>
      <c r="L51" s="277"/>
      <c r="M51" s="277"/>
      <c r="N51" s="277"/>
      <c r="O51" s="312"/>
      <c r="P51" s="277"/>
      <c r="Q51" s="277"/>
      <c r="R51" s="277"/>
      <c r="S51" s="277"/>
      <c r="T51" s="277"/>
      <c r="U51" s="277"/>
      <c r="V51" s="277"/>
      <c r="W51" s="312"/>
      <c r="X51" s="312"/>
      <c r="Y51" s="312"/>
      <c r="Z51" s="277"/>
      <c r="AA51" s="277"/>
      <c r="AB51" s="277"/>
      <c r="AC51" s="277"/>
      <c r="AD51" s="367"/>
      <c r="AE51" s="445"/>
      <c r="AF51" s="445"/>
      <c r="AG51" s="367"/>
      <c r="AJ51" s="277"/>
    </row>
    <row r="52" spans="2:36" ht="16.399999999999999" customHeight="1">
      <c r="B52" s="271"/>
      <c r="C52" s="267"/>
      <c r="D52" s="293"/>
      <c r="E52" s="314" t="s">
        <v>11833</v>
      </c>
      <c r="F52" s="314"/>
      <c r="G52" s="314"/>
      <c r="H52" s="314"/>
      <c r="I52" s="314"/>
      <c r="J52" s="314"/>
      <c r="K52" s="28"/>
      <c r="L52" s="314"/>
      <c r="M52" s="314"/>
      <c r="N52" s="314"/>
      <c r="O52" s="314" t="s">
        <v>10727</v>
      </c>
      <c r="P52" s="314"/>
      <c r="Q52" s="314"/>
      <c r="R52" s="314"/>
      <c r="S52" s="314"/>
      <c r="T52" s="314"/>
      <c r="U52" s="314"/>
      <c r="V52" s="28"/>
      <c r="W52" s="314"/>
      <c r="X52" s="314"/>
      <c r="Y52" s="314" t="s">
        <v>3639</v>
      </c>
      <c r="Z52" s="314"/>
      <c r="AA52" s="314"/>
      <c r="AB52" s="314"/>
      <c r="AC52" s="356"/>
      <c r="AE52" s="438">
        <f>IF(AI22=2,"―",IF(AI52&gt;0,AI52,"未回答"))</f>
        <v>3</v>
      </c>
      <c r="AF52" s="452"/>
      <c r="AG52" s="367"/>
      <c r="AI52" s="405">
        <v>3</v>
      </c>
      <c r="AJ52" s="277"/>
    </row>
    <row r="53" spans="2:36" ht="16.399999999999999" customHeight="1">
      <c r="B53" s="271"/>
      <c r="C53" s="267"/>
      <c r="D53" s="295"/>
      <c r="E53" s="315" t="s">
        <v>11835</v>
      </c>
      <c r="F53" s="315"/>
      <c r="G53" s="315"/>
      <c r="H53" s="315"/>
      <c r="I53" s="315"/>
      <c r="J53" s="315"/>
      <c r="K53" s="315"/>
      <c r="L53" s="315"/>
      <c r="M53" s="315"/>
      <c r="N53" s="315"/>
      <c r="O53" s="315"/>
      <c r="P53" s="315"/>
      <c r="Q53" s="315"/>
      <c r="R53" s="315"/>
      <c r="S53" s="315"/>
      <c r="T53" s="315"/>
      <c r="U53" s="315"/>
      <c r="V53" s="315"/>
      <c r="W53" s="315"/>
      <c r="X53" s="315"/>
      <c r="Y53" s="315"/>
      <c r="Z53" s="315"/>
      <c r="AA53" s="315"/>
      <c r="AB53" s="315"/>
      <c r="AC53" s="357"/>
      <c r="AE53" s="440"/>
      <c r="AF53" s="454"/>
      <c r="AG53" s="367"/>
      <c r="AJ53" s="277"/>
    </row>
    <row r="54" spans="2:36" ht="16.399999999999999" customHeight="1">
      <c r="B54" s="271"/>
      <c r="C54" s="267"/>
      <c r="D54" s="415" t="s">
        <v>11836</v>
      </c>
      <c r="E54" s="312"/>
      <c r="F54" s="277"/>
      <c r="G54" s="277"/>
      <c r="H54" s="277"/>
      <c r="I54" s="277"/>
      <c r="J54" s="277"/>
      <c r="K54" s="277"/>
      <c r="L54" s="277"/>
      <c r="M54" s="277"/>
      <c r="N54" s="277"/>
      <c r="O54" s="312"/>
      <c r="P54" s="277"/>
      <c r="Q54" s="277"/>
      <c r="R54" s="277"/>
      <c r="S54" s="277"/>
      <c r="T54" s="277"/>
      <c r="U54" s="277"/>
      <c r="V54" s="277"/>
      <c r="W54" s="312"/>
      <c r="X54" s="312"/>
      <c r="Y54" s="312"/>
      <c r="Z54" s="277"/>
      <c r="AA54" s="277"/>
      <c r="AB54" s="277"/>
      <c r="AC54" s="351"/>
      <c r="AD54" s="367"/>
      <c r="AE54" s="438" t="str">
        <f>IF(AI52&lt;&gt;4,"―",IF(D55="","未回答","回答済"))</f>
        <v>―</v>
      </c>
      <c r="AF54" s="452"/>
      <c r="AG54" s="367"/>
      <c r="AJ54" s="277"/>
    </row>
    <row r="55" spans="2:36" ht="16.399999999999999" customHeight="1">
      <c r="B55" s="271"/>
      <c r="C55" s="267"/>
      <c r="D55" s="416"/>
      <c r="E55" s="423"/>
      <c r="F55" s="423"/>
      <c r="G55" s="423"/>
      <c r="H55" s="423"/>
      <c r="I55" s="423"/>
      <c r="J55" s="423"/>
      <c r="K55" s="423"/>
      <c r="L55" s="423"/>
      <c r="M55" s="423"/>
      <c r="N55" s="423"/>
      <c r="O55" s="423"/>
      <c r="P55" s="423"/>
      <c r="Q55" s="423"/>
      <c r="R55" s="423"/>
      <c r="S55" s="423"/>
      <c r="T55" s="423"/>
      <c r="U55" s="423"/>
      <c r="V55" s="423"/>
      <c r="W55" s="423"/>
      <c r="X55" s="423"/>
      <c r="Y55" s="423"/>
      <c r="Z55" s="423"/>
      <c r="AA55" s="423"/>
      <c r="AB55" s="423"/>
      <c r="AC55" s="434"/>
      <c r="AD55" s="367"/>
      <c r="AE55" s="440"/>
      <c r="AF55" s="454"/>
      <c r="AG55" s="367"/>
      <c r="AI55" s="405">
        <f>D55</f>
        <v>0</v>
      </c>
      <c r="AJ55" s="277"/>
    </row>
    <row r="56" spans="2:36" ht="16.399999999999999" customHeight="1">
      <c r="B56" s="271"/>
      <c r="C56" s="267"/>
      <c r="D56" s="277"/>
      <c r="E56" s="312"/>
      <c r="F56" s="277"/>
      <c r="G56" s="277"/>
      <c r="H56" s="277"/>
      <c r="I56" s="277"/>
      <c r="J56" s="277"/>
      <c r="K56" s="277"/>
      <c r="L56" s="277"/>
      <c r="M56" s="277"/>
      <c r="N56" s="277"/>
      <c r="O56" s="312"/>
      <c r="P56" s="277"/>
      <c r="Q56" s="277"/>
      <c r="R56" s="277"/>
      <c r="S56" s="277"/>
      <c r="T56" s="277"/>
      <c r="U56" s="277"/>
      <c r="V56" s="277"/>
      <c r="W56" s="312"/>
      <c r="X56" s="312"/>
      <c r="Y56" s="312"/>
      <c r="Z56" s="277"/>
      <c r="AA56" s="277"/>
      <c r="AB56" s="277"/>
      <c r="AC56" s="277"/>
      <c r="AD56" s="367"/>
      <c r="AE56" s="445"/>
      <c r="AF56" s="445"/>
      <c r="AG56" s="367"/>
      <c r="AJ56" s="277"/>
    </row>
    <row r="57" spans="2:36" ht="16.399999999999999" customHeight="1">
      <c r="B57" s="271"/>
      <c r="C57" s="407" t="s">
        <v>2174</v>
      </c>
      <c r="D57" s="267" t="s">
        <v>4205</v>
      </c>
      <c r="E57" s="312"/>
      <c r="F57" s="277"/>
      <c r="G57" s="277"/>
      <c r="H57" s="277"/>
      <c r="I57" s="277"/>
      <c r="J57" s="277"/>
      <c r="K57" s="277"/>
      <c r="L57" s="277"/>
      <c r="M57" s="277"/>
      <c r="N57" s="277"/>
      <c r="O57" s="312"/>
      <c r="P57" s="277"/>
      <c r="Q57" s="277"/>
      <c r="R57" s="277"/>
      <c r="S57" s="277"/>
      <c r="T57" s="277"/>
      <c r="U57" s="277"/>
      <c r="V57" s="277"/>
      <c r="W57" s="312"/>
      <c r="X57" s="312"/>
      <c r="Y57" s="312"/>
      <c r="Z57" s="277"/>
      <c r="AA57" s="277"/>
      <c r="AB57" s="277"/>
      <c r="AC57" s="277"/>
      <c r="AD57" s="367"/>
      <c r="AE57" s="445"/>
      <c r="AF57" s="445"/>
      <c r="AG57" s="367"/>
      <c r="AJ57" s="277"/>
    </row>
    <row r="58" spans="2:36" ht="16.399999999999999" customHeight="1">
      <c r="B58" s="271"/>
      <c r="C58" s="267"/>
      <c r="D58" s="277" t="s">
        <v>12034</v>
      </c>
      <c r="E58" s="312"/>
      <c r="F58" s="277"/>
      <c r="G58" s="277"/>
      <c r="H58" s="277"/>
      <c r="I58" s="277"/>
      <c r="J58" s="277"/>
      <c r="K58" s="277"/>
      <c r="L58" s="277"/>
      <c r="M58" s="277"/>
      <c r="N58" s="277"/>
      <c r="O58" s="312"/>
      <c r="P58" s="277"/>
      <c r="Q58" s="277"/>
      <c r="R58" s="277"/>
      <c r="S58" s="277"/>
      <c r="T58" s="277"/>
      <c r="U58" s="277"/>
      <c r="V58" s="277"/>
      <c r="W58" s="312"/>
      <c r="X58" s="312"/>
      <c r="Y58" s="312"/>
      <c r="Z58" s="277"/>
      <c r="AA58" s="277"/>
      <c r="AB58" s="277"/>
      <c r="AC58" s="277"/>
      <c r="AD58" s="367"/>
      <c r="AE58" s="445"/>
      <c r="AF58" s="445"/>
      <c r="AG58" s="367"/>
      <c r="AJ58" s="277"/>
    </row>
    <row r="59" spans="2:36" ht="16.399999999999999" customHeight="1">
      <c r="B59" s="271"/>
      <c r="C59" s="267"/>
      <c r="D59" s="277" t="s">
        <v>3957</v>
      </c>
      <c r="E59" s="312"/>
      <c r="F59" s="277"/>
      <c r="G59" s="277"/>
      <c r="H59" s="277"/>
      <c r="I59" s="277"/>
      <c r="J59" s="277"/>
      <c r="K59" s="277"/>
      <c r="L59" s="277"/>
      <c r="M59" s="277"/>
      <c r="N59" s="277"/>
      <c r="O59" s="312"/>
      <c r="P59" s="277"/>
      <c r="Q59" s="277"/>
      <c r="R59" s="277"/>
      <c r="S59" s="277"/>
      <c r="T59" s="277"/>
      <c r="U59" s="277"/>
      <c r="V59" s="277"/>
      <c r="W59" s="312"/>
      <c r="X59" s="312"/>
      <c r="Y59" s="312"/>
      <c r="Z59" s="277"/>
      <c r="AA59" s="277"/>
      <c r="AB59" s="277"/>
      <c r="AC59" s="277"/>
      <c r="AD59" s="367"/>
      <c r="AE59" s="445"/>
      <c r="AF59" s="445"/>
      <c r="AG59" s="367"/>
      <c r="AJ59" s="277"/>
    </row>
    <row r="60" spans="2:36" ht="16.399999999999999" customHeight="1">
      <c r="B60" s="271"/>
      <c r="C60" s="267"/>
      <c r="D60" s="417"/>
      <c r="E60" s="424"/>
      <c r="F60" s="424"/>
      <c r="G60" s="424"/>
      <c r="H60" s="424"/>
      <c r="I60" s="424"/>
      <c r="J60" s="424"/>
      <c r="K60" s="424"/>
      <c r="L60" s="424"/>
      <c r="M60" s="424"/>
      <c r="N60" s="424"/>
      <c r="O60" s="424"/>
      <c r="P60" s="424"/>
      <c r="Q60" s="424"/>
      <c r="R60" s="424"/>
      <c r="S60" s="424"/>
      <c r="T60" s="424"/>
      <c r="U60" s="424"/>
      <c r="V60" s="424"/>
      <c r="W60" s="424"/>
      <c r="X60" s="424"/>
      <c r="Y60" s="424"/>
      <c r="Z60" s="424"/>
      <c r="AA60" s="424"/>
      <c r="AB60" s="424"/>
      <c r="AC60" s="435"/>
      <c r="AD60" s="367"/>
      <c r="AE60" s="438" t="str">
        <f>IF(AI22=2,"―",IF(AI52=3,"―",IF(AI52=4,"―",IF(D60="","未回答","回答済"))))</f>
        <v>―</v>
      </c>
      <c r="AF60" s="452"/>
      <c r="AG60" s="367"/>
      <c r="AI60" s="405">
        <f>D60</f>
        <v>0</v>
      </c>
      <c r="AJ60" s="277"/>
    </row>
    <row r="61" spans="2:36" ht="16.399999999999999" customHeight="1">
      <c r="B61" s="271"/>
      <c r="C61" s="267"/>
      <c r="D61" s="418"/>
      <c r="E61" s="425"/>
      <c r="F61" s="425"/>
      <c r="G61" s="425"/>
      <c r="H61" s="425"/>
      <c r="I61" s="425"/>
      <c r="J61" s="425"/>
      <c r="K61" s="425"/>
      <c r="L61" s="425"/>
      <c r="M61" s="425"/>
      <c r="N61" s="425"/>
      <c r="O61" s="425"/>
      <c r="P61" s="425"/>
      <c r="Q61" s="425"/>
      <c r="R61" s="425"/>
      <c r="S61" s="425"/>
      <c r="T61" s="425"/>
      <c r="U61" s="425"/>
      <c r="V61" s="425"/>
      <c r="W61" s="425"/>
      <c r="X61" s="425"/>
      <c r="Y61" s="425"/>
      <c r="Z61" s="425"/>
      <c r="AA61" s="425"/>
      <c r="AB61" s="425"/>
      <c r="AC61" s="436"/>
      <c r="AD61" s="367"/>
      <c r="AE61" s="440"/>
      <c r="AF61" s="454"/>
      <c r="AG61" s="367"/>
      <c r="AJ61" s="277"/>
    </row>
    <row r="62" spans="2:36" ht="16.399999999999999" customHeight="1">
      <c r="B62" s="271"/>
      <c r="C62" s="267"/>
      <c r="D62" s="277"/>
      <c r="E62" s="312"/>
      <c r="F62" s="277"/>
      <c r="G62" s="277"/>
      <c r="H62" s="277"/>
      <c r="I62" s="277"/>
      <c r="J62" s="277"/>
      <c r="K62" s="277"/>
      <c r="L62" s="277"/>
      <c r="M62" s="277"/>
      <c r="N62" s="277"/>
      <c r="O62" s="312"/>
      <c r="P62" s="277"/>
      <c r="Q62" s="277"/>
      <c r="R62" s="277"/>
      <c r="S62" s="277"/>
      <c r="T62" s="277"/>
      <c r="U62" s="277"/>
      <c r="V62" s="277"/>
      <c r="W62" s="312"/>
      <c r="X62" s="312"/>
      <c r="Y62" s="312"/>
      <c r="Z62" s="277"/>
      <c r="AA62" s="277"/>
      <c r="AB62" s="277"/>
      <c r="AC62" s="277"/>
      <c r="AD62" s="367"/>
      <c r="AE62" s="445"/>
      <c r="AF62" s="445"/>
      <c r="AG62" s="367"/>
      <c r="AJ62" s="277"/>
    </row>
    <row r="63" spans="2:36" ht="16.399999999999999" customHeight="1">
      <c r="B63" s="271"/>
      <c r="C63" s="407" t="s">
        <v>11837</v>
      </c>
      <c r="D63" s="277" t="s">
        <v>12031</v>
      </c>
      <c r="E63" s="312"/>
      <c r="F63" s="277"/>
      <c r="G63" s="277"/>
      <c r="H63" s="277"/>
      <c r="I63" s="277"/>
      <c r="J63" s="277"/>
      <c r="K63" s="277"/>
      <c r="L63" s="277"/>
      <c r="M63" s="277"/>
      <c r="N63" s="277"/>
      <c r="O63" s="312"/>
      <c r="P63" s="277"/>
      <c r="Q63" s="277"/>
      <c r="R63" s="277"/>
      <c r="S63" s="277"/>
      <c r="T63" s="277"/>
      <c r="U63" s="277"/>
      <c r="V63" s="277"/>
      <c r="W63" s="312"/>
      <c r="X63" s="312"/>
      <c r="Y63" s="312"/>
      <c r="Z63" s="277"/>
      <c r="AA63" s="277"/>
      <c r="AB63" s="277"/>
      <c r="AC63" s="277"/>
      <c r="AD63" s="367"/>
      <c r="AE63" s="445"/>
      <c r="AF63" s="445"/>
      <c r="AG63" s="367"/>
      <c r="AJ63" s="277"/>
    </row>
    <row r="64" spans="2:36" ht="16.399999999999999" customHeight="1">
      <c r="B64" s="271"/>
      <c r="C64" s="267"/>
      <c r="D64" s="277" t="s">
        <v>12040</v>
      </c>
      <c r="E64" s="312"/>
      <c r="F64" s="277"/>
      <c r="G64" s="277"/>
      <c r="H64" s="277"/>
      <c r="I64" s="277"/>
      <c r="J64" s="277"/>
      <c r="K64" s="277"/>
      <c r="L64" s="277"/>
      <c r="M64" s="277"/>
      <c r="N64" s="277"/>
      <c r="O64" s="312"/>
      <c r="P64" s="277"/>
      <c r="Q64" s="277"/>
      <c r="R64" s="277"/>
      <c r="S64" s="277"/>
      <c r="T64" s="277"/>
      <c r="U64" s="277"/>
      <c r="V64" s="277"/>
      <c r="W64" s="312"/>
      <c r="X64" s="312"/>
      <c r="Y64" s="312"/>
      <c r="Z64" s="277"/>
      <c r="AA64" s="277"/>
      <c r="AB64" s="277"/>
      <c r="AC64" s="277"/>
      <c r="AD64" s="367"/>
      <c r="AE64" s="445"/>
      <c r="AF64" s="445"/>
      <c r="AG64" s="367"/>
      <c r="AJ64" s="277"/>
    </row>
    <row r="65" spans="2:36" ht="16.399999999999999" customHeight="1">
      <c r="B65" s="271"/>
      <c r="C65" s="267"/>
      <c r="D65" s="277" t="s">
        <v>5716</v>
      </c>
      <c r="E65" s="312"/>
      <c r="F65" s="277"/>
      <c r="G65" s="277"/>
      <c r="H65" s="277"/>
      <c r="I65" s="277"/>
      <c r="J65" s="277"/>
      <c r="K65" s="277"/>
      <c r="L65" s="277"/>
      <c r="M65" s="277"/>
      <c r="N65" s="277"/>
      <c r="O65" s="312"/>
      <c r="P65" s="277"/>
      <c r="Q65" s="277"/>
      <c r="R65" s="277"/>
      <c r="S65" s="277"/>
      <c r="T65" s="277"/>
      <c r="U65" s="277"/>
      <c r="V65" s="277"/>
      <c r="W65" s="312"/>
      <c r="X65" s="312"/>
      <c r="Y65" s="312"/>
      <c r="Z65" s="277"/>
      <c r="AA65" s="277"/>
      <c r="AB65" s="277"/>
      <c r="AC65" s="277"/>
      <c r="AD65" s="367"/>
      <c r="AE65" s="445"/>
      <c r="AF65" s="445"/>
      <c r="AG65" s="367"/>
      <c r="AJ65" s="277"/>
    </row>
    <row r="66" spans="2:36" ht="16.399999999999999" customHeight="1">
      <c r="B66" s="271"/>
      <c r="C66" s="267"/>
      <c r="D66" s="419"/>
      <c r="E66" s="426" t="s">
        <v>573</v>
      </c>
      <c r="F66" s="328"/>
      <c r="G66" s="328"/>
      <c r="H66" s="328"/>
      <c r="I66" s="328"/>
      <c r="J66" s="328"/>
      <c r="K66" s="328"/>
      <c r="L66" s="328"/>
      <c r="M66" s="328"/>
      <c r="N66" s="328"/>
      <c r="O66" s="310"/>
      <c r="P66" s="328"/>
      <c r="Q66" s="328"/>
      <c r="R66" s="429" t="s">
        <v>12042</v>
      </c>
      <c r="S66" s="328"/>
      <c r="T66" s="328"/>
      <c r="U66" s="328"/>
      <c r="V66" s="328"/>
      <c r="W66" s="310"/>
      <c r="X66" s="310"/>
      <c r="Y66" s="310"/>
      <c r="Z66" s="328"/>
      <c r="AA66" s="328"/>
      <c r="AB66" s="328"/>
      <c r="AC66" s="352"/>
      <c r="AD66" s="367"/>
      <c r="AE66" s="446" t="str">
        <f>IF(AI22=2,"―",IF(AI52=3,"―",IF(AI52=4,"―",IF(AI66=1,1,IF(AND(AI66=2,D68&lt;&gt;"",D71&lt;&gt;""),2,"未回答")))))</f>
        <v>―</v>
      </c>
      <c r="AF66" s="459"/>
      <c r="AG66" s="367"/>
      <c r="AI66" s="405">
        <v>0</v>
      </c>
      <c r="AJ66" s="277"/>
    </row>
    <row r="67" spans="2:36" ht="16.399999999999999" customHeight="1">
      <c r="B67" s="271"/>
      <c r="C67" s="267"/>
      <c r="D67" s="419" t="s">
        <v>6102</v>
      </c>
      <c r="E67" s="310"/>
      <c r="F67" s="328"/>
      <c r="G67" s="328"/>
      <c r="H67" s="328"/>
      <c r="I67" s="328"/>
      <c r="J67" s="328"/>
      <c r="K67" s="328"/>
      <c r="L67" s="328"/>
      <c r="M67" s="328"/>
      <c r="N67" s="328"/>
      <c r="O67" s="310"/>
      <c r="P67" s="328"/>
      <c r="Q67" s="328"/>
      <c r="R67" s="328"/>
      <c r="S67" s="328"/>
      <c r="T67" s="328"/>
      <c r="U67" s="328"/>
      <c r="V67" s="328"/>
      <c r="W67" s="310"/>
      <c r="X67" s="310"/>
      <c r="Y67" s="310"/>
      <c r="Z67" s="328"/>
      <c r="AA67" s="328"/>
      <c r="AB67" s="328"/>
      <c r="AC67" s="352"/>
      <c r="AD67" s="367"/>
      <c r="AE67" s="447"/>
      <c r="AF67" s="460"/>
      <c r="AG67" s="367"/>
      <c r="AJ67" s="277"/>
    </row>
    <row r="68" spans="2:36" ht="16.399999999999999" customHeight="1">
      <c r="B68" s="271"/>
      <c r="C68" s="267"/>
      <c r="D68" s="417"/>
      <c r="E68" s="424"/>
      <c r="F68" s="424"/>
      <c r="G68" s="424"/>
      <c r="H68" s="424"/>
      <c r="I68" s="424"/>
      <c r="J68" s="424"/>
      <c r="K68" s="424"/>
      <c r="L68" s="424"/>
      <c r="M68" s="424"/>
      <c r="N68" s="424"/>
      <c r="O68" s="424"/>
      <c r="P68" s="424"/>
      <c r="Q68" s="424"/>
      <c r="R68" s="424"/>
      <c r="S68" s="424"/>
      <c r="T68" s="424"/>
      <c r="U68" s="424"/>
      <c r="V68" s="424"/>
      <c r="W68" s="424"/>
      <c r="X68" s="424"/>
      <c r="Y68" s="424"/>
      <c r="Z68" s="424"/>
      <c r="AA68" s="424"/>
      <c r="AB68" s="424"/>
      <c r="AC68" s="435"/>
      <c r="AD68" s="367"/>
      <c r="AE68" s="447"/>
      <c r="AF68" s="460"/>
      <c r="AG68" s="367"/>
      <c r="AI68" s="405">
        <f>D68</f>
        <v>0</v>
      </c>
      <c r="AJ68" s="277"/>
    </row>
    <row r="69" spans="2:36" ht="16.399999999999999" customHeight="1">
      <c r="B69" s="271"/>
      <c r="C69" s="267"/>
      <c r="D69" s="418"/>
      <c r="E69" s="425"/>
      <c r="F69" s="425"/>
      <c r="G69" s="425"/>
      <c r="H69" s="425"/>
      <c r="I69" s="425"/>
      <c r="J69" s="425"/>
      <c r="K69" s="425"/>
      <c r="L69" s="425"/>
      <c r="M69" s="425"/>
      <c r="N69" s="425"/>
      <c r="O69" s="425"/>
      <c r="P69" s="425"/>
      <c r="Q69" s="425"/>
      <c r="R69" s="425"/>
      <c r="S69" s="425"/>
      <c r="T69" s="425"/>
      <c r="U69" s="425"/>
      <c r="V69" s="425"/>
      <c r="W69" s="425"/>
      <c r="X69" s="425"/>
      <c r="Y69" s="425"/>
      <c r="Z69" s="425"/>
      <c r="AA69" s="425"/>
      <c r="AB69" s="425"/>
      <c r="AC69" s="436"/>
      <c r="AD69" s="367"/>
      <c r="AE69" s="447"/>
      <c r="AF69" s="460"/>
      <c r="AG69" s="367"/>
      <c r="AJ69" s="277"/>
    </row>
    <row r="70" spans="2:36" ht="16.399999999999999" customHeight="1">
      <c r="B70" s="271"/>
      <c r="C70" s="267"/>
      <c r="D70" s="419" t="s">
        <v>12041</v>
      </c>
      <c r="E70" s="310"/>
      <c r="F70" s="328"/>
      <c r="G70" s="328"/>
      <c r="H70" s="328"/>
      <c r="I70" s="328"/>
      <c r="J70" s="328"/>
      <c r="K70" s="328"/>
      <c r="L70" s="328"/>
      <c r="M70" s="328"/>
      <c r="N70" s="328"/>
      <c r="O70" s="310"/>
      <c r="P70" s="328"/>
      <c r="Q70" s="328"/>
      <c r="R70" s="328"/>
      <c r="S70" s="328"/>
      <c r="T70" s="328"/>
      <c r="U70" s="328"/>
      <c r="V70" s="328"/>
      <c r="W70" s="310"/>
      <c r="X70" s="310"/>
      <c r="Y70" s="310"/>
      <c r="Z70" s="328"/>
      <c r="AA70" s="328"/>
      <c r="AB70" s="328"/>
      <c r="AC70" s="352"/>
      <c r="AD70" s="367"/>
      <c r="AE70" s="447"/>
      <c r="AF70" s="460"/>
      <c r="AG70" s="367"/>
      <c r="AJ70" s="277"/>
    </row>
    <row r="71" spans="2:36" ht="16.399999999999999" customHeight="1">
      <c r="B71" s="271"/>
      <c r="C71" s="267"/>
      <c r="D71" s="417"/>
      <c r="E71" s="424"/>
      <c r="F71" s="424"/>
      <c r="G71" s="424"/>
      <c r="H71" s="424"/>
      <c r="I71" s="424"/>
      <c r="J71" s="424"/>
      <c r="K71" s="424"/>
      <c r="L71" s="424"/>
      <c r="M71" s="424"/>
      <c r="N71" s="424"/>
      <c r="O71" s="424"/>
      <c r="P71" s="424"/>
      <c r="Q71" s="424"/>
      <c r="R71" s="424"/>
      <c r="S71" s="424"/>
      <c r="T71" s="424"/>
      <c r="U71" s="424"/>
      <c r="V71" s="424"/>
      <c r="W71" s="424"/>
      <c r="X71" s="424"/>
      <c r="Y71" s="424"/>
      <c r="Z71" s="424"/>
      <c r="AA71" s="424"/>
      <c r="AB71" s="424"/>
      <c r="AC71" s="435"/>
      <c r="AD71" s="367"/>
      <c r="AE71" s="447"/>
      <c r="AF71" s="460"/>
      <c r="AG71" s="367"/>
      <c r="AI71" s="405">
        <f>D71</f>
        <v>0</v>
      </c>
      <c r="AJ71" s="277"/>
    </row>
    <row r="72" spans="2:36" ht="16.399999999999999" customHeight="1">
      <c r="B72" s="271"/>
      <c r="C72" s="267"/>
      <c r="D72" s="418"/>
      <c r="E72" s="425"/>
      <c r="F72" s="425"/>
      <c r="G72" s="425"/>
      <c r="H72" s="425"/>
      <c r="I72" s="425"/>
      <c r="J72" s="425"/>
      <c r="K72" s="425"/>
      <c r="L72" s="425"/>
      <c r="M72" s="425"/>
      <c r="N72" s="425"/>
      <c r="O72" s="425"/>
      <c r="P72" s="425"/>
      <c r="Q72" s="425"/>
      <c r="R72" s="425"/>
      <c r="S72" s="425"/>
      <c r="T72" s="425"/>
      <c r="U72" s="425"/>
      <c r="V72" s="425"/>
      <c r="W72" s="425"/>
      <c r="X72" s="425"/>
      <c r="Y72" s="425"/>
      <c r="Z72" s="425"/>
      <c r="AA72" s="425"/>
      <c r="AB72" s="425"/>
      <c r="AC72" s="436"/>
      <c r="AD72" s="367"/>
      <c r="AE72" s="448"/>
      <c r="AF72" s="461"/>
      <c r="AG72" s="367"/>
      <c r="AJ72" s="277"/>
    </row>
    <row r="73" spans="2:36" ht="16.399999999999999" customHeight="1">
      <c r="B73" s="271"/>
      <c r="C73" s="267"/>
      <c r="D73" s="277"/>
      <c r="E73" s="312"/>
      <c r="F73" s="277"/>
      <c r="G73" s="277"/>
      <c r="H73" s="277"/>
      <c r="I73" s="277"/>
      <c r="J73" s="277"/>
      <c r="K73" s="277"/>
      <c r="L73" s="277"/>
      <c r="M73" s="277"/>
      <c r="N73" s="277"/>
      <c r="O73" s="312"/>
      <c r="P73" s="277"/>
      <c r="Q73" s="277"/>
      <c r="R73" s="277"/>
      <c r="S73" s="277"/>
      <c r="T73" s="277"/>
      <c r="U73" s="277"/>
      <c r="V73" s="277"/>
      <c r="W73" s="312"/>
      <c r="X73" s="312"/>
      <c r="Y73" s="312"/>
      <c r="Z73" s="277"/>
      <c r="AA73" s="277"/>
      <c r="AB73" s="277"/>
      <c r="AC73" s="277"/>
      <c r="AD73" s="367"/>
      <c r="AE73" s="445"/>
      <c r="AF73" s="445"/>
      <c r="AG73" s="367"/>
      <c r="AJ73" s="277"/>
    </row>
    <row r="74" spans="2:36" ht="16.399999999999999" customHeight="1">
      <c r="B74" s="271"/>
      <c r="C74" s="407" t="s">
        <v>11319</v>
      </c>
      <c r="D74" s="267" t="s">
        <v>3826</v>
      </c>
      <c r="E74" s="312"/>
      <c r="F74" s="277"/>
      <c r="G74" s="277"/>
      <c r="H74" s="277"/>
      <c r="I74" s="277"/>
      <c r="J74" s="277"/>
      <c r="K74" s="277"/>
      <c r="L74" s="277"/>
      <c r="M74" s="277"/>
      <c r="N74" s="277"/>
      <c r="O74" s="312"/>
      <c r="P74" s="277"/>
      <c r="Q74" s="277"/>
      <c r="R74" s="277"/>
      <c r="S74" s="277"/>
      <c r="T74" s="277"/>
      <c r="U74" s="277"/>
      <c r="V74" s="277"/>
      <c r="W74" s="312"/>
      <c r="X74" s="312"/>
      <c r="Y74" s="312"/>
      <c r="Z74" s="277"/>
      <c r="AA74" s="277"/>
      <c r="AB74" s="277"/>
      <c r="AC74" s="277"/>
      <c r="AD74" s="367"/>
      <c r="AE74" s="445"/>
      <c r="AF74" s="445"/>
      <c r="AG74" s="367"/>
      <c r="AJ74" s="277"/>
    </row>
    <row r="75" spans="2:36" ht="16.399999999999999" customHeight="1">
      <c r="B75" s="271"/>
      <c r="C75" s="407"/>
      <c r="D75" s="267" t="s">
        <v>8226</v>
      </c>
      <c r="E75" s="312"/>
      <c r="F75" s="277"/>
      <c r="G75" s="277"/>
      <c r="H75" s="277"/>
      <c r="I75" s="277"/>
      <c r="J75" s="277"/>
      <c r="K75" s="277"/>
      <c r="L75" s="277"/>
      <c r="M75" s="277"/>
      <c r="N75" s="277"/>
      <c r="O75" s="312"/>
      <c r="P75" s="277"/>
      <c r="Q75" s="277"/>
      <c r="R75" s="277"/>
      <c r="S75" s="277"/>
      <c r="T75" s="277"/>
      <c r="U75" s="277"/>
      <c r="V75" s="277"/>
      <c r="W75" s="312"/>
      <c r="X75" s="312"/>
      <c r="Y75" s="312"/>
      <c r="Z75" s="277"/>
      <c r="AA75" s="277"/>
      <c r="AB75" s="277"/>
      <c r="AC75" s="277"/>
      <c r="AD75" s="367"/>
      <c r="AE75" s="445"/>
      <c r="AF75" s="445"/>
      <c r="AG75" s="367"/>
      <c r="AJ75" s="277"/>
    </row>
    <row r="76" spans="2:36" ht="16.399999999999999" customHeight="1">
      <c r="B76" s="271"/>
      <c r="C76" s="271"/>
      <c r="D76" s="300" t="s">
        <v>22437</v>
      </c>
      <c r="E76" s="318"/>
      <c r="F76" s="318"/>
      <c r="G76" s="318"/>
      <c r="H76" s="318"/>
      <c r="I76" s="318"/>
      <c r="J76" s="318"/>
      <c r="K76" s="318"/>
      <c r="L76" s="318"/>
      <c r="M76" s="318"/>
      <c r="N76" s="318"/>
      <c r="O76" s="318"/>
      <c r="P76" s="318"/>
      <c r="Q76" s="318"/>
      <c r="R76" s="318"/>
      <c r="S76" s="318"/>
      <c r="T76" s="318"/>
      <c r="U76" s="318"/>
      <c r="V76" s="318"/>
      <c r="W76" s="318"/>
      <c r="X76" s="318"/>
      <c r="Y76" s="318"/>
      <c r="Z76" s="318"/>
      <c r="AA76" s="318"/>
      <c r="AB76" s="318"/>
      <c r="AC76" s="360"/>
      <c r="AD76" s="367"/>
      <c r="AE76" s="438" t="str">
        <f>IF(AI22=2,"―",IF(AI52=1,"―",IF(AI52=2,"―",IF(D76="","未回答","回答済"))))</f>
        <v>回答済</v>
      </c>
      <c r="AF76" s="452"/>
      <c r="AG76" s="367"/>
      <c r="AI76" s="405" t="str">
        <f>D76</f>
        <v>本事業は、スマートロックの設置にあたり、各小中学校のＧＩＧＡスクール用ネットワークの活用を前提としており、本町の入札参加者名簿に登載されている業者の中で当該ネットワークへのアクセス権限等を保持する事業者が限定されたため。</v>
      </c>
      <c r="AJ76" s="277"/>
    </row>
    <row r="77" spans="2:36" ht="16.399999999999999" customHeight="1">
      <c r="B77" s="271"/>
      <c r="C77" s="271"/>
      <c r="D77" s="302"/>
      <c r="E77" s="320"/>
      <c r="F77" s="320"/>
      <c r="G77" s="320"/>
      <c r="H77" s="320"/>
      <c r="I77" s="320"/>
      <c r="J77" s="320"/>
      <c r="K77" s="320"/>
      <c r="L77" s="320"/>
      <c r="M77" s="320"/>
      <c r="N77" s="320"/>
      <c r="O77" s="320"/>
      <c r="P77" s="320"/>
      <c r="Q77" s="320"/>
      <c r="R77" s="320"/>
      <c r="S77" s="320"/>
      <c r="T77" s="320"/>
      <c r="U77" s="320"/>
      <c r="V77" s="320"/>
      <c r="W77" s="320"/>
      <c r="X77" s="320"/>
      <c r="Y77" s="320"/>
      <c r="Z77" s="320"/>
      <c r="AA77" s="320"/>
      <c r="AB77" s="320"/>
      <c r="AC77" s="362"/>
      <c r="AD77" s="367"/>
      <c r="AE77" s="440"/>
      <c r="AF77" s="454"/>
      <c r="AG77" s="367"/>
      <c r="AJ77" s="277"/>
    </row>
    <row r="78" spans="2:36" ht="16.399999999999999" customHeight="1">
      <c r="B78" s="271"/>
      <c r="C78" s="271"/>
      <c r="D78" s="277"/>
      <c r="E78" s="312"/>
      <c r="F78" s="277"/>
      <c r="G78" s="277"/>
      <c r="H78" s="277"/>
      <c r="I78" s="277"/>
      <c r="J78" s="277"/>
      <c r="K78" s="277"/>
      <c r="L78" s="277"/>
      <c r="M78" s="277"/>
      <c r="N78" s="277"/>
      <c r="O78" s="312"/>
      <c r="P78" s="277"/>
      <c r="Q78" s="277"/>
      <c r="R78" s="277"/>
      <c r="S78" s="277"/>
      <c r="T78" s="277"/>
      <c r="U78" s="277"/>
      <c r="V78" s="277"/>
      <c r="W78" s="312"/>
      <c r="X78" s="312"/>
      <c r="Y78" s="312"/>
      <c r="Z78" s="277"/>
      <c r="AA78" s="277"/>
      <c r="AB78" s="277"/>
      <c r="AC78" s="277"/>
      <c r="AD78" s="367"/>
      <c r="AE78" s="445"/>
      <c r="AF78" s="445"/>
      <c r="AG78" s="367"/>
      <c r="AJ78" s="277"/>
    </row>
    <row r="79" spans="2:36">
      <c r="C79" s="409" t="s">
        <v>12036</v>
      </c>
      <c r="D79" s="2" t="s">
        <v>8847</v>
      </c>
      <c r="AI79" s="21"/>
    </row>
    <row r="80" spans="2:36">
      <c r="C80" s="409"/>
      <c r="D80" s="267" t="s">
        <v>11831</v>
      </c>
      <c r="AI80" s="21"/>
    </row>
    <row r="81" spans="1:36" ht="16.399999999999999" customHeight="1">
      <c r="B81" s="271"/>
      <c r="C81" s="271"/>
      <c r="D81" s="420">
        <v>1</v>
      </c>
      <c r="E81" s="427"/>
      <c r="F81" s="277" t="s">
        <v>9345</v>
      </c>
      <c r="G81" s="277"/>
      <c r="H81" s="277"/>
      <c r="I81" s="277"/>
      <c r="J81" s="277"/>
      <c r="K81" s="277"/>
      <c r="L81" s="277"/>
      <c r="M81" s="277"/>
      <c r="N81" s="277"/>
      <c r="O81" s="312"/>
      <c r="P81" s="277"/>
      <c r="Q81" s="277"/>
      <c r="R81" s="277"/>
      <c r="S81" s="277"/>
      <c r="T81" s="277"/>
      <c r="U81" s="277"/>
      <c r="V81" s="277"/>
      <c r="W81" s="312"/>
      <c r="X81" s="312"/>
      <c r="Y81" s="312"/>
      <c r="Z81" s="277"/>
      <c r="AA81" s="277"/>
      <c r="AB81" s="277"/>
      <c r="AC81" s="277"/>
      <c r="AD81" s="367"/>
      <c r="AE81" s="449" t="str">
        <f>IF(AI22=2,"―",IF(D81="","未回答","回答済"))</f>
        <v>回答済</v>
      </c>
      <c r="AF81" s="462"/>
      <c r="AG81" s="367"/>
      <c r="AI81" s="405">
        <f>D81</f>
        <v>1</v>
      </c>
      <c r="AJ81" s="277"/>
    </row>
    <row r="82" spans="1:36" ht="16.399999999999999" customHeight="1">
      <c r="B82" s="271"/>
      <c r="C82" s="271"/>
      <c r="D82" s="277"/>
      <c r="E82" s="312"/>
      <c r="F82" s="277"/>
      <c r="G82" s="277"/>
      <c r="H82" s="277"/>
      <c r="I82" s="277"/>
      <c r="J82" s="277"/>
      <c r="K82" s="277"/>
      <c r="L82" s="277"/>
      <c r="M82" s="277"/>
      <c r="N82" s="277"/>
      <c r="O82" s="312"/>
      <c r="P82" s="277"/>
      <c r="Q82" s="277"/>
      <c r="R82" s="277"/>
      <c r="S82" s="277"/>
      <c r="T82" s="277"/>
      <c r="U82" s="277"/>
      <c r="V82" s="277"/>
      <c r="W82" s="312"/>
      <c r="X82" s="312"/>
      <c r="Y82" s="312"/>
      <c r="Z82" s="277"/>
      <c r="AA82" s="277"/>
      <c r="AB82" s="277"/>
      <c r="AC82" s="277"/>
      <c r="AD82" s="367"/>
      <c r="AE82" s="445"/>
      <c r="AF82" s="445"/>
      <c r="AG82" s="367"/>
      <c r="AJ82" s="277"/>
    </row>
    <row r="83" spans="1:36" ht="16.399999999999999" customHeight="1">
      <c r="A83" s="34"/>
      <c r="B83" s="271"/>
      <c r="C83" s="271" t="s">
        <v>11838</v>
      </c>
      <c r="D83" s="267"/>
      <c r="E83" s="267"/>
      <c r="F83" s="267"/>
      <c r="G83" s="267"/>
      <c r="H83" s="267"/>
      <c r="I83" s="267"/>
      <c r="J83" s="267"/>
      <c r="K83" s="267"/>
      <c r="L83" s="267"/>
      <c r="M83" s="267"/>
      <c r="N83" s="267"/>
      <c r="O83" s="267"/>
      <c r="P83" s="267"/>
      <c r="Q83" s="267"/>
      <c r="R83" s="267"/>
      <c r="S83" s="267"/>
      <c r="T83" s="267"/>
      <c r="U83" s="267"/>
      <c r="V83" s="267"/>
      <c r="W83" s="267"/>
      <c r="X83" s="267"/>
      <c r="Y83" s="267"/>
      <c r="Z83" s="267"/>
      <c r="AA83" s="267"/>
      <c r="AB83" s="267"/>
      <c r="AC83" s="267"/>
      <c r="AD83" s="267"/>
      <c r="AG83" s="367"/>
      <c r="AJ83" s="277"/>
    </row>
    <row r="84" spans="1:36" ht="16.399999999999999" customHeight="1">
      <c r="B84" s="271"/>
      <c r="C84" s="267">
        <v>7</v>
      </c>
      <c r="D84" s="267" t="s">
        <v>11839</v>
      </c>
      <c r="E84" s="267"/>
      <c r="F84" s="267"/>
      <c r="G84" s="267"/>
      <c r="H84" s="267"/>
      <c r="I84" s="267"/>
      <c r="J84" s="267"/>
      <c r="K84" s="267"/>
      <c r="L84" s="267"/>
      <c r="M84" s="267"/>
      <c r="N84" s="267"/>
      <c r="O84" s="267"/>
      <c r="P84" s="267"/>
      <c r="Q84" s="267"/>
      <c r="R84" s="267"/>
      <c r="S84" s="267"/>
      <c r="T84" s="267"/>
      <c r="U84" s="267"/>
      <c r="V84" s="267"/>
      <c r="W84" s="267"/>
      <c r="X84" s="267"/>
      <c r="Y84" s="267"/>
      <c r="Z84" s="267"/>
      <c r="AA84" s="267"/>
      <c r="AB84" s="267"/>
      <c r="AC84" s="267"/>
      <c r="AE84" s="315"/>
      <c r="AF84" s="315"/>
      <c r="AG84" s="367"/>
      <c r="AJ84" s="277"/>
    </row>
    <row r="85" spans="1:36" ht="16.399999999999999" customHeight="1">
      <c r="B85" s="271"/>
      <c r="C85" s="267"/>
      <c r="D85" s="293"/>
      <c r="E85" s="314" t="s">
        <v>5244</v>
      </c>
      <c r="F85" s="314"/>
      <c r="G85" s="314"/>
      <c r="H85" s="314"/>
      <c r="I85" s="314"/>
      <c r="J85" s="314"/>
      <c r="K85" s="314"/>
      <c r="L85" s="314"/>
      <c r="M85" s="314"/>
      <c r="N85" s="314"/>
      <c r="O85" s="314"/>
      <c r="P85" s="314"/>
      <c r="Q85" s="314"/>
      <c r="R85" s="314"/>
      <c r="S85" s="314"/>
      <c r="T85" s="314"/>
      <c r="U85" s="314"/>
      <c r="V85" s="314"/>
      <c r="W85" s="314"/>
      <c r="X85" s="314"/>
      <c r="Y85" s="314"/>
      <c r="Z85" s="314"/>
      <c r="AA85" s="314"/>
      <c r="AB85" s="314"/>
      <c r="AC85" s="356"/>
      <c r="AE85" s="438">
        <f>IF(AI85&gt;0,AI85,"未回答")</f>
        <v>2</v>
      </c>
      <c r="AF85" s="452"/>
      <c r="AG85" s="367"/>
      <c r="AI85" s="405">
        <v>2</v>
      </c>
      <c r="AJ85" s="277"/>
    </row>
    <row r="86" spans="1:36" ht="16.399999999999999" customHeight="1">
      <c r="B86" s="271"/>
      <c r="C86" s="267"/>
      <c r="D86" s="294"/>
      <c r="E86" s="267" t="s">
        <v>11348</v>
      </c>
      <c r="F86" s="267"/>
      <c r="G86" s="267"/>
      <c r="H86" s="267"/>
      <c r="I86" s="267"/>
      <c r="J86" s="267"/>
      <c r="K86" s="267"/>
      <c r="L86" s="267"/>
      <c r="M86" s="267"/>
      <c r="N86" s="267"/>
      <c r="O86" s="267"/>
      <c r="P86" s="267"/>
      <c r="Q86" s="267"/>
      <c r="R86" s="267"/>
      <c r="S86" s="267"/>
      <c r="T86" s="267"/>
      <c r="U86" s="267"/>
      <c r="V86" s="267"/>
      <c r="W86" s="267"/>
      <c r="X86" s="267"/>
      <c r="Y86" s="267"/>
      <c r="Z86" s="267"/>
      <c r="AA86" s="267"/>
      <c r="AB86" s="267"/>
      <c r="AC86" s="354"/>
      <c r="AE86" s="439"/>
      <c r="AF86" s="453"/>
      <c r="AG86" s="367"/>
      <c r="AJ86" s="277"/>
    </row>
    <row r="87" spans="1:36" ht="16.399999999999999" customHeight="1">
      <c r="B87" s="271"/>
      <c r="C87" s="267"/>
      <c r="D87" s="294"/>
      <c r="E87" s="267" t="s">
        <v>4335</v>
      </c>
      <c r="F87" s="267"/>
      <c r="G87" s="267"/>
      <c r="H87" s="267"/>
      <c r="I87" s="267"/>
      <c r="J87" s="267"/>
      <c r="K87" s="267"/>
      <c r="L87" s="267"/>
      <c r="M87" s="267"/>
      <c r="N87" s="267"/>
      <c r="O87" s="267"/>
      <c r="P87" s="267"/>
      <c r="Q87" s="267"/>
      <c r="R87" s="267"/>
      <c r="S87" s="267"/>
      <c r="T87" s="267"/>
      <c r="U87" s="267"/>
      <c r="V87" s="267"/>
      <c r="W87" s="267"/>
      <c r="X87" s="267"/>
      <c r="Y87" s="267"/>
      <c r="Z87" s="267"/>
      <c r="AA87" s="267"/>
      <c r="AB87" s="267"/>
      <c r="AC87" s="354"/>
      <c r="AE87" s="439"/>
      <c r="AF87" s="453"/>
      <c r="AG87" s="367"/>
      <c r="AJ87" s="277"/>
    </row>
    <row r="88" spans="1:36" ht="16.399999999999999" customHeight="1">
      <c r="B88" s="271"/>
      <c r="C88" s="267"/>
      <c r="D88" s="294"/>
      <c r="E88" s="267" t="s">
        <v>7916</v>
      </c>
      <c r="F88" s="267"/>
      <c r="G88" s="267"/>
      <c r="H88" s="267"/>
      <c r="I88" s="267"/>
      <c r="J88" s="267"/>
      <c r="K88" s="267"/>
      <c r="L88" s="267"/>
      <c r="M88" s="267"/>
      <c r="N88" s="267"/>
      <c r="O88" s="267"/>
      <c r="P88" s="267"/>
      <c r="Q88" s="267"/>
      <c r="R88" s="267"/>
      <c r="S88" s="267"/>
      <c r="T88" s="267"/>
      <c r="U88" s="267"/>
      <c r="V88" s="267"/>
      <c r="W88" s="267"/>
      <c r="X88" s="267"/>
      <c r="Y88" s="267"/>
      <c r="Z88" s="267"/>
      <c r="AA88" s="267"/>
      <c r="AB88" s="267"/>
      <c r="AC88" s="354"/>
      <c r="AE88" s="439"/>
      <c r="AF88" s="453"/>
      <c r="AG88" s="367"/>
      <c r="AJ88" s="277"/>
    </row>
    <row r="89" spans="1:36" ht="16.399999999999999" customHeight="1">
      <c r="B89" s="271"/>
      <c r="C89" s="267"/>
      <c r="D89" s="291"/>
      <c r="E89" s="315" t="s">
        <v>2125</v>
      </c>
      <c r="F89" s="315"/>
      <c r="G89" s="315"/>
      <c r="H89" s="315"/>
      <c r="I89" s="315"/>
      <c r="J89" s="315"/>
      <c r="K89" s="315"/>
      <c r="L89" s="315"/>
      <c r="M89" s="315"/>
      <c r="N89" s="315"/>
      <c r="O89" s="315"/>
      <c r="P89" s="315"/>
      <c r="Q89" s="315"/>
      <c r="R89" s="315"/>
      <c r="S89" s="315"/>
      <c r="T89" s="315"/>
      <c r="U89" s="315"/>
      <c r="V89" s="315"/>
      <c r="W89" s="315"/>
      <c r="X89" s="315"/>
      <c r="Y89" s="315"/>
      <c r="Z89" s="315"/>
      <c r="AA89" s="315"/>
      <c r="AB89" s="315"/>
      <c r="AC89" s="357"/>
      <c r="AE89" s="440"/>
      <c r="AF89" s="454"/>
      <c r="AG89" s="367"/>
      <c r="AJ89" s="277"/>
    </row>
    <row r="90" spans="1:36" ht="16.399999999999999" customHeight="1">
      <c r="B90" s="271"/>
      <c r="C90" s="271"/>
      <c r="D90" s="277"/>
      <c r="E90" s="312"/>
      <c r="F90" s="277"/>
      <c r="G90" s="277"/>
      <c r="H90" s="277"/>
      <c r="I90" s="277"/>
      <c r="J90" s="277"/>
      <c r="K90" s="277"/>
      <c r="L90" s="277"/>
      <c r="M90" s="277"/>
      <c r="N90" s="277"/>
      <c r="O90" s="312"/>
      <c r="P90" s="277"/>
      <c r="Q90" s="277"/>
      <c r="R90" s="277"/>
      <c r="S90" s="277"/>
      <c r="T90" s="277"/>
      <c r="U90" s="277"/>
      <c r="V90" s="277"/>
      <c r="W90" s="312"/>
      <c r="X90" s="312"/>
      <c r="Y90" s="312"/>
      <c r="Z90" s="277"/>
      <c r="AA90" s="277"/>
      <c r="AB90" s="277"/>
      <c r="AC90" s="277"/>
      <c r="AD90" s="367"/>
      <c r="AE90" s="445"/>
      <c r="AF90" s="445"/>
      <c r="AG90" s="367"/>
      <c r="AJ90" s="277"/>
    </row>
    <row r="91" spans="1:36" ht="16.399999999999999" customHeight="1">
      <c r="B91" s="271"/>
      <c r="C91" s="407" t="s">
        <v>11840</v>
      </c>
      <c r="D91" s="267" t="s">
        <v>11843</v>
      </c>
      <c r="E91" s="267"/>
      <c r="F91" s="267"/>
      <c r="G91" s="267"/>
      <c r="H91" s="267"/>
      <c r="I91" s="267"/>
      <c r="J91" s="267"/>
      <c r="K91" s="267"/>
      <c r="L91" s="267"/>
      <c r="M91" s="267"/>
      <c r="N91" s="267"/>
      <c r="O91" s="267"/>
      <c r="P91" s="267"/>
      <c r="Q91" s="267"/>
      <c r="R91" s="267"/>
      <c r="S91" s="267"/>
      <c r="T91" s="267"/>
      <c r="U91" s="267"/>
      <c r="V91" s="267"/>
      <c r="W91" s="267"/>
      <c r="X91" s="267"/>
      <c r="Y91" s="267"/>
      <c r="Z91" s="267"/>
      <c r="AA91" s="267"/>
      <c r="AB91" s="267"/>
      <c r="AC91" s="267"/>
      <c r="AJ91" s="277"/>
    </row>
    <row r="92" spans="1:36" ht="16.399999999999999" customHeight="1">
      <c r="B92" s="271"/>
      <c r="C92" s="267"/>
      <c r="D92" s="293"/>
      <c r="E92" s="314" t="s">
        <v>11824</v>
      </c>
      <c r="F92" s="314"/>
      <c r="G92" s="314"/>
      <c r="H92" s="314"/>
      <c r="I92" s="314"/>
      <c r="J92" s="314"/>
      <c r="K92" s="314"/>
      <c r="L92" s="314"/>
      <c r="M92" s="314"/>
      <c r="N92" s="314"/>
      <c r="O92" s="314"/>
      <c r="P92" s="314"/>
      <c r="Q92" s="314"/>
      <c r="R92" s="314"/>
      <c r="S92" s="314"/>
      <c r="T92" s="314"/>
      <c r="U92" s="314"/>
      <c r="V92" s="314"/>
      <c r="W92" s="314"/>
      <c r="X92" s="314"/>
      <c r="Y92" s="314"/>
      <c r="Z92" s="314"/>
      <c r="AA92" s="314"/>
      <c r="AB92" s="314"/>
      <c r="AC92" s="356"/>
      <c r="AE92" s="438">
        <f>IF(AI92&gt;0,AI92,"未回答")</f>
        <v>2</v>
      </c>
      <c r="AF92" s="452"/>
      <c r="AI92" s="405">
        <v>2</v>
      </c>
      <c r="AJ92" s="277"/>
    </row>
    <row r="93" spans="1:36" ht="16.399999999999999" customHeight="1">
      <c r="B93" s="271"/>
      <c r="C93" s="267"/>
      <c r="D93" s="291"/>
      <c r="E93" s="315" t="s">
        <v>10474</v>
      </c>
      <c r="F93" s="315"/>
      <c r="G93" s="315"/>
      <c r="H93" s="315"/>
      <c r="I93" s="315"/>
      <c r="J93" s="315"/>
      <c r="K93" s="315"/>
      <c r="L93" s="315"/>
      <c r="M93" s="315"/>
      <c r="N93" s="315"/>
      <c r="O93" s="315"/>
      <c r="P93" s="315"/>
      <c r="Q93" s="315"/>
      <c r="R93" s="315"/>
      <c r="S93" s="315"/>
      <c r="T93" s="315"/>
      <c r="U93" s="315"/>
      <c r="V93" s="315"/>
      <c r="W93" s="315"/>
      <c r="X93" s="315"/>
      <c r="Y93" s="315"/>
      <c r="Z93" s="315"/>
      <c r="AA93" s="315"/>
      <c r="AB93" s="315"/>
      <c r="AC93" s="357"/>
      <c r="AE93" s="440"/>
      <c r="AF93" s="454"/>
      <c r="AJ93" s="277"/>
    </row>
    <row r="94" spans="1:36" ht="16.399999999999999" customHeight="1">
      <c r="B94" s="271"/>
      <c r="C94" s="267"/>
      <c r="D94" s="267"/>
      <c r="E94" s="267"/>
      <c r="F94" s="267"/>
      <c r="G94" s="267"/>
      <c r="H94" s="267"/>
      <c r="I94" s="267"/>
      <c r="J94" s="267"/>
      <c r="K94" s="267"/>
      <c r="L94" s="267"/>
      <c r="M94" s="267"/>
      <c r="N94" s="267"/>
      <c r="O94" s="267"/>
      <c r="P94" s="267"/>
      <c r="Q94" s="267"/>
      <c r="R94" s="267"/>
      <c r="S94" s="267"/>
      <c r="T94" s="267"/>
      <c r="U94" s="267"/>
      <c r="V94" s="267"/>
      <c r="W94" s="267"/>
      <c r="X94" s="267"/>
      <c r="Y94" s="267"/>
      <c r="Z94" s="267"/>
      <c r="AA94" s="267"/>
      <c r="AB94" s="267"/>
      <c r="AC94" s="267"/>
      <c r="AD94" s="267"/>
      <c r="AG94" s="367"/>
      <c r="AJ94" s="277"/>
    </row>
    <row r="95" spans="1:36" ht="16.399999999999999" customHeight="1">
      <c r="B95" s="271"/>
      <c r="C95" s="408" t="s">
        <v>6238</v>
      </c>
      <c r="D95" s="267" t="s">
        <v>11845</v>
      </c>
      <c r="E95" s="267"/>
      <c r="F95" s="267"/>
      <c r="G95" s="267"/>
      <c r="H95" s="267"/>
      <c r="I95" s="267"/>
      <c r="J95" s="267"/>
      <c r="K95" s="267"/>
      <c r="L95" s="267"/>
      <c r="M95" s="267"/>
      <c r="N95" s="267"/>
      <c r="O95" s="267"/>
      <c r="P95" s="267"/>
      <c r="Q95" s="267"/>
      <c r="R95" s="267"/>
      <c r="S95" s="267"/>
      <c r="T95" s="267"/>
      <c r="U95" s="267"/>
      <c r="V95" s="267"/>
      <c r="W95" s="267"/>
      <c r="X95" s="267"/>
      <c r="Y95" s="267"/>
      <c r="Z95" s="267"/>
      <c r="AA95" s="267"/>
      <c r="AB95" s="267"/>
      <c r="AC95" s="267"/>
      <c r="AD95" s="267"/>
      <c r="AG95" s="367"/>
      <c r="AJ95" s="277"/>
    </row>
    <row r="96" spans="1:36" ht="16.399999999999999" customHeight="1">
      <c r="B96" s="271"/>
      <c r="C96" s="408"/>
      <c r="D96" s="267" t="s">
        <v>9342</v>
      </c>
      <c r="E96" s="267"/>
      <c r="F96" s="267"/>
      <c r="G96" s="267"/>
      <c r="H96" s="267"/>
      <c r="I96" s="267"/>
      <c r="J96" s="267"/>
      <c r="K96" s="267"/>
      <c r="L96" s="267"/>
      <c r="M96" s="267"/>
      <c r="N96" s="267"/>
      <c r="O96" s="267"/>
      <c r="P96" s="267"/>
      <c r="Q96" s="267"/>
      <c r="R96" s="267"/>
      <c r="S96" s="267"/>
      <c r="T96" s="267"/>
      <c r="U96" s="267"/>
      <c r="V96" s="267"/>
      <c r="W96" s="267"/>
      <c r="X96" s="267"/>
      <c r="Y96" s="267"/>
      <c r="Z96" s="267"/>
      <c r="AA96" s="267"/>
      <c r="AB96" s="267"/>
      <c r="AC96" s="267"/>
      <c r="AD96" s="277"/>
      <c r="AE96" s="277"/>
      <c r="AF96" s="277"/>
      <c r="AG96" s="277"/>
      <c r="AJ96" s="277"/>
    </row>
    <row r="97" spans="2:36" ht="16.399999999999999" customHeight="1">
      <c r="B97" s="271"/>
      <c r="C97" s="267"/>
      <c r="D97" s="267" t="s">
        <v>2488</v>
      </c>
      <c r="E97" s="267"/>
      <c r="F97" s="267"/>
      <c r="G97" s="267"/>
      <c r="H97" s="267"/>
      <c r="I97" s="267"/>
      <c r="J97" s="267"/>
      <c r="K97" s="267"/>
      <c r="L97" s="267"/>
      <c r="M97" s="267"/>
      <c r="N97" s="267"/>
      <c r="O97" s="267"/>
      <c r="P97" s="267"/>
      <c r="Q97" s="267"/>
      <c r="R97" s="267"/>
      <c r="S97" s="267"/>
      <c r="T97" s="267"/>
      <c r="U97" s="267"/>
      <c r="V97" s="267"/>
      <c r="W97" s="267"/>
      <c r="X97" s="267"/>
      <c r="Y97" s="267"/>
      <c r="Z97" s="267"/>
      <c r="AA97" s="267"/>
      <c r="AB97" s="267"/>
      <c r="AC97" s="267"/>
      <c r="AD97" s="368"/>
      <c r="AJ97" s="277"/>
    </row>
    <row r="98" spans="2:36" ht="16.399999999999999" customHeight="1">
      <c r="B98" s="271"/>
      <c r="C98" s="271"/>
      <c r="D98" s="289"/>
      <c r="E98" s="309" t="s">
        <v>11848</v>
      </c>
      <c r="F98" s="309"/>
      <c r="G98" s="309"/>
      <c r="H98" s="309"/>
      <c r="I98" s="309"/>
      <c r="J98" s="309"/>
      <c r="K98" s="309"/>
      <c r="L98" s="309"/>
      <c r="M98" s="309"/>
      <c r="N98" s="339"/>
      <c r="O98" s="28"/>
      <c r="P98" s="314"/>
      <c r="Q98" s="28"/>
      <c r="R98" s="309"/>
      <c r="S98" s="309"/>
      <c r="T98" s="309"/>
      <c r="U98" s="309"/>
      <c r="V98" s="309"/>
      <c r="W98" s="309"/>
      <c r="X98" s="309"/>
      <c r="Y98" s="314"/>
      <c r="Z98" s="314"/>
      <c r="AA98" s="314"/>
      <c r="AB98" s="309"/>
      <c r="AC98" s="350"/>
      <c r="AE98" s="443" t="str">
        <f>IF(AI92=1,"―",IF(OR(AI98:AI106)=TRUE,CONCATENATE(AG98,AG99,AG100,AG101,AG102,AG103,AG104,AG105,AG106),"未回答"))</f>
        <v>c</v>
      </c>
      <c r="AF98" s="457"/>
      <c r="AG98" s="367" t="str">
        <f>IF(AI98=TRUE,IF(OR(AI99:AI106)=TRUE,"a,","a"),"")</f>
        <v/>
      </c>
      <c r="AI98" s="401" t="b">
        <v>0</v>
      </c>
      <c r="AJ98" s="277"/>
    </row>
    <row r="99" spans="2:36" ht="16.399999999999999" customHeight="1">
      <c r="B99" s="271"/>
      <c r="C99" s="271"/>
      <c r="D99" s="290"/>
      <c r="E99" s="277" t="s">
        <v>6730</v>
      </c>
      <c r="F99" s="277"/>
      <c r="G99" s="277"/>
      <c r="H99" s="277"/>
      <c r="I99" s="277"/>
      <c r="J99" s="277"/>
      <c r="K99" s="277"/>
      <c r="L99" s="277"/>
      <c r="M99" s="277"/>
      <c r="N99" s="335"/>
      <c r="P99" s="267"/>
      <c r="Q99" s="277"/>
      <c r="R99" s="277"/>
      <c r="S99" s="277"/>
      <c r="T99" s="277"/>
      <c r="U99" s="277"/>
      <c r="V99" s="277"/>
      <c r="W99" s="277"/>
      <c r="X99" s="277"/>
      <c r="Y99" s="267"/>
      <c r="Z99" s="267"/>
      <c r="AA99" s="267"/>
      <c r="AB99" s="277"/>
      <c r="AC99" s="351"/>
      <c r="AE99" s="444"/>
      <c r="AF99" s="458"/>
      <c r="AG99" s="367" t="str">
        <f>IF(AI99=TRUE,IF(OR(AI100:AI106)=TRUE,"b,","b"),"")</f>
        <v/>
      </c>
      <c r="AI99" s="401" t="b">
        <v>0</v>
      </c>
      <c r="AJ99" s="277"/>
    </row>
    <row r="100" spans="2:36" ht="16.399999999999999" customHeight="1">
      <c r="B100" s="271"/>
      <c r="C100" s="271"/>
      <c r="D100" s="290"/>
      <c r="E100" s="277" t="s">
        <v>11850</v>
      </c>
      <c r="F100" s="277"/>
      <c r="G100" s="277"/>
      <c r="H100" s="277"/>
      <c r="I100" s="277"/>
      <c r="J100" s="277"/>
      <c r="K100" s="277"/>
      <c r="L100" s="277"/>
      <c r="M100" s="277"/>
      <c r="N100" s="335"/>
      <c r="P100" s="267"/>
      <c r="Q100" s="277"/>
      <c r="R100" s="277"/>
      <c r="S100" s="277"/>
      <c r="T100" s="277"/>
      <c r="U100" s="277"/>
      <c r="V100" s="277"/>
      <c r="W100" s="277"/>
      <c r="X100" s="277"/>
      <c r="Y100" s="267"/>
      <c r="Z100" s="267"/>
      <c r="AA100" s="267"/>
      <c r="AB100" s="277"/>
      <c r="AC100" s="351"/>
      <c r="AE100" s="444"/>
      <c r="AF100" s="458"/>
      <c r="AG100" s="367" t="str">
        <f>IF(AI100=TRUE,IF(OR(AI101:AL106)=TRUE,"c,","c"),"")</f>
        <v>c</v>
      </c>
      <c r="AI100" s="401" t="b">
        <v>1</v>
      </c>
      <c r="AJ100" s="277"/>
    </row>
    <row r="101" spans="2:36" ht="16.399999999999999" customHeight="1">
      <c r="B101" s="271"/>
      <c r="C101" s="271"/>
      <c r="D101" s="290"/>
      <c r="E101" s="277" t="s">
        <v>11851</v>
      </c>
      <c r="F101" s="277"/>
      <c r="G101" s="277"/>
      <c r="H101" s="277"/>
      <c r="I101" s="277"/>
      <c r="J101" s="277"/>
      <c r="K101" s="277"/>
      <c r="L101" s="277"/>
      <c r="M101" s="277"/>
      <c r="N101" s="335"/>
      <c r="P101" s="267"/>
      <c r="Q101" s="277"/>
      <c r="R101" s="277"/>
      <c r="S101" s="277"/>
      <c r="T101" s="277"/>
      <c r="U101" s="277"/>
      <c r="V101" s="277"/>
      <c r="W101" s="277"/>
      <c r="X101" s="277"/>
      <c r="Y101" s="267"/>
      <c r="Z101" s="267"/>
      <c r="AA101" s="267"/>
      <c r="AB101" s="277"/>
      <c r="AC101" s="351"/>
      <c r="AE101" s="444"/>
      <c r="AF101" s="458"/>
      <c r="AG101" s="367" t="str">
        <f>IF(AI101=TRUE,IF(OR(AI102:AI106)=TRUE,"d,","d"),"")</f>
        <v/>
      </c>
      <c r="AI101" s="401" t="b">
        <v>0</v>
      </c>
      <c r="AJ101" s="277"/>
    </row>
    <row r="102" spans="2:36" ht="16.399999999999999" customHeight="1">
      <c r="B102" s="271"/>
      <c r="C102" s="271"/>
      <c r="D102" s="290"/>
      <c r="E102" s="277" t="s">
        <v>11603</v>
      </c>
      <c r="F102" s="277"/>
      <c r="G102" s="277"/>
      <c r="H102" s="277"/>
      <c r="I102" s="277"/>
      <c r="J102" s="277"/>
      <c r="K102" s="277"/>
      <c r="L102" s="277"/>
      <c r="M102" s="277"/>
      <c r="N102" s="335"/>
      <c r="P102" s="267"/>
      <c r="Q102" s="277"/>
      <c r="R102" s="277"/>
      <c r="S102" s="277"/>
      <c r="T102" s="277"/>
      <c r="U102" s="277"/>
      <c r="V102" s="277"/>
      <c r="W102" s="277"/>
      <c r="X102" s="277"/>
      <c r="Y102" s="267"/>
      <c r="Z102" s="267"/>
      <c r="AA102" s="267"/>
      <c r="AB102" s="277"/>
      <c r="AC102" s="351"/>
      <c r="AE102" s="444"/>
      <c r="AF102" s="458"/>
      <c r="AG102" s="367" t="str">
        <f>IF(AI102=TRUE,IF(OR(AI103:AI106)=TRUE,"e,","e"),"")</f>
        <v/>
      </c>
      <c r="AI102" s="401" t="b">
        <v>0</v>
      </c>
      <c r="AJ102" s="277"/>
    </row>
    <row r="103" spans="2:36" ht="16.399999999999999" customHeight="1">
      <c r="B103" s="271"/>
      <c r="C103" s="271"/>
      <c r="D103" s="290"/>
      <c r="E103" s="277" t="s">
        <v>393</v>
      </c>
      <c r="F103" s="277"/>
      <c r="G103" s="277"/>
      <c r="H103" s="277"/>
      <c r="I103" s="277"/>
      <c r="J103" s="277"/>
      <c r="K103" s="277"/>
      <c r="L103" s="277"/>
      <c r="M103" s="277"/>
      <c r="N103" s="335"/>
      <c r="P103" s="267"/>
      <c r="Q103" s="277"/>
      <c r="R103" s="277"/>
      <c r="S103" s="277"/>
      <c r="T103" s="277"/>
      <c r="U103" s="277"/>
      <c r="V103" s="277"/>
      <c r="W103" s="277"/>
      <c r="X103" s="277"/>
      <c r="Y103" s="267"/>
      <c r="Z103" s="267"/>
      <c r="AA103" s="267"/>
      <c r="AB103" s="277"/>
      <c r="AC103" s="351"/>
      <c r="AE103" s="444"/>
      <c r="AF103" s="458"/>
      <c r="AG103" s="367" t="str">
        <f>IF(AI103=TRUE,IF(OR(AI104:AI106)=TRUE,"f,","f"),"")</f>
        <v/>
      </c>
      <c r="AI103" s="401" t="b">
        <v>0</v>
      </c>
      <c r="AJ103" s="277"/>
    </row>
    <row r="104" spans="2:36" ht="16.399999999999999" customHeight="1">
      <c r="B104" s="271"/>
      <c r="C104" s="271"/>
      <c r="D104" s="290"/>
      <c r="E104" s="267" t="s">
        <v>10207</v>
      </c>
      <c r="F104" s="277"/>
      <c r="G104" s="277"/>
      <c r="H104" s="277"/>
      <c r="I104" s="277"/>
      <c r="J104" s="277"/>
      <c r="K104" s="277"/>
      <c r="L104" s="277"/>
      <c r="M104" s="277"/>
      <c r="N104" s="335"/>
      <c r="P104" s="267"/>
      <c r="R104" s="277"/>
      <c r="S104" s="277"/>
      <c r="T104" s="277"/>
      <c r="U104" s="277"/>
      <c r="V104" s="277"/>
      <c r="W104" s="277"/>
      <c r="X104" s="277"/>
      <c r="Y104" s="277"/>
      <c r="Z104" s="267"/>
      <c r="AA104" s="267"/>
      <c r="AB104" s="267"/>
      <c r="AC104" s="354"/>
      <c r="AE104" s="444"/>
      <c r="AF104" s="458"/>
      <c r="AG104" s="367" t="str">
        <f>IF(AI104=TRUE,IF(OR(AI105:AI106)=TRUE,"g,","g"),"")</f>
        <v/>
      </c>
      <c r="AI104" s="401" t="b">
        <v>0</v>
      </c>
      <c r="AJ104" s="277"/>
    </row>
    <row r="105" spans="2:36" ht="16.399999999999999" customHeight="1">
      <c r="B105" s="271"/>
      <c r="C105" s="271"/>
      <c r="D105" s="290"/>
      <c r="E105" s="267" t="s">
        <v>11852</v>
      </c>
      <c r="F105" s="277"/>
      <c r="G105" s="277"/>
      <c r="H105" s="277"/>
      <c r="I105" s="277"/>
      <c r="J105" s="277"/>
      <c r="K105" s="277"/>
      <c r="L105" s="277"/>
      <c r="M105" s="277"/>
      <c r="N105" s="335"/>
      <c r="P105" s="267"/>
      <c r="R105" s="277"/>
      <c r="S105" s="277"/>
      <c r="T105" s="277"/>
      <c r="U105" s="277"/>
      <c r="V105" s="277"/>
      <c r="W105" s="277"/>
      <c r="X105" s="277"/>
      <c r="Y105" s="277"/>
      <c r="Z105" s="267"/>
      <c r="AA105" s="267"/>
      <c r="AB105" s="267"/>
      <c r="AC105" s="354"/>
      <c r="AE105" s="444"/>
      <c r="AF105" s="458"/>
      <c r="AG105" s="367" t="str">
        <f>IF(AI105=TRUE,IF(AI106=TRUE,"h,","h"),"")</f>
        <v/>
      </c>
      <c r="AI105" s="401" t="b">
        <v>0</v>
      </c>
      <c r="AJ105" s="277"/>
    </row>
    <row r="106" spans="2:36" ht="16.399999999999999" customHeight="1">
      <c r="B106" s="271"/>
      <c r="C106" s="271"/>
      <c r="D106" s="291"/>
      <c r="E106" s="315" t="s">
        <v>4886</v>
      </c>
      <c r="F106" s="315"/>
      <c r="G106" s="315"/>
      <c r="H106" s="313"/>
      <c r="I106" s="313"/>
      <c r="J106" s="313"/>
      <c r="K106" s="313"/>
      <c r="L106" s="313"/>
      <c r="M106" s="336"/>
      <c r="N106" s="315"/>
      <c r="O106" s="313"/>
      <c r="P106" s="313"/>
      <c r="Q106" s="313"/>
      <c r="R106" s="313"/>
      <c r="S106" s="313"/>
      <c r="T106" s="313"/>
      <c r="U106" s="313"/>
      <c r="V106" s="313"/>
      <c r="W106" s="313"/>
      <c r="X106" s="313"/>
      <c r="Y106" s="313"/>
      <c r="Z106" s="313"/>
      <c r="AA106" s="313"/>
      <c r="AB106" s="313"/>
      <c r="AC106" s="355"/>
      <c r="AE106" s="450"/>
      <c r="AF106" s="463"/>
      <c r="AG106" s="367" t="str">
        <f>IF(AI106=TRUE,"i","")</f>
        <v/>
      </c>
      <c r="AI106" s="401" t="b">
        <v>0</v>
      </c>
      <c r="AJ106" s="277"/>
    </row>
    <row r="107" spans="2:36" ht="16.399999999999999" customHeight="1">
      <c r="B107" s="271"/>
      <c r="C107" s="271"/>
      <c r="D107" s="415" t="s">
        <v>11856</v>
      </c>
      <c r="E107" s="312"/>
      <c r="F107" s="277"/>
      <c r="G107" s="277"/>
      <c r="H107" s="277"/>
      <c r="I107" s="277"/>
      <c r="J107" s="277"/>
      <c r="K107" s="277"/>
      <c r="L107" s="277"/>
      <c r="M107" s="277"/>
      <c r="N107" s="277"/>
      <c r="O107" s="312"/>
      <c r="P107" s="277"/>
      <c r="Q107" s="277"/>
      <c r="R107" s="277"/>
      <c r="S107" s="277"/>
      <c r="T107" s="277"/>
      <c r="U107" s="277"/>
      <c r="V107" s="277"/>
      <c r="W107" s="312"/>
      <c r="X107" s="312"/>
      <c r="Y107" s="312"/>
      <c r="Z107" s="277"/>
      <c r="AA107" s="277"/>
      <c r="AB107" s="277"/>
      <c r="AC107" s="351"/>
      <c r="AD107" s="368"/>
      <c r="AE107" s="438" t="str">
        <f>IF(AI106=FALSE,"―",IF(D108="","未回答","回答済"))</f>
        <v>―</v>
      </c>
      <c r="AF107" s="452"/>
      <c r="AI107" s="405">
        <f>D108</f>
        <v>0</v>
      </c>
      <c r="AJ107" s="277"/>
    </row>
    <row r="108" spans="2:36" ht="16.399999999999999" customHeight="1">
      <c r="B108" s="271"/>
      <c r="C108" s="271"/>
      <c r="D108" s="416"/>
      <c r="E108" s="423"/>
      <c r="F108" s="423"/>
      <c r="G108" s="423"/>
      <c r="H108" s="423"/>
      <c r="I108" s="423"/>
      <c r="J108" s="423"/>
      <c r="K108" s="423"/>
      <c r="L108" s="423"/>
      <c r="M108" s="423"/>
      <c r="N108" s="423"/>
      <c r="O108" s="423"/>
      <c r="P108" s="423"/>
      <c r="Q108" s="423"/>
      <c r="R108" s="423"/>
      <c r="S108" s="423"/>
      <c r="T108" s="423"/>
      <c r="U108" s="423"/>
      <c r="V108" s="423"/>
      <c r="W108" s="423"/>
      <c r="X108" s="423"/>
      <c r="Y108" s="423"/>
      <c r="Z108" s="423"/>
      <c r="AA108" s="423"/>
      <c r="AB108" s="423"/>
      <c r="AC108" s="434"/>
      <c r="AD108" s="368"/>
      <c r="AE108" s="440"/>
      <c r="AF108" s="454"/>
      <c r="AJ108" s="277"/>
    </row>
    <row r="109" spans="2:36" ht="16.399999999999999" customHeight="1">
      <c r="B109" s="271"/>
      <c r="C109" s="267"/>
      <c r="E109" s="267"/>
      <c r="F109" s="267"/>
      <c r="G109" s="267"/>
      <c r="H109" s="267"/>
      <c r="I109" s="267"/>
      <c r="J109" s="267"/>
      <c r="K109" s="267"/>
      <c r="L109" s="267"/>
      <c r="M109" s="267"/>
      <c r="N109" s="267"/>
      <c r="O109" s="267"/>
      <c r="P109" s="267"/>
      <c r="Q109" s="267"/>
      <c r="R109" s="267"/>
      <c r="S109" s="267"/>
      <c r="T109" s="267"/>
      <c r="U109" s="267"/>
      <c r="V109" s="267"/>
      <c r="W109" s="267"/>
      <c r="X109" s="267"/>
      <c r="Y109" s="267"/>
      <c r="Z109" s="267"/>
      <c r="AA109" s="267"/>
      <c r="AB109" s="267"/>
      <c r="AC109" s="267"/>
      <c r="AE109" s="314"/>
      <c r="AF109" s="314"/>
      <c r="AG109" s="367"/>
      <c r="AJ109" s="277"/>
    </row>
    <row r="110" spans="2:36" ht="16.399999999999999" customHeight="1">
      <c r="B110" s="271"/>
      <c r="C110" s="407" t="s">
        <v>11857</v>
      </c>
      <c r="D110" s="2" t="s">
        <v>6486</v>
      </c>
      <c r="E110" s="267"/>
      <c r="F110" s="267"/>
      <c r="G110" s="267"/>
      <c r="H110" s="267"/>
      <c r="I110" s="267"/>
      <c r="J110" s="267"/>
      <c r="K110" s="267"/>
      <c r="L110" s="267"/>
      <c r="M110" s="267"/>
      <c r="N110" s="267"/>
      <c r="O110" s="267"/>
      <c r="P110" s="267"/>
      <c r="Q110" s="267"/>
      <c r="R110" s="267"/>
      <c r="S110" s="267"/>
      <c r="T110" s="267"/>
      <c r="U110" s="267"/>
      <c r="V110" s="267"/>
      <c r="W110" s="267"/>
      <c r="X110" s="267"/>
      <c r="Y110" s="267"/>
      <c r="Z110" s="267"/>
      <c r="AA110" s="267"/>
      <c r="AB110" s="267"/>
      <c r="AC110" s="267"/>
      <c r="AG110" s="367"/>
      <c r="AJ110" s="277"/>
    </row>
    <row r="111" spans="2:36">
      <c r="D111" s="421" t="s">
        <v>27</v>
      </c>
      <c r="E111" s="421"/>
      <c r="F111" s="421"/>
      <c r="G111" s="421"/>
      <c r="H111" s="421"/>
      <c r="I111" s="421"/>
      <c r="J111" s="421"/>
      <c r="K111" s="421"/>
      <c r="L111" s="421"/>
      <c r="M111" s="421"/>
      <c r="N111" s="421"/>
      <c r="O111" s="421"/>
      <c r="Q111" s="196">
        <v>2026</v>
      </c>
      <c r="R111" s="214"/>
      <c r="S111" s="2" t="s">
        <v>11798</v>
      </c>
      <c r="T111" s="196">
        <v>2</v>
      </c>
      <c r="U111" s="214"/>
      <c r="V111" s="2" t="s">
        <v>8827</v>
      </c>
      <c r="AE111" s="451" t="str">
        <f>IF(Q111&gt;0,IF(T111&gt;0,"回答済","未回答"),"未回答")</f>
        <v>回答済</v>
      </c>
      <c r="AF111" s="451"/>
      <c r="AI111" s="21">
        <f>Q111</f>
        <v>2026</v>
      </c>
    </row>
    <row r="112" spans="2:36" ht="16.399999999999999" customHeight="1">
      <c r="B112" s="271"/>
      <c r="C112" s="407"/>
      <c r="D112" s="421" t="s">
        <v>11858</v>
      </c>
      <c r="E112" s="421"/>
      <c r="F112" s="421"/>
      <c r="G112" s="421"/>
      <c r="H112" s="421"/>
      <c r="I112" s="421"/>
      <c r="J112" s="421"/>
      <c r="K112" s="421"/>
      <c r="L112" s="421"/>
      <c r="M112" s="421"/>
      <c r="N112" s="421"/>
      <c r="O112" s="421"/>
      <c r="P112" s="267"/>
      <c r="Q112" s="428">
        <v>2026</v>
      </c>
      <c r="R112" s="430"/>
      <c r="S112" s="267" t="s">
        <v>11798</v>
      </c>
      <c r="T112" s="428">
        <v>3</v>
      </c>
      <c r="U112" s="430"/>
      <c r="V112" s="267" t="s">
        <v>8827</v>
      </c>
      <c r="W112" s="267"/>
      <c r="X112" s="267"/>
      <c r="Y112" s="267"/>
      <c r="Z112" s="267"/>
      <c r="AA112" s="267"/>
      <c r="AB112" s="267"/>
      <c r="AC112" s="267"/>
      <c r="AE112" s="451" t="str">
        <f>IF(Q112&gt;0,IF(T112&gt;0,"回答済","未回答"),"未回答")</f>
        <v>回答済</v>
      </c>
      <c r="AF112" s="451"/>
      <c r="AG112" s="367"/>
      <c r="AI112" s="405">
        <f>T111</f>
        <v>2</v>
      </c>
      <c r="AJ112" s="277"/>
    </row>
    <row r="113" spans="2:36" ht="16.399999999999999" customHeight="1">
      <c r="B113" s="271"/>
      <c r="C113" s="267"/>
      <c r="E113" s="267"/>
      <c r="F113" s="267"/>
      <c r="G113" s="267"/>
      <c r="H113" s="267"/>
      <c r="I113" s="267"/>
      <c r="J113" s="267"/>
      <c r="K113" s="267"/>
      <c r="L113" s="267"/>
      <c r="M113" s="267"/>
      <c r="N113" s="267"/>
      <c r="O113" s="267"/>
      <c r="P113" s="267"/>
      <c r="Q113" s="267"/>
      <c r="R113" s="267"/>
      <c r="S113" s="267"/>
      <c r="T113" s="267"/>
      <c r="U113" s="267"/>
      <c r="V113" s="267"/>
      <c r="W113" s="267"/>
      <c r="X113" s="267"/>
      <c r="Y113" s="267"/>
      <c r="Z113" s="267"/>
      <c r="AA113" s="267"/>
      <c r="AB113" s="267"/>
      <c r="AC113" s="267"/>
      <c r="AG113" s="367"/>
      <c r="AI113" s="405">
        <f>Q112</f>
        <v>2026</v>
      </c>
      <c r="AJ113" s="277"/>
    </row>
    <row r="114" spans="2:36">
      <c r="B114" s="267"/>
      <c r="C114" s="346" t="s">
        <v>11863</v>
      </c>
      <c r="D114" s="277"/>
      <c r="E114" s="277"/>
      <c r="F114" s="277"/>
      <c r="G114" s="277"/>
      <c r="H114" s="277"/>
      <c r="I114" s="277"/>
      <c r="J114" s="277"/>
      <c r="K114" s="277"/>
      <c r="L114" s="277"/>
      <c r="M114" s="277"/>
      <c r="N114" s="277"/>
      <c r="O114" s="277"/>
      <c r="P114" s="277"/>
      <c r="Q114" s="277"/>
      <c r="R114" s="277"/>
      <c r="S114" s="277"/>
      <c r="T114" s="277"/>
      <c r="U114" s="277"/>
      <c r="V114" s="277"/>
      <c r="W114" s="277"/>
      <c r="X114" s="277"/>
      <c r="Y114" s="277"/>
      <c r="Z114" s="277"/>
      <c r="AA114" s="277"/>
      <c r="AB114" s="277"/>
      <c r="AC114" s="277"/>
      <c r="AD114" s="277"/>
      <c r="AE114" s="277"/>
      <c r="AF114" s="277"/>
      <c r="AG114" s="367"/>
      <c r="AI114" s="405">
        <f>T112</f>
        <v>3</v>
      </c>
    </row>
    <row r="115" spans="2:36">
      <c r="B115" s="271"/>
      <c r="C115" s="277">
        <v>9</v>
      </c>
      <c r="D115" s="277" t="s">
        <v>12100</v>
      </c>
      <c r="E115" s="277"/>
      <c r="F115" s="277"/>
      <c r="G115" s="277"/>
      <c r="H115" s="277"/>
      <c r="I115" s="277"/>
      <c r="J115" s="277"/>
      <c r="K115" s="277"/>
      <c r="L115" s="277"/>
      <c r="M115" s="277"/>
      <c r="N115" s="277"/>
      <c r="O115" s="277"/>
      <c r="P115" s="277"/>
      <c r="Q115" s="277"/>
      <c r="R115" s="277"/>
      <c r="S115" s="277"/>
      <c r="T115" s="277"/>
      <c r="U115" s="277"/>
      <c r="V115" s="277"/>
      <c r="W115" s="277"/>
      <c r="X115" s="277"/>
      <c r="Y115" s="346"/>
      <c r="Z115" s="47"/>
      <c r="AA115" s="346"/>
      <c r="AB115" s="346"/>
      <c r="AC115" s="346"/>
      <c r="AD115" s="346"/>
      <c r="AE115" s="346"/>
      <c r="AF115" s="346"/>
      <c r="AG115" s="367"/>
    </row>
    <row r="116" spans="2:36">
      <c r="B116" s="271"/>
      <c r="C116" s="277"/>
      <c r="D116" s="277" t="s">
        <v>2765</v>
      </c>
      <c r="E116" s="277"/>
      <c r="F116" s="277"/>
      <c r="G116" s="277"/>
      <c r="H116" s="277"/>
      <c r="I116" s="277"/>
      <c r="J116" s="277"/>
      <c r="K116" s="277"/>
      <c r="L116" s="277"/>
      <c r="M116" s="277"/>
      <c r="N116" s="277"/>
      <c r="O116" s="277"/>
      <c r="P116" s="277"/>
      <c r="Q116" s="277"/>
      <c r="R116" s="277"/>
      <c r="S116" s="277"/>
      <c r="T116" s="277"/>
      <c r="U116" s="277"/>
      <c r="V116" s="277"/>
      <c r="W116" s="277"/>
      <c r="X116" s="277"/>
      <c r="Y116" s="346"/>
      <c r="Z116" s="47"/>
      <c r="AA116" s="346"/>
      <c r="AB116" s="346"/>
      <c r="AC116" s="346"/>
      <c r="AD116" s="346"/>
      <c r="AE116" s="346"/>
      <c r="AF116" s="346"/>
      <c r="AG116" s="367"/>
    </row>
    <row r="117" spans="2:36" ht="16.5" customHeight="1">
      <c r="B117" s="271"/>
      <c r="C117" s="277"/>
      <c r="D117" s="299" t="s">
        <v>354</v>
      </c>
      <c r="E117" s="317" t="s">
        <v>11086</v>
      </c>
      <c r="F117" s="317"/>
      <c r="G117" s="317"/>
      <c r="H117" s="317"/>
      <c r="I117" s="317"/>
      <c r="J117" s="317"/>
      <c r="K117" s="317"/>
      <c r="L117" s="317"/>
      <c r="M117" s="317"/>
      <c r="N117" s="317"/>
      <c r="O117" s="317"/>
      <c r="P117" s="317"/>
      <c r="Q117" s="317"/>
      <c r="R117" s="317"/>
      <c r="S117" s="317"/>
      <c r="T117" s="317"/>
      <c r="U117" s="317"/>
      <c r="V117" s="317"/>
      <c r="W117" s="317"/>
      <c r="X117" s="317"/>
      <c r="Y117" s="317"/>
      <c r="Z117" s="317"/>
      <c r="AA117" s="317"/>
      <c r="AB117" s="317"/>
      <c r="AC117" s="317"/>
      <c r="AD117" s="277"/>
      <c r="AE117" s="277"/>
      <c r="AF117" s="277"/>
      <c r="AG117" s="367"/>
    </row>
    <row r="118" spans="2:36">
      <c r="B118" s="271"/>
      <c r="C118" s="277"/>
      <c r="D118" s="299"/>
      <c r="E118" s="317"/>
      <c r="F118" s="317"/>
      <c r="G118" s="317"/>
      <c r="H118" s="317"/>
      <c r="I118" s="317"/>
      <c r="J118" s="317"/>
      <c r="K118" s="317"/>
      <c r="L118" s="317"/>
      <c r="M118" s="317"/>
      <c r="N118" s="317"/>
      <c r="O118" s="317"/>
      <c r="P118" s="317"/>
      <c r="Q118" s="317"/>
      <c r="R118" s="317"/>
      <c r="S118" s="317"/>
      <c r="T118" s="317"/>
      <c r="U118" s="317"/>
      <c r="V118" s="317"/>
      <c r="W118" s="317"/>
      <c r="X118" s="317"/>
      <c r="Y118" s="317"/>
      <c r="Z118" s="317"/>
      <c r="AA118" s="317"/>
      <c r="AB118" s="317"/>
      <c r="AC118" s="317"/>
      <c r="AD118" s="277"/>
      <c r="AE118" s="277"/>
      <c r="AF118" s="277"/>
      <c r="AG118" s="367"/>
    </row>
    <row r="119" spans="2:36">
      <c r="B119" s="271"/>
      <c r="C119" s="277"/>
      <c r="D119" s="299"/>
      <c r="E119" s="317"/>
      <c r="F119" s="317"/>
      <c r="G119" s="317"/>
      <c r="H119" s="317"/>
      <c r="I119" s="317"/>
      <c r="J119" s="317"/>
      <c r="K119" s="317"/>
      <c r="L119" s="317"/>
      <c r="M119" s="317"/>
      <c r="N119" s="317"/>
      <c r="O119" s="317"/>
      <c r="P119" s="317"/>
      <c r="Q119" s="317"/>
      <c r="R119" s="317"/>
      <c r="S119" s="317"/>
      <c r="T119" s="317"/>
      <c r="U119" s="317"/>
      <c r="V119" s="317"/>
      <c r="W119" s="317"/>
      <c r="X119" s="317"/>
      <c r="Y119" s="317"/>
      <c r="Z119" s="317"/>
      <c r="AA119" s="317"/>
      <c r="AB119" s="317"/>
      <c r="AC119" s="317"/>
      <c r="AD119" s="277"/>
      <c r="AE119" s="277"/>
      <c r="AF119" s="277"/>
      <c r="AG119" s="367"/>
    </row>
    <row r="120" spans="2:36">
      <c r="B120" s="271"/>
      <c r="C120" s="277"/>
      <c r="D120" s="299"/>
      <c r="E120" s="317"/>
      <c r="F120" s="317"/>
      <c r="G120" s="317"/>
      <c r="H120" s="317"/>
      <c r="I120" s="317"/>
      <c r="J120" s="317"/>
      <c r="K120" s="317"/>
      <c r="L120" s="317"/>
      <c r="M120" s="317"/>
      <c r="N120" s="317"/>
      <c r="O120" s="317"/>
      <c r="P120" s="317"/>
      <c r="Q120" s="317"/>
      <c r="R120" s="317"/>
      <c r="S120" s="317"/>
      <c r="T120" s="317"/>
      <c r="U120" s="317"/>
      <c r="V120" s="317"/>
      <c r="W120" s="317"/>
      <c r="X120" s="317"/>
      <c r="Y120" s="317"/>
      <c r="Z120" s="317"/>
      <c r="AA120" s="317"/>
      <c r="AB120" s="317"/>
      <c r="AC120" s="317"/>
      <c r="AD120" s="277"/>
      <c r="AE120" s="277"/>
      <c r="AF120" s="277"/>
      <c r="AG120" s="367"/>
    </row>
    <row r="121" spans="2:36">
      <c r="B121" s="271"/>
      <c r="C121" s="277"/>
      <c r="D121" s="299"/>
      <c r="E121" s="316"/>
      <c r="F121" s="316"/>
      <c r="G121" s="316"/>
      <c r="H121" s="316"/>
      <c r="I121" s="316"/>
      <c r="J121" s="316"/>
      <c r="K121" s="316"/>
      <c r="L121" s="316"/>
      <c r="M121" s="316"/>
      <c r="N121" s="316"/>
      <c r="O121" s="316"/>
      <c r="P121" s="316"/>
      <c r="Q121" s="316"/>
      <c r="R121" s="316"/>
      <c r="S121" s="316"/>
      <c r="T121" s="316"/>
      <c r="U121" s="316"/>
      <c r="V121" s="316"/>
      <c r="W121" s="316"/>
      <c r="X121" s="316"/>
      <c r="Y121" s="316"/>
      <c r="Z121" s="316"/>
      <c r="AA121" s="316"/>
      <c r="AB121" s="316"/>
      <c r="AC121" s="316"/>
      <c r="AD121" s="277"/>
      <c r="AE121" s="313"/>
      <c r="AF121" s="313"/>
      <c r="AG121" s="367"/>
    </row>
    <row r="122" spans="2:36" ht="13.4" customHeight="1">
      <c r="B122" s="273"/>
      <c r="C122" s="278"/>
      <c r="D122" s="300" t="s">
        <v>22440</v>
      </c>
      <c r="E122" s="318"/>
      <c r="F122" s="318"/>
      <c r="G122" s="318"/>
      <c r="H122" s="318"/>
      <c r="I122" s="318"/>
      <c r="J122" s="318"/>
      <c r="K122" s="318"/>
      <c r="L122" s="318"/>
      <c r="M122" s="318"/>
      <c r="N122" s="318"/>
      <c r="O122" s="318"/>
      <c r="P122" s="318"/>
      <c r="Q122" s="318"/>
      <c r="R122" s="318"/>
      <c r="S122" s="318"/>
      <c r="T122" s="318"/>
      <c r="U122" s="318"/>
      <c r="V122" s="318"/>
      <c r="W122" s="318"/>
      <c r="X122" s="318"/>
      <c r="Y122" s="318"/>
      <c r="Z122" s="318"/>
      <c r="AA122" s="318"/>
      <c r="AB122" s="318"/>
      <c r="AC122" s="360"/>
      <c r="AD122" s="273"/>
      <c r="AE122" s="443" t="str">
        <f>IF(D122="","未回答",IF(LEN(D122)&lt;200,LEN(D122)&amp;"字  (字数 不足)",LEN(D122)&amp;"字"))</f>
        <v>222字</v>
      </c>
      <c r="AF122" s="457"/>
      <c r="AG122" s="367"/>
      <c r="AI122" s="405" t="str">
        <f>D122</f>
        <v>本町は道内でも比較的多くの降雪があり、かつ氷点下15度以下となる気象条件であり、スマートロックの屋外設置にあたっては、その条件下でも正常に動作することが必須であったため、事前に実証実験を行うなど動作検証を行ったほか、運用にあたり職員の操作研修を行い、試験運用期間を設けることで、改善点を抽出し委託先を通じシステム提供会社と協議を行うなど、システムを実情に合った仕様に修正することで、本格運用後の利用率や登録者数等のKPIを達成することができた。</v>
      </c>
    </row>
    <row r="123" spans="2:36" ht="13.4" customHeight="1">
      <c r="B123" s="273"/>
      <c r="C123" s="278"/>
      <c r="D123" s="301"/>
      <c r="E123" s="319"/>
      <c r="F123" s="319"/>
      <c r="G123" s="319"/>
      <c r="H123" s="319"/>
      <c r="I123" s="319"/>
      <c r="J123" s="319"/>
      <c r="K123" s="319"/>
      <c r="L123" s="319"/>
      <c r="M123" s="319"/>
      <c r="N123" s="319"/>
      <c r="O123" s="319"/>
      <c r="P123" s="319"/>
      <c r="Q123" s="319"/>
      <c r="R123" s="319"/>
      <c r="S123" s="319"/>
      <c r="T123" s="319"/>
      <c r="U123" s="319"/>
      <c r="V123" s="319"/>
      <c r="W123" s="319"/>
      <c r="X123" s="319"/>
      <c r="Y123" s="319"/>
      <c r="Z123" s="319"/>
      <c r="AA123" s="319"/>
      <c r="AB123" s="319"/>
      <c r="AC123" s="361"/>
      <c r="AD123" s="273"/>
      <c r="AE123" s="444"/>
      <c r="AF123" s="458"/>
      <c r="AG123" s="367"/>
    </row>
    <row r="124" spans="2:36" ht="13.4" customHeight="1">
      <c r="B124" s="273"/>
      <c r="C124" s="278"/>
      <c r="D124" s="301"/>
      <c r="E124" s="319"/>
      <c r="F124" s="319"/>
      <c r="G124" s="319"/>
      <c r="H124" s="319"/>
      <c r="I124" s="319"/>
      <c r="J124" s="319"/>
      <c r="K124" s="319"/>
      <c r="L124" s="319"/>
      <c r="M124" s="319"/>
      <c r="N124" s="319"/>
      <c r="O124" s="319"/>
      <c r="P124" s="319"/>
      <c r="Q124" s="319"/>
      <c r="R124" s="319"/>
      <c r="S124" s="319"/>
      <c r="T124" s="319"/>
      <c r="U124" s="319"/>
      <c r="V124" s="319"/>
      <c r="W124" s="319"/>
      <c r="X124" s="319"/>
      <c r="Y124" s="319"/>
      <c r="Z124" s="319"/>
      <c r="AA124" s="319"/>
      <c r="AB124" s="319"/>
      <c r="AC124" s="361"/>
      <c r="AD124" s="273"/>
      <c r="AE124" s="444"/>
      <c r="AF124" s="458"/>
      <c r="AG124" s="367"/>
    </row>
    <row r="125" spans="2:36" ht="13.4" customHeight="1">
      <c r="B125" s="273"/>
      <c r="C125" s="278"/>
      <c r="D125" s="301"/>
      <c r="E125" s="319"/>
      <c r="F125" s="319"/>
      <c r="G125" s="319"/>
      <c r="H125" s="319"/>
      <c r="I125" s="319"/>
      <c r="J125" s="319"/>
      <c r="K125" s="319"/>
      <c r="L125" s="319"/>
      <c r="M125" s="319"/>
      <c r="N125" s="319"/>
      <c r="O125" s="319"/>
      <c r="P125" s="319"/>
      <c r="Q125" s="319"/>
      <c r="R125" s="319"/>
      <c r="S125" s="319"/>
      <c r="T125" s="319"/>
      <c r="U125" s="319"/>
      <c r="V125" s="319"/>
      <c r="W125" s="319"/>
      <c r="X125" s="319"/>
      <c r="Y125" s="319"/>
      <c r="Z125" s="319"/>
      <c r="AA125" s="319"/>
      <c r="AB125" s="319"/>
      <c r="AC125" s="361"/>
      <c r="AD125" s="273"/>
      <c r="AE125" s="444"/>
      <c r="AF125" s="458"/>
      <c r="AG125" s="367"/>
    </row>
    <row r="126" spans="2:36" ht="13.4" customHeight="1">
      <c r="B126" s="273"/>
      <c r="C126" s="278"/>
      <c r="D126" s="301"/>
      <c r="E126" s="319"/>
      <c r="F126" s="319"/>
      <c r="G126" s="319"/>
      <c r="H126" s="319"/>
      <c r="I126" s="319"/>
      <c r="J126" s="319"/>
      <c r="K126" s="319"/>
      <c r="L126" s="319"/>
      <c r="M126" s="319"/>
      <c r="N126" s="319"/>
      <c r="O126" s="319"/>
      <c r="P126" s="319"/>
      <c r="Q126" s="319"/>
      <c r="R126" s="319"/>
      <c r="S126" s="319"/>
      <c r="T126" s="319"/>
      <c r="U126" s="319"/>
      <c r="V126" s="319"/>
      <c r="W126" s="319"/>
      <c r="X126" s="319"/>
      <c r="Y126" s="319"/>
      <c r="Z126" s="319"/>
      <c r="AA126" s="319"/>
      <c r="AB126" s="319"/>
      <c r="AC126" s="361"/>
      <c r="AD126" s="273"/>
      <c r="AE126" s="444"/>
      <c r="AF126" s="458"/>
      <c r="AG126" s="465"/>
      <c r="AH126" s="33"/>
    </row>
    <row r="127" spans="2:36" ht="13.4" customHeight="1">
      <c r="B127" s="273"/>
      <c r="C127" s="278"/>
      <c r="D127" s="302"/>
      <c r="E127" s="320"/>
      <c r="F127" s="320"/>
      <c r="G127" s="320"/>
      <c r="H127" s="320"/>
      <c r="I127" s="320"/>
      <c r="J127" s="320"/>
      <c r="K127" s="320"/>
      <c r="L127" s="320"/>
      <c r="M127" s="320"/>
      <c r="N127" s="320"/>
      <c r="O127" s="320"/>
      <c r="P127" s="320"/>
      <c r="Q127" s="320"/>
      <c r="R127" s="320"/>
      <c r="S127" s="320"/>
      <c r="T127" s="320"/>
      <c r="U127" s="320"/>
      <c r="V127" s="320"/>
      <c r="W127" s="320"/>
      <c r="X127" s="320"/>
      <c r="Y127" s="320"/>
      <c r="Z127" s="320"/>
      <c r="AA127" s="320"/>
      <c r="AB127" s="320"/>
      <c r="AC127" s="362"/>
      <c r="AD127" s="273"/>
      <c r="AE127" s="450"/>
      <c r="AF127" s="463"/>
      <c r="AG127" s="294"/>
      <c r="AH127" s="400"/>
    </row>
    <row r="128" spans="2:36">
      <c r="B128" s="271"/>
      <c r="C128" s="267"/>
      <c r="D128" s="267"/>
      <c r="E128" s="267"/>
      <c r="F128" s="267"/>
      <c r="G128" s="267"/>
      <c r="H128" s="267"/>
      <c r="I128" s="267"/>
      <c r="J128" s="267"/>
      <c r="K128" s="267"/>
      <c r="L128" s="267"/>
      <c r="M128" s="267"/>
      <c r="N128" s="267"/>
      <c r="O128" s="267"/>
      <c r="P128" s="267"/>
      <c r="Q128" s="267"/>
      <c r="R128" s="267"/>
      <c r="S128" s="267"/>
      <c r="T128" s="267"/>
      <c r="U128" s="267"/>
      <c r="V128" s="267"/>
      <c r="W128" s="267"/>
      <c r="X128" s="267"/>
      <c r="Y128" s="267"/>
      <c r="Z128" s="267"/>
      <c r="AA128" s="267"/>
      <c r="AB128" s="267"/>
      <c r="AC128" s="267"/>
      <c r="AD128" s="267"/>
      <c r="AG128" s="367"/>
    </row>
    <row r="129" spans="2:35" s="269" customFormat="1" ht="16.5" customHeight="1">
      <c r="B129" s="406"/>
      <c r="C129" s="277">
        <v>10</v>
      </c>
      <c r="D129" s="277" t="s">
        <v>1058</v>
      </c>
      <c r="E129" s="323"/>
      <c r="F129" s="323"/>
      <c r="G129" s="323"/>
      <c r="H129" s="323"/>
      <c r="I129" s="323"/>
      <c r="J129" s="323"/>
      <c r="K129" s="323"/>
      <c r="L129" s="323"/>
      <c r="M129" s="323"/>
      <c r="N129" s="323"/>
      <c r="O129" s="323"/>
      <c r="P129" s="323"/>
      <c r="Q129" s="323"/>
      <c r="R129" s="323"/>
      <c r="S129" s="323"/>
      <c r="T129" s="323"/>
      <c r="U129" s="323"/>
      <c r="V129" s="323"/>
      <c r="W129" s="323"/>
      <c r="X129" s="323"/>
      <c r="Y129" s="323"/>
      <c r="Z129" s="323"/>
      <c r="AA129" s="323"/>
      <c r="AB129" s="323"/>
      <c r="AC129" s="323"/>
      <c r="AD129" s="406"/>
      <c r="AE129" s="342"/>
      <c r="AF129" s="342"/>
      <c r="AG129" s="367"/>
      <c r="AH129" s="2"/>
      <c r="AI129" s="403"/>
    </row>
    <row r="130" spans="2:35" s="269" customFormat="1" ht="16.5" customHeight="1">
      <c r="B130" s="406"/>
      <c r="C130" s="277"/>
      <c r="D130" s="303"/>
      <c r="E130" s="322" t="s">
        <v>1704</v>
      </c>
      <c r="F130" s="322"/>
      <c r="G130" s="322"/>
      <c r="H130" s="322"/>
      <c r="I130" s="322"/>
      <c r="J130" s="322"/>
      <c r="K130" s="322"/>
      <c r="L130" s="322"/>
      <c r="M130" s="322"/>
      <c r="N130" s="322"/>
      <c r="O130" s="322"/>
      <c r="P130" s="322"/>
      <c r="Q130" s="322"/>
      <c r="R130" s="322"/>
      <c r="S130" s="322"/>
      <c r="T130" s="322"/>
      <c r="U130" s="322"/>
      <c r="V130" s="322"/>
      <c r="W130" s="322"/>
      <c r="X130" s="322"/>
      <c r="Y130" s="322"/>
      <c r="Z130" s="322"/>
      <c r="AA130" s="322"/>
      <c r="AB130" s="322"/>
      <c r="AC130" s="363"/>
      <c r="AD130" s="406"/>
      <c r="AE130" s="438" t="str">
        <f>IF(AND(AI136=TRUE,OR(AI130:AI135)=TRUE),"入力不備",IF(OR(AI130:AI136)=TRUE,CONCATENATE(AG130,AG131,AG132,AG133,AG134,AG135,AG136),"未回答"))</f>
        <v>d</v>
      </c>
      <c r="AF130" s="452"/>
      <c r="AG130" s="367" t="str">
        <f>IF(AI130=TRUE,IF(OR(AI131:AI136)=TRUE,"a,","a"),"")</f>
        <v/>
      </c>
      <c r="AH130" s="2"/>
      <c r="AI130" s="403" t="b">
        <v>0</v>
      </c>
    </row>
    <row r="131" spans="2:35" s="269" customFormat="1" ht="16.5" customHeight="1">
      <c r="B131" s="406"/>
      <c r="C131" s="277"/>
      <c r="D131" s="304"/>
      <c r="E131" s="323" t="s">
        <v>11864</v>
      </c>
      <c r="F131" s="323"/>
      <c r="G131" s="323"/>
      <c r="H131" s="323"/>
      <c r="I131" s="323"/>
      <c r="J131" s="323"/>
      <c r="K131" s="323"/>
      <c r="L131" s="323"/>
      <c r="M131" s="323"/>
      <c r="N131" s="323"/>
      <c r="O131" s="323"/>
      <c r="P131" s="323"/>
      <c r="Q131" s="323"/>
      <c r="R131" s="323"/>
      <c r="S131" s="323"/>
      <c r="T131" s="323"/>
      <c r="U131" s="323"/>
      <c r="V131" s="323"/>
      <c r="W131" s="323"/>
      <c r="X131" s="323"/>
      <c r="Y131" s="323"/>
      <c r="Z131" s="323"/>
      <c r="AA131" s="323"/>
      <c r="AB131" s="323"/>
      <c r="AC131" s="364"/>
      <c r="AD131" s="406"/>
      <c r="AE131" s="439"/>
      <c r="AF131" s="453"/>
      <c r="AG131" s="367" t="str">
        <f>IF(AI131=TRUE,IF(OR(AI132:AI136)=TRUE,"b,","b"),"")</f>
        <v/>
      </c>
      <c r="AH131" s="2"/>
      <c r="AI131" s="403" t="b">
        <v>0</v>
      </c>
    </row>
    <row r="132" spans="2:35" s="269" customFormat="1" ht="16.5" customHeight="1">
      <c r="B132" s="406"/>
      <c r="C132" s="277"/>
      <c r="D132" s="304"/>
      <c r="E132" s="323" t="s">
        <v>11865</v>
      </c>
      <c r="F132" s="323"/>
      <c r="G132" s="323"/>
      <c r="H132" s="323"/>
      <c r="I132" s="323"/>
      <c r="J132" s="323"/>
      <c r="K132" s="323"/>
      <c r="L132" s="323"/>
      <c r="M132" s="323"/>
      <c r="N132" s="323"/>
      <c r="O132" s="323"/>
      <c r="P132" s="323"/>
      <c r="Q132" s="323"/>
      <c r="R132" s="323"/>
      <c r="S132" s="323"/>
      <c r="T132" s="323"/>
      <c r="U132" s="323"/>
      <c r="V132" s="323"/>
      <c r="W132" s="323"/>
      <c r="X132" s="323"/>
      <c r="Y132" s="323"/>
      <c r="Z132" s="323"/>
      <c r="AA132" s="323"/>
      <c r="AB132" s="323"/>
      <c r="AC132" s="364"/>
      <c r="AD132" s="406"/>
      <c r="AE132" s="439"/>
      <c r="AF132" s="453"/>
      <c r="AG132" s="367" t="str">
        <f>IF(AI132=TRUE,IF(OR(AI133:AI136)=TRUE,"c,","c"),"")</f>
        <v/>
      </c>
      <c r="AH132" s="2"/>
      <c r="AI132" s="403" t="b">
        <v>0</v>
      </c>
    </row>
    <row r="133" spans="2:35" s="269" customFormat="1" ht="16.5" customHeight="1">
      <c r="B133" s="406"/>
      <c r="C133" s="277"/>
      <c r="D133" s="304"/>
      <c r="E133" s="323" t="s">
        <v>11867</v>
      </c>
      <c r="F133" s="323"/>
      <c r="G133" s="323"/>
      <c r="H133" s="323"/>
      <c r="I133" s="323"/>
      <c r="J133" s="323"/>
      <c r="K133" s="323"/>
      <c r="L133" s="323"/>
      <c r="M133" s="323"/>
      <c r="N133" s="323"/>
      <c r="O133" s="323"/>
      <c r="P133" s="323"/>
      <c r="Q133" s="323"/>
      <c r="R133" s="323"/>
      <c r="S133" s="323"/>
      <c r="T133" s="323"/>
      <c r="U133" s="323"/>
      <c r="V133" s="323"/>
      <c r="W133" s="323"/>
      <c r="X133" s="323"/>
      <c r="Y133" s="323"/>
      <c r="Z133" s="323"/>
      <c r="AA133" s="323"/>
      <c r="AB133" s="323"/>
      <c r="AC133" s="364"/>
      <c r="AD133" s="406"/>
      <c r="AE133" s="439"/>
      <c r="AF133" s="453"/>
      <c r="AG133" s="367" t="str">
        <f>IF(AI133=TRUE,IF(OR(AI134:AI136)=TRUE,"d,","d"),"")</f>
        <v>d</v>
      </c>
      <c r="AH133" s="2"/>
      <c r="AI133" s="403" t="b">
        <v>1</v>
      </c>
    </row>
    <row r="134" spans="2:35" s="269" customFormat="1" ht="16.5" customHeight="1">
      <c r="B134" s="406"/>
      <c r="C134" s="277"/>
      <c r="D134" s="304"/>
      <c r="E134" s="323" t="s">
        <v>10873</v>
      </c>
      <c r="F134" s="323"/>
      <c r="G134" s="323"/>
      <c r="H134" s="323"/>
      <c r="I134" s="323"/>
      <c r="J134" s="323"/>
      <c r="K134" s="323"/>
      <c r="L134" s="323"/>
      <c r="M134" s="323"/>
      <c r="N134" s="323"/>
      <c r="O134" s="323"/>
      <c r="P134" s="323"/>
      <c r="Q134" s="323"/>
      <c r="R134" s="323"/>
      <c r="S134" s="323"/>
      <c r="T134" s="323"/>
      <c r="U134" s="323"/>
      <c r="V134" s="323"/>
      <c r="W134" s="323"/>
      <c r="X134" s="323"/>
      <c r="Y134" s="323"/>
      <c r="Z134" s="323"/>
      <c r="AA134" s="323"/>
      <c r="AB134" s="323"/>
      <c r="AC134" s="364"/>
      <c r="AD134" s="406"/>
      <c r="AE134" s="439"/>
      <c r="AF134" s="453"/>
      <c r="AG134" s="367" t="str">
        <f>IF(AI134=TRUE,IF(OR(AI135:AI136)=TRUE,"e,","e"),"")</f>
        <v/>
      </c>
      <c r="AH134" s="2"/>
      <c r="AI134" s="403" t="b">
        <v>0</v>
      </c>
    </row>
    <row r="135" spans="2:35" s="269" customFormat="1" ht="16.5" customHeight="1">
      <c r="B135" s="406"/>
      <c r="C135" s="277"/>
      <c r="D135" s="304"/>
      <c r="E135" s="323" t="s">
        <v>4612</v>
      </c>
      <c r="F135" s="323"/>
      <c r="G135" s="323"/>
      <c r="H135" s="323"/>
      <c r="I135" s="323"/>
      <c r="J135" s="323"/>
      <c r="K135" s="323"/>
      <c r="L135" s="323"/>
      <c r="M135" s="323"/>
      <c r="N135" s="323"/>
      <c r="O135" s="323"/>
      <c r="P135" s="323"/>
      <c r="Q135" s="323"/>
      <c r="R135" s="323"/>
      <c r="S135" s="323"/>
      <c r="T135" s="323"/>
      <c r="U135" s="323"/>
      <c r="V135" s="323"/>
      <c r="W135" s="323"/>
      <c r="X135" s="323"/>
      <c r="Y135" s="323"/>
      <c r="Z135" s="323"/>
      <c r="AA135" s="323"/>
      <c r="AB135" s="323"/>
      <c r="AC135" s="364"/>
      <c r="AD135" s="406"/>
      <c r="AE135" s="439"/>
      <c r="AF135" s="453"/>
      <c r="AG135" s="367" t="str">
        <f>IF(AI135=TRUE,IF(AI136=TRUE,"f,","f"),"")</f>
        <v/>
      </c>
      <c r="AH135" s="2"/>
      <c r="AI135" s="403" t="b">
        <v>0</v>
      </c>
    </row>
    <row r="136" spans="2:35" s="269" customFormat="1" ht="16.5" customHeight="1">
      <c r="B136" s="406"/>
      <c r="C136" s="277"/>
      <c r="D136" s="304"/>
      <c r="E136" s="323" t="s">
        <v>4304</v>
      </c>
      <c r="F136" s="323"/>
      <c r="G136" s="323"/>
      <c r="H136" s="323"/>
      <c r="I136" s="323"/>
      <c r="J136" s="323"/>
      <c r="K136" s="323"/>
      <c r="L136" s="323"/>
      <c r="M136" s="323"/>
      <c r="N136" s="323"/>
      <c r="O136" s="323"/>
      <c r="P136" s="323"/>
      <c r="Q136" s="323"/>
      <c r="R136" s="323"/>
      <c r="S136" s="323"/>
      <c r="T136" s="323"/>
      <c r="U136" s="323"/>
      <c r="V136" s="323"/>
      <c r="W136" s="323"/>
      <c r="X136" s="323"/>
      <c r="Y136" s="323"/>
      <c r="Z136" s="323"/>
      <c r="AA136" s="323"/>
      <c r="AB136" s="323"/>
      <c r="AC136" s="364"/>
      <c r="AD136" s="406"/>
      <c r="AE136" s="440"/>
      <c r="AF136" s="454"/>
      <c r="AG136" s="367" t="str">
        <f>IF(AI136=TRUE,"g","")</f>
        <v/>
      </c>
      <c r="AH136" s="2"/>
      <c r="AI136" s="403" t="b">
        <v>0</v>
      </c>
    </row>
    <row r="137" spans="2:35" s="269" customFormat="1" ht="16.5" customHeight="1">
      <c r="B137" s="406"/>
      <c r="C137" s="277"/>
      <c r="D137" s="305" t="s">
        <v>11075</v>
      </c>
      <c r="E137" s="324"/>
      <c r="F137" s="324"/>
      <c r="G137" s="324"/>
      <c r="H137" s="324"/>
      <c r="I137" s="324"/>
      <c r="J137" s="324"/>
      <c r="K137" s="324"/>
      <c r="L137" s="324"/>
      <c r="M137" s="324"/>
      <c r="N137" s="324"/>
      <c r="O137" s="324"/>
      <c r="P137" s="324"/>
      <c r="Q137" s="324"/>
      <c r="R137" s="324"/>
      <c r="S137" s="324"/>
      <c r="T137" s="324"/>
      <c r="U137" s="324"/>
      <c r="V137" s="324"/>
      <c r="W137" s="324"/>
      <c r="X137" s="324"/>
      <c r="Y137" s="324"/>
      <c r="Z137" s="324"/>
      <c r="AA137" s="324"/>
      <c r="AB137" s="324"/>
      <c r="AC137" s="365"/>
      <c r="AD137" s="406"/>
      <c r="AE137" s="438" t="str">
        <f>IF(AI135=FALSE,"―",IF(D138="","未回答","回答済"))</f>
        <v>―</v>
      </c>
      <c r="AF137" s="452"/>
      <c r="AG137" s="367"/>
      <c r="AH137" s="2"/>
      <c r="AI137" s="403"/>
    </row>
    <row r="138" spans="2:35" s="269" customFormat="1" ht="16.5" customHeight="1">
      <c r="B138" s="406"/>
      <c r="C138" s="277"/>
      <c r="D138" s="416"/>
      <c r="E138" s="423"/>
      <c r="F138" s="423"/>
      <c r="G138" s="423"/>
      <c r="H138" s="423"/>
      <c r="I138" s="423"/>
      <c r="J138" s="423"/>
      <c r="K138" s="423"/>
      <c r="L138" s="423"/>
      <c r="M138" s="423"/>
      <c r="N138" s="423"/>
      <c r="O138" s="423"/>
      <c r="P138" s="423"/>
      <c r="Q138" s="423"/>
      <c r="R138" s="423"/>
      <c r="S138" s="423"/>
      <c r="T138" s="423"/>
      <c r="U138" s="423"/>
      <c r="V138" s="423"/>
      <c r="W138" s="423"/>
      <c r="X138" s="423"/>
      <c r="Y138" s="423"/>
      <c r="Z138" s="423"/>
      <c r="AA138" s="423"/>
      <c r="AB138" s="423"/>
      <c r="AC138" s="434"/>
      <c r="AD138" s="406"/>
      <c r="AE138" s="440"/>
      <c r="AF138" s="454"/>
      <c r="AG138" s="367"/>
      <c r="AH138" s="2"/>
      <c r="AI138" s="403">
        <f>D138</f>
        <v>0</v>
      </c>
    </row>
    <row r="139" spans="2:35" s="269" customFormat="1">
      <c r="B139" s="271"/>
      <c r="C139" s="267"/>
      <c r="D139" s="267"/>
      <c r="E139" s="267"/>
      <c r="F139" s="267"/>
      <c r="G139" s="267"/>
      <c r="H139" s="267"/>
      <c r="I139" s="267"/>
      <c r="J139" s="267"/>
      <c r="K139" s="267"/>
      <c r="L139" s="267"/>
      <c r="M139" s="267"/>
      <c r="N139" s="267"/>
      <c r="O139" s="267"/>
      <c r="P139" s="267"/>
      <c r="Q139" s="267"/>
      <c r="R139" s="267"/>
      <c r="S139" s="267"/>
      <c r="T139" s="267"/>
      <c r="U139" s="267"/>
      <c r="V139" s="267"/>
      <c r="W139" s="267"/>
      <c r="X139" s="267"/>
      <c r="Y139" s="267"/>
      <c r="Z139" s="267"/>
      <c r="AA139" s="267"/>
      <c r="AB139" s="267"/>
      <c r="AC139" s="267"/>
      <c r="AD139" s="267"/>
      <c r="AE139" s="267"/>
      <c r="AF139" s="267"/>
      <c r="AG139" s="367"/>
      <c r="AH139" s="2"/>
      <c r="AI139" s="403"/>
    </row>
    <row r="140" spans="2:35">
      <c r="B140" s="267"/>
      <c r="C140" s="267">
        <v>11</v>
      </c>
      <c r="D140" s="267" t="s">
        <v>10887</v>
      </c>
      <c r="E140" s="267"/>
      <c r="F140" s="267"/>
      <c r="G140" s="267"/>
      <c r="H140" s="267"/>
      <c r="I140" s="267"/>
      <c r="J140" s="267"/>
      <c r="K140" s="267"/>
      <c r="L140" s="267"/>
      <c r="M140" s="267"/>
      <c r="N140" s="267"/>
      <c r="O140" s="267"/>
      <c r="P140" s="267"/>
      <c r="Q140" s="267"/>
      <c r="R140" s="267"/>
      <c r="S140" s="267"/>
      <c r="T140" s="267"/>
      <c r="U140" s="267"/>
      <c r="V140" s="267"/>
      <c r="W140" s="267"/>
      <c r="X140" s="267"/>
      <c r="Y140" s="267"/>
      <c r="Z140" s="267"/>
      <c r="AA140" s="267"/>
      <c r="AB140" s="267"/>
      <c r="AC140" s="267"/>
      <c r="AD140" s="267"/>
      <c r="AG140" s="367"/>
    </row>
    <row r="141" spans="2:35">
      <c r="B141" s="267"/>
      <c r="C141" s="267"/>
      <c r="D141" s="267" t="s">
        <v>11876</v>
      </c>
      <c r="E141" s="267"/>
      <c r="F141" s="267"/>
      <c r="G141" s="267"/>
      <c r="H141" s="267"/>
      <c r="I141" s="267"/>
      <c r="J141" s="267"/>
      <c r="K141" s="267"/>
      <c r="L141" s="267"/>
      <c r="M141" s="267"/>
      <c r="N141" s="267"/>
      <c r="O141" s="267"/>
      <c r="P141" s="267"/>
      <c r="Q141" s="267"/>
      <c r="R141" s="267"/>
      <c r="S141" s="267"/>
      <c r="T141" s="267"/>
      <c r="U141" s="267"/>
      <c r="V141" s="267"/>
      <c r="W141" s="267"/>
      <c r="X141" s="267"/>
      <c r="Y141" s="267"/>
      <c r="Z141" s="267"/>
      <c r="AA141" s="267"/>
      <c r="AB141" s="267"/>
      <c r="AC141" s="267"/>
      <c r="AD141" s="267"/>
      <c r="AG141" s="367"/>
    </row>
    <row r="142" spans="2:35">
      <c r="B142" s="267"/>
      <c r="C142" s="267"/>
      <c r="D142" s="267" t="s">
        <v>11158</v>
      </c>
      <c r="E142" s="267"/>
      <c r="F142" s="267"/>
      <c r="G142" s="267"/>
      <c r="H142" s="267"/>
      <c r="I142" s="267"/>
      <c r="J142" s="267"/>
      <c r="K142" s="267"/>
      <c r="L142" s="267"/>
      <c r="M142" s="267"/>
      <c r="N142" s="267"/>
      <c r="O142" s="267"/>
      <c r="P142" s="267"/>
      <c r="Q142" s="267"/>
      <c r="R142" s="267"/>
      <c r="S142" s="267"/>
      <c r="T142" s="267"/>
      <c r="U142" s="267"/>
      <c r="V142" s="267"/>
      <c r="W142" s="267"/>
      <c r="X142" s="267"/>
      <c r="Y142" s="267"/>
      <c r="Z142" s="267"/>
      <c r="AA142" s="267"/>
      <c r="AB142" s="267"/>
      <c r="AC142" s="267"/>
      <c r="AD142" s="267"/>
      <c r="AG142" s="367"/>
    </row>
    <row r="143" spans="2:35" s="267" customFormat="1" ht="15" customHeight="1">
      <c r="D143" s="299" t="s">
        <v>354</v>
      </c>
      <c r="E143" s="317" t="str">
        <f>"事業者とのサービスの完成イメージのすり合わせが不足していた上に、年度内に事業を完了させることに注力していたため、必要最低限の機能を具備するだけに止まってしまっていた。改めて、利用者数の増加及び利用者満足度の向上を図るため、事業担当課で"&amp;'【発出時非表示】評価対象年度入力'!$B$2+1&amp;"年8月頃までに100名程度の利用者に対し、使用感等に関する意見を収集するためのアンケートを行い機能改善箇所を明らかにする。また、事業担当課と事業者の定期的な打合せの頻度を上げることで、事業者との連携をより強化し、機能追加や利用者の操作画面の改善に係る方向性を9月までに固め、スケジュール感や予算感を事業者等と確認しながら、具体化する。"</f>
        <v>事業者とのサービスの完成イメージのすり合わせが不足していた上に、年度内に事業を完了させることに注力していたため、必要最低限の機能を具備するだけに止まってしまっていた。改めて、利用者数の増加及び利用者満足度の向上を図るため、事業担当課で2026年8月頃までに100名程度の利用者に対し、使用感等に関する意見を収集するためのアンケートを行い機能改善箇所を明らかにする。また、事業担当課と事業者の定期的な打合せの頻度を上げることで、事業者との連携をより強化し、機能追加や利用者の操作画面の改善に係る方向性を9月までに固め、スケジュール感や予算感を事業者等と確認しながら、具体化する。</v>
      </c>
      <c r="F143" s="317"/>
      <c r="G143" s="317"/>
      <c r="H143" s="317"/>
      <c r="I143" s="317"/>
      <c r="J143" s="317"/>
      <c r="K143" s="317"/>
      <c r="L143" s="317"/>
      <c r="M143" s="317"/>
      <c r="N143" s="317"/>
      <c r="O143" s="317"/>
      <c r="P143" s="317"/>
      <c r="Q143" s="317"/>
      <c r="R143" s="317"/>
      <c r="S143" s="317"/>
      <c r="T143" s="317"/>
      <c r="U143" s="317"/>
      <c r="V143" s="317"/>
      <c r="W143" s="317"/>
      <c r="X143" s="317"/>
      <c r="Y143" s="317"/>
      <c r="Z143" s="317"/>
      <c r="AA143" s="317"/>
      <c r="AB143" s="317"/>
      <c r="AC143" s="317"/>
      <c r="AD143" s="299"/>
      <c r="AE143" s="299"/>
      <c r="AF143" s="299"/>
      <c r="AG143" s="367"/>
      <c r="AI143" s="466"/>
    </row>
    <row r="144" spans="2:35" s="267" customFormat="1" ht="15.75">
      <c r="D144" s="299"/>
      <c r="E144" s="317"/>
      <c r="F144" s="317"/>
      <c r="G144" s="317"/>
      <c r="H144" s="317"/>
      <c r="I144" s="317"/>
      <c r="J144" s="317"/>
      <c r="K144" s="317"/>
      <c r="L144" s="317"/>
      <c r="M144" s="317"/>
      <c r="N144" s="317"/>
      <c r="O144" s="317"/>
      <c r="P144" s="317"/>
      <c r="Q144" s="317"/>
      <c r="R144" s="317"/>
      <c r="S144" s="317"/>
      <c r="T144" s="317"/>
      <c r="U144" s="317"/>
      <c r="V144" s="317"/>
      <c r="W144" s="317"/>
      <c r="X144" s="317"/>
      <c r="Y144" s="317"/>
      <c r="Z144" s="317"/>
      <c r="AA144" s="317"/>
      <c r="AB144" s="317"/>
      <c r="AC144" s="317"/>
      <c r="AD144" s="299"/>
      <c r="AE144" s="299"/>
      <c r="AF144" s="299"/>
      <c r="AG144" s="367"/>
      <c r="AI144" s="466"/>
    </row>
    <row r="145" spans="1:40" s="267" customFormat="1" ht="15.75">
      <c r="D145" s="299"/>
      <c r="E145" s="317"/>
      <c r="F145" s="317"/>
      <c r="G145" s="317"/>
      <c r="H145" s="317"/>
      <c r="I145" s="317"/>
      <c r="J145" s="317"/>
      <c r="K145" s="317"/>
      <c r="L145" s="317"/>
      <c r="M145" s="317"/>
      <c r="N145" s="317"/>
      <c r="O145" s="317"/>
      <c r="P145" s="317"/>
      <c r="Q145" s="317"/>
      <c r="R145" s="317"/>
      <c r="S145" s="317"/>
      <c r="T145" s="317"/>
      <c r="U145" s="317"/>
      <c r="V145" s="317"/>
      <c r="W145" s="317"/>
      <c r="X145" s="317"/>
      <c r="Y145" s="317"/>
      <c r="Z145" s="317"/>
      <c r="AA145" s="317"/>
      <c r="AB145" s="317"/>
      <c r="AC145" s="317"/>
      <c r="AD145" s="299"/>
      <c r="AE145" s="299"/>
      <c r="AF145" s="299"/>
      <c r="AG145" s="367"/>
      <c r="AI145" s="466"/>
    </row>
    <row r="146" spans="1:40" s="267" customFormat="1" ht="15.75">
      <c r="D146" s="299"/>
      <c r="E146" s="317"/>
      <c r="F146" s="317"/>
      <c r="G146" s="317"/>
      <c r="H146" s="317"/>
      <c r="I146" s="317"/>
      <c r="J146" s="317"/>
      <c r="K146" s="317"/>
      <c r="L146" s="317"/>
      <c r="M146" s="317"/>
      <c r="N146" s="317"/>
      <c r="O146" s="317"/>
      <c r="P146" s="317"/>
      <c r="Q146" s="317"/>
      <c r="R146" s="317"/>
      <c r="S146" s="317"/>
      <c r="T146" s="317"/>
      <c r="U146" s="317"/>
      <c r="V146" s="317"/>
      <c r="W146" s="317"/>
      <c r="X146" s="317"/>
      <c r="Y146" s="317"/>
      <c r="Z146" s="317"/>
      <c r="AA146" s="317"/>
      <c r="AB146" s="317"/>
      <c r="AC146" s="317"/>
      <c r="AD146" s="299"/>
      <c r="AE146" s="299"/>
      <c r="AF146" s="299"/>
      <c r="AG146" s="367"/>
      <c r="AI146" s="466"/>
    </row>
    <row r="147" spans="1:40" s="267" customFormat="1" ht="15.75">
      <c r="D147" s="299"/>
      <c r="E147" s="317"/>
      <c r="F147" s="317"/>
      <c r="G147" s="317"/>
      <c r="H147" s="317"/>
      <c r="I147" s="317"/>
      <c r="J147" s="317"/>
      <c r="K147" s="317"/>
      <c r="L147" s="317"/>
      <c r="M147" s="317"/>
      <c r="N147" s="317"/>
      <c r="O147" s="317"/>
      <c r="P147" s="317"/>
      <c r="Q147" s="317"/>
      <c r="R147" s="317"/>
      <c r="S147" s="317"/>
      <c r="T147" s="317"/>
      <c r="U147" s="317"/>
      <c r="V147" s="317"/>
      <c r="W147" s="317"/>
      <c r="X147" s="317"/>
      <c r="Y147" s="317"/>
      <c r="Z147" s="317"/>
      <c r="AA147" s="317"/>
      <c r="AB147" s="317"/>
      <c r="AC147" s="317"/>
      <c r="AD147" s="299"/>
      <c r="AE147" s="299"/>
      <c r="AF147" s="299"/>
      <c r="AG147" s="367"/>
      <c r="AI147" s="466"/>
    </row>
    <row r="148" spans="1:40" ht="16.5" customHeight="1">
      <c r="B148" s="273"/>
      <c r="C148" s="267"/>
      <c r="D148" s="299"/>
      <c r="E148" s="316"/>
      <c r="F148" s="316"/>
      <c r="G148" s="316"/>
      <c r="H148" s="316"/>
      <c r="I148" s="316"/>
      <c r="J148" s="316"/>
      <c r="K148" s="316"/>
      <c r="L148" s="316"/>
      <c r="M148" s="316"/>
      <c r="N148" s="316"/>
      <c r="O148" s="316"/>
      <c r="P148" s="316"/>
      <c r="Q148" s="316"/>
      <c r="R148" s="316"/>
      <c r="S148" s="316"/>
      <c r="T148" s="316"/>
      <c r="U148" s="316"/>
      <c r="V148" s="316"/>
      <c r="W148" s="316"/>
      <c r="X148" s="316"/>
      <c r="Y148" s="316"/>
      <c r="Z148" s="316"/>
      <c r="AA148" s="316"/>
      <c r="AB148" s="316"/>
      <c r="AC148" s="316"/>
      <c r="AD148" s="299"/>
      <c r="AE148" s="299"/>
      <c r="AF148" s="299"/>
      <c r="AG148" s="367"/>
    </row>
    <row r="149" spans="1:40" ht="16.5" customHeight="1">
      <c r="B149" s="273"/>
      <c r="C149" s="278"/>
      <c r="D149" s="300" t="s">
        <v>8274</v>
      </c>
      <c r="E149" s="318"/>
      <c r="F149" s="318"/>
      <c r="G149" s="318"/>
      <c r="H149" s="318"/>
      <c r="I149" s="318"/>
      <c r="J149" s="318"/>
      <c r="K149" s="318"/>
      <c r="L149" s="318"/>
      <c r="M149" s="318"/>
      <c r="N149" s="318"/>
      <c r="O149" s="318"/>
      <c r="P149" s="318"/>
      <c r="Q149" s="318"/>
      <c r="R149" s="318"/>
      <c r="S149" s="318"/>
      <c r="T149" s="318"/>
      <c r="U149" s="318"/>
      <c r="V149" s="318"/>
      <c r="W149" s="318"/>
      <c r="X149" s="318"/>
      <c r="Y149" s="318"/>
      <c r="Z149" s="318"/>
      <c r="AA149" s="318"/>
      <c r="AB149" s="318"/>
      <c r="AC149" s="360"/>
      <c r="AD149" s="273"/>
      <c r="AE149" s="443" t="str">
        <f>IF(D149="","未回答",IF(LEN(D149)&lt;200,LEN(D149)&amp;"字  (字数 不足)",LEN(D149)&amp;"字"))</f>
        <v>271字</v>
      </c>
      <c r="AF149" s="457"/>
      <c r="AG149" s="367"/>
      <c r="AI149" s="405" t="str">
        <f>D149</f>
        <v>本事業では公共施設の予約管理システムの導入及びスマートロックの設置を行ったが、それぞれについてはデジタル庁が公開している標準仕様書があったものの、まとまったものはなかったため、公開されているそれぞれの仕様書を参考にしながら作成したものの、担当者がデジタル分野における知見が乏しく時間を要したため、当初の計画から遅れてしまった。
なお、利用者からの意見収集については、本格運用から期間が短く年度内は利用団体へのヒヤリングのみとなってしまったため、2026年度中に利用団体の利用実績報告用の電子フォームを活用しさらに意見を集められるよう工夫する。</v>
      </c>
    </row>
    <row r="150" spans="1:40">
      <c r="B150" s="273"/>
      <c r="C150" s="278"/>
      <c r="D150" s="301"/>
      <c r="E150" s="319"/>
      <c r="F150" s="319"/>
      <c r="G150" s="319"/>
      <c r="H150" s="319"/>
      <c r="I150" s="319"/>
      <c r="J150" s="319"/>
      <c r="K150" s="319"/>
      <c r="L150" s="319"/>
      <c r="M150" s="319"/>
      <c r="N150" s="319"/>
      <c r="O150" s="319"/>
      <c r="P150" s="319"/>
      <c r="Q150" s="319"/>
      <c r="R150" s="319"/>
      <c r="S150" s="319"/>
      <c r="T150" s="319"/>
      <c r="U150" s="319"/>
      <c r="V150" s="319"/>
      <c r="W150" s="319"/>
      <c r="X150" s="319"/>
      <c r="Y150" s="319"/>
      <c r="Z150" s="319"/>
      <c r="AA150" s="319"/>
      <c r="AB150" s="319"/>
      <c r="AC150" s="361"/>
      <c r="AD150" s="273"/>
      <c r="AE150" s="444"/>
      <c r="AF150" s="458"/>
      <c r="AG150" s="367"/>
    </row>
    <row r="151" spans="1:40">
      <c r="B151" s="273"/>
      <c r="C151" s="278"/>
      <c r="D151" s="301"/>
      <c r="E151" s="319"/>
      <c r="F151" s="319"/>
      <c r="G151" s="319"/>
      <c r="H151" s="319"/>
      <c r="I151" s="319"/>
      <c r="J151" s="319"/>
      <c r="K151" s="319"/>
      <c r="L151" s="319"/>
      <c r="M151" s="319"/>
      <c r="N151" s="319"/>
      <c r="O151" s="319"/>
      <c r="P151" s="319"/>
      <c r="Q151" s="319"/>
      <c r="R151" s="319"/>
      <c r="S151" s="319"/>
      <c r="T151" s="319"/>
      <c r="U151" s="319"/>
      <c r="V151" s="319"/>
      <c r="W151" s="319"/>
      <c r="X151" s="319"/>
      <c r="Y151" s="319"/>
      <c r="Z151" s="319"/>
      <c r="AA151" s="319"/>
      <c r="AB151" s="319"/>
      <c r="AC151" s="361"/>
      <c r="AD151" s="273"/>
      <c r="AE151" s="444"/>
      <c r="AF151" s="458"/>
      <c r="AG151" s="367"/>
    </row>
    <row r="152" spans="1:40">
      <c r="B152" s="273"/>
      <c r="C152" s="278"/>
      <c r="D152" s="301"/>
      <c r="E152" s="319"/>
      <c r="F152" s="319"/>
      <c r="G152" s="319"/>
      <c r="H152" s="319"/>
      <c r="I152" s="319"/>
      <c r="J152" s="319"/>
      <c r="K152" s="319"/>
      <c r="L152" s="319"/>
      <c r="M152" s="319"/>
      <c r="N152" s="319"/>
      <c r="O152" s="319"/>
      <c r="P152" s="319"/>
      <c r="Q152" s="319"/>
      <c r="R152" s="319"/>
      <c r="S152" s="319"/>
      <c r="T152" s="319"/>
      <c r="U152" s="319"/>
      <c r="V152" s="319"/>
      <c r="W152" s="319"/>
      <c r="X152" s="319"/>
      <c r="Y152" s="319"/>
      <c r="Z152" s="319"/>
      <c r="AA152" s="319"/>
      <c r="AB152" s="319"/>
      <c r="AC152" s="361"/>
      <c r="AD152" s="273"/>
      <c r="AE152" s="444"/>
      <c r="AF152" s="458"/>
      <c r="AG152" s="465"/>
      <c r="AH152" s="33"/>
    </row>
    <row r="153" spans="1:40" s="34" customFormat="1" ht="16.5" customHeight="1">
      <c r="A153" s="2"/>
      <c r="B153" s="273"/>
      <c r="C153" s="278"/>
      <c r="D153" s="301"/>
      <c r="E153" s="319"/>
      <c r="F153" s="319"/>
      <c r="G153" s="319"/>
      <c r="H153" s="319"/>
      <c r="I153" s="319"/>
      <c r="J153" s="319"/>
      <c r="K153" s="319"/>
      <c r="L153" s="319"/>
      <c r="M153" s="319"/>
      <c r="N153" s="319"/>
      <c r="O153" s="319"/>
      <c r="P153" s="319"/>
      <c r="Q153" s="319"/>
      <c r="R153" s="319"/>
      <c r="S153" s="319"/>
      <c r="T153" s="319"/>
      <c r="U153" s="319"/>
      <c r="V153" s="319"/>
      <c r="W153" s="319"/>
      <c r="X153" s="319"/>
      <c r="Y153" s="319"/>
      <c r="Z153" s="319"/>
      <c r="AA153" s="319"/>
      <c r="AB153" s="319"/>
      <c r="AC153" s="361"/>
      <c r="AD153" s="273"/>
      <c r="AE153" s="444"/>
      <c r="AF153" s="458"/>
      <c r="AG153" s="11"/>
      <c r="AH153" s="400"/>
      <c r="AI153" s="405"/>
      <c r="AJ153" s="2"/>
      <c r="AK153" s="2"/>
      <c r="AL153" s="2"/>
      <c r="AM153" s="2"/>
      <c r="AN153" s="2"/>
    </row>
    <row r="154" spans="1:40" s="34" customFormat="1">
      <c r="A154" s="2"/>
      <c r="B154" s="267"/>
      <c r="C154" s="278"/>
      <c r="D154" s="302"/>
      <c r="E154" s="320"/>
      <c r="F154" s="320"/>
      <c r="G154" s="320"/>
      <c r="H154" s="320"/>
      <c r="I154" s="320"/>
      <c r="J154" s="320"/>
      <c r="K154" s="320"/>
      <c r="L154" s="320"/>
      <c r="M154" s="320"/>
      <c r="N154" s="320"/>
      <c r="O154" s="320"/>
      <c r="P154" s="320"/>
      <c r="Q154" s="320"/>
      <c r="R154" s="320"/>
      <c r="S154" s="320"/>
      <c r="T154" s="320"/>
      <c r="U154" s="320"/>
      <c r="V154" s="320"/>
      <c r="W154" s="320"/>
      <c r="X154" s="320"/>
      <c r="Y154" s="320"/>
      <c r="Z154" s="320"/>
      <c r="AA154" s="320"/>
      <c r="AB154" s="320"/>
      <c r="AC154" s="362"/>
      <c r="AD154" s="273"/>
      <c r="AE154" s="450"/>
      <c r="AF154" s="463"/>
      <c r="AG154" s="367"/>
      <c r="AH154" s="2"/>
      <c r="AI154" s="405"/>
      <c r="AJ154" s="2"/>
      <c r="AK154" s="2"/>
      <c r="AL154" s="2"/>
      <c r="AM154" s="2"/>
      <c r="AN154" s="2"/>
    </row>
    <row r="155" spans="1:40">
      <c r="C155" s="267"/>
      <c r="D155" s="267"/>
      <c r="E155" s="267"/>
      <c r="F155" s="267"/>
      <c r="G155" s="267"/>
      <c r="H155" s="267"/>
      <c r="I155" s="267"/>
      <c r="J155" s="267"/>
      <c r="K155" s="267"/>
      <c r="L155" s="267"/>
      <c r="M155" s="267"/>
      <c r="N155" s="267"/>
      <c r="O155" s="267"/>
      <c r="P155" s="267"/>
      <c r="Q155" s="267"/>
      <c r="R155" s="267"/>
      <c r="S155" s="267"/>
      <c r="T155" s="267"/>
      <c r="U155" s="267"/>
      <c r="V155" s="267"/>
      <c r="W155" s="267"/>
      <c r="X155" s="267"/>
      <c r="Y155" s="267"/>
      <c r="Z155" s="267"/>
      <c r="AA155" s="267"/>
      <c r="AB155" s="267"/>
      <c r="AC155" s="267"/>
      <c r="AD155" s="267"/>
    </row>
  </sheetData>
  <sheetProtection algorithmName="SHA-512" hashValue="UGHzQpeZFUmThnE3oIPPrLDA8ZJ0SwuC6sEII2bcZ4/l+6yOqCYLa2yboXWmYF1tYzSS+GBNGpU4Sb8I9K8mWw==" saltValue="qd6xkN2OqGeAh96u6bJ0Xw==" spinCount="100000" sheet="1" formatRows="0" selectLockedCells="1"/>
  <protectedRanges>
    <protectedRange sqref="AC6:AC10 AC85:AC89 AC92:AC93 AC13:AC17 AC26:AC30 AC34:AC35 AC52:AC53 AC109:AC110 AC112:AC113" name="範囲2_5"/>
    <protectedRange sqref="AE109:AF110 AE113:AF113" name="範囲2_1_4"/>
    <protectedRange sqref="AD48:AD51 AD81:AD82 AD90 AD54:AD78" name="範囲2_2_2"/>
    <protectedRange sqref="AE40:AF45 AE48:AF51 AE90:AF90 AE98:AF106 AE81:AF82 AE66:AF78 AE56:AF65" name="範囲2_1_1_3"/>
    <protectedRange sqref="AE46:AF47 AE54:AF55 AE107:AF108" name="範囲2_1_1_2_2"/>
    <protectedRange sqref="AE6:AF10" name="範囲2_1_2_2"/>
    <protectedRange sqref="AE13:AF17" name="範囲2_1_5_2"/>
    <protectedRange sqref="AE26:AF30" name="範囲2_1_6_2"/>
    <protectedRange sqref="AE85:AF89" name="範囲2_1_7_2"/>
    <protectedRange sqref="AE92:AF93" name="範囲2_1_3_2"/>
    <protectedRange sqref="AE52:AF53" name="範囲2_1_10_1"/>
    <protectedRange sqref="AE34:AF35" name="範囲2_1_11_1"/>
    <protectedRange sqref="D122:AA127" name="範囲2_4_2"/>
    <protectedRange sqref="D129:AA138" name="範囲2_4_1_1"/>
    <protectedRange sqref="AE137:AF138" name="範囲2_1_1_2_1_1"/>
    <protectedRange sqref="D149:AA154" name="範囲2_4"/>
    <protectedRange sqref="AI98:AI106 AI40:AI45" name="範囲2_2_2_1"/>
  </protectedRanges>
  <mergeCells count="43">
    <mergeCell ref="AE5:AF5"/>
    <mergeCell ref="D47:AC47"/>
    <mergeCell ref="D55:AC55"/>
    <mergeCell ref="D81:E81"/>
    <mergeCell ref="AE81:AF81"/>
    <mergeCell ref="D108:AC108"/>
    <mergeCell ref="D111:O111"/>
    <mergeCell ref="Q111:R111"/>
    <mergeCell ref="T111:U111"/>
    <mergeCell ref="AE111:AF111"/>
    <mergeCell ref="D112:O112"/>
    <mergeCell ref="Q112:R112"/>
    <mergeCell ref="T112:U112"/>
    <mergeCell ref="AE112:AF112"/>
    <mergeCell ref="D138:AC138"/>
    <mergeCell ref="AE6:AF10"/>
    <mergeCell ref="AE13:AF17"/>
    <mergeCell ref="AE22:AF23"/>
    <mergeCell ref="AE26:AF30"/>
    <mergeCell ref="AE34:AF35"/>
    <mergeCell ref="AE40:AF45"/>
    <mergeCell ref="AE46:AF47"/>
    <mergeCell ref="AE52:AF53"/>
    <mergeCell ref="AE54:AF55"/>
    <mergeCell ref="D60:AC61"/>
    <mergeCell ref="AE60:AF61"/>
    <mergeCell ref="D68:AC69"/>
    <mergeCell ref="D71:AC72"/>
    <mergeCell ref="D76:AC77"/>
    <mergeCell ref="AE76:AF77"/>
    <mergeCell ref="AE85:AF89"/>
    <mergeCell ref="AE92:AF93"/>
    <mergeCell ref="AE107:AF108"/>
    <mergeCell ref="E117:AC121"/>
    <mergeCell ref="D122:AC127"/>
    <mergeCell ref="AE122:AF127"/>
    <mergeCell ref="AE137:AF138"/>
    <mergeCell ref="E143:AC148"/>
    <mergeCell ref="D149:AC154"/>
    <mergeCell ref="AE149:AF154"/>
    <mergeCell ref="AE66:AF72"/>
    <mergeCell ref="AE98:AF106"/>
    <mergeCell ref="AE130:AF136"/>
  </mergeCells>
  <phoneticPr fontId="2"/>
  <conditionalFormatting sqref="D47:AC47">
    <cfRule type="expression" dxfId="144" priority="45">
      <formula>AI45=FALSE</formula>
    </cfRule>
  </conditionalFormatting>
  <conditionalFormatting sqref="D55:AC55">
    <cfRule type="expression" dxfId="143" priority="33">
      <formula>AI52&lt;&gt;4</formula>
    </cfRule>
  </conditionalFormatting>
  <conditionalFormatting sqref="D68:AC69">
    <cfRule type="expression" dxfId="142" priority="5">
      <formula>$AI$66=1</formula>
    </cfRule>
  </conditionalFormatting>
  <conditionalFormatting sqref="D71:AC72">
    <cfRule type="expression" dxfId="141" priority="4">
      <formula>$AI$66=1</formula>
    </cfRule>
  </conditionalFormatting>
  <conditionalFormatting sqref="D108:AC108">
    <cfRule type="expression" dxfId="140" priority="44">
      <formula>AI106=FALSE</formula>
    </cfRule>
  </conditionalFormatting>
  <conditionalFormatting sqref="D138:AC138">
    <cfRule type="expression" dxfId="139" priority="16">
      <formula>AI135=FALSE</formula>
    </cfRule>
  </conditionalFormatting>
  <conditionalFormatting sqref="AE40">
    <cfRule type="expression" dxfId="138" priority="48">
      <formula>AE40="未回答"</formula>
    </cfRule>
    <cfRule type="expression" dxfId="137" priority="47">
      <formula>AE40="―"</formula>
    </cfRule>
  </conditionalFormatting>
  <conditionalFormatting sqref="AE98">
    <cfRule type="expression" dxfId="136" priority="46">
      <formula>AE98="未回答"</formula>
    </cfRule>
  </conditionalFormatting>
  <conditionalFormatting sqref="AE130">
    <cfRule type="expression" dxfId="135" priority="2">
      <formula>AE130="未回答"</formula>
    </cfRule>
    <cfRule type="expression" dxfId="134" priority="15">
      <formula>AE130="入力不備"</formula>
    </cfRule>
  </conditionalFormatting>
  <conditionalFormatting sqref="AE6:AF10">
    <cfRule type="expression" dxfId="133" priority="43">
      <formula>AE6="未回答"</formula>
    </cfRule>
  </conditionalFormatting>
  <conditionalFormatting sqref="AE13:AF17">
    <cfRule type="expression" dxfId="132" priority="42">
      <formula>AE13="未回答"</formula>
    </cfRule>
  </conditionalFormatting>
  <conditionalFormatting sqref="AE22:AF23">
    <cfRule type="expression" dxfId="131" priority="24">
      <formula>AE22="未回答"</formula>
    </cfRule>
  </conditionalFormatting>
  <conditionalFormatting sqref="AE26:AF30">
    <cfRule type="expression" dxfId="130" priority="41">
      <formula>AE26="未回答"</formula>
    </cfRule>
    <cfRule type="expression" dxfId="129" priority="23">
      <formula>AE26="―"</formula>
    </cfRule>
  </conditionalFormatting>
  <conditionalFormatting sqref="AE34:AF35">
    <cfRule type="expression" dxfId="128" priority="37">
      <formula>AE34="未回答"</formula>
    </cfRule>
    <cfRule type="expression" dxfId="127" priority="22">
      <formula>AE34="―"</formula>
    </cfRule>
  </conditionalFormatting>
  <conditionalFormatting sqref="AE46:AF47">
    <cfRule type="expression" dxfId="126" priority="36">
      <formula>AE46="未回答"</formula>
    </cfRule>
    <cfRule type="expression" dxfId="125" priority="35">
      <formula>AE46="―"</formula>
    </cfRule>
  </conditionalFormatting>
  <conditionalFormatting sqref="AE52:AF53">
    <cfRule type="expression" dxfId="124" priority="38">
      <formula>AE52="未回答"</formula>
    </cfRule>
  </conditionalFormatting>
  <conditionalFormatting sqref="AE52:AF55">
    <cfRule type="expression" dxfId="123" priority="21">
      <formula>AE52="―"</formula>
    </cfRule>
  </conditionalFormatting>
  <conditionalFormatting sqref="AE54:AF55">
    <cfRule type="expression" dxfId="122" priority="34">
      <formula>AE54="未回答"</formula>
    </cfRule>
  </conditionalFormatting>
  <conditionalFormatting sqref="AE60:AF61">
    <cfRule type="expression" dxfId="121" priority="8">
      <formula>AE60="―"</formula>
    </cfRule>
    <cfRule type="expression" dxfId="120" priority="9">
      <formula>AE60="未回答"</formula>
    </cfRule>
  </conditionalFormatting>
  <conditionalFormatting sqref="AE66:AF72">
    <cfRule type="expression" dxfId="119" priority="7">
      <formula>$AE$66="未回答"</formula>
    </cfRule>
    <cfRule type="expression" dxfId="118" priority="6">
      <formula>$AE$66="―"</formula>
    </cfRule>
  </conditionalFormatting>
  <conditionalFormatting sqref="AE76:AF77">
    <cfRule type="expression" dxfId="117" priority="29">
      <formula>AE76="―"</formula>
    </cfRule>
    <cfRule type="expression" dxfId="116" priority="30">
      <formula>AE76="未回答"</formula>
    </cfRule>
  </conditionalFormatting>
  <conditionalFormatting sqref="AE81:AF81">
    <cfRule type="expression" dxfId="115" priority="26">
      <formula>AE81="未回答"</formula>
    </cfRule>
    <cfRule type="expression" dxfId="114" priority="20">
      <formula>AE81="―"</formula>
    </cfRule>
  </conditionalFormatting>
  <conditionalFormatting sqref="AE85:AF89">
    <cfRule type="expression" dxfId="113" priority="40">
      <formula>AE85="未回答"</formula>
    </cfRule>
  </conditionalFormatting>
  <conditionalFormatting sqref="AE92:AF93">
    <cfRule type="expression" dxfId="112" priority="39">
      <formula>AE92="未回答"</formula>
    </cfRule>
  </conditionalFormatting>
  <conditionalFormatting sqref="AE98:AF108">
    <cfRule type="expression" dxfId="111" priority="3">
      <formula>AE98="―"</formula>
    </cfRule>
  </conditionalFormatting>
  <conditionalFormatting sqref="AE107:AF108">
    <cfRule type="expression" dxfId="110" priority="32">
      <formula>AE107="未回答"</formula>
    </cfRule>
  </conditionalFormatting>
  <conditionalFormatting sqref="AE111:AF112">
    <cfRule type="expression" dxfId="109" priority="25">
      <formula>AE111="未回答"</formula>
    </cfRule>
  </conditionalFormatting>
  <conditionalFormatting sqref="AE122:AF127">
    <cfRule type="expression" dxfId="108" priority="11">
      <formula>LEN(D122)&lt;200</formula>
    </cfRule>
    <cfRule type="expression" dxfId="107" priority="10">
      <formula>AE122="未回答"</formula>
    </cfRule>
  </conditionalFormatting>
  <conditionalFormatting sqref="AE137:AF138">
    <cfRule type="expression" dxfId="106" priority="17">
      <formula>AE137="―"</formula>
    </cfRule>
    <cfRule type="expression" dxfId="105" priority="18">
      <formula>AE137="未回答"</formula>
    </cfRule>
  </conditionalFormatting>
  <conditionalFormatting sqref="AE149:AF154">
    <cfRule type="expression" dxfId="104" priority="13">
      <formula>LEN(D149)&lt;200</formula>
    </cfRule>
    <cfRule type="expression" dxfId="103" priority="12">
      <formula>AE149="未回答"</formula>
    </cfRule>
  </conditionalFormatting>
  <dataValidations count="4">
    <dataValidation imeMode="on" operator="greaterThanOrEqual" allowBlank="1" showDropDown="0" showInputMessage="1" showErrorMessage="1" errorTitle="文字数が不足しています" error="200字以上で入力してください。" promptTitle="字数制限" prompt="200字以上で入力してください。" sqref="D149:AC154 D122:AC127"/>
    <dataValidation type="list" allowBlank="0" showDropDown="1" showInputMessage="0" showErrorMessage="0" sqref="AE98 AE40">
      <formula1>"1,2,3,4,5,6"</formula1>
    </dataValidation>
    <dataValidation type="whole" operator="greaterThanOrEqual" allowBlank="1" showDropDown="0" showInputMessage="1" showErrorMessage="1" promptTitle="入力規則" prompt="数値のみ入力してください。" sqref="D81:E81">
      <formula1>0</formula1>
    </dataValidation>
    <dataValidation imeMode="on" allowBlank="1" showDropDown="0" showInputMessage="1" showErrorMessage="1" sqref="D47:AC47 D55:AC55 D108:AC108 E129:AC137 D129:D138"/>
  </dataValidations>
  <printOptions horizontalCentered="1"/>
  <pageMargins left="0.19685039370078741" right="0.19685039370078741" top="0.39370078740157483" bottom="0.39370078740157483" header="0.31496062992125984" footer="0.31496062992125984"/>
  <pageSetup paperSize="9" scale="31" fitToWidth="1" fitToHeight="1" orientation="portrait" usePrinterDefaults="1" r:id="rId1"/>
  <rowBreaks count="2" manualBreakCount="2">
    <brk id="62" min="1" max="33" man="1"/>
    <brk id="113" min="1" max="33" man="1"/>
  </rowBreaks>
  <drawing r:id="rId2"/>
  <legacyDrawing r:id="rId3"/>
  <mc:AlternateContent>
    <mc:Choice xmlns:x14="http://schemas.microsoft.com/office/spreadsheetml/2009/9/main" Requires="x14">
      <controls>
        <mc:AlternateContent>
          <mc:Choice Requires="x14">
            <control shapeId="23585" r:id="rId4" name="チェック 33">
              <controlPr locked="0" defaultSize="0" autoFill="0" autoLine="0" autoPict="0">
                <anchor moveWithCells="1">
                  <from xmlns:xdr="http://schemas.openxmlformats.org/drawingml/2006/spreadsheetDrawing">
                    <xdr:col>3</xdr:col>
                    <xdr:colOff>50800</xdr:colOff>
                    <xdr:row>39</xdr:row>
                    <xdr:rowOff>31750</xdr:rowOff>
                  </from>
                  <to xmlns:xdr="http://schemas.openxmlformats.org/drawingml/2006/spreadsheetDrawing">
                    <xdr:col>5</xdr:col>
                    <xdr:colOff>76200</xdr:colOff>
                    <xdr:row>40</xdr:row>
                    <xdr:rowOff>31750</xdr:rowOff>
                  </to>
                </anchor>
              </controlPr>
            </control>
          </mc:Choice>
        </mc:AlternateContent>
        <mc:AlternateContent>
          <mc:Choice Requires="x14">
            <control shapeId="23586" r:id="rId5" name="チェック 34">
              <controlPr locked="0" defaultSize="0" autoFill="0" autoLine="0" autoPict="0">
                <anchor moveWithCells="1">
                  <from xmlns:xdr="http://schemas.openxmlformats.org/drawingml/2006/spreadsheetDrawing">
                    <xdr:col>3</xdr:col>
                    <xdr:colOff>50800</xdr:colOff>
                    <xdr:row>42</xdr:row>
                    <xdr:rowOff>0</xdr:rowOff>
                  </from>
                  <to xmlns:xdr="http://schemas.openxmlformats.org/drawingml/2006/spreadsheetDrawing">
                    <xdr:col>5</xdr:col>
                    <xdr:colOff>76200</xdr:colOff>
                    <xdr:row>43</xdr:row>
                    <xdr:rowOff>31750</xdr:rowOff>
                  </to>
                </anchor>
              </controlPr>
            </control>
          </mc:Choice>
        </mc:AlternateContent>
        <mc:AlternateContent>
          <mc:Choice Requires="x14">
            <control shapeId="23587" r:id="rId6" name="チェック 35">
              <controlPr locked="0" defaultSize="0" autoFill="0" autoLine="0" autoPict="0">
                <anchor moveWithCells="1">
                  <from xmlns:xdr="http://schemas.openxmlformats.org/drawingml/2006/spreadsheetDrawing">
                    <xdr:col>3</xdr:col>
                    <xdr:colOff>50800</xdr:colOff>
                    <xdr:row>40</xdr:row>
                    <xdr:rowOff>0</xdr:rowOff>
                  </from>
                  <to xmlns:xdr="http://schemas.openxmlformats.org/drawingml/2006/spreadsheetDrawing">
                    <xdr:col>5</xdr:col>
                    <xdr:colOff>76200</xdr:colOff>
                    <xdr:row>41</xdr:row>
                    <xdr:rowOff>31750</xdr:rowOff>
                  </to>
                </anchor>
              </controlPr>
            </control>
          </mc:Choice>
        </mc:AlternateContent>
        <mc:AlternateContent>
          <mc:Choice Requires="x14">
            <control shapeId="23588" r:id="rId7" name="チェック 36">
              <controlPr locked="0" defaultSize="0" autoFill="0" autoLine="0" autoPict="0">
                <anchor moveWithCells="1">
                  <from xmlns:xdr="http://schemas.openxmlformats.org/drawingml/2006/spreadsheetDrawing">
                    <xdr:col>3</xdr:col>
                    <xdr:colOff>50800</xdr:colOff>
                    <xdr:row>42</xdr:row>
                    <xdr:rowOff>203200</xdr:rowOff>
                  </from>
                  <to xmlns:xdr="http://schemas.openxmlformats.org/drawingml/2006/spreadsheetDrawing">
                    <xdr:col>5</xdr:col>
                    <xdr:colOff>114300</xdr:colOff>
                    <xdr:row>44</xdr:row>
                    <xdr:rowOff>31750</xdr:rowOff>
                  </to>
                </anchor>
              </controlPr>
            </control>
          </mc:Choice>
        </mc:AlternateContent>
        <mc:AlternateContent>
          <mc:Choice Requires="x14">
            <control shapeId="23589" r:id="rId8" name="チェック 37">
              <controlPr locked="0" defaultSize="0" autoFill="0" autoLine="0" autoPict="0">
                <anchor moveWithCells="1">
                  <from xmlns:xdr="http://schemas.openxmlformats.org/drawingml/2006/spreadsheetDrawing">
                    <xdr:col>3</xdr:col>
                    <xdr:colOff>50800</xdr:colOff>
                    <xdr:row>44</xdr:row>
                    <xdr:rowOff>0</xdr:rowOff>
                  </from>
                  <to xmlns:xdr="http://schemas.openxmlformats.org/drawingml/2006/spreadsheetDrawing">
                    <xdr:col>5</xdr:col>
                    <xdr:colOff>107950</xdr:colOff>
                    <xdr:row>45</xdr:row>
                    <xdr:rowOff>38100</xdr:rowOff>
                  </to>
                </anchor>
              </controlPr>
            </control>
          </mc:Choice>
        </mc:AlternateContent>
        <mc:AlternateContent>
          <mc:Choice Requires="x14">
            <control shapeId="23590" r:id="rId9" name="チェック 38">
              <controlPr locked="0" defaultSize="0" autoFill="0" autoLine="0" autoPict="0">
                <anchor moveWithCells="1">
                  <from xmlns:xdr="http://schemas.openxmlformats.org/drawingml/2006/spreadsheetDrawing">
                    <xdr:col>3</xdr:col>
                    <xdr:colOff>50800</xdr:colOff>
                    <xdr:row>40</xdr:row>
                    <xdr:rowOff>190500</xdr:rowOff>
                  </from>
                  <to xmlns:xdr="http://schemas.openxmlformats.org/drawingml/2006/spreadsheetDrawing">
                    <xdr:col>5</xdr:col>
                    <xdr:colOff>114300</xdr:colOff>
                    <xdr:row>42</xdr:row>
                    <xdr:rowOff>31750</xdr:rowOff>
                  </to>
                </anchor>
              </controlPr>
            </control>
          </mc:Choice>
        </mc:AlternateContent>
        <mc:AlternateContent>
          <mc:Choice Requires="x14">
            <control shapeId="23591" r:id="rId10" name="チェック 39">
              <controlPr locked="0" defaultSize="0" autoFill="0" autoLine="0" autoPict="0">
                <anchor moveWithCells="1">
                  <from xmlns:xdr="http://schemas.openxmlformats.org/drawingml/2006/spreadsheetDrawing">
                    <xdr:col>3</xdr:col>
                    <xdr:colOff>76200</xdr:colOff>
                    <xdr:row>96</xdr:row>
                    <xdr:rowOff>203200</xdr:rowOff>
                  </from>
                  <to xmlns:xdr="http://schemas.openxmlformats.org/drawingml/2006/spreadsheetDrawing">
                    <xdr:col>4</xdr:col>
                    <xdr:colOff>241300</xdr:colOff>
                    <xdr:row>98</xdr:row>
                    <xdr:rowOff>38100</xdr:rowOff>
                  </to>
                </anchor>
              </controlPr>
            </control>
          </mc:Choice>
        </mc:AlternateContent>
        <mc:AlternateContent>
          <mc:Choice Requires="x14">
            <control shapeId="23592" r:id="rId11" name="チェック 40">
              <controlPr locked="0" defaultSize="0" autoFill="0" autoLine="0" autoPict="0">
                <anchor moveWithCells="1">
                  <from xmlns:xdr="http://schemas.openxmlformats.org/drawingml/2006/spreadsheetDrawing">
                    <xdr:col>3</xdr:col>
                    <xdr:colOff>76200</xdr:colOff>
                    <xdr:row>98</xdr:row>
                    <xdr:rowOff>190500</xdr:rowOff>
                  </from>
                  <to xmlns:xdr="http://schemas.openxmlformats.org/drawingml/2006/spreadsheetDrawing">
                    <xdr:col>4</xdr:col>
                    <xdr:colOff>241300</xdr:colOff>
                    <xdr:row>100</xdr:row>
                    <xdr:rowOff>31750</xdr:rowOff>
                  </to>
                </anchor>
              </controlPr>
            </control>
          </mc:Choice>
        </mc:AlternateContent>
        <mc:AlternateContent>
          <mc:Choice Requires="x14">
            <control shapeId="23593" r:id="rId12" name="チェック 41">
              <controlPr locked="0" defaultSize="0" autoFill="0" autoLine="0" autoPict="0">
                <anchor moveWithCells="1">
                  <from xmlns:xdr="http://schemas.openxmlformats.org/drawingml/2006/spreadsheetDrawing">
                    <xdr:col>3</xdr:col>
                    <xdr:colOff>76200</xdr:colOff>
                    <xdr:row>100</xdr:row>
                    <xdr:rowOff>203200</xdr:rowOff>
                  </from>
                  <to xmlns:xdr="http://schemas.openxmlformats.org/drawingml/2006/spreadsheetDrawing">
                    <xdr:col>4</xdr:col>
                    <xdr:colOff>241300</xdr:colOff>
                    <xdr:row>102</xdr:row>
                    <xdr:rowOff>31750</xdr:rowOff>
                  </to>
                </anchor>
              </controlPr>
            </control>
          </mc:Choice>
        </mc:AlternateContent>
        <mc:AlternateContent>
          <mc:Choice Requires="x14">
            <control shapeId="23594" r:id="rId13" name="チェック 42">
              <controlPr locked="0" defaultSize="0" autoFill="0" autoLine="0" autoPict="0">
                <anchor moveWithCells="1">
                  <from xmlns:xdr="http://schemas.openxmlformats.org/drawingml/2006/spreadsheetDrawing">
                    <xdr:col>3</xdr:col>
                    <xdr:colOff>76200</xdr:colOff>
                    <xdr:row>99</xdr:row>
                    <xdr:rowOff>203200</xdr:rowOff>
                  </from>
                  <to xmlns:xdr="http://schemas.openxmlformats.org/drawingml/2006/spreadsheetDrawing">
                    <xdr:col>4</xdr:col>
                    <xdr:colOff>241300</xdr:colOff>
                    <xdr:row>101</xdr:row>
                    <xdr:rowOff>31750</xdr:rowOff>
                  </to>
                </anchor>
              </controlPr>
            </control>
          </mc:Choice>
        </mc:AlternateContent>
        <mc:AlternateContent>
          <mc:Choice Requires="x14">
            <control shapeId="23595" r:id="rId14" name="チェック 43">
              <controlPr locked="0" defaultSize="0" autoFill="0" autoLine="0" autoPict="0">
                <anchor moveWithCells="1">
                  <from xmlns:xdr="http://schemas.openxmlformats.org/drawingml/2006/spreadsheetDrawing">
                    <xdr:col>3</xdr:col>
                    <xdr:colOff>76200</xdr:colOff>
                    <xdr:row>97</xdr:row>
                    <xdr:rowOff>190500</xdr:rowOff>
                  </from>
                  <to xmlns:xdr="http://schemas.openxmlformats.org/drawingml/2006/spreadsheetDrawing">
                    <xdr:col>4</xdr:col>
                    <xdr:colOff>241300</xdr:colOff>
                    <xdr:row>99</xdr:row>
                    <xdr:rowOff>31750</xdr:rowOff>
                  </to>
                </anchor>
              </controlPr>
            </control>
          </mc:Choice>
        </mc:AlternateContent>
        <mc:AlternateContent>
          <mc:Choice Requires="x14">
            <control shapeId="23596" r:id="rId15" name="チェック 44">
              <controlPr locked="0" defaultSize="0" autoFill="0" autoLine="0" autoPict="0">
                <anchor moveWithCells="1">
                  <from xmlns:xdr="http://schemas.openxmlformats.org/drawingml/2006/spreadsheetDrawing">
                    <xdr:col>3</xdr:col>
                    <xdr:colOff>76200</xdr:colOff>
                    <xdr:row>101</xdr:row>
                    <xdr:rowOff>183515</xdr:rowOff>
                  </from>
                  <to xmlns:xdr="http://schemas.openxmlformats.org/drawingml/2006/spreadsheetDrawing">
                    <xdr:col>4</xdr:col>
                    <xdr:colOff>241300</xdr:colOff>
                    <xdr:row>103</xdr:row>
                    <xdr:rowOff>31750</xdr:rowOff>
                  </to>
                </anchor>
              </controlPr>
            </control>
          </mc:Choice>
        </mc:AlternateContent>
        <mc:AlternateContent>
          <mc:Choice Requires="x14">
            <control shapeId="23597" r:id="rId16" name="チェック 45">
              <controlPr locked="0" defaultSize="0" autoFill="0" autoLine="0" autoPict="0">
                <anchor moveWithCells="1">
                  <from xmlns:xdr="http://schemas.openxmlformats.org/drawingml/2006/spreadsheetDrawing">
                    <xdr:col>3</xdr:col>
                    <xdr:colOff>76200</xdr:colOff>
                    <xdr:row>103</xdr:row>
                    <xdr:rowOff>183515</xdr:rowOff>
                  </from>
                  <to xmlns:xdr="http://schemas.openxmlformats.org/drawingml/2006/spreadsheetDrawing">
                    <xdr:col>4</xdr:col>
                    <xdr:colOff>260350</xdr:colOff>
                    <xdr:row>105</xdr:row>
                    <xdr:rowOff>31750</xdr:rowOff>
                  </to>
                </anchor>
              </controlPr>
            </control>
          </mc:Choice>
        </mc:AlternateContent>
        <mc:AlternateContent>
          <mc:Choice Requires="x14">
            <control shapeId="23598" r:id="rId17" name="チェック 46">
              <controlPr locked="0" defaultSize="0" autoFill="0" autoLine="0" autoPict="0">
                <anchor moveWithCells="1">
                  <from xmlns:xdr="http://schemas.openxmlformats.org/drawingml/2006/spreadsheetDrawing">
                    <xdr:col>3</xdr:col>
                    <xdr:colOff>76200</xdr:colOff>
                    <xdr:row>102</xdr:row>
                    <xdr:rowOff>183515</xdr:rowOff>
                  </from>
                  <to xmlns:xdr="http://schemas.openxmlformats.org/drawingml/2006/spreadsheetDrawing">
                    <xdr:col>4</xdr:col>
                    <xdr:colOff>241300</xdr:colOff>
                    <xdr:row>104</xdr:row>
                    <xdr:rowOff>31750</xdr:rowOff>
                  </to>
                </anchor>
              </controlPr>
            </control>
          </mc:Choice>
        </mc:AlternateContent>
        <mc:AlternateContent>
          <mc:Choice Requires="x14">
            <control shapeId="23599" r:id="rId18" name="オプション 47">
              <controlPr locked="0" defaultSize="0" autoFill="0" autoLine="0" autoPict="0">
                <anchor moveWithCells="1">
                  <from xmlns:xdr="http://schemas.openxmlformats.org/drawingml/2006/spreadsheetDrawing">
                    <xdr:col>3</xdr:col>
                    <xdr:colOff>0</xdr:colOff>
                    <xdr:row>5</xdr:row>
                    <xdr:rowOff>0</xdr:rowOff>
                  </from>
                  <to xmlns:xdr="http://schemas.openxmlformats.org/drawingml/2006/spreadsheetDrawing">
                    <xdr:col>3</xdr:col>
                    <xdr:colOff>272415</xdr:colOff>
                    <xdr:row>6</xdr:row>
                    <xdr:rowOff>0</xdr:rowOff>
                  </to>
                </anchor>
              </controlPr>
            </control>
          </mc:Choice>
        </mc:AlternateContent>
        <mc:AlternateContent>
          <mc:Choice Requires="x14">
            <control shapeId="23600" r:id="rId19" name="オプション 48">
              <controlPr locked="0" defaultSize="0" autoFill="0" autoLine="0" autoPict="0">
                <anchor moveWithCells="1">
                  <from xmlns:xdr="http://schemas.openxmlformats.org/drawingml/2006/spreadsheetDrawing">
                    <xdr:col>3</xdr:col>
                    <xdr:colOff>0</xdr:colOff>
                    <xdr:row>6</xdr:row>
                    <xdr:rowOff>0</xdr:rowOff>
                  </from>
                  <to xmlns:xdr="http://schemas.openxmlformats.org/drawingml/2006/spreadsheetDrawing">
                    <xdr:col>3</xdr:col>
                    <xdr:colOff>272415</xdr:colOff>
                    <xdr:row>7</xdr:row>
                    <xdr:rowOff>0</xdr:rowOff>
                  </to>
                </anchor>
              </controlPr>
            </control>
          </mc:Choice>
        </mc:AlternateContent>
        <mc:AlternateContent>
          <mc:Choice Requires="x14">
            <control shapeId="23601" r:id="rId20" name="オプション 49">
              <controlPr locked="0" defaultSize="0" autoFill="0" autoLine="0" autoPict="0">
                <anchor moveWithCells="1">
                  <from xmlns:xdr="http://schemas.openxmlformats.org/drawingml/2006/spreadsheetDrawing">
                    <xdr:col>3</xdr:col>
                    <xdr:colOff>0</xdr:colOff>
                    <xdr:row>7</xdr:row>
                    <xdr:rowOff>0</xdr:rowOff>
                  </from>
                  <to xmlns:xdr="http://schemas.openxmlformats.org/drawingml/2006/spreadsheetDrawing">
                    <xdr:col>3</xdr:col>
                    <xdr:colOff>272415</xdr:colOff>
                    <xdr:row>8</xdr:row>
                    <xdr:rowOff>0</xdr:rowOff>
                  </to>
                </anchor>
              </controlPr>
            </control>
          </mc:Choice>
        </mc:AlternateContent>
        <mc:AlternateContent>
          <mc:Choice Requires="x14">
            <control shapeId="23602" r:id="rId21" name="オプション 50">
              <controlPr locked="0" defaultSize="0" autoFill="0" autoLine="0" autoPict="0">
                <anchor moveWithCells="1">
                  <from xmlns:xdr="http://schemas.openxmlformats.org/drawingml/2006/spreadsheetDrawing">
                    <xdr:col>3</xdr:col>
                    <xdr:colOff>0</xdr:colOff>
                    <xdr:row>8</xdr:row>
                    <xdr:rowOff>0</xdr:rowOff>
                  </from>
                  <to xmlns:xdr="http://schemas.openxmlformats.org/drawingml/2006/spreadsheetDrawing">
                    <xdr:col>3</xdr:col>
                    <xdr:colOff>272415</xdr:colOff>
                    <xdr:row>9</xdr:row>
                    <xdr:rowOff>0</xdr:rowOff>
                  </to>
                </anchor>
              </controlPr>
            </control>
          </mc:Choice>
        </mc:AlternateContent>
        <mc:AlternateContent>
          <mc:Choice Requires="x14">
            <control shapeId="23603" r:id="rId22" name="オプション 51">
              <controlPr locked="0" defaultSize="0" autoFill="0" autoLine="0" autoPict="0">
                <anchor moveWithCells="1">
                  <from xmlns:xdr="http://schemas.openxmlformats.org/drawingml/2006/spreadsheetDrawing">
                    <xdr:col>3</xdr:col>
                    <xdr:colOff>0</xdr:colOff>
                    <xdr:row>9</xdr:row>
                    <xdr:rowOff>0</xdr:rowOff>
                  </from>
                  <to xmlns:xdr="http://schemas.openxmlformats.org/drawingml/2006/spreadsheetDrawing">
                    <xdr:col>3</xdr:col>
                    <xdr:colOff>272415</xdr:colOff>
                    <xdr:row>10</xdr:row>
                    <xdr:rowOff>0</xdr:rowOff>
                  </to>
                </anchor>
              </controlPr>
            </control>
          </mc:Choice>
        </mc:AlternateContent>
        <mc:AlternateContent>
          <mc:Choice Requires="x14">
            <control shapeId="23604" r:id="rId23" name="グループ 52">
              <controlPr defaultSize="0" autoFill="0" autoPict="0">
                <anchor moveWithCells="1">
                  <from xmlns:xdr="http://schemas.openxmlformats.org/drawingml/2006/spreadsheetDrawing">
                    <xdr:col>3</xdr:col>
                    <xdr:colOff>0</xdr:colOff>
                    <xdr:row>5</xdr:row>
                    <xdr:rowOff>0</xdr:rowOff>
                  </from>
                  <to xmlns:xdr="http://schemas.openxmlformats.org/drawingml/2006/spreadsheetDrawing">
                    <xdr:col>3</xdr:col>
                    <xdr:colOff>272415</xdr:colOff>
                    <xdr:row>10</xdr:row>
                    <xdr:rowOff>0</xdr:rowOff>
                  </to>
                </anchor>
              </controlPr>
            </control>
          </mc:Choice>
        </mc:AlternateContent>
        <mc:AlternateContent>
          <mc:Choice Requires="x14">
            <control shapeId="23605" r:id="rId24" name="オプション 53">
              <controlPr locked="0" defaultSize="0" autoFill="0" autoLine="0" autoPict="0">
                <anchor moveWithCells="1">
                  <from xmlns:xdr="http://schemas.openxmlformats.org/drawingml/2006/spreadsheetDrawing">
                    <xdr:col>3</xdr:col>
                    <xdr:colOff>0</xdr:colOff>
                    <xdr:row>12</xdr:row>
                    <xdr:rowOff>0</xdr:rowOff>
                  </from>
                  <to xmlns:xdr="http://schemas.openxmlformats.org/drawingml/2006/spreadsheetDrawing">
                    <xdr:col>3</xdr:col>
                    <xdr:colOff>272415</xdr:colOff>
                    <xdr:row>13</xdr:row>
                    <xdr:rowOff>0</xdr:rowOff>
                  </to>
                </anchor>
              </controlPr>
            </control>
          </mc:Choice>
        </mc:AlternateContent>
        <mc:AlternateContent>
          <mc:Choice Requires="x14">
            <control shapeId="23606" r:id="rId25" name="オプション 54">
              <controlPr locked="0" defaultSize="0" autoFill="0" autoLine="0" autoPict="0">
                <anchor moveWithCells="1">
                  <from xmlns:xdr="http://schemas.openxmlformats.org/drawingml/2006/spreadsheetDrawing">
                    <xdr:col>3</xdr:col>
                    <xdr:colOff>0</xdr:colOff>
                    <xdr:row>13</xdr:row>
                    <xdr:rowOff>0</xdr:rowOff>
                  </from>
                  <to xmlns:xdr="http://schemas.openxmlformats.org/drawingml/2006/spreadsheetDrawing">
                    <xdr:col>3</xdr:col>
                    <xdr:colOff>272415</xdr:colOff>
                    <xdr:row>14</xdr:row>
                    <xdr:rowOff>0</xdr:rowOff>
                  </to>
                </anchor>
              </controlPr>
            </control>
          </mc:Choice>
        </mc:AlternateContent>
        <mc:AlternateContent>
          <mc:Choice Requires="x14">
            <control shapeId="23607" r:id="rId26" name="オプション 55">
              <controlPr locked="0" defaultSize="0" autoFill="0" autoLine="0" autoPict="0">
                <anchor moveWithCells="1">
                  <from xmlns:xdr="http://schemas.openxmlformats.org/drawingml/2006/spreadsheetDrawing">
                    <xdr:col>3</xdr:col>
                    <xdr:colOff>0</xdr:colOff>
                    <xdr:row>14</xdr:row>
                    <xdr:rowOff>0</xdr:rowOff>
                  </from>
                  <to xmlns:xdr="http://schemas.openxmlformats.org/drawingml/2006/spreadsheetDrawing">
                    <xdr:col>3</xdr:col>
                    <xdr:colOff>272415</xdr:colOff>
                    <xdr:row>15</xdr:row>
                    <xdr:rowOff>0</xdr:rowOff>
                  </to>
                </anchor>
              </controlPr>
            </control>
          </mc:Choice>
        </mc:AlternateContent>
        <mc:AlternateContent>
          <mc:Choice Requires="x14">
            <control shapeId="23608" r:id="rId27" name="オプション 56">
              <controlPr locked="0" defaultSize="0" autoFill="0" autoLine="0" autoPict="0">
                <anchor moveWithCells="1">
                  <from xmlns:xdr="http://schemas.openxmlformats.org/drawingml/2006/spreadsheetDrawing">
                    <xdr:col>3</xdr:col>
                    <xdr:colOff>0</xdr:colOff>
                    <xdr:row>15</xdr:row>
                    <xdr:rowOff>0</xdr:rowOff>
                  </from>
                  <to xmlns:xdr="http://schemas.openxmlformats.org/drawingml/2006/spreadsheetDrawing">
                    <xdr:col>3</xdr:col>
                    <xdr:colOff>272415</xdr:colOff>
                    <xdr:row>16</xdr:row>
                    <xdr:rowOff>0</xdr:rowOff>
                  </to>
                </anchor>
              </controlPr>
            </control>
          </mc:Choice>
        </mc:AlternateContent>
        <mc:AlternateContent>
          <mc:Choice Requires="x14">
            <control shapeId="23609" r:id="rId28" name="オプション 57">
              <controlPr locked="0" defaultSize="0" autoFill="0" autoLine="0" autoPict="0">
                <anchor moveWithCells="1">
                  <from xmlns:xdr="http://schemas.openxmlformats.org/drawingml/2006/spreadsheetDrawing">
                    <xdr:col>3</xdr:col>
                    <xdr:colOff>0</xdr:colOff>
                    <xdr:row>16</xdr:row>
                    <xdr:rowOff>0</xdr:rowOff>
                  </from>
                  <to xmlns:xdr="http://schemas.openxmlformats.org/drawingml/2006/spreadsheetDrawing">
                    <xdr:col>3</xdr:col>
                    <xdr:colOff>272415</xdr:colOff>
                    <xdr:row>17</xdr:row>
                    <xdr:rowOff>0</xdr:rowOff>
                  </to>
                </anchor>
              </controlPr>
            </control>
          </mc:Choice>
        </mc:AlternateContent>
        <mc:AlternateContent>
          <mc:Choice Requires="x14">
            <control shapeId="23610" r:id="rId29" name="グループ 58">
              <controlPr defaultSize="0" autoFill="0" autoPict="0">
                <anchor moveWithCells="1">
                  <from xmlns:xdr="http://schemas.openxmlformats.org/drawingml/2006/spreadsheetDrawing">
                    <xdr:col>3</xdr:col>
                    <xdr:colOff>0</xdr:colOff>
                    <xdr:row>12</xdr:row>
                    <xdr:rowOff>0</xdr:rowOff>
                  </from>
                  <to xmlns:xdr="http://schemas.openxmlformats.org/drawingml/2006/spreadsheetDrawing">
                    <xdr:col>3</xdr:col>
                    <xdr:colOff>272415</xdr:colOff>
                    <xdr:row>17</xdr:row>
                    <xdr:rowOff>0</xdr:rowOff>
                  </to>
                </anchor>
              </controlPr>
            </control>
          </mc:Choice>
        </mc:AlternateContent>
        <mc:AlternateContent>
          <mc:Choice Requires="x14">
            <control shapeId="23611" r:id="rId30" name="オプション 59">
              <controlPr locked="0" defaultSize="0" autoFill="0" autoLine="0" autoPict="0">
                <anchor moveWithCells="1">
                  <from xmlns:xdr="http://schemas.openxmlformats.org/drawingml/2006/spreadsheetDrawing">
                    <xdr:col>3</xdr:col>
                    <xdr:colOff>0</xdr:colOff>
                    <xdr:row>25</xdr:row>
                    <xdr:rowOff>0</xdr:rowOff>
                  </from>
                  <to xmlns:xdr="http://schemas.openxmlformats.org/drawingml/2006/spreadsheetDrawing">
                    <xdr:col>3</xdr:col>
                    <xdr:colOff>272415</xdr:colOff>
                    <xdr:row>26</xdr:row>
                    <xdr:rowOff>0</xdr:rowOff>
                  </to>
                </anchor>
              </controlPr>
            </control>
          </mc:Choice>
        </mc:AlternateContent>
        <mc:AlternateContent>
          <mc:Choice Requires="x14">
            <control shapeId="23612" r:id="rId31" name="オプション 60">
              <controlPr locked="0" defaultSize="0" autoFill="0" autoLine="0" autoPict="0">
                <anchor moveWithCells="1">
                  <from xmlns:xdr="http://schemas.openxmlformats.org/drawingml/2006/spreadsheetDrawing">
                    <xdr:col>3</xdr:col>
                    <xdr:colOff>0</xdr:colOff>
                    <xdr:row>26</xdr:row>
                    <xdr:rowOff>0</xdr:rowOff>
                  </from>
                  <to xmlns:xdr="http://schemas.openxmlformats.org/drawingml/2006/spreadsheetDrawing">
                    <xdr:col>3</xdr:col>
                    <xdr:colOff>272415</xdr:colOff>
                    <xdr:row>27</xdr:row>
                    <xdr:rowOff>0</xdr:rowOff>
                  </to>
                </anchor>
              </controlPr>
            </control>
          </mc:Choice>
        </mc:AlternateContent>
        <mc:AlternateContent>
          <mc:Choice Requires="x14">
            <control shapeId="23613" r:id="rId32" name="オプション 61">
              <controlPr locked="0" defaultSize="0" autoFill="0" autoLine="0" autoPict="0">
                <anchor moveWithCells="1">
                  <from xmlns:xdr="http://schemas.openxmlformats.org/drawingml/2006/spreadsheetDrawing">
                    <xdr:col>3</xdr:col>
                    <xdr:colOff>0</xdr:colOff>
                    <xdr:row>27</xdr:row>
                    <xdr:rowOff>0</xdr:rowOff>
                  </from>
                  <to xmlns:xdr="http://schemas.openxmlformats.org/drawingml/2006/spreadsheetDrawing">
                    <xdr:col>3</xdr:col>
                    <xdr:colOff>272415</xdr:colOff>
                    <xdr:row>28</xdr:row>
                    <xdr:rowOff>0</xdr:rowOff>
                  </to>
                </anchor>
              </controlPr>
            </control>
          </mc:Choice>
        </mc:AlternateContent>
        <mc:AlternateContent>
          <mc:Choice Requires="x14">
            <control shapeId="23614" r:id="rId33" name="オプション 62">
              <controlPr locked="0" defaultSize="0" autoFill="0" autoLine="0" autoPict="0">
                <anchor moveWithCells="1">
                  <from xmlns:xdr="http://schemas.openxmlformats.org/drawingml/2006/spreadsheetDrawing">
                    <xdr:col>3</xdr:col>
                    <xdr:colOff>0</xdr:colOff>
                    <xdr:row>28</xdr:row>
                    <xdr:rowOff>0</xdr:rowOff>
                  </from>
                  <to xmlns:xdr="http://schemas.openxmlformats.org/drawingml/2006/spreadsheetDrawing">
                    <xdr:col>3</xdr:col>
                    <xdr:colOff>272415</xdr:colOff>
                    <xdr:row>29</xdr:row>
                    <xdr:rowOff>0</xdr:rowOff>
                  </to>
                </anchor>
              </controlPr>
            </control>
          </mc:Choice>
        </mc:AlternateContent>
        <mc:AlternateContent>
          <mc:Choice Requires="x14">
            <control shapeId="23615" r:id="rId34" name="オプション 63">
              <controlPr locked="0" defaultSize="0" autoFill="0" autoLine="0" autoPict="0">
                <anchor moveWithCells="1">
                  <from xmlns:xdr="http://schemas.openxmlformats.org/drawingml/2006/spreadsheetDrawing">
                    <xdr:col>3</xdr:col>
                    <xdr:colOff>0</xdr:colOff>
                    <xdr:row>29</xdr:row>
                    <xdr:rowOff>0</xdr:rowOff>
                  </from>
                  <to xmlns:xdr="http://schemas.openxmlformats.org/drawingml/2006/spreadsheetDrawing">
                    <xdr:col>3</xdr:col>
                    <xdr:colOff>272415</xdr:colOff>
                    <xdr:row>30</xdr:row>
                    <xdr:rowOff>0</xdr:rowOff>
                  </to>
                </anchor>
              </controlPr>
            </control>
          </mc:Choice>
        </mc:AlternateContent>
        <mc:AlternateContent>
          <mc:Choice Requires="x14">
            <control shapeId="23616" r:id="rId35" name="グループ 64">
              <controlPr defaultSize="0" autoFill="0" autoPict="0">
                <anchor moveWithCells="1">
                  <from xmlns:xdr="http://schemas.openxmlformats.org/drawingml/2006/spreadsheetDrawing">
                    <xdr:col>3</xdr:col>
                    <xdr:colOff>0</xdr:colOff>
                    <xdr:row>25</xdr:row>
                    <xdr:rowOff>0</xdr:rowOff>
                  </from>
                  <to xmlns:xdr="http://schemas.openxmlformats.org/drawingml/2006/spreadsheetDrawing">
                    <xdr:col>3</xdr:col>
                    <xdr:colOff>272415</xdr:colOff>
                    <xdr:row>30</xdr:row>
                    <xdr:rowOff>0</xdr:rowOff>
                  </to>
                </anchor>
              </controlPr>
            </control>
          </mc:Choice>
        </mc:AlternateContent>
        <mc:AlternateContent>
          <mc:Choice Requires="x14">
            <control shapeId="23617" r:id="rId36" name="オプション 65">
              <controlPr locked="0" defaultSize="0" autoFill="0" autoLine="0" autoPict="0">
                <anchor moveWithCells="1">
                  <from xmlns:xdr="http://schemas.openxmlformats.org/drawingml/2006/spreadsheetDrawing">
                    <xdr:col>3</xdr:col>
                    <xdr:colOff>0</xdr:colOff>
                    <xdr:row>33</xdr:row>
                    <xdr:rowOff>0</xdr:rowOff>
                  </from>
                  <to xmlns:xdr="http://schemas.openxmlformats.org/drawingml/2006/spreadsheetDrawing">
                    <xdr:col>3</xdr:col>
                    <xdr:colOff>272415</xdr:colOff>
                    <xdr:row>34</xdr:row>
                    <xdr:rowOff>0</xdr:rowOff>
                  </to>
                </anchor>
              </controlPr>
            </control>
          </mc:Choice>
        </mc:AlternateContent>
        <mc:AlternateContent>
          <mc:Choice Requires="x14">
            <control shapeId="23618" r:id="rId37" name="オプション 66">
              <controlPr locked="0" defaultSize="0" autoFill="0" autoLine="0" autoPict="0">
                <anchor moveWithCells="1">
                  <from xmlns:xdr="http://schemas.openxmlformats.org/drawingml/2006/spreadsheetDrawing">
                    <xdr:col>3</xdr:col>
                    <xdr:colOff>0</xdr:colOff>
                    <xdr:row>34</xdr:row>
                    <xdr:rowOff>0</xdr:rowOff>
                  </from>
                  <to xmlns:xdr="http://schemas.openxmlformats.org/drawingml/2006/spreadsheetDrawing">
                    <xdr:col>3</xdr:col>
                    <xdr:colOff>272415</xdr:colOff>
                    <xdr:row>35</xdr:row>
                    <xdr:rowOff>0</xdr:rowOff>
                  </to>
                </anchor>
              </controlPr>
            </control>
          </mc:Choice>
        </mc:AlternateContent>
        <mc:AlternateContent>
          <mc:Choice Requires="x14">
            <control shapeId="23619" r:id="rId38" name="グループ 67">
              <controlPr defaultSize="0" autoFill="0" autoPict="0">
                <anchor moveWithCells="1">
                  <from xmlns:xdr="http://schemas.openxmlformats.org/drawingml/2006/spreadsheetDrawing">
                    <xdr:col>3</xdr:col>
                    <xdr:colOff>0</xdr:colOff>
                    <xdr:row>33</xdr:row>
                    <xdr:rowOff>0</xdr:rowOff>
                  </from>
                  <to xmlns:xdr="http://schemas.openxmlformats.org/drawingml/2006/spreadsheetDrawing">
                    <xdr:col>3</xdr:col>
                    <xdr:colOff>272415</xdr:colOff>
                    <xdr:row>35</xdr:row>
                    <xdr:rowOff>0</xdr:rowOff>
                  </to>
                </anchor>
              </controlPr>
            </control>
          </mc:Choice>
        </mc:AlternateContent>
        <mc:AlternateContent>
          <mc:Choice Requires="x14">
            <control shapeId="23620" r:id="rId39" name="オプション 68">
              <controlPr locked="0" defaultSize="0" autoFill="0" autoLine="0" autoPict="0">
                <anchor moveWithCells="1">
                  <from xmlns:xdr="http://schemas.openxmlformats.org/drawingml/2006/spreadsheetDrawing">
                    <xdr:col>3</xdr:col>
                    <xdr:colOff>0</xdr:colOff>
                    <xdr:row>51</xdr:row>
                    <xdr:rowOff>0</xdr:rowOff>
                  </from>
                  <to xmlns:xdr="http://schemas.openxmlformats.org/drawingml/2006/spreadsheetDrawing">
                    <xdr:col>3</xdr:col>
                    <xdr:colOff>272415</xdr:colOff>
                    <xdr:row>52</xdr:row>
                    <xdr:rowOff>0</xdr:rowOff>
                  </to>
                </anchor>
              </controlPr>
            </control>
          </mc:Choice>
        </mc:AlternateContent>
        <mc:AlternateContent>
          <mc:Choice Requires="x14">
            <control shapeId="23621" r:id="rId40" name="オプション 69">
              <controlPr locked="0" defaultSize="0" autoFill="0" autoLine="0" autoPict="0">
                <anchor moveWithCells="1">
                  <from xmlns:xdr="http://schemas.openxmlformats.org/drawingml/2006/spreadsheetDrawing">
                    <xdr:col>13</xdr:col>
                    <xdr:colOff>0</xdr:colOff>
                    <xdr:row>51</xdr:row>
                    <xdr:rowOff>0</xdr:rowOff>
                  </from>
                  <to xmlns:xdr="http://schemas.openxmlformats.org/drawingml/2006/spreadsheetDrawing">
                    <xdr:col>13</xdr:col>
                    <xdr:colOff>272415</xdr:colOff>
                    <xdr:row>52</xdr:row>
                    <xdr:rowOff>0</xdr:rowOff>
                  </to>
                </anchor>
              </controlPr>
            </control>
          </mc:Choice>
        </mc:AlternateContent>
        <mc:AlternateContent>
          <mc:Choice Requires="x14">
            <control shapeId="23622" r:id="rId41" name="オプション 70">
              <controlPr locked="0" defaultSize="0" autoFill="0" autoLine="0" autoPict="0">
                <anchor moveWithCells="1">
                  <from xmlns:xdr="http://schemas.openxmlformats.org/drawingml/2006/spreadsheetDrawing">
                    <xdr:col>22</xdr:col>
                    <xdr:colOff>272415</xdr:colOff>
                    <xdr:row>51</xdr:row>
                    <xdr:rowOff>0</xdr:rowOff>
                  </from>
                  <to xmlns:xdr="http://schemas.openxmlformats.org/drawingml/2006/spreadsheetDrawing">
                    <xdr:col>23</xdr:col>
                    <xdr:colOff>266700</xdr:colOff>
                    <xdr:row>52</xdr:row>
                    <xdr:rowOff>0</xdr:rowOff>
                  </to>
                </anchor>
              </controlPr>
            </control>
          </mc:Choice>
        </mc:AlternateContent>
        <mc:AlternateContent>
          <mc:Choice Requires="x14">
            <control shapeId="23623" r:id="rId42" name="オプション 71">
              <controlPr locked="0" defaultSize="0" autoFill="0" autoLine="0" autoPict="0">
                <anchor moveWithCells="1">
                  <from xmlns:xdr="http://schemas.openxmlformats.org/drawingml/2006/spreadsheetDrawing">
                    <xdr:col>3</xdr:col>
                    <xdr:colOff>0</xdr:colOff>
                    <xdr:row>52</xdr:row>
                    <xdr:rowOff>0</xdr:rowOff>
                  </from>
                  <to xmlns:xdr="http://schemas.openxmlformats.org/drawingml/2006/spreadsheetDrawing">
                    <xdr:col>3</xdr:col>
                    <xdr:colOff>272415</xdr:colOff>
                    <xdr:row>53</xdr:row>
                    <xdr:rowOff>0</xdr:rowOff>
                  </to>
                </anchor>
              </controlPr>
            </control>
          </mc:Choice>
        </mc:AlternateContent>
        <mc:AlternateContent>
          <mc:Choice Requires="x14">
            <control shapeId="23624" r:id="rId43" name="グループ 72">
              <controlPr defaultSize="0" autoFill="0" autoPict="0">
                <anchor moveWithCells="1">
                  <from xmlns:xdr="http://schemas.openxmlformats.org/drawingml/2006/spreadsheetDrawing">
                    <xdr:col>2</xdr:col>
                    <xdr:colOff>190500</xdr:colOff>
                    <xdr:row>50</xdr:row>
                    <xdr:rowOff>165100</xdr:rowOff>
                  </from>
                  <to xmlns:xdr="http://schemas.openxmlformats.org/drawingml/2006/spreadsheetDrawing">
                    <xdr:col>28</xdr:col>
                    <xdr:colOff>127000</xdr:colOff>
                    <xdr:row>53</xdr:row>
                    <xdr:rowOff>70485</xdr:rowOff>
                  </to>
                </anchor>
              </controlPr>
            </control>
          </mc:Choice>
        </mc:AlternateContent>
        <mc:AlternateContent>
          <mc:Choice Requires="x14">
            <control shapeId="23625" r:id="rId44" name="オプション 73">
              <controlPr locked="0" defaultSize="0" autoFill="0" autoLine="0" autoPict="0">
                <anchor moveWithCells="1">
                  <from xmlns:xdr="http://schemas.openxmlformats.org/drawingml/2006/spreadsheetDrawing">
                    <xdr:col>3</xdr:col>
                    <xdr:colOff>0</xdr:colOff>
                    <xdr:row>84</xdr:row>
                    <xdr:rowOff>0</xdr:rowOff>
                  </from>
                  <to xmlns:xdr="http://schemas.openxmlformats.org/drawingml/2006/spreadsheetDrawing">
                    <xdr:col>3</xdr:col>
                    <xdr:colOff>272415</xdr:colOff>
                    <xdr:row>85</xdr:row>
                    <xdr:rowOff>0</xdr:rowOff>
                  </to>
                </anchor>
              </controlPr>
            </control>
          </mc:Choice>
        </mc:AlternateContent>
        <mc:AlternateContent>
          <mc:Choice Requires="x14">
            <control shapeId="23626" r:id="rId45" name="オプション 74">
              <controlPr locked="0" defaultSize="0" autoFill="0" autoLine="0" autoPict="0">
                <anchor moveWithCells="1">
                  <from xmlns:xdr="http://schemas.openxmlformats.org/drawingml/2006/spreadsheetDrawing">
                    <xdr:col>3</xdr:col>
                    <xdr:colOff>0</xdr:colOff>
                    <xdr:row>85</xdr:row>
                    <xdr:rowOff>0</xdr:rowOff>
                  </from>
                  <to xmlns:xdr="http://schemas.openxmlformats.org/drawingml/2006/spreadsheetDrawing">
                    <xdr:col>3</xdr:col>
                    <xdr:colOff>272415</xdr:colOff>
                    <xdr:row>86</xdr:row>
                    <xdr:rowOff>0</xdr:rowOff>
                  </to>
                </anchor>
              </controlPr>
            </control>
          </mc:Choice>
        </mc:AlternateContent>
        <mc:AlternateContent>
          <mc:Choice Requires="x14">
            <control shapeId="23627" r:id="rId46" name="オプション 75">
              <controlPr locked="0" defaultSize="0" autoFill="0" autoLine="0" autoPict="0">
                <anchor moveWithCells="1">
                  <from xmlns:xdr="http://schemas.openxmlformats.org/drawingml/2006/spreadsheetDrawing">
                    <xdr:col>3</xdr:col>
                    <xdr:colOff>0</xdr:colOff>
                    <xdr:row>86</xdr:row>
                    <xdr:rowOff>0</xdr:rowOff>
                  </from>
                  <to xmlns:xdr="http://schemas.openxmlformats.org/drawingml/2006/spreadsheetDrawing">
                    <xdr:col>3</xdr:col>
                    <xdr:colOff>272415</xdr:colOff>
                    <xdr:row>87</xdr:row>
                    <xdr:rowOff>0</xdr:rowOff>
                  </to>
                </anchor>
              </controlPr>
            </control>
          </mc:Choice>
        </mc:AlternateContent>
        <mc:AlternateContent>
          <mc:Choice Requires="x14">
            <control shapeId="23628" r:id="rId47" name="オプション 76">
              <controlPr locked="0" defaultSize="0" autoFill="0" autoLine="0" autoPict="0">
                <anchor moveWithCells="1">
                  <from xmlns:xdr="http://schemas.openxmlformats.org/drawingml/2006/spreadsheetDrawing">
                    <xdr:col>3</xdr:col>
                    <xdr:colOff>0</xdr:colOff>
                    <xdr:row>87</xdr:row>
                    <xdr:rowOff>0</xdr:rowOff>
                  </from>
                  <to xmlns:xdr="http://schemas.openxmlformats.org/drawingml/2006/spreadsheetDrawing">
                    <xdr:col>3</xdr:col>
                    <xdr:colOff>272415</xdr:colOff>
                    <xdr:row>88</xdr:row>
                    <xdr:rowOff>0</xdr:rowOff>
                  </to>
                </anchor>
              </controlPr>
            </control>
          </mc:Choice>
        </mc:AlternateContent>
        <mc:AlternateContent>
          <mc:Choice Requires="x14">
            <control shapeId="23629" r:id="rId48" name="オプション 77">
              <controlPr locked="0" defaultSize="0" autoFill="0" autoLine="0" autoPict="0">
                <anchor moveWithCells="1">
                  <from xmlns:xdr="http://schemas.openxmlformats.org/drawingml/2006/spreadsheetDrawing">
                    <xdr:col>3</xdr:col>
                    <xdr:colOff>0</xdr:colOff>
                    <xdr:row>88</xdr:row>
                    <xdr:rowOff>0</xdr:rowOff>
                  </from>
                  <to xmlns:xdr="http://schemas.openxmlformats.org/drawingml/2006/spreadsheetDrawing">
                    <xdr:col>3</xdr:col>
                    <xdr:colOff>272415</xdr:colOff>
                    <xdr:row>89</xdr:row>
                    <xdr:rowOff>0</xdr:rowOff>
                  </to>
                </anchor>
              </controlPr>
            </control>
          </mc:Choice>
        </mc:AlternateContent>
        <mc:AlternateContent>
          <mc:Choice Requires="x14">
            <control shapeId="23630" r:id="rId49" name="グループ 78">
              <controlPr defaultSize="0" autoFill="0" autoPict="0">
                <anchor moveWithCells="1">
                  <from xmlns:xdr="http://schemas.openxmlformats.org/drawingml/2006/spreadsheetDrawing">
                    <xdr:col>3</xdr:col>
                    <xdr:colOff>0</xdr:colOff>
                    <xdr:row>83</xdr:row>
                    <xdr:rowOff>208280</xdr:rowOff>
                  </from>
                  <to xmlns:xdr="http://schemas.openxmlformats.org/drawingml/2006/spreadsheetDrawing">
                    <xdr:col>3</xdr:col>
                    <xdr:colOff>272415</xdr:colOff>
                    <xdr:row>89</xdr:row>
                    <xdr:rowOff>0</xdr:rowOff>
                  </to>
                </anchor>
              </controlPr>
            </control>
          </mc:Choice>
        </mc:AlternateContent>
        <mc:AlternateContent>
          <mc:Choice Requires="x14">
            <control shapeId="23631" r:id="rId50" name="オプション 79">
              <controlPr locked="0" defaultSize="0" autoFill="0" autoLine="0" autoPict="0">
                <anchor moveWithCells="1">
                  <from xmlns:xdr="http://schemas.openxmlformats.org/drawingml/2006/spreadsheetDrawing">
                    <xdr:col>3</xdr:col>
                    <xdr:colOff>0</xdr:colOff>
                    <xdr:row>91</xdr:row>
                    <xdr:rowOff>0</xdr:rowOff>
                  </from>
                  <to xmlns:xdr="http://schemas.openxmlformats.org/drawingml/2006/spreadsheetDrawing">
                    <xdr:col>4</xdr:col>
                    <xdr:colOff>38100</xdr:colOff>
                    <xdr:row>92</xdr:row>
                    <xdr:rowOff>0</xdr:rowOff>
                  </to>
                </anchor>
              </controlPr>
            </control>
          </mc:Choice>
        </mc:AlternateContent>
        <mc:AlternateContent>
          <mc:Choice Requires="x14">
            <control shapeId="23632" r:id="rId51" name="オプション 80">
              <controlPr locked="0" defaultSize="0" autoFill="0" autoLine="0" autoPict="0">
                <anchor moveWithCells="1">
                  <from xmlns:xdr="http://schemas.openxmlformats.org/drawingml/2006/spreadsheetDrawing">
                    <xdr:col>3</xdr:col>
                    <xdr:colOff>0</xdr:colOff>
                    <xdr:row>92</xdr:row>
                    <xdr:rowOff>0</xdr:rowOff>
                  </from>
                  <to xmlns:xdr="http://schemas.openxmlformats.org/drawingml/2006/spreadsheetDrawing">
                    <xdr:col>4</xdr:col>
                    <xdr:colOff>38100</xdr:colOff>
                    <xdr:row>93</xdr:row>
                    <xdr:rowOff>0</xdr:rowOff>
                  </to>
                </anchor>
              </controlPr>
            </control>
          </mc:Choice>
        </mc:AlternateContent>
        <mc:AlternateContent>
          <mc:Choice Requires="x14">
            <control shapeId="23633" r:id="rId52" name="グループ 81">
              <controlPr defaultSize="0" autoFill="0" autoPict="0">
                <anchor moveWithCells="1">
                  <from xmlns:xdr="http://schemas.openxmlformats.org/drawingml/2006/spreadsheetDrawing">
                    <xdr:col>2</xdr:col>
                    <xdr:colOff>222250</xdr:colOff>
                    <xdr:row>90</xdr:row>
                    <xdr:rowOff>165100</xdr:rowOff>
                  </from>
                  <to xmlns:xdr="http://schemas.openxmlformats.org/drawingml/2006/spreadsheetDrawing">
                    <xdr:col>3</xdr:col>
                    <xdr:colOff>272415</xdr:colOff>
                    <xdr:row>93</xdr:row>
                    <xdr:rowOff>50800</xdr:rowOff>
                  </to>
                </anchor>
              </controlPr>
            </control>
          </mc:Choice>
        </mc:AlternateContent>
        <mc:AlternateContent>
          <mc:Choice Requires="x14">
            <control shapeId="23634" r:id="rId53" name="チェック 82">
              <controlPr locked="0" defaultSize="0" autoFill="0" autoLine="0" autoPict="0">
                <anchor moveWithCells="1">
                  <from xmlns:xdr="http://schemas.openxmlformats.org/drawingml/2006/spreadsheetDrawing">
                    <xdr:col>3</xdr:col>
                    <xdr:colOff>76200</xdr:colOff>
                    <xdr:row>104</xdr:row>
                    <xdr:rowOff>183515</xdr:rowOff>
                  </from>
                  <to xmlns:xdr="http://schemas.openxmlformats.org/drawingml/2006/spreadsheetDrawing">
                    <xdr:col>4</xdr:col>
                    <xdr:colOff>260350</xdr:colOff>
                    <xdr:row>106</xdr:row>
                    <xdr:rowOff>31750</xdr:rowOff>
                  </to>
                </anchor>
              </controlPr>
            </control>
          </mc:Choice>
        </mc:AlternateContent>
        <mc:AlternateContent>
          <mc:Choice Requires="x14">
            <control shapeId="23635" r:id="rId54" name="グループ 83">
              <controlPr defaultSize="0" autoFill="0" autoPict="0">
                <anchor moveWithCells="1">
                  <from xmlns:xdr="http://schemas.openxmlformats.org/drawingml/2006/spreadsheetDrawing">
                    <xdr:col>2</xdr:col>
                    <xdr:colOff>228600</xdr:colOff>
                    <xdr:row>20</xdr:row>
                    <xdr:rowOff>153035</xdr:rowOff>
                  </from>
                  <to xmlns:xdr="http://schemas.openxmlformats.org/drawingml/2006/spreadsheetDrawing">
                    <xdr:col>4</xdr:col>
                    <xdr:colOff>38100</xdr:colOff>
                    <xdr:row>23</xdr:row>
                    <xdr:rowOff>88900</xdr:rowOff>
                  </to>
                </anchor>
              </controlPr>
            </control>
          </mc:Choice>
        </mc:AlternateContent>
        <mc:AlternateContent>
          <mc:Choice Requires="x14">
            <control shapeId="23636" r:id="rId55" name="オプション 84">
              <controlPr locked="0" defaultSize="0" autoFill="0" autoLine="0" autoPict="0">
                <anchor moveWithCells="1">
                  <from xmlns:xdr="http://schemas.openxmlformats.org/drawingml/2006/spreadsheetDrawing">
                    <xdr:col>3</xdr:col>
                    <xdr:colOff>0</xdr:colOff>
                    <xdr:row>21</xdr:row>
                    <xdr:rowOff>0</xdr:rowOff>
                  </from>
                  <to xmlns:xdr="http://schemas.openxmlformats.org/drawingml/2006/spreadsheetDrawing">
                    <xdr:col>3</xdr:col>
                    <xdr:colOff>272415</xdr:colOff>
                    <xdr:row>22</xdr:row>
                    <xdr:rowOff>0</xdr:rowOff>
                  </to>
                </anchor>
              </controlPr>
            </control>
          </mc:Choice>
        </mc:AlternateContent>
        <mc:AlternateContent>
          <mc:Choice Requires="x14">
            <control shapeId="23637" r:id="rId56" name="オプション 85">
              <controlPr locked="0" defaultSize="0" autoFill="0" autoLine="0" autoPict="0">
                <anchor moveWithCells="1">
                  <from xmlns:xdr="http://schemas.openxmlformats.org/drawingml/2006/spreadsheetDrawing">
                    <xdr:col>3</xdr:col>
                    <xdr:colOff>0</xdr:colOff>
                    <xdr:row>22</xdr:row>
                    <xdr:rowOff>0</xdr:rowOff>
                  </from>
                  <to xmlns:xdr="http://schemas.openxmlformats.org/drawingml/2006/spreadsheetDrawing">
                    <xdr:col>3</xdr:col>
                    <xdr:colOff>272415</xdr:colOff>
                    <xdr:row>23</xdr:row>
                    <xdr:rowOff>0</xdr:rowOff>
                  </to>
                </anchor>
              </controlPr>
            </control>
          </mc:Choice>
        </mc:AlternateContent>
        <mc:AlternateContent>
          <mc:Choice Requires="x14">
            <control shapeId="23638" r:id="rId57" name="チェック 86">
              <controlPr locked="0" defaultSize="0" autoFill="0" autoLine="0" autoPict="0">
                <anchor moveWithCells="1">
                  <from xmlns:xdr="http://schemas.openxmlformats.org/drawingml/2006/spreadsheetDrawing">
                    <xdr:col>3</xdr:col>
                    <xdr:colOff>12700</xdr:colOff>
                    <xdr:row>128</xdr:row>
                    <xdr:rowOff>203200</xdr:rowOff>
                  </from>
                  <to xmlns:xdr="http://schemas.openxmlformats.org/drawingml/2006/spreadsheetDrawing">
                    <xdr:col>4</xdr:col>
                    <xdr:colOff>184150</xdr:colOff>
                    <xdr:row>130</xdr:row>
                    <xdr:rowOff>31750</xdr:rowOff>
                  </to>
                </anchor>
              </controlPr>
            </control>
          </mc:Choice>
        </mc:AlternateContent>
        <mc:AlternateContent>
          <mc:Choice Requires="x14">
            <control shapeId="23639" r:id="rId58" name="チェック 87">
              <controlPr locked="0" defaultSize="0" autoFill="0" autoLine="0" autoPict="0">
                <anchor moveWithCells="1">
                  <from xmlns:xdr="http://schemas.openxmlformats.org/drawingml/2006/spreadsheetDrawing">
                    <xdr:col>3</xdr:col>
                    <xdr:colOff>12700</xdr:colOff>
                    <xdr:row>130</xdr:row>
                    <xdr:rowOff>0</xdr:rowOff>
                  </from>
                  <to xmlns:xdr="http://schemas.openxmlformats.org/drawingml/2006/spreadsheetDrawing">
                    <xdr:col>4</xdr:col>
                    <xdr:colOff>184150</xdr:colOff>
                    <xdr:row>131</xdr:row>
                    <xdr:rowOff>31750</xdr:rowOff>
                  </to>
                </anchor>
              </controlPr>
            </control>
          </mc:Choice>
        </mc:AlternateContent>
        <mc:AlternateContent>
          <mc:Choice Requires="x14">
            <control shapeId="23640" r:id="rId59" name="チェック 88">
              <controlPr locked="0" defaultSize="0" autoFill="0" autoLine="0" autoPict="0">
                <anchor moveWithCells="1">
                  <from xmlns:xdr="http://schemas.openxmlformats.org/drawingml/2006/spreadsheetDrawing">
                    <xdr:col>3</xdr:col>
                    <xdr:colOff>12700</xdr:colOff>
                    <xdr:row>131</xdr:row>
                    <xdr:rowOff>0</xdr:rowOff>
                  </from>
                  <to xmlns:xdr="http://schemas.openxmlformats.org/drawingml/2006/spreadsheetDrawing">
                    <xdr:col>4</xdr:col>
                    <xdr:colOff>184150</xdr:colOff>
                    <xdr:row>132</xdr:row>
                    <xdr:rowOff>31750</xdr:rowOff>
                  </to>
                </anchor>
              </controlPr>
            </control>
          </mc:Choice>
        </mc:AlternateContent>
        <mc:AlternateContent>
          <mc:Choice Requires="x14">
            <control shapeId="23641" r:id="rId60" name="チェック 89">
              <controlPr locked="0" defaultSize="0" autoFill="0" autoLine="0" autoPict="0">
                <anchor moveWithCells="1">
                  <from xmlns:xdr="http://schemas.openxmlformats.org/drawingml/2006/spreadsheetDrawing">
                    <xdr:col>3</xdr:col>
                    <xdr:colOff>12700</xdr:colOff>
                    <xdr:row>132</xdr:row>
                    <xdr:rowOff>0</xdr:rowOff>
                  </from>
                  <to xmlns:xdr="http://schemas.openxmlformats.org/drawingml/2006/spreadsheetDrawing">
                    <xdr:col>4</xdr:col>
                    <xdr:colOff>184150</xdr:colOff>
                    <xdr:row>133</xdr:row>
                    <xdr:rowOff>31750</xdr:rowOff>
                  </to>
                </anchor>
              </controlPr>
            </control>
          </mc:Choice>
        </mc:AlternateContent>
        <mc:AlternateContent>
          <mc:Choice Requires="x14">
            <control shapeId="23642" r:id="rId61" name="チェック 90">
              <controlPr locked="0" defaultSize="0" autoFill="0" autoLine="0" autoPict="0">
                <anchor moveWithCells="1">
                  <from xmlns:xdr="http://schemas.openxmlformats.org/drawingml/2006/spreadsheetDrawing">
                    <xdr:col>3</xdr:col>
                    <xdr:colOff>12700</xdr:colOff>
                    <xdr:row>132</xdr:row>
                    <xdr:rowOff>203200</xdr:rowOff>
                  </from>
                  <to xmlns:xdr="http://schemas.openxmlformats.org/drawingml/2006/spreadsheetDrawing">
                    <xdr:col>4</xdr:col>
                    <xdr:colOff>184150</xdr:colOff>
                    <xdr:row>134</xdr:row>
                    <xdr:rowOff>31750</xdr:rowOff>
                  </to>
                </anchor>
              </controlPr>
            </control>
          </mc:Choice>
        </mc:AlternateContent>
        <mc:AlternateContent>
          <mc:Choice Requires="x14">
            <control shapeId="23643" r:id="rId62" name="チェック 91">
              <controlPr locked="0" defaultSize="0" autoFill="0" autoLine="0" autoPict="0">
                <anchor moveWithCells="1">
                  <from xmlns:xdr="http://schemas.openxmlformats.org/drawingml/2006/spreadsheetDrawing">
                    <xdr:col>3</xdr:col>
                    <xdr:colOff>31750</xdr:colOff>
                    <xdr:row>133</xdr:row>
                    <xdr:rowOff>190500</xdr:rowOff>
                  </from>
                  <to xmlns:xdr="http://schemas.openxmlformats.org/drawingml/2006/spreadsheetDrawing">
                    <xdr:col>4</xdr:col>
                    <xdr:colOff>184150</xdr:colOff>
                    <xdr:row>135</xdr:row>
                    <xdr:rowOff>12065</xdr:rowOff>
                  </to>
                </anchor>
              </controlPr>
            </control>
          </mc:Choice>
        </mc:AlternateContent>
        <mc:AlternateContent>
          <mc:Choice Requires="x14">
            <control shapeId="23644" r:id="rId63" name="チェック 92">
              <controlPr locked="0" defaultSize="0" autoFill="0" autoLine="0" autoPict="0">
                <anchor moveWithCells="1">
                  <from xmlns:xdr="http://schemas.openxmlformats.org/drawingml/2006/spreadsheetDrawing">
                    <xdr:col>3</xdr:col>
                    <xdr:colOff>31750</xdr:colOff>
                    <xdr:row>134</xdr:row>
                    <xdr:rowOff>190500</xdr:rowOff>
                  </from>
                  <to xmlns:xdr="http://schemas.openxmlformats.org/drawingml/2006/spreadsheetDrawing">
                    <xdr:col>4</xdr:col>
                    <xdr:colOff>184150</xdr:colOff>
                    <xdr:row>136</xdr:row>
                    <xdr:rowOff>12065</xdr:rowOff>
                  </to>
                </anchor>
              </controlPr>
            </control>
          </mc:Choice>
        </mc:AlternateContent>
        <mc:AlternateContent>
          <mc:Choice Requires="x14">
            <control shapeId="23645" r:id="rId64" name="オプション 93">
              <controlPr locked="0" defaultSize="0" autoFill="0" autoLine="0" autoPict="0">
                <anchor moveWithCells="1">
                  <from xmlns:xdr="http://schemas.openxmlformats.org/drawingml/2006/spreadsheetDrawing">
                    <xdr:col>3</xdr:col>
                    <xdr:colOff>0</xdr:colOff>
                    <xdr:row>65</xdr:row>
                    <xdr:rowOff>0</xdr:rowOff>
                  </from>
                  <to xmlns:xdr="http://schemas.openxmlformats.org/drawingml/2006/spreadsheetDrawing">
                    <xdr:col>3</xdr:col>
                    <xdr:colOff>272415</xdr:colOff>
                    <xdr:row>66</xdr:row>
                    <xdr:rowOff>0</xdr:rowOff>
                  </to>
                </anchor>
              </controlPr>
            </control>
          </mc:Choice>
        </mc:AlternateContent>
        <mc:AlternateContent>
          <mc:Choice Requires="x14">
            <control shapeId="23646" r:id="rId65" name="オプション 94">
              <controlPr locked="0" defaultSize="0" autoFill="0" autoLine="0" autoPict="0">
                <anchor moveWithCells="1">
                  <from xmlns:xdr="http://schemas.openxmlformats.org/drawingml/2006/spreadsheetDrawing">
                    <xdr:col>16</xdr:col>
                    <xdr:colOff>0</xdr:colOff>
                    <xdr:row>65</xdr:row>
                    <xdr:rowOff>0</xdr:rowOff>
                  </from>
                  <to xmlns:xdr="http://schemas.openxmlformats.org/drawingml/2006/spreadsheetDrawing">
                    <xdr:col>16</xdr:col>
                    <xdr:colOff>272415</xdr:colOff>
                    <xdr:row>66</xdr:row>
                    <xdr:rowOff>0</xdr:rowOff>
                  </to>
                </anchor>
              </controlPr>
            </control>
          </mc:Choice>
        </mc:AlternateContent>
        <mc:AlternateContent>
          <mc:Choice Requires="x14">
            <control shapeId="23647" r:id="rId66" name="グループ 95">
              <controlPr defaultSize="0" autoFill="0" autoPict="0">
                <anchor moveWithCells="1">
                  <from xmlns:xdr="http://schemas.openxmlformats.org/drawingml/2006/spreadsheetDrawing">
                    <xdr:col>2</xdr:col>
                    <xdr:colOff>228600</xdr:colOff>
                    <xdr:row>64</xdr:row>
                    <xdr:rowOff>146050</xdr:rowOff>
                  </from>
                  <to xmlns:xdr="http://schemas.openxmlformats.org/drawingml/2006/spreadsheetDrawing">
                    <xdr:col>17</xdr:col>
                    <xdr:colOff>184150</xdr:colOff>
                    <xdr:row>66</xdr:row>
                    <xdr:rowOff>50800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 id="{D6739D42-AA69-491A-8BA2-CEA54F77ACE8}">
            <xm:f>NOT('0.基礎情報'!$H$12='【発出時非表示】プルダウンリスト'!$B$6)</xm:f>
            <x14:dxf>
              <fill>
                <patternFill>
                  <bgColor theme="9"/>
                </patternFill>
              </fill>
            </x14:dxf>
          </x14:cfRule>
          <xm:sqref>B2:AH155</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DropDown="0" showInputMessage="1" showErrorMessage="1">
          <x14:formula1>
            <xm:f>'【発出時非表示】プルダウンリスト'!$H$4:$H$6</xm:f>
          </x14:formula1>
          <xm:sqref>Q112:R112</xm:sqref>
        </x14:dataValidation>
        <x14:dataValidation type="list" allowBlank="1" showDropDown="0" showInputMessage="1" showErrorMessage="1">
          <x14:formula1>
            <xm:f>'【発出時非表示】プルダウンリスト'!$I$4:$I$15</xm:f>
          </x14:formula1>
          <xm:sqref>T112:U112</xm:sqref>
        </x14:dataValidation>
        <x14:dataValidation type="list" allowBlank="1" showDropDown="0" showInputMessage="1" showErrorMessage="1">
          <x14:formula1>
            <xm:f>'【発出時非表示】プルダウンリスト'!$F$4:$F$6</xm:f>
          </x14:formula1>
          <xm:sqref>Q111:R111</xm:sqref>
        </x14:dataValidation>
        <x14:dataValidation type="list" allowBlank="1" showDropDown="0" showInputMessage="1" showErrorMessage="1">
          <x14:formula1>
            <xm:f>'【発出時非表示】プルダウンリスト'!$G$4:$G$15</xm:f>
          </x14:formula1>
          <xm:sqref>T111:U111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B2:AJ76"/>
  <sheetViews>
    <sheetView showGridLines="0" view="pageBreakPreview" topLeftCell="C49" zoomScaleSheetLayoutView="100" workbookViewId="0">
      <selection activeCell="D70" sqref="D70:AC75"/>
    </sheetView>
  </sheetViews>
  <sheetFormatPr defaultColWidth="8.58203125" defaultRowHeight="16.5"/>
  <cols>
    <col min="1" max="1" width="8.58203125" style="2"/>
    <col min="2" max="30" width="3.58203125" style="2" customWidth="1"/>
    <col min="31" max="32" width="3.58203125" style="267" customWidth="1"/>
    <col min="33" max="33" width="3.58203125" style="368" customWidth="1"/>
    <col min="34" max="34" width="3.58203125" style="2" customWidth="1"/>
    <col min="35" max="35" width="20.08203125" style="405" hidden="1" customWidth="1"/>
    <col min="36" max="36" width="3" style="2" hidden="1" customWidth="1"/>
    <col min="37" max="40" width="3" style="2" customWidth="1"/>
    <col min="41" max="16384" width="8.58203125" style="2"/>
  </cols>
  <sheetData>
    <row r="1" spans="2:35" ht="15" customHeight="1"/>
    <row r="2" spans="2:35" ht="19.5">
      <c r="B2" s="270"/>
      <c r="C2" s="276" t="s">
        <v>11926</v>
      </c>
      <c r="D2" s="270"/>
      <c r="E2" s="270"/>
      <c r="F2" s="270"/>
      <c r="G2" s="270"/>
      <c r="H2" s="270"/>
      <c r="I2" s="270"/>
      <c r="J2" s="270"/>
      <c r="K2" s="270"/>
      <c r="L2" s="334"/>
      <c r="M2" s="334"/>
      <c r="N2" s="338"/>
      <c r="O2" s="334"/>
      <c r="P2" s="334"/>
      <c r="Q2" s="334"/>
      <c r="R2" s="334"/>
      <c r="S2" s="334"/>
      <c r="T2" s="334"/>
      <c r="U2" s="334"/>
      <c r="V2" s="334"/>
      <c r="W2" s="334"/>
      <c r="X2" s="334"/>
      <c r="Y2" s="334"/>
      <c r="Z2" s="334"/>
      <c r="AA2" s="334"/>
      <c r="AB2" s="334"/>
      <c r="AC2" s="334"/>
      <c r="AD2" s="334"/>
      <c r="AE2" s="334"/>
      <c r="AF2" s="334"/>
      <c r="AG2" s="464"/>
      <c r="AH2" s="338"/>
      <c r="AI2" s="405" t="s">
        <v>580</v>
      </c>
    </row>
    <row r="3" spans="2:35">
      <c r="B3" s="267"/>
      <c r="D3" s="267"/>
      <c r="E3" s="267"/>
      <c r="F3" s="267"/>
      <c r="G3" s="267"/>
      <c r="H3" s="267"/>
      <c r="I3" s="267"/>
      <c r="J3" s="267"/>
      <c r="K3" s="267"/>
      <c r="L3" s="267"/>
      <c r="M3" s="267"/>
      <c r="N3" s="267"/>
      <c r="O3" s="267"/>
      <c r="Q3" s="267"/>
      <c r="S3" s="267"/>
      <c r="U3" s="267"/>
      <c r="W3" s="267"/>
      <c r="X3" s="267"/>
      <c r="Y3" s="267"/>
      <c r="Z3" s="267"/>
      <c r="AA3" s="267"/>
      <c r="AB3" s="267"/>
      <c r="AC3" s="267"/>
      <c r="AD3" s="267"/>
      <c r="AG3" s="367"/>
    </row>
    <row r="4" spans="2:35">
      <c r="B4" s="267"/>
      <c r="C4" s="3" t="s">
        <v>3987</v>
      </c>
      <c r="D4" s="267"/>
      <c r="E4" s="267"/>
      <c r="F4" s="267"/>
      <c r="G4" s="267"/>
      <c r="H4" s="267"/>
      <c r="I4" s="267"/>
      <c r="J4" s="267"/>
      <c r="K4" s="267"/>
      <c r="L4" s="267"/>
      <c r="M4" s="267"/>
      <c r="N4" s="267"/>
      <c r="O4" s="267"/>
      <c r="Q4" s="267"/>
      <c r="S4" s="267"/>
      <c r="U4" s="267"/>
      <c r="W4" s="267"/>
      <c r="X4" s="267"/>
      <c r="Y4" s="267"/>
      <c r="Z4" s="267"/>
      <c r="AA4" s="267"/>
      <c r="AB4" s="267"/>
      <c r="AC4" s="267"/>
      <c r="AD4" s="267"/>
      <c r="AG4" s="367"/>
    </row>
    <row r="5" spans="2:35" s="267" customFormat="1" ht="15.75">
      <c r="B5" s="271"/>
      <c r="C5" s="267">
        <v>1</v>
      </c>
      <c r="D5" s="267" t="s">
        <v>711</v>
      </c>
      <c r="AE5" s="437"/>
      <c r="AF5" s="437"/>
      <c r="AG5" s="367"/>
      <c r="AI5" s="466"/>
    </row>
    <row r="6" spans="2:35">
      <c r="B6" s="271"/>
      <c r="C6" s="267"/>
      <c r="D6" s="293"/>
      <c r="E6" s="306" t="s">
        <v>210</v>
      </c>
      <c r="F6" s="314" t="s">
        <v>722</v>
      </c>
      <c r="G6" s="314"/>
      <c r="H6" s="314"/>
      <c r="I6" s="314"/>
      <c r="J6" s="314"/>
      <c r="K6" s="314"/>
      <c r="L6" s="314"/>
      <c r="M6" s="314"/>
      <c r="N6" s="314"/>
      <c r="O6" s="314"/>
      <c r="P6" s="314"/>
      <c r="Q6" s="314"/>
      <c r="R6" s="314"/>
      <c r="S6" s="314"/>
      <c r="T6" s="314"/>
      <c r="U6" s="314"/>
      <c r="V6" s="314"/>
      <c r="W6" s="314"/>
      <c r="X6" s="314"/>
      <c r="Y6" s="314"/>
      <c r="Z6" s="314"/>
      <c r="AA6" s="314"/>
      <c r="AB6" s="314"/>
      <c r="AC6" s="356"/>
      <c r="AE6" s="374">
        <f>IF(AI6&gt;0,AI6,"未回答")</f>
        <v>3</v>
      </c>
      <c r="AF6" s="389"/>
      <c r="AG6" s="367"/>
      <c r="AI6" s="405">
        <v>3</v>
      </c>
    </row>
    <row r="7" spans="2:35">
      <c r="B7" s="271"/>
      <c r="C7" s="267"/>
      <c r="D7" s="294"/>
      <c r="E7" s="307" t="s">
        <v>22</v>
      </c>
      <c r="F7" s="267" t="s">
        <v>234</v>
      </c>
      <c r="G7" s="267"/>
      <c r="H7" s="267"/>
      <c r="I7" s="267"/>
      <c r="J7" s="267"/>
      <c r="K7" s="267"/>
      <c r="L7" s="267"/>
      <c r="M7" s="267"/>
      <c r="N7" s="267"/>
      <c r="O7" s="267"/>
      <c r="P7" s="267"/>
      <c r="Q7" s="267"/>
      <c r="R7" s="267"/>
      <c r="S7" s="267"/>
      <c r="T7" s="267"/>
      <c r="U7" s="267"/>
      <c r="V7" s="267"/>
      <c r="W7" s="267"/>
      <c r="X7" s="267"/>
      <c r="Y7" s="267"/>
      <c r="Z7" s="267"/>
      <c r="AA7" s="267"/>
      <c r="AB7" s="267"/>
      <c r="AC7" s="354"/>
      <c r="AE7" s="375"/>
      <c r="AF7" s="390"/>
      <c r="AG7" s="367"/>
    </row>
    <row r="8" spans="2:35">
      <c r="B8" s="271"/>
      <c r="C8" s="267"/>
      <c r="D8" s="294"/>
      <c r="E8" s="307" t="s">
        <v>606</v>
      </c>
      <c r="F8" s="267" t="s">
        <v>742</v>
      </c>
      <c r="G8" s="267"/>
      <c r="H8" s="267"/>
      <c r="I8" s="267"/>
      <c r="J8" s="267"/>
      <c r="K8" s="267"/>
      <c r="L8" s="267"/>
      <c r="M8" s="267"/>
      <c r="N8" s="267"/>
      <c r="O8" s="267"/>
      <c r="P8" s="267"/>
      <c r="Q8" s="267"/>
      <c r="R8" s="267"/>
      <c r="S8" s="267"/>
      <c r="T8" s="267"/>
      <c r="U8" s="267"/>
      <c r="V8" s="267"/>
      <c r="W8" s="267"/>
      <c r="X8" s="267"/>
      <c r="Y8" s="267"/>
      <c r="Z8" s="267"/>
      <c r="AA8" s="267"/>
      <c r="AB8" s="267"/>
      <c r="AC8" s="354"/>
      <c r="AE8" s="375"/>
      <c r="AF8" s="390"/>
      <c r="AG8" s="367"/>
    </row>
    <row r="9" spans="2:35">
      <c r="B9" s="271"/>
      <c r="C9" s="267"/>
      <c r="D9" s="294"/>
      <c r="E9" s="307" t="s">
        <v>157</v>
      </c>
      <c r="F9" s="267" t="s">
        <v>747</v>
      </c>
      <c r="G9" s="267"/>
      <c r="H9" s="267"/>
      <c r="I9" s="267"/>
      <c r="J9" s="267"/>
      <c r="K9" s="267"/>
      <c r="L9" s="267"/>
      <c r="M9" s="267"/>
      <c r="N9" s="267"/>
      <c r="O9" s="267"/>
      <c r="P9" s="267"/>
      <c r="Q9" s="267"/>
      <c r="R9" s="267"/>
      <c r="S9" s="267"/>
      <c r="T9" s="267"/>
      <c r="U9" s="267"/>
      <c r="V9" s="267"/>
      <c r="W9" s="267"/>
      <c r="X9" s="267"/>
      <c r="Y9" s="267"/>
      <c r="Z9" s="267"/>
      <c r="AA9" s="267"/>
      <c r="AB9" s="267"/>
      <c r="AC9" s="354"/>
      <c r="AE9" s="375"/>
      <c r="AF9" s="390"/>
      <c r="AG9" s="367"/>
    </row>
    <row r="10" spans="2:35">
      <c r="B10" s="271"/>
      <c r="C10" s="267"/>
      <c r="D10" s="291"/>
      <c r="E10" s="308" t="s">
        <v>244</v>
      </c>
      <c r="F10" s="315" t="s">
        <v>752</v>
      </c>
      <c r="G10" s="315"/>
      <c r="H10" s="315"/>
      <c r="I10" s="315"/>
      <c r="J10" s="315"/>
      <c r="K10" s="315"/>
      <c r="L10" s="315"/>
      <c r="M10" s="315"/>
      <c r="N10" s="315"/>
      <c r="O10" s="315"/>
      <c r="P10" s="315"/>
      <c r="Q10" s="315"/>
      <c r="R10" s="315"/>
      <c r="S10" s="315"/>
      <c r="T10" s="315"/>
      <c r="U10" s="315"/>
      <c r="V10" s="315"/>
      <c r="W10" s="315"/>
      <c r="X10" s="315"/>
      <c r="Y10" s="315"/>
      <c r="Z10" s="315"/>
      <c r="AA10" s="315"/>
      <c r="AB10" s="315"/>
      <c r="AC10" s="357"/>
      <c r="AE10" s="376"/>
      <c r="AF10" s="391"/>
      <c r="AG10" s="367"/>
    </row>
    <row r="11" spans="2:35">
      <c r="B11" s="271"/>
      <c r="C11" s="267"/>
      <c r="D11" s="267"/>
      <c r="E11" s="267"/>
      <c r="F11" s="267"/>
      <c r="G11" s="267"/>
      <c r="H11" s="267"/>
      <c r="I11" s="267"/>
      <c r="J11" s="267"/>
      <c r="K11" s="267"/>
      <c r="L11" s="267"/>
      <c r="M11" s="267"/>
      <c r="N11" s="267"/>
      <c r="O11" s="267"/>
      <c r="P11" s="267"/>
      <c r="Q11" s="267"/>
      <c r="R11" s="267"/>
      <c r="S11" s="267"/>
      <c r="T11" s="267"/>
      <c r="U11" s="267"/>
      <c r="V11" s="267"/>
      <c r="W11" s="267"/>
      <c r="X11" s="267"/>
      <c r="Y11" s="267"/>
      <c r="Z11" s="267"/>
      <c r="AA11" s="267"/>
      <c r="AB11" s="267"/>
      <c r="AC11" s="267"/>
      <c r="AD11" s="267"/>
      <c r="AG11" s="367"/>
    </row>
    <row r="12" spans="2:35" s="267" customFormat="1" ht="15.75">
      <c r="B12" s="271"/>
      <c r="C12" s="267">
        <v>2</v>
      </c>
      <c r="D12" s="267" t="s">
        <v>758</v>
      </c>
      <c r="AG12" s="367"/>
      <c r="AI12" s="466"/>
    </row>
    <row r="13" spans="2:35" s="268" customFormat="1" ht="15">
      <c r="B13" s="272"/>
      <c r="D13" s="268" t="s">
        <v>771</v>
      </c>
      <c r="AG13" s="467"/>
      <c r="AI13" s="468"/>
    </row>
    <row r="14" spans="2:35">
      <c r="B14" s="271"/>
      <c r="C14" s="267"/>
      <c r="D14" s="410"/>
      <c r="E14" s="306" t="s">
        <v>210</v>
      </c>
      <c r="F14" s="314" t="s">
        <v>480</v>
      </c>
      <c r="G14" s="344"/>
      <c r="H14" s="344"/>
      <c r="I14" s="344"/>
      <c r="J14" s="344"/>
      <c r="K14" s="344"/>
      <c r="L14" s="344"/>
      <c r="M14" s="344"/>
      <c r="N14" s="344"/>
      <c r="O14" s="344"/>
      <c r="P14" s="344"/>
      <c r="Q14" s="344"/>
      <c r="R14" s="344"/>
      <c r="S14" s="344"/>
      <c r="T14" s="344"/>
      <c r="U14" s="344"/>
      <c r="V14" s="344"/>
      <c r="W14" s="344"/>
      <c r="X14" s="344"/>
      <c r="Y14" s="344"/>
      <c r="Z14" s="344"/>
      <c r="AA14" s="344"/>
      <c r="AB14" s="344"/>
      <c r="AC14" s="431"/>
      <c r="AE14" s="374">
        <f>IF(AI14&gt;0,AI14,"未回答")</f>
        <v>3</v>
      </c>
      <c r="AF14" s="389"/>
      <c r="AG14" s="367"/>
      <c r="AI14" s="405">
        <v>3</v>
      </c>
    </row>
    <row r="15" spans="2:35">
      <c r="B15" s="271"/>
      <c r="C15" s="267"/>
      <c r="D15" s="298"/>
      <c r="E15" s="307" t="s">
        <v>22</v>
      </c>
      <c r="F15" s="267" t="s">
        <v>781</v>
      </c>
      <c r="G15" s="329"/>
      <c r="H15" s="329"/>
      <c r="I15" s="329"/>
      <c r="J15" s="329"/>
      <c r="K15" s="329"/>
      <c r="L15" s="329"/>
      <c r="M15" s="329"/>
      <c r="N15" s="329"/>
      <c r="O15" s="329"/>
      <c r="P15" s="329"/>
      <c r="Q15" s="329"/>
      <c r="R15" s="329"/>
      <c r="S15" s="329"/>
      <c r="T15" s="329"/>
      <c r="U15" s="329"/>
      <c r="V15" s="329"/>
      <c r="W15" s="329"/>
      <c r="X15" s="329"/>
      <c r="Y15" s="329"/>
      <c r="Z15" s="329"/>
      <c r="AA15" s="329"/>
      <c r="AB15" s="329"/>
      <c r="AC15" s="432"/>
      <c r="AE15" s="375"/>
      <c r="AF15" s="390"/>
      <c r="AG15" s="367"/>
    </row>
    <row r="16" spans="2:35">
      <c r="B16" s="271"/>
      <c r="C16" s="267"/>
      <c r="D16" s="298"/>
      <c r="E16" s="307" t="s">
        <v>606</v>
      </c>
      <c r="F16" s="267" t="s">
        <v>783</v>
      </c>
      <c r="G16" s="329"/>
      <c r="H16" s="329"/>
      <c r="I16" s="329"/>
      <c r="J16" s="329"/>
      <c r="K16" s="329"/>
      <c r="L16" s="329"/>
      <c r="M16" s="329"/>
      <c r="N16" s="329"/>
      <c r="O16" s="329"/>
      <c r="P16" s="329"/>
      <c r="Q16" s="329"/>
      <c r="R16" s="329"/>
      <c r="S16" s="329"/>
      <c r="T16" s="329"/>
      <c r="U16" s="329"/>
      <c r="V16" s="329"/>
      <c r="W16" s="329"/>
      <c r="X16" s="329"/>
      <c r="Y16" s="329"/>
      <c r="Z16" s="329"/>
      <c r="AA16" s="329"/>
      <c r="AB16" s="329"/>
      <c r="AC16" s="432"/>
      <c r="AE16" s="375"/>
      <c r="AF16" s="390"/>
      <c r="AG16" s="367"/>
    </row>
    <row r="17" spans="2:36">
      <c r="B17" s="271"/>
      <c r="C17" s="267"/>
      <c r="D17" s="298"/>
      <c r="E17" s="307" t="s">
        <v>157</v>
      </c>
      <c r="F17" s="267" t="s">
        <v>790</v>
      </c>
      <c r="G17" s="329"/>
      <c r="H17" s="329"/>
      <c r="I17" s="329"/>
      <c r="J17" s="329"/>
      <c r="K17" s="329"/>
      <c r="L17" s="329"/>
      <c r="M17" s="329"/>
      <c r="N17" s="329"/>
      <c r="O17" s="329"/>
      <c r="P17" s="329"/>
      <c r="Q17" s="329"/>
      <c r="R17" s="329"/>
      <c r="S17" s="329"/>
      <c r="T17" s="329"/>
      <c r="U17" s="329"/>
      <c r="V17" s="329"/>
      <c r="W17" s="329"/>
      <c r="X17" s="329"/>
      <c r="Y17" s="329"/>
      <c r="Z17" s="329"/>
      <c r="AA17" s="329"/>
      <c r="AB17" s="329"/>
      <c r="AC17" s="432"/>
      <c r="AE17" s="375"/>
      <c r="AF17" s="390"/>
      <c r="AG17" s="367"/>
    </row>
    <row r="18" spans="2:36">
      <c r="B18" s="271"/>
      <c r="C18" s="267"/>
      <c r="D18" s="411"/>
      <c r="E18" s="308" t="s">
        <v>244</v>
      </c>
      <c r="F18" s="315" t="s">
        <v>803</v>
      </c>
      <c r="G18" s="422"/>
      <c r="H18" s="422"/>
      <c r="I18" s="422"/>
      <c r="J18" s="422"/>
      <c r="K18" s="422"/>
      <c r="L18" s="422"/>
      <c r="M18" s="422"/>
      <c r="N18" s="422"/>
      <c r="O18" s="422"/>
      <c r="P18" s="422"/>
      <c r="Q18" s="422"/>
      <c r="R18" s="422"/>
      <c r="S18" s="422"/>
      <c r="T18" s="422"/>
      <c r="U18" s="422"/>
      <c r="V18" s="422"/>
      <c r="W18" s="422"/>
      <c r="X18" s="422"/>
      <c r="Y18" s="422"/>
      <c r="Z18" s="422"/>
      <c r="AA18" s="422"/>
      <c r="AB18" s="422"/>
      <c r="AC18" s="433"/>
      <c r="AE18" s="376"/>
      <c r="AF18" s="391"/>
      <c r="AG18" s="367"/>
    </row>
    <row r="19" spans="2:36">
      <c r="B19" s="271"/>
      <c r="C19" s="267"/>
      <c r="D19" s="267"/>
      <c r="E19" s="267"/>
      <c r="F19" s="267"/>
      <c r="G19" s="267"/>
      <c r="H19" s="267"/>
      <c r="I19" s="267"/>
      <c r="J19" s="267"/>
      <c r="K19" s="267"/>
      <c r="L19" s="267"/>
      <c r="M19" s="267"/>
      <c r="N19" s="267"/>
      <c r="O19" s="267"/>
      <c r="P19" s="267"/>
      <c r="Q19" s="267"/>
      <c r="R19" s="267"/>
      <c r="S19" s="267"/>
      <c r="T19" s="267"/>
      <c r="U19" s="267"/>
      <c r="V19" s="267"/>
      <c r="W19" s="267"/>
      <c r="X19" s="267"/>
      <c r="Y19" s="267"/>
      <c r="Z19" s="267"/>
      <c r="AA19" s="267"/>
      <c r="AB19" s="267"/>
      <c r="AC19" s="267"/>
      <c r="AD19" s="267"/>
      <c r="AG19" s="367"/>
    </row>
    <row r="20" spans="2:36" s="267" customFormat="1" ht="15.75">
      <c r="B20" s="271"/>
      <c r="C20" s="267">
        <v>3</v>
      </c>
      <c r="D20" s="277" t="s">
        <v>10424</v>
      </c>
      <c r="E20" s="277"/>
      <c r="F20" s="277"/>
      <c r="G20" s="277"/>
      <c r="H20" s="277"/>
      <c r="I20" s="277"/>
      <c r="J20" s="277"/>
      <c r="K20" s="277"/>
      <c r="L20" s="277"/>
      <c r="M20" s="277"/>
      <c r="AG20" s="367"/>
      <c r="AI20" s="466"/>
    </row>
    <row r="21" spans="2:36" s="268" customFormat="1" ht="15">
      <c r="B21" s="272"/>
      <c r="D21" s="366" t="s">
        <v>807</v>
      </c>
      <c r="E21" s="366"/>
      <c r="F21" s="366"/>
      <c r="G21" s="366"/>
      <c r="H21" s="366"/>
      <c r="I21" s="366"/>
      <c r="J21" s="366"/>
      <c r="K21" s="366"/>
      <c r="L21" s="366"/>
      <c r="M21" s="366"/>
      <c r="AG21" s="467"/>
      <c r="AI21" s="468"/>
    </row>
    <row r="22" spans="2:36">
      <c r="B22" s="271"/>
      <c r="C22" s="267"/>
      <c r="D22" s="412"/>
      <c r="E22" s="306" t="s">
        <v>210</v>
      </c>
      <c r="F22" s="309" t="s">
        <v>815</v>
      </c>
      <c r="G22" s="309"/>
      <c r="H22" s="309"/>
      <c r="I22" s="309"/>
      <c r="J22" s="309"/>
      <c r="K22" s="309"/>
      <c r="L22" s="309"/>
      <c r="M22" s="309"/>
      <c r="N22" s="314"/>
      <c r="O22" s="314"/>
      <c r="P22" s="314"/>
      <c r="Q22" s="314"/>
      <c r="R22" s="314"/>
      <c r="S22" s="314"/>
      <c r="T22" s="314"/>
      <c r="U22" s="314"/>
      <c r="V22" s="314"/>
      <c r="W22" s="314"/>
      <c r="X22" s="314"/>
      <c r="Y22" s="314"/>
      <c r="Z22" s="314"/>
      <c r="AA22" s="314"/>
      <c r="AB22" s="314"/>
      <c r="AC22" s="356"/>
      <c r="AE22" s="374">
        <f>IF(AI22&gt;0,AI22,"未回答")</f>
        <v>2</v>
      </c>
      <c r="AF22" s="389"/>
      <c r="AG22" s="367"/>
      <c r="AI22" s="405">
        <v>2</v>
      </c>
    </row>
    <row r="23" spans="2:36">
      <c r="B23" s="271"/>
      <c r="C23" s="267"/>
      <c r="D23" s="413"/>
      <c r="E23" s="307" t="s">
        <v>22</v>
      </c>
      <c r="F23" s="277" t="s">
        <v>822</v>
      </c>
      <c r="G23" s="277"/>
      <c r="H23" s="277"/>
      <c r="I23" s="277"/>
      <c r="J23" s="277"/>
      <c r="K23" s="277"/>
      <c r="L23" s="277"/>
      <c r="M23" s="277"/>
      <c r="N23" s="267"/>
      <c r="O23" s="267"/>
      <c r="P23" s="267"/>
      <c r="Q23" s="267"/>
      <c r="R23" s="267"/>
      <c r="S23" s="267"/>
      <c r="T23" s="267"/>
      <c r="U23" s="267"/>
      <c r="V23" s="267"/>
      <c r="W23" s="267"/>
      <c r="X23" s="267"/>
      <c r="Y23" s="267"/>
      <c r="Z23" s="267"/>
      <c r="AA23" s="267"/>
      <c r="AB23" s="267"/>
      <c r="AC23" s="354"/>
      <c r="AE23" s="375"/>
      <c r="AF23" s="390"/>
      <c r="AG23" s="367"/>
    </row>
    <row r="24" spans="2:36">
      <c r="B24" s="271"/>
      <c r="C24" s="267"/>
      <c r="D24" s="413"/>
      <c r="E24" s="307" t="s">
        <v>606</v>
      </c>
      <c r="F24" s="277" t="s">
        <v>837</v>
      </c>
      <c r="G24" s="277"/>
      <c r="H24" s="277"/>
      <c r="I24" s="277"/>
      <c r="J24" s="277"/>
      <c r="K24" s="277"/>
      <c r="L24" s="277"/>
      <c r="M24" s="277"/>
      <c r="N24" s="267"/>
      <c r="O24" s="267"/>
      <c r="P24" s="267"/>
      <c r="Q24" s="267"/>
      <c r="R24" s="267"/>
      <c r="S24" s="267"/>
      <c r="T24" s="267"/>
      <c r="U24" s="267"/>
      <c r="V24" s="267"/>
      <c r="W24" s="267"/>
      <c r="X24" s="267"/>
      <c r="Y24" s="267"/>
      <c r="Z24" s="267"/>
      <c r="AA24" s="267"/>
      <c r="AB24" s="267"/>
      <c r="AC24" s="354"/>
      <c r="AE24" s="375"/>
      <c r="AF24" s="390"/>
      <c r="AG24" s="367"/>
    </row>
    <row r="25" spans="2:36">
      <c r="B25" s="271"/>
      <c r="C25" s="267"/>
      <c r="D25" s="413"/>
      <c r="E25" s="307" t="s">
        <v>157</v>
      </c>
      <c r="F25" s="277" t="s">
        <v>850</v>
      </c>
      <c r="G25" s="277"/>
      <c r="H25" s="277"/>
      <c r="I25" s="277"/>
      <c r="J25" s="277"/>
      <c r="K25" s="277"/>
      <c r="L25" s="277"/>
      <c r="M25" s="277"/>
      <c r="N25" s="267"/>
      <c r="O25" s="267"/>
      <c r="P25" s="267"/>
      <c r="Q25" s="267"/>
      <c r="R25" s="267"/>
      <c r="S25" s="267"/>
      <c r="T25" s="267"/>
      <c r="U25" s="267"/>
      <c r="V25" s="267"/>
      <c r="W25" s="267"/>
      <c r="X25" s="267"/>
      <c r="Y25" s="267"/>
      <c r="Z25" s="267"/>
      <c r="AA25" s="267"/>
      <c r="AB25" s="267"/>
      <c r="AC25" s="354"/>
      <c r="AE25" s="375"/>
      <c r="AF25" s="390"/>
      <c r="AG25" s="367"/>
    </row>
    <row r="26" spans="2:36">
      <c r="B26" s="271"/>
      <c r="C26" s="267"/>
      <c r="D26" s="413"/>
      <c r="E26" s="307" t="s">
        <v>244</v>
      </c>
      <c r="F26" s="277" t="s">
        <v>4692</v>
      </c>
      <c r="G26" s="277"/>
      <c r="H26" s="277"/>
      <c r="I26" s="277"/>
      <c r="J26" s="277"/>
      <c r="K26" s="277"/>
      <c r="L26" s="277"/>
      <c r="M26" s="277"/>
      <c r="N26" s="267"/>
      <c r="O26" s="267"/>
      <c r="P26" s="267"/>
      <c r="Q26" s="267"/>
      <c r="R26" s="267"/>
      <c r="S26" s="267"/>
      <c r="T26" s="267"/>
      <c r="U26" s="267"/>
      <c r="V26" s="267"/>
      <c r="W26" s="267"/>
      <c r="X26" s="267"/>
      <c r="Y26" s="267"/>
      <c r="Z26" s="267"/>
      <c r="AA26" s="267"/>
      <c r="AB26" s="267"/>
      <c r="AC26" s="354"/>
      <c r="AE26" s="375"/>
      <c r="AF26" s="390"/>
      <c r="AG26" s="367"/>
    </row>
    <row r="27" spans="2:36">
      <c r="B27" s="271"/>
      <c r="C27" s="267"/>
      <c r="D27" s="414"/>
      <c r="E27" s="308" t="s">
        <v>1010</v>
      </c>
      <c r="F27" s="313" t="s">
        <v>11184</v>
      </c>
      <c r="G27" s="313"/>
      <c r="H27" s="313"/>
      <c r="I27" s="313"/>
      <c r="J27" s="313"/>
      <c r="K27" s="313"/>
      <c r="L27" s="313"/>
      <c r="M27" s="313"/>
      <c r="N27" s="315"/>
      <c r="O27" s="315"/>
      <c r="P27" s="315"/>
      <c r="Q27" s="315"/>
      <c r="R27" s="315"/>
      <c r="S27" s="315"/>
      <c r="T27" s="315"/>
      <c r="U27" s="315"/>
      <c r="V27" s="315"/>
      <c r="W27" s="315"/>
      <c r="X27" s="315"/>
      <c r="Y27" s="315"/>
      <c r="Z27" s="315"/>
      <c r="AA27" s="315"/>
      <c r="AB27" s="315"/>
      <c r="AC27" s="357"/>
      <c r="AE27" s="376"/>
      <c r="AF27" s="391"/>
      <c r="AG27" s="367"/>
    </row>
    <row r="29" spans="2:36">
      <c r="B29" s="271"/>
      <c r="C29" s="47" t="s">
        <v>2061</v>
      </c>
      <c r="D29" s="267"/>
      <c r="E29" s="267"/>
      <c r="F29" s="267"/>
      <c r="G29" s="267"/>
      <c r="H29" s="267"/>
      <c r="I29" s="267"/>
      <c r="J29" s="267"/>
      <c r="K29" s="267"/>
      <c r="L29" s="267"/>
      <c r="M29" s="267"/>
      <c r="N29" s="267"/>
      <c r="O29" s="267"/>
      <c r="P29" s="267"/>
      <c r="Q29" s="267"/>
      <c r="R29" s="267"/>
      <c r="S29" s="267"/>
      <c r="T29" s="267"/>
      <c r="U29" s="267"/>
      <c r="V29" s="267"/>
      <c r="W29" s="267"/>
      <c r="X29" s="267"/>
      <c r="Y29" s="267"/>
      <c r="Z29" s="267"/>
      <c r="AA29" s="267"/>
      <c r="AB29" s="267"/>
      <c r="AC29" s="267"/>
      <c r="AD29" s="267"/>
      <c r="AG29" s="367"/>
      <c r="AJ29" s="277"/>
    </row>
    <row r="30" spans="2:36" s="267" customFormat="1" ht="15.75">
      <c r="B30" s="271"/>
      <c r="C30" s="267">
        <v>4</v>
      </c>
      <c r="D30" s="267" t="s">
        <v>143</v>
      </c>
      <c r="AE30" s="315"/>
      <c r="AF30" s="315"/>
      <c r="AG30" s="367"/>
      <c r="AI30" s="466"/>
      <c r="AJ30" s="277"/>
    </row>
    <row r="31" spans="2:36">
      <c r="B31" s="271"/>
      <c r="C31" s="267"/>
      <c r="D31" s="293"/>
      <c r="E31" s="314" t="s">
        <v>11044</v>
      </c>
      <c r="F31" s="314"/>
      <c r="G31" s="314"/>
      <c r="H31" s="314"/>
      <c r="I31" s="314"/>
      <c r="J31" s="314"/>
      <c r="K31" s="314"/>
      <c r="L31" s="314"/>
      <c r="M31" s="314"/>
      <c r="N31" s="314"/>
      <c r="O31" s="314"/>
      <c r="P31" s="314"/>
      <c r="Q31" s="314"/>
      <c r="R31" s="314"/>
      <c r="S31" s="314"/>
      <c r="T31" s="314"/>
      <c r="U31" s="314"/>
      <c r="V31" s="314"/>
      <c r="W31" s="314"/>
      <c r="X31" s="314"/>
      <c r="Y31" s="314"/>
      <c r="Z31" s="314"/>
      <c r="AA31" s="314"/>
      <c r="AB31" s="314"/>
      <c r="AC31" s="356"/>
      <c r="AE31" s="374">
        <f>IF(AI31&gt;0,AI31,"未回答")</f>
        <v>2</v>
      </c>
      <c r="AF31" s="389"/>
      <c r="AG31" s="367"/>
      <c r="AI31" s="405">
        <v>2</v>
      </c>
      <c r="AJ31" s="277"/>
    </row>
    <row r="32" spans="2:36">
      <c r="B32" s="271"/>
      <c r="C32" s="267"/>
      <c r="D32" s="294"/>
      <c r="E32" s="267" t="s">
        <v>856</v>
      </c>
      <c r="F32" s="267"/>
      <c r="G32" s="267"/>
      <c r="H32" s="267"/>
      <c r="I32" s="267"/>
      <c r="J32" s="267"/>
      <c r="K32" s="267"/>
      <c r="L32" s="267"/>
      <c r="M32" s="267"/>
      <c r="N32" s="267"/>
      <c r="O32" s="267"/>
      <c r="P32" s="267"/>
      <c r="Q32" s="267"/>
      <c r="R32" s="267"/>
      <c r="S32" s="267"/>
      <c r="T32" s="267"/>
      <c r="U32" s="267"/>
      <c r="V32" s="267"/>
      <c r="W32" s="267"/>
      <c r="X32" s="267"/>
      <c r="Y32" s="267"/>
      <c r="Z32" s="267"/>
      <c r="AA32" s="267"/>
      <c r="AB32" s="267"/>
      <c r="AC32" s="354"/>
      <c r="AE32" s="375"/>
      <c r="AF32" s="390"/>
      <c r="AG32" s="367"/>
      <c r="AJ32" s="277"/>
    </row>
    <row r="33" spans="2:36">
      <c r="B33" s="271"/>
      <c r="C33" s="267"/>
      <c r="D33" s="294"/>
      <c r="E33" s="267" t="s">
        <v>876</v>
      </c>
      <c r="F33" s="267"/>
      <c r="G33" s="267"/>
      <c r="H33" s="267"/>
      <c r="I33" s="267"/>
      <c r="J33" s="267"/>
      <c r="K33" s="267"/>
      <c r="L33" s="267"/>
      <c r="M33" s="267"/>
      <c r="N33" s="267"/>
      <c r="O33" s="267"/>
      <c r="P33" s="267"/>
      <c r="Q33" s="267"/>
      <c r="R33" s="267"/>
      <c r="S33" s="267"/>
      <c r="T33" s="267"/>
      <c r="U33" s="267"/>
      <c r="V33" s="267"/>
      <c r="W33" s="267"/>
      <c r="X33" s="267"/>
      <c r="Y33" s="267"/>
      <c r="Z33" s="267"/>
      <c r="AA33" s="267"/>
      <c r="AB33" s="267"/>
      <c r="AC33" s="354"/>
      <c r="AE33" s="375"/>
      <c r="AF33" s="390"/>
      <c r="AG33" s="367"/>
      <c r="AJ33" s="277"/>
    </row>
    <row r="34" spans="2:36">
      <c r="B34" s="271"/>
      <c r="C34" s="267"/>
      <c r="D34" s="294"/>
      <c r="E34" s="267" t="s">
        <v>11046</v>
      </c>
      <c r="F34" s="267"/>
      <c r="G34" s="267"/>
      <c r="H34" s="267"/>
      <c r="I34" s="267"/>
      <c r="J34" s="267"/>
      <c r="K34" s="267"/>
      <c r="L34" s="267"/>
      <c r="M34" s="267"/>
      <c r="N34" s="267"/>
      <c r="O34" s="267"/>
      <c r="P34" s="267"/>
      <c r="Q34" s="267"/>
      <c r="R34" s="267"/>
      <c r="S34" s="267"/>
      <c r="T34" s="267"/>
      <c r="U34" s="267"/>
      <c r="V34" s="267"/>
      <c r="W34" s="267"/>
      <c r="X34" s="267"/>
      <c r="Y34" s="267"/>
      <c r="Z34" s="267"/>
      <c r="AA34" s="267"/>
      <c r="AB34" s="267"/>
      <c r="AC34" s="354"/>
      <c r="AE34" s="375"/>
      <c r="AF34" s="390"/>
      <c r="AG34" s="367"/>
      <c r="AJ34" s="277"/>
    </row>
    <row r="35" spans="2:36">
      <c r="B35" s="271"/>
      <c r="C35" s="267"/>
      <c r="D35" s="291"/>
      <c r="E35" s="315" t="s">
        <v>9713</v>
      </c>
      <c r="F35" s="315"/>
      <c r="G35" s="315"/>
      <c r="H35" s="315"/>
      <c r="I35" s="315"/>
      <c r="J35" s="315"/>
      <c r="K35" s="315"/>
      <c r="L35" s="315"/>
      <c r="M35" s="315"/>
      <c r="N35" s="315"/>
      <c r="O35" s="315"/>
      <c r="P35" s="315"/>
      <c r="Q35" s="315"/>
      <c r="R35" s="315"/>
      <c r="S35" s="315"/>
      <c r="T35" s="315"/>
      <c r="U35" s="315"/>
      <c r="V35" s="315"/>
      <c r="W35" s="315"/>
      <c r="X35" s="315"/>
      <c r="Y35" s="315"/>
      <c r="Z35" s="315"/>
      <c r="AA35" s="315"/>
      <c r="AB35" s="315"/>
      <c r="AC35" s="357"/>
      <c r="AE35" s="376"/>
      <c r="AF35" s="391"/>
      <c r="AG35" s="367"/>
      <c r="AJ35" s="277"/>
    </row>
    <row r="36" spans="2:36" ht="18.75">
      <c r="B36" s="271"/>
      <c r="C36" s="271"/>
      <c r="D36" s="277"/>
      <c r="E36" s="312"/>
      <c r="F36" s="277"/>
      <c r="G36" s="277"/>
      <c r="H36" s="277"/>
      <c r="I36" s="277"/>
      <c r="J36" s="277"/>
      <c r="K36" s="277"/>
      <c r="L36" s="277"/>
      <c r="M36" s="277"/>
      <c r="N36" s="277"/>
      <c r="O36" s="312"/>
      <c r="P36" s="277"/>
      <c r="Q36" s="277"/>
      <c r="R36" s="277"/>
      <c r="S36" s="277"/>
      <c r="T36" s="277"/>
      <c r="U36" s="277"/>
      <c r="V36" s="277"/>
      <c r="W36" s="312"/>
      <c r="X36" s="312"/>
      <c r="Y36" s="312"/>
      <c r="Z36" s="277"/>
      <c r="AA36" s="277"/>
      <c r="AB36" s="277"/>
      <c r="AC36" s="277"/>
      <c r="AD36" s="367"/>
      <c r="AE36" s="445"/>
      <c r="AF36" s="445"/>
      <c r="AG36" s="367"/>
      <c r="AJ36" s="277"/>
    </row>
    <row r="37" spans="2:36" s="267" customFormat="1" ht="15.75">
      <c r="B37" s="271"/>
      <c r="C37" s="277">
        <v>5</v>
      </c>
      <c r="D37" s="277" t="s">
        <v>165</v>
      </c>
      <c r="E37" s="277"/>
      <c r="F37" s="277"/>
      <c r="G37" s="277"/>
      <c r="H37" s="277"/>
      <c r="I37" s="277"/>
      <c r="J37" s="277"/>
      <c r="K37" s="277"/>
      <c r="L37" s="277"/>
      <c r="M37" s="277"/>
      <c r="N37" s="277"/>
      <c r="O37" s="277"/>
      <c r="P37" s="277"/>
      <c r="Q37" s="277"/>
      <c r="R37" s="277"/>
      <c r="S37" s="277"/>
      <c r="T37" s="277"/>
      <c r="U37" s="277"/>
      <c r="V37" s="277"/>
      <c r="W37" s="277"/>
      <c r="X37" s="277"/>
      <c r="Y37" s="346"/>
      <c r="Z37" s="346"/>
      <c r="AA37" s="346"/>
      <c r="AB37" s="346"/>
      <c r="AC37" s="346"/>
      <c r="AD37" s="346"/>
      <c r="AE37" s="346"/>
      <c r="AF37" s="346"/>
      <c r="AG37" s="367"/>
      <c r="AI37" s="466"/>
    </row>
    <row r="38" spans="2:36" s="267" customFormat="1" ht="15.75">
      <c r="B38" s="271"/>
      <c r="C38" s="277"/>
      <c r="D38" s="277" t="s">
        <v>11746</v>
      </c>
      <c r="E38" s="277"/>
      <c r="F38" s="277"/>
      <c r="G38" s="277"/>
      <c r="H38" s="277"/>
      <c r="I38" s="277"/>
      <c r="J38" s="277"/>
      <c r="K38" s="277"/>
      <c r="L38" s="277"/>
      <c r="M38" s="277"/>
      <c r="N38" s="277"/>
      <c r="O38" s="277"/>
      <c r="P38" s="277"/>
      <c r="Q38" s="277"/>
      <c r="R38" s="277"/>
      <c r="S38" s="277"/>
      <c r="T38" s="277"/>
      <c r="U38" s="277"/>
      <c r="V38" s="277"/>
      <c r="W38" s="277"/>
      <c r="X38" s="277"/>
      <c r="Y38" s="346"/>
      <c r="Z38" s="346"/>
      <c r="AA38" s="346"/>
      <c r="AB38" s="346"/>
      <c r="AC38" s="346"/>
      <c r="AD38" s="346"/>
      <c r="AE38" s="346"/>
      <c r="AF38" s="346"/>
      <c r="AG38" s="367"/>
      <c r="AI38" s="466"/>
    </row>
    <row r="39" spans="2:36" s="267" customFormat="1" ht="15.75">
      <c r="B39" s="271"/>
      <c r="C39" s="277"/>
      <c r="D39" s="277" t="s">
        <v>882</v>
      </c>
      <c r="E39" s="277"/>
      <c r="F39" s="277"/>
      <c r="G39" s="277"/>
      <c r="H39" s="277"/>
      <c r="I39" s="277"/>
      <c r="J39" s="277"/>
      <c r="K39" s="277"/>
      <c r="L39" s="277"/>
      <c r="M39" s="277"/>
      <c r="N39" s="277"/>
      <c r="O39" s="277"/>
      <c r="P39" s="277"/>
      <c r="Q39" s="277"/>
      <c r="R39" s="277"/>
      <c r="S39" s="277"/>
      <c r="T39" s="277"/>
      <c r="U39" s="277"/>
      <c r="V39" s="277"/>
      <c r="W39" s="277"/>
      <c r="X39" s="277"/>
      <c r="Y39" s="346"/>
      <c r="Z39" s="346"/>
      <c r="AA39" s="346"/>
      <c r="AB39" s="346"/>
      <c r="AC39" s="346"/>
      <c r="AD39" s="346"/>
      <c r="AE39" s="346"/>
      <c r="AF39" s="346"/>
      <c r="AG39" s="367"/>
      <c r="AI39" s="466"/>
    </row>
    <row r="40" spans="2:36" s="267" customFormat="1" ht="15.75">
      <c r="B40" s="271"/>
      <c r="C40" s="277"/>
      <c r="D40" s="277" t="s">
        <v>314</v>
      </c>
      <c r="E40" s="277"/>
      <c r="F40" s="277"/>
      <c r="G40" s="277"/>
      <c r="H40" s="277"/>
      <c r="I40" s="277"/>
      <c r="J40" s="277"/>
      <c r="K40" s="277"/>
      <c r="L40" s="277"/>
      <c r="M40" s="277"/>
      <c r="N40" s="277"/>
      <c r="O40" s="277"/>
      <c r="P40" s="277"/>
      <c r="Q40" s="277"/>
      <c r="R40" s="277"/>
      <c r="S40" s="277"/>
      <c r="T40" s="277"/>
      <c r="U40" s="277"/>
      <c r="V40" s="277"/>
      <c r="W40" s="277"/>
      <c r="X40" s="277"/>
      <c r="Y40" s="346"/>
      <c r="Z40" s="346"/>
      <c r="AA40" s="346"/>
      <c r="AB40" s="346"/>
      <c r="AC40" s="346"/>
      <c r="AD40" s="346"/>
      <c r="AE40" s="346"/>
      <c r="AF40" s="346"/>
      <c r="AG40" s="367"/>
      <c r="AI40" s="466"/>
    </row>
    <row r="41" spans="2:36" s="267" customFormat="1" ht="15" customHeight="1">
      <c r="B41" s="271"/>
      <c r="C41" s="277"/>
      <c r="D41" s="299" t="s">
        <v>354</v>
      </c>
      <c r="E41" s="317" t="s">
        <v>883</v>
      </c>
      <c r="F41" s="317"/>
      <c r="G41" s="317"/>
      <c r="H41" s="317"/>
      <c r="I41" s="317"/>
      <c r="J41" s="317"/>
      <c r="K41" s="317"/>
      <c r="L41" s="317"/>
      <c r="M41" s="317"/>
      <c r="N41" s="317"/>
      <c r="O41" s="317"/>
      <c r="P41" s="317"/>
      <c r="Q41" s="317"/>
      <c r="R41" s="317"/>
      <c r="S41" s="317"/>
      <c r="T41" s="317"/>
      <c r="U41" s="317"/>
      <c r="V41" s="317"/>
      <c r="W41" s="317"/>
      <c r="X41" s="317"/>
      <c r="Y41" s="317"/>
      <c r="Z41" s="317"/>
      <c r="AA41" s="317"/>
      <c r="AB41" s="317"/>
      <c r="AC41" s="317"/>
      <c r="AD41" s="369"/>
      <c r="AE41" s="369"/>
      <c r="AF41" s="369"/>
      <c r="AG41" s="367"/>
      <c r="AI41" s="466"/>
    </row>
    <row r="42" spans="2:36" s="267" customFormat="1" ht="15.75">
      <c r="B42" s="271"/>
      <c r="C42" s="277"/>
      <c r="D42" s="299"/>
      <c r="E42" s="317"/>
      <c r="F42" s="317"/>
      <c r="G42" s="317"/>
      <c r="H42" s="317"/>
      <c r="I42" s="317"/>
      <c r="J42" s="317"/>
      <c r="K42" s="317"/>
      <c r="L42" s="317"/>
      <c r="M42" s="317"/>
      <c r="N42" s="317"/>
      <c r="O42" s="317"/>
      <c r="P42" s="317"/>
      <c r="Q42" s="317"/>
      <c r="R42" s="317"/>
      <c r="S42" s="317"/>
      <c r="T42" s="317"/>
      <c r="U42" s="317"/>
      <c r="V42" s="317"/>
      <c r="W42" s="317"/>
      <c r="X42" s="317"/>
      <c r="Y42" s="317"/>
      <c r="Z42" s="317"/>
      <c r="AA42" s="317"/>
      <c r="AB42" s="317"/>
      <c r="AC42" s="317"/>
      <c r="AD42" s="369"/>
      <c r="AE42" s="369"/>
      <c r="AF42" s="369"/>
      <c r="AG42" s="367"/>
      <c r="AI42" s="466"/>
    </row>
    <row r="43" spans="2:36" s="267" customFormat="1" ht="15.75">
      <c r="B43" s="271"/>
      <c r="C43" s="277"/>
      <c r="D43" s="299"/>
      <c r="E43" s="316"/>
      <c r="F43" s="316"/>
      <c r="G43" s="316"/>
      <c r="H43" s="316"/>
      <c r="I43" s="316"/>
      <c r="J43" s="316"/>
      <c r="K43" s="316"/>
      <c r="L43" s="316"/>
      <c r="M43" s="316"/>
      <c r="N43" s="316"/>
      <c r="O43" s="316"/>
      <c r="P43" s="316"/>
      <c r="Q43" s="316"/>
      <c r="R43" s="316"/>
      <c r="S43" s="316"/>
      <c r="T43" s="316"/>
      <c r="U43" s="316"/>
      <c r="V43" s="316"/>
      <c r="W43" s="316"/>
      <c r="X43" s="316"/>
      <c r="Y43" s="316"/>
      <c r="Z43" s="316"/>
      <c r="AA43" s="316"/>
      <c r="AB43" s="316"/>
      <c r="AC43" s="316"/>
      <c r="AD43" s="369"/>
      <c r="AE43" s="369"/>
      <c r="AF43" s="369"/>
      <c r="AG43" s="367"/>
      <c r="AI43" s="466"/>
    </row>
    <row r="44" spans="2:36" ht="16.5" customHeight="1">
      <c r="B44" s="273"/>
      <c r="C44" s="278"/>
      <c r="D44" s="300" t="s">
        <v>17714</v>
      </c>
      <c r="E44" s="318"/>
      <c r="F44" s="318"/>
      <c r="G44" s="318"/>
      <c r="H44" s="318"/>
      <c r="I44" s="318"/>
      <c r="J44" s="318"/>
      <c r="K44" s="318"/>
      <c r="L44" s="318"/>
      <c r="M44" s="318"/>
      <c r="N44" s="318"/>
      <c r="O44" s="318"/>
      <c r="P44" s="318"/>
      <c r="Q44" s="318"/>
      <c r="R44" s="318"/>
      <c r="S44" s="318"/>
      <c r="T44" s="318"/>
      <c r="U44" s="318"/>
      <c r="V44" s="318"/>
      <c r="W44" s="318"/>
      <c r="X44" s="318"/>
      <c r="Y44" s="318"/>
      <c r="Z44" s="318"/>
      <c r="AA44" s="318"/>
      <c r="AB44" s="318"/>
      <c r="AC44" s="360"/>
      <c r="AD44" s="273"/>
      <c r="AE44" s="384" t="str">
        <f>IF(D44="","未回答",IF(LEN(D44)&lt;200,LEN(D44)&amp;"字  (字数 不足)",LEN(D44)&amp;"字"))</f>
        <v>201字</v>
      </c>
      <c r="AF44" s="392"/>
      <c r="AG44" s="367"/>
      <c r="AI44" s="405" t="str">
        <f>D44</f>
        <v>サービス実装後は利用団体からのヒヤリングを行ったが期間が短く、多くの意見収集とはならなかった。
また、運用に際しては、試験運用期間を用いて、システム運用担当者から意見を収集し、本町における施設予約の現状と導入したシステムとのすりあわせを一定程度行ったため、予算を用いるようなサービス改善や機能の追加等は予定していないものの、引き続き、利用者を含めシステム運用担当者からも意見を収集し、利便性向上を図る。</v>
      </c>
    </row>
    <row r="45" spans="2:36">
      <c r="B45" s="273"/>
      <c r="C45" s="278"/>
      <c r="D45" s="301"/>
      <c r="E45" s="319"/>
      <c r="F45" s="319"/>
      <c r="G45" s="319"/>
      <c r="H45" s="319"/>
      <c r="I45" s="319"/>
      <c r="J45" s="319"/>
      <c r="K45" s="319"/>
      <c r="L45" s="319"/>
      <c r="M45" s="319"/>
      <c r="N45" s="319"/>
      <c r="O45" s="319"/>
      <c r="P45" s="319"/>
      <c r="Q45" s="319"/>
      <c r="R45" s="319"/>
      <c r="S45" s="319"/>
      <c r="T45" s="319"/>
      <c r="U45" s="319"/>
      <c r="V45" s="319"/>
      <c r="W45" s="319"/>
      <c r="X45" s="319"/>
      <c r="Y45" s="319"/>
      <c r="Z45" s="319"/>
      <c r="AA45" s="319"/>
      <c r="AB45" s="319"/>
      <c r="AC45" s="361"/>
      <c r="AD45" s="273"/>
      <c r="AE45" s="385"/>
      <c r="AF45" s="393"/>
      <c r="AG45" s="367"/>
    </row>
    <row r="46" spans="2:36">
      <c r="B46" s="273"/>
      <c r="C46" s="278"/>
      <c r="D46" s="301"/>
      <c r="E46" s="319"/>
      <c r="F46" s="319"/>
      <c r="G46" s="319"/>
      <c r="H46" s="319"/>
      <c r="I46" s="319"/>
      <c r="J46" s="319"/>
      <c r="K46" s="319"/>
      <c r="L46" s="319"/>
      <c r="M46" s="319"/>
      <c r="N46" s="319"/>
      <c r="O46" s="319"/>
      <c r="P46" s="319"/>
      <c r="Q46" s="319"/>
      <c r="R46" s="319"/>
      <c r="S46" s="319"/>
      <c r="T46" s="319"/>
      <c r="U46" s="319"/>
      <c r="V46" s="319"/>
      <c r="W46" s="319"/>
      <c r="X46" s="319"/>
      <c r="Y46" s="319"/>
      <c r="Z46" s="319"/>
      <c r="AA46" s="319"/>
      <c r="AB46" s="319"/>
      <c r="AC46" s="361"/>
      <c r="AD46" s="273"/>
      <c r="AE46" s="385"/>
      <c r="AF46" s="393"/>
      <c r="AG46" s="367"/>
    </row>
    <row r="47" spans="2:36">
      <c r="B47" s="273"/>
      <c r="C47" s="278"/>
      <c r="D47" s="301"/>
      <c r="E47" s="319"/>
      <c r="F47" s="319"/>
      <c r="G47" s="319"/>
      <c r="H47" s="319"/>
      <c r="I47" s="319"/>
      <c r="J47" s="319"/>
      <c r="K47" s="319"/>
      <c r="L47" s="319"/>
      <c r="M47" s="319"/>
      <c r="N47" s="319"/>
      <c r="O47" s="319"/>
      <c r="P47" s="319"/>
      <c r="Q47" s="319"/>
      <c r="R47" s="319"/>
      <c r="S47" s="319"/>
      <c r="T47" s="319"/>
      <c r="U47" s="319"/>
      <c r="V47" s="319"/>
      <c r="W47" s="319"/>
      <c r="X47" s="319"/>
      <c r="Y47" s="319"/>
      <c r="Z47" s="319"/>
      <c r="AA47" s="319"/>
      <c r="AB47" s="319"/>
      <c r="AC47" s="361"/>
      <c r="AD47" s="273"/>
      <c r="AE47" s="385"/>
      <c r="AF47" s="393"/>
      <c r="AG47" s="367"/>
    </row>
    <row r="48" spans="2:36">
      <c r="B48" s="273"/>
      <c r="C48" s="278"/>
      <c r="D48" s="301"/>
      <c r="E48" s="319"/>
      <c r="F48" s="319"/>
      <c r="G48" s="319"/>
      <c r="H48" s="319"/>
      <c r="I48" s="319"/>
      <c r="J48" s="319"/>
      <c r="K48" s="319"/>
      <c r="L48" s="319"/>
      <c r="M48" s="319"/>
      <c r="N48" s="319"/>
      <c r="O48" s="319"/>
      <c r="P48" s="319"/>
      <c r="Q48" s="319"/>
      <c r="R48" s="319"/>
      <c r="S48" s="319"/>
      <c r="T48" s="319"/>
      <c r="U48" s="319"/>
      <c r="V48" s="319"/>
      <c r="W48" s="319"/>
      <c r="X48" s="319"/>
      <c r="Y48" s="319"/>
      <c r="Z48" s="319"/>
      <c r="AA48" s="319"/>
      <c r="AB48" s="319"/>
      <c r="AC48" s="361"/>
      <c r="AD48" s="273"/>
      <c r="AE48" s="385"/>
      <c r="AF48" s="393"/>
      <c r="AG48" s="397"/>
      <c r="AH48" s="399"/>
    </row>
    <row r="49" spans="2:35" ht="16.5" customHeight="1">
      <c r="B49" s="273"/>
      <c r="C49" s="278"/>
      <c r="D49" s="302"/>
      <c r="E49" s="320"/>
      <c r="F49" s="320"/>
      <c r="G49" s="320"/>
      <c r="H49" s="320"/>
      <c r="I49" s="320"/>
      <c r="J49" s="320"/>
      <c r="K49" s="320"/>
      <c r="L49" s="320"/>
      <c r="M49" s="320"/>
      <c r="N49" s="320"/>
      <c r="O49" s="320"/>
      <c r="P49" s="320"/>
      <c r="Q49" s="320"/>
      <c r="R49" s="320"/>
      <c r="S49" s="320"/>
      <c r="T49" s="320"/>
      <c r="U49" s="320"/>
      <c r="V49" s="320"/>
      <c r="W49" s="320"/>
      <c r="X49" s="320"/>
      <c r="Y49" s="320"/>
      <c r="Z49" s="320"/>
      <c r="AA49" s="320"/>
      <c r="AB49" s="320"/>
      <c r="AC49" s="362"/>
      <c r="AD49" s="273"/>
      <c r="AE49" s="386"/>
      <c r="AF49" s="394"/>
      <c r="AG49" s="11"/>
      <c r="AH49" s="400"/>
    </row>
    <row r="50" spans="2:35">
      <c r="B50" s="271"/>
      <c r="C50" s="267"/>
      <c r="D50" s="267"/>
      <c r="E50" s="267"/>
      <c r="F50" s="267"/>
      <c r="G50" s="267"/>
      <c r="H50" s="267"/>
      <c r="I50" s="267"/>
      <c r="J50" s="267"/>
      <c r="K50" s="267"/>
      <c r="L50" s="267"/>
      <c r="M50" s="267"/>
      <c r="N50" s="267"/>
      <c r="O50" s="267"/>
      <c r="P50" s="267"/>
      <c r="Q50" s="267"/>
      <c r="R50" s="267"/>
      <c r="S50" s="267"/>
      <c r="T50" s="267"/>
      <c r="U50" s="267"/>
      <c r="V50" s="267"/>
      <c r="W50" s="267"/>
      <c r="X50" s="267"/>
      <c r="Y50" s="267"/>
      <c r="Z50" s="267"/>
      <c r="AA50" s="267"/>
      <c r="AB50" s="267"/>
      <c r="AC50" s="267"/>
      <c r="AD50" s="267"/>
      <c r="AG50" s="367"/>
    </row>
    <row r="51" spans="2:35" s="269" customFormat="1" ht="16.5" customHeight="1">
      <c r="B51" s="274"/>
      <c r="C51" s="279">
        <v>6</v>
      </c>
      <c r="D51" s="288" t="s">
        <v>1058</v>
      </c>
      <c r="E51" s="321"/>
      <c r="F51" s="321"/>
      <c r="G51" s="321"/>
      <c r="H51" s="321"/>
      <c r="I51" s="321"/>
      <c r="J51" s="321"/>
      <c r="K51" s="321"/>
      <c r="L51" s="321"/>
      <c r="M51" s="321"/>
      <c r="N51" s="321"/>
      <c r="O51" s="321"/>
      <c r="P51" s="321"/>
      <c r="Q51" s="321"/>
      <c r="R51" s="321"/>
      <c r="S51" s="321"/>
      <c r="T51" s="321"/>
      <c r="U51" s="321"/>
      <c r="V51" s="321"/>
      <c r="W51" s="321"/>
      <c r="X51" s="321"/>
      <c r="Y51" s="321"/>
      <c r="Z51" s="321"/>
      <c r="AA51" s="321"/>
      <c r="AB51" s="321"/>
      <c r="AC51" s="321"/>
      <c r="AD51" s="370"/>
      <c r="AE51" s="387"/>
      <c r="AF51" s="387"/>
      <c r="AG51" s="396"/>
      <c r="AI51" s="403"/>
    </row>
    <row r="52" spans="2:35" s="269" customFormat="1" ht="16.5" customHeight="1">
      <c r="B52" s="274"/>
      <c r="C52" s="279"/>
      <c r="D52" s="303"/>
      <c r="E52" s="322" t="s">
        <v>3577</v>
      </c>
      <c r="F52" s="322"/>
      <c r="G52" s="322"/>
      <c r="H52" s="322"/>
      <c r="I52" s="322"/>
      <c r="J52" s="322"/>
      <c r="K52" s="322"/>
      <c r="L52" s="322"/>
      <c r="M52" s="322"/>
      <c r="N52" s="322"/>
      <c r="O52" s="322"/>
      <c r="P52" s="322"/>
      <c r="Q52" s="322"/>
      <c r="R52" s="322"/>
      <c r="S52" s="322"/>
      <c r="T52" s="322"/>
      <c r="U52" s="322"/>
      <c r="V52" s="322"/>
      <c r="W52" s="322"/>
      <c r="X52" s="322"/>
      <c r="Y52" s="322"/>
      <c r="Z52" s="322"/>
      <c r="AA52" s="322"/>
      <c r="AB52" s="322"/>
      <c r="AC52" s="363"/>
      <c r="AD52" s="370"/>
      <c r="AE52" s="374" t="str">
        <f>IF(AND(AI58=TRUE,OR(AI52:AI57)=TRUE),"入力不備",IF(OR(AI52:AI58)=TRUE,CONCATENATE(AG52,AG53,AG54,AG55,AG56,AG57,AG58),"未回答"))</f>
        <v>a,d</v>
      </c>
      <c r="AF52" s="389"/>
      <c r="AG52" s="396" t="str">
        <f>IF(AI52=TRUE,IF(OR(AI53:AI58)=TRUE,"a,","a"),"")</f>
        <v>a,</v>
      </c>
      <c r="AI52" s="403" t="b">
        <v>1</v>
      </c>
    </row>
    <row r="53" spans="2:35" s="269" customFormat="1" ht="16.5" customHeight="1">
      <c r="B53" s="274"/>
      <c r="C53" s="279"/>
      <c r="D53" s="304"/>
      <c r="E53" s="323" t="s">
        <v>1060</v>
      </c>
      <c r="F53" s="323"/>
      <c r="G53" s="323"/>
      <c r="H53" s="323"/>
      <c r="I53" s="323"/>
      <c r="J53" s="323"/>
      <c r="K53" s="323"/>
      <c r="L53" s="323"/>
      <c r="M53" s="323"/>
      <c r="N53" s="323"/>
      <c r="O53" s="323"/>
      <c r="P53" s="323"/>
      <c r="Q53" s="323"/>
      <c r="R53" s="323"/>
      <c r="S53" s="323"/>
      <c r="T53" s="323"/>
      <c r="U53" s="323"/>
      <c r="V53" s="323"/>
      <c r="W53" s="323"/>
      <c r="X53" s="323"/>
      <c r="Y53" s="323"/>
      <c r="Z53" s="323"/>
      <c r="AA53" s="323"/>
      <c r="AB53" s="323"/>
      <c r="AC53" s="364"/>
      <c r="AD53" s="370"/>
      <c r="AE53" s="375"/>
      <c r="AF53" s="390"/>
      <c r="AG53" s="396" t="str">
        <f>IF(AI53=TRUE,IF(OR(AI54:AI58)=TRUE,"b,","b"),"")</f>
        <v/>
      </c>
      <c r="AI53" s="403" t="b">
        <v>0</v>
      </c>
    </row>
    <row r="54" spans="2:35" s="269" customFormat="1" ht="16.5" customHeight="1">
      <c r="B54" s="274"/>
      <c r="C54" s="279"/>
      <c r="D54" s="304"/>
      <c r="E54" s="323" t="s">
        <v>2642</v>
      </c>
      <c r="F54" s="323"/>
      <c r="G54" s="323"/>
      <c r="H54" s="323"/>
      <c r="I54" s="323"/>
      <c r="J54" s="323"/>
      <c r="K54" s="323"/>
      <c r="L54" s="323"/>
      <c r="M54" s="323"/>
      <c r="N54" s="323"/>
      <c r="O54" s="323"/>
      <c r="P54" s="323"/>
      <c r="Q54" s="323"/>
      <c r="R54" s="323"/>
      <c r="S54" s="323"/>
      <c r="T54" s="323"/>
      <c r="U54" s="323"/>
      <c r="V54" s="323"/>
      <c r="W54" s="323"/>
      <c r="X54" s="323"/>
      <c r="Y54" s="323"/>
      <c r="Z54" s="323"/>
      <c r="AA54" s="323"/>
      <c r="AB54" s="323"/>
      <c r="AC54" s="364"/>
      <c r="AD54" s="370"/>
      <c r="AE54" s="375"/>
      <c r="AF54" s="390"/>
      <c r="AG54" s="396" t="str">
        <f>IF(AI54=TRUE,IF(OR(AI55:AI58)=TRUE,"c,","c"),"")</f>
        <v/>
      </c>
      <c r="AI54" s="403" t="b">
        <v>0</v>
      </c>
    </row>
    <row r="55" spans="2:35" s="269" customFormat="1" ht="16.5" customHeight="1">
      <c r="B55" s="274"/>
      <c r="C55" s="279"/>
      <c r="D55" s="304"/>
      <c r="E55" s="323" t="s">
        <v>10728</v>
      </c>
      <c r="F55" s="323"/>
      <c r="G55" s="323"/>
      <c r="H55" s="323"/>
      <c r="I55" s="323"/>
      <c r="J55" s="323"/>
      <c r="K55" s="323"/>
      <c r="L55" s="323"/>
      <c r="M55" s="323"/>
      <c r="N55" s="323"/>
      <c r="O55" s="323"/>
      <c r="P55" s="323"/>
      <c r="Q55" s="323"/>
      <c r="R55" s="323"/>
      <c r="S55" s="323"/>
      <c r="T55" s="323"/>
      <c r="U55" s="323"/>
      <c r="V55" s="323"/>
      <c r="W55" s="323"/>
      <c r="X55" s="323"/>
      <c r="Y55" s="323"/>
      <c r="Z55" s="323"/>
      <c r="AA55" s="323"/>
      <c r="AB55" s="323"/>
      <c r="AC55" s="364"/>
      <c r="AD55" s="370"/>
      <c r="AE55" s="375"/>
      <c r="AF55" s="390"/>
      <c r="AG55" s="396" t="str">
        <f>IF(AI55=TRUE,IF(OR(AI56:AI58)=TRUE,"d,","d"),"")</f>
        <v>d</v>
      </c>
      <c r="AI55" s="403" t="b">
        <v>1</v>
      </c>
    </row>
    <row r="56" spans="2:35" s="269" customFormat="1" ht="16.5" customHeight="1">
      <c r="B56" s="274"/>
      <c r="C56" s="279"/>
      <c r="D56" s="304"/>
      <c r="E56" s="323" t="s">
        <v>11153</v>
      </c>
      <c r="F56" s="323"/>
      <c r="G56" s="323"/>
      <c r="H56" s="323"/>
      <c r="I56" s="323"/>
      <c r="J56" s="323"/>
      <c r="K56" s="323"/>
      <c r="L56" s="323"/>
      <c r="M56" s="323"/>
      <c r="N56" s="323"/>
      <c r="O56" s="323"/>
      <c r="P56" s="323"/>
      <c r="Q56" s="323"/>
      <c r="R56" s="323"/>
      <c r="S56" s="323"/>
      <c r="T56" s="323"/>
      <c r="U56" s="323"/>
      <c r="V56" s="323"/>
      <c r="W56" s="323"/>
      <c r="X56" s="323"/>
      <c r="Y56" s="323"/>
      <c r="Z56" s="323"/>
      <c r="AA56" s="323"/>
      <c r="AB56" s="323"/>
      <c r="AC56" s="364"/>
      <c r="AD56" s="370"/>
      <c r="AE56" s="375"/>
      <c r="AF56" s="390"/>
      <c r="AG56" s="396" t="str">
        <f>IF(AI56=TRUE,IF(OR(AI57:AI58)=TRUE,"e,","e"),"")</f>
        <v/>
      </c>
      <c r="AI56" s="403" t="b">
        <v>0</v>
      </c>
    </row>
    <row r="57" spans="2:35" s="269" customFormat="1" ht="16.5" customHeight="1">
      <c r="B57" s="274"/>
      <c r="C57" s="279"/>
      <c r="D57" s="304"/>
      <c r="E57" s="323" t="s">
        <v>4612</v>
      </c>
      <c r="F57" s="323"/>
      <c r="G57" s="323"/>
      <c r="H57" s="323"/>
      <c r="I57" s="323"/>
      <c r="J57" s="323"/>
      <c r="K57" s="323"/>
      <c r="L57" s="323"/>
      <c r="M57" s="323"/>
      <c r="N57" s="323"/>
      <c r="O57" s="323"/>
      <c r="P57" s="323"/>
      <c r="Q57" s="323"/>
      <c r="R57" s="323"/>
      <c r="S57" s="323"/>
      <c r="T57" s="323"/>
      <c r="U57" s="323"/>
      <c r="V57" s="323"/>
      <c r="W57" s="323"/>
      <c r="X57" s="323"/>
      <c r="Y57" s="323"/>
      <c r="Z57" s="323"/>
      <c r="AA57" s="323"/>
      <c r="AB57" s="323"/>
      <c r="AC57" s="364"/>
      <c r="AD57" s="370"/>
      <c r="AE57" s="375"/>
      <c r="AF57" s="390"/>
      <c r="AG57" s="396" t="str">
        <f>IF(AI57=TRUE,IF(AI58=TRUE,"f,","f"),"")</f>
        <v/>
      </c>
      <c r="AI57" s="403" t="b">
        <v>0</v>
      </c>
    </row>
    <row r="58" spans="2:35" s="269" customFormat="1" ht="16.5" customHeight="1">
      <c r="B58" s="274"/>
      <c r="C58" s="279"/>
      <c r="D58" s="304"/>
      <c r="E58" s="323" t="s">
        <v>4304</v>
      </c>
      <c r="F58" s="323"/>
      <c r="G58" s="323"/>
      <c r="H58" s="323"/>
      <c r="I58" s="323"/>
      <c r="J58" s="323"/>
      <c r="K58" s="323"/>
      <c r="L58" s="323"/>
      <c r="M58" s="323"/>
      <c r="N58" s="323"/>
      <c r="O58" s="323"/>
      <c r="P58" s="323"/>
      <c r="Q58" s="323"/>
      <c r="R58" s="323"/>
      <c r="S58" s="323"/>
      <c r="T58" s="323"/>
      <c r="U58" s="323"/>
      <c r="V58" s="323"/>
      <c r="W58" s="323"/>
      <c r="X58" s="323"/>
      <c r="Y58" s="323"/>
      <c r="Z58" s="323"/>
      <c r="AA58" s="323"/>
      <c r="AB58" s="323"/>
      <c r="AC58" s="364"/>
      <c r="AD58" s="370"/>
      <c r="AE58" s="376"/>
      <c r="AF58" s="391"/>
      <c r="AG58" s="396" t="str">
        <f>IF(AI58=TRUE,"g","")</f>
        <v/>
      </c>
      <c r="AI58" s="403" t="b">
        <v>0</v>
      </c>
    </row>
    <row r="59" spans="2:35" s="269" customFormat="1" ht="16.5" customHeight="1">
      <c r="B59" s="274"/>
      <c r="C59" s="279"/>
      <c r="D59" s="305" t="s">
        <v>11075</v>
      </c>
      <c r="E59" s="324"/>
      <c r="F59" s="324"/>
      <c r="G59" s="324"/>
      <c r="H59" s="324"/>
      <c r="I59" s="324"/>
      <c r="J59" s="324"/>
      <c r="K59" s="324"/>
      <c r="L59" s="324"/>
      <c r="M59" s="324"/>
      <c r="N59" s="324"/>
      <c r="O59" s="324"/>
      <c r="P59" s="324"/>
      <c r="Q59" s="324"/>
      <c r="R59" s="324"/>
      <c r="S59" s="324"/>
      <c r="T59" s="324"/>
      <c r="U59" s="324"/>
      <c r="V59" s="324"/>
      <c r="W59" s="324"/>
      <c r="X59" s="324"/>
      <c r="Y59" s="324"/>
      <c r="Z59" s="324"/>
      <c r="AA59" s="324"/>
      <c r="AB59" s="324"/>
      <c r="AC59" s="365"/>
      <c r="AD59" s="370"/>
      <c r="AE59" s="374" t="str">
        <f>IF(AI57=FALSE,"―",IF(D60="","未回答","回答済"))</f>
        <v>―</v>
      </c>
      <c r="AF59" s="389"/>
      <c r="AG59" s="396"/>
      <c r="AI59" s="403"/>
    </row>
    <row r="60" spans="2:35" s="269" customFormat="1" ht="16.5" customHeight="1">
      <c r="B60" s="274"/>
      <c r="C60" s="279"/>
      <c r="D60" s="287"/>
      <c r="E60" s="311"/>
      <c r="F60" s="311"/>
      <c r="G60" s="311"/>
      <c r="H60" s="311"/>
      <c r="I60" s="311"/>
      <c r="J60" s="311"/>
      <c r="K60" s="311"/>
      <c r="L60" s="311"/>
      <c r="M60" s="311"/>
      <c r="N60" s="311"/>
      <c r="O60" s="311"/>
      <c r="P60" s="311"/>
      <c r="Q60" s="311"/>
      <c r="R60" s="311"/>
      <c r="S60" s="311"/>
      <c r="T60" s="311"/>
      <c r="U60" s="311"/>
      <c r="V60" s="311"/>
      <c r="W60" s="311"/>
      <c r="X60" s="311"/>
      <c r="Y60" s="311"/>
      <c r="Z60" s="311"/>
      <c r="AA60" s="311"/>
      <c r="AB60" s="311"/>
      <c r="AC60" s="353"/>
      <c r="AD60" s="370"/>
      <c r="AE60" s="376"/>
      <c r="AF60" s="391"/>
      <c r="AG60" s="396"/>
      <c r="AI60" s="403">
        <f>D60</f>
        <v>0</v>
      </c>
    </row>
    <row r="61" spans="2:35" s="269" customFormat="1">
      <c r="B61" s="275"/>
      <c r="C61" s="265"/>
      <c r="D61" s="265"/>
      <c r="E61" s="265"/>
      <c r="F61" s="265"/>
      <c r="G61" s="265"/>
      <c r="H61" s="265"/>
      <c r="I61" s="265"/>
      <c r="J61" s="265"/>
      <c r="K61" s="265"/>
      <c r="L61" s="265"/>
      <c r="M61" s="265"/>
      <c r="N61" s="265"/>
      <c r="O61" s="265"/>
      <c r="P61" s="265"/>
      <c r="Q61" s="265"/>
      <c r="R61" s="265"/>
      <c r="S61" s="265"/>
      <c r="T61" s="265"/>
      <c r="U61" s="265"/>
      <c r="V61" s="265"/>
      <c r="W61" s="265"/>
      <c r="X61" s="265"/>
      <c r="Y61" s="265"/>
      <c r="Z61" s="265"/>
      <c r="AA61" s="265"/>
      <c r="AB61" s="265"/>
      <c r="AC61" s="265"/>
      <c r="AD61" s="265"/>
      <c r="AE61" s="265"/>
      <c r="AF61" s="265"/>
      <c r="AG61" s="396"/>
      <c r="AI61" s="403"/>
    </row>
    <row r="62" spans="2:35">
      <c r="B62" s="267"/>
      <c r="C62" s="267">
        <v>7</v>
      </c>
      <c r="D62" s="267" t="s">
        <v>1008</v>
      </c>
      <c r="E62" s="267"/>
      <c r="F62" s="267"/>
      <c r="G62" s="267"/>
      <c r="H62" s="267"/>
      <c r="I62" s="267"/>
      <c r="J62" s="267"/>
      <c r="K62" s="267"/>
      <c r="L62" s="267"/>
      <c r="M62" s="267"/>
      <c r="N62" s="267"/>
      <c r="O62" s="267"/>
      <c r="P62" s="267"/>
      <c r="Q62" s="267"/>
      <c r="R62" s="267"/>
      <c r="S62" s="267"/>
      <c r="T62" s="267"/>
      <c r="U62" s="267"/>
      <c r="V62" s="267"/>
      <c r="W62" s="267"/>
      <c r="X62" s="267"/>
      <c r="Y62" s="267"/>
      <c r="Z62" s="267"/>
      <c r="AA62" s="267"/>
      <c r="AB62" s="267"/>
      <c r="AC62" s="267"/>
      <c r="AD62" s="267"/>
      <c r="AG62" s="367"/>
    </row>
    <row r="63" spans="2:35">
      <c r="B63" s="267"/>
      <c r="C63" s="267"/>
      <c r="D63" s="267" t="s">
        <v>11199</v>
      </c>
      <c r="E63" s="267"/>
      <c r="F63" s="267"/>
      <c r="G63" s="267"/>
      <c r="H63" s="267"/>
      <c r="I63" s="267"/>
      <c r="J63" s="267"/>
      <c r="K63" s="267"/>
      <c r="L63" s="267"/>
      <c r="M63" s="267"/>
      <c r="N63" s="267"/>
      <c r="O63" s="267"/>
      <c r="P63" s="267"/>
      <c r="Q63" s="267"/>
      <c r="R63" s="267"/>
      <c r="S63" s="267"/>
      <c r="T63" s="267"/>
      <c r="U63" s="267"/>
      <c r="V63" s="267"/>
      <c r="W63" s="267"/>
      <c r="X63" s="267"/>
      <c r="Y63" s="267"/>
      <c r="Z63" s="267"/>
      <c r="AA63" s="267"/>
      <c r="AB63" s="267"/>
      <c r="AC63" s="267"/>
      <c r="AD63" s="267"/>
      <c r="AG63" s="367"/>
    </row>
    <row r="64" spans="2:35">
      <c r="B64" s="267"/>
      <c r="C64" s="267"/>
      <c r="D64" s="267" t="s">
        <v>11158</v>
      </c>
      <c r="E64" s="267"/>
      <c r="F64" s="267"/>
      <c r="G64" s="267"/>
      <c r="H64" s="267"/>
      <c r="I64" s="267"/>
      <c r="J64" s="267"/>
      <c r="K64" s="267"/>
      <c r="L64" s="267"/>
      <c r="M64" s="267"/>
      <c r="N64" s="267"/>
      <c r="O64" s="267"/>
      <c r="P64" s="267"/>
      <c r="Q64" s="267"/>
      <c r="R64" s="267"/>
      <c r="S64" s="267"/>
      <c r="T64" s="267"/>
      <c r="U64" s="267"/>
      <c r="V64" s="267"/>
      <c r="W64" s="267"/>
      <c r="X64" s="267"/>
      <c r="Y64" s="267"/>
      <c r="Z64" s="267"/>
      <c r="AA64" s="267"/>
      <c r="AB64" s="267"/>
      <c r="AC64" s="267"/>
      <c r="AD64" s="267"/>
      <c r="AG64" s="367"/>
    </row>
    <row r="65" spans="2:35" s="267" customFormat="1" ht="15" customHeight="1">
      <c r="D65" s="299" t="s">
        <v>354</v>
      </c>
      <c r="E65" s="317" t="str">
        <f>"今年度は利用者向けにアンケートを実施したものの、回答のしやすさを重視したため、簡易的な情報収集に留まった。改めて、利用者数の増加及び利用者満足度の向上を図るため、事業担当課で"&amp;'【発出時非表示】評価対象年度入力'!$B$2+1&amp;"年8月頃までに50名程度の利用者に対し、使用感等に関するヒアリングを行い機能改善箇所を明らかにする。そのうえで、事業担当課と事業者の定期的な打合せの頻度を上げることで、事業者との連携をより強化し、機能追加や利用者の操作画面の改善に係る方向性を9月までに固め、スケジュール感や予算感を事業者等と確認しながら、具体化する。"</f>
        <v>今年度は利用者向けにアンケートを実施したものの、回答のしやすさを重視したため、簡易的な情報収集に留まった。改めて、利用者数の増加及び利用者満足度の向上を図るため、事業担当課で2026年8月頃までに50名程度の利用者に対し、使用感等に関するヒアリングを行い機能改善箇所を明らかにする。そのうえで、事業担当課と事業者の定期的な打合せの頻度を上げることで、事業者との連携をより強化し、機能追加や利用者の操作画面の改善に係る方向性を9月までに固め、スケジュール感や予算感を事業者等と確認しながら、具体化する。</v>
      </c>
      <c r="F65" s="317"/>
      <c r="G65" s="317"/>
      <c r="H65" s="317"/>
      <c r="I65" s="317"/>
      <c r="J65" s="317"/>
      <c r="K65" s="317"/>
      <c r="L65" s="317"/>
      <c r="M65" s="317"/>
      <c r="N65" s="317"/>
      <c r="O65" s="317"/>
      <c r="P65" s="317"/>
      <c r="Q65" s="317"/>
      <c r="R65" s="317"/>
      <c r="S65" s="317"/>
      <c r="T65" s="317"/>
      <c r="U65" s="317"/>
      <c r="V65" s="317"/>
      <c r="W65" s="317"/>
      <c r="X65" s="317"/>
      <c r="Y65" s="317"/>
      <c r="Z65" s="317"/>
      <c r="AA65" s="317"/>
      <c r="AB65" s="317"/>
      <c r="AC65" s="317"/>
      <c r="AD65" s="369"/>
      <c r="AE65" s="369"/>
      <c r="AF65" s="369"/>
      <c r="AG65" s="367"/>
      <c r="AI65" s="466"/>
    </row>
    <row r="66" spans="2:35" s="267" customFormat="1" ht="15.75">
      <c r="D66" s="299"/>
      <c r="E66" s="317"/>
      <c r="F66" s="317"/>
      <c r="G66" s="317"/>
      <c r="H66" s="317"/>
      <c r="I66" s="317"/>
      <c r="J66" s="317"/>
      <c r="K66" s="317"/>
      <c r="L66" s="317"/>
      <c r="M66" s="317"/>
      <c r="N66" s="317"/>
      <c r="O66" s="317"/>
      <c r="P66" s="317"/>
      <c r="Q66" s="317"/>
      <c r="R66" s="317"/>
      <c r="S66" s="317"/>
      <c r="T66" s="317"/>
      <c r="U66" s="317"/>
      <c r="V66" s="317"/>
      <c r="W66" s="317"/>
      <c r="X66" s="317"/>
      <c r="Y66" s="317"/>
      <c r="Z66" s="317"/>
      <c r="AA66" s="317"/>
      <c r="AB66" s="317"/>
      <c r="AC66" s="317"/>
      <c r="AD66" s="369"/>
      <c r="AE66" s="369"/>
      <c r="AF66" s="369"/>
      <c r="AG66" s="367"/>
      <c r="AI66" s="466"/>
    </row>
    <row r="67" spans="2:35" s="267" customFormat="1" ht="15.75">
      <c r="D67" s="299"/>
      <c r="E67" s="317"/>
      <c r="F67" s="317"/>
      <c r="G67" s="317"/>
      <c r="H67" s="317"/>
      <c r="I67" s="317"/>
      <c r="J67" s="317"/>
      <c r="K67" s="317"/>
      <c r="L67" s="317"/>
      <c r="M67" s="317"/>
      <c r="N67" s="317"/>
      <c r="O67" s="317"/>
      <c r="P67" s="317"/>
      <c r="Q67" s="317"/>
      <c r="R67" s="317"/>
      <c r="S67" s="317"/>
      <c r="T67" s="317"/>
      <c r="U67" s="317"/>
      <c r="V67" s="317"/>
      <c r="W67" s="317"/>
      <c r="X67" s="317"/>
      <c r="Y67" s="317"/>
      <c r="Z67" s="317"/>
      <c r="AA67" s="317"/>
      <c r="AB67" s="317"/>
      <c r="AC67" s="317"/>
      <c r="AD67" s="369"/>
      <c r="AE67" s="369"/>
      <c r="AF67" s="369"/>
      <c r="AG67" s="367"/>
      <c r="AI67" s="466"/>
    </row>
    <row r="68" spans="2:35" s="267" customFormat="1" ht="15.75">
      <c r="D68" s="299"/>
      <c r="E68" s="317"/>
      <c r="F68" s="317"/>
      <c r="G68" s="317"/>
      <c r="H68" s="317"/>
      <c r="I68" s="317"/>
      <c r="J68" s="317"/>
      <c r="K68" s="317"/>
      <c r="L68" s="317"/>
      <c r="M68" s="317"/>
      <c r="N68" s="317"/>
      <c r="O68" s="317"/>
      <c r="P68" s="317"/>
      <c r="Q68" s="317"/>
      <c r="R68" s="317"/>
      <c r="S68" s="317"/>
      <c r="T68" s="317"/>
      <c r="U68" s="317"/>
      <c r="V68" s="317"/>
      <c r="W68" s="317"/>
      <c r="X68" s="317"/>
      <c r="Y68" s="317"/>
      <c r="Z68" s="317"/>
      <c r="AA68" s="317"/>
      <c r="AB68" s="317"/>
      <c r="AC68" s="317"/>
      <c r="AD68" s="369"/>
      <c r="AE68" s="369"/>
      <c r="AF68" s="369"/>
      <c r="AG68" s="367"/>
      <c r="AI68" s="466"/>
    </row>
    <row r="69" spans="2:35" s="267" customFormat="1" ht="15.75">
      <c r="D69" s="299"/>
      <c r="E69" s="317"/>
      <c r="F69" s="317"/>
      <c r="G69" s="317"/>
      <c r="H69" s="317"/>
      <c r="I69" s="317"/>
      <c r="J69" s="317"/>
      <c r="K69" s="317"/>
      <c r="L69" s="317"/>
      <c r="M69" s="317"/>
      <c r="N69" s="317"/>
      <c r="O69" s="317"/>
      <c r="P69" s="317"/>
      <c r="Q69" s="317"/>
      <c r="R69" s="317"/>
      <c r="S69" s="317"/>
      <c r="T69" s="317"/>
      <c r="U69" s="317"/>
      <c r="V69" s="317"/>
      <c r="W69" s="317"/>
      <c r="X69" s="317"/>
      <c r="Y69" s="317"/>
      <c r="Z69" s="317"/>
      <c r="AA69" s="317"/>
      <c r="AB69" s="317"/>
      <c r="AC69" s="317"/>
      <c r="AD69" s="369"/>
      <c r="AE69" s="369"/>
      <c r="AF69" s="369"/>
      <c r="AG69" s="367"/>
      <c r="AI69" s="466"/>
    </row>
    <row r="70" spans="2:35" ht="16.5" customHeight="1">
      <c r="B70" s="273"/>
      <c r="C70" s="278"/>
      <c r="D70" s="300" t="s">
        <v>22444</v>
      </c>
      <c r="E70" s="318"/>
      <c r="F70" s="318"/>
      <c r="G70" s="318"/>
      <c r="H70" s="318"/>
      <c r="I70" s="318"/>
      <c r="J70" s="318"/>
      <c r="K70" s="318"/>
      <c r="L70" s="318"/>
      <c r="M70" s="318"/>
      <c r="N70" s="318"/>
      <c r="O70" s="318"/>
      <c r="P70" s="318"/>
      <c r="Q70" s="318"/>
      <c r="R70" s="318"/>
      <c r="S70" s="318"/>
      <c r="T70" s="318"/>
      <c r="U70" s="318"/>
      <c r="V70" s="318"/>
      <c r="W70" s="318"/>
      <c r="X70" s="318"/>
      <c r="Y70" s="318"/>
      <c r="Z70" s="318"/>
      <c r="AA70" s="318"/>
      <c r="AB70" s="318"/>
      <c r="AC70" s="360"/>
      <c r="AD70" s="273"/>
      <c r="AE70" s="384" t="str">
        <f>IF(D70="","未回答",IF(LEN(D70)&lt;200,LEN(D70)&amp;"字  (字数 不足)",LEN(D70)&amp;"字"))</f>
        <v>207字</v>
      </c>
      <c r="AF70" s="392"/>
      <c r="AG70" s="367"/>
      <c r="AI70" s="405" t="str">
        <f>D70</f>
        <v>今年度は利用団体に向けてヒヤリング等を実施したものの、実装からの期間も短く、利用者のニーズ把握とその対応策について具体的な方向性を示すまでには至らなかったことから、2026年度中に定期利用団体の利用実績報告用の電子フォームを活用するなど、多くの意見を集められるよう工夫し、より具体的な評価や要望を得ることで、改善に向けた方向性を検討し、必要に応じ予算措置を進めるなど、引き続き利用者の満足度を高められるよう努める。</v>
      </c>
    </row>
    <row r="71" spans="2:35">
      <c r="B71" s="273"/>
      <c r="C71" s="278"/>
      <c r="D71" s="301"/>
      <c r="E71" s="319"/>
      <c r="F71" s="319"/>
      <c r="G71" s="319"/>
      <c r="H71" s="319"/>
      <c r="I71" s="319"/>
      <c r="J71" s="319"/>
      <c r="K71" s="319"/>
      <c r="L71" s="319"/>
      <c r="M71" s="319"/>
      <c r="N71" s="319"/>
      <c r="O71" s="319"/>
      <c r="P71" s="319"/>
      <c r="Q71" s="319"/>
      <c r="R71" s="319"/>
      <c r="S71" s="319"/>
      <c r="T71" s="319"/>
      <c r="U71" s="319"/>
      <c r="V71" s="319"/>
      <c r="W71" s="319"/>
      <c r="X71" s="319"/>
      <c r="Y71" s="319"/>
      <c r="Z71" s="319"/>
      <c r="AA71" s="319"/>
      <c r="AB71" s="319"/>
      <c r="AC71" s="361"/>
      <c r="AD71" s="273"/>
      <c r="AE71" s="385"/>
      <c r="AF71" s="393"/>
      <c r="AG71" s="367"/>
    </row>
    <row r="72" spans="2:35">
      <c r="B72" s="273"/>
      <c r="C72" s="278"/>
      <c r="D72" s="301"/>
      <c r="E72" s="319"/>
      <c r="F72" s="319"/>
      <c r="G72" s="319"/>
      <c r="H72" s="319"/>
      <c r="I72" s="319"/>
      <c r="J72" s="319"/>
      <c r="K72" s="319"/>
      <c r="L72" s="319"/>
      <c r="M72" s="319"/>
      <c r="N72" s="319"/>
      <c r="O72" s="319"/>
      <c r="P72" s="319"/>
      <c r="Q72" s="319"/>
      <c r="R72" s="319"/>
      <c r="S72" s="319"/>
      <c r="T72" s="319"/>
      <c r="U72" s="319"/>
      <c r="V72" s="319"/>
      <c r="W72" s="319"/>
      <c r="X72" s="319"/>
      <c r="Y72" s="319"/>
      <c r="Z72" s="319"/>
      <c r="AA72" s="319"/>
      <c r="AB72" s="319"/>
      <c r="AC72" s="361"/>
      <c r="AD72" s="273"/>
      <c r="AE72" s="385"/>
      <c r="AF72" s="393"/>
      <c r="AG72" s="367"/>
    </row>
    <row r="73" spans="2:35">
      <c r="B73" s="273"/>
      <c r="C73" s="278"/>
      <c r="D73" s="301"/>
      <c r="E73" s="319"/>
      <c r="F73" s="319"/>
      <c r="G73" s="319"/>
      <c r="H73" s="319"/>
      <c r="I73" s="319"/>
      <c r="J73" s="319"/>
      <c r="K73" s="319"/>
      <c r="L73" s="319"/>
      <c r="M73" s="319"/>
      <c r="N73" s="319"/>
      <c r="O73" s="319"/>
      <c r="P73" s="319"/>
      <c r="Q73" s="319"/>
      <c r="R73" s="319"/>
      <c r="S73" s="319"/>
      <c r="T73" s="319"/>
      <c r="U73" s="319"/>
      <c r="V73" s="319"/>
      <c r="W73" s="319"/>
      <c r="X73" s="319"/>
      <c r="Y73" s="319"/>
      <c r="Z73" s="319"/>
      <c r="AA73" s="319"/>
      <c r="AB73" s="319"/>
      <c r="AC73" s="361"/>
      <c r="AD73" s="273"/>
      <c r="AE73" s="385"/>
      <c r="AF73" s="393"/>
      <c r="AG73" s="367"/>
    </row>
    <row r="74" spans="2:35">
      <c r="B74" s="273"/>
      <c r="C74" s="278"/>
      <c r="D74" s="301"/>
      <c r="E74" s="319"/>
      <c r="F74" s="319"/>
      <c r="G74" s="319"/>
      <c r="H74" s="319"/>
      <c r="I74" s="319"/>
      <c r="J74" s="319"/>
      <c r="K74" s="319"/>
      <c r="L74" s="319"/>
      <c r="M74" s="319"/>
      <c r="N74" s="319"/>
      <c r="O74" s="319"/>
      <c r="P74" s="319"/>
      <c r="Q74" s="319"/>
      <c r="R74" s="319"/>
      <c r="S74" s="319"/>
      <c r="T74" s="319"/>
      <c r="U74" s="319"/>
      <c r="V74" s="319"/>
      <c r="W74" s="319"/>
      <c r="X74" s="319"/>
      <c r="Y74" s="319"/>
      <c r="Z74" s="319"/>
      <c r="AA74" s="319"/>
      <c r="AB74" s="319"/>
      <c r="AC74" s="361"/>
      <c r="AD74" s="273"/>
      <c r="AE74" s="385"/>
      <c r="AF74" s="393"/>
      <c r="AG74" s="397"/>
      <c r="AH74" s="399"/>
    </row>
    <row r="75" spans="2:35" ht="16.5" customHeight="1">
      <c r="B75" s="273"/>
      <c r="C75" s="278"/>
      <c r="D75" s="302"/>
      <c r="E75" s="320"/>
      <c r="F75" s="320"/>
      <c r="G75" s="320"/>
      <c r="H75" s="320"/>
      <c r="I75" s="320"/>
      <c r="J75" s="320"/>
      <c r="K75" s="320"/>
      <c r="L75" s="320"/>
      <c r="M75" s="320"/>
      <c r="N75" s="320"/>
      <c r="O75" s="320"/>
      <c r="P75" s="320"/>
      <c r="Q75" s="320"/>
      <c r="R75" s="320"/>
      <c r="S75" s="320"/>
      <c r="T75" s="320"/>
      <c r="U75" s="320"/>
      <c r="V75" s="320"/>
      <c r="W75" s="320"/>
      <c r="X75" s="320"/>
      <c r="Y75" s="320"/>
      <c r="Z75" s="320"/>
      <c r="AA75" s="320"/>
      <c r="AB75" s="320"/>
      <c r="AC75" s="362"/>
      <c r="AD75" s="273"/>
      <c r="AE75" s="386"/>
      <c r="AF75" s="394"/>
      <c r="AG75" s="11"/>
      <c r="AH75" s="400"/>
    </row>
    <row r="76" spans="2:35">
      <c r="B76" s="267"/>
      <c r="C76" s="267"/>
      <c r="D76" s="267"/>
      <c r="E76" s="267"/>
      <c r="F76" s="267"/>
      <c r="G76" s="267"/>
      <c r="H76" s="267"/>
      <c r="I76" s="267"/>
      <c r="J76" s="267"/>
      <c r="K76" s="267"/>
      <c r="L76" s="267"/>
      <c r="M76" s="267"/>
      <c r="N76" s="267"/>
      <c r="O76" s="267"/>
      <c r="P76" s="267"/>
      <c r="Q76" s="267"/>
      <c r="R76" s="267"/>
      <c r="S76" s="267"/>
      <c r="T76" s="267"/>
      <c r="U76" s="267"/>
      <c r="V76" s="267"/>
      <c r="W76" s="267"/>
      <c r="X76" s="267"/>
      <c r="Y76" s="267"/>
      <c r="Z76" s="267"/>
      <c r="AA76" s="267"/>
      <c r="AB76" s="267"/>
      <c r="AC76" s="267"/>
      <c r="AD76" s="267"/>
      <c r="AG76" s="367"/>
    </row>
  </sheetData>
  <sheetProtection algorithmName="SHA-512" hashValue="cgKfBibeKutjJD7whyst6HCJclSueVLTd765eAPD1MN38ZbcRKvgePj+eE03gjLDlxFxUQ6LjHG7SgorkJtIhQ==" saltValue="FXg2br40hgGUK4xSfXD+Zg==" spinCount="100000" sheet="1" formatRows="0" selectLockedCells="1"/>
  <protectedRanges>
    <protectedRange sqref="AC6:AC10 AC31:AC35 AC14:AC18 AC22:AC27" name="範囲2"/>
    <protectedRange sqref="AD36" name="範囲2_2"/>
    <protectedRange sqref="AE36:AF36" name="範囲2_1_1"/>
    <protectedRange sqref="D44:AA49" name="範囲2_4"/>
    <protectedRange sqref="AE6:AF10" name="範囲2_1_2"/>
    <protectedRange sqref="AE14:AF18" name="範囲2_1_5"/>
    <protectedRange sqref="AE22:AF27" name="範囲2_1_6"/>
    <protectedRange sqref="AE31:AF35" name="範囲2_1_7"/>
    <protectedRange sqref="D51:AA59" name="範囲2_4_1"/>
    <protectedRange sqref="AE59:AF60" name="範囲2_1_1_2_1"/>
    <protectedRange sqref="D70:AA75" name="範囲2_1"/>
  </protectedRanges>
  <mergeCells count="14">
    <mergeCell ref="AE5:AF5"/>
    <mergeCell ref="D60:AC60"/>
    <mergeCell ref="AE6:AF10"/>
    <mergeCell ref="AE14:AF18"/>
    <mergeCell ref="AE22:AF27"/>
    <mergeCell ref="AE31:AF35"/>
    <mergeCell ref="E41:AC43"/>
    <mergeCell ref="D44:AC49"/>
    <mergeCell ref="AE44:AF49"/>
    <mergeCell ref="AE59:AF60"/>
    <mergeCell ref="E65:AC69"/>
    <mergeCell ref="D70:AC75"/>
    <mergeCell ref="AE70:AF75"/>
    <mergeCell ref="AE52:AF58"/>
  </mergeCells>
  <phoneticPr fontId="2"/>
  <conditionalFormatting sqref="D60:AC60">
    <cfRule type="expression" dxfId="101" priority="43">
      <formula>AI57=FALSE</formula>
    </cfRule>
  </conditionalFormatting>
  <conditionalFormatting sqref="AE52">
    <cfRule type="expression" dxfId="100" priority="1">
      <formula>AE52="未回答"</formula>
    </cfRule>
    <cfRule type="expression" dxfId="99" priority="44">
      <formula>AE52="入力不備"</formula>
    </cfRule>
  </conditionalFormatting>
  <conditionalFormatting sqref="AE6:AF10">
    <cfRule type="expression" dxfId="98" priority="62">
      <formula>AE6="未回答"</formula>
    </cfRule>
  </conditionalFormatting>
  <conditionalFormatting sqref="AE14:AF18">
    <cfRule type="expression" dxfId="97" priority="61">
      <formula>AE14="未回答"</formula>
    </cfRule>
  </conditionalFormatting>
  <conditionalFormatting sqref="AE22:AF27">
    <cfRule type="expression" dxfId="96" priority="60">
      <formula>AE22="未回答"</formula>
    </cfRule>
  </conditionalFormatting>
  <conditionalFormatting sqref="AE31:AF35">
    <cfRule type="expression" dxfId="95" priority="59">
      <formula>AE31="未回答"</formula>
    </cfRule>
  </conditionalFormatting>
  <conditionalFormatting sqref="AE44:AF49">
    <cfRule type="expression" dxfId="94" priority="2">
      <formula>AE44="未回答"</formula>
    </cfRule>
    <cfRule type="expression" dxfId="93" priority="3">
      <formula>LEN(D44)&lt;200</formula>
    </cfRule>
  </conditionalFormatting>
  <conditionalFormatting sqref="AE59:AF60">
    <cfRule type="expression" dxfId="92" priority="41">
      <formula>AE59="―"</formula>
    </cfRule>
    <cfRule type="expression" dxfId="91" priority="42">
      <formula>AE59="未回答"</formula>
    </cfRule>
  </conditionalFormatting>
  <conditionalFormatting sqref="AE70:AF75">
    <cfRule type="expression" dxfId="90" priority="4">
      <formula>AE70="未回答"</formula>
    </cfRule>
    <cfRule type="expression" dxfId="89" priority="5">
      <formula>LEN(D70)&lt;200</formula>
    </cfRule>
  </conditionalFormatting>
  <dataValidations count="2">
    <dataValidation imeMode="on" allowBlank="1" showDropDown="0" showInputMessage="1" showErrorMessage="1" sqref="D51:AC60"/>
    <dataValidation imeMode="on" operator="greaterThanOrEqual" allowBlank="1" showDropDown="0" showInputMessage="1" showErrorMessage="1" errorTitle="文字数が不足しています" error="200字以上で入力ください。" promptTitle="字数制限" prompt="200字以上で入力してください。" sqref="D70:AC75 D44:AC49"/>
  </dataValidations>
  <printOptions horizontalCentered="1"/>
  <pageMargins left="0.19685039370078741" right="0.19685039370078741" top="0.39370078740157483" bottom="0.39370078740157483" header="0.31496062992125984" footer="0.31496062992125984"/>
  <pageSetup paperSize="9" scale="65" fitToWidth="1" fitToHeight="1" orientation="portrait" usePrinterDefaults="1" r:id="rId1"/>
  <rowBreaks count="1" manualBreakCount="1">
    <brk id="61" min="1" max="33" man="1"/>
  </rowBreaks>
  <drawing r:id="rId2"/>
  <legacyDrawing r:id="rId3"/>
  <mc:AlternateContent>
    <mc:Choice xmlns:x14="http://schemas.microsoft.com/office/spreadsheetml/2009/9/main" Requires="x14">
      <controls>
        <mc:AlternateContent>
          <mc:Choice Requires="x14">
            <control shapeId="14351" r:id="rId4" name="Option Button 1">
              <controlPr locked="0" defaultSize="0" autoFill="0" autoLine="0" autoPict="0">
                <anchor moveWithCells="1">
                  <from xmlns:xdr="http://schemas.openxmlformats.org/drawingml/2006/spreadsheetDrawing">
                    <xdr:col>3</xdr:col>
                    <xdr:colOff>0</xdr:colOff>
                    <xdr:row>5</xdr:row>
                    <xdr:rowOff>0</xdr:rowOff>
                  </from>
                  <to xmlns:xdr="http://schemas.openxmlformats.org/drawingml/2006/spreadsheetDrawing">
                    <xdr:col>3</xdr:col>
                    <xdr:colOff>272415</xdr:colOff>
                    <xdr:row>6</xdr:row>
                    <xdr:rowOff>0</xdr:rowOff>
                  </to>
                </anchor>
              </controlPr>
            </control>
          </mc:Choice>
        </mc:AlternateContent>
        <mc:AlternateContent>
          <mc:Choice Requires="x14">
            <control shapeId="14352" r:id="rId5" name="Option Button 2">
              <controlPr locked="0" defaultSize="0" autoFill="0" autoLine="0" autoPict="0">
                <anchor moveWithCells="1">
                  <from xmlns:xdr="http://schemas.openxmlformats.org/drawingml/2006/spreadsheetDrawing">
                    <xdr:col>3</xdr:col>
                    <xdr:colOff>0</xdr:colOff>
                    <xdr:row>6</xdr:row>
                    <xdr:rowOff>0</xdr:rowOff>
                  </from>
                  <to xmlns:xdr="http://schemas.openxmlformats.org/drawingml/2006/spreadsheetDrawing">
                    <xdr:col>3</xdr:col>
                    <xdr:colOff>272415</xdr:colOff>
                    <xdr:row>7</xdr:row>
                    <xdr:rowOff>0</xdr:rowOff>
                  </to>
                </anchor>
              </controlPr>
            </control>
          </mc:Choice>
        </mc:AlternateContent>
        <mc:AlternateContent>
          <mc:Choice Requires="x14">
            <control shapeId="14353" r:id="rId6" name="Option Button 3">
              <controlPr locked="0" defaultSize="0" autoFill="0" autoLine="0" autoPict="0">
                <anchor moveWithCells="1">
                  <from xmlns:xdr="http://schemas.openxmlformats.org/drawingml/2006/spreadsheetDrawing">
                    <xdr:col>3</xdr:col>
                    <xdr:colOff>0</xdr:colOff>
                    <xdr:row>7</xdr:row>
                    <xdr:rowOff>0</xdr:rowOff>
                  </from>
                  <to xmlns:xdr="http://schemas.openxmlformats.org/drawingml/2006/spreadsheetDrawing">
                    <xdr:col>3</xdr:col>
                    <xdr:colOff>272415</xdr:colOff>
                    <xdr:row>8</xdr:row>
                    <xdr:rowOff>0</xdr:rowOff>
                  </to>
                </anchor>
              </controlPr>
            </control>
          </mc:Choice>
        </mc:AlternateContent>
        <mc:AlternateContent>
          <mc:Choice Requires="x14">
            <control shapeId="14354" r:id="rId7" name="Option Button 4">
              <controlPr locked="0" defaultSize="0" autoFill="0" autoLine="0" autoPict="0">
                <anchor moveWithCells="1">
                  <from xmlns:xdr="http://schemas.openxmlformats.org/drawingml/2006/spreadsheetDrawing">
                    <xdr:col>3</xdr:col>
                    <xdr:colOff>0</xdr:colOff>
                    <xdr:row>8</xdr:row>
                    <xdr:rowOff>0</xdr:rowOff>
                  </from>
                  <to xmlns:xdr="http://schemas.openxmlformats.org/drawingml/2006/spreadsheetDrawing">
                    <xdr:col>3</xdr:col>
                    <xdr:colOff>272415</xdr:colOff>
                    <xdr:row>9</xdr:row>
                    <xdr:rowOff>0</xdr:rowOff>
                  </to>
                </anchor>
              </controlPr>
            </control>
          </mc:Choice>
        </mc:AlternateContent>
        <mc:AlternateContent>
          <mc:Choice Requires="x14">
            <control shapeId="14355" r:id="rId8" name="Option Button 5">
              <controlPr locked="0" defaultSize="0" autoFill="0" autoLine="0" autoPict="0">
                <anchor moveWithCells="1">
                  <from xmlns:xdr="http://schemas.openxmlformats.org/drawingml/2006/spreadsheetDrawing">
                    <xdr:col>3</xdr:col>
                    <xdr:colOff>0</xdr:colOff>
                    <xdr:row>9</xdr:row>
                    <xdr:rowOff>0</xdr:rowOff>
                  </from>
                  <to xmlns:xdr="http://schemas.openxmlformats.org/drawingml/2006/spreadsheetDrawing">
                    <xdr:col>3</xdr:col>
                    <xdr:colOff>272415</xdr:colOff>
                    <xdr:row>10</xdr:row>
                    <xdr:rowOff>0</xdr:rowOff>
                  </to>
                </anchor>
              </controlPr>
            </control>
          </mc:Choice>
        </mc:AlternateContent>
        <mc:AlternateContent>
          <mc:Choice Requires="x14">
            <control shapeId="14356" r:id="rId9" name="Group Box 1">
              <controlPr defaultSize="0" autoFill="0" autoPict="0">
                <anchor moveWithCells="1">
                  <from xmlns:xdr="http://schemas.openxmlformats.org/drawingml/2006/spreadsheetDrawing">
                    <xdr:col>2</xdr:col>
                    <xdr:colOff>190500</xdr:colOff>
                    <xdr:row>4</xdr:row>
                    <xdr:rowOff>153670</xdr:rowOff>
                  </from>
                  <to xmlns:xdr="http://schemas.openxmlformats.org/drawingml/2006/spreadsheetDrawing">
                    <xdr:col>4</xdr:col>
                    <xdr:colOff>107950</xdr:colOff>
                    <xdr:row>10</xdr:row>
                    <xdr:rowOff>150495</xdr:rowOff>
                  </to>
                </anchor>
              </controlPr>
            </control>
          </mc:Choice>
        </mc:AlternateContent>
        <mc:AlternateContent>
          <mc:Choice Requires="x14">
            <control shapeId="14358" r:id="rId10" name="Option Button 6">
              <controlPr locked="0" defaultSize="0" autoFill="0" autoLine="0" autoPict="0">
                <anchor moveWithCells="1">
                  <from xmlns:xdr="http://schemas.openxmlformats.org/drawingml/2006/spreadsheetDrawing">
                    <xdr:col>3</xdr:col>
                    <xdr:colOff>0</xdr:colOff>
                    <xdr:row>13</xdr:row>
                    <xdr:rowOff>0</xdr:rowOff>
                  </from>
                  <to xmlns:xdr="http://schemas.openxmlformats.org/drawingml/2006/spreadsheetDrawing">
                    <xdr:col>3</xdr:col>
                    <xdr:colOff>272415</xdr:colOff>
                    <xdr:row>14</xdr:row>
                    <xdr:rowOff>0</xdr:rowOff>
                  </to>
                </anchor>
              </controlPr>
            </control>
          </mc:Choice>
        </mc:AlternateContent>
        <mc:AlternateContent>
          <mc:Choice Requires="x14">
            <control shapeId="14359" r:id="rId11" name="Option Button 7">
              <controlPr locked="0" defaultSize="0" autoFill="0" autoLine="0" autoPict="0">
                <anchor moveWithCells="1">
                  <from xmlns:xdr="http://schemas.openxmlformats.org/drawingml/2006/spreadsheetDrawing">
                    <xdr:col>3</xdr:col>
                    <xdr:colOff>0</xdr:colOff>
                    <xdr:row>14</xdr:row>
                    <xdr:rowOff>0</xdr:rowOff>
                  </from>
                  <to xmlns:xdr="http://schemas.openxmlformats.org/drawingml/2006/spreadsheetDrawing">
                    <xdr:col>3</xdr:col>
                    <xdr:colOff>272415</xdr:colOff>
                    <xdr:row>15</xdr:row>
                    <xdr:rowOff>0</xdr:rowOff>
                  </to>
                </anchor>
              </controlPr>
            </control>
          </mc:Choice>
        </mc:AlternateContent>
        <mc:AlternateContent>
          <mc:Choice Requires="x14">
            <control shapeId="14360" r:id="rId12" name="Option Button 8">
              <controlPr locked="0" defaultSize="0" autoFill="0" autoLine="0" autoPict="0">
                <anchor moveWithCells="1">
                  <from xmlns:xdr="http://schemas.openxmlformats.org/drawingml/2006/spreadsheetDrawing">
                    <xdr:col>3</xdr:col>
                    <xdr:colOff>0</xdr:colOff>
                    <xdr:row>15</xdr:row>
                    <xdr:rowOff>0</xdr:rowOff>
                  </from>
                  <to xmlns:xdr="http://schemas.openxmlformats.org/drawingml/2006/spreadsheetDrawing">
                    <xdr:col>3</xdr:col>
                    <xdr:colOff>272415</xdr:colOff>
                    <xdr:row>16</xdr:row>
                    <xdr:rowOff>0</xdr:rowOff>
                  </to>
                </anchor>
              </controlPr>
            </control>
          </mc:Choice>
        </mc:AlternateContent>
        <mc:AlternateContent>
          <mc:Choice Requires="x14">
            <control shapeId="14361" r:id="rId13" name="Option Button 9">
              <controlPr locked="0" defaultSize="0" autoFill="0" autoLine="0" autoPict="0">
                <anchor moveWithCells="1">
                  <from xmlns:xdr="http://schemas.openxmlformats.org/drawingml/2006/spreadsheetDrawing">
                    <xdr:col>3</xdr:col>
                    <xdr:colOff>0</xdr:colOff>
                    <xdr:row>16</xdr:row>
                    <xdr:rowOff>0</xdr:rowOff>
                  </from>
                  <to xmlns:xdr="http://schemas.openxmlformats.org/drawingml/2006/spreadsheetDrawing">
                    <xdr:col>3</xdr:col>
                    <xdr:colOff>272415</xdr:colOff>
                    <xdr:row>17</xdr:row>
                    <xdr:rowOff>0</xdr:rowOff>
                  </to>
                </anchor>
              </controlPr>
            </control>
          </mc:Choice>
        </mc:AlternateContent>
        <mc:AlternateContent>
          <mc:Choice Requires="x14">
            <control shapeId="14362" r:id="rId14" name="Option Button 10">
              <controlPr locked="0" defaultSize="0" autoFill="0" autoLine="0" autoPict="0">
                <anchor moveWithCells="1">
                  <from xmlns:xdr="http://schemas.openxmlformats.org/drawingml/2006/spreadsheetDrawing">
                    <xdr:col>3</xdr:col>
                    <xdr:colOff>0</xdr:colOff>
                    <xdr:row>17</xdr:row>
                    <xdr:rowOff>0</xdr:rowOff>
                  </from>
                  <to xmlns:xdr="http://schemas.openxmlformats.org/drawingml/2006/spreadsheetDrawing">
                    <xdr:col>3</xdr:col>
                    <xdr:colOff>272415</xdr:colOff>
                    <xdr:row>18</xdr:row>
                    <xdr:rowOff>0</xdr:rowOff>
                  </to>
                </anchor>
              </controlPr>
            </control>
          </mc:Choice>
        </mc:AlternateContent>
        <mc:AlternateContent>
          <mc:Choice Requires="x14">
            <control shapeId="14363" r:id="rId15" name="Group Box 2">
              <controlPr defaultSize="0" autoFill="0" autoPict="0">
                <anchor moveWithCells="1">
                  <from xmlns:xdr="http://schemas.openxmlformats.org/drawingml/2006/spreadsheetDrawing">
                    <xdr:col>2</xdr:col>
                    <xdr:colOff>184150</xdr:colOff>
                    <xdr:row>12</xdr:row>
                    <xdr:rowOff>95885</xdr:rowOff>
                  </from>
                  <to xmlns:xdr="http://schemas.openxmlformats.org/drawingml/2006/spreadsheetDrawing">
                    <xdr:col>4</xdr:col>
                    <xdr:colOff>107950</xdr:colOff>
                    <xdr:row>18</xdr:row>
                    <xdr:rowOff>117475</xdr:rowOff>
                  </to>
                </anchor>
              </controlPr>
            </control>
          </mc:Choice>
        </mc:AlternateContent>
        <mc:AlternateContent>
          <mc:Choice Requires="x14">
            <control shapeId="14364" r:id="rId16" name="Option Button 11">
              <controlPr locked="0" defaultSize="0" autoFill="0" autoLine="0" autoPict="0">
                <anchor moveWithCells="1">
                  <from xmlns:xdr="http://schemas.openxmlformats.org/drawingml/2006/spreadsheetDrawing">
                    <xdr:col>3</xdr:col>
                    <xdr:colOff>0</xdr:colOff>
                    <xdr:row>21</xdr:row>
                    <xdr:rowOff>0</xdr:rowOff>
                  </from>
                  <to xmlns:xdr="http://schemas.openxmlformats.org/drawingml/2006/spreadsheetDrawing">
                    <xdr:col>3</xdr:col>
                    <xdr:colOff>272415</xdr:colOff>
                    <xdr:row>22</xdr:row>
                    <xdr:rowOff>0</xdr:rowOff>
                  </to>
                </anchor>
              </controlPr>
            </control>
          </mc:Choice>
        </mc:AlternateContent>
        <mc:AlternateContent>
          <mc:Choice Requires="x14">
            <control shapeId="14365" r:id="rId17" name="Option Button 12">
              <controlPr locked="0" defaultSize="0" autoFill="0" autoLine="0" autoPict="0">
                <anchor moveWithCells="1">
                  <from xmlns:xdr="http://schemas.openxmlformats.org/drawingml/2006/spreadsheetDrawing">
                    <xdr:col>3</xdr:col>
                    <xdr:colOff>0</xdr:colOff>
                    <xdr:row>22</xdr:row>
                    <xdr:rowOff>0</xdr:rowOff>
                  </from>
                  <to xmlns:xdr="http://schemas.openxmlformats.org/drawingml/2006/spreadsheetDrawing">
                    <xdr:col>3</xdr:col>
                    <xdr:colOff>272415</xdr:colOff>
                    <xdr:row>23</xdr:row>
                    <xdr:rowOff>0</xdr:rowOff>
                  </to>
                </anchor>
              </controlPr>
            </control>
          </mc:Choice>
        </mc:AlternateContent>
        <mc:AlternateContent>
          <mc:Choice Requires="x14">
            <control shapeId="14366" r:id="rId18" name="Option Button 13">
              <controlPr locked="0" defaultSize="0" autoFill="0" autoLine="0" autoPict="0">
                <anchor moveWithCells="1">
                  <from xmlns:xdr="http://schemas.openxmlformats.org/drawingml/2006/spreadsheetDrawing">
                    <xdr:col>3</xdr:col>
                    <xdr:colOff>0</xdr:colOff>
                    <xdr:row>23</xdr:row>
                    <xdr:rowOff>0</xdr:rowOff>
                  </from>
                  <to xmlns:xdr="http://schemas.openxmlformats.org/drawingml/2006/spreadsheetDrawing">
                    <xdr:col>3</xdr:col>
                    <xdr:colOff>272415</xdr:colOff>
                    <xdr:row>24</xdr:row>
                    <xdr:rowOff>0</xdr:rowOff>
                  </to>
                </anchor>
              </controlPr>
            </control>
          </mc:Choice>
        </mc:AlternateContent>
        <mc:AlternateContent>
          <mc:Choice Requires="x14">
            <control shapeId="14367" r:id="rId19" name="Option Button 14">
              <controlPr locked="0" defaultSize="0" autoFill="0" autoLine="0" autoPict="0">
                <anchor moveWithCells="1">
                  <from xmlns:xdr="http://schemas.openxmlformats.org/drawingml/2006/spreadsheetDrawing">
                    <xdr:col>3</xdr:col>
                    <xdr:colOff>0</xdr:colOff>
                    <xdr:row>24</xdr:row>
                    <xdr:rowOff>0</xdr:rowOff>
                  </from>
                  <to xmlns:xdr="http://schemas.openxmlformats.org/drawingml/2006/spreadsheetDrawing">
                    <xdr:col>3</xdr:col>
                    <xdr:colOff>272415</xdr:colOff>
                    <xdr:row>25</xdr:row>
                    <xdr:rowOff>0</xdr:rowOff>
                  </to>
                </anchor>
              </controlPr>
            </control>
          </mc:Choice>
        </mc:AlternateContent>
        <mc:AlternateContent>
          <mc:Choice Requires="x14">
            <control shapeId="14368" r:id="rId20" name="Option Button 15">
              <controlPr locked="0" defaultSize="0" autoFill="0" autoLine="0" autoPict="0">
                <anchor moveWithCells="1">
                  <from xmlns:xdr="http://schemas.openxmlformats.org/drawingml/2006/spreadsheetDrawing">
                    <xdr:col>3</xdr:col>
                    <xdr:colOff>0</xdr:colOff>
                    <xdr:row>25</xdr:row>
                    <xdr:rowOff>0</xdr:rowOff>
                  </from>
                  <to xmlns:xdr="http://schemas.openxmlformats.org/drawingml/2006/spreadsheetDrawing">
                    <xdr:col>3</xdr:col>
                    <xdr:colOff>272415</xdr:colOff>
                    <xdr:row>26</xdr:row>
                    <xdr:rowOff>0</xdr:rowOff>
                  </to>
                </anchor>
              </controlPr>
            </control>
          </mc:Choice>
        </mc:AlternateContent>
        <mc:AlternateContent>
          <mc:Choice Requires="x14">
            <control shapeId="14369" r:id="rId21" name="Group Box 3">
              <controlPr defaultSize="0" autoFill="0" autoPict="0">
                <anchor moveWithCells="1">
                  <from xmlns:xdr="http://schemas.openxmlformats.org/drawingml/2006/spreadsheetDrawing">
                    <xdr:col>2</xdr:col>
                    <xdr:colOff>165100</xdr:colOff>
                    <xdr:row>20</xdr:row>
                    <xdr:rowOff>95885</xdr:rowOff>
                  </from>
                  <to xmlns:xdr="http://schemas.openxmlformats.org/drawingml/2006/spreadsheetDrawing">
                    <xdr:col>4</xdr:col>
                    <xdr:colOff>88900</xdr:colOff>
                    <xdr:row>27</xdr:row>
                    <xdr:rowOff>72390</xdr:rowOff>
                  </to>
                </anchor>
              </controlPr>
            </control>
          </mc:Choice>
        </mc:AlternateContent>
        <mc:AlternateContent>
          <mc:Choice Requires="x14">
            <control shapeId="14389" r:id="rId22" name="Option Button 16">
              <controlPr locked="0" defaultSize="0" autoFill="0" autoLine="0" autoPict="0">
                <anchor moveWithCells="1">
                  <from xmlns:xdr="http://schemas.openxmlformats.org/drawingml/2006/spreadsheetDrawing">
                    <xdr:col>3</xdr:col>
                    <xdr:colOff>0</xdr:colOff>
                    <xdr:row>30</xdr:row>
                    <xdr:rowOff>0</xdr:rowOff>
                  </from>
                  <to xmlns:xdr="http://schemas.openxmlformats.org/drawingml/2006/spreadsheetDrawing">
                    <xdr:col>3</xdr:col>
                    <xdr:colOff>272415</xdr:colOff>
                    <xdr:row>31</xdr:row>
                    <xdr:rowOff>0</xdr:rowOff>
                  </to>
                </anchor>
              </controlPr>
            </control>
          </mc:Choice>
        </mc:AlternateContent>
        <mc:AlternateContent>
          <mc:Choice Requires="x14">
            <control shapeId="14390" r:id="rId23" name="Option Button 17">
              <controlPr locked="0" defaultSize="0" autoFill="0" autoLine="0" autoPict="0">
                <anchor moveWithCells="1">
                  <from xmlns:xdr="http://schemas.openxmlformats.org/drawingml/2006/spreadsheetDrawing">
                    <xdr:col>3</xdr:col>
                    <xdr:colOff>0</xdr:colOff>
                    <xdr:row>31</xdr:row>
                    <xdr:rowOff>0</xdr:rowOff>
                  </from>
                  <to xmlns:xdr="http://schemas.openxmlformats.org/drawingml/2006/spreadsheetDrawing">
                    <xdr:col>3</xdr:col>
                    <xdr:colOff>272415</xdr:colOff>
                    <xdr:row>32</xdr:row>
                    <xdr:rowOff>0</xdr:rowOff>
                  </to>
                </anchor>
              </controlPr>
            </control>
          </mc:Choice>
        </mc:AlternateContent>
        <mc:AlternateContent>
          <mc:Choice Requires="x14">
            <control shapeId="14391" r:id="rId24" name="Option Button 18">
              <controlPr locked="0" defaultSize="0" autoFill="0" autoLine="0" autoPict="0">
                <anchor moveWithCells="1">
                  <from xmlns:xdr="http://schemas.openxmlformats.org/drawingml/2006/spreadsheetDrawing">
                    <xdr:col>3</xdr:col>
                    <xdr:colOff>0</xdr:colOff>
                    <xdr:row>32</xdr:row>
                    <xdr:rowOff>0</xdr:rowOff>
                  </from>
                  <to xmlns:xdr="http://schemas.openxmlformats.org/drawingml/2006/spreadsheetDrawing">
                    <xdr:col>3</xdr:col>
                    <xdr:colOff>272415</xdr:colOff>
                    <xdr:row>33</xdr:row>
                    <xdr:rowOff>0</xdr:rowOff>
                  </to>
                </anchor>
              </controlPr>
            </control>
          </mc:Choice>
        </mc:AlternateContent>
        <mc:AlternateContent>
          <mc:Choice Requires="x14">
            <control shapeId="14392" r:id="rId25" name="Option Button 19">
              <controlPr locked="0" defaultSize="0" autoFill="0" autoLine="0" autoPict="0">
                <anchor moveWithCells="1">
                  <from xmlns:xdr="http://schemas.openxmlformats.org/drawingml/2006/spreadsheetDrawing">
                    <xdr:col>3</xdr:col>
                    <xdr:colOff>0</xdr:colOff>
                    <xdr:row>33</xdr:row>
                    <xdr:rowOff>0</xdr:rowOff>
                  </from>
                  <to xmlns:xdr="http://schemas.openxmlformats.org/drawingml/2006/spreadsheetDrawing">
                    <xdr:col>3</xdr:col>
                    <xdr:colOff>272415</xdr:colOff>
                    <xdr:row>34</xdr:row>
                    <xdr:rowOff>0</xdr:rowOff>
                  </to>
                </anchor>
              </controlPr>
            </control>
          </mc:Choice>
        </mc:AlternateContent>
        <mc:AlternateContent>
          <mc:Choice Requires="x14">
            <control shapeId="14393" r:id="rId26" name="Option Button 20">
              <controlPr locked="0" defaultSize="0" autoFill="0" autoLine="0" autoPict="0">
                <anchor moveWithCells="1">
                  <from xmlns:xdr="http://schemas.openxmlformats.org/drawingml/2006/spreadsheetDrawing">
                    <xdr:col>3</xdr:col>
                    <xdr:colOff>0</xdr:colOff>
                    <xdr:row>34</xdr:row>
                    <xdr:rowOff>0</xdr:rowOff>
                  </from>
                  <to xmlns:xdr="http://schemas.openxmlformats.org/drawingml/2006/spreadsheetDrawing">
                    <xdr:col>3</xdr:col>
                    <xdr:colOff>272415</xdr:colOff>
                    <xdr:row>35</xdr:row>
                    <xdr:rowOff>0</xdr:rowOff>
                  </to>
                </anchor>
              </controlPr>
            </control>
          </mc:Choice>
        </mc:AlternateContent>
        <mc:AlternateContent>
          <mc:Choice Requires="x14">
            <control shapeId="14394" r:id="rId27" name="Group Box 4">
              <controlPr defaultSize="0" autoFill="0" autoPict="0">
                <anchor moveWithCells="1">
                  <from xmlns:xdr="http://schemas.openxmlformats.org/drawingml/2006/spreadsheetDrawing">
                    <xdr:col>2</xdr:col>
                    <xdr:colOff>203200</xdr:colOff>
                    <xdr:row>29</xdr:row>
                    <xdr:rowOff>113665</xdr:rowOff>
                  </from>
                  <to xmlns:xdr="http://schemas.openxmlformats.org/drawingml/2006/spreadsheetDrawing">
                    <xdr:col>4</xdr:col>
                    <xdr:colOff>107950</xdr:colOff>
                    <xdr:row>35</xdr:row>
                    <xdr:rowOff>119380</xdr:rowOff>
                  </to>
                </anchor>
              </controlPr>
            </control>
          </mc:Choice>
        </mc:AlternateContent>
        <mc:AlternateContent>
          <mc:Choice Requires="x14">
            <control shapeId="14397" r:id="rId28" name="チェック 61">
              <controlPr locked="0" defaultSize="0" autoFill="0" autoLine="0" autoPict="0">
                <anchor moveWithCells="1">
                  <from xmlns:xdr="http://schemas.openxmlformats.org/drawingml/2006/spreadsheetDrawing">
                    <xdr:col>3</xdr:col>
                    <xdr:colOff>31750</xdr:colOff>
                    <xdr:row>51</xdr:row>
                    <xdr:rowOff>12065</xdr:rowOff>
                  </from>
                  <to xmlns:xdr="http://schemas.openxmlformats.org/drawingml/2006/spreadsheetDrawing">
                    <xdr:col>5</xdr:col>
                    <xdr:colOff>76200</xdr:colOff>
                    <xdr:row>52</xdr:row>
                    <xdr:rowOff>0</xdr:rowOff>
                  </to>
                </anchor>
              </controlPr>
            </control>
          </mc:Choice>
        </mc:AlternateContent>
        <mc:AlternateContent>
          <mc:Choice Requires="x14">
            <control shapeId="14398" r:id="rId29" name="チェック 62">
              <controlPr locked="0" defaultSize="0" autoFill="0" autoLine="0" autoPict="0">
                <anchor moveWithCells="1">
                  <from xmlns:xdr="http://schemas.openxmlformats.org/drawingml/2006/spreadsheetDrawing">
                    <xdr:col>3</xdr:col>
                    <xdr:colOff>31750</xdr:colOff>
                    <xdr:row>52</xdr:row>
                    <xdr:rowOff>12065</xdr:rowOff>
                  </from>
                  <to xmlns:xdr="http://schemas.openxmlformats.org/drawingml/2006/spreadsheetDrawing">
                    <xdr:col>5</xdr:col>
                    <xdr:colOff>76200</xdr:colOff>
                    <xdr:row>53</xdr:row>
                    <xdr:rowOff>0</xdr:rowOff>
                  </to>
                </anchor>
              </controlPr>
            </control>
          </mc:Choice>
        </mc:AlternateContent>
        <mc:AlternateContent>
          <mc:Choice Requires="x14">
            <control shapeId="14399" r:id="rId30" name="チェック 63">
              <controlPr locked="0" defaultSize="0" autoFill="0" autoLine="0" autoPict="0">
                <anchor moveWithCells="1">
                  <from xmlns:xdr="http://schemas.openxmlformats.org/drawingml/2006/spreadsheetDrawing">
                    <xdr:col>3</xdr:col>
                    <xdr:colOff>31750</xdr:colOff>
                    <xdr:row>53</xdr:row>
                    <xdr:rowOff>12065</xdr:rowOff>
                  </from>
                  <to xmlns:xdr="http://schemas.openxmlformats.org/drawingml/2006/spreadsheetDrawing">
                    <xdr:col>5</xdr:col>
                    <xdr:colOff>76200</xdr:colOff>
                    <xdr:row>54</xdr:row>
                    <xdr:rowOff>0</xdr:rowOff>
                  </to>
                </anchor>
              </controlPr>
            </control>
          </mc:Choice>
        </mc:AlternateContent>
        <mc:AlternateContent>
          <mc:Choice Requires="x14">
            <control shapeId="14400" r:id="rId31" name="チェック 64">
              <controlPr locked="0" defaultSize="0" autoFill="0" autoLine="0" autoPict="0">
                <anchor moveWithCells="1">
                  <from xmlns:xdr="http://schemas.openxmlformats.org/drawingml/2006/spreadsheetDrawing">
                    <xdr:col>3</xdr:col>
                    <xdr:colOff>31750</xdr:colOff>
                    <xdr:row>54</xdr:row>
                    <xdr:rowOff>12065</xdr:rowOff>
                  </from>
                  <to xmlns:xdr="http://schemas.openxmlformats.org/drawingml/2006/spreadsheetDrawing">
                    <xdr:col>5</xdr:col>
                    <xdr:colOff>76200</xdr:colOff>
                    <xdr:row>55</xdr:row>
                    <xdr:rowOff>0</xdr:rowOff>
                  </to>
                </anchor>
              </controlPr>
            </control>
          </mc:Choice>
        </mc:AlternateContent>
        <mc:AlternateContent>
          <mc:Choice Requires="x14">
            <control shapeId="14401" r:id="rId32" name="チェック 65">
              <controlPr locked="0" defaultSize="0" autoFill="0" autoLine="0" autoPict="0">
                <anchor moveWithCells="1">
                  <from xmlns:xdr="http://schemas.openxmlformats.org/drawingml/2006/spreadsheetDrawing">
                    <xdr:col>3</xdr:col>
                    <xdr:colOff>31750</xdr:colOff>
                    <xdr:row>55</xdr:row>
                    <xdr:rowOff>12065</xdr:rowOff>
                  </from>
                  <to xmlns:xdr="http://schemas.openxmlformats.org/drawingml/2006/spreadsheetDrawing">
                    <xdr:col>5</xdr:col>
                    <xdr:colOff>76200</xdr:colOff>
                    <xdr:row>56</xdr:row>
                    <xdr:rowOff>0</xdr:rowOff>
                  </to>
                </anchor>
              </controlPr>
            </control>
          </mc:Choice>
        </mc:AlternateContent>
        <mc:AlternateContent>
          <mc:Choice Requires="x14">
            <control shapeId="14402" r:id="rId33" name="チェック 66">
              <controlPr locked="0" defaultSize="0" autoFill="0" autoLine="0" autoPict="0">
                <anchor moveWithCells="1">
                  <from xmlns:xdr="http://schemas.openxmlformats.org/drawingml/2006/spreadsheetDrawing">
                    <xdr:col>3</xdr:col>
                    <xdr:colOff>31750</xdr:colOff>
                    <xdr:row>56</xdr:row>
                    <xdr:rowOff>12065</xdr:rowOff>
                  </from>
                  <to xmlns:xdr="http://schemas.openxmlformats.org/drawingml/2006/spreadsheetDrawing">
                    <xdr:col>5</xdr:col>
                    <xdr:colOff>76200</xdr:colOff>
                    <xdr:row>57</xdr:row>
                    <xdr:rowOff>0</xdr:rowOff>
                  </to>
                </anchor>
              </controlPr>
            </control>
          </mc:Choice>
        </mc:AlternateContent>
        <mc:AlternateContent>
          <mc:Choice Requires="x14">
            <control shapeId="14403" r:id="rId34" name="チェック 67">
              <controlPr locked="0" defaultSize="0" autoFill="0" autoLine="0" autoPict="0">
                <anchor moveWithCells="1">
                  <from xmlns:xdr="http://schemas.openxmlformats.org/drawingml/2006/spreadsheetDrawing">
                    <xdr:col>3</xdr:col>
                    <xdr:colOff>31750</xdr:colOff>
                    <xdr:row>57</xdr:row>
                    <xdr:rowOff>12065</xdr:rowOff>
                  </from>
                  <to xmlns:xdr="http://schemas.openxmlformats.org/drawingml/2006/spreadsheetDrawing">
                    <xdr:col>5</xdr:col>
                    <xdr:colOff>76200</xdr:colOff>
                    <xdr:row>58</xdr:row>
                    <xdr:rowOff>0</xdr:rowOff>
                  </to>
                </anchor>
              </controlPr>
            </control>
          </mc:Choice>
        </mc:AlternateContent>
        <mc:AlternateContent>
          <mc:Choice Requires="x14">
            <control shapeId="14404" r:id="rId35" name="オプション 68">
              <controlPr locked="0" defaultSize="0" autoFill="0" autoLine="0" autoPict="0">
                <anchor moveWithCells="1">
                  <from xmlns:xdr="http://schemas.openxmlformats.org/drawingml/2006/spreadsheetDrawing">
                    <xdr:col>3</xdr:col>
                    <xdr:colOff>0</xdr:colOff>
                    <xdr:row>26</xdr:row>
                    <xdr:rowOff>0</xdr:rowOff>
                  </from>
                  <to xmlns:xdr="http://schemas.openxmlformats.org/drawingml/2006/spreadsheetDrawing">
                    <xdr:col>3</xdr:col>
                    <xdr:colOff>272415</xdr:colOff>
                    <xdr:row>27</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B2:AW109"/>
  <sheetViews>
    <sheetView showGridLines="0" view="pageBreakPreview" topLeftCell="D7" zoomScaleSheetLayoutView="100" workbookViewId="0">
      <selection activeCell="D51" sqref="D51:AC56"/>
    </sheetView>
  </sheetViews>
  <sheetFormatPr defaultColWidth="8.58203125" defaultRowHeight="16.5"/>
  <cols>
    <col min="1" max="1" width="8.58203125" style="2"/>
    <col min="2" max="30" width="3.58203125" style="2" customWidth="1"/>
    <col min="31" max="32" width="3.58203125" style="267" customWidth="1"/>
    <col min="33" max="33" width="3.58203125" style="368" customWidth="1"/>
    <col min="34" max="34" width="3.58203125" style="33" customWidth="1"/>
    <col min="35" max="35" width="20.08203125" style="354" hidden="1" customWidth="1"/>
    <col min="36" max="36" width="3" style="2" hidden="1" customWidth="1"/>
    <col min="37" max="40" width="3" style="2" customWidth="1"/>
    <col min="41" max="16384" width="8.58203125" style="2"/>
  </cols>
  <sheetData>
    <row r="1" spans="2:35" ht="15" customHeight="1"/>
    <row r="2" spans="2:35" ht="19.5">
      <c r="B2" s="270"/>
      <c r="C2" s="276" t="s">
        <v>901</v>
      </c>
      <c r="D2" s="270"/>
      <c r="E2" s="270"/>
      <c r="F2" s="270"/>
      <c r="G2" s="270"/>
      <c r="H2" s="270"/>
      <c r="I2" s="270"/>
      <c r="J2" s="270"/>
      <c r="K2" s="270"/>
      <c r="L2" s="334"/>
      <c r="M2" s="334"/>
      <c r="N2" s="338"/>
      <c r="O2" s="334"/>
      <c r="P2" s="334"/>
      <c r="Q2" s="334"/>
      <c r="R2" s="334"/>
      <c r="S2" s="334"/>
      <c r="T2" s="334"/>
      <c r="U2" s="334"/>
      <c r="V2" s="334"/>
      <c r="W2" s="334"/>
      <c r="X2" s="334"/>
      <c r="Y2" s="334"/>
      <c r="Z2" s="334"/>
      <c r="AA2" s="334"/>
      <c r="AB2" s="334"/>
      <c r="AC2" s="334"/>
      <c r="AD2" s="334"/>
      <c r="AE2" s="334"/>
      <c r="AF2" s="334"/>
      <c r="AG2" s="486"/>
      <c r="AH2" s="398"/>
      <c r="AI2" s="466" t="s">
        <v>580</v>
      </c>
    </row>
    <row r="3" spans="2:35">
      <c r="B3" s="267"/>
      <c r="D3" s="267"/>
      <c r="E3" s="267"/>
      <c r="F3" s="267"/>
      <c r="G3" s="267"/>
      <c r="H3" s="267"/>
      <c r="I3" s="267"/>
      <c r="J3" s="267"/>
      <c r="K3" s="267"/>
      <c r="L3" s="267"/>
      <c r="M3" s="267"/>
      <c r="N3" s="267"/>
      <c r="O3" s="267"/>
      <c r="Q3" s="267"/>
      <c r="S3" s="267"/>
      <c r="U3" s="267"/>
      <c r="W3" s="267"/>
      <c r="X3" s="267"/>
      <c r="Y3" s="267"/>
      <c r="Z3" s="267"/>
      <c r="AA3" s="267"/>
      <c r="AB3" s="267"/>
      <c r="AC3" s="267"/>
      <c r="AE3" s="277"/>
      <c r="AF3" s="277"/>
      <c r="AG3" s="487"/>
      <c r="AI3" s="466"/>
    </row>
    <row r="4" spans="2:35">
      <c r="B4" s="267"/>
      <c r="C4" s="3" t="s">
        <v>2</v>
      </c>
      <c r="D4" s="267"/>
      <c r="E4" s="267"/>
      <c r="F4" s="267"/>
      <c r="G4" s="267"/>
      <c r="H4" s="267"/>
      <c r="I4" s="267"/>
      <c r="J4" s="267"/>
      <c r="K4" s="267"/>
      <c r="L4" s="267"/>
      <c r="M4" s="267"/>
      <c r="N4" s="267"/>
      <c r="O4" s="267"/>
      <c r="Q4" s="267"/>
      <c r="S4" s="267"/>
      <c r="U4" s="267"/>
      <c r="W4" s="267"/>
      <c r="X4" s="267"/>
      <c r="Y4" s="267"/>
      <c r="Z4" s="267"/>
      <c r="AA4" s="267"/>
      <c r="AB4" s="267"/>
      <c r="AC4" s="267"/>
      <c r="AE4" s="277"/>
      <c r="AF4" s="277"/>
      <c r="AG4" s="487"/>
      <c r="AI4" s="466"/>
    </row>
    <row r="5" spans="2:35" s="267" customFormat="1" ht="15.75">
      <c r="C5" s="267">
        <v>1</v>
      </c>
      <c r="D5" s="267" t="s">
        <v>11802</v>
      </c>
      <c r="AG5" s="488" t="str">
        <f>IF(AI5=TRUE,IF(OR(#REF!)=TRUE,"a,","a"),"")</f>
        <v/>
      </c>
      <c r="AH5" s="277"/>
      <c r="AI5" s="401"/>
    </row>
    <row r="6" spans="2:35" s="267" customFormat="1" ht="15.75">
      <c r="D6" s="277" t="s">
        <v>12108</v>
      </c>
      <c r="AG6" s="488"/>
      <c r="AH6" s="277"/>
      <c r="AI6" s="401"/>
    </row>
    <row r="7" spans="2:35" s="267" customFormat="1">
      <c r="D7" s="280"/>
      <c r="E7" s="306" t="s">
        <v>210</v>
      </c>
      <c r="F7" s="325" t="s">
        <v>908</v>
      </c>
      <c r="G7" s="325"/>
      <c r="H7" s="325"/>
      <c r="I7" s="325"/>
      <c r="J7" s="325"/>
      <c r="K7" s="325"/>
      <c r="L7" s="325"/>
      <c r="M7" s="325"/>
      <c r="N7" s="325"/>
      <c r="O7" s="325"/>
      <c r="P7" s="325"/>
      <c r="Q7" s="325"/>
      <c r="R7" s="325"/>
      <c r="S7" s="325"/>
      <c r="T7" s="325"/>
      <c r="U7" s="325"/>
      <c r="V7" s="325"/>
      <c r="W7" s="325"/>
      <c r="X7" s="325"/>
      <c r="Y7" s="325"/>
      <c r="Z7" s="325"/>
      <c r="AA7" s="325"/>
      <c r="AB7" s="325"/>
      <c r="AC7" s="347"/>
      <c r="AE7" s="374">
        <f>IF(AI7&gt;0,AI7,"未回答")</f>
        <v>1</v>
      </c>
      <c r="AF7" s="389"/>
      <c r="AG7" s="488"/>
      <c r="AH7" s="33"/>
      <c r="AI7" s="401">
        <v>1</v>
      </c>
    </row>
    <row r="8" spans="2:35" s="267" customFormat="1">
      <c r="D8" s="281"/>
      <c r="E8" s="307" t="s">
        <v>22</v>
      </c>
      <c r="F8" s="326" t="s">
        <v>924</v>
      </c>
      <c r="G8" s="326"/>
      <c r="H8" s="326"/>
      <c r="I8" s="326"/>
      <c r="J8" s="326"/>
      <c r="K8" s="326"/>
      <c r="L8" s="326"/>
      <c r="M8" s="326"/>
      <c r="N8" s="326"/>
      <c r="O8" s="326"/>
      <c r="P8" s="326"/>
      <c r="Q8" s="326"/>
      <c r="R8" s="326"/>
      <c r="S8" s="326"/>
      <c r="T8" s="326"/>
      <c r="U8" s="326"/>
      <c r="V8" s="326"/>
      <c r="W8" s="326"/>
      <c r="X8" s="326"/>
      <c r="Y8" s="326"/>
      <c r="Z8" s="326"/>
      <c r="AA8" s="326"/>
      <c r="AB8" s="326"/>
      <c r="AC8" s="348"/>
      <c r="AE8" s="375"/>
      <c r="AF8" s="390"/>
      <c r="AG8" s="488"/>
      <c r="AH8" s="33"/>
      <c r="AI8" s="401"/>
    </row>
    <row r="9" spans="2:35" s="267" customFormat="1" ht="15.75">
      <c r="D9" s="281"/>
      <c r="E9" s="307" t="s">
        <v>606</v>
      </c>
      <c r="F9" s="326" t="s">
        <v>935</v>
      </c>
      <c r="G9" s="326"/>
      <c r="H9" s="326"/>
      <c r="I9" s="326"/>
      <c r="J9" s="326"/>
      <c r="K9" s="326"/>
      <c r="L9" s="326"/>
      <c r="M9" s="326"/>
      <c r="N9" s="326"/>
      <c r="O9" s="326"/>
      <c r="P9" s="326"/>
      <c r="Q9" s="326"/>
      <c r="R9" s="326"/>
      <c r="S9" s="326"/>
      <c r="T9" s="326"/>
      <c r="U9" s="326"/>
      <c r="V9" s="326"/>
      <c r="W9" s="326"/>
      <c r="X9" s="326"/>
      <c r="Y9" s="326"/>
      <c r="Z9" s="326"/>
      <c r="AA9" s="326"/>
      <c r="AB9" s="326"/>
      <c r="AC9" s="348"/>
      <c r="AE9" s="375"/>
      <c r="AF9" s="390"/>
      <c r="AG9" s="488"/>
      <c r="AH9" s="277"/>
      <c r="AI9" s="354"/>
    </row>
    <row r="10" spans="2:35" s="267" customFormat="1" ht="15.75">
      <c r="D10" s="281"/>
      <c r="E10" s="307" t="s">
        <v>157</v>
      </c>
      <c r="F10" s="326" t="s">
        <v>938</v>
      </c>
      <c r="G10" s="326"/>
      <c r="H10" s="326"/>
      <c r="I10" s="326"/>
      <c r="J10" s="326"/>
      <c r="K10" s="326"/>
      <c r="L10" s="326"/>
      <c r="M10" s="326"/>
      <c r="N10" s="326"/>
      <c r="O10" s="326"/>
      <c r="P10" s="326"/>
      <c r="Q10" s="326"/>
      <c r="R10" s="326"/>
      <c r="S10" s="326"/>
      <c r="T10" s="326"/>
      <c r="U10" s="326"/>
      <c r="V10" s="326"/>
      <c r="W10" s="326"/>
      <c r="X10" s="326"/>
      <c r="Y10" s="326"/>
      <c r="Z10" s="326"/>
      <c r="AA10" s="326"/>
      <c r="AB10" s="326"/>
      <c r="AC10" s="348"/>
      <c r="AE10" s="375"/>
      <c r="AF10" s="390"/>
      <c r="AG10" s="488"/>
      <c r="AH10" s="277"/>
      <c r="AI10" s="354"/>
    </row>
    <row r="11" spans="2:35" s="267" customFormat="1" ht="15.75">
      <c r="D11" s="282"/>
      <c r="E11" s="308" t="s">
        <v>244</v>
      </c>
      <c r="F11" s="327" t="s">
        <v>946</v>
      </c>
      <c r="G11" s="327"/>
      <c r="H11" s="327"/>
      <c r="I11" s="327"/>
      <c r="J11" s="327"/>
      <c r="K11" s="327"/>
      <c r="L11" s="327"/>
      <c r="M11" s="327"/>
      <c r="N11" s="327"/>
      <c r="O11" s="327"/>
      <c r="P11" s="327"/>
      <c r="Q11" s="327"/>
      <c r="R11" s="327"/>
      <c r="S11" s="327"/>
      <c r="T11" s="327"/>
      <c r="U11" s="327"/>
      <c r="V11" s="327"/>
      <c r="W11" s="327"/>
      <c r="X11" s="327"/>
      <c r="Y11" s="327"/>
      <c r="Z11" s="327"/>
      <c r="AA11" s="327"/>
      <c r="AB11" s="327"/>
      <c r="AC11" s="349"/>
      <c r="AE11" s="376"/>
      <c r="AF11" s="391"/>
      <c r="AG11" s="265"/>
      <c r="AH11" s="277"/>
      <c r="AI11" s="354"/>
    </row>
    <row r="12" spans="2:35">
      <c r="B12" s="267"/>
      <c r="C12" s="267"/>
      <c r="D12" s="267"/>
      <c r="E12" s="267"/>
      <c r="F12" s="267"/>
      <c r="G12" s="267"/>
      <c r="H12" s="267"/>
      <c r="I12" s="267"/>
      <c r="J12" s="267"/>
      <c r="K12" s="267"/>
      <c r="L12" s="267"/>
      <c r="M12" s="267"/>
      <c r="N12" s="267"/>
      <c r="O12" s="267"/>
      <c r="P12" s="267"/>
      <c r="Q12" s="267"/>
      <c r="R12" s="267"/>
      <c r="S12" s="267"/>
      <c r="T12" s="267"/>
      <c r="U12" s="267"/>
      <c r="V12" s="267"/>
      <c r="W12" s="267"/>
      <c r="X12" s="267"/>
      <c r="Y12" s="267"/>
      <c r="Z12" s="267"/>
      <c r="AA12" s="267"/>
      <c r="AB12" s="267"/>
      <c r="AC12" s="267"/>
      <c r="AG12" s="487"/>
    </row>
    <row r="13" spans="2:35">
      <c r="B13" s="267"/>
      <c r="C13" s="267">
        <v>2</v>
      </c>
      <c r="D13" s="267" t="s">
        <v>10619</v>
      </c>
      <c r="E13" s="267"/>
      <c r="F13" s="267"/>
      <c r="G13" s="267"/>
      <c r="H13" s="267"/>
      <c r="I13" s="267"/>
      <c r="J13" s="267"/>
      <c r="K13" s="267"/>
      <c r="L13" s="267"/>
      <c r="M13" s="267"/>
      <c r="N13" s="267"/>
      <c r="O13" s="267"/>
      <c r="P13" s="267"/>
      <c r="Q13" s="267"/>
      <c r="R13" s="267"/>
      <c r="S13" s="267"/>
      <c r="T13" s="267"/>
      <c r="U13" s="267"/>
      <c r="V13" s="267"/>
      <c r="W13" s="267"/>
      <c r="X13" s="267"/>
      <c r="Y13" s="267"/>
      <c r="Z13" s="267"/>
      <c r="AA13" s="267"/>
      <c r="AB13" s="267"/>
      <c r="AC13" s="267"/>
      <c r="AG13" s="488" t="str">
        <f>IF(AI13=TRUE,IF(OR(AI14:AI19)=TRUE,"a,","a"),"")</f>
        <v>a,</v>
      </c>
      <c r="AH13" s="269"/>
      <c r="AI13" s="401" t="b">
        <v>1</v>
      </c>
    </row>
    <row r="14" spans="2:35">
      <c r="B14" s="267"/>
      <c r="C14" s="267"/>
      <c r="D14" s="267" t="s">
        <v>11102</v>
      </c>
      <c r="E14" s="267"/>
      <c r="F14" s="267"/>
      <c r="G14" s="267"/>
      <c r="H14" s="267"/>
      <c r="I14" s="267"/>
      <c r="J14" s="267"/>
      <c r="K14" s="267"/>
      <c r="L14" s="267"/>
      <c r="M14" s="267"/>
      <c r="N14" s="267"/>
      <c r="O14" s="267"/>
      <c r="P14" s="267"/>
      <c r="Q14" s="267"/>
      <c r="R14" s="267"/>
      <c r="S14" s="267"/>
      <c r="T14" s="267"/>
      <c r="U14" s="267"/>
      <c r="V14" s="267"/>
      <c r="W14" s="267"/>
      <c r="X14" s="267"/>
      <c r="Y14" s="267"/>
      <c r="Z14" s="267"/>
      <c r="AA14" s="267"/>
      <c r="AB14" s="267"/>
      <c r="AC14" s="267"/>
      <c r="AE14" s="437"/>
      <c r="AF14" s="437"/>
      <c r="AG14" s="488" t="str">
        <f>IF(AI14=TRUE,IF(OR(AI15:AI19)=TRUE,"b,","b"),"")</f>
        <v/>
      </c>
      <c r="AH14" s="269"/>
      <c r="AI14" s="401" t="b">
        <v>0</v>
      </c>
    </row>
    <row r="15" spans="2:35" ht="16.399999999999999" customHeight="1">
      <c r="B15" s="267"/>
      <c r="C15" s="346"/>
      <c r="D15" s="289"/>
      <c r="E15" s="309" t="s">
        <v>2740</v>
      </c>
      <c r="F15" s="309"/>
      <c r="G15" s="309"/>
      <c r="H15" s="309"/>
      <c r="I15" s="309"/>
      <c r="J15" s="479"/>
      <c r="K15" s="309" t="s">
        <v>7114</v>
      </c>
      <c r="L15" s="309"/>
      <c r="M15" s="28"/>
      <c r="N15" s="339"/>
      <c r="O15" s="479"/>
      <c r="P15" s="479"/>
      <c r="Q15" s="479"/>
      <c r="R15" s="479"/>
      <c r="S15" s="309"/>
      <c r="T15" s="309"/>
      <c r="U15" s="339"/>
      <c r="V15" s="309" t="s">
        <v>11103</v>
      </c>
      <c r="W15" s="309"/>
      <c r="X15" s="309"/>
      <c r="Y15" s="309"/>
      <c r="Z15" s="309"/>
      <c r="AA15" s="309"/>
      <c r="AB15" s="309"/>
      <c r="AC15" s="350"/>
      <c r="AE15" s="384" t="str">
        <f>IF(AND(AI19=TRUE,OR(AI13:AI18)=TRUE),"入力不備",IF(OR(AI13:AI19)=TRUE,CONCATENATE(AG13,AG14,AG15,AG16,AG17,AG18,AG19),"未回答"))</f>
        <v>a,c</v>
      </c>
      <c r="AF15" s="392"/>
      <c r="AG15" s="488" t="str">
        <f>IF(AI15=TRUE,IF(OR(AI16:AI19)=TRUE,"c,","c"),"")</f>
        <v>c</v>
      </c>
      <c r="AH15" s="269"/>
      <c r="AI15" s="401" t="b">
        <v>1</v>
      </c>
    </row>
    <row r="16" spans="2:35">
      <c r="B16" s="267"/>
      <c r="C16" s="346"/>
      <c r="D16" s="413"/>
      <c r="E16" s="277" t="s">
        <v>10437</v>
      </c>
      <c r="F16" s="277"/>
      <c r="G16" s="277"/>
      <c r="H16" s="277"/>
      <c r="I16" s="277"/>
      <c r="J16" s="277"/>
      <c r="K16" s="277" t="s">
        <v>11105</v>
      </c>
      <c r="L16" s="277"/>
      <c r="N16" s="335"/>
      <c r="O16" s="33"/>
      <c r="P16" s="33"/>
      <c r="Q16" s="33"/>
      <c r="R16" s="33"/>
      <c r="S16" s="33"/>
      <c r="T16" s="277"/>
      <c r="U16" s="277"/>
      <c r="V16" s="277" t="s">
        <v>11106</v>
      </c>
      <c r="W16" s="277"/>
      <c r="X16" s="277"/>
      <c r="Y16" s="277"/>
      <c r="Z16" s="277"/>
      <c r="AA16" s="277"/>
      <c r="AB16" s="277"/>
      <c r="AC16" s="351"/>
      <c r="AE16" s="385"/>
      <c r="AF16" s="393"/>
      <c r="AG16" s="488" t="str">
        <f>IF(AI16=TRUE,IF(OR(AI17:AI19)=TRUE,"d,","d"),"")</f>
        <v/>
      </c>
      <c r="AH16" s="269"/>
      <c r="AI16" s="401" t="b">
        <v>0</v>
      </c>
    </row>
    <row r="17" spans="2:35">
      <c r="B17" s="267"/>
      <c r="C17" s="346"/>
      <c r="D17" s="469"/>
      <c r="E17" s="313" t="s">
        <v>6385</v>
      </c>
      <c r="F17" s="313"/>
      <c r="G17" s="313"/>
      <c r="H17" s="313"/>
      <c r="I17" s="313"/>
      <c r="J17" s="313"/>
      <c r="K17" s="313"/>
      <c r="L17" s="313"/>
      <c r="M17" s="333"/>
      <c r="N17" s="336"/>
      <c r="O17" s="480"/>
      <c r="P17" s="480"/>
      <c r="Q17" s="480"/>
      <c r="R17" s="480"/>
      <c r="S17" s="480"/>
      <c r="T17" s="313"/>
      <c r="U17" s="313"/>
      <c r="V17" s="313"/>
      <c r="W17" s="313"/>
      <c r="X17" s="313"/>
      <c r="Y17" s="313"/>
      <c r="Z17" s="313"/>
      <c r="AA17" s="313"/>
      <c r="AB17" s="313"/>
      <c r="AC17" s="355"/>
      <c r="AE17" s="386"/>
      <c r="AF17" s="394"/>
      <c r="AG17" s="488" t="str">
        <f>IF(AI17=TRUE,IF(OR(AI18:AI19)=TRUE,"e,","e"),"")</f>
        <v/>
      </c>
      <c r="AH17" s="269"/>
      <c r="AI17" s="401" t="b">
        <v>0</v>
      </c>
    </row>
    <row r="18" spans="2:35">
      <c r="B18" s="267"/>
      <c r="C18" s="271"/>
      <c r="D18" s="470" t="s">
        <v>11108</v>
      </c>
      <c r="E18" s="310"/>
      <c r="F18" s="328"/>
      <c r="G18" s="328"/>
      <c r="H18" s="328"/>
      <c r="I18" s="328"/>
      <c r="J18" s="328"/>
      <c r="K18" s="328"/>
      <c r="L18" s="328"/>
      <c r="M18" s="328"/>
      <c r="N18" s="328"/>
      <c r="O18" s="310"/>
      <c r="P18" s="328"/>
      <c r="Q18" s="328"/>
      <c r="R18" s="328"/>
      <c r="S18" s="328"/>
      <c r="T18" s="328"/>
      <c r="U18" s="328"/>
      <c r="V18" s="328"/>
      <c r="W18" s="310"/>
      <c r="X18" s="310"/>
      <c r="Y18" s="310"/>
      <c r="Z18" s="328"/>
      <c r="AA18" s="328"/>
      <c r="AB18" s="328"/>
      <c r="AC18" s="352"/>
      <c r="AE18" s="374" t="str">
        <f>IF(AI18=FALSE,"―",IF(D19="","未回答","回答済"))</f>
        <v>―</v>
      </c>
      <c r="AF18" s="389"/>
      <c r="AG18" s="488" t="str">
        <f>IF(AI18=TRUE,IF(AI19=TRUE,"f,","f"),"")</f>
        <v/>
      </c>
      <c r="AH18" s="269"/>
      <c r="AI18" s="401" t="b">
        <v>0</v>
      </c>
    </row>
    <row r="19" spans="2:35">
      <c r="B19" s="267"/>
      <c r="C19" s="271"/>
      <c r="D19" s="287"/>
      <c r="E19" s="311"/>
      <c r="F19" s="311"/>
      <c r="G19" s="311"/>
      <c r="H19" s="311"/>
      <c r="I19" s="311"/>
      <c r="J19" s="311"/>
      <c r="K19" s="311"/>
      <c r="L19" s="311"/>
      <c r="M19" s="311"/>
      <c r="N19" s="311"/>
      <c r="O19" s="311"/>
      <c r="P19" s="311"/>
      <c r="Q19" s="311"/>
      <c r="R19" s="311"/>
      <c r="S19" s="311"/>
      <c r="T19" s="311"/>
      <c r="U19" s="311"/>
      <c r="V19" s="311"/>
      <c r="W19" s="311"/>
      <c r="X19" s="311"/>
      <c r="Y19" s="311"/>
      <c r="Z19" s="311"/>
      <c r="AA19" s="311"/>
      <c r="AB19" s="311"/>
      <c r="AC19" s="353"/>
      <c r="AE19" s="376"/>
      <c r="AF19" s="391"/>
      <c r="AG19" s="488" t="str">
        <f>IF(AI19=TRUE,"g","")</f>
        <v/>
      </c>
      <c r="AH19" s="269"/>
      <c r="AI19" s="401" t="b">
        <v>0</v>
      </c>
    </row>
    <row r="20" spans="2:35">
      <c r="B20" s="267"/>
      <c r="C20" s="271"/>
      <c r="D20" s="471"/>
      <c r="E20" s="312"/>
      <c r="F20" s="277"/>
      <c r="G20" s="277"/>
      <c r="H20" s="277"/>
      <c r="I20" s="277"/>
      <c r="J20" s="277"/>
      <c r="K20" s="277"/>
      <c r="L20" s="277"/>
      <c r="M20" s="277"/>
      <c r="N20" s="277"/>
      <c r="O20" s="312"/>
      <c r="P20" s="277"/>
      <c r="Q20" s="277"/>
      <c r="R20" s="277"/>
      <c r="S20" s="277"/>
      <c r="T20" s="277"/>
      <c r="U20" s="277"/>
      <c r="V20" s="277"/>
      <c r="W20" s="312"/>
      <c r="X20" s="312"/>
      <c r="Y20" s="312"/>
      <c r="Z20" s="277"/>
      <c r="AA20" s="277"/>
      <c r="AB20" s="277"/>
      <c r="AC20" s="277"/>
      <c r="AE20" s="278"/>
      <c r="AF20" s="278"/>
      <c r="AG20" s="269"/>
      <c r="AH20" s="269"/>
      <c r="AI20" s="405">
        <f>D19</f>
        <v>0</v>
      </c>
    </row>
    <row r="21" spans="2:35">
      <c r="B21" s="271"/>
      <c r="C21" s="407" t="s">
        <v>902</v>
      </c>
      <c r="D21" s="267" t="s">
        <v>11161</v>
      </c>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396"/>
      <c r="AH21" s="269"/>
      <c r="AI21" s="405"/>
    </row>
    <row r="22" spans="2:35">
      <c r="B22" s="271"/>
      <c r="C22" s="407"/>
      <c r="D22" s="267" t="s">
        <v>5789</v>
      </c>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396"/>
      <c r="AH22" s="269"/>
      <c r="AI22" s="405"/>
    </row>
    <row r="23" spans="2:35" ht="16.5" customHeight="1">
      <c r="B23" s="271"/>
      <c r="C23" s="407"/>
      <c r="D23" s="412"/>
      <c r="E23" s="309" t="s">
        <v>7954</v>
      </c>
      <c r="F23" s="309"/>
      <c r="G23" s="309"/>
      <c r="H23" s="309"/>
      <c r="I23" s="309"/>
      <c r="J23" s="309"/>
      <c r="K23" s="309"/>
      <c r="L23" s="309"/>
      <c r="M23" s="309"/>
      <c r="N23" s="309"/>
      <c r="O23" s="309"/>
      <c r="P23" s="309"/>
      <c r="Q23" s="309"/>
      <c r="R23" s="309"/>
      <c r="S23" s="309"/>
      <c r="T23" s="309"/>
      <c r="U23" s="309"/>
      <c r="V23" s="309"/>
      <c r="W23" s="309"/>
      <c r="X23" s="309"/>
      <c r="Y23" s="309"/>
      <c r="Z23" s="309"/>
      <c r="AA23" s="309"/>
      <c r="AB23" s="309"/>
      <c r="AC23" s="350"/>
      <c r="AD23" s="482"/>
      <c r="AE23" s="384" t="str">
        <f>IF(AND(AI29=TRUE,OR(AI23:AI28)=TRUE),"入力不備",IF(OR(AI23:AI29)=TRUE,CONCATENATE(AG23,AG24,AG25,AG26,AG27,AG28,AG29),"未回答"))</f>
        <v>b,f</v>
      </c>
      <c r="AF23" s="392"/>
      <c r="AG23" s="488" t="str">
        <f>IF(AI23=TRUE,IF(OR(AI24:AI29)=TRUE,"a,","a"),"")</f>
        <v/>
      </c>
      <c r="AH23" s="269"/>
      <c r="AI23" s="405" t="b">
        <v>0</v>
      </c>
    </row>
    <row r="24" spans="2:35">
      <c r="B24" s="271"/>
      <c r="C24" s="407"/>
      <c r="D24" s="413"/>
      <c r="E24" s="277" t="s">
        <v>11170</v>
      </c>
      <c r="F24" s="277"/>
      <c r="G24" s="277"/>
      <c r="H24" s="277"/>
      <c r="I24" s="277"/>
      <c r="J24" s="277"/>
      <c r="K24" s="277"/>
      <c r="L24" s="277"/>
      <c r="M24" s="277"/>
      <c r="N24" s="277"/>
      <c r="O24" s="277"/>
      <c r="P24" s="277"/>
      <c r="Q24" s="277"/>
      <c r="R24" s="277"/>
      <c r="S24" s="277"/>
      <c r="T24" s="277"/>
      <c r="U24" s="277"/>
      <c r="V24" s="277"/>
      <c r="W24" s="277"/>
      <c r="X24" s="277"/>
      <c r="Y24" s="277"/>
      <c r="Z24" s="277"/>
      <c r="AA24" s="277"/>
      <c r="AB24" s="277"/>
      <c r="AC24" s="351"/>
      <c r="AD24" s="482"/>
      <c r="AE24" s="385"/>
      <c r="AF24" s="393"/>
      <c r="AG24" s="488" t="str">
        <f>IF(AI24=TRUE,IF(OR(AI25:AI29)=TRUE,"b,","b"),"")</f>
        <v>b,</v>
      </c>
      <c r="AH24" s="269"/>
      <c r="AI24" s="405" t="b">
        <v>1</v>
      </c>
    </row>
    <row r="25" spans="2:35">
      <c r="B25" s="271"/>
      <c r="C25" s="407"/>
      <c r="D25" s="413"/>
      <c r="E25" s="277" t="s">
        <v>2155</v>
      </c>
      <c r="F25" s="277"/>
      <c r="G25" s="277"/>
      <c r="H25" s="277"/>
      <c r="I25" s="277"/>
      <c r="J25" s="277"/>
      <c r="K25" s="277"/>
      <c r="L25" s="277"/>
      <c r="M25" s="277"/>
      <c r="N25" s="277"/>
      <c r="O25" s="277"/>
      <c r="P25" s="277"/>
      <c r="Q25" s="277"/>
      <c r="R25" s="277"/>
      <c r="S25" s="277"/>
      <c r="T25" s="277"/>
      <c r="U25" s="277"/>
      <c r="V25" s="277"/>
      <c r="W25" s="277"/>
      <c r="X25" s="277"/>
      <c r="Y25" s="277"/>
      <c r="Z25" s="277"/>
      <c r="AA25" s="277"/>
      <c r="AB25" s="277"/>
      <c r="AC25" s="351"/>
      <c r="AD25" s="482"/>
      <c r="AE25" s="385"/>
      <c r="AF25" s="393"/>
      <c r="AG25" s="488" t="str">
        <f>IF(AI25=TRUE,IF(OR(AI26:AI29)=TRUE,"c,","c"),"")</f>
        <v/>
      </c>
      <c r="AH25" s="269"/>
      <c r="AI25" s="405" t="b">
        <v>0</v>
      </c>
    </row>
    <row r="26" spans="2:35">
      <c r="B26" s="271"/>
      <c r="C26" s="407"/>
      <c r="D26" s="413"/>
      <c r="E26" s="277" t="s">
        <v>4904</v>
      </c>
      <c r="F26" s="277"/>
      <c r="G26" s="277"/>
      <c r="H26" s="277"/>
      <c r="I26" s="277"/>
      <c r="J26" s="277"/>
      <c r="K26" s="277"/>
      <c r="L26" s="277"/>
      <c r="M26" s="277"/>
      <c r="N26" s="277"/>
      <c r="O26" s="277"/>
      <c r="P26" s="277"/>
      <c r="Q26" s="277"/>
      <c r="R26" s="277"/>
      <c r="S26" s="277"/>
      <c r="T26" s="277"/>
      <c r="U26" s="277"/>
      <c r="V26" s="277"/>
      <c r="W26" s="277"/>
      <c r="X26" s="277"/>
      <c r="Y26" s="277"/>
      <c r="Z26" s="277"/>
      <c r="AA26" s="277"/>
      <c r="AB26" s="277"/>
      <c r="AC26" s="351"/>
      <c r="AD26" s="482"/>
      <c r="AE26" s="385"/>
      <c r="AF26" s="393"/>
      <c r="AG26" s="488" t="str">
        <f>IF(AI26=TRUE,IF(OR(AI27:AI29)=TRUE,"d,","d"),"")</f>
        <v/>
      </c>
      <c r="AH26" s="269"/>
      <c r="AI26" s="405" t="b">
        <v>0</v>
      </c>
    </row>
    <row r="27" spans="2:35">
      <c r="B27" s="271"/>
      <c r="C27" s="407"/>
      <c r="D27" s="413"/>
      <c r="E27" s="277" t="s">
        <v>11171</v>
      </c>
      <c r="F27" s="277"/>
      <c r="G27" s="277"/>
      <c r="H27" s="277"/>
      <c r="I27" s="277"/>
      <c r="J27" s="277"/>
      <c r="K27" s="277"/>
      <c r="L27" s="277"/>
      <c r="M27" s="277"/>
      <c r="N27" s="277"/>
      <c r="O27" s="277"/>
      <c r="P27" s="277"/>
      <c r="Q27" s="277"/>
      <c r="R27" s="277"/>
      <c r="S27" s="277"/>
      <c r="T27" s="277"/>
      <c r="U27" s="277"/>
      <c r="V27" s="277"/>
      <c r="W27" s="277"/>
      <c r="X27" s="277"/>
      <c r="Y27" s="277"/>
      <c r="Z27" s="277"/>
      <c r="AA27" s="277"/>
      <c r="AB27" s="277"/>
      <c r="AC27" s="351"/>
      <c r="AD27" s="482"/>
      <c r="AE27" s="385"/>
      <c r="AF27" s="393"/>
      <c r="AG27" s="488" t="str">
        <f>IF(AI27=TRUE,IF(OR(AI28:AI29)=TRUE,"e,","e"),"")</f>
        <v/>
      </c>
      <c r="AH27" s="269"/>
      <c r="AI27" s="405" t="b">
        <v>0</v>
      </c>
    </row>
    <row r="28" spans="2:35">
      <c r="B28" s="271"/>
      <c r="C28" s="407"/>
      <c r="D28" s="413"/>
      <c r="E28" s="277" t="s">
        <v>11172</v>
      </c>
      <c r="F28" s="277"/>
      <c r="G28" s="277"/>
      <c r="H28" s="277"/>
      <c r="I28" s="277"/>
      <c r="J28" s="277"/>
      <c r="K28" s="277"/>
      <c r="L28" s="277"/>
      <c r="M28" s="277"/>
      <c r="N28" s="277"/>
      <c r="O28" s="277"/>
      <c r="P28" s="277"/>
      <c r="Q28" s="277"/>
      <c r="R28" s="277"/>
      <c r="S28" s="277"/>
      <c r="T28" s="277"/>
      <c r="U28" s="277"/>
      <c r="V28" s="277"/>
      <c r="W28" s="277"/>
      <c r="X28" s="277"/>
      <c r="Y28" s="277"/>
      <c r="Z28" s="277"/>
      <c r="AA28" s="277"/>
      <c r="AB28" s="277"/>
      <c r="AC28" s="351"/>
      <c r="AD28" s="482"/>
      <c r="AE28" s="385"/>
      <c r="AF28" s="393"/>
      <c r="AG28" s="488" t="str">
        <f>IF(AI28=TRUE,IF(AI29=TRUE,"f,","f"),"")</f>
        <v>f</v>
      </c>
      <c r="AH28" s="269"/>
      <c r="AI28" s="405" t="b">
        <v>1</v>
      </c>
    </row>
    <row r="29" spans="2:35">
      <c r="B29" s="271"/>
      <c r="C29" s="407"/>
      <c r="D29" s="413"/>
      <c r="E29" s="277" t="s">
        <v>3837</v>
      </c>
      <c r="F29" s="277"/>
      <c r="G29" s="277"/>
      <c r="H29" s="277"/>
      <c r="I29" s="277"/>
      <c r="J29" s="277"/>
      <c r="K29" s="277"/>
      <c r="L29" s="277"/>
      <c r="M29" s="277"/>
      <c r="N29" s="277"/>
      <c r="O29" s="277"/>
      <c r="P29" s="277"/>
      <c r="Q29" s="277"/>
      <c r="R29" s="277"/>
      <c r="S29" s="277"/>
      <c r="T29" s="277"/>
      <c r="U29" s="277"/>
      <c r="V29" s="277"/>
      <c r="W29" s="277"/>
      <c r="X29" s="277"/>
      <c r="Y29" s="277"/>
      <c r="Z29" s="277"/>
      <c r="AA29" s="277"/>
      <c r="AB29" s="277"/>
      <c r="AC29" s="351"/>
      <c r="AD29" s="482"/>
      <c r="AE29" s="385"/>
      <c r="AF29" s="393"/>
      <c r="AG29" s="488" t="str">
        <f>IF(AI29=TRUE,"g","")</f>
        <v/>
      </c>
      <c r="AH29" s="269"/>
      <c r="AI29" s="405" t="b">
        <v>0</v>
      </c>
    </row>
    <row r="30" spans="2:35" ht="16.5" customHeight="1">
      <c r="B30" s="271"/>
      <c r="C30" s="407"/>
      <c r="D30" s="419" t="s">
        <v>1005</v>
      </c>
      <c r="E30" s="328"/>
      <c r="F30" s="328"/>
      <c r="G30" s="328"/>
      <c r="H30" s="328"/>
      <c r="I30" s="328"/>
      <c r="J30" s="328"/>
      <c r="K30" s="328"/>
      <c r="L30" s="328"/>
      <c r="M30" s="328"/>
      <c r="N30" s="328"/>
      <c r="O30" s="328"/>
      <c r="P30" s="328"/>
      <c r="Q30" s="328"/>
      <c r="R30" s="328"/>
      <c r="S30" s="328"/>
      <c r="T30" s="328"/>
      <c r="U30" s="328"/>
      <c r="V30" s="328"/>
      <c r="W30" s="328"/>
      <c r="X30" s="328"/>
      <c r="Y30" s="328"/>
      <c r="Z30" s="328"/>
      <c r="AA30" s="328"/>
      <c r="AB30" s="328"/>
      <c r="AC30" s="352"/>
      <c r="AD30" s="482"/>
      <c r="AE30" s="374" t="str">
        <f>IF(AI28=FALSE,"―",IF(D31="","未回答","回答済"))</f>
        <v>回答済</v>
      </c>
      <c r="AF30" s="389"/>
      <c r="AG30" s="396"/>
      <c r="AH30" s="269"/>
      <c r="AI30" s="405"/>
    </row>
    <row r="31" spans="2:35">
      <c r="B31" s="271"/>
      <c r="C31" s="407"/>
      <c r="D31" s="287" t="s">
        <v>22438</v>
      </c>
      <c r="E31" s="311"/>
      <c r="F31" s="311"/>
      <c r="G31" s="311"/>
      <c r="H31" s="311"/>
      <c r="I31" s="311"/>
      <c r="J31" s="311"/>
      <c r="K31" s="311"/>
      <c r="L31" s="311"/>
      <c r="M31" s="311"/>
      <c r="N31" s="311"/>
      <c r="O31" s="311"/>
      <c r="P31" s="311"/>
      <c r="Q31" s="311"/>
      <c r="R31" s="311"/>
      <c r="S31" s="311"/>
      <c r="T31" s="311"/>
      <c r="U31" s="311"/>
      <c r="V31" s="311"/>
      <c r="W31" s="311"/>
      <c r="X31" s="311"/>
      <c r="Y31" s="311"/>
      <c r="Z31" s="311"/>
      <c r="AA31" s="311"/>
      <c r="AB31" s="311"/>
      <c r="AC31" s="353"/>
      <c r="AD31" s="482"/>
      <c r="AE31" s="376"/>
      <c r="AF31" s="391"/>
      <c r="AG31" s="396"/>
      <c r="AH31" s="269"/>
      <c r="AI31" s="405" t="str">
        <f>D31</f>
        <v>定期定期に施設の利用実績のある団体等に対し説明・周知を文書等にて行った</v>
      </c>
    </row>
    <row r="32" spans="2:35">
      <c r="B32" s="271"/>
      <c r="C32" s="271"/>
      <c r="D32" s="267"/>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396"/>
      <c r="AH32" s="269"/>
      <c r="AI32" s="405"/>
    </row>
    <row r="33" spans="2:35" s="267" customFormat="1" ht="15.75">
      <c r="C33" s="407" t="s">
        <v>11109</v>
      </c>
      <c r="D33" s="277" t="s">
        <v>3492</v>
      </c>
      <c r="AD33" s="367"/>
      <c r="AG33" s="396"/>
      <c r="AH33" s="277"/>
      <c r="AI33" s="354"/>
    </row>
    <row r="34" spans="2:35" s="267" customFormat="1" ht="16.5" customHeight="1">
      <c r="D34" s="472"/>
      <c r="E34" s="306" t="s">
        <v>210</v>
      </c>
      <c r="F34" s="477" t="s">
        <v>954</v>
      </c>
      <c r="G34" s="325"/>
      <c r="H34" s="325"/>
      <c r="I34" s="325"/>
      <c r="J34" s="325"/>
      <c r="K34" s="325"/>
      <c r="L34" s="325"/>
      <c r="M34" s="325"/>
      <c r="N34" s="325"/>
      <c r="O34" s="325"/>
      <c r="P34" s="325"/>
      <c r="Q34" s="325"/>
      <c r="R34" s="325"/>
      <c r="S34" s="325"/>
      <c r="T34" s="325"/>
      <c r="U34" s="325"/>
      <c r="V34" s="325"/>
      <c r="W34" s="325"/>
      <c r="X34" s="325"/>
      <c r="Y34" s="325"/>
      <c r="Z34" s="325"/>
      <c r="AA34" s="325"/>
      <c r="AB34" s="325"/>
      <c r="AC34" s="347"/>
      <c r="AE34" s="374">
        <f>IF(AI34&gt;0,AI34,"未回答")</f>
        <v>6</v>
      </c>
      <c r="AF34" s="389"/>
      <c r="AG34" s="396"/>
      <c r="AH34" s="33"/>
      <c r="AI34" s="466">
        <v>6</v>
      </c>
    </row>
    <row r="35" spans="2:35" s="267" customFormat="1">
      <c r="D35" s="473"/>
      <c r="E35" s="307" t="s">
        <v>22</v>
      </c>
      <c r="F35" s="478" t="s">
        <v>978</v>
      </c>
      <c r="G35" s="326"/>
      <c r="H35" s="326"/>
      <c r="I35" s="326"/>
      <c r="J35" s="326"/>
      <c r="K35" s="326"/>
      <c r="L35" s="326"/>
      <c r="M35" s="326"/>
      <c r="N35" s="326"/>
      <c r="O35" s="326"/>
      <c r="P35" s="326"/>
      <c r="Q35" s="326"/>
      <c r="R35" s="326"/>
      <c r="S35" s="326"/>
      <c r="T35" s="326"/>
      <c r="U35" s="326"/>
      <c r="V35" s="326"/>
      <c r="W35" s="326"/>
      <c r="X35" s="326"/>
      <c r="Y35" s="326"/>
      <c r="Z35" s="326"/>
      <c r="AA35" s="326"/>
      <c r="AB35" s="326"/>
      <c r="AC35" s="348"/>
      <c r="AE35" s="375"/>
      <c r="AF35" s="390"/>
      <c r="AG35" s="396"/>
      <c r="AH35" s="33"/>
      <c r="AI35" s="466"/>
    </row>
    <row r="36" spans="2:35" s="267" customFormat="1">
      <c r="D36" s="473"/>
      <c r="E36" s="307" t="s">
        <v>606</v>
      </c>
      <c r="F36" s="478" t="s">
        <v>983</v>
      </c>
      <c r="G36" s="326"/>
      <c r="H36" s="326"/>
      <c r="I36" s="326"/>
      <c r="J36" s="326"/>
      <c r="K36" s="326"/>
      <c r="L36" s="326"/>
      <c r="M36" s="326"/>
      <c r="N36" s="326"/>
      <c r="O36" s="326"/>
      <c r="P36" s="326"/>
      <c r="Q36" s="326"/>
      <c r="R36" s="326"/>
      <c r="S36" s="326"/>
      <c r="T36" s="326"/>
      <c r="U36" s="326"/>
      <c r="V36" s="326"/>
      <c r="W36" s="326"/>
      <c r="X36" s="326"/>
      <c r="Y36" s="326"/>
      <c r="Z36" s="326"/>
      <c r="AA36" s="326"/>
      <c r="AB36" s="326"/>
      <c r="AC36" s="348"/>
      <c r="AE36" s="375"/>
      <c r="AF36" s="390"/>
      <c r="AG36" s="396"/>
      <c r="AH36" s="33"/>
      <c r="AI36" s="466"/>
    </row>
    <row r="37" spans="2:35" s="267" customFormat="1">
      <c r="D37" s="473"/>
      <c r="E37" s="307" t="s">
        <v>157</v>
      </c>
      <c r="F37" s="478" t="s">
        <v>997</v>
      </c>
      <c r="G37" s="326"/>
      <c r="H37" s="326"/>
      <c r="I37" s="326"/>
      <c r="J37" s="326"/>
      <c r="K37" s="326"/>
      <c r="L37" s="326"/>
      <c r="M37" s="326"/>
      <c r="N37" s="326"/>
      <c r="O37" s="326"/>
      <c r="P37" s="326"/>
      <c r="Q37" s="326"/>
      <c r="R37" s="326"/>
      <c r="S37" s="326"/>
      <c r="T37" s="326"/>
      <c r="U37" s="326"/>
      <c r="V37" s="326"/>
      <c r="W37" s="326"/>
      <c r="X37" s="326"/>
      <c r="Y37" s="326"/>
      <c r="Z37" s="326"/>
      <c r="AA37" s="326"/>
      <c r="AB37" s="326"/>
      <c r="AC37" s="348"/>
      <c r="AE37" s="375"/>
      <c r="AF37" s="390"/>
      <c r="AG37" s="396"/>
      <c r="AH37" s="33"/>
      <c r="AI37" s="466"/>
    </row>
    <row r="38" spans="2:35" s="267" customFormat="1">
      <c r="D38" s="473"/>
      <c r="E38" s="307" t="s">
        <v>244</v>
      </c>
      <c r="F38" s="478" t="s">
        <v>934</v>
      </c>
      <c r="G38" s="326"/>
      <c r="H38" s="326"/>
      <c r="I38" s="326"/>
      <c r="J38" s="326"/>
      <c r="K38" s="326"/>
      <c r="L38" s="326"/>
      <c r="M38" s="326"/>
      <c r="N38" s="326"/>
      <c r="O38" s="326"/>
      <c r="P38" s="326"/>
      <c r="Q38" s="326"/>
      <c r="R38" s="326"/>
      <c r="S38" s="326"/>
      <c r="T38" s="326"/>
      <c r="U38" s="326"/>
      <c r="V38" s="326"/>
      <c r="W38" s="326"/>
      <c r="X38" s="326"/>
      <c r="Y38" s="326"/>
      <c r="Z38" s="326"/>
      <c r="AA38" s="326"/>
      <c r="AB38" s="326"/>
      <c r="AC38" s="348"/>
      <c r="AE38" s="375"/>
      <c r="AF38" s="390"/>
      <c r="AG38" s="396"/>
      <c r="AH38" s="33"/>
      <c r="AI38" s="466"/>
    </row>
    <row r="39" spans="2:35" s="267" customFormat="1">
      <c r="D39" s="473"/>
      <c r="E39" s="307" t="s">
        <v>1010</v>
      </c>
      <c r="F39" s="478" t="s">
        <v>10414</v>
      </c>
      <c r="G39" s="326"/>
      <c r="H39" s="326"/>
      <c r="I39" s="326"/>
      <c r="J39" s="326"/>
      <c r="K39" s="326"/>
      <c r="L39" s="326"/>
      <c r="M39" s="326"/>
      <c r="N39" s="326"/>
      <c r="O39" s="326"/>
      <c r="P39" s="326"/>
      <c r="Q39" s="326"/>
      <c r="R39" s="326"/>
      <c r="S39" s="326"/>
      <c r="T39" s="326"/>
      <c r="U39" s="326"/>
      <c r="V39" s="326"/>
      <c r="W39" s="326"/>
      <c r="X39" s="326"/>
      <c r="Y39" s="326"/>
      <c r="Z39" s="326"/>
      <c r="AA39" s="326"/>
      <c r="AB39" s="326"/>
      <c r="AC39" s="348"/>
      <c r="AE39" s="375"/>
      <c r="AF39" s="390"/>
      <c r="AG39" s="396"/>
      <c r="AH39" s="33"/>
      <c r="AI39" s="466"/>
    </row>
    <row r="40" spans="2:35" s="267" customFormat="1">
      <c r="D40" s="474"/>
      <c r="E40" s="476" t="s">
        <v>11169</v>
      </c>
      <c r="F40" s="476" t="s">
        <v>11165</v>
      </c>
      <c r="G40" s="327"/>
      <c r="H40" s="327"/>
      <c r="I40" s="327"/>
      <c r="J40" s="327"/>
      <c r="K40" s="327"/>
      <c r="L40" s="327"/>
      <c r="M40" s="327"/>
      <c r="N40" s="327"/>
      <c r="O40" s="327"/>
      <c r="P40" s="327"/>
      <c r="Q40" s="327"/>
      <c r="R40" s="327"/>
      <c r="S40" s="327"/>
      <c r="T40" s="327"/>
      <c r="U40" s="327"/>
      <c r="V40" s="327"/>
      <c r="W40" s="327"/>
      <c r="X40" s="327"/>
      <c r="Y40" s="327"/>
      <c r="Z40" s="327"/>
      <c r="AA40" s="327"/>
      <c r="AB40" s="327"/>
      <c r="AC40" s="349"/>
      <c r="AE40" s="376"/>
      <c r="AF40" s="391"/>
      <c r="AG40" s="396"/>
      <c r="AH40" s="33"/>
      <c r="AI40" s="466"/>
    </row>
    <row r="41" spans="2:35">
      <c r="B41" s="271"/>
      <c r="C41" s="271"/>
      <c r="D41" s="475"/>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396"/>
      <c r="AI41" s="466"/>
    </row>
    <row r="42" spans="2:35">
      <c r="B42" s="267"/>
      <c r="C42" s="47" t="s">
        <v>368</v>
      </c>
      <c r="D42" s="277"/>
      <c r="E42" s="267"/>
      <c r="F42" s="267"/>
      <c r="G42" s="267"/>
      <c r="H42" s="267"/>
      <c r="I42" s="267"/>
      <c r="J42" s="267"/>
      <c r="K42" s="267"/>
      <c r="L42" s="267"/>
      <c r="M42" s="267"/>
      <c r="N42" s="267"/>
      <c r="O42" s="267"/>
      <c r="P42" s="267"/>
      <c r="Q42" s="267"/>
      <c r="R42" s="267"/>
      <c r="S42" s="267"/>
      <c r="T42" s="267"/>
      <c r="U42" s="267"/>
      <c r="V42" s="267"/>
      <c r="W42" s="267"/>
      <c r="X42" s="267"/>
      <c r="Y42" s="267"/>
      <c r="Z42" s="267"/>
      <c r="AA42" s="267"/>
      <c r="AB42" s="267"/>
      <c r="AC42" s="267"/>
      <c r="AD42" s="267"/>
      <c r="AG42" s="396"/>
      <c r="AI42" s="466"/>
    </row>
    <row r="43" spans="2:35" s="267" customFormat="1" ht="15.75">
      <c r="B43" s="271"/>
      <c r="C43" s="277">
        <v>4</v>
      </c>
      <c r="D43" s="277" t="s">
        <v>1017</v>
      </c>
      <c r="Y43" s="271"/>
      <c r="Z43" s="271"/>
      <c r="AA43" s="271"/>
      <c r="AB43" s="271"/>
      <c r="AC43" s="271"/>
      <c r="AD43" s="271"/>
      <c r="AE43" s="271"/>
      <c r="AF43" s="271"/>
      <c r="AG43" s="396"/>
      <c r="AH43" s="277"/>
      <c r="AI43" s="466"/>
    </row>
    <row r="44" spans="2:35" s="267" customFormat="1" ht="15.75">
      <c r="B44" s="271"/>
      <c r="C44" s="277"/>
      <c r="D44" s="277" t="s">
        <v>1413</v>
      </c>
      <c r="Y44" s="271"/>
      <c r="Z44" s="271"/>
      <c r="AA44" s="271"/>
      <c r="AB44" s="271"/>
      <c r="AC44" s="271"/>
      <c r="AD44" s="271"/>
      <c r="AE44" s="271"/>
      <c r="AF44" s="271"/>
      <c r="AG44" s="396"/>
      <c r="AH44" s="277"/>
      <c r="AI44" s="466"/>
    </row>
    <row r="45" spans="2:35" s="267" customFormat="1" ht="15.75">
      <c r="B45" s="271"/>
      <c r="C45" s="277"/>
      <c r="D45" s="277" t="s">
        <v>882</v>
      </c>
      <c r="Y45" s="271"/>
      <c r="Z45" s="271"/>
      <c r="AA45" s="271"/>
      <c r="AB45" s="271"/>
      <c r="AC45" s="271"/>
      <c r="AD45" s="271"/>
      <c r="AE45" s="271"/>
      <c r="AF45" s="271"/>
      <c r="AG45" s="396"/>
      <c r="AH45" s="277"/>
      <c r="AI45" s="466"/>
    </row>
    <row r="46" spans="2:35" s="267" customFormat="1" ht="15.75">
      <c r="B46" s="271"/>
      <c r="C46" s="277"/>
      <c r="D46" s="277" t="s">
        <v>314</v>
      </c>
      <c r="Y46" s="271"/>
      <c r="Z46" s="271"/>
      <c r="AA46" s="271"/>
      <c r="AB46" s="271"/>
      <c r="AC46" s="271"/>
      <c r="AD46" s="271"/>
      <c r="AE46" s="271"/>
      <c r="AF46" s="271"/>
      <c r="AG46" s="396"/>
      <c r="AH46" s="277"/>
      <c r="AI46" s="466"/>
    </row>
    <row r="47" spans="2:35" s="267" customFormat="1" ht="16.399999999999999" customHeight="1">
      <c r="B47" s="271"/>
      <c r="D47" s="299" t="s">
        <v>354</v>
      </c>
      <c r="E47" s="317" t="str">
        <f>IF('0.基礎情報'!$H$12="",'【発出時非表示】交付金予算年度別の文章'!$D$3,IF('0.基礎情報'!$H$12='【発出時非表示】プルダウンリスト'!$B$4,'【発出時非表示】交付金予算年度別の文章'!$D$4,IF('0.基礎情報'!$H$12='【発出時非表示】プルダウンリスト'!$B$5,'【発出時非表示】交付金予算年度別の文章'!$D$5,'【発出時非表示】交付金予算年度別の文章'!$D$6)))</f>
        <v>本市のホームページへの掲載に加えて、外部委託にてサービス専用ホームページを作成するとともに、「利用イメージの動画」や「利用の始め方動画」を作成し、チラシの全戸配布で広く展開を行った。また、利用者の声（使ってみたら便利になった！等）も合わせて本市の公式YouTubeにて発信することで、具体的なメリットを訴求し更なる利用者の増加を図ることができた。</v>
      </c>
      <c r="F47" s="317"/>
      <c r="G47" s="317"/>
      <c r="H47" s="317"/>
      <c r="I47" s="317"/>
      <c r="J47" s="317"/>
      <c r="K47" s="317"/>
      <c r="L47" s="317"/>
      <c r="M47" s="317"/>
      <c r="N47" s="317"/>
      <c r="O47" s="317"/>
      <c r="P47" s="317"/>
      <c r="Q47" s="317"/>
      <c r="R47" s="317"/>
      <c r="S47" s="317"/>
      <c r="T47" s="317"/>
      <c r="U47" s="317"/>
      <c r="V47" s="317"/>
      <c r="W47" s="317"/>
      <c r="X47" s="317"/>
      <c r="Y47" s="317"/>
      <c r="Z47" s="317"/>
      <c r="AA47" s="317"/>
      <c r="AB47" s="317"/>
      <c r="AC47" s="317"/>
      <c r="AD47" s="369"/>
      <c r="AE47" s="369"/>
      <c r="AF47" s="369"/>
      <c r="AG47" s="396"/>
      <c r="AH47" s="277"/>
      <c r="AI47" s="466"/>
    </row>
    <row r="48" spans="2:35" s="267" customFormat="1" ht="15.75">
      <c r="B48" s="271"/>
      <c r="D48" s="299"/>
      <c r="E48" s="317"/>
      <c r="F48" s="317"/>
      <c r="G48" s="317"/>
      <c r="H48" s="317"/>
      <c r="I48" s="317"/>
      <c r="J48" s="317"/>
      <c r="K48" s="317"/>
      <c r="L48" s="317"/>
      <c r="M48" s="317"/>
      <c r="N48" s="317"/>
      <c r="O48" s="317"/>
      <c r="P48" s="317"/>
      <c r="Q48" s="317"/>
      <c r="R48" s="317"/>
      <c r="S48" s="317"/>
      <c r="T48" s="317"/>
      <c r="U48" s="317"/>
      <c r="V48" s="317"/>
      <c r="W48" s="317"/>
      <c r="X48" s="317"/>
      <c r="Y48" s="317"/>
      <c r="Z48" s="317"/>
      <c r="AA48" s="317"/>
      <c r="AB48" s="317"/>
      <c r="AC48" s="317"/>
      <c r="AD48" s="369"/>
      <c r="AE48" s="369"/>
      <c r="AF48" s="369"/>
      <c r="AG48" s="396"/>
      <c r="AH48" s="277"/>
      <c r="AI48" s="466"/>
    </row>
    <row r="49" spans="2:35" s="267" customFormat="1" ht="15.75">
      <c r="B49" s="271"/>
      <c r="D49" s="299"/>
      <c r="E49" s="317"/>
      <c r="F49" s="317"/>
      <c r="G49" s="317"/>
      <c r="H49" s="317"/>
      <c r="I49" s="317"/>
      <c r="J49" s="317"/>
      <c r="K49" s="317"/>
      <c r="L49" s="317"/>
      <c r="M49" s="317"/>
      <c r="N49" s="317"/>
      <c r="O49" s="317"/>
      <c r="P49" s="317"/>
      <c r="Q49" s="317"/>
      <c r="R49" s="317"/>
      <c r="S49" s="317"/>
      <c r="T49" s="317"/>
      <c r="U49" s="317"/>
      <c r="V49" s="317"/>
      <c r="W49" s="317"/>
      <c r="X49" s="317"/>
      <c r="Y49" s="317"/>
      <c r="Z49" s="317"/>
      <c r="AA49" s="317"/>
      <c r="AB49" s="317"/>
      <c r="AC49" s="317"/>
      <c r="AD49" s="369"/>
      <c r="AE49" s="369"/>
      <c r="AF49" s="369"/>
      <c r="AG49" s="396"/>
      <c r="AH49" s="277"/>
      <c r="AI49" s="466"/>
    </row>
    <row r="50" spans="2:35" s="267" customFormat="1" ht="15.75">
      <c r="B50" s="271"/>
      <c r="D50" s="299"/>
      <c r="E50" s="316"/>
      <c r="F50" s="316"/>
      <c r="G50" s="316"/>
      <c r="H50" s="316"/>
      <c r="I50" s="316"/>
      <c r="J50" s="316"/>
      <c r="K50" s="316"/>
      <c r="L50" s="316"/>
      <c r="M50" s="316"/>
      <c r="N50" s="316"/>
      <c r="O50" s="316"/>
      <c r="P50" s="316"/>
      <c r="Q50" s="316"/>
      <c r="R50" s="316"/>
      <c r="S50" s="316"/>
      <c r="T50" s="316"/>
      <c r="U50" s="316"/>
      <c r="V50" s="316"/>
      <c r="W50" s="316"/>
      <c r="X50" s="316"/>
      <c r="Y50" s="316"/>
      <c r="Z50" s="316"/>
      <c r="AA50" s="316"/>
      <c r="AB50" s="316"/>
      <c r="AC50" s="316"/>
      <c r="AD50" s="369"/>
      <c r="AE50" s="485"/>
      <c r="AF50" s="485"/>
      <c r="AG50" s="396"/>
      <c r="AH50" s="277"/>
      <c r="AI50" s="466"/>
    </row>
    <row r="51" spans="2:35" ht="16.5" customHeight="1">
      <c r="B51" s="273"/>
      <c r="C51" s="278"/>
      <c r="D51" s="300" t="s">
        <v>15255</v>
      </c>
      <c r="E51" s="318"/>
      <c r="F51" s="318"/>
      <c r="G51" s="318"/>
      <c r="H51" s="318"/>
      <c r="I51" s="318"/>
      <c r="J51" s="318"/>
      <c r="K51" s="318"/>
      <c r="L51" s="318"/>
      <c r="M51" s="318"/>
      <c r="N51" s="318"/>
      <c r="O51" s="318"/>
      <c r="P51" s="318"/>
      <c r="Q51" s="318"/>
      <c r="R51" s="318"/>
      <c r="S51" s="318"/>
      <c r="T51" s="318"/>
      <c r="U51" s="318"/>
      <c r="V51" s="318"/>
      <c r="W51" s="318"/>
      <c r="X51" s="318"/>
      <c r="Y51" s="318"/>
      <c r="Z51" s="318"/>
      <c r="AA51" s="318"/>
      <c r="AB51" s="318"/>
      <c r="AC51" s="360"/>
      <c r="AD51" s="483"/>
      <c r="AE51" s="384" t="str">
        <f>IF(D51="","未回答",IF(LEN(D51)&lt;200,LEN(D51)&amp;"字  (字数 不足)",LEN(D51)&amp;"字"))</f>
        <v>222字</v>
      </c>
      <c r="AF51" s="392"/>
      <c r="AG51" s="396"/>
      <c r="AI51" s="466" t="str">
        <f>D51</f>
        <v>本システムの利用者は社会教育施設の利用を希望される方に限定されるため、これまで利用実績のある定期利用団体に対しては、本事業の運用開始に合わせて事前に事業の周知を行い、システムの利用方法等について個別の相談にも応じるなどしスムーズな移行を図った。また、新規の利用団体についても文書によるやりとりの際にシステムの利用マニュアルを作成し送付したほかシステムの利用促進に向け個別に案内をするなど、利用者の利便性が損なわれることのないよう、周知を行った。</v>
      </c>
    </row>
    <row r="52" spans="2:35">
      <c r="B52" s="273"/>
      <c r="C52" s="278"/>
      <c r="D52" s="301"/>
      <c r="E52" s="319"/>
      <c r="F52" s="319"/>
      <c r="G52" s="319"/>
      <c r="H52" s="319"/>
      <c r="I52" s="319"/>
      <c r="J52" s="319"/>
      <c r="K52" s="319"/>
      <c r="L52" s="319"/>
      <c r="M52" s="319"/>
      <c r="N52" s="319"/>
      <c r="O52" s="319"/>
      <c r="P52" s="319"/>
      <c r="Q52" s="319"/>
      <c r="R52" s="319"/>
      <c r="S52" s="319"/>
      <c r="T52" s="319"/>
      <c r="U52" s="319"/>
      <c r="V52" s="319"/>
      <c r="W52" s="319"/>
      <c r="X52" s="319"/>
      <c r="Y52" s="319"/>
      <c r="Z52" s="319"/>
      <c r="AA52" s="319"/>
      <c r="AB52" s="319"/>
      <c r="AC52" s="361"/>
      <c r="AD52" s="483"/>
      <c r="AE52" s="385"/>
      <c r="AF52" s="393"/>
      <c r="AG52" s="396"/>
      <c r="AI52" s="466"/>
    </row>
    <row r="53" spans="2:35">
      <c r="B53" s="273"/>
      <c r="C53" s="278"/>
      <c r="D53" s="301"/>
      <c r="E53" s="319"/>
      <c r="F53" s="319"/>
      <c r="G53" s="319"/>
      <c r="H53" s="319"/>
      <c r="I53" s="319"/>
      <c r="J53" s="319"/>
      <c r="K53" s="319"/>
      <c r="L53" s="319"/>
      <c r="M53" s="319"/>
      <c r="N53" s="319"/>
      <c r="O53" s="319"/>
      <c r="P53" s="319"/>
      <c r="Q53" s="319"/>
      <c r="R53" s="319"/>
      <c r="S53" s="319"/>
      <c r="T53" s="319"/>
      <c r="U53" s="319"/>
      <c r="V53" s="319"/>
      <c r="W53" s="319"/>
      <c r="X53" s="319"/>
      <c r="Y53" s="319"/>
      <c r="Z53" s="319"/>
      <c r="AA53" s="319"/>
      <c r="AB53" s="319"/>
      <c r="AC53" s="361"/>
      <c r="AD53" s="483"/>
      <c r="AE53" s="385"/>
      <c r="AF53" s="393"/>
      <c r="AG53" s="396"/>
      <c r="AI53" s="466"/>
    </row>
    <row r="54" spans="2:35">
      <c r="B54" s="273"/>
      <c r="C54" s="278"/>
      <c r="D54" s="301"/>
      <c r="E54" s="319"/>
      <c r="F54" s="319"/>
      <c r="G54" s="319"/>
      <c r="H54" s="319"/>
      <c r="I54" s="319"/>
      <c r="J54" s="319"/>
      <c r="K54" s="319"/>
      <c r="L54" s="319"/>
      <c r="M54" s="319"/>
      <c r="N54" s="319"/>
      <c r="O54" s="319"/>
      <c r="P54" s="319"/>
      <c r="Q54" s="319"/>
      <c r="R54" s="319"/>
      <c r="S54" s="319"/>
      <c r="T54" s="319"/>
      <c r="U54" s="319"/>
      <c r="V54" s="319"/>
      <c r="W54" s="319"/>
      <c r="X54" s="319"/>
      <c r="Y54" s="319"/>
      <c r="Z54" s="319"/>
      <c r="AA54" s="319"/>
      <c r="AB54" s="319"/>
      <c r="AC54" s="361"/>
      <c r="AD54" s="483"/>
      <c r="AE54" s="385"/>
      <c r="AF54" s="393"/>
      <c r="AG54" s="396"/>
      <c r="AI54" s="466"/>
    </row>
    <row r="55" spans="2:35">
      <c r="B55" s="273"/>
      <c r="C55" s="278"/>
      <c r="D55" s="301"/>
      <c r="E55" s="319"/>
      <c r="F55" s="319"/>
      <c r="G55" s="319"/>
      <c r="H55" s="319"/>
      <c r="I55" s="319"/>
      <c r="J55" s="319"/>
      <c r="K55" s="319"/>
      <c r="L55" s="319"/>
      <c r="M55" s="319"/>
      <c r="N55" s="319"/>
      <c r="O55" s="319"/>
      <c r="P55" s="319"/>
      <c r="Q55" s="319"/>
      <c r="R55" s="319"/>
      <c r="S55" s="319"/>
      <c r="T55" s="319"/>
      <c r="U55" s="319"/>
      <c r="V55" s="319"/>
      <c r="W55" s="319"/>
      <c r="X55" s="319"/>
      <c r="Y55" s="319"/>
      <c r="Z55" s="319"/>
      <c r="AA55" s="319"/>
      <c r="AB55" s="319"/>
      <c r="AC55" s="361"/>
      <c r="AD55" s="483"/>
      <c r="AE55" s="385"/>
      <c r="AF55" s="393"/>
      <c r="AG55" s="397"/>
      <c r="AH55" s="399"/>
      <c r="AI55" s="466"/>
    </row>
    <row r="56" spans="2:35" ht="16.5" customHeight="1">
      <c r="B56" s="273"/>
      <c r="C56" s="278"/>
      <c r="D56" s="302"/>
      <c r="E56" s="320"/>
      <c r="F56" s="320"/>
      <c r="G56" s="320"/>
      <c r="H56" s="320"/>
      <c r="I56" s="320"/>
      <c r="J56" s="320"/>
      <c r="K56" s="320"/>
      <c r="L56" s="320"/>
      <c r="M56" s="320"/>
      <c r="N56" s="320"/>
      <c r="O56" s="320"/>
      <c r="P56" s="320"/>
      <c r="Q56" s="320"/>
      <c r="R56" s="320"/>
      <c r="S56" s="320"/>
      <c r="T56" s="320"/>
      <c r="U56" s="320"/>
      <c r="V56" s="320"/>
      <c r="W56" s="320"/>
      <c r="X56" s="320"/>
      <c r="Y56" s="320"/>
      <c r="Z56" s="320"/>
      <c r="AA56" s="320"/>
      <c r="AB56" s="320"/>
      <c r="AC56" s="362"/>
      <c r="AD56" s="483"/>
      <c r="AE56" s="386"/>
      <c r="AF56" s="394"/>
      <c r="AG56" s="11"/>
      <c r="AH56" s="400"/>
      <c r="AI56" s="466"/>
    </row>
    <row r="57" spans="2:35">
      <c r="B57" s="271"/>
      <c r="C57" s="267"/>
      <c r="D57" s="267"/>
      <c r="E57" s="267"/>
      <c r="F57" s="267"/>
      <c r="G57" s="267"/>
      <c r="H57" s="267"/>
      <c r="I57" s="267"/>
      <c r="J57" s="267"/>
      <c r="K57" s="267"/>
      <c r="L57" s="267"/>
      <c r="M57" s="267"/>
      <c r="N57" s="267"/>
      <c r="O57" s="267"/>
      <c r="P57" s="267"/>
      <c r="Q57" s="267"/>
      <c r="R57" s="267"/>
      <c r="S57" s="267"/>
      <c r="T57" s="267"/>
      <c r="U57" s="267"/>
      <c r="V57" s="267"/>
      <c r="W57" s="267"/>
      <c r="X57" s="267"/>
      <c r="Y57" s="267"/>
      <c r="Z57" s="267"/>
      <c r="AA57" s="267"/>
      <c r="AB57" s="267"/>
      <c r="AC57" s="267"/>
      <c r="AD57" s="267"/>
      <c r="AG57" s="396"/>
      <c r="AI57" s="466"/>
    </row>
    <row r="58" spans="2:35" s="269" customFormat="1" ht="16.5" customHeight="1">
      <c r="B58" s="274"/>
      <c r="C58" s="279">
        <v>5</v>
      </c>
      <c r="D58" s="288" t="s">
        <v>3876</v>
      </c>
      <c r="E58" s="321"/>
      <c r="F58" s="321"/>
      <c r="G58" s="321"/>
      <c r="H58" s="321"/>
      <c r="I58" s="321"/>
      <c r="J58" s="321"/>
      <c r="K58" s="321"/>
      <c r="L58" s="321"/>
      <c r="M58" s="321"/>
      <c r="N58" s="321"/>
      <c r="O58" s="321"/>
      <c r="P58" s="321"/>
      <c r="Q58" s="321"/>
      <c r="R58" s="321"/>
      <c r="S58" s="321"/>
      <c r="T58" s="321"/>
      <c r="U58" s="321"/>
      <c r="V58" s="321"/>
      <c r="W58" s="321"/>
      <c r="X58" s="321"/>
      <c r="Y58" s="321"/>
      <c r="Z58" s="321"/>
      <c r="AA58" s="321"/>
      <c r="AB58" s="321"/>
      <c r="AC58" s="321"/>
      <c r="AD58" s="370"/>
      <c r="AE58" s="387"/>
      <c r="AF58" s="387"/>
      <c r="AG58" s="396"/>
      <c r="AI58" s="403"/>
    </row>
    <row r="59" spans="2:35" s="269" customFormat="1" ht="16.5" customHeight="1">
      <c r="B59" s="274"/>
      <c r="C59" s="279"/>
      <c r="D59" s="303"/>
      <c r="E59" s="322" t="s">
        <v>11113</v>
      </c>
      <c r="F59" s="322"/>
      <c r="G59" s="322"/>
      <c r="H59" s="322"/>
      <c r="I59" s="322"/>
      <c r="J59" s="322"/>
      <c r="K59" s="322"/>
      <c r="L59" s="322"/>
      <c r="M59" s="322"/>
      <c r="N59" s="322"/>
      <c r="O59" s="322"/>
      <c r="P59" s="322"/>
      <c r="Q59" s="322"/>
      <c r="R59" s="322"/>
      <c r="S59" s="322"/>
      <c r="T59" s="322"/>
      <c r="U59" s="322"/>
      <c r="V59" s="322"/>
      <c r="W59" s="322"/>
      <c r="X59" s="322"/>
      <c r="Y59" s="322"/>
      <c r="Z59" s="322"/>
      <c r="AA59" s="322"/>
      <c r="AB59" s="322"/>
      <c r="AC59" s="363"/>
      <c r="AD59" s="370"/>
      <c r="AE59" s="384" t="str">
        <f>IF(AND(AI64=TRUE,OR(AI59:AI63)=TRUE),"入力不備",IF(OR(AI59:AI64)=TRUE,CONCATENATE(AG59,AG60,AG61,AG62,AG63,AG64),"未回答"))</f>
        <v>f</v>
      </c>
      <c r="AF59" s="392"/>
      <c r="AG59" s="488" t="str">
        <f>IF(AI59=TRUE,IF(OR(AI60:AI64)=TRUE,"a,","a"),"")</f>
        <v/>
      </c>
      <c r="AI59" s="403" t="b">
        <v>0</v>
      </c>
    </row>
    <row r="60" spans="2:35" s="269" customFormat="1" ht="16.5" customHeight="1">
      <c r="B60" s="274"/>
      <c r="C60" s="279"/>
      <c r="D60" s="304"/>
      <c r="E60" s="323" t="s">
        <v>11115</v>
      </c>
      <c r="F60" s="323"/>
      <c r="G60" s="323"/>
      <c r="H60" s="323"/>
      <c r="I60" s="323"/>
      <c r="J60" s="323"/>
      <c r="K60" s="323"/>
      <c r="L60" s="323"/>
      <c r="M60" s="323"/>
      <c r="N60" s="323"/>
      <c r="O60" s="323"/>
      <c r="P60" s="323"/>
      <c r="Q60" s="323"/>
      <c r="R60" s="323"/>
      <c r="S60" s="323"/>
      <c r="T60" s="323"/>
      <c r="U60" s="323"/>
      <c r="V60" s="323"/>
      <c r="W60" s="323"/>
      <c r="X60" s="323"/>
      <c r="Y60" s="323"/>
      <c r="Z60" s="323"/>
      <c r="AA60" s="323"/>
      <c r="AB60" s="323"/>
      <c r="AC60" s="364"/>
      <c r="AD60" s="370"/>
      <c r="AE60" s="385"/>
      <c r="AF60" s="393"/>
      <c r="AG60" s="488" t="str">
        <f>IF(AI60=TRUE,IF(OR(AI61:AI64)=TRUE,"b,","b"),"")</f>
        <v/>
      </c>
      <c r="AI60" s="403" t="b">
        <v>0</v>
      </c>
    </row>
    <row r="61" spans="2:35" s="269" customFormat="1" ht="16.5" customHeight="1">
      <c r="B61" s="274"/>
      <c r="C61" s="279"/>
      <c r="D61" s="304"/>
      <c r="E61" s="323" t="s">
        <v>10133</v>
      </c>
      <c r="F61" s="323"/>
      <c r="G61" s="323"/>
      <c r="H61" s="323"/>
      <c r="I61" s="323"/>
      <c r="J61" s="323"/>
      <c r="K61" s="323"/>
      <c r="L61" s="323"/>
      <c r="M61" s="323"/>
      <c r="N61" s="323"/>
      <c r="O61" s="323"/>
      <c r="P61" s="323"/>
      <c r="Q61" s="323"/>
      <c r="R61" s="323"/>
      <c r="S61" s="323"/>
      <c r="T61" s="323"/>
      <c r="U61" s="323"/>
      <c r="V61" s="323"/>
      <c r="W61" s="323"/>
      <c r="X61" s="323"/>
      <c r="Y61" s="323"/>
      <c r="Z61" s="323"/>
      <c r="AA61" s="323"/>
      <c r="AB61" s="323"/>
      <c r="AC61" s="364"/>
      <c r="AD61" s="370"/>
      <c r="AE61" s="385"/>
      <c r="AF61" s="393"/>
      <c r="AG61" s="488" t="str">
        <f>IF(AI61=TRUE,IF(OR(AI62:AI64)=TRUE,"c,","c"),"")</f>
        <v/>
      </c>
      <c r="AI61" s="403" t="b">
        <v>0</v>
      </c>
    </row>
    <row r="62" spans="2:35" s="269" customFormat="1" ht="16.5" customHeight="1">
      <c r="B62" s="274"/>
      <c r="C62" s="279"/>
      <c r="D62" s="304"/>
      <c r="E62" s="323" t="s">
        <v>11116</v>
      </c>
      <c r="F62" s="323"/>
      <c r="G62" s="323"/>
      <c r="H62" s="323"/>
      <c r="I62" s="323"/>
      <c r="J62" s="323"/>
      <c r="K62" s="323"/>
      <c r="L62" s="323"/>
      <c r="M62" s="323"/>
      <c r="N62" s="323"/>
      <c r="O62" s="323"/>
      <c r="P62" s="323"/>
      <c r="Q62" s="323"/>
      <c r="R62" s="323"/>
      <c r="S62" s="323"/>
      <c r="T62" s="323"/>
      <c r="U62" s="323"/>
      <c r="V62" s="323"/>
      <c r="W62" s="323"/>
      <c r="X62" s="323"/>
      <c r="Y62" s="323"/>
      <c r="Z62" s="323"/>
      <c r="AA62" s="323"/>
      <c r="AB62" s="323"/>
      <c r="AC62" s="364"/>
      <c r="AD62" s="370"/>
      <c r="AE62" s="385"/>
      <c r="AF62" s="393"/>
      <c r="AG62" s="488" t="str">
        <f>IF(AI62=TRUE,IF(OR(AI63:AI64)=TRUE,"d,","d"),"")</f>
        <v/>
      </c>
      <c r="AI62" s="403" t="b">
        <v>0</v>
      </c>
    </row>
    <row r="63" spans="2:35" s="269" customFormat="1" ht="16.5" customHeight="1">
      <c r="B63" s="274"/>
      <c r="C63" s="279"/>
      <c r="D63" s="304"/>
      <c r="E63" s="323" t="s">
        <v>10632</v>
      </c>
      <c r="F63" s="323"/>
      <c r="G63" s="323"/>
      <c r="H63" s="323"/>
      <c r="I63" s="323"/>
      <c r="J63" s="323"/>
      <c r="K63" s="323"/>
      <c r="L63" s="323"/>
      <c r="M63" s="323"/>
      <c r="N63" s="323"/>
      <c r="O63" s="323"/>
      <c r="P63" s="323"/>
      <c r="Q63" s="323"/>
      <c r="R63" s="323"/>
      <c r="S63" s="323"/>
      <c r="T63" s="323"/>
      <c r="U63" s="323"/>
      <c r="V63" s="323"/>
      <c r="W63" s="323"/>
      <c r="X63" s="323"/>
      <c r="Y63" s="323"/>
      <c r="Z63" s="323"/>
      <c r="AA63" s="323"/>
      <c r="AB63" s="323"/>
      <c r="AC63" s="364"/>
      <c r="AD63" s="370"/>
      <c r="AE63" s="385"/>
      <c r="AF63" s="393"/>
      <c r="AG63" s="488" t="str">
        <f>IF(AI63=TRUE,IF(AI64=TRUE,"e,","e"),"")</f>
        <v/>
      </c>
      <c r="AI63" s="403" t="b">
        <v>0</v>
      </c>
    </row>
    <row r="64" spans="2:35" s="269" customFormat="1" ht="16.5" customHeight="1">
      <c r="B64" s="274"/>
      <c r="C64" s="279"/>
      <c r="D64" s="304"/>
      <c r="E64" s="323" t="s">
        <v>11118</v>
      </c>
      <c r="F64" s="323"/>
      <c r="G64" s="323"/>
      <c r="H64" s="323"/>
      <c r="I64" s="323"/>
      <c r="J64" s="323"/>
      <c r="K64" s="323"/>
      <c r="L64" s="323"/>
      <c r="M64" s="323"/>
      <c r="N64" s="323"/>
      <c r="O64" s="323"/>
      <c r="P64" s="323"/>
      <c r="Q64" s="323"/>
      <c r="R64" s="323"/>
      <c r="S64" s="323"/>
      <c r="T64" s="323"/>
      <c r="U64" s="323"/>
      <c r="V64" s="323"/>
      <c r="W64" s="323"/>
      <c r="X64" s="323"/>
      <c r="Y64" s="323"/>
      <c r="Z64" s="323"/>
      <c r="AA64" s="323"/>
      <c r="AB64" s="323"/>
      <c r="AC64" s="364"/>
      <c r="AD64" s="370"/>
      <c r="AE64" s="386"/>
      <c r="AF64" s="394"/>
      <c r="AG64" s="488" t="str">
        <f>IF(AI64=TRUE,"f","")</f>
        <v>f</v>
      </c>
      <c r="AI64" s="403" t="b">
        <v>1</v>
      </c>
    </row>
    <row r="65" spans="2:35" s="269" customFormat="1" ht="16.5" customHeight="1">
      <c r="B65" s="274"/>
      <c r="C65" s="279"/>
      <c r="D65" s="305" t="s">
        <v>11075</v>
      </c>
      <c r="E65" s="324"/>
      <c r="F65" s="324"/>
      <c r="G65" s="324"/>
      <c r="H65" s="324"/>
      <c r="I65" s="324"/>
      <c r="J65" s="324"/>
      <c r="K65" s="324"/>
      <c r="L65" s="324"/>
      <c r="M65" s="324"/>
      <c r="N65" s="324"/>
      <c r="O65" s="324"/>
      <c r="P65" s="324"/>
      <c r="Q65" s="324"/>
      <c r="R65" s="324"/>
      <c r="S65" s="324"/>
      <c r="T65" s="324"/>
      <c r="U65" s="324"/>
      <c r="V65" s="324"/>
      <c r="W65" s="324"/>
      <c r="X65" s="324"/>
      <c r="Y65" s="324"/>
      <c r="Z65" s="324"/>
      <c r="AA65" s="324"/>
      <c r="AB65" s="324"/>
      <c r="AC65" s="365"/>
      <c r="AD65" s="370"/>
      <c r="AE65" s="374" t="str">
        <f>IF(AI63=FALSE,"―",IF(D66="","未回答","回答済"))</f>
        <v>―</v>
      </c>
      <c r="AF65" s="389"/>
      <c r="AG65" s="488"/>
      <c r="AI65" s="403"/>
    </row>
    <row r="66" spans="2:35" s="269" customFormat="1" ht="16.5" customHeight="1">
      <c r="B66" s="274"/>
      <c r="C66" s="279"/>
      <c r="D66" s="287"/>
      <c r="E66" s="311"/>
      <c r="F66" s="311"/>
      <c r="G66" s="311"/>
      <c r="H66" s="311"/>
      <c r="I66" s="311"/>
      <c r="J66" s="311"/>
      <c r="K66" s="311"/>
      <c r="L66" s="311"/>
      <c r="M66" s="311"/>
      <c r="N66" s="311"/>
      <c r="O66" s="311"/>
      <c r="P66" s="311"/>
      <c r="Q66" s="311"/>
      <c r="R66" s="311"/>
      <c r="S66" s="311"/>
      <c r="T66" s="311"/>
      <c r="U66" s="311"/>
      <c r="V66" s="311"/>
      <c r="W66" s="311"/>
      <c r="X66" s="311"/>
      <c r="Y66" s="311"/>
      <c r="Z66" s="311"/>
      <c r="AA66" s="311"/>
      <c r="AB66" s="311"/>
      <c r="AC66" s="353"/>
      <c r="AD66" s="370"/>
      <c r="AE66" s="376"/>
      <c r="AF66" s="391"/>
      <c r="AG66" s="396"/>
      <c r="AI66" s="403">
        <f>D66</f>
        <v>0</v>
      </c>
    </row>
    <row r="67" spans="2:35" s="269" customFormat="1">
      <c r="B67" s="275"/>
      <c r="C67" s="265"/>
      <c r="D67" s="265"/>
      <c r="E67" s="265"/>
      <c r="F67" s="265"/>
      <c r="G67" s="265"/>
      <c r="H67" s="265"/>
      <c r="I67" s="265"/>
      <c r="J67" s="265"/>
      <c r="K67" s="265"/>
      <c r="L67" s="265"/>
      <c r="M67" s="265"/>
      <c r="N67" s="265"/>
      <c r="O67" s="265"/>
      <c r="P67" s="265"/>
      <c r="Q67" s="265"/>
      <c r="R67" s="265"/>
      <c r="S67" s="265"/>
      <c r="T67" s="265"/>
      <c r="U67" s="265"/>
      <c r="V67" s="265"/>
      <c r="W67" s="265"/>
      <c r="X67" s="265"/>
      <c r="Y67" s="265"/>
      <c r="Z67" s="265"/>
      <c r="AA67" s="265"/>
      <c r="AB67" s="265"/>
      <c r="AC67" s="265"/>
      <c r="AD67" s="265"/>
      <c r="AE67" s="265"/>
      <c r="AF67" s="265"/>
      <c r="AG67" s="396"/>
      <c r="AI67" s="403"/>
    </row>
    <row r="68" spans="2:35" s="267" customFormat="1" ht="15.75">
      <c r="C68" s="267">
        <v>6</v>
      </c>
      <c r="D68" s="267" t="s">
        <v>11175</v>
      </c>
      <c r="AG68" s="396"/>
      <c r="AH68" s="277"/>
      <c r="AI68" s="466"/>
    </row>
    <row r="69" spans="2:35" s="267" customFormat="1" ht="15.75">
      <c r="D69" s="267" t="s">
        <v>11145</v>
      </c>
      <c r="AG69" s="396"/>
      <c r="AH69" s="277"/>
      <c r="AI69" s="466"/>
    </row>
    <row r="70" spans="2:35" s="267" customFormat="1" ht="15.75">
      <c r="D70" s="267" t="s">
        <v>11176</v>
      </c>
      <c r="AG70" s="396"/>
      <c r="AH70" s="277"/>
      <c r="AI70" s="466"/>
    </row>
    <row r="71" spans="2:35" s="267" customFormat="1" ht="15" customHeight="1">
      <c r="D71" s="299" t="s">
        <v>354</v>
      </c>
      <c r="E71" s="317" t="str">
        <f>IF('0.基礎情報'!$H$12="",'【発出時非表示】交付金予算年度別の文章'!$E$3,IF('0.基礎情報'!$H$12='【発出時非表示】プルダウンリスト'!$B$4,'【発出時非表示】交付金予算年度別の文章'!$E$4,IF('0.基礎情報'!$H$12='【発出時非表示】プルダウンリスト'!$B$5,'【発出時非表示】交付金予算年度別の文章'!$E$5,'【発出時非表示】交付金予算年度別の文章'!$E$6)))</f>
        <v>本市の広報誌とプレスリリースのみの広報に止まっており、住民に対して効果的にサービス周知を行うことができなかった。
上記を踏まえて、本市の公式LINEでの定期的な発信や地元新聞やケーブルテレビ等でのタイアップ等しっかりと地域に浸透を図るよう、本市の広報担当課とも連携を密に行い展開していく。なお、本市の広報関連予算を活用し、2026年4～7月の間にサービスのPRイベントや折り込みチラシ等を実施し、まずはサービスを知ってもらうよう促していく。同時期に、推進体制に参画している商工会にも働きかけ、市内の各店舗でサービスの利用状況動画の放映やチラシの配布に協力してもらい、サービスの知名度の底上げを行っていく。そして、2026年8月頃に改めて利用者層別の認知度について調査を行い、10月以降の広報方法について担当原課、広報担当課、事業取りまとめ課の3者で再検討を行う。</v>
      </c>
      <c r="F71" s="317"/>
      <c r="G71" s="317"/>
      <c r="H71" s="317"/>
      <c r="I71" s="317"/>
      <c r="J71" s="317"/>
      <c r="K71" s="317"/>
      <c r="L71" s="317"/>
      <c r="M71" s="317"/>
      <c r="N71" s="317"/>
      <c r="O71" s="317"/>
      <c r="P71" s="317"/>
      <c r="Q71" s="317"/>
      <c r="R71" s="317"/>
      <c r="S71" s="317"/>
      <c r="T71" s="317"/>
      <c r="U71" s="317"/>
      <c r="V71" s="317"/>
      <c r="W71" s="317"/>
      <c r="X71" s="317"/>
      <c r="Y71" s="317"/>
      <c r="Z71" s="317"/>
      <c r="AA71" s="317"/>
      <c r="AB71" s="317"/>
      <c r="AC71" s="317"/>
      <c r="AD71" s="484"/>
      <c r="AE71" s="484"/>
      <c r="AF71" s="484"/>
      <c r="AG71" s="396"/>
      <c r="AH71" s="277"/>
      <c r="AI71" s="466"/>
    </row>
    <row r="72" spans="2:35" s="267" customFormat="1" ht="15.75">
      <c r="D72" s="299"/>
      <c r="E72" s="317"/>
      <c r="F72" s="317"/>
      <c r="G72" s="317"/>
      <c r="H72" s="317"/>
      <c r="I72" s="317"/>
      <c r="J72" s="317"/>
      <c r="K72" s="317"/>
      <c r="L72" s="317"/>
      <c r="M72" s="317"/>
      <c r="N72" s="317"/>
      <c r="O72" s="317"/>
      <c r="P72" s="317"/>
      <c r="Q72" s="317"/>
      <c r="R72" s="317"/>
      <c r="S72" s="317"/>
      <c r="T72" s="317"/>
      <c r="U72" s="317"/>
      <c r="V72" s="317"/>
      <c r="W72" s="317"/>
      <c r="X72" s="317"/>
      <c r="Y72" s="317"/>
      <c r="Z72" s="317"/>
      <c r="AA72" s="317"/>
      <c r="AB72" s="317"/>
      <c r="AC72" s="317"/>
      <c r="AD72" s="484"/>
      <c r="AE72" s="484"/>
      <c r="AF72" s="484"/>
      <c r="AG72" s="396"/>
      <c r="AH72" s="277"/>
      <c r="AI72" s="466"/>
    </row>
    <row r="73" spans="2:35" s="267" customFormat="1" ht="15.75">
      <c r="D73" s="299"/>
      <c r="E73" s="317"/>
      <c r="F73" s="317"/>
      <c r="G73" s="317"/>
      <c r="H73" s="317"/>
      <c r="I73" s="317"/>
      <c r="J73" s="317"/>
      <c r="K73" s="317"/>
      <c r="L73" s="317"/>
      <c r="M73" s="317"/>
      <c r="N73" s="317"/>
      <c r="O73" s="317"/>
      <c r="P73" s="317"/>
      <c r="Q73" s="317"/>
      <c r="R73" s="317"/>
      <c r="S73" s="317"/>
      <c r="T73" s="317"/>
      <c r="U73" s="317"/>
      <c r="V73" s="317"/>
      <c r="W73" s="317"/>
      <c r="X73" s="317"/>
      <c r="Y73" s="317"/>
      <c r="Z73" s="317"/>
      <c r="AA73" s="317"/>
      <c r="AB73" s="317"/>
      <c r="AC73" s="317"/>
      <c r="AD73" s="484"/>
      <c r="AE73" s="484"/>
      <c r="AF73" s="484"/>
      <c r="AG73" s="396"/>
      <c r="AH73" s="277"/>
      <c r="AI73" s="466"/>
    </row>
    <row r="74" spans="2:35" s="267" customFormat="1" ht="15.75">
      <c r="D74" s="299"/>
      <c r="E74" s="317"/>
      <c r="F74" s="317"/>
      <c r="G74" s="317"/>
      <c r="H74" s="317"/>
      <c r="I74" s="317"/>
      <c r="J74" s="317"/>
      <c r="K74" s="317"/>
      <c r="L74" s="317"/>
      <c r="M74" s="317"/>
      <c r="N74" s="317"/>
      <c r="O74" s="317"/>
      <c r="P74" s="317"/>
      <c r="Q74" s="317"/>
      <c r="R74" s="317"/>
      <c r="S74" s="317"/>
      <c r="T74" s="317"/>
      <c r="U74" s="317"/>
      <c r="V74" s="317"/>
      <c r="W74" s="317"/>
      <c r="X74" s="317"/>
      <c r="Y74" s="317"/>
      <c r="Z74" s="317"/>
      <c r="AA74" s="317"/>
      <c r="AB74" s="317"/>
      <c r="AC74" s="317"/>
      <c r="AD74" s="484"/>
      <c r="AE74" s="484"/>
      <c r="AF74" s="484"/>
      <c r="AG74" s="396"/>
      <c r="AH74" s="277"/>
      <c r="AI74" s="466"/>
    </row>
    <row r="75" spans="2:35" s="267" customFormat="1" ht="15.75">
      <c r="D75" s="299"/>
      <c r="E75" s="317"/>
      <c r="F75" s="317"/>
      <c r="G75" s="317"/>
      <c r="H75" s="317"/>
      <c r="I75" s="317"/>
      <c r="J75" s="317"/>
      <c r="K75" s="317"/>
      <c r="L75" s="317"/>
      <c r="M75" s="317"/>
      <c r="N75" s="317"/>
      <c r="O75" s="317"/>
      <c r="P75" s="317"/>
      <c r="Q75" s="317"/>
      <c r="R75" s="317"/>
      <c r="S75" s="317"/>
      <c r="T75" s="317"/>
      <c r="U75" s="317"/>
      <c r="V75" s="317"/>
      <c r="W75" s="317"/>
      <c r="X75" s="317"/>
      <c r="Y75" s="317"/>
      <c r="Z75" s="317"/>
      <c r="AA75" s="317"/>
      <c r="AB75" s="317"/>
      <c r="AC75" s="317"/>
      <c r="AD75" s="484"/>
      <c r="AE75" s="484"/>
      <c r="AF75" s="484"/>
      <c r="AG75" s="396"/>
      <c r="AH75" s="277"/>
      <c r="AI75" s="466"/>
    </row>
    <row r="76" spans="2:35" s="267" customFormat="1" ht="15.75">
      <c r="D76" s="299"/>
      <c r="E76" s="317"/>
      <c r="F76" s="317"/>
      <c r="G76" s="317"/>
      <c r="H76" s="317"/>
      <c r="I76" s="317"/>
      <c r="J76" s="317"/>
      <c r="K76" s="317"/>
      <c r="L76" s="317"/>
      <c r="M76" s="317"/>
      <c r="N76" s="317"/>
      <c r="O76" s="317"/>
      <c r="P76" s="317"/>
      <c r="Q76" s="317"/>
      <c r="R76" s="317"/>
      <c r="S76" s="317"/>
      <c r="T76" s="317"/>
      <c r="U76" s="317"/>
      <c r="V76" s="317"/>
      <c r="W76" s="317"/>
      <c r="X76" s="317"/>
      <c r="Y76" s="317"/>
      <c r="Z76" s="317"/>
      <c r="AA76" s="317"/>
      <c r="AB76" s="317"/>
      <c r="AC76" s="317"/>
      <c r="AD76" s="484"/>
      <c r="AE76" s="484"/>
      <c r="AF76" s="484"/>
      <c r="AG76" s="396"/>
      <c r="AH76" s="277"/>
      <c r="AI76" s="466"/>
    </row>
    <row r="77" spans="2:35" s="267" customFormat="1" ht="15.75">
      <c r="D77" s="299"/>
      <c r="E77" s="317"/>
      <c r="F77" s="317"/>
      <c r="G77" s="317"/>
      <c r="H77" s="317"/>
      <c r="I77" s="317"/>
      <c r="J77" s="317"/>
      <c r="K77" s="317"/>
      <c r="L77" s="317"/>
      <c r="M77" s="317"/>
      <c r="N77" s="317"/>
      <c r="O77" s="317"/>
      <c r="P77" s="317"/>
      <c r="Q77" s="317"/>
      <c r="R77" s="317"/>
      <c r="S77" s="317"/>
      <c r="T77" s="317"/>
      <c r="U77" s="317"/>
      <c r="V77" s="317"/>
      <c r="W77" s="317"/>
      <c r="X77" s="317"/>
      <c r="Y77" s="317"/>
      <c r="Z77" s="317"/>
      <c r="AA77" s="317"/>
      <c r="AB77" s="317"/>
      <c r="AC77" s="317"/>
      <c r="AD77" s="484"/>
      <c r="AE77" s="484"/>
      <c r="AF77" s="484"/>
      <c r="AG77" s="396"/>
      <c r="AH77" s="277"/>
      <c r="AI77" s="466"/>
    </row>
    <row r="78" spans="2:35" ht="16.5" customHeight="1">
      <c r="B78" s="273"/>
      <c r="C78" s="278"/>
      <c r="D78" s="300" t="s">
        <v>22441</v>
      </c>
      <c r="E78" s="318"/>
      <c r="F78" s="318"/>
      <c r="G78" s="318"/>
      <c r="H78" s="318"/>
      <c r="I78" s="318"/>
      <c r="J78" s="318"/>
      <c r="K78" s="318"/>
      <c r="L78" s="318"/>
      <c r="M78" s="318"/>
      <c r="N78" s="318"/>
      <c r="O78" s="318"/>
      <c r="P78" s="318"/>
      <c r="Q78" s="318"/>
      <c r="R78" s="318"/>
      <c r="S78" s="318"/>
      <c r="T78" s="318"/>
      <c r="U78" s="318"/>
      <c r="V78" s="318"/>
      <c r="W78" s="318"/>
      <c r="X78" s="318"/>
      <c r="Y78" s="318"/>
      <c r="Z78" s="318"/>
      <c r="AA78" s="318"/>
      <c r="AB78" s="318"/>
      <c r="AC78" s="360"/>
      <c r="AD78" s="483"/>
      <c r="AE78" s="384" t="str">
        <f>IF(D78="","未回答",IF(LEN(D78)&lt;200,LEN(D78)&amp;"字  (字数 不足)",LEN(D78)&amp;"字"))</f>
        <v>200字</v>
      </c>
      <c r="AF78" s="392"/>
      <c r="AG78" s="396"/>
      <c r="AI78" s="466" t="str">
        <f>D78</f>
        <v xml:space="preserve">本事業については、過去の施設の利用実績等を参考に、利用を想定される団体等を特定することが容易であるため、サービス運用開始以降、システムの利用登録者が増加していることから、今後利用が見込まれる団体等に対して引き続きこれまで同様にきめ細やかな周知を図っていくとともに、特に屋外体育施設の利用者が増加する夏季に向け、掲示物を準備するなど、施設の需要が高まる時期を想定し利用者拡大に向けた取り組みを進める。
</v>
      </c>
    </row>
    <row r="79" spans="2:35">
      <c r="B79" s="273"/>
      <c r="C79" s="278"/>
      <c r="D79" s="301"/>
      <c r="E79" s="319"/>
      <c r="F79" s="319"/>
      <c r="G79" s="319"/>
      <c r="H79" s="319"/>
      <c r="I79" s="319"/>
      <c r="J79" s="319"/>
      <c r="K79" s="319"/>
      <c r="L79" s="319"/>
      <c r="M79" s="319"/>
      <c r="N79" s="319"/>
      <c r="O79" s="319"/>
      <c r="P79" s="319"/>
      <c r="Q79" s="319"/>
      <c r="R79" s="319"/>
      <c r="S79" s="319"/>
      <c r="T79" s="319"/>
      <c r="U79" s="319"/>
      <c r="V79" s="319"/>
      <c r="W79" s="319"/>
      <c r="X79" s="319"/>
      <c r="Y79" s="319"/>
      <c r="Z79" s="319"/>
      <c r="AA79" s="319"/>
      <c r="AB79" s="319"/>
      <c r="AC79" s="361"/>
      <c r="AD79" s="483"/>
      <c r="AE79" s="385"/>
      <c r="AF79" s="393"/>
      <c r="AG79" s="396"/>
      <c r="AI79" s="466"/>
    </row>
    <row r="80" spans="2:35">
      <c r="B80" s="273"/>
      <c r="C80" s="278"/>
      <c r="D80" s="301"/>
      <c r="E80" s="319"/>
      <c r="F80" s="319"/>
      <c r="G80" s="319"/>
      <c r="H80" s="319"/>
      <c r="I80" s="319"/>
      <c r="J80" s="319"/>
      <c r="K80" s="319"/>
      <c r="L80" s="319"/>
      <c r="M80" s="319"/>
      <c r="N80" s="319"/>
      <c r="O80" s="319"/>
      <c r="P80" s="319"/>
      <c r="Q80" s="319"/>
      <c r="R80" s="319"/>
      <c r="S80" s="319"/>
      <c r="T80" s="319"/>
      <c r="U80" s="319"/>
      <c r="V80" s="319"/>
      <c r="W80" s="319"/>
      <c r="X80" s="319"/>
      <c r="Y80" s="319"/>
      <c r="Z80" s="319"/>
      <c r="AA80" s="319"/>
      <c r="AB80" s="319"/>
      <c r="AC80" s="361"/>
      <c r="AD80" s="483"/>
      <c r="AE80" s="385"/>
      <c r="AF80" s="393"/>
      <c r="AG80" s="396"/>
      <c r="AI80" s="466"/>
    </row>
    <row r="81" spans="2:49">
      <c r="B81" s="273"/>
      <c r="C81" s="278"/>
      <c r="D81" s="301"/>
      <c r="E81" s="319"/>
      <c r="F81" s="319"/>
      <c r="G81" s="319"/>
      <c r="H81" s="319"/>
      <c r="I81" s="319"/>
      <c r="J81" s="319"/>
      <c r="K81" s="319"/>
      <c r="L81" s="319"/>
      <c r="M81" s="319"/>
      <c r="N81" s="319"/>
      <c r="O81" s="319"/>
      <c r="P81" s="319"/>
      <c r="Q81" s="319"/>
      <c r="R81" s="319"/>
      <c r="S81" s="319"/>
      <c r="T81" s="319"/>
      <c r="U81" s="319"/>
      <c r="V81" s="319"/>
      <c r="W81" s="319"/>
      <c r="X81" s="319"/>
      <c r="Y81" s="319"/>
      <c r="Z81" s="319"/>
      <c r="AA81" s="319"/>
      <c r="AB81" s="319"/>
      <c r="AC81" s="361"/>
      <c r="AD81" s="483"/>
      <c r="AE81" s="385"/>
      <c r="AF81" s="393"/>
      <c r="AG81" s="396"/>
      <c r="AI81" s="466"/>
    </row>
    <row r="82" spans="2:49">
      <c r="B82" s="273"/>
      <c r="C82" s="278"/>
      <c r="D82" s="301"/>
      <c r="E82" s="319"/>
      <c r="F82" s="319"/>
      <c r="G82" s="319"/>
      <c r="H82" s="319"/>
      <c r="I82" s="319"/>
      <c r="J82" s="319"/>
      <c r="K82" s="319"/>
      <c r="L82" s="319"/>
      <c r="M82" s="319"/>
      <c r="N82" s="319"/>
      <c r="O82" s="319"/>
      <c r="P82" s="319"/>
      <c r="Q82" s="319"/>
      <c r="R82" s="319"/>
      <c r="S82" s="319"/>
      <c r="T82" s="319"/>
      <c r="U82" s="319"/>
      <c r="V82" s="319"/>
      <c r="W82" s="319"/>
      <c r="X82" s="319"/>
      <c r="Y82" s="319"/>
      <c r="Z82" s="319"/>
      <c r="AA82" s="319"/>
      <c r="AB82" s="319"/>
      <c r="AC82" s="361"/>
      <c r="AD82" s="483"/>
      <c r="AE82" s="385"/>
      <c r="AF82" s="393"/>
      <c r="AG82" s="397"/>
      <c r="AH82" s="399"/>
      <c r="AI82" s="466"/>
    </row>
    <row r="83" spans="2:49" ht="16.5" customHeight="1">
      <c r="B83" s="273"/>
      <c r="C83" s="278"/>
      <c r="D83" s="302"/>
      <c r="E83" s="320"/>
      <c r="F83" s="320"/>
      <c r="G83" s="320"/>
      <c r="H83" s="320"/>
      <c r="I83" s="320"/>
      <c r="J83" s="320"/>
      <c r="K83" s="320"/>
      <c r="L83" s="320"/>
      <c r="M83" s="320"/>
      <c r="N83" s="320"/>
      <c r="O83" s="320"/>
      <c r="P83" s="320"/>
      <c r="Q83" s="320"/>
      <c r="R83" s="320"/>
      <c r="S83" s="320"/>
      <c r="T83" s="320"/>
      <c r="U83" s="320"/>
      <c r="V83" s="320"/>
      <c r="W83" s="320"/>
      <c r="X83" s="320"/>
      <c r="Y83" s="320"/>
      <c r="Z83" s="320"/>
      <c r="AA83" s="320"/>
      <c r="AB83" s="320"/>
      <c r="AC83" s="362"/>
      <c r="AD83" s="483"/>
      <c r="AE83" s="386"/>
      <c r="AF83" s="394"/>
      <c r="AG83" s="11"/>
      <c r="AH83" s="400"/>
      <c r="AI83" s="466"/>
    </row>
    <row r="84" spans="2:49">
      <c r="B84" s="267"/>
      <c r="C84" s="267"/>
      <c r="D84" s="267"/>
      <c r="E84" s="267"/>
      <c r="F84" s="267"/>
      <c r="G84" s="267"/>
      <c r="H84" s="267"/>
      <c r="I84" s="267"/>
      <c r="J84" s="267"/>
      <c r="K84" s="267"/>
      <c r="L84" s="267"/>
      <c r="M84" s="267"/>
      <c r="N84" s="267"/>
      <c r="O84" s="267"/>
      <c r="P84" s="267"/>
      <c r="Q84" s="267"/>
      <c r="R84" s="267"/>
      <c r="S84" s="267"/>
      <c r="T84" s="267"/>
      <c r="U84" s="267"/>
      <c r="V84" s="267"/>
      <c r="W84" s="267"/>
      <c r="X84" s="267"/>
      <c r="Y84" s="267"/>
      <c r="Z84" s="267"/>
      <c r="AA84" s="267"/>
      <c r="AB84" s="267"/>
      <c r="AC84" s="267"/>
      <c r="AD84" s="267"/>
      <c r="AG84" s="396"/>
      <c r="AI84" s="466"/>
    </row>
    <row r="87" spans="2:49">
      <c r="B87" s="215"/>
      <c r="C87" s="215"/>
      <c r="D87" s="215"/>
      <c r="E87" s="215"/>
      <c r="F87" s="215"/>
      <c r="G87" s="215"/>
      <c r="H87" s="215"/>
      <c r="I87" s="215"/>
      <c r="J87" s="215"/>
      <c r="K87" s="215"/>
      <c r="L87" s="215"/>
      <c r="M87" s="215"/>
      <c r="N87" s="215"/>
      <c r="O87" s="215"/>
      <c r="P87" s="215"/>
      <c r="Q87" s="215"/>
      <c r="R87" s="215"/>
      <c r="S87" s="215"/>
      <c r="T87" s="215"/>
      <c r="U87" s="215"/>
      <c r="V87" s="215"/>
      <c r="W87" s="215"/>
      <c r="AB87" s="215"/>
      <c r="AC87" s="215"/>
      <c r="AD87" s="215"/>
      <c r="AE87" s="481"/>
      <c r="AF87" s="481"/>
      <c r="AG87" s="489"/>
      <c r="AH87" s="490"/>
      <c r="AI87" s="491"/>
      <c r="AJ87" s="215"/>
      <c r="AK87" s="215"/>
      <c r="AL87" s="215"/>
      <c r="AM87" s="215"/>
      <c r="AN87" s="215"/>
      <c r="AO87" s="215"/>
      <c r="AP87" s="215"/>
      <c r="AQ87" s="215"/>
      <c r="AR87" s="215"/>
      <c r="AS87" s="215"/>
      <c r="AT87" s="215"/>
      <c r="AU87" s="215"/>
      <c r="AV87" s="215"/>
      <c r="AW87" s="215"/>
    </row>
    <row r="88" spans="2:49">
      <c r="B88" s="215"/>
      <c r="C88" s="215"/>
      <c r="D88" s="215"/>
      <c r="E88" s="215"/>
      <c r="F88" s="215"/>
      <c r="G88" s="215"/>
      <c r="H88" s="215"/>
      <c r="I88" s="215"/>
      <c r="J88" s="215"/>
      <c r="K88" s="215"/>
      <c r="L88" s="215"/>
      <c r="M88" s="215"/>
      <c r="N88" s="215"/>
      <c r="O88" s="215"/>
      <c r="P88" s="215"/>
      <c r="Q88" s="215"/>
      <c r="R88" s="215"/>
      <c r="S88" s="215"/>
      <c r="T88" s="215"/>
      <c r="U88" s="215"/>
      <c r="V88" s="215"/>
      <c r="W88" s="215"/>
      <c r="X88" s="215"/>
      <c r="Y88" s="215"/>
      <c r="Z88" s="215"/>
      <c r="AA88" s="215"/>
      <c r="AB88" s="215"/>
      <c r="AC88" s="215"/>
      <c r="AD88" s="215"/>
      <c r="AE88" s="215"/>
      <c r="AF88" s="215"/>
      <c r="AG88" s="215"/>
      <c r="AH88" s="215"/>
      <c r="AI88" s="492"/>
      <c r="AJ88" s="215"/>
      <c r="AK88" s="215"/>
      <c r="AL88" s="215"/>
      <c r="AM88" s="215"/>
      <c r="AN88" s="215"/>
      <c r="AO88" s="215"/>
      <c r="AP88" s="215"/>
      <c r="AQ88" s="215"/>
      <c r="AR88" s="215"/>
      <c r="AS88" s="215"/>
      <c r="AT88" s="215"/>
      <c r="AU88" s="215"/>
      <c r="AV88" s="215"/>
      <c r="AW88" s="215"/>
    </row>
    <row r="89" spans="2:49">
      <c r="B89" s="215"/>
      <c r="C89" s="215"/>
      <c r="D89" s="215"/>
      <c r="E89" s="215"/>
      <c r="F89" s="215"/>
      <c r="G89" s="215"/>
      <c r="H89" s="215"/>
      <c r="I89" s="215"/>
      <c r="J89" s="215"/>
      <c r="K89" s="215"/>
      <c r="L89" s="215"/>
      <c r="M89" s="215"/>
      <c r="N89" s="215"/>
      <c r="O89" s="215"/>
      <c r="P89" s="215"/>
      <c r="Q89" s="215"/>
      <c r="R89" s="215"/>
      <c r="S89" s="215"/>
      <c r="T89" s="215"/>
      <c r="U89" s="215"/>
      <c r="V89" s="215"/>
      <c r="W89" s="215"/>
      <c r="AB89" s="215"/>
      <c r="AC89" s="215"/>
      <c r="AD89" s="215"/>
      <c r="AE89" s="481"/>
      <c r="AF89" s="481"/>
      <c r="AG89" s="489"/>
      <c r="AH89" s="490"/>
      <c r="AI89" s="491"/>
      <c r="AJ89" s="215"/>
      <c r="AK89" s="215"/>
      <c r="AL89" s="215"/>
      <c r="AM89" s="215"/>
      <c r="AN89" s="215"/>
      <c r="AO89" s="215"/>
      <c r="AP89" s="215"/>
      <c r="AQ89" s="215"/>
      <c r="AR89" s="215"/>
      <c r="AS89" s="215"/>
      <c r="AT89" s="215"/>
      <c r="AU89" s="215"/>
      <c r="AV89" s="215"/>
      <c r="AW89" s="215"/>
    </row>
    <row r="90" spans="2:49">
      <c r="B90" s="215"/>
      <c r="C90" s="215"/>
      <c r="D90" s="215"/>
      <c r="E90" s="215"/>
      <c r="F90" s="215"/>
      <c r="G90" s="215"/>
      <c r="H90" s="215"/>
      <c r="I90" s="215"/>
      <c r="J90" s="215"/>
      <c r="K90" s="215"/>
      <c r="L90" s="215"/>
      <c r="M90" s="215"/>
      <c r="N90" s="215"/>
      <c r="O90" s="215"/>
      <c r="P90" s="215"/>
      <c r="Q90" s="215"/>
      <c r="R90" s="215"/>
      <c r="S90" s="215"/>
      <c r="T90" s="215"/>
      <c r="U90" s="215"/>
      <c r="V90" s="215"/>
      <c r="W90" s="215"/>
      <c r="AB90" s="215"/>
      <c r="AC90" s="215"/>
      <c r="AD90" s="215"/>
      <c r="AE90" s="481"/>
      <c r="AF90" s="481"/>
      <c r="AG90" s="489"/>
      <c r="AH90" s="490"/>
      <c r="AI90" s="491"/>
      <c r="AJ90" s="215"/>
      <c r="AK90" s="215"/>
      <c r="AL90" s="215"/>
      <c r="AM90" s="215"/>
      <c r="AN90" s="215"/>
      <c r="AO90" s="215"/>
      <c r="AP90" s="215"/>
      <c r="AQ90" s="215"/>
      <c r="AR90" s="215"/>
      <c r="AS90" s="215"/>
      <c r="AT90" s="215"/>
      <c r="AU90" s="215"/>
      <c r="AV90" s="215"/>
      <c r="AW90" s="215"/>
    </row>
    <row r="91" spans="2:49">
      <c r="B91" s="215"/>
      <c r="C91" s="215"/>
      <c r="D91" s="215"/>
      <c r="E91" s="215"/>
      <c r="F91" s="215"/>
      <c r="G91" s="215"/>
      <c r="H91" s="215"/>
      <c r="I91" s="215"/>
      <c r="J91" s="215"/>
      <c r="K91" s="215"/>
      <c r="L91" s="215"/>
      <c r="M91" s="215"/>
      <c r="N91" s="215"/>
      <c r="O91" s="215"/>
      <c r="P91" s="215"/>
      <c r="Q91" s="215"/>
      <c r="R91" s="215"/>
      <c r="S91" s="215"/>
      <c r="T91" s="215"/>
      <c r="U91" s="215"/>
      <c r="V91" s="215"/>
      <c r="W91" s="215"/>
      <c r="AB91" s="215"/>
      <c r="AC91" s="215"/>
      <c r="AD91" s="215"/>
      <c r="AE91" s="481"/>
      <c r="AF91" s="481"/>
      <c r="AG91" s="489"/>
      <c r="AH91" s="490"/>
      <c r="AI91" s="491"/>
      <c r="AJ91" s="215"/>
      <c r="AK91" s="215"/>
      <c r="AL91" s="215"/>
      <c r="AM91" s="215"/>
      <c r="AN91" s="215"/>
      <c r="AO91" s="215"/>
      <c r="AP91" s="215"/>
      <c r="AQ91" s="215"/>
      <c r="AR91" s="215"/>
      <c r="AS91" s="215"/>
      <c r="AT91" s="215"/>
      <c r="AU91" s="215"/>
      <c r="AV91" s="215"/>
      <c r="AW91" s="215"/>
    </row>
    <row r="92" spans="2:49">
      <c r="B92" s="215"/>
      <c r="C92" s="215"/>
      <c r="D92" s="215"/>
      <c r="E92" s="215"/>
      <c r="F92" s="215"/>
      <c r="G92" s="215"/>
      <c r="H92" s="215"/>
      <c r="I92" s="215"/>
      <c r="J92" s="215"/>
      <c r="K92" s="215"/>
      <c r="L92" s="215"/>
      <c r="M92" s="215"/>
      <c r="N92" s="215"/>
      <c r="O92" s="215"/>
      <c r="P92" s="215"/>
      <c r="Q92" s="215"/>
      <c r="R92" s="215"/>
      <c r="S92" s="215"/>
      <c r="T92" s="215"/>
      <c r="U92" s="215"/>
      <c r="V92" s="215"/>
      <c r="W92" s="215"/>
      <c r="AB92" s="215"/>
      <c r="AC92" s="215"/>
      <c r="AD92" s="215"/>
      <c r="AE92" s="481"/>
      <c r="AF92" s="481"/>
      <c r="AG92" s="489"/>
      <c r="AH92" s="490"/>
      <c r="AI92" s="491"/>
      <c r="AJ92" s="215"/>
      <c r="AK92" s="215"/>
      <c r="AL92" s="215"/>
      <c r="AM92" s="215"/>
      <c r="AN92" s="215"/>
      <c r="AO92" s="215"/>
      <c r="AP92" s="215"/>
      <c r="AQ92" s="215"/>
      <c r="AR92" s="215"/>
      <c r="AS92" s="215"/>
      <c r="AT92" s="215"/>
      <c r="AU92" s="215"/>
      <c r="AV92" s="215"/>
      <c r="AW92" s="215"/>
    </row>
    <row r="93" spans="2:49">
      <c r="B93" s="215"/>
      <c r="C93" s="215"/>
      <c r="D93" s="215"/>
      <c r="E93" s="215"/>
      <c r="F93" s="215"/>
      <c r="G93" s="215"/>
      <c r="H93" s="215"/>
      <c r="I93" s="215"/>
      <c r="J93" s="215"/>
      <c r="K93" s="215"/>
      <c r="L93" s="215"/>
      <c r="M93" s="215"/>
      <c r="N93" s="215"/>
      <c r="O93" s="215"/>
      <c r="P93" s="215"/>
      <c r="Q93" s="215"/>
      <c r="R93" s="215"/>
      <c r="S93" s="215"/>
      <c r="T93" s="215"/>
      <c r="U93" s="215"/>
      <c r="V93" s="215"/>
      <c r="W93" s="215"/>
      <c r="AB93" s="215"/>
      <c r="AC93" s="215"/>
      <c r="AD93" s="215"/>
      <c r="AE93" s="481"/>
      <c r="AF93" s="481"/>
      <c r="AG93" s="489"/>
      <c r="AH93" s="490"/>
      <c r="AI93" s="491"/>
      <c r="AJ93" s="215"/>
      <c r="AK93" s="215"/>
      <c r="AL93" s="215"/>
      <c r="AM93" s="215"/>
      <c r="AN93" s="215"/>
      <c r="AO93" s="215"/>
      <c r="AP93" s="215"/>
      <c r="AQ93" s="215"/>
      <c r="AR93" s="215"/>
      <c r="AS93" s="215"/>
      <c r="AT93" s="215"/>
      <c r="AU93" s="215"/>
      <c r="AV93" s="215"/>
      <c r="AW93" s="215"/>
    </row>
    <row r="94" spans="2:49">
      <c r="B94" s="215"/>
      <c r="C94" s="215"/>
      <c r="D94" s="215"/>
      <c r="E94" s="215"/>
      <c r="F94" s="215"/>
      <c r="G94" s="215"/>
      <c r="H94" s="215"/>
      <c r="I94" s="215"/>
      <c r="J94" s="215"/>
      <c r="K94" s="215"/>
      <c r="L94" s="215"/>
      <c r="M94" s="215"/>
      <c r="N94" s="215"/>
      <c r="O94" s="215"/>
      <c r="P94" s="215"/>
      <c r="Q94" s="215"/>
      <c r="R94" s="215"/>
      <c r="S94" s="215"/>
      <c r="T94" s="215"/>
      <c r="U94" s="215"/>
      <c r="V94" s="215"/>
      <c r="W94" s="215"/>
      <c r="AB94" s="215"/>
      <c r="AC94" s="215"/>
      <c r="AD94" s="215"/>
      <c r="AE94" s="481"/>
      <c r="AF94" s="481"/>
      <c r="AG94" s="489"/>
      <c r="AH94" s="490"/>
      <c r="AI94" s="491"/>
      <c r="AJ94" s="215"/>
      <c r="AK94" s="215"/>
      <c r="AL94" s="215"/>
      <c r="AM94" s="215"/>
      <c r="AN94" s="215"/>
      <c r="AO94" s="215"/>
      <c r="AP94" s="215"/>
      <c r="AQ94" s="215"/>
      <c r="AR94" s="215"/>
      <c r="AS94" s="215"/>
      <c r="AT94" s="215"/>
      <c r="AU94" s="215"/>
      <c r="AV94" s="215"/>
      <c r="AW94" s="215"/>
    </row>
    <row r="95" spans="2:49">
      <c r="B95" s="215"/>
      <c r="C95" s="215"/>
      <c r="D95" s="215"/>
      <c r="E95" s="215"/>
      <c r="F95" s="215"/>
      <c r="G95" s="215"/>
      <c r="H95" s="215"/>
      <c r="I95" s="215"/>
      <c r="J95" s="215"/>
      <c r="K95" s="215"/>
      <c r="L95" s="215"/>
      <c r="M95" s="215"/>
      <c r="N95" s="215"/>
      <c r="O95" s="215"/>
      <c r="P95" s="215"/>
      <c r="Q95" s="215"/>
      <c r="R95" s="215"/>
      <c r="S95" s="215"/>
      <c r="T95" s="215"/>
      <c r="U95" s="215"/>
      <c r="V95" s="215"/>
      <c r="W95" s="215"/>
      <c r="AB95" s="215"/>
      <c r="AC95" s="215"/>
      <c r="AD95" s="215"/>
      <c r="AE95" s="481"/>
      <c r="AF95" s="481"/>
      <c r="AG95" s="489"/>
      <c r="AH95" s="490"/>
      <c r="AI95" s="491"/>
      <c r="AJ95" s="215"/>
      <c r="AK95" s="215"/>
      <c r="AL95" s="215"/>
      <c r="AM95" s="215"/>
      <c r="AN95" s="215"/>
      <c r="AO95" s="215"/>
      <c r="AP95" s="215"/>
      <c r="AQ95" s="215"/>
      <c r="AR95" s="215"/>
      <c r="AS95" s="215"/>
      <c r="AT95" s="215"/>
      <c r="AU95" s="215"/>
      <c r="AV95" s="215"/>
      <c r="AW95" s="215"/>
    </row>
    <row r="96" spans="2:49">
      <c r="B96" s="215"/>
      <c r="C96" s="215"/>
      <c r="D96" s="215"/>
      <c r="E96" s="215"/>
      <c r="F96" s="215"/>
      <c r="G96" s="215"/>
      <c r="H96" s="215"/>
      <c r="I96" s="215"/>
      <c r="J96" s="215"/>
      <c r="K96" s="215"/>
      <c r="L96" s="215"/>
      <c r="M96" s="215"/>
      <c r="N96" s="215"/>
      <c r="O96" s="215"/>
      <c r="P96" s="215"/>
      <c r="Q96" s="215"/>
      <c r="R96" s="215"/>
      <c r="S96" s="215"/>
      <c r="T96" s="215"/>
      <c r="U96" s="215"/>
      <c r="V96" s="215"/>
      <c r="W96" s="215"/>
      <c r="AB96" s="215"/>
      <c r="AC96" s="215"/>
      <c r="AD96" s="215"/>
      <c r="AE96" s="481"/>
      <c r="AF96" s="481"/>
      <c r="AG96" s="489"/>
      <c r="AH96" s="490"/>
      <c r="AI96" s="491"/>
      <c r="AJ96" s="215"/>
      <c r="AK96" s="215"/>
      <c r="AL96" s="215"/>
      <c r="AM96" s="215"/>
      <c r="AN96" s="215"/>
      <c r="AO96" s="215"/>
      <c r="AP96" s="215"/>
      <c r="AQ96" s="215"/>
      <c r="AR96" s="215"/>
      <c r="AS96" s="215"/>
      <c r="AT96" s="215"/>
      <c r="AU96" s="215"/>
      <c r="AV96" s="215"/>
      <c r="AW96" s="215"/>
    </row>
    <row r="97" spans="2:49">
      <c r="B97" s="215"/>
      <c r="C97" s="215"/>
      <c r="D97" s="215"/>
      <c r="E97" s="215"/>
      <c r="F97" s="215"/>
      <c r="G97" s="215"/>
      <c r="H97" s="215"/>
      <c r="I97" s="215"/>
      <c r="J97" s="215"/>
      <c r="K97" s="215"/>
      <c r="L97" s="215"/>
      <c r="M97" s="215"/>
      <c r="N97" s="215"/>
      <c r="O97" s="215"/>
      <c r="P97" s="215"/>
      <c r="Q97" s="215"/>
      <c r="R97" s="215"/>
      <c r="S97" s="215"/>
      <c r="T97" s="215"/>
      <c r="U97" s="215"/>
      <c r="V97" s="215"/>
      <c r="W97" s="215"/>
      <c r="AB97" s="215"/>
      <c r="AC97" s="215"/>
      <c r="AD97" s="215"/>
      <c r="AE97" s="481"/>
      <c r="AF97" s="481"/>
      <c r="AG97" s="489"/>
      <c r="AH97" s="490"/>
      <c r="AI97" s="491"/>
      <c r="AJ97" s="215"/>
      <c r="AK97" s="215"/>
      <c r="AL97" s="215"/>
      <c r="AM97" s="215"/>
      <c r="AN97" s="215"/>
      <c r="AO97" s="215"/>
      <c r="AP97" s="215"/>
      <c r="AQ97" s="215"/>
      <c r="AR97" s="215"/>
      <c r="AS97" s="215"/>
      <c r="AT97" s="215"/>
      <c r="AU97" s="215"/>
      <c r="AV97" s="215"/>
      <c r="AW97" s="215"/>
    </row>
    <row r="98" spans="2:49">
      <c r="B98" s="215"/>
      <c r="C98" s="215"/>
      <c r="D98" s="215"/>
      <c r="E98" s="215"/>
      <c r="F98" s="215"/>
      <c r="G98" s="215"/>
      <c r="H98" s="215"/>
      <c r="I98" s="215"/>
      <c r="J98" s="215"/>
      <c r="K98" s="215"/>
      <c r="L98" s="215"/>
      <c r="M98" s="215"/>
      <c r="N98" s="215"/>
      <c r="O98" s="215"/>
      <c r="P98" s="215"/>
      <c r="Q98" s="215"/>
      <c r="R98" s="215"/>
      <c r="S98" s="215"/>
      <c r="T98" s="215"/>
      <c r="U98" s="215"/>
      <c r="V98" s="215"/>
      <c r="W98" s="215"/>
      <c r="AB98" s="215"/>
      <c r="AC98" s="215"/>
      <c r="AD98" s="215"/>
      <c r="AE98" s="481"/>
      <c r="AF98" s="481"/>
      <c r="AG98" s="489"/>
      <c r="AH98" s="490"/>
      <c r="AI98" s="491"/>
      <c r="AJ98" s="215"/>
      <c r="AK98" s="215"/>
      <c r="AL98" s="215"/>
      <c r="AM98" s="215"/>
      <c r="AN98" s="215"/>
      <c r="AO98" s="215"/>
      <c r="AP98" s="215"/>
      <c r="AQ98" s="215"/>
      <c r="AR98" s="215"/>
      <c r="AS98" s="215"/>
      <c r="AT98" s="215"/>
      <c r="AU98" s="215"/>
      <c r="AV98" s="215"/>
      <c r="AW98" s="215"/>
    </row>
    <row r="99" spans="2:49">
      <c r="B99" s="215"/>
      <c r="C99" s="215"/>
      <c r="D99" s="215"/>
      <c r="E99" s="215"/>
      <c r="F99" s="215"/>
      <c r="G99" s="215"/>
      <c r="H99" s="215"/>
      <c r="I99" s="215"/>
      <c r="J99" s="215"/>
      <c r="K99" s="215"/>
      <c r="L99" s="215"/>
      <c r="M99" s="215"/>
      <c r="N99" s="215"/>
      <c r="O99" s="215"/>
      <c r="P99" s="215"/>
      <c r="Q99" s="215"/>
      <c r="R99" s="215"/>
      <c r="S99" s="215"/>
      <c r="T99" s="215"/>
      <c r="U99" s="215"/>
      <c r="V99" s="215"/>
      <c r="W99" s="215"/>
      <c r="AB99" s="215"/>
      <c r="AC99" s="215"/>
      <c r="AD99" s="215"/>
      <c r="AE99" s="481"/>
      <c r="AF99" s="481"/>
      <c r="AG99" s="489"/>
      <c r="AH99" s="490"/>
    </row>
    <row r="100" spans="2:49">
      <c r="B100" s="215"/>
      <c r="C100" s="215"/>
      <c r="D100" s="215"/>
      <c r="E100" s="215"/>
      <c r="F100" s="215"/>
      <c r="G100" s="215"/>
      <c r="H100" s="215"/>
      <c r="I100" s="215"/>
      <c r="J100" s="215"/>
      <c r="K100" s="215"/>
      <c r="L100" s="215"/>
      <c r="M100" s="215"/>
      <c r="N100" s="215"/>
      <c r="O100" s="215"/>
      <c r="P100" s="215"/>
      <c r="Q100" s="215"/>
      <c r="R100" s="215"/>
      <c r="S100" s="215"/>
      <c r="T100" s="215"/>
      <c r="U100" s="215"/>
      <c r="V100" s="215"/>
      <c r="W100" s="215"/>
      <c r="AB100" s="215"/>
      <c r="AC100" s="215"/>
      <c r="AD100" s="215"/>
      <c r="AE100" s="481"/>
      <c r="AF100" s="481"/>
      <c r="AG100" s="215"/>
      <c r="AH100" s="215"/>
      <c r="AI100" s="492"/>
      <c r="AJ100" s="215"/>
      <c r="AK100" s="215"/>
      <c r="AL100" s="215"/>
      <c r="AM100" s="215"/>
      <c r="AN100" s="215"/>
      <c r="AO100" s="215"/>
      <c r="AP100" s="215"/>
      <c r="AQ100" s="215"/>
      <c r="AR100" s="215"/>
      <c r="AS100" s="215"/>
      <c r="AT100" s="215"/>
      <c r="AU100" s="215"/>
      <c r="AV100" s="215"/>
      <c r="AW100" s="215"/>
    </row>
    <row r="101" spans="2:49">
      <c r="B101" s="215"/>
      <c r="C101" s="215"/>
      <c r="D101" s="215"/>
      <c r="E101" s="215"/>
      <c r="F101" s="215"/>
      <c r="G101" s="215"/>
      <c r="H101" s="215"/>
      <c r="I101" s="215"/>
      <c r="J101" s="215"/>
      <c r="K101" s="215"/>
      <c r="L101" s="215"/>
      <c r="M101" s="215"/>
      <c r="N101" s="215"/>
      <c r="O101" s="215"/>
      <c r="P101" s="215"/>
      <c r="Q101" s="481"/>
      <c r="R101" s="481"/>
      <c r="S101" s="481"/>
      <c r="T101" s="481"/>
      <c r="U101" s="481"/>
      <c r="V101" s="481"/>
      <c r="W101" s="481"/>
      <c r="X101" s="267"/>
      <c r="Y101" s="267"/>
      <c r="AB101" s="215"/>
      <c r="AC101" s="215"/>
      <c r="AD101" s="215"/>
      <c r="AE101" s="481"/>
      <c r="AF101" s="481"/>
      <c r="AG101" s="489"/>
      <c r="AH101" s="490"/>
      <c r="AI101" s="491"/>
      <c r="AJ101" s="215"/>
      <c r="AK101" s="215"/>
      <c r="AL101" s="215"/>
      <c r="AM101" s="215"/>
      <c r="AN101" s="215"/>
      <c r="AO101" s="215"/>
      <c r="AP101" s="215"/>
      <c r="AQ101" s="215"/>
      <c r="AR101" s="215"/>
      <c r="AS101" s="215"/>
      <c r="AT101" s="215"/>
      <c r="AU101" s="215"/>
      <c r="AV101" s="215"/>
      <c r="AW101" s="215"/>
    </row>
    <row r="102" spans="2:49">
      <c r="B102" s="215"/>
      <c r="C102" s="215"/>
      <c r="D102" s="215"/>
      <c r="E102" s="215"/>
      <c r="F102" s="215"/>
      <c r="G102" s="215"/>
      <c r="H102" s="215"/>
      <c r="I102" s="215"/>
      <c r="J102" s="215"/>
      <c r="K102" s="215"/>
      <c r="L102" s="215"/>
      <c r="M102" s="215"/>
      <c r="N102" s="215"/>
      <c r="O102" s="215"/>
      <c r="P102" s="215"/>
      <c r="Q102" s="215"/>
      <c r="R102" s="215"/>
      <c r="S102" s="215"/>
      <c r="T102" s="215"/>
      <c r="U102" s="215"/>
      <c r="V102" s="215"/>
      <c r="W102" s="215"/>
      <c r="AB102" s="215"/>
      <c r="AC102" s="215"/>
      <c r="AD102" s="215"/>
      <c r="AE102" s="481"/>
      <c r="AF102" s="481"/>
      <c r="AG102" s="489"/>
      <c r="AH102" s="490"/>
      <c r="AI102" s="491"/>
      <c r="AJ102" s="215"/>
      <c r="AK102" s="215"/>
      <c r="AL102" s="215"/>
      <c r="AM102" s="215"/>
      <c r="AN102" s="215"/>
      <c r="AO102" s="215"/>
      <c r="AP102" s="215"/>
      <c r="AQ102" s="215"/>
      <c r="AR102" s="215"/>
      <c r="AS102" s="215"/>
      <c r="AT102" s="215"/>
      <c r="AU102" s="215"/>
      <c r="AV102" s="215"/>
      <c r="AW102" s="215"/>
    </row>
    <row r="103" spans="2:49">
      <c r="B103" s="215"/>
      <c r="C103" s="215"/>
      <c r="D103" s="215"/>
      <c r="E103" s="215"/>
      <c r="F103" s="215"/>
      <c r="G103" s="215"/>
      <c r="H103" s="215"/>
      <c r="I103" s="215"/>
      <c r="J103" s="215"/>
      <c r="K103" s="215"/>
      <c r="L103" s="215"/>
      <c r="M103" s="215"/>
      <c r="N103" s="215"/>
      <c r="O103" s="215"/>
      <c r="P103" s="215"/>
      <c r="Q103" s="215"/>
      <c r="R103" s="215"/>
      <c r="S103" s="215"/>
      <c r="T103" s="215"/>
      <c r="U103" s="215"/>
      <c r="V103" s="215"/>
      <c r="W103" s="215"/>
      <c r="AB103" s="215"/>
      <c r="AC103" s="215"/>
      <c r="AD103" s="215"/>
      <c r="AE103" s="481"/>
      <c r="AF103" s="481"/>
      <c r="AG103" s="489"/>
      <c r="AH103" s="490"/>
      <c r="AI103" s="491"/>
      <c r="AJ103" s="215"/>
      <c r="AK103" s="215"/>
      <c r="AL103" s="215"/>
      <c r="AM103" s="215"/>
      <c r="AN103" s="215"/>
      <c r="AO103" s="215"/>
      <c r="AP103" s="215"/>
      <c r="AQ103" s="215"/>
      <c r="AR103" s="215"/>
      <c r="AS103" s="215"/>
      <c r="AT103" s="215"/>
      <c r="AU103" s="215"/>
      <c r="AV103" s="215"/>
      <c r="AW103" s="215"/>
    </row>
    <row r="104" spans="2:49">
      <c r="B104" s="215"/>
      <c r="C104" s="215"/>
      <c r="D104" s="215"/>
      <c r="E104" s="215"/>
      <c r="F104" s="215"/>
      <c r="G104" s="215"/>
      <c r="H104" s="215"/>
      <c r="I104" s="215"/>
      <c r="J104" s="215"/>
      <c r="K104" s="215"/>
      <c r="L104" s="215"/>
      <c r="M104" s="215"/>
      <c r="N104" s="215"/>
      <c r="O104" s="215"/>
      <c r="P104" s="215"/>
      <c r="Q104" s="215"/>
      <c r="R104" s="215"/>
      <c r="S104" s="215"/>
      <c r="T104" s="215"/>
      <c r="U104" s="215"/>
      <c r="V104" s="215"/>
      <c r="W104" s="215"/>
      <c r="AB104" s="215"/>
      <c r="AC104" s="215"/>
      <c r="AD104" s="215"/>
      <c r="AE104" s="481"/>
      <c r="AF104" s="481"/>
      <c r="AG104" s="489"/>
      <c r="AH104" s="490"/>
      <c r="AI104" s="491"/>
      <c r="AJ104" s="215"/>
      <c r="AK104" s="215"/>
      <c r="AL104" s="215"/>
      <c r="AM104" s="215"/>
      <c r="AN104" s="215"/>
      <c r="AO104" s="215"/>
      <c r="AP104" s="215"/>
      <c r="AQ104" s="215"/>
      <c r="AR104" s="215"/>
      <c r="AS104" s="215"/>
      <c r="AT104" s="215"/>
      <c r="AU104" s="215"/>
      <c r="AV104" s="215"/>
      <c r="AW104" s="215"/>
    </row>
    <row r="105" spans="2:49">
      <c r="B105" s="215"/>
      <c r="C105" s="215"/>
      <c r="D105" s="215"/>
      <c r="E105" s="215"/>
      <c r="F105" s="215"/>
      <c r="G105" s="215"/>
      <c r="H105" s="215"/>
      <c r="I105" s="215"/>
      <c r="J105" s="215"/>
      <c r="K105" s="215"/>
      <c r="L105" s="215"/>
      <c r="M105" s="215"/>
      <c r="N105" s="215"/>
      <c r="O105" s="215"/>
      <c r="P105" s="215"/>
      <c r="Q105" s="215"/>
      <c r="R105" s="215"/>
      <c r="S105" s="215"/>
      <c r="T105" s="215"/>
      <c r="U105" s="215"/>
      <c r="V105" s="215"/>
      <c r="W105" s="215"/>
      <c r="AB105" s="215"/>
      <c r="AC105" s="215"/>
      <c r="AD105" s="215"/>
      <c r="AE105" s="481"/>
      <c r="AF105" s="481"/>
      <c r="AG105" s="489"/>
      <c r="AH105" s="490"/>
      <c r="AI105" s="491"/>
      <c r="AJ105" s="215"/>
      <c r="AK105" s="215"/>
      <c r="AL105" s="215"/>
      <c r="AM105" s="215"/>
      <c r="AN105" s="215"/>
      <c r="AO105" s="215"/>
      <c r="AP105" s="215"/>
      <c r="AQ105" s="215"/>
      <c r="AR105" s="215"/>
      <c r="AS105" s="215"/>
      <c r="AT105" s="215"/>
      <c r="AU105" s="215"/>
      <c r="AV105" s="215"/>
      <c r="AW105" s="215"/>
    </row>
    <row r="106" spans="2:49">
      <c r="B106" s="215"/>
      <c r="C106" s="215"/>
      <c r="D106" s="215"/>
      <c r="E106" s="215"/>
      <c r="F106" s="215"/>
      <c r="G106" s="215"/>
      <c r="H106" s="215"/>
      <c r="I106" s="215"/>
      <c r="J106" s="215"/>
      <c r="K106" s="215"/>
      <c r="L106" s="215"/>
      <c r="M106" s="215"/>
      <c r="N106" s="215"/>
      <c r="O106" s="215"/>
      <c r="P106" s="215"/>
      <c r="Q106" s="215"/>
      <c r="R106" s="215"/>
      <c r="S106" s="215"/>
      <c r="T106" s="215"/>
      <c r="U106" s="215"/>
      <c r="V106" s="215"/>
      <c r="W106" s="215"/>
      <c r="AB106" s="215"/>
      <c r="AC106" s="215"/>
      <c r="AD106" s="215"/>
      <c r="AE106" s="481"/>
      <c r="AF106" s="481"/>
      <c r="AG106" s="489"/>
      <c r="AH106" s="490"/>
      <c r="AI106" s="491"/>
      <c r="AJ106" s="215"/>
      <c r="AK106" s="215"/>
      <c r="AL106" s="215"/>
      <c r="AM106" s="215"/>
      <c r="AN106" s="215"/>
      <c r="AO106" s="215"/>
      <c r="AP106" s="215"/>
      <c r="AQ106" s="215"/>
      <c r="AR106" s="215"/>
      <c r="AS106" s="215"/>
      <c r="AT106" s="215"/>
      <c r="AU106" s="215"/>
      <c r="AV106" s="215"/>
      <c r="AW106" s="215"/>
    </row>
    <row r="107" spans="2:49">
      <c r="B107" s="215"/>
      <c r="C107" s="215"/>
      <c r="D107" s="215"/>
      <c r="E107" s="215"/>
      <c r="F107" s="215"/>
      <c r="G107" s="215"/>
      <c r="H107" s="215"/>
      <c r="I107" s="215"/>
      <c r="J107" s="215"/>
      <c r="K107" s="215"/>
      <c r="L107" s="215"/>
      <c r="M107" s="215"/>
      <c r="N107" s="215"/>
      <c r="O107" s="215"/>
      <c r="P107" s="215"/>
      <c r="Q107" s="215"/>
      <c r="R107" s="215"/>
      <c r="S107" s="215"/>
      <c r="T107" s="215"/>
      <c r="U107" s="215"/>
      <c r="V107" s="215"/>
      <c r="W107" s="215"/>
      <c r="AB107" s="215"/>
      <c r="AC107" s="215"/>
      <c r="AD107" s="215"/>
      <c r="AE107" s="481"/>
      <c r="AF107" s="481"/>
      <c r="AG107" s="489"/>
      <c r="AH107" s="490"/>
      <c r="AI107" s="491"/>
      <c r="AJ107" s="215"/>
      <c r="AK107" s="215"/>
      <c r="AL107" s="215"/>
      <c r="AM107" s="215"/>
      <c r="AN107" s="215"/>
      <c r="AO107" s="215"/>
      <c r="AP107" s="215"/>
      <c r="AQ107" s="215"/>
      <c r="AR107" s="215"/>
      <c r="AS107" s="215"/>
      <c r="AT107" s="215"/>
      <c r="AU107" s="215"/>
      <c r="AV107" s="215"/>
      <c r="AW107" s="215"/>
    </row>
    <row r="108" spans="2:49">
      <c r="B108" s="215"/>
      <c r="C108" s="215"/>
      <c r="D108" s="215"/>
      <c r="E108" s="215"/>
      <c r="F108" s="215"/>
      <c r="G108" s="215"/>
      <c r="H108" s="215"/>
      <c r="I108" s="215"/>
      <c r="J108" s="215"/>
      <c r="K108" s="215"/>
      <c r="L108" s="215"/>
      <c r="M108" s="215"/>
      <c r="N108" s="215"/>
      <c r="O108" s="215"/>
      <c r="P108" s="215"/>
      <c r="Q108" s="215"/>
      <c r="R108" s="215"/>
      <c r="S108" s="215"/>
      <c r="T108" s="215"/>
      <c r="U108" s="215"/>
      <c r="V108" s="215"/>
      <c r="W108" s="215"/>
      <c r="AB108" s="215"/>
      <c r="AC108" s="215"/>
      <c r="AD108" s="215"/>
      <c r="AE108" s="481"/>
      <c r="AF108" s="481"/>
      <c r="AG108" s="489"/>
      <c r="AH108" s="490"/>
      <c r="AI108" s="491"/>
      <c r="AJ108" s="215"/>
      <c r="AK108" s="215"/>
      <c r="AL108" s="215"/>
      <c r="AM108" s="215"/>
      <c r="AN108" s="215"/>
      <c r="AO108" s="215"/>
      <c r="AP108" s="215"/>
      <c r="AQ108" s="215"/>
      <c r="AR108" s="215"/>
      <c r="AS108" s="215"/>
      <c r="AT108" s="215"/>
      <c r="AU108" s="215"/>
      <c r="AV108" s="215"/>
      <c r="AW108" s="215"/>
    </row>
    <row r="109" spans="2:49">
      <c r="B109" s="215"/>
      <c r="C109" s="215"/>
      <c r="D109" s="215"/>
      <c r="E109" s="215"/>
      <c r="F109" s="215"/>
      <c r="G109" s="215"/>
      <c r="H109" s="215"/>
      <c r="I109" s="215"/>
      <c r="J109" s="215"/>
      <c r="K109" s="215"/>
      <c r="L109" s="215"/>
      <c r="M109" s="215"/>
      <c r="N109" s="215"/>
      <c r="O109" s="215"/>
      <c r="P109" s="215"/>
      <c r="Q109" s="215"/>
      <c r="R109" s="215"/>
      <c r="S109" s="215"/>
      <c r="T109" s="215"/>
      <c r="U109" s="215"/>
      <c r="V109" s="215"/>
      <c r="W109" s="215"/>
      <c r="AB109" s="215"/>
      <c r="AC109" s="215"/>
      <c r="AD109" s="215"/>
      <c r="AE109" s="481"/>
      <c r="AF109" s="481"/>
      <c r="AG109" s="489"/>
      <c r="AH109" s="490"/>
      <c r="AI109" s="491"/>
      <c r="AJ109" s="215"/>
      <c r="AK109" s="215"/>
      <c r="AL109" s="215"/>
      <c r="AM109" s="215"/>
      <c r="AN109" s="215"/>
      <c r="AO109" s="215"/>
      <c r="AP109" s="215"/>
      <c r="AQ109" s="215"/>
      <c r="AR109" s="215"/>
      <c r="AS109" s="215"/>
      <c r="AT109" s="215"/>
      <c r="AU109" s="215"/>
      <c r="AV109" s="215"/>
      <c r="AW109" s="215"/>
    </row>
  </sheetData>
  <sheetProtection algorithmName="SHA-512" hashValue="LLoIPIxhFniLtO6kIPID6NtA34I13HGrSVpOa+hI7qAfxr1GVCALJmJFE+vm7djs/zmyAmYFaiPTaGKT/GxxVA==" saltValue="Ywb7iGsoW0D9P+8XO3RT4A==" spinCount="100000" sheet="1" formatRows="0" selectLockedCells="1"/>
  <protectedRanges>
    <protectedRange sqref="D41:AA41 AC34:AC40" name="範囲2"/>
    <protectedRange sqref="D51:AA56" name="範囲2_4_1"/>
    <protectedRange sqref="D78:AA83" name="範囲2_4_2"/>
    <protectedRange sqref="AE34:AF40" name="範囲2_1_1"/>
    <protectedRange sqref="AC7:AC11" name="範囲2_1"/>
    <protectedRange sqref="AE7:AF11" name="範囲2_1_2"/>
    <protectedRange sqref="AE15:AF17 AE20:AF20" name="範囲2_1_1_2_2"/>
    <protectedRange sqref="AE18:AF19 AE30:AF31" name="範囲2_1_1_2_1_1"/>
    <protectedRange sqref="E21:AA22 E32:AA32 D23:AA30" name="範囲2_2"/>
    <protectedRange sqref="D58:AA66" name="範囲2_4_1_2"/>
    <protectedRange sqref="AI5:AI8" name="範囲2_2_2_2"/>
    <protectedRange sqref="AI13:AI19" name="範囲2_2_2_1_1"/>
  </protectedRanges>
  <mergeCells count="26">
    <mergeCell ref="AE14:AF14"/>
    <mergeCell ref="D19:AC19"/>
    <mergeCell ref="D31:AC31"/>
    <mergeCell ref="D66:AC66"/>
    <mergeCell ref="B88:T88"/>
    <mergeCell ref="U88:AB88"/>
    <mergeCell ref="AC88:AF88"/>
    <mergeCell ref="AG88:AP88"/>
    <mergeCell ref="AQ88:AW88"/>
    <mergeCell ref="AG100:AP100"/>
    <mergeCell ref="AQ100:AW100"/>
    <mergeCell ref="Q101:W101"/>
    <mergeCell ref="AE7:AF11"/>
    <mergeCell ref="AE15:AF17"/>
    <mergeCell ref="AE18:AF19"/>
    <mergeCell ref="AE30:AF31"/>
    <mergeCell ref="E47:AC50"/>
    <mergeCell ref="D51:AC56"/>
    <mergeCell ref="AE51:AF56"/>
    <mergeCell ref="AE59:AF64"/>
    <mergeCell ref="AE65:AF66"/>
    <mergeCell ref="D78:AC83"/>
    <mergeCell ref="AE78:AF83"/>
    <mergeCell ref="AE23:AF29"/>
    <mergeCell ref="AE34:AF40"/>
    <mergeCell ref="E71:AC77"/>
  </mergeCells>
  <phoneticPr fontId="2"/>
  <conditionalFormatting sqref="D19:AC19">
    <cfRule type="expression" dxfId="88" priority="27">
      <formula>AI18=FALSE</formula>
    </cfRule>
  </conditionalFormatting>
  <conditionalFormatting sqref="D31:AC31">
    <cfRule type="expression" dxfId="87" priority="19">
      <formula>AI28=FALSE</formula>
    </cfRule>
  </conditionalFormatting>
  <conditionalFormatting sqref="D66:AC66">
    <cfRule type="expression" dxfId="86" priority="10">
      <formula>AI63=FALSE</formula>
    </cfRule>
  </conditionalFormatting>
  <conditionalFormatting sqref="AE15">
    <cfRule type="expression" dxfId="85" priority="3">
      <formula>AE15="未回答"</formula>
    </cfRule>
    <cfRule type="expression" dxfId="84" priority="28">
      <formula>AE15="入力不備"</formula>
    </cfRule>
  </conditionalFormatting>
  <conditionalFormatting sqref="AE23">
    <cfRule type="expression" dxfId="83" priority="1">
      <formula>AE23="未回答"</formula>
    </cfRule>
    <cfRule type="expression" dxfId="82" priority="23">
      <formula>AE23="入力不備"</formula>
    </cfRule>
  </conditionalFormatting>
  <conditionalFormatting sqref="AE34">
    <cfRule type="expression" dxfId="81" priority="38">
      <formula>AE34="未回答"</formula>
    </cfRule>
  </conditionalFormatting>
  <conditionalFormatting sqref="AE59">
    <cfRule type="expression" dxfId="80" priority="2">
      <formula>AE59="未回答"</formula>
    </cfRule>
    <cfRule type="expression" dxfId="79" priority="11">
      <formula>AE59="入力不備"</formula>
    </cfRule>
  </conditionalFormatting>
  <conditionalFormatting sqref="AE7:AF11">
    <cfRule type="expression" dxfId="78" priority="37">
      <formula>AE7="未回答"</formula>
    </cfRule>
  </conditionalFormatting>
  <conditionalFormatting sqref="AE18:AF19">
    <cfRule type="expression" dxfId="77" priority="17">
      <formula>AE18="―"</formula>
    </cfRule>
    <cfRule type="expression" dxfId="76" priority="18">
      <formula>AE18="未回答"</formula>
    </cfRule>
  </conditionalFormatting>
  <conditionalFormatting sqref="AE30:AF31">
    <cfRule type="expression" dxfId="75" priority="15">
      <formula>AE30="―"</formula>
    </cfRule>
    <cfRule type="expression" dxfId="74" priority="16">
      <formula>AE30="未回答"</formula>
    </cfRule>
  </conditionalFormatting>
  <conditionalFormatting sqref="AE51:AF56">
    <cfRule type="expression" dxfId="73" priority="6">
      <formula>AE51="未回答"</formula>
    </cfRule>
    <cfRule type="expression" dxfId="72" priority="7">
      <formula>LEN(D51)&lt;200</formula>
    </cfRule>
  </conditionalFormatting>
  <conditionalFormatting sqref="AE65:AF66">
    <cfRule type="expression" dxfId="71" priority="12">
      <formula>AE65="―"</formula>
    </cfRule>
    <cfRule type="expression" dxfId="70" priority="13">
      <formula>AE65="未回答"</formula>
    </cfRule>
  </conditionalFormatting>
  <conditionalFormatting sqref="AE78:AF83">
    <cfRule type="expression" dxfId="69" priority="4">
      <formula>AE78="未回答"</formula>
    </cfRule>
    <cfRule type="expression" dxfId="68" priority="5">
      <formula>LEN(D78)&lt;200</formula>
    </cfRule>
  </conditionalFormatting>
  <dataValidations count="3">
    <dataValidation type="list" allowBlank="0" showDropDown="1" showInputMessage="0" showErrorMessage="0" sqref="AE15">
      <formula1>"1,2,3,4,5,6"</formula1>
    </dataValidation>
    <dataValidation imeMode="on" allowBlank="1" showDropDown="0" showInputMessage="1" showErrorMessage="1" sqref="D23:AC31 D58:D66 D19:AC19 E58:AC65"/>
    <dataValidation imeMode="on" operator="greaterThanOrEqual" allowBlank="1" showDropDown="0" showInputMessage="1" showErrorMessage="1" errorTitle="文字数が不足しています" error="200字以上で入力ください。" promptTitle="字数制限" prompt="200字以上で入力してください。" sqref="D78:AC83 D51:AC56"/>
  </dataValidations>
  <printOptions horizontalCentered="1"/>
  <pageMargins left="0.19685039370078741" right="0.19685039370078741" top="0.39370078740157483" bottom="0.39370078740157483" header="0.31496062992125984" footer="0.31496062992125984"/>
  <pageSetup paperSize="9" scale="58" fitToWidth="1" fitToHeight="1" orientation="portrait" usePrinterDefaults="1" r:id="rId1"/>
  <rowBreaks count="1" manualBreakCount="1">
    <brk id="57" min="1" max="33" man="1"/>
  </rowBreaks>
  <drawing r:id="rId2"/>
  <legacyDrawing r:id="rId3"/>
  <mc:AlternateContent>
    <mc:Choice xmlns:x14="http://schemas.microsoft.com/office/spreadsheetml/2009/9/main" Requires="x14">
      <controls>
        <mc:AlternateContent>
          <mc:Choice Requires="x14">
            <control shapeId="15414" r:id="rId4" name="Option Button 1">
              <controlPr locked="0" defaultSize="0" autoFill="0" autoLine="0" autoPict="0">
                <anchor moveWithCells="1">
                  <from xmlns:xdr="http://schemas.openxmlformats.org/drawingml/2006/spreadsheetDrawing">
                    <xdr:col>3</xdr:col>
                    <xdr:colOff>0</xdr:colOff>
                    <xdr:row>6</xdr:row>
                    <xdr:rowOff>0</xdr:rowOff>
                  </from>
                  <to xmlns:xdr="http://schemas.openxmlformats.org/drawingml/2006/spreadsheetDrawing">
                    <xdr:col>3</xdr:col>
                    <xdr:colOff>272415</xdr:colOff>
                    <xdr:row>7</xdr:row>
                    <xdr:rowOff>0</xdr:rowOff>
                  </to>
                </anchor>
              </controlPr>
            </control>
          </mc:Choice>
        </mc:AlternateContent>
        <mc:AlternateContent>
          <mc:Choice Requires="x14">
            <control shapeId="15415" r:id="rId5" name="Option Button 2">
              <controlPr locked="0" defaultSize="0" autoFill="0" autoLine="0" autoPict="0">
                <anchor moveWithCells="1">
                  <from xmlns:xdr="http://schemas.openxmlformats.org/drawingml/2006/spreadsheetDrawing">
                    <xdr:col>3</xdr:col>
                    <xdr:colOff>0</xdr:colOff>
                    <xdr:row>7</xdr:row>
                    <xdr:rowOff>0</xdr:rowOff>
                  </from>
                  <to xmlns:xdr="http://schemas.openxmlformats.org/drawingml/2006/spreadsheetDrawing">
                    <xdr:col>3</xdr:col>
                    <xdr:colOff>272415</xdr:colOff>
                    <xdr:row>7</xdr:row>
                    <xdr:rowOff>209550</xdr:rowOff>
                  </to>
                </anchor>
              </controlPr>
            </control>
          </mc:Choice>
        </mc:AlternateContent>
        <mc:AlternateContent>
          <mc:Choice Requires="x14">
            <control shapeId="15416" r:id="rId6" name="Option Button 3">
              <controlPr locked="0" defaultSize="0" autoFill="0" autoLine="0" autoPict="0">
                <anchor moveWithCells="1">
                  <from xmlns:xdr="http://schemas.openxmlformats.org/drawingml/2006/spreadsheetDrawing">
                    <xdr:col>3</xdr:col>
                    <xdr:colOff>0</xdr:colOff>
                    <xdr:row>8</xdr:row>
                    <xdr:rowOff>0</xdr:rowOff>
                  </from>
                  <to xmlns:xdr="http://schemas.openxmlformats.org/drawingml/2006/spreadsheetDrawing">
                    <xdr:col>3</xdr:col>
                    <xdr:colOff>272415</xdr:colOff>
                    <xdr:row>9</xdr:row>
                    <xdr:rowOff>13335</xdr:rowOff>
                  </to>
                </anchor>
              </controlPr>
            </control>
          </mc:Choice>
        </mc:AlternateContent>
        <mc:AlternateContent>
          <mc:Choice Requires="x14">
            <control shapeId="15411" r:id="rId7" name="Option Button 6">
              <controlPr locked="0" defaultSize="0" autoFill="0" autoLine="0" autoPict="0">
                <anchor moveWithCells="1">
                  <from xmlns:xdr="http://schemas.openxmlformats.org/drawingml/2006/spreadsheetDrawing">
                    <xdr:col>3</xdr:col>
                    <xdr:colOff>0</xdr:colOff>
                    <xdr:row>33</xdr:row>
                    <xdr:rowOff>0</xdr:rowOff>
                  </from>
                  <to xmlns:xdr="http://schemas.openxmlformats.org/drawingml/2006/spreadsheetDrawing">
                    <xdr:col>4</xdr:col>
                    <xdr:colOff>0</xdr:colOff>
                    <xdr:row>34</xdr:row>
                    <xdr:rowOff>0</xdr:rowOff>
                  </to>
                </anchor>
              </controlPr>
            </control>
          </mc:Choice>
        </mc:AlternateContent>
        <mc:AlternateContent>
          <mc:Choice Requires="x14">
            <control shapeId="15431" r:id="rId8" name="Option Button 7">
              <controlPr locked="0" defaultSize="0" autoFill="0" autoLine="0" autoPict="0">
                <anchor moveWithCells="1">
                  <from xmlns:xdr="http://schemas.openxmlformats.org/drawingml/2006/spreadsheetDrawing">
                    <xdr:col>3</xdr:col>
                    <xdr:colOff>0</xdr:colOff>
                    <xdr:row>35</xdr:row>
                    <xdr:rowOff>0</xdr:rowOff>
                  </from>
                  <to xmlns:xdr="http://schemas.openxmlformats.org/drawingml/2006/spreadsheetDrawing">
                    <xdr:col>4</xdr:col>
                    <xdr:colOff>0</xdr:colOff>
                    <xdr:row>36</xdr:row>
                    <xdr:rowOff>0</xdr:rowOff>
                  </to>
                </anchor>
              </controlPr>
            </control>
          </mc:Choice>
        </mc:AlternateContent>
        <mc:AlternateContent>
          <mc:Choice Requires="x14">
            <control shapeId="15432" r:id="rId9" name="Option Button 8">
              <controlPr locked="0" defaultSize="0" autoFill="0" autoLine="0" autoPict="0">
                <anchor moveWithCells="1">
                  <from xmlns:xdr="http://schemas.openxmlformats.org/drawingml/2006/spreadsheetDrawing">
                    <xdr:col>3</xdr:col>
                    <xdr:colOff>0</xdr:colOff>
                    <xdr:row>36</xdr:row>
                    <xdr:rowOff>0</xdr:rowOff>
                  </from>
                  <to xmlns:xdr="http://schemas.openxmlformats.org/drawingml/2006/spreadsheetDrawing">
                    <xdr:col>4</xdr:col>
                    <xdr:colOff>0</xdr:colOff>
                    <xdr:row>37</xdr:row>
                    <xdr:rowOff>0</xdr:rowOff>
                  </to>
                </anchor>
              </controlPr>
            </control>
          </mc:Choice>
        </mc:AlternateContent>
        <mc:AlternateContent>
          <mc:Choice Requires="x14">
            <control shapeId="15433" r:id="rId10" name="Option Button 10">
              <controlPr locked="0" defaultSize="0" autoFill="0" autoLine="0" autoPict="0">
                <anchor moveWithCells="1">
                  <from xmlns:xdr="http://schemas.openxmlformats.org/drawingml/2006/spreadsheetDrawing">
                    <xdr:col>3</xdr:col>
                    <xdr:colOff>0</xdr:colOff>
                    <xdr:row>37</xdr:row>
                    <xdr:rowOff>0</xdr:rowOff>
                  </from>
                  <to xmlns:xdr="http://schemas.openxmlformats.org/drawingml/2006/spreadsheetDrawing">
                    <xdr:col>4</xdr:col>
                    <xdr:colOff>0</xdr:colOff>
                    <xdr:row>38</xdr:row>
                    <xdr:rowOff>0</xdr:rowOff>
                  </to>
                </anchor>
              </controlPr>
            </control>
          </mc:Choice>
        </mc:AlternateContent>
        <mc:AlternateContent>
          <mc:Choice Requires="x14">
            <control shapeId="15412" r:id="rId11" name="Option Button 11">
              <controlPr locked="0" defaultSize="0" autoFill="0" autoLine="0" autoPict="0">
                <anchor moveWithCells="1">
                  <from xmlns:xdr="http://schemas.openxmlformats.org/drawingml/2006/spreadsheetDrawing">
                    <xdr:col>3</xdr:col>
                    <xdr:colOff>0</xdr:colOff>
                    <xdr:row>34</xdr:row>
                    <xdr:rowOff>0</xdr:rowOff>
                  </from>
                  <to xmlns:xdr="http://schemas.openxmlformats.org/drawingml/2006/spreadsheetDrawing">
                    <xdr:col>4</xdr:col>
                    <xdr:colOff>0</xdr:colOff>
                    <xdr:row>35</xdr:row>
                    <xdr:rowOff>0</xdr:rowOff>
                  </to>
                </anchor>
              </controlPr>
            </control>
          </mc:Choice>
        </mc:AlternateContent>
        <mc:AlternateContent>
          <mc:Choice Requires="x14">
            <control shapeId="15413" r:id="rId12" name="Group Box 2">
              <controlPr defaultSize="0" autoFill="0" autoPict="0">
                <anchor moveWithCells="1">
                  <from xmlns:xdr="http://schemas.openxmlformats.org/drawingml/2006/spreadsheetDrawing">
                    <xdr:col>2</xdr:col>
                    <xdr:colOff>222250</xdr:colOff>
                    <xdr:row>32</xdr:row>
                    <xdr:rowOff>153670</xdr:rowOff>
                  </from>
                  <to xmlns:xdr="http://schemas.openxmlformats.org/drawingml/2006/spreadsheetDrawing">
                    <xdr:col>4</xdr:col>
                    <xdr:colOff>88900</xdr:colOff>
                    <xdr:row>40</xdr:row>
                    <xdr:rowOff>0</xdr:rowOff>
                  </to>
                </anchor>
              </controlPr>
            </control>
          </mc:Choice>
        </mc:AlternateContent>
        <mc:AlternateContent>
          <mc:Choice Requires="x14">
            <control shapeId="15435" r:id="rId13" name="チェック 75">
              <controlPr locked="0" defaultSize="0" autoFill="0" autoLine="0" autoPict="0">
                <anchor moveWithCells="1">
                  <from xmlns:xdr="http://schemas.openxmlformats.org/drawingml/2006/spreadsheetDrawing">
                    <xdr:col>20</xdr:col>
                    <xdr:colOff>38100</xdr:colOff>
                    <xdr:row>13</xdr:row>
                    <xdr:rowOff>209550</xdr:rowOff>
                  </from>
                  <to xmlns:xdr="http://schemas.openxmlformats.org/drawingml/2006/spreadsheetDrawing">
                    <xdr:col>21</xdr:col>
                    <xdr:colOff>203200</xdr:colOff>
                    <xdr:row>15</xdr:row>
                    <xdr:rowOff>33020</xdr:rowOff>
                  </to>
                </anchor>
              </controlPr>
            </control>
          </mc:Choice>
        </mc:AlternateContent>
        <mc:AlternateContent>
          <mc:Choice Requires="x14">
            <control shapeId="15436" r:id="rId14" name="チェック 76">
              <controlPr locked="0" defaultSize="0" autoFill="0" autoLine="0" autoPict="0">
                <anchor moveWithCells="1">
                  <from xmlns:xdr="http://schemas.openxmlformats.org/drawingml/2006/spreadsheetDrawing">
                    <xdr:col>9</xdr:col>
                    <xdr:colOff>31750</xdr:colOff>
                    <xdr:row>14</xdr:row>
                    <xdr:rowOff>203200</xdr:rowOff>
                  </from>
                  <to xmlns:xdr="http://schemas.openxmlformats.org/drawingml/2006/spreadsheetDrawing">
                    <xdr:col>10</xdr:col>
                    <xdr:colOff>203200</xdr:colOff>
                    <xdr:row>16</xdr:row>
                    <xdr:rowOff>33020</xdr:rowOff>
                  </to>
                </anchor>
              </controlPr>
            </control>
          </mc:Choice>
        </mc:AlternateContent>
        <mc:AlternateContent>
          <mc:Choice Requires="x14">
            <control shapeId="15437" r:id="rId15" name="チェック 77">
              <controlPr locked="0" defaultSize="0" autoFill="0" autoLine="0" autoPict="0">
                <anchor moveWithCells="1">
                  <from xmlns:xdr="http://schemas.openxmlformats.org/drawingml/2006/spreadsheetDrawing">
                    <xdr:col>9</xdr:col>
                    <xdr:colOff>31750</xdr:colOff>
                    <xdr:row>13</xdr:row>
                    <xdr:rowOff>209550</xdr:rowOff>
                  </from>
                  <to xmlns:xdr="http://schemas.openxmlformats.org/drawingml/2006/spreadsheetDrawing">
                    <xdr:col>10</xdr:col>
                    <xdr:colOff>203200</xdr:colOff>
                    <xdr:row>15</xdr:row>
                    <xdr:rowOff>33020</xdr:rowOff>
                  </to>
                </anchor>
              </controlPr>
            </control>
          </mc:Choice>
        </mc:AlternateContent>
        <mc:AlternateContent>
          <mc:Choice Requires="x14">
            <control shapeId="15438" r:id="rId16" name="チェック 78">
              <controlPr locked="0" defaultSize="0" autoFill="0" autoLine="0" autoPict="0">
                <anchor moveWithCells="1">
                  <from xmlns:xdr="http://schemas.openxmlformats.org/drawingml/2006/spreadsheetDrawing">
                    <xdr:col>3</xdr:col>
                    <xdr:colOff>107950</xdr:colOff>
                    <xdr:row>13</xdr:row>
                    <xdr:rowOff>209550</xdr:rowOff>
                  </from>
                  <to xmlns:xdr="http://schemas.openxmlformats.org/drawingml/2006/spreadsheetDrawing">
                    <xdr:col>4</xdr:col>
                    <xdr:colOff>266700</xdr:colOff>
                    <xdr:row>15</xdr:row>
                    <xdr:rowOff>33020</xdr:rowOff>
                  </to>
                </anchor>
              </controlPr>
            </control>
          </mc:Choice>
        </mc:AlternateContent>
        <mc:AlternateContent>
          <mc:Choice Requires="x14">
            <control shapeId="15439" r:id="rId17" name="チェック 79">
              <controlPr locked="0" defaultSize="0" autoFill="0" autoLine="0" autoPict="0">
                <anchor moveWithCells="1">
                  <from xmlns:xdr="http://schemas.openxmlformats.org/drawingml/2006/spreadsheetDrawing">
                    <xdr:col>3</xdr:col>
                    <xdr:colOff>107950</xdr:colOff>
                    <xdr:row>15</xdr:row>
                    <xdr:rowOff>0</xdr:rowOff>
                  </from>
                  <to xmlns:xdr="http://schemas.openxmlformats.org/drawingml/2006/spreadsheetDrawing">
                    <xdr:col>5</xdr:col>
                    <xdr:colOff>0</xdr:colOff>
                    <xdr:row>16</xdr:row>
                    <xdr:rowOff>33020</xdr:rowOff>
                  </to>
                </anchor>
              </controlPr>
            </control>
          </mc:Choice>
        </mc:AlternateContent>
        <mc:AlternateContent>
          <mc:Choice Requires="x14">
            <control shapeId="15440" r:id="rId18" name="チェック 80">
              <controlPr locked="0" defaultSize="0" autoFill="0" autoLine="0" autoPict="0">
                <anchor moveWithCells="1">
                  <from xmlns:xdr="http://schemas.openxmlformats.org/drawingml/2006/spreadsheetDrawing">
                    <xdr:col>20</xdr:col>
                    <xdr:colOff>38100</xdr:colOff>
                    <xdr:row>14</xdr:row>
                    <xdr:rowOff>190500</xdr:rowOff>
                  </from>
                  <to xmlns:xdr="http://schemas.openxmlformats.org/drawingml/2006/spreadsheetDrawing">
                    <xdr:col>21</xdr:col>
                    <xdr:colOff>203200</xdr:colOff>
                    <xdr:row>16</xdr:row>
                    <xdr:rowOff>33020</xdr:rowOff>
                  </to>
                </anchor>
              </controlPr>
            </control>
          </mc:Choice>
        </mc:AlternateContent>
        <mc:AlternateContent>
          <mc:Choice Requires="x14">
            <control shapeId="15441" r:id="rId19" name="チェック 81">
              <controlPr locked="0" defaultSize="0" autoFill="0" autoLine="0" autoPict="0">
                <anchor moveWithCells="1">
                  <from xmlns:xdr="http://schemas.openxmlformats.org/drawingml/2006/spreadsheetDrawing">
                    <xdr:col>3</xdr:col>
                    <xdr:colOff>107950</xdr:colOff>
                    <xdr:row>16</xdr:row>
                    <xdr:rowOff>0</xdr:rowOff>
                  </from>
                  <to xmlns:xdr="http://schemas.openxmlformats.org/drawingml/2006/spreadsheetDrawing">
                    <xdr:col>5</xdr:col>
                    <xdr:colOff>0</xdr:colOff>
                    <xdr:row>17</xdr:row>
                    <xdr:rowOff>33020</xdr:rowOff>
                  </to>
                </anchor>
              </controlPr>
            </control>
          </mc:Choice>
        </mc:AlternateContent>
        <mc:AlternateContent>
          <mc:Choice Requires="x14">
            <control shapeId="15443" r:id="rId20" name="オプション 83">
              <controlPr locked="0" defaultSize="0" autoFill="0" autoLine="0" autoPict="0">
                <anchor moveWithCells="1">
                  <from xmlns:xdr="http://schemas.openxmlformats.org/drawingml/2006/spreadsheetDrawing">
                    <xdr:col>3</xdr:col>
                    <xdr:colOff>0</xdr:colOff>
                    <xdr:row>38</xdr:row>
                    <xdr:rowOff>0</xdr:rowOff>
                  </from>
                  <to xmlns:xdr="http://schemas.openxmlformats.org/drawingml/2006/spreadsheetDrawing">
                    <xdr:col>4</xdr:col>
                    <xdr:colOff>0</xdr:colOff>
                    <xdr:row>39</xdr:row>
                    <xdr:rowOff>0</xdr:rowOff>
                  </to>
                </anchor>
              </controlPr>
            </control>
          </mc:Choice>
        </mc:AlternateContent>
        <mc:AlternateContent>
          <mc:Choice Requires="x14">
            <control shapeId="15444" r:id="rId21" name="Option Button 9">
              <controlPr locked="0" defaultSize="0" autoFill="0" autoLine="0" autoPict="0">
                <anchor moveWithCells="1">
                  <from xmlns:xdr="http://schemas.openxmlformats.org/drawingml/2006/spreadsheetDrawing">
                    <xdr:col>3</xdr:col>
                    <xdr:colOff>0</xdr:colOff>
                    <xdr:row>39</xdr:row>
                    <xdr:rowOff>0</xdr:rowOff>
                  </from>
                  <to xmlns:xdr="http://schemas.openxmlformats.org/drawingml/2006/spreadsheetDrawing">
                    <xdr:col>4</xdr:col>
                    <xdr:colOff>0</xdr:colOff>
                    <xdr:row>40</xdr:row>
                    <xdr:rowOff>0</xdr:rowOff>
                  </to>
                </anchor>
              </controlPr>
            </control>
          </mc:Choice>
        </mc:AlternateContent>
        <mc:AlternateContent>
          <mc:Choice Requires="x14">
            <control shapeId="15445" r:id="rId22" name="チェック 85">
              <controlPr locked="0" defaultSize="0" autoFill="0" autoLine="0" autoPict="0">
                <anchor moveWithCells="1">
                  <from xmlns:xdr="http://schemas.openxmlformats.org/drawingml/2006/spreadsheetDrawing">
                    <xdr:col>3</xdr:col>
                    <xdr:colOff>107950</xdr:colOff>
                    <xdr:row>22</xdr:row>
                    <xdr:rowOff>0</xdr:rowOff>
                  </from>
                  <to xmlns:xdr="http://schemas.openxmlformats.org/drawingml/2006/spreadsheetDrawing">
                    <xdr:col>4</xdr:col>
                    <xdr:colOff>266700</xdr:colOff>
                    <xdr:row>23</xdr:row>
                    <xdr:rowOff>13335</xdr:rowOff>
                  </to>
                </anchor>
              </controlPr>
            </control>
          </mc:Choice>
        </mc:AlternateContent>
        <mc:AlternateContent>
          <mc:Choice Requires="x14">
            <control shapeId="15446" r:id="rId23" name="チェック 86">
              <controlPr locked="0" defaultSize="0" autoFill="0" autoLine="0" autoPict="0">
                <anchor moveWithCells="1">
                  <from xmlns:xdr="http://schemas.openxmlformats.org/drawingml/2006/spreadsheetDrawing">
                    <xdr:col>3</xdr:col>
                    <xdr:colOff>107950</xdr:colOff>
                    <xdr:row>23</xdr:row>
                    <xdr:rowOff>0</xdr:rowOff>
                  </from>
                  <to xmlns:xdr="http://schemas.openxmlformats.org/drawingml/2006/spreadsheetDrawing">
                    <xdr:col>4</xdr:col>
                    <xdr:colOff>266700</xdr:colOff>
                    <xdr:row>24</xdr:row>
                    <xdr:rowOff>13335</xdr:rowOff>
                  </to>
                </anchor>
              </controlPr>
            </control>
          </mc:Choice>
        </mc:AlternateContent>
        <mc:AlternateContent>
          <mc:Choice Requires="x14">
            <control shapeId="15447" r:id="rId24" name="チェック 87">
              <controlPr locked="0" defaultSize="0" autoFill="0" autoLine="0" autoPict="0">
                <anchor moveWithCells="1">
                  <from xmlns:xdr="http://schemas.openxmlformats.org/drawingml/2006/spreadsheetDrawing">
                    <xdr:col>3</xdr:col>
                    <xdr:colOff>107950</xdr:colOff>
                    <xdr:row>24</xdr:row>
                    <xdr:rowOff>0</xdr:rowOff>
                  </from>
                  <to xmlns:xdr="http://schemas.openxmlformats.org/drawingml/2006/spreadsheetDrawing">
                    <xdr:col>4</xdr:col>
                    <xdr:colOff>266700</xdr:colOff>
                    <xdr:row>25</xdr:row>
                    <xdr:rowOff>13335</xdr:rowOff>
                  </to>
                </anchor>
              </controlPr>
            </control>
          </mc:Choice>
        </mc:AlternateContent>
        <mc:AlternateContent>
          <mc:Choice Requires="x14">
            <control shapeId="15448" r:id="rId25" name="チェック 88">
              <controlPr locked="0" defaultSize="0" autoFill="0" autoLine="0" autoPict="0">
                <anchor moveWithCells="1">
                  <from xmlns:xdr="http://schemas.openxmlformats.org/drawingml/2006/spreadsheetDrawing">
                    <xdr:col>3</xdr:col>
                    <xdr:colOff>107950</xdr:colOff>
                    <xdr:row>25</xdr:row>
                    <xdr:rowOff>0</xdr:rowOff>
                  </from>
                  <to xmlns:xdr="http://schemas.openxmlformats.org/drawingml/2006/spreadsheetDrawing">
                    <xdr:col>4</xdr:col>
                    <xdr:colOff>266700</xdr:colOff>
                    <xdr:row>26</xdr:row>
                    <xdr:rowOff>13335</xdr:rowOff>
                  </to>
                </anchor>
              </controlPr>
            </control>
          </mc:Choice>
        </mc:AlternateContent>
        <mc:AlternateContent>
          <mc:Choice Requires="x14">
            <control shapeId="15449" r:id="rId26" name="チェック 89">
              <controlPr locked="0" defaultSize="0" autoFill="0" autoLine="0" autoPict="0">
                <anchor moveWithCells="1">
                  <from xmlns:xdr="http://schemas.openxmlformats.org/drawingml/2006/spreadsheetDrawing">
                    <xdr:col>3</xdr:col>
                    <xdr:colOff>107950</xdr:colOff>
                    <xdr:row>26</xdr:row>
                    <xdr:rowOff>0</xdr:rowOff>
                  </from>
                  <to xmlns:xdr="http://schemas.openxmlformats.org/drawingml/2006/spreadsheetDrawing">
                    <xdr:col>4</xdr:col>
                    <xdr:colOff>266700</xdr:colOff>
                    <xdr:row>27</xdr:row>
                    <xdr:rowOff>13335</xdr:rowOff>
                  </to>
                </anchor>
              </controlPr>
            </control>
          </mc:Choice>
        </mc:AlternateContent>
        <mc:AlternateContent>
          <mc:Choice Requires="x14">
            <control shapeId="15450" r:id="rId27" name="チェック 90">
              <controlPr locked="0" defaultSize="0" autoFill="0" autoLine="0" autoPict="0">
                <anchor moveWithCells="1">
                  <from xmlns:xdr="http://schemas.openxmlformats.org/drawingml/2006/spreadsheetDrawing">
                    <xdr:col>3</xdr:col>
                    <xdr:colOff>107950</xdr:colOff>
                    <xdr:row>27</xdr:row>
                    <xdr:rowOff>0</xdr:rowOff>
                  </from>
                  <to xmlns:xdr="http://schemas.openxmlformats.org/drawingml/2006/spreadsheetDrawing">
                    <xdr:col>4</xdr:col>
                    <xdr:colOff>266700</xdr:colOff>
                    <xdr:row>28</xdr:row>
                    <xdr:rowOff>13335</xdr:rowOff>
                  </to>
                </anchor>
              </controlPr>
            </control>
          </mc:Choice>
        </mc:AlternateContent>
        <mc:AlternateContent>
          <mc:Choice Requires="x14">
            <control shapeId="15451" r:id="rId28" name="チェック 91">
              <controlPr locked="0" defaultSize="0" autoFill="0" autoLine="0" autoPict="0">
                <anchor moveWithCells="1">
                  <from xmlns:xdr="http://schemas.openxmlformats.org/drawingml/2006/spreadsheetDrawing">
                    <xdr:col>3</xdr:col>
                    <xdr:colOff>107950</xdr:colOff>
                    <xdr:row>28</xdr:row>
                    <xdr:rowOff>0</xdr:rowOff>
                  </from>
                  <to xmlns:xdr="http://schemas.openxmlformats.org/drawingml/2006/spreadsheetDrawing">
                    <xdr:col>4</xdr:col>
                    <xdr:colOff>266700</xdr:colOff>
                    <xdr:row>29</xdr:row>
                    <xdr:rowOff>12065</xdr:rowOff>
                  </to>
                </anchor>
              </controlPr>
            </control>
          </mc:Choice>
        </mc:AlternateContent>
        <mc:AlternateContent>
          <mc:Choice Requires="x14">
            <control shapeId="15452" r:id="rId29" name="チェック 92">
              <controlPr locked="0" defaultSize="0" autoFill="0" autoLine="0" autoPict="0">
                <anchor moveWithCells="1">
                  <from xmlns:xdr="http://schemas.openxmlformats.org/drawingml/2006/spreadsheetDrawing">
                    <xdr:col>3</xdr:col>
                    <xdr:colOff>107950</xdr:colOff>
                    <xdr:row>58</xdr:row>
                    <xdr:rowOff>0</xdr:rowOff>
                  </from>
                  <to xmlns:xdr="http://schemas.openxmlformats.org/drawingml/2006/spreadsheetDrawing">
                    <xdr:col>4</xdr:col>
                    <xdr:colOff>266700</xdr:colOff>
                    <xdr:row>59</xdr:row>
                    <xdr:rowOff>12065</xdr:rowOff>
                  </to>
                </anchor>
              </controlPr>
            </control>
          </mc:Choice>
        </mc:AlternateContent>
        <mc:AlternateContent>
          <mc:Choice Requires="x14">
            <control shapeId="15453" r:id="rId30" name="チェック 93">
              <controlPr locked="0" defaultSize="0" autoFill="0" autoLine="0" autoPict="0">
                <anchor moveWithCells="1">
                  <from xmlns:xdr="http://schemas.openxmlformats.org/drawingml/2006/spreadsheetDrawing">
                    <xdr:col>3</xdr:col>
                    <xdr:colOff>107950</xdr:colOff>
                    <xdr:row>59</xdr:row>
                    <xdr:rowOff>0</xdr:rowOff>
                  </from>
                  <to xmlns:xdr="http://schemas.openxmlformats.org/drawingml/2006/spreadsheetDrawing">
                    <xdr:col>4</xdr:col>
                    <xdr:colOff>266700</xdr:colOff>
                    <xdr:row>60</xdr:row>
                    <xdr:rowOff>12065</xdr:rowOff>
                  </to>
                </anchor>
              </controlPr>
            </control>
          </mc:Choice>
        </mc:AlternateContent>
        <mc:AlternateContent>
          <mc:Choice Requires="x14">
            <control shapeId="15454" r:id="rId31" name="チェック 94">
              <controlPr locked="0" defaultSize="0" autoFill="0" autoLine="0" autoPict="0">
                <anchor moveWithCells="1">
                  <from xmlns:xdr="http://schemas.openxmlformats.org/drawingml/2006/spreadsheetDrawing">
                    <xdr:col>3</xdr:col>
                    <xdr:colOff>107950</xdr:colOff>
                    <xdr:row>60</xdr:row>
                    <xdr:rowOff>0</xdr:rowOff>
                  </from>
                  <to xmlns:xdr="http://schemas.openxmlformats.org/drawingml/2006/spreadsheetDrawing">
                    <xdr:col>4</xdr:col>
                    <xdr:colOff>266700</xdr:colOff>
                    <xdr:row>61</xdr:row>
                    <xdr:rowOff>12065</xdr:rowOff>
                  </to>
                </anchor>
              </controlPr>
            </control>
          </mc:Choice>
        </mc:AlternateContent>
        <mc:AlternateContent>
          <mc:Choice Requires="x14">
            <control shapeId="15455" r:id="rId32" name="チェック 95">
              <controlPr locked="0" defaultSize="0" autoFill="0" autoLine="0" autoPict="0">
                <anchor moveWithCells="1">
                  <from xmlns:xdr="http://schemas.openxmlformats.org/drawingml/2006/spreadsheetDrawing">
                    <xdr:col>3</xdr:col>
                    <xdr:colOff>107950</xdr:colOff>
                    <xdr:row>61</xdr:row>
                    <xdr:rowOff>0</xdr:rowOff>
                  </from>
                  <to xmlns:xdr="http://schemas.openxmlformats.org/drawingml/2006/spreadsheetDrawing">
                    <xdr:col>4</xdr:col>
                    <xdr:colOff>266700</xdr:colOff>
                    <xdr:row>62</xdr:row>
                    <xdr:rowOff>12065</xdr:rowOff>
                  </to>
                </anchor>
              </controlPr>
            </control>
          </mc:Choice>
        </mc:AlternateContent>
        <mc:AlternateContent>
          <mc:Choice Requires="x14">
            <control shapeId="15456" r:id="rId33" name="チェック 96">
              <controlPr locked="0" defaultSize="0" autoFill="0" autoLine="0" autoPict="0">
                <anchor moveWithCells="1">
                  <from xmlns:xdr="http://schemas.openxmlformats.org/drawingml/2006/spreadsheetDrawing">
                    <xdr:col>3</xdr:col>
                    <xdr:colOff>107950</xdr:colOff>
                    <xdr:row>62</xdr:row>
                    <xdr:rowOff>0</xdr:rowOff>
                  </from>
                  <to xmlns:xdr="http://schemas.openxmlformats.org/drawingml/2006/spreadsheetDrawing">
                    <xdr:col>4</xdr:col>
                    <xdr:colOff>266700</xdr:colOff>
                    <xdr:row>63</xdr:row>
                    <xdr:rowOff>12065</xdr:rowOff>
                  </to>
                </anchor>
              </controlPr>
            </control>
          </mc:Choice>
        </mc:AlternateContent>
        <mc:AlternateContent>
          <mc:Choice Requires="x14">
            <control shapeId="15457" r:id="rId34" name="チェック 97">
              <controlPr locked="0" defaultSize="0" autoFill="0" autoLine="0" autoPict="0">
                <anchor moveWithCells="1">
                  <from xmlns:xdr="http://schemas.openxmlformats.org/drawingml/2006/spreadsheetDrawing">
                    <xdr:col>3</xdr:col>
                    <xdr:colOff>107950</xdr:colOff>
                    <xdr:row>63</xdr:row>
                    <xdr:rowOff>0</xdr:rowOff>
                  </from>
                  <to xmlns:xdr="http://schemas.openxmlformats.org/drawingml/2006/spreadsheetDrawing">
                    <xdr:col>4</xdr:col>
                    <xdr:colOff>266700</xdr:colOff>
                    <xdr:row>64</xdr:row>
                    <xdr:rowOff>12065</xdr:rowOff>
                  </to>
                </anchor>
              </controlPr>
            </control>
          </mc:Choice>
        </mc:AlternateContent>
        <mc:AlternateContent>
          <mc:Choice Requires="x14">
            <control shapeId="15465" r:id="rId35" name="グループ 105">
              <controlPr defaultSize="0" autoFill="0" autoPict="0">
                <anchor moveWithCells="1">
                  <from xmlns:xdr="http://schemas.openxmlformats.org/drawingml/2006/spreadsheetDrawing">
                    <xdr:col>2</xdr:col>
                    <xdr:colOff>190500</xdr:colOff>
                    <xdr:row>5</xdr:row>
                    <xdr:rowOff>193675</xdr:rowOff>
                  </from>
                  <to xmlns:xdr="http://schemas.openxmlformats.org/drawingml/2006/spreadsheetDrawing">
                    <xdr:col>4</xdr:col>
                    <xdr:colOff>107950</xdr:colOff>
                    <xdr:row>11</xdr:row>
                    <xdr:rowOff>130810</xdr:rowOff>
                  </to>
                </anchor>
              </controlPr>
            </control>
          </mc:Choice>
        </mc:AlternateContent>
        <mc:AlternateContent>
          <mc:Choice Requires="x14">
            <control shapeId="15466" r:id="rId36" name="オプション 106">
              <controlPr locked="0" defaultSize="0" autoFill="0" autoLine="0" autoPict="0">
                <anchor moveWithCells="1">
                  <from xmlns:xdr="http://schemas.openxmlformats.org/drawingml/2006/spreadsheetDrawing">
                    <xdr:col>3</xdr:col>
                    <xdr:colOff>0</xdr:colOff>
                    <xdr:row>9</xdr:row>
                    <xdr:rowOff>0</xdr:rowOff>
                  </from>
                  <to xmlns:xdr="http://schemas.openxmlformats.org/drawingml/2006/spreadsheetDrawing">
                    <xdr:col>3</xdr:col>
                    <xdr:colOff>272415</xdr:colOff>
                    <xdr:row>10</xdr:row>
                    <xdr:rowOff>13335</xdr:rowOff>
                  </to>
                </anchor>
              </controlPr>
            </control>
          </mc:Choice>
        </mc:AlternateContent>
        <mc:AlternateContent>
          <mc:Choice Requires="x14">
            <control shapeId="15467" r:id="rId37" name="オプション 107">
              <controlPr locked="0" defaultSize="0" autoFill="0" autoLine="0" autoPict="0">
                <anchor moveWithCells="1">
                  <from xmlns:xdr="http://schemas.openxmlformats.org/drawingml/2006/spreadsheetDrawing">
                    <xdr:col>3</xdr:col>
                    <xdr:colOff>0</xdr:colOff>
                    <xdr:row>10</xdr:row>
                    <xdr:rowOff>0</xdr:rowOff>
                  </from>
                  <to xmlns:xdr="http://schemas.openxmlformats.org/drawingml/2006/spreadsheetDrawing">
                    <xdr:col>3</xdr:col>
                    <xdr:colOff>272415</xdr:colOff>
                    <xdr:row>11</xdr:row>
                    <xdr:rowOff>13335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B2:AW108"/>
  <sheetViews>
    <sheetView showGridLines="0" view="pageBreakPreview" topLeftCell="A12" zoomScaleSheetLayoutView="100" workbookViewId="0">
      <selection activeCell="D12" sqref="D12:AC12"/>
    </sheetView>
  </sheetViews>
  <sheetFormatPr defaultColWidth="8.58203125" defaultRowHeight="16.5"/>
  <cols>
    <col min="1" max="1" width="8.58203125" style="2"/>
    <col min="2" max="30" width="3.58203125" style="2" customWidth="1"/>
    <col min="31" max="32" width="3.58203125" style="267" customWidth="1"/>
    <col min="33" max="33" width="3.58203125" style="368" customWidth="1"/>
    <col min="34" max="34" width="3.58203125" style="2" customWidth="1"/>
    <col min="35" max="35" width="20.08203125" style="21" hidden="1" customWidth="1"/>
    <col min="36" max="36" width="3" style="2" hidden="1" customWidth="1"/>
    <col min="37" max="40" width="3" style="2" customWidth="1"/>
    <col min="41" max="16384" width="8.58203125" style="2"/>
  </cols>
  <sheetData>
    <row r="1" spans="2:36" ht="15" customHeight="1"/>
    <row r="2" spans="2:36" ht="19.5">
      <c r="B2" s="270"/>
      <c r="C2" s="276" t="s">
        <v>5323</v>
      </c>
      <c r="D2" s="270"/>
      <c r="E2" s="270"/>
      <c r="F2" s="270"/>
      <c r="G2" s="270"/>
      <c r="H2" s="270"/>
      <c r="I2" s="270"/>
      <c r="J2" s="270"/>
      <c r="K2" s="270"/>
      <c r="L2" s="334"/>
      <c r="M2" s="334"/>
      <c r="N2" s="338"/>
      <c r="O2" s="334"/>
      <c r="P2" s="334"/>
      <c r="Q2" s="334"/>
      <c r="R2" s="334"/>
      <c r="S2" s="334"/>
      <c r="T2" s="334"/>
      <c r="U2" s="334"/>
      <c r="V2" s="334"/>
      <c r="W2" s="334"/>
      <c r="X2" s="334"/>
      <c r="Y2" s="334"/>
      <c r="Z2" s="334"/>
      <c r="AA2" s="334"/>
      <c r="AB2" s="334"/>
      <c r="AC2" s="334"/>
      <c r="AD2" s="334"/>
      <c r="AE2" s="334"/>
      <c r="AF2" s="334"/>
      <c r="AG2" s="486"/>
      <c r="AH2" s="338"/>
      <c r="AI2" s="405" t="s">
        <v>580</v>
      </c>
    </row>
    <row r="3" spans="2:36">
      <c r="B3" s="267"/>
      <c r="D3" s="267"/>
      <c r="E3" s="267"/>
      <c r="F3" s="267"/>
      <c r="G3" s="267"/>
      <c r="H3" s="267"/>
      <c r="I3" s="267"/>
      <c r="J3" s="267"/>
      <c r="K3" s="267"/>
      <c r="L3" s="267"/>
      <c r="M3" s="267"/>
      <c r="N3" s="267"/>
      <c r="O3" s="267"/>
      <c r="Q3" s="267"/>
      <c r="S3" s="267"/>
      <c r="U3" s="267"/>
      <c r="W3" s="267"/>
      <c r="X3" s="267"/>
      <c r="Y3" s="267"/>
      <c r="Z3" s="267"/>
      <c r="AA3" s="267"/>
      <c r="AB3" s="267"/>
      <c r="AC3" s="267"/>
      <c r="AG3" s="487"/>
      <c r="AI3" s="405"/>
    </row>
    <row r="4" spans="2:36">
      <c r="B4" s="267"/>
      <c r="C4" s="3" t="s">
        <v>11047</v>
      </c>
      <c r="D4" s="267"/>
      <c r="E4" s="267"/>
      <c r="F4" s="267"/>
      <c r="G4" s="267"/>
      <c r="H4" s="267"/>
      <c r="I4" s="267"/>
      <c r="J4" s="267"/>
      <c r="K4" s="267"/>
      <c r="L4" s="267"/>
      <c r="M4" s="267"/>
      <c r="N4" s="267"/>
      <c r="O4" s="267"/>
      <c r="Q4" s="267"/>
      <c r="S4" s="267"/>
      <c r="U4" s="267"/>
      <c r="W4" s="267"/>
      <c r="X4" s="267"/>
      <c r="Y4" s="267"/>
      <c r="Z4" s="267"/>
      <c r="AA4" s="267"/>
      <c r="AB4" s="267"/>
      <c r="AC4" s="267"/>
      <c r="AG4" s="487"/>
      <c r="AI4" s="405"/>
    </row>
    <row r="5" spans="2:36" s="267" customFormat="1" ht="15.75">
      <c r="B5" s="271"/>
      <c r="C5" s="277">
        <v>1</v>
      </c>
      <c r="D5" s="277" t="s">
        <v>1029</v>
      </c>
      <c r="E5" s="277"/>
      <c r="F5" s="277"/>
      <c r="G5" s="277"/>
      <c r="H5" s="277"/>
      <c r="I5" s="277"/>
      <c r="J5" s="277"/>
      <c r="K5" s="277"/>
      <c r="L5" s="277"/>
      <c r="M5" s="277"/>
      <c r="N5" s="277"/>
      <c r="O5" s="277"/>
      <c r="P5" s="277"/>
      <c r="Q5" s="277"/>
      <c r="R5" s="277"/>
      <c r="S5" s="277"/>
      <c r="T5" s="277"/>
      <c r="U5" s="277"/>
      <c r="V5" s="277"/>
      <c r="W5" s="277"/>
      <c r="X5" s="277"/>
      <c r="Y5" s="277"/>
      <c r="Z5" s="277"/>
      <c r="AA5" s="277"/>
      <c r="AB5" s="277"/>
      <c r="AC5" s="277"/>
      <c r="AG5" s="396"/>
      <c r="AI5" s="466"/>
    </row>
    <row r="6" spans="2:36" s="267" customFormat="1" ht="15.75">
      <c r="B6" s="271"/>
      <c r="C6" s="277"/>
      <c r="D6" s="277" t="s">
        <v>1040</v>
      </c>
      <c r="E6" s="277"/>
      <c r="F6" s="277"/>
      <c r="G6" s="277"/>
      <c r="H6" s="277"/>
      <c r="I6" s="277"/>
      <c r="J6" s="277"/>
      <c r="K6" s="277"/>
      <c r="L6" s="277"/>
      <c r="M6" s="277"/>
      <c r="N6" s="277"/>
      <c r="O6" s="277"/>
      <c r="P6" s="277"/>
      <c r="Q6" s="277"/>
      <c r="R6" s="277"/>
      <c r="S6" s="277"/>
      <c r="T6" s="277"/>
      <c r="U6" s="277"/>
      <c r="V6" s="277"/>
      <c r="W6" s="277"/>
      <c r="X6" s="277"/>
      <c r="Y6" s="277"/>
      <c r="Z6" s="277"/>
      <c r="AA6" s="277"/>
      <c r="AB6" s="277"/>
      <c r="AC6" s="277"/>
      <c r="AG6" s="396" t="str">
        <f>IF(AI6=TRUE,IF(OR(AI7:AI12)=TRUE,"a,","a"),"")</f>
        <v>a,</v>
      </c>
      <c r="AI6" s="401" t="b">
        <v>1</v>
      </c>
    </row>
    <row r="7" spans="2:36" ht="16.399999999999999" customHeight="1">
      <c r="B7" s="271"/>
      <c r="C7" s="346"/>
      <c r="D7" s="289"/>
      <c r="E7" s="500" t="s">
        <v>1042</v>
      </c>
      <c r="F7" s="309" t="s">
        <v>1044</v>
      </c>
      <c r="G7" s="309"/>
      <c r="H7" s="309"/>
      <c r="I7" s="309"/>
      <c r="J7" s="309"/>
      <c r="K7" s="309"/>
      <c r="L7" s="309"/>
      <c r="M7" s="309"/>
      <c r="N7" s="339"/>
      <c r="O7" s="309"/>
      <c r="P7" s="515"/>
      <c r="Q7" s="339"/>
      <c r="R7" s="500" t="s">
        <v>1081</v>
      </c>
      <c r="S7" s="309" t="s">
        <v>1094</v>
      </c>
      <c r="T7" s="28"/>
      <c r="U7" s="309"/>
      <c r="V7" s="479"/>
      <c r="W7" s="309"/>
      <c r="X7" s="500"/>
      <c r="Y7" s="309"/>
      <c r="Z7" s="309"/>
      <c r="AA7" s="309"/>
      <c r="AB7" s="309"/>
      <c r="AC7" s="350"/>
      <c r="AE7" s="384" t="str">
        <f>IF(AND(AI12=TRUE,OR(AI6:AI11)=TRUE),"入力不備",IF(OR(AI6:AI12)=TRUE,CONCATENATE(AG6,AG7,AG8,AG9,AG10,AG11,AG12),"未回答"))</f>
        <v>a,c,d</v>
      </c>
      <c r="AF7" s="392"/>
      <c r="AG7" s="396" t="str">
        <f>IF(AI7=TRUE,IF(OR(AI8:AI12)=TRUE,"b,","b"),"")</f>
        <v/>
      </c>
      <c r="AI7" s="401" t="b">
        <v>0</v>
      </c>
      <c r="AJ7" s="312"/>
    </row>
    <row r="8" spans="2:36" ht="16.399999999999999" customHeight="1">
      <c r="B8" s="271"/>
      <c r="C8" s="346"/>
      <c r="D8" s="413"/>
      <c r="E8" s="501" t="s">
        <v>1059</v>
      </c>
      <c r="F8" s="277" t="s">
        <v>1062</v>
      </c>
      <c r="G8" s="277"/>
      <c r="H8" s="277"/>
      <c r="I8" s="277"/>
      <c r="J8" s="277"/>
      <c r="K8" s="277"/>
      <c r="L8" s="277"/>
      <c r="M8" s="277"/>
      <c r="N8" s="335"/>
      <c r="O8" s="277"/>
      <c r="P8" s="266"/>
      <c r="Q8" s="277"/>
      <c r="R8" s="501" t="s">
        <v>1097</v>
      </c>
      <c r="S8" s="277" t="s">
        <v>769</v>
      </c>
      <c r="U8" s="33"/>
      <c r="V8" s="33"/>
      <c r="W8" s="33"/>
      <c r="X8" s="524"/>
      <c r="Y8" s="33"/>
      <c r="Z8" s="277"/>
      <c r="AA8" s="277"/>
      <c r="AB8" s="277"/>
      <c r="AC8" s="351"/>
      <c r="AE8" s="385"/>
      <c r="AF8" s="393"/>
      <c r="AG8" s="396" t="str">
        <f>IF(AI8=TRUE,IF(OR(AI9:AI12)=TRUE,"c,","c"),"")</f>
        <v>c,</v>
      </c>
      <c r="AI8" s="401" t="b">
        <v>1</v>
      </c>
      <c r="AJ8" s="312"/>
    </row>
    <row r="9" spans="2:36" ht="16.399999999999999" customHeight="1">
      <c r="B9" s="271"/>
      <c r="C9" s="346"/>
      <c r="D9" s="290"/>
      <c r="E9" s="501" t="s">
        <v>102</v>
      </c>
      <c r="F9" s="277" t="s">
        <v>11792</v>
      </c>
      <c r="G9" s="277"/>
      <c r="H9" s="277"/>
      <c r="I9" s="277"/>
      <c r="J9" s="277"/>
      <c r="K9" s="277"/>
      <c r="L9" s="277"/>
      <c r="M9" s="277"/>
      <c r="N9" s="335"/>
      <c r="O9" s="277"/>
      <c r="P9" s="266"/>
      <c r="Q9" s="277"/>
      <c r="R9" s="520" t="s">
        <v>1125</v>
      </c>
      <c r="S9" s="267" t="s">
        <v>1130</v>
      </c>
      <c r="U9" s="33"/>
      <c r="V9" s="33"/>
      <c r="W9" s="277"/>
      <c r="X9" s="501"/>
      <c r="Y9" s="277"/>
      <c r="Z9" s="277"/>
      <c r="AA9" s="277"/>
      <c r="AB9" s="277"/>
      <c r="AC9" s="351"/>
      <c r="AE9" s="385"/>
      <c r="AF9" s="393"/>
      <c r="AG9" s="396" t="str">
        <f>IF(AI9=TRUE,IF(OR(AI10:AI12)=TRUE,"d,","d"),"")</f>
        <v>d</v>
      </c>
      <c r="AI9" s="401" t="b">
        <v>1</v>
      </c>
      <c r="AJ9" s="312"/>
    </row>
    <row r="10" spans="2:36" ht="16.399999999999999" customHeight="1">
      <c r="B10" s="271"/>
      <c r="C10" s="346"/>
      <c r="D10" s="295"/>
      <c r="E10" s="333"/>
      <c r="F10" s="315" t="s">
        <v>7144</v>
      </c>
      <c r="G10" s="333"/>
      <c r="H10" s="333"/>
      <c r="I10" s="333"/>
      <c r="J10" s="313"/>
      <c r="K10" s="313"/>
      <c r="L10" s="313"/>
      <c r="M10" s="336"/>
      <c r="N10" s="313"/>
      <c r="O10" s="480"/>
      <c r="P10" s="516"/>
      <c r="Q10" s="313"/>
      <c r="R10" s="521" t="s">
        <v>1142</v>
      </c>
      <c r="S10" s="313" t="s">
        <v>56</v>
      </c>
      <c r="U10" s="313"/>
      <c r="V10" s="313"/>
      <c r="W10" s="313"/>
      <c r="X10" s="521"/>
      <c r="Y10" s="313"/>
      <c r="Z10" s="313"/>
      <c r="AA10" s="313"/>
      <c r="AB10" s="313"/>
      <c r="AC10" s="355"/>
      <c r="AE10" s="386"/>
      <c r="AF10" s="394"/>
      <c r="AG10" s="396" t="str">
        <f>IF(AI10=TRUE,IF(OR(AI11:AI12)=TRUE,"e,","e"),"")</f>
        <v/>
      </c>
      <c r="AI10" s="401" t="b">
        <v>0</v>
      </c>
      <c r="AJ10" s="277"/>
    </row>
    <row r="11" spans="2:36">
      <c r="B11" s="271"/>
      <c r="C11" s="346"/>
      <c r="D11" s="493" t="s">
        <v>1147</v>
      </c>
      <c r="E11" s="310"/>
      <c r="F11" s="328"/>
      <c r="G11" s="328"/>
      <c r="H11" s="328"/>
      <c r="I11" s="328"/>
      <c r="J11" s="328"/>
      <c r="K11" s="328"/>
      <c r="L11" s="328"/>
      <c r="M11" s="328"/>
      <c r="N11" s="328"/>
      <c r="O11" s="310"/>
      <c r="P11" s="328"/>
      <c r="Q11" s="328"/>
      <c r="R11" s="328"/>
      <c r="S11" s="328"/>
      <c r="T11" s="328"/>
      <c r="U11" s="328"/>
      <c r="V11" s="328"/>
      <c r="W11" s="310"/>
      <c r="X11" s="310"/>
      <c r="Y11" s="310"/>
      <c r="Z11" s="328"/>
      <c r="AA11" s="328"/>
      <c r="AB11" s="328"/>
      <c r="AC11" s="352"/>
      <c r="AD11" s="367"/>
      <c r="AE11" s="374" t="str">
        <f>IF(AI11=FALSE,"―",IF(D12="","未回答","回答済"))</f>
        <v>―</v>
      </c>
      <c r="AF11" s="389"/>
      <c r="AG11" s="396" t="str">
        <f>IF(AI11=TRUE,IF(AI12=TRUE,"f,","f"),"")</f>
        <v/>
      </c>
      <c r="AI11" s="401" t="b">
        <v>0</v>
      </c>
      <c r="AJ11" s="277"/>
    </row>
    <row r="12" spans="2:36">
      <c r="B12" s="271"/>
      <c r="C12" s="346"/>
      <c r="D12" s="287"/>
      <c r="E12" s="311"/>
      <c r="F12" s="311"/>
      <c r="G12" s="311"/>
      <c r="H12" s="311"/>
      <c r="I12" s="311"/>
      <c r="J12" s="311"/>
      <c r="K12" s="311"/>
      <c r="L12" s="311"/>
      <c r="M12" s="311"/>
      <c r="N12" s="311"/>
      <c r="O12" s="311"/>
      <c r="P12" s="311"/>
      <c r="Q12" s="311"/>
      <c r="R12" s="311"/>
      <c r="S12" s="311"/>
      <c r="T12" s="311"/>
      <c r="U12" s="311"/>
      <c r="V12" s="311"/>
      <c r="W12" s="311"/>
      <c r="X12" s="311"/>
      <c r="Y12" s="311"/>
      <c r="Z12" s="311"/>
      <c r="AA12" s="311"/>
      <c r="AB12" s="311"/>
      <c r="AC12" s="353"/>
      <c r="AD12" s="367"/>
      <c r="AE12" s="376"/>
      <c r="AF12" s="391"/>
      <c r="AG12" s="396" t="str">
        <f>IF(AI12=TRUE,"g","")</f>
        <v/>
      </c>
      <c r="AI12" s="401" t="b">
        <v>0</v>
      </c>
      <c r="AJ12" s="277"/>
    </row>
    <row r="13" spans="2:36" ht="18.75">
      <c r="B13" s="271"/>
      <c r="C13" s="271"/>
      <c r="D13" s="277"/>
      <c r="E13" s="312"/>
      <c r="F13" s="277"/>
      <c r="G13" s="277"/>
      <c r="H13" s="277"/>
      <c r="I13" s="277"/>
      <c r="J13" s="277"/>
      <c r="K13" s="277"/>
      <c r="L13" s="277"/>
      <c r="M13" s="277"/>
      <c r="N13" s="277"/>
      <c r="O13" s="312"/>
      <c r="P13" s="277"/>
      <c r="Q13" s="277"/>
      <c r="R13" s="277"/>
      <c r="S13" s="277"/>
      <c r="T13" s="277"/>
      <c r="U13" s="277"/>
      <c r="V13" s="277"/>
      <c r="W13" s="312"/>
      <c r="X13" s="312"/>
      <c r="Y13" s="312"/>
      <c r="Z13" s="277"/>
      <c r="AA13" s="277"/>
      <c r="AB13" s="277"/>
      <c r="AC13" s="277"/>
      <c r="AD13" s="277"/>
      <c r="AE13" s="445"/>
      <c r="AF13" s="445"/>
      <c r="AG13" s="396"/>
      <c r="AI13" s="31">
        <f>D12</f>
        <v>0</v>
      </c>
      <c r="AJ13" s="277"/>
    </row>
    <row r="14" spans="2:36" s="267" customFormat="1" ht="15.75">
      <c r="B14" s="271"/>
      <c r="C14" s="267">
        <v>2</v>
      </c>
      <c r="D14" s="277" t="s">
        <v>1622</v>
      </c>
      <c r="E14" s="277"/>
      <c r="F14" s="277"/>
      <c r="G14" s="277"/>
      <c r="H14" s="277"/>
      <c r="I14" s="277"/>
      <c r="J14" s="277"/>
      <c r="K14" s="277"/>
      <c r="L14" s="277"/>
      <c r="M14" s="277"/>
      <c r="N14" s="277"/>
      <c r="O14" s="277"/>
      <c r="P14" s="277"/>
      <c r="Q14" s="277"/>
      <c r="R14" s="277"/>
      <c r="S14" s="277"/>
      <c r="T14" s="277"/>
      <c r="U14" s="277"/>
      <c r="V14" s="277"/>
      <c r="W14" s="277"/>
      <c r="X14" s="277"/>
      <c r="Y14" s="277"/>
      <c r="Z14" s="277"/>
      <c r="AA14" s="277"/>
      <c r="AB14" s="277"/>
      <c r="AC14" s="277"/>
      <c r="AG14" s="396"/>
      <c r="AI14" s="401"/>
      <c r="AJ14" s="277"/>
    </row>
    <row r="15" spans="2:36" s="267" customFormat="1" ht="15.75">
      <c r="B15" s="271"/>
      <c r="D15" s="277" t="s">
        <v>11182</v>
      </c>
      <c r="E15" s="277"/>
      <c r="F15" s="277"/>
      <c r="G15" s="277"/>
      <c r="H15" s="277"/>
      <c r="I15" s="277"/>
      <c r="J15" s="277"/>
      <c r="K15" s="277"/>
      <c r="L15" s="277"/>
      <c r="M15" s="277"/>
      <c r="N15" s="277"/>
      <c r="O15" s="277"/>
      <c r="P15" s="277"/>
      <c r="Q15" s="277"/>
      <c r="R15" s="277"/>
      <c r="S15" s="277"/>
      <c r="T15" s="277"/>
      <c r="U15" s="277"/>
      <c r="V15" s="277"/>
      <c r="W15" s="277"/>
      <c r="X15" s="277"/>
      <c r="Y15" s="277"/>
      <c r="Z15" s="277"/>
      <c r="AA15" s="277"/>
      <c r="AB15" s="277"/>
      <c r="AC15" s="277"/>
      <c r="AG15" s="396"/>
      <c r="AI15" s="401"/>
      <c r="AJ15" s="277"/>
    </row>
    <row r="16" spans="2:36" s="267" customFormat="1" ht="15.75">
      <c r="B16" s="271"/>
      <c r="D16" s="277" t="s">
        <v>3783</v>
      </c>
      <c r="E16" s="277"/>
      <c r="F16" s="277"/>
      <c r="G16" s="277"/>
      <c r="H16" s="277"/>
      <c r="I16" s="277"/>
      <c r="J16" s="277"/>
      <c r="K16" s="277"/>
      <c r="L16" s="277"/>
      <c r="M16" s="277"/>
      <c r="N16" s="277"/>
      <c r="O16" s="277"/>
      <c r="P16" s="277"/>
      <c r="Q16" s="277"/>
      <c r="R16" s="277"/>
      <c r="S16" s="277"/>
      <c r="T16" s="277"/>
      <c r="U16" s="277"/>
      <c r="V16" s="277"/>
      <c r="W16" s="277"/>
      <c r="X16" s="277"/>
      <c r="Y16" s="277"/>
      <c r="Z16" s="277"/>
      <c r="AA16" s="277"/>
      <c r="AB16" s="277"/>
      <c r="AC16" s="277"/>
      <c r="AG16" s="396"/>
      <c r="AI16" s="401"/>
      <c r="AJ16" s="277"/>
    </row>
    <row r="17" spans="2:36" s="267" customFormat="1" ht="15.75">
      <c r="B17" s="271"/>
      <c r="D17" s="277" t="s">
        <v>11178</v>
      </c>
      <c r="E17" s="277"/>
      <c r="F17" s="277"/>
      <c r="G17" s="277"/>
      <c r="H17" s="277"/>
      <c r="I17" s="277"/>
      <c r="J17" s="277"/>
      <c r="K17" s="277"/>
      <c r="L17" s="277"/>
      <c r="M17" s="277"/>
      <c r="N17" s="277"/>
      <c r="O17" s="277"/>
      <c r="P17" s="277"/>
      <c r="Q17" s="277"/>
      <c r="R17" s="277"/>
      <c r="S17" s="277"/>
      <c r="T17" s="277"/>
      <c r="U17" s="277"/>
      <c r="V17" s="277"/>
      <c r="W17" s="277"/>
      <c r="X17" s="277"/>
      <c r="Y17" s="277"/>
      <c r="Z17" s="277"/>
      <c r="AA17" s="277"/>
      <c r="AB17" s="277"/>
      <c r="AC17" s="277"/>
      <c r="AG17" s="396"/>
      <c r="AI17" s="401"/>
      <c r="AJ17" s="277"/>
    </row>
    <row r="18" spans="2:36" ht="47.25" customHeight="1">
      <c r="B18" s="271"/>
      <c r="C18" s="271"/>
      <c r="D18" s="267"/>
      <c r="E18" s="475"/>
      <c r="F18" s="475"/>
      <c r="G18" s="475"/>
      <c r="H18" s="475"/>
      <c r="I18" s="475"/>
      <c r="K18" s="278"/>
      <c r="L18" s="278"/>
      <c r="M18" s="278"/>
      <c r="N18" s="278"/>
      <c r="O18" s="512" t="s">
        <v>8871</v>
      </c>
      <c r="P18" s="512"/>
      <c r="Q18" s="512"/>
      <c r="R18" s="512" t="s">
        <v>4363</v>
      </c>
      <c r="S18" s="512"/>
      <c r="T18" s="512"/>
      <c r="U18" s="512" t="s">
        <v>1823</v>
      </c>
      <c r="V18" s="512"/>
      <c r="W18" s="512"/>
      <c r="X18" s="512" t="s">
        <v>9234</v>
      </c>
      <c r="Y18" s="512"/>
      <c r="Z18" s="512"/>
      <c r="AA18" s="512" t="s">
        <v>11179</v>
      </c>
      <c r="AB18" s="512"/>
      <c r="AC18" s="512"/>
      <c r="AD18" s="278"/>
      <c r="AE18" s="277"/>
      <c r="AG18" s="396"/>
      <c r="AI18" s="401"/>
      <c r="AJ18" s="277"/>
    </row>
    <row r="19" spans="2:36" ht="16.5" customHeight="1">
      <c r="B19" s="271"/>
      <c r="C19" s="271"/>
      <c r="D19" s="494" t="s">
        <v>10370</v>
      </c>
      <c r="E19" s="494"/>
      <c r="F19" s="494"/>
      <c r="G19" s="494"/>
      <c r="H19" s="494"/>
      <c r="I19" s="494"/>
      <c r="J19" s="494"/>
      <c r="K19" s="494"/>
      <c r="L19" s="494"/>
      <c r="M19" s="494"/>
      <c r="N19" s="494"/>
      <c r="O19" s="513"/>
      <c r="P19" s="517"/>
      <c r="Q19" s="518"/>
      <c r="R19" s="513"/>
      <c r="S19" s="517"/>
      <c r="T19" s="518"/>
      <c r="U19" s="513"/>
      <c r="V19" s="517"/>
      <c r="W19" s="518"/>
      <c r="X19" s="513"/>
      <c r="Y19" s="517"/>
      <c r="Z19" s="518"/>
      <c r="AA19" s="513"/>
      <c r="AB19" s="517"/>
      <c r="AC19" s="518"/>
      <c r="AD19" s="273"/>
      <c r="AE19" s="529">
        <f>IF(AI19&gt;0,AI19,"未回答")</f>
        <v>1</v>
      </c>
      <c r="AF19" s="529"/>
      <c r="AG19" s="396"/>
      <c r="AI19" s="31">
        <v>1</v>
      </c>
      <c r="AJ19" s="277"/>
    </row>
    <row r="20" spans="2:36" ht="16.5" customHeight="1">
      <c r="B20" s="271"/>
      <c r="C20" s="271"/>
      <c r="D20" s="495" t="s">
        <v>778</v>
      </c>
      <c r="E20" s="502"/>
      <c r="F20" s="502"/>
      <c r="G20" s="502"/>
      <c r="H20" s="502"/>
      <c r="I20" s="502"/>
      <c r="J20" s="502"/>
      <c r="K20" s="502"/>
      <c r="L20" s="502"/>
      <c r="M20" s="502"/>
      <c r="N20" s="511"/>
      <c r="O20" s="513"/>
      <c r="P20" s="517"/>
      <c r="Q20" s="518"/>
      <c r="R20" s="513"/>
      <c r="S20" s="517"/>
      <c r="T20" s="518"/>
      <c r="U20" s="513"/>
      <c r="V20" s="517"/>
      <c r="W20" s="518"/>
      <c r="X20" s="513"/>
      <c r="Y20" s="517"/>
      <c r="Z20" s="518"/>
      <c r="AA20" s="513"/>
      <c r="AB20" s="517"/>
      <c r="AC20" s="518"/>
      <c r="AD20" s="273"/>
      <c r="AE20" s="529">
        <f>IF(AI20&gt;0,AI20,"未回答")</f>
        <v>2</v>
      </c>
      <c r="AF20" s="529"/>
      <c r="AG20" s="396"/>
      <c r="AI20" s="31">
        <v>2</v>
      </c>
      <c r="AJ20" s="277"/>
    </row>
    <row r="21" spans="2:36" s="267" customFormat="1" ht="15.75" customHeight="1">
      <c r="B21" s="271"/>
      <c r="C21" s="277"/>
      <c r="D21" s="495" t="s">
        <v>8842</v>
      </c>
      <c r="E21" s="502"/>
      <c r="F21" s="502"/>
      <c r="G21" s="502"/>
      <c r="H21" s="502"/>
      <c r="I21" s="502"/>
      <c r="J21" s="502"/>
      <c r="K21" s="502"/>
      <c r="L21" s="502"/>
      <c r="M21" s="502"/>
      <c r="N21" s="511"/>
      <c r="O21" s="513"/>
      <c r="P21" s="517"/>
      <c r="Q21" s="518"/>
      <c r="R21" s="513"/>
      <c r="S21" s="517"/>
      <c r="T21" s="518"/>
      <c r="U21" s="513"/>
      <c r="V21" s="517"/>
      <c r="W21" s="518"/>
      <c r="X21" s="513"/>
      <c r="Y21" s="517"/>
      <c r="Z21" s="518"/>
      <c r="AA21" s="513"/>
      <c r="AB21" s="517"/>
      <c r="AC21" s="518"/>
      <c r="AD21" s="273"/>
      <c r="AE21" s="529">
        <f>IF(AI21&gt;0,AI21,"未回答")</f>
        <v>3</v>
      </c>
      <c r="AF21" s="529"/>
      <c r="AG21" s="396"/>
      <c r="AI21" s="405">
        <v>3</v>
      </c>
      <c r="AJ21" s="277"/>
    </row>
    <row r="22" spans="2:36" ht="16.5" customHeight="1">
      <c r="B22" s="271"/>
      <c r="C22" s="277"/>
      <c r="D22" s="495" t="s">
        <v>10195</v>
      </c>
      <c r="E22" s="502"/>
      <c r="F22" s="502"/>
      <c r="G22" s="502"/>
      <c r="H22" s="502"/>
      <c r="I22" s="502"/>
      <c r="J22" s="502"/>
      <c r="K22" s="502"/>
      <c r="L22" s="502"/>
      <c r="M22" s="502"/>
      <c r="N22" s="511"/>
      <c r="O22" s="513"/>
      <c r="P22" s="517"/>
      <c r="Q22" s="518"/>
      <c r="R22" s="513"/>
      <c r="S22" s="517"/>
      <c r="T22" s="518"/>
      <c r="U22" s="513"/>
      <c r="V22" s="517"/>
      <c r="W22" s="518"/>
      <c r="X22" s="513"/>
      <c r="Y22" s="517"/>
      <c r="Z22" s="518"/>
      <c r="AA22" s="513"/>
      <c r="AB22" s="517"/>
      <c r="AC22" s="518"/>
      <c r="AD22" s="273"/>
      <c r="AE22" s="529">
        <f>IF(AI22&gt;0,AI22,"未回答")</f>
        <v>4</v>
      </c>
      <c r="AF22" s="529"/>
      <c r="AG22" s="396"/>
      <c r="AI22" s="405">
        <v>4</v>
      </c>
      <c r="AJ22" s="277"/>
    </row>
    <row r="23" spans="2:36" ht="16.5" customHeight="1">
      <c r="B23" s="271"/>
      <c r="C23" s="277"/>
      <c r="D23" s="495" t="s">
        <v>857</v>
      </c>
      <c r="E23" s="502"/>
      <c r="F23" s="502"/>
      <c r="G23" s="502"/>
      <c r="H23" s="502"/>
      <c r="I23" s="502"/>
      <c r="J23" s="502"/>
      <c r="K23" s="502"/>
      <c r="L23" s="502"/>
      <c r="M23" s="502"/>
      <c r="N23" s="511"/>
      <c r="O23" s="513"/>
      <c r="P23" s="517"/>
      <c r="Q23" s="518"/>
      <c r="R23" s="513"/>
      <c r="S23" s="517"/>
      <c r="T23" s="518"/>
      <c r="U23" s="513"/>
      <c r="V23" s="517"/>
      <c r="W23" s="518"/>
      <c r="X23" s="513"/>
      <c r="Y23" s="517"/>
      <c r="Z23" s="518"/>
      <c r="AA23" s="513"/>
      <c r="AB23" s="517"/>
      <c r="AC23" s="518"/>
      <c r="AD23" s="273"/>
      <c r="AE23" s="529">
        <f>IF(AI23&gt;0,AI23,"未回答")</f>
        <v>4</v>
      </c>
      <c r="AF23" s="529"/>
      <c r="AG23" s="396"/>
      <c r="AI23" s="405">
        <v>4</v>
      </c>
      <c r="AJ23" s="277"/>
    </row>
    <row r="24" spans="2:36">
      <c r="B24" s="271"/>
      <c r="C24" s="267"/>
      <c r="D24" s="265"/>
      <c r="E24" s="267"/>
      <c r="F24" s="267"/>
      <c r="G24" s="267"/>
      <c r="H24" s="267"/>
      <c r="I24" s="267"/>
      <c r="J24" s="267"/>
      <c r="K24" s="267"/>
      <c r="L24" s="267"/>
      <c r="M24" s="267"/>
      <c r="N24" s="267"/>
      <c r="O24" s="267"/>
      <c r="P24" s="267"/>
      <c r="Q24" s="267"/>
      <c r="R24" s="267"/>
      <c r="S24" s="267"/>
      <c r="T24" s="267"/>
      <c r="U24" s="267"/>
      <c r="V24" s="267"/>
      <c r="W24" s="267"/>
      <c r="X24" s="267"/>
      <c r="Y24" s="267"/>
      <c r="Z24" s="267"/>
      <c r="AA24" s="267"/>
      <c r="AB24" s="267"/>
      <c r="AC24" s="267"/>
      <c r="AE24" s="314"/>
      <c r="AF24" s="314"/>
      <c r="AG24" s="396"/>
      <c r="AI24" s="405"/>
      <c r="AJ24" s="277"/>
    </row>
    <row r="25" spans="2:36" s="269" customFormat="1">
      <c r="B25" s="265"/>
      <c r="C25" s="382" t="s">
        <v>6431</v>
      </c>
      <c r="D25" s="265"/>
      <c r="F25" s="265"/>
      <c r="G25" s="265"/>
      <c r="H25" s="265"/>
      <c r="I25" s="265"/>
      <c r="J25" s="265"/>
      <c r="K25" s="265"/>
      <c r="L25" s="265"/>
      <c r="M25" s="265"/>
      <c r="N25" s="265"/>
      <c r="O25" s="265"/>
      <c r="P25" s="265"/>
      <c r="Q25" s="265"/>
      <c r="R25" s="265"/>
      <c r="S25" s="265"/>
      <c r="T25" s="265"/>
      <c r="U25" s="265"/>
      <c r="V25" s="265"/>
      <c r="W25" s="265"/>
      <c r="X25" s="265"/>
      <c r="Y25" s="265"/>
      <c r="Z25" s="265"/>
      <c r="AA25" s="265"/>
      <c r="AB25" s="265"/>
      <c r="AC25" s="265"/>
      <c r="AD25" s="265"/>
      <c r="AE25" s="265"/>
      <c r="AF25" s="265"/>
      <c r="AG25" s="487"/>
      <c r="AI25" s="403"/>
    </row>
    <row r="26" spans="2:36" s="269" customFormat="1">
      <c r="B26" s="275"/>
      <c r="C26" s="279">
        <v>3</v>
      </c>
      <c r="D26" s="279" t="s">
        <v>7503</v>
      </c>
      <c r="E26" s="279"/>
      <c r="F26" s="279"/>
      <c r="G26" s="279"/>
      <c r="H26" s="279"/>
      <c r="I26" s="279"/>
      <c r="J26" s="279"/>
      <c r="K26" s="279"/>
      <c r="L26" s="279"/>
      <c r="M26" s="279"/>
      <c r="N26" s="279"/>
      <c r="O26" s="279"/>
      <c r="P26" s="279"/>
      <c r="Q26" s="279"/>
      <c r="R26" s="279"/>
      <c r="S26" s="279"/>
      <c r="T26" s="279"/>
      <c r="U26" s="279"/>
      <c r="V26" s="279"/>
      <c r="W26" s="279"/>
      <c r="X26" s="279"/>
      <c r="Y26" s="279"/>
      <c r="Z26" s="279"/>
      <c r="AA26" s="279"/>
      <c r="AB26" s="279"/>
      <c r="AC26" s="279"/>
      <c r="AD26" s="265"/>
      <c r="AE26" s="265"/>
      <c r="AF26" s="265"/>
      <c r="AG26" s="487"/>
      <c r="AI26" s="403"/>
    </row>
    <row r="27" spans="2:36" s="269" customFormat="1">
      <c r="B27" s="275"/>
      <c r="C27" s="279"/>
      <c r="D27" s="496"/>
      <c r="E27" s="503" t="s">
        <v>6342</v>
      </c>
      <c r="F27" s="503"/>
      <c r="G27" s="503"/>
      <c r="H27" s="503"/>
      <c r="I27" s="503"/>
      <c r="J27" s="503"/>
      <c r="K27" s="503"/>
      <c r="L27" s="503"/>
      <c r="M27" s="509"/>
      <c r="N27" s="503"/>
      <c r="O27" s="503"/>
      <c r="P27" s="503"/>
      <c r="Q27" s="509"/>
      <c r="R27" s="503"/>
      <c r="S27" s="503"/>
      <c r="T27" s="503"/>
      <c r="U27" s="503"/>
      <c r="V27" s="503"/>
      <c r="W27" s="503"/>
      <c r="X27" s="503"/>
      <c r="Y27" s="503"/>
      <c r="Z27" s="503"/>
      <c r="AA27" s="503"/>
      <c r="AB27" s="503"/>
      <c r="AC27" s="525"/>
      <c r="AE27" s="530">
        <f>IF(AI27&gt;0,AI27,"未回答")</f>
        <v>2</v>
      </c>
      <c r="AF27" s="534"/>
      <c r="AG27" s="396"/>
      <c r="AI27" s="403">
        <v>2</v>
      </c>
    </row>
    <row r="28" spans="2:36" s="269" customFormat="1">
      <c r="B28" s="275"/>
      <c r="C28" s="279"/>
      <c r="D28" s="497"/>
      <c r="E28" s="279" t="s">
        <v>6525</v>
      </c>
      <c r="F28" s="279"/>
      <c r="G28" s="279"/>
      <c r="H28" s="279"/>
      <c r="I28" s="279"/>
      <c r="J28" s="279"/>
      <c r="K28" s="279"/>
      <c r="L28" s="279"/>
      <c r="M28" s="279"/>
      <c r="N28" s="279"/>
      <c r="O28" s="279"/>
      <c r="P28" s="279"/>
      <c r="Q28" s="399"/>
      <c r="R28" s="279"/>
      <c r="S28" s="279"/>
      <c r="T28" s="279"/>
      <c r="U28" s="279"/>
      <c r="V28" s="279"/>
      <c r="W28" s="279"/>
      <c r="X28" s="279"/>
      <c r="Y28" s="279"/>
      <c r="Z28" s="279"/>
      <c r="AA28" s="279"/>
      <c r="AB28" s="279"/>
      <c r="AC28" s="526"/>
      <c r="AE28" s="531"/>
      <c r="AF28" s="535"/>
      <c r="AG28" s="396"/>
      <c r="AI28" s="403"/>
    </row>
    <row r="29" spans="2:36" s="269" customFormat="1">
      <c r="B29" s="275"/>
      <c r="C29" s="279"/>
      <c r="D29" s="497"/>
      <c r="E29" s="279" t="s">
        <v>876</v>
      </c>
      <c r="F29" s="279"/>
      <c r="G29" s="279"/>
      <c r="H29" s="279"/>
      <c r="I29" s="279"/>
      <c r="J29" s="279"/>
      <c r="K29" s="279"/>
      <c r="L29" s="279"/>
      <c r="M29" s="279"/>
      <c r="N29" s="279"/>
      <c r="O29" s="279"/>
      <c r="P29" s="279"/>
      <c r="Q29" s="399"/>
      <c r="R29" s="279"/>
      <c r="S29" s="279"/>
      <c r="T29" s="279"/>
      <c r="U29" s="279"/>
      <c r="V29" s="279"/>
      <c r="W29" s="279"/>
      <c r="X29" s="279"/>
      <c r="Y29" s="279"/>
      <c r="Z29" s="279"/>
      <c r="AA29" s="279"/>
      <c r="AB29" s="279"/>
      <c r="AC29" s="526"/>
      <c r="AE29" s="531"/>
      <c r="AF29" s="535"/>
      <c r="AG29" s="396"/>
      <c r="AI29" s="403"/>
    </row>
    <row r="30" spans="2:36" s="269" customFormat="1">
      <c r="B30" s="275"/>
      <c r="C30" s="279"/>
      <c r="D30" s="497"/>
      <c r="E30" s="279" t="s">
        <v>5491</v>
      </c>
      <c r="F30" s="279"/>
      <c r="G30" s="279"/>
      <c r="H30" s="279"/>
      <c r="I30" s="279"/>
      <c r="J30" s="279"/>
      <c r="K30" s="279"/>
      <c r="L30" s="279"/>
      <c r="M30" s="279"/>
      <c r="N30" s="279"/>
      <c r="O30" s="279"/>
      <c r="P30" s="279"/>
      <c r="Q30" s="399"/>
      <c r="R30" s="279"/>
      <c r="S30" s="279"/>
      <c r="T30" s="279"/>
      <c r="U30" s="279"/>
      <c r="V30" s="279"/>
      <c r="W30" s="279"/>
      <c r="X30" s="279"/>
      <c r="Y30" s="279"/>
      <c r="Z30" s="279"/>
      <c r="AA30" s="279"/>
      <c r="AB30" s="279"/>
      <c r="AC30" s="526"/>
      <c r="AE30" s="531"/>
      <c r="AF30" s="535"/>
      <c r="AG30" s="396"/>
      <c r="AI30" s="403"/>
    </row>
    <row r="31" spans="2:36" s="269" customFormat="1">
      <c r="B31" s="275"/>
      <c r="C31" s="279"/>
      <c r="D31" s="498"/>
      <c r="E31" s="504" t="s">
        <v>11049</v>
      </c>
      <c r="F31" s="504"/>
      <c r="G31" s="504"/>
      <c r="H31" s="504"/>
      <c r="I31" s="504"/>
      <c r="J31" s="504"/>
      <c r="K31" s="504"/>
      <c r="L31" s="504"/>
      <c r="M31" s="510"/>
      <c r="N31" s="504"/>
      <c r="O31" s="504"/>
      <c r="P31" s="504"/>
      <c r="Q31" s="504"/>
      <c r="R31" s="504"/>
      <c r="S31" s="504"/>
      <c r="T31" s="504"/>
      <c r="U31" s="504"/>
      <c r="V31" s="510"/>
      <c r="W31" s="510"/>
      <c r="X31" s="510"/>
      <c r="Y31" s="504"/>
      <c r="Z31" s="504"/>
      <c r="AA31" s="504"/>
      <c r="AB31" s="504"/>
      <c r="AC31" s="527"/>
      <c r="AE31" s="532"/>
      <c r="AF31" s="536"/>
      <c r="AG31" s="396"/>
      <c r="AI31" s="403"/>
    </row>
    <row r="32" spans="2:36" s="269" customFormat="1">
      <c r="B32" s="275"/>
      <c r="C32" s="279"/>
      <c r="D32" s="279"/>
      <c r="E32" s="279"/>
      <c r="F32" s="279"/>
      <c r="G32" s="279"/>
      <c r="H32" s="279"/>
      <c r="I32" s="279"/>
      <c r="J32" s="279"/>
      <c r="K32" s="279"/>
      <c r="L32" s="279"/>
      <c r="M32" s="399"/>
      <c r="N32" s="279"/>
      <c r="O32" s="279"/>
      <c r="P32" s="279"/>
      <c r="Q32" s="279"/>
      <c r="R32" s="279"/>
      <c r="S32" s="279"/>
      <c r="T32" s="279"/>
      <c r="U32" s="279"/>
      <c r="V32" s="399"/>
      <c r="W32" s="399"/>
      <c r="X32" s="399"/>
      <c r="Y32" s="279"/>
      <c r="Z32" s="279"/>
      <c r="AA32" s="279"/>
      <c r="AB32" s="279"/>
      <c r="AC32" s="279"/>
      <c r="AE32" s="372"/>
      <c r="AF32" s="372"/>
      <c r="AG32" s="396"/>
      <c r="AI32" s="403"/>
    </row>
    <row r="33" spans="2:35" s="269" customFormat="1">
      <c r="B33" s="275"/>
      <c r="C33" s="279">
        <v>4</v>
      </c>
      <c r="D33" s="279" t="str">
        <f>IF('0.基礎情報'!$H$12="","「0.基礎情報」のシートで交付金予算年度を選択してから、ご回答をお願いいたします。交付金予算年度をご選択いただくと、設問が表示されます。",IF('0.基礎情報'!$H$12='【発出時非表示】プルダウンリスト'!$B$6,"「新しい地方経済・生活環境創生交付金（デジタル実装型TYPE1）」では、各地方公共団体において、交付金の具体的使途（実施計画上の","本問は回答不要です"))</f>
        <v>「新しい地方経済・生活環境創生交付金（デジタル実装型TYPE1）」では、各地方公共団体において、交付金の具体的使途（実施計画上の</v>
      </c>
      <c r="E33" s="279"/>
      <c r="F33" s="279"/>
      <c r="G33" s="279"/>
      <c r="H33" s="279"/>
      <c r="I33" s="279"/>
      <c r="J33" s="279"/>
      <c r="K33" s="279"/>
      <c r="L33" s="279"/>
      <c r="M33" s="399"/>
      <c r="N33" s="279"/>
      <c r="O33" s="279"/>
      <c r="P33" s="279"/>
      <c r="Q33" s="279"/>
      <c r="R33" s="279"/>
      <c r="S33" s="279"/>
      <c r="T33" s="279"/>
      <c r="U33" s="279"/>
      <c r="V33" s="399"/>
      <c r="W33" s="399"/>
      <c r="X33" s="399"/>
      <c r="Y33" s="279"/>
      <c r="Z33" s="279"/>
      <c r="AA33" s="279"/>
      <c r="AB33" s="279"/>
      <c r="AC33" s="279"/>
      <c r="AE33" s="372"/>
      <c r="AF33" s="372"/>
      <c r="AG33" s="396"/>
      <c r="AI33" s="403"/>
    </row>
    <row r="34" spans="2:35" s="269" customFormat="1">
      <c r="B34" s="275"/>
      <c r="C34" s="279"/>
      <c r="D34" s="279" t="str">
        <f>IF('0.基礎情報'!$H$12="","",IF('0.基礎情報'!$H$12='【発出時非表示】プルダウンリスト'!$B$6,"経費内訳に記載された内容）や実施体制、毎年度の効果検証の結果について、地方公共団体のウェブサイトにおいて公表することが求められている",""))</f>
        <v>経費内訳に記載された内容）や実施体制、毎年度の効果検証の結果について、地方公共団体のウェブサイトにおいて公表することが求められている</v>
      </c>
      <c r="E34" s="279"/>
      <c r="F34" s="279"/>
      <c r="G34" s="279"/>
      <c r="H34" s="279"/>
      <c r="I34" s="279"/>
      <c r="J34" s="279"/>
      <c r="K34" s="279"/>
      <c r="L34" s="279"/>
      <c r="M34" s="399"/>
      <c r="N34" s="279"/>
      <c r="O34" s="279"/>
      <c r="P34" s="279"/>
      <c r="Q34" s="279"/>
      <c r="R34" s="279"/>
      <c r="S34" s="279"/>
      <c r="T34" s="279"/>
      <c r="U34" s="279"/>
      <c r="V34" s="399"/>
      <c r="W34" s="399"/>
      <c r="X34" s="399"/>
      <c r="Y34" s="279"/>
      <c r="Z34" s="279"/>
      <c r="AA34" s="279"/>
      <c r="AB34" s="279"/>
      <c r="AC34" s="279"/>
      <c r="AE34" s="372"/>
      <c r="AF34" s="372"/>
      <c r="AG34" s="396"/>
      <c r="AI34" s="403"/>
    </row>
    <row r="35" spans="2:35" s="269" customFormat="1">
      <c r="B35" s="275"/>
      <c r="C35" s="279"/>
      <c r="D35" s="279" t="str">
        <f>IF('0.基礎情報'!$H$12="","",IF('0.基礎情報'!$H$12='【発出時非表示】プルダウンリスト'!$B$6,"ついては、現在の対応状況について選択するとともに、公表している場合は、公表ウェブページのURLを記入ください",""))</f>
        <v>ついては、現在の対応状況について選択するとともに、公表している場合は、公表ウェブページのURLを記入ください</v>
      </c>
      <c r="E35" s="279"/>
      <c r="F35" s="279"/>
      <c r="G35" s="279"/>
      <c r="H35" s="279"/>
      <c r="I35" s="279"/>
      <c r="J35" s="279"/>
      <c r="K35" s="279"/>
      <c r="L35" s="279"/>
      <c r="M35" s="399"/>
      <c r="N35" s="279"/>
      <c r="O35" s="279"/>
      <c r="P35" s="279"/>
      <c r="Q35" s="279"/>
      <c r="R35" s="279"/>
      <c r="S35" s="279"/>
      <c r="T35" s="279"/>
      <c r="U35" s="279"/>
      <c r="V35" s="399"/>
      <c r="W35" s="399"/>
      <c r="X35" s="399"/>
      <c r="Y35" s="279"/>
      <c r="Z35" s="279"/>
      <c r="AA35" s="279"/>
      <c r="AB35" s="279"/>
      <c r="AC35" s="279"/>
      <c r="AE35" s="372"/>
      <c r="AF35" s="372"/>
      <c r="AG35" s="396"/>
      <c r="AI35" s="403"/>
    </row>
    <row r="36" spans="2:35" s="269" customFormat="1">
      <c r="B36" s="275"/>
      <c r="C36" s="279"/>
      <c r="D36" s="279"/>
      <c r="E36" s="279"/>
      <c r="F36" s="279"/>
      <c r="G36" s="279"/>
      <c r="H36" s="279"/>
      <c r="I36" s="279"/>
      <c r="J36" s="279"/>
      <c r="K36" s="507" t="s">
        <v>4981</v>
      </c>
      <c r="L36" s="508"/>
      <c r="M36" s="508"/>
      <c r="N36" s="508"/>
      <c r="O36" s="514"/>
      <c r="P36" s="507" t="s">
        <v>12061</v>
      </c>
      <c r="Q36" s="508"/>
      <c r="R36" s="508"/>
      <c r="S36" s="508"/>
      <c r="T36" s="514"/>
      <c r="U36" s="507" t="s">
        <v>5777</v>
      </c>
      <c r="V36" s="508"/>
      <c r="W36" s="508"/>
      <c r="X36" s="508"/>
      <c r="Y36" s="508"/>
      <c r="Z36" s="508"/>
      <c r="AA36" s="508"/>
      <c r="AB36" s="508"/>
      <c r="AC36" s="514"/>
      <c r="AE36" s="372"/>
      <c r="AF36" s="372"/>
      <c r="AG36" s="396"/>
      <c r="AI36" s="403"/>
    </row>
    <row r="37" spans="2:35" s="269" customFormat="1">
      <c r="B37" s="275"/>
      <c r="C37" s="279"/>
      <c r="D37" s="499" t="s">
        <v>12059</v>
      </c>
      <c r="E37" s="499"/>
      <c r="F37" s="499"/>
      <c r="G37" s="499"/>
      <c r="H37" s="499"/>
      <c r="I37" s="499"/>
      <c r="J37" s="499"/>
      <c r="K37" s="507"/>
      <c r="L37" s="508"/>
      <c r="M37" s="508"/>
      <c r="N37" s="508"/>
      <c r="O37" s="514"/>
      <c r="P37" s="507"/>
      <c r="Q37" s="508"/>
      <c r="R37" s="508"/>
      <c r="S37" s="508"/>
      <c r="T37" s="514"/>
      <c r="U37" s="522"/>
      <c r="V37" s="523"/>
      <c r="W37" s="523"/>
      <c r="X37" s="523"/>
      <c r="Y37" s="523"/>
      <c r="Z37" s="523"/>
      <c r="AA37" s="523"/>
      <c r="AB37" s="523"/>
      <c r="AC37" s="528"/>
      <c r="AE37" s="533">
        <f>IF('0.基礎情報'!$H$12="","―",IF('0.基礎情報'!$H$12='【発出時非表示】プルダウンリスト'!$B$6,IF(AI37=2,AI37,IF(AND(AI37=1,U37&lt;&gt;""),AI37,"未回答")),"―"))</f>
        <v>2</v>
      </c>
      <c r="AF37" s="533"/>
      <c r="AG37" s="396"/>
      <c r="AI37" s="403">
        <v>2</v>
      </c>
    </row>
    <row r="38" spans="2:35" s="269" customFormat="1">
      <c r="B38" s="275"/>
      <c r="C38" s="279"/>
      <c r="D38" s="499" t="s">
        <v>3133</v>
      </c>
      <c r="E38" s="499"/>
      <c r="F38" s="499"/>
      <c r="G38" s="499"/>
      <c r="H38" s="499"/>
      <c r="I38" s="499"/>
      <c r="J38" s="499"/>
      <c r="P38" s="507"/>
      <c r="Q38" s="508"/>
      <c r="R38" s="508"/>
      <c r="S38" s="508"/>
      <c r="T38" s="514"/>
      <c r="U38" s="522"/>
      <c r="V38" s="523"/>
      <c r="W38" s="523"/>
      <c r="X38" s="523"/>
      <c r="Y38" s="523"/>
      <c r="Z38" s="523"/>
      <c r="AA38" s="523"/>
      <c r="AB38" s="523"/>
      <c r="AC38" s="528"/>
      <c r="AE38" s="533">
        <f>IF('0.基礎情報'!$H$12="","―",IF('0.基礎情報'!$H$12='【発出時非表示】プルダウンリスト'!$B$6,IF(AI38=2,AI38,IF(AND(AI38=1,U38&lt;&gt;""),AI38,"未回答")),"―"))</f>
        <v>2</v>
      </c>
      <c r="AF38" s="533"/>
      <c r="AG38" s="396"/>
      <c r="AI38" s="403">
        <v>2</v>
      </c>
    </row>
    <row r="39" spans="2:35" s="269" customFormat="1">
      <c r="B39" s="275"/>
      <c r="C39" s="279"/>
      <c r="D39" s="499" t="s">
        <v>12060</v>
      </c>
      <c r="E39" s="499"/>
      <c r="F39" s="499"/>
      <c r="G39" s="499"/>
      <c r="H39" s="499"/>
      <c r="I39" s="499"/>
      <c r="J39" s="499"/>
      <c r="K39" s="507"/>
      <c r="L39" s="508"/>
      <c r="M39" s="508"/>
      <c r="N39" s="508"/>
      <c r="O39" s="514"/>
      <c r="P39" s="507"/>
      <c r="Q39" s="508"/>
      <c r="R39" s="508"/>
      <c r="S39" s="508"/>
      <c r="T39" s="514"/>
      <c r="U39" s="522"/>
      <c r="V39" s="523"/>
      <c r="W39" s="523"/>
      <c r="X39" s="523"/>
      <c r="Y39" s="523"/>
      <c r="Z39" s="523"/>
      <c r="AA39" s="523"/>
      <c r="AB39" s="523"/>
      <c r="AC39" s="528"/>
      <c r="AE39" s="533">
        <f>IF('0.基礎情報'!$H$12="","―",IF('0.基礎情報'!$H$12='【発出時非表示】プルダウンリスト'!$B$6,IF(AI39=2,AI39,IF(AND(AI39=1,U39&lt;&gt;""),AI39,"未回答")),"―"))</f>
        <v>2</v>
      </c>
      <c r="AF39" s="533"/>
      <c r="AG39" s="396"/>
      <c r="AI39" s="403">
        <v>2</v>
      </c>
    </row>
    <row r="40" spans="2:35" s="269" customFormat="1">
      <c r="B40" s="275"/>
      <c r="C40" s="279"/>
      <c r="D40" s="279"/>
      <c r="E40" s="279"/>
      <c r="F40" s="279"/>
      <c r="G40" s="279"/>
      <c r="H40" s="279"/>
      <c r="I40" s="279"/>
      <c r="J40" s="279"/>
      <c r="K40" s="279"/>
      <c r="L40" s="279"/>
      <c r="M40" s="279"/>
      <c r="N40" s="279"/>
      <c r="O40" s="279"/>
      <c r="P40" s="279"/>
      <c r="Q40" s="279"/>
      <c r="R40" s="279"/>
      <c r="S40" s="279"/>
      <c r="T40" s="279"/>
      <c r="U40" s="279"/>
      <c r="V40" s="279"/>
      <c r="W40" s="279"/>
      <c r="X40" s="279"/>
      <c r="Y40" s="279"/>
      <c r="Z40" s="279"/>
      <c r="AA40" s="279"/>
      <c r="AB40" s="279"/>
      <c r="AC40" s="279"/>
      <c r="AE40" s="265"/>
      <c r="AF40" s="265"/>
      <c r="AG40" s="396"/>
      <c r="AI40" s="403"/>
    </row>
    <row r="41" spans="2:35" s="269" customFormat="1">
      <c r="B41" s="275"/>
      <c r="C41" s="382" t="s">
        <v>11188</v>
      </c>
      <c r="D41" s="265"/>
      <c r="E41" s="265"/>
      <c r="F41" s="265"/>
      <c r="G41" s="265"/>
      <c r="H41" s="265"/>
      <c r="I41" s="265"/>
      <c r="J41" s="265"/>
      <c r="K41" s="265"/>
      <c r="L41" s="265"/>
      <c r="M41" s="265"/>
      <c r="N41" s="265"/>
      <c r="O41" s="265"/>
      <c r="P41" s="265"/>
      <c r="Q41" s="265"/>
      <c r="R41" s="265"/>
      <c r="S41" s="265"/>
      <c r="T41" s="265"/>
      <c r="U41" s="265"/>
      <c r="V41" s="265"/>
      <c r="W41" s="265"/>
      <c r="X41" s="265"/>
      <c r="Y41" s="265"/>
      <c r="Z41" s="265"/>
      <c r="AA41" s="265"/>
      <c r="AB41" s="265"/>
      <c r="AC41" s="265"/>
      <c r="AD41" s="265"/>
      <c r="AE41" s="265"/>
      <c r="AF41" s="265"/>
      <c r="AG41" s="396"/>
      <c r="AI41" s="403"/>
    </row>
    <row r="42" spans="2:35" s="267" customFormat="1" ht="15.75">
      <c r="B42" s="271"/>
      <c r="C42" s="277">
        <v>5</v>
      </c>
      <c r="D42" s="277" t="s">
        <v>1177</v>
      </c>
      <c r="E42" s="277"/>
      <c r="F42" s="277"/>
      <c r="G42" s="277"/>
      <c r="H42" s="277"/>
      <c r="I42" s="277"/>
      <c r="J42" s="277"/>
      <c r="K42" s="277"/>
      <c r="L42" s="277"/>
      <c r="M42" s="277"/>
      <c r="N42" s="277"/>
      <c r="O42" s="277"/>
      <c r="P42" s="277"/>
      <c r="Q42" s="277"/>
      <c r="R42" s="277"/>
      <c r="S42" s="277"/>
      <c r="T42" s="277"/>
      <c r="U42" s="277"/>
      <c r="V42" s="277"/>
      <c r="W42" s="277"/>
      <c r="X42" s="277"/>
      <c r="Y42" s="346"/>
      <c r="Z42" s="346"/>
      <c r="AA42" s="346"/>
      <c r="AB42" s="346"/>
      <c r="AC42" s="346"/>
      <c r="AD42" s="346"/>
      <c r="AE42" s="346"/>
      <c r="AF42" s="346"/>
      <c r="AG42" s="396"/>
      <c r="AI42" s="466"/>
    </row>
    <row r="43" spans="2:35" s="267" customFormat="1" ht="15.75">
      <c r="B43" s="271"/>
      <c r="C43" s="277"/>
      <c r="D43" s="277" t="s">
        <v>1413</v>
      </c>
      <c r="E43" s="277"/>
      <c r="F43" s="277"/>
      <c r="G43" s="277"/>
      <c r="H43" s="277"/>
      <c r="I43" s="277"/>
      <c r="J43" s="277"/>
      <c r="K43" s="277"/>
      <c r="L43" s="277"/>
      <c r="M43" s="277"/>
      <c r="N43" s="277"/>
      <c r="O43" s="277"/>
      <c r="P43" s="277"/>
      <c r="Q43" s="277"/>
      <c r="R43" s="277"/>
      <c r="S43" s="277"/>
      <c r="T43" s="277"/>
      <c r="U43" s="277"/>
      <c r="V43" s="277"/>
      <c r="W43" s="277"/>
      <c r="X43" s="277"/>
      <c r="Y43" s="346"/>
      <c r="Z43" s="346"/>
      <c r="AA43" s="346"/>
      <c r="AB43" s="346"/>
      <c r="AC43" s="346"/>
      <c r="AD43" s="346"/>
      <c r="AE43" s="346"/>
      <c r="AF43" s="346"/>
      <c r="AG43" s="396"/>
      <c r="AI43" s="466"/>
    </row>
    <row r="44" spans="2:35" s="267" customFormat="1" ht="15.75">
      <c r="B44" s="271"/>
      <c r="C44" s="277"/>
      <c r="D44" s="299" t="s">
        <v>354</v>
      </c>
      <c r="E44" s="317" t="str">
        <f>IF('0.基礎情報'!$H$12="",'【発出時非表示】交付金予算年度別の文章'!$F$3,IF('0.基礎情報'!$H$12='【発出時非表示】プルダウンリスト'!$B$4,'【発出時非表示】交付金予算年度別の文章'!$F$4,IF('0.基礎情報'!$H$12='【発出時非表示】プルダウンリスト'!$B$5,'【発出時非表示】交付金予算年度別の文章'!$F$5,'【発出時非表示】交付金予算年度別の文章'!$F$6)))</f>
        <v>事業への客観的な評価と改善に向けた意見を聴取するため、大学教授や外部企業が参画する「外部評価委員会」を設置した。
住民モニターからのモニタリング報告を受けるとともに、本市のホームページにサービスの改善意見を募集することで、利用者の要望を即座にサービスに反映させる仕組みを設けることでPDCAサイクルを迅速に回すことができた。</v>
      </c>
      <c r="F44" s="317"/>
      <c r="G44" s="317"/>
      <c r="H44" s="317"/>
      <c r="I44" s="317"/>
      <c r="J44" s="317"/>
      <c r="K44" s="317"/>
      <c r="L44" s="317"/>
      <c r="M44" s="317"/>
      <c r="N44" s="317"/>
      <c r="O44" s="317"/>
      <c r="P44" s="317"/>
      <c r="Q44" s="317"/>
      <c r="R44" s="317"/>
      <c r="S44" s="317"/>
      <c r="T44" s="317"/>
      <c r="U44" s="317"/>
      <c r="V44" s="317"/>
      <c r="W44" s="317"/>
      <c r="X44" s="317"/>
      <c r="Y44" s="317"/>
      <c r="Z44" s="317"/>
      <c r="AA44" s="317"/>
      <c r="AB44" s="317"/>
      <c r="AC44" s="317"/>
      <c r="AD44" s="369"/>
      <c r="AE44" s="369"/>
      <c r="AF44" s="369"/>
      <c r="AG44" s="396"/>
      <c r="AI44" s="466"/>
    </row>
    <row r="45" spans="2:35" s="267" customFormat="1" ht="15.75">
      <c r="B45" s="271"/>
      <c r="C45" s="277"/>
      <c r="D45" s="299"/>
      <c r="E45" s="317"/>
      <c r="F45" s="317"/>
      <c r="G45" s="317"/>
      <c r="H45" s="317"/>
      <c r="I45" s="317"/>
      <c r="J45" s="317"/>
      <c r="K45" s="317"/>
      <c r="L45" s="317"/>
      <c r="M45" s="317"/>
      <c r="N45" s="317"/>
      <c r="O45" s="317"/>
      <c r="P45" s="317"/>
      <c r="Q45" s="317"/>
      <c r="R45" s="317"/>
      <c r="S45" s="317"/>
      <c r="T45" s="317"/>
      <c r="U45" s="317"/>
      <c r="V45" s="317"/>
      <c r="W45" s="317"/>
      <c r="X45" s="317"/>
      <c r="Y45" s="317"/>
      <c r="Z45" s="317"/>
      <c r="AA45" s="317"/>
      <c r="AB45" s="317"/>
      <c r="AC45" s="317"/>
      <c r="AD45" s="369"/>
      <c r="AE45" s="369"/>
      <c r="AF45" s="369"/>
      <c r="AG45" s="396"/>
      <c r="AI45" s="466"/>
    </row>
    <row r="46" spans="2:35" s="267" customFormat="1" ht="15.75">
      <c r="B46" s="271"/>
      <c r="C46" s="277"/>
      <c r="D46" s="299"/>
      <c r="E46" s="317"/>
      <c r="F46" s="317"/>
      <c r="G46" s="317"/>
      <c r="H46" s="317"/>
      <c r="I46" s="317"/>
      <c r="J46" s="317"/>
      <c r="K46" s="317"/>
      <c r="L46" s="317"/>
      <c r="M46" s="317"/>
      <c r="N46" s="317"/>
      <c r="O46" s="317"/>
      <c r="P46" s="317"/>
      <c r="Q46" s="317"/>
      <c r="R46" s="317"/>
      <c r="S46" s="317"/>
      <c r="T46" s="317"/>
      <c r="U46" s="317"/>
      <c r="V46" s="317"/>
      <c r="W46" s="317"/>
      <c r="X46" s="317"/>
      <c r="Y46" s="317"/>
      <c r="Z46" s="317"/>
      <c r="AA46" s="317"/>
      <c r="AB46" s="317"/>
      <c r="AC46" s="317"/>
      <c r="AD46" s="369"/>
      <c r="AE46" s="369"/>
      <c r="AF46" s="369"/>
      <c r="AG46" s="396"/>
      <c r="AI46" s="466"/>
    </row>
    <row r="47" spans="2:35" s="267" customFormat="1" ht="15.75">
      <c r="B47" s="271"/>
      <c r="C47" s="277"/>
      <c r="D47" s="299"/>
      <c r="E47" s="316"/>
      <c r="F47" s="316"/>
      <c r="G47" s="316"/>
      <c r="H47" s="316"/>
      <c r="I47" s="316"/>
      <c r="J47" s="316"/>
      <c r="K47" s="316"/>
      <c r="L47" s="316"/>
      <c r="M47" s="316"/>
      <c r="N47" s="316"/>
      <c r="O47" s="316"/>
      <c r="P47" s="316"/>
      <c r="Q47" s="316"/>
      <c r="R47" s="316"/>
      <c r="S47" s="316"/>
      <c r="T47" s="316"/>
      <c r="U47" s="316"/>
      <c r="V47" s="316"/>
      <c r="W47" s="316"/>
      <c r="X47" s="316"/>
      <c r="Y47" s="316"/>
      <c r="Z47" s="316"/>
      <c r="AA47" s="316"/>
      <c r="AB47" s="316"/>
      <c r="AC47" s="316"/>
      <c r="AD47" s="369"/>
      <c r="AE47" s="369"/>
      <c r="AF47" s="369"/>
      <c r="AG47" s="396"/>
      <c r="AI47" s="466"/>
    </row>
    <row r="48" spans="2:35" ht="16.5" customHeight="1">
      <c r="B48" s="273"/>
      <c r="C48" s="278"/>
      <c r="D48" s="300" t="s">
        <v>22442</v>
      </c>
      <c r="E48" s="318"/>
      <c r="F48" s="318"/>
      <c r="G48" s="318"/>
      <c r="H48" s="318"/>
      <c r="I48" s="318"/>
      <c r="J48" s="318"/>
      <c r="K48" s="318"/>
      <c r="L48" s="318"/>
      <c r="M48" s="318"/>
      <c r="N48" s="318"/>
      <c r="O48" s="318"/>
      <c r="P48" s="318"/>
      <c r="Q48" s="318"/>
      <c r="R48" s="318"/>
      <c r="S48" s="318"/>
      <c r="T48" s="318"/>
      <c r="U48" s="318"/>
      <c r="V48" s="318"/>
      <c r="W48" s="318"/>
      <c r="X48" s="318"/>
      <c r="Y48" s="318"/>
      <c r="Z48" s="318"/>
      <c r="AA48" s="318"/>
      <c r="AB48" s="318"/>
      <c r="AC48" s="360"/>
      <c r="AD48" s="483"/>
      <c r="AE48" s="384" t="str">
        <f>IF(D48="","未回答",IF(LEN(D48)&lt;200,LEN(D48)&amp;"字  (字数 不足)",LEN(D48)&amp;"字"))</f>
        <v>210字</v>
      </c>
      <c r="AF48" s="392"/>
      <c r="AG48" s="396"/>
      <c r="AI48" s="405" t="str">
        <f>D48</f>
        <v>本システムの利用者は社会教育施設の利用者であり、特定が容易であるため、直接ヒヤリングを行うことが可能であり、いただいた評価や要望等を今後の改善策等に反映しやすいため、予算を講じずに対策できる部分については随時、工夫をしつつ取り組んでいる。また、今後は本町のスポーツ振興における諮問機関である「倶知安町スポーツ推進審議会」への報告などにより、フィードバックを行い、利用者の声とあわせて事業の満足度上昇に向けた改善に繋げる。</v>
      </c>
    </row>
    <row r="49" spans="2:35">
      <c r="B49" s="273"/>
      <c r="C49" s="278"/>
      <c r="D49" s="301"/>
      <c r="E49" s="319"/>
      <c r="F49" s="319"/>
      <c r="G49" s="319"/>
      <c r="H49" s="319"/>
      <c r="I49" s="319"/>
      <c r="J49" s="319"/>
      <c r="K49" s="319"/>
      <c r="L49" s="319"/>
      <c r="M49" s="319"/>
      <c r="N49" s="319"/>
      <c r="O49" s="319"/>
      <c r="P49" s="319"/>
      <c r="Q49" s="319"/>
      <c r="R49" s="319"/>
      <c r="S49" s="319"/>
      <c r="T49" s="319"/>
      <c r="U49" s="319"/>
      <c r="V49" s="319"/>
      <c r="W49" s="319"/>
      <c r="X49" s="319"/>
      <c r="Y49" s="319"/>
      <c r="Z49" s="319"/>
      <c r="AA49" s="319"/>
      <c r="AB49" s="319"/>
      <c r="AC49" s="361"/>
      <c r="AD49" s="483"/>
      <c r="AE49" s="385"/>
      <c r="AF49" s="393"/>
      <c r="AG49" s="396"/>
      <c r="AI49" s="405"/>
    </row>
    <row r="50" spans="2:35">
      <c r="B50" s="273"/>
      <c r="C50" s="278"/>
      <c r="D50" s="301"/>
      <c r="E50" s="319"/>
      <c r="F50" s="319"/>
      <c r="G50" s="319"/>
      <c r="H50" s="319"/>
      <c r="I50" s="319"/>
      <c r="J50" s="319"/>
      <c r="K50" s="319"/>
      <c r="L50" s="319"/>
      <c r="M50" s="319"/>
      <c r="N50" s="319"/>
      <c r="O50" s="319"/>
      <c r="P50" s="319"/>
      <c r="Q50" s="319"/>
      <c r="R50" s="319"/>
      <c r="S50" s="319"/>
      <c r="T50" s="319"/>
      <c r="U50" s="319"/>
      <c r="V50" s="319"/>
      <c r="W50" s="319"/>
      <c r="X50" s="319"/>
      <c r="Y50" s="319"/>
      <c r="Z50" s="319"/>
      <c r="AA50" s="319"/>
      <c r="AB50" s="319"/>
      <c r="AC50" s="361"/>
      <c r="AD50" s="483"/>
      <c r="AE50" s="385"/>
      <c r="AF50" s="393"/>
      <c r="AG50" s="396"/>
      <c r="AI50" s="405"/>
    </row>
    <row r="51" spans="2:35">
      <c r="B51" s="273"/>
      <c r="C51" s="278"/>
      <c r="D51" s="301"/>
      <c r="E51" s="319"/>
      <c r="F51" s="319"/>
      <c r="G51" s="319"/>
      <c r="H51" s="319"/>
      <c r="I51" s="319"/>
      <c r="J51" s="319"/>
      <c r="K51" s="319"/>
      <c r="L51" s="319"/>
      <c r="M51" s="319"/>
      <c r="N51" s="319"/>
      <c r="O51" s="319"/>
      <c r="P51" s="319"/>
      <c r="Q51" s="319"/>
      <c r="R51" s="319"/>
      <c r="S51" s="319"/>
      <c r="T51" s="319"/>
      <c r="U51" s="319"/>
      <c r="V51" s="319"/>
      <c r="W51" s="319"/>
      <c r="X51" s="319"/>
      <c r="Y51" s="319"/>
      <c r="Z51" s="319"/>
      <c r="AA51" s="319"/>
      <c r="AB51" s="319"/>
      <c r="AC51" s="361"/>
      <c r="AD51" s="483"/>
      <c r="AE51" s="385"/>
      <c r="AF51" s="393"/>
      <c r="AG51" s="396"/>
      <c r="AI51" s="405"/>
    </row>
    <row r="52" spans="2:35">
      <c r="B52" s="273"/>
      <c r="C52" s="278"/>
      <c r="D52" s="301"/>
      <c r="E52" s="319"/>
      <c r="F52" s="319"/>
      <c r="G52" s="319"/>
      <c r="H52" s="319"/>
      <c r="I52" s="319"/>
      <c r="J52" s="319"/>
      <c r="K52" s="319"/>
      <c r="L52" s="319"/>
      <c r="M52" s="319"/>
      <c r="N52" s="319"/>
      <c r="O52" s="319"/>
      <c r="P52" s="319"/>
      <c r="Q52" s="319"/>
      <c r="R52" s="319"/>
      <c r="S52" s="319"/>
      <c r="T52" s="319"/>
      <c r="U52" s="319"/>
      <c r="V52" s="319"/>
      <c r="W52" s="319"/>
      <c r="X52" s="319"/>
      <c r="Y52" s="319"/>
      <c r="Z52" s="319"/>
      <c r="AA52" s="319"/>
      <c r="AB52" s="319"/>
      <c r="AC52" s="361"/>
      <c r="AD52" s="483"/>
      <c r="AE52" s="385"/>
      <c r="AF52" s="393"/>
      <c r="AG52" s="397"/>
      <c r="AH52" s="399"/>
      <c r="AI52" s="405"/>
    </row>
    <row r="53" spans="2:35" ht="16.5" customHeight="1">
      <c r="B53" s="273"/>
      <c r="C53" s="278"/>
      <c r="D53" s="302"/>
      <c r="E53" s="320"/>
      <c r="F53" s="320"/>
      <c r="G53" s="320"/>
      <c r="H53" s="320"/>
      <c r="I53" s="320"/>
      <c r="J53" s="320"/>
      <c r="K53" s="320"/>
      <c r="L53" s="320"/>
      <c r="M53" s="320"/>
      <c r="N53" s="320"/>
      <c r="O53" s="320"/>
      <c r="P53" s="320"/>
      <c r="Q53" s="320"/>
      <c r="R53" s="320"/>
      <c r="S53" s="320"/>
      <c r="T53" s="320"/>
      <c r="U53" s="320"/>
      <c r="V53" s="320"/>
      <c r="W53" s="320"/>
      <c r="X53" s="320"/>
      <c r="Y53" s="320"/>
      <c r="Z53" s="320"/>
      <c r="AA53" s="320"/>
      <c r="AB53" s="320"/>
      <c r="AC53" s="362"/>
      <c r="AD53" s="483"/>
      <c r="AE53" s="386"/>
      <c r="AF53" s="394"/>
      <c r="AG53" s="11"/>
      <c r="AH53" s="400"/>
      <c r="AI53" s="405"/>
    </row>
    <row r="54" spans="2:35">
      <c r="B54" s="271"/>
      <c r="C54" s="267"/>
      <c r="D54" s="267"/>
      <c r="E54" s="267"/>
      <c r="F54" s="267"/>
      <c r="G54" s="267"/>
      <c r="H54" s="267"/>
      <c r="I54" s="267"/>
      <c r="J54" s="267"/>
      <c r="K54" s="267"/>
      <c r="L54" s="267"/>
      <c r="M54" s="267"/>
      <c r="N54" s="267"/>
      <c r="O54" s="267"/>
      <c r="P54" s="267"/>
      <c r="Q54" s="267"/>
      <c r="R54" s="267"/>
      <c r="S54" s="267"/>
      <c r="T54" s="267"/>
      <c r="U54" s="267"/>
      <c r="V54" s="267"/>
      <c r="W54" s="267"/>
      <c r="X54" s="267"/>
      <c r="Y54" s="267"/>
      <c r="Z54" s="267"/>
      <c r="AA54" s="267"/>
      <c r="AB54" s="267"/>
      <c r="AC54" s="267"/>
      <c r="AD54" s="267"/>
      <c r="AG54" s="396"/>
      <c r="AI54" s="405"/>
    </row>
    <row r="55" spans="2:35" s="269" customFormat="1" ht="16.5" customHeight="1">
      <c r="B55" s="274"/>
      <c r="C55" s="279">
        <v>6</v>
      </c>
      <c r="D55" s="288" t="s">
        <v>11066</v>
      </c>
      <c r="E55" s="321"/>
      <c r="F55" s="321"/>
      <c r="G55" s="321"/>
      <c r="H55" s="321"/>
      <c r="I55" s="321"/>
      <c r="J55" s="321"/>
      <c r="K55" s="321"/>
      <c r="L55" s="321"/>
      <c r="M55" s="321"/>
      <c r="N55" s="321"/>
      <c r="O55" s="321"/>
      <c r="P55" s="321"/>
      <c r="Q55" s="321"/>
      <c r="R55" s="321"/>
      <c r="S55" s="321"/>
      <c r="T55" s="321"/>
      <c r="U55" s="321"/>
      <c r="V55" s="321"/>
      <c r="W55" s="321"/>
      <c r="X55" s="321"/>
      <c r="Y55" s="321"/>
      <c r="Z55" s="321"/>
      <c r="AA55" s="321"/>
      <c r="AB55" s="321"/>
      <c r="AC55" s="321"/>
      <c r="AD55" s="370"/>
      <c r="AE55" s="387"/>
      <c r="AF55" s="387"/>
      <c r="AG55" s="396"/>
      <c r="AI55" s="403"/>
    </row>
    <row r="56" spans="2:35" s="269" customFormat="1" ht="16.5" customHeight="1">
      <c r="B56" s="274"/>
      <c r="C56" s="279"/>
      <c r="D56" s="303"/>
      <c r="E56" s="322" t="s">
        <v>11177</v>
      </c>
      <c r="F56" s="322"/>
      <c r="G56" s="322"/>
      <c r="H56" s="322"/>
      <c r="I56" s="322"/>
      <c r="J56" s="322"/>
      <c r="K56" s="322"/>
      <c r="L56" s="322"/>
      <c r="M56" s="322"/>
      <c r="N56" s="322"/>
      <c r="O56" s="322"/>
      <c r="P56" s="322"/>
      <c r="Q56" s="322"/>
      <c r="R56" s="322"/>
      <c r="S56" s="322"/>
      <c r="T56" s="322"/>
      <c r="U56" s="322"/>
      <c r="V56" s="322"/>
      <c r="W56" s="322"/>
      <c r="X56" s="322"/>
      <c r="Y56" s="322"/>
      <c r="Z56" s="322"/>
      <c r="AA56" s="322"/>
      <c r="AB56" s="322"/>
      <c r="AC56" s="363"/>
      <c r="AD56" s="370"/>
      <c r="AE56" s="384" t="str">
        <f>IF(AND(AI62=TRUE,OR(AI56:AI61)=TRUE),"入力不備",IF(OR(AI56:AI62)=TRUE,CONCATENATE(AG56,AG57,AG58,AG59,AG60,AG61,AG62),"未回答"))</f>
        <v>g</v>
      </c>
      <c r="AF56" s="392"/>
      <c r="AG56" s="488" t="str">
        <f>IF(AI56=TRUE,IF(OR(AI57:AI62)=TRUE,"a,","a"),"")</f>
        <v/>
      </c>
      <c r="AI56" s="403" t="b">
        <v>0</v>
      </c>
    </row>
    <row r="57" spans="2:35" s="269" customFormat="1" ht="16.5" customHeight="1">
      <c r="B57" s="274"/>
      <c r="C57" s="279"/>
      <c r="D57" s="304"/>
      <c r="E57" s="323" t="s">
        <v>5258</v>
      </c>
      <c r="F57" s="323"/>
      <c r="G57" s="323"/>
      <c r="H57" s="323"/>
      <c r="I57" s="323"/>
      <c r="J57" s="323"/>
      <c r="K57" s="323"/>
      <c r="L57" s="323"/>
      <c r="M57" s="323"/>
      <c r="N57" s="323"/>
      <c r="O57" s="323"/>
      <c r="P57" s="323"/>
      <c r="Q57" s="323"/>
      <c r="R57" s="323"/>
      <c r="S57" s="323"/>
      <c r="T57" s="323"/>
      <c r="U57" s="323"/>
      <c r="V57" s="323"/>
      <c r="W57" s="323"/>
      <c r="X57" s="323"/>
      <c r="Y57" s="323"/>
      <c r="Z57" s="323"/>
      <c r="AA57" s="323"/>
      <c r="AB57" s="323"/>
      <c r="AC57" s="364"/>
      <c r="AD57" s="370"/>
      <c r="AE57" s="385"/>
      <c r="AF57" s="393"/>
      <c r="AG57" s="488" t="str">
        <f>IF(AI57=TRUE,IF(OR(AI58:AI62)=TRUE,"b,","b"),"")</f>
        <v/>
      </c>
      <c r="AI57" s="403" t="b">
        <v>0</v>
      </c>
    </row>
    <row r="58" spans="2:35" s="269" customFormat="1" ht="16.5" customHeight="1">
      <c r="B58" s="274"/>
      <c r="C58" s="279"/>
      <c r="D58" s="304"/>
      <c r="E58" s="323" t="s">
        <v>2119</v>
      </c>
      <c r="F58" s="323"/>
      <c r="G58" s="323"/>
      <c r="H58" s="323"/>
      <c r="I58" s="323"/>
      <c r="J58" s="323"/>
      <c r="K58" s="323"/>
      <c r="L58" s="323"/>
      <c r="M58" s="323"/>
      <c r="N58" s="323"/>
      <c r="O58" s="323"/>
      <c r="P58" s="323"/>
      <c r="Q58" s="323"/>
      <c r="R58" s="323"/>
      <c r="S58" s="323"/>
      <c r="T58" s="323"/>
      <c r="U58" s="323"/>
      <c r="V58" s="323"/>
      <c r="W58" s="323"/>
      <c r="X58" s="323"/>
      <c r="Y58" s="323"/>
      <c r="Z58" s="323"/>
      <c r="AA58" s="323"/>
      <c r="AB58" s="323"/>
      <c r="AC58" s="364"/>
      <c r="AD58" s="370"/>
      <c r="AE58" s="385"/>
      <c r="AF58" s="393"/>
      <c r="AG58" s="488" t="str">
        <f>IF(AI58=TRUE,IF(OR(AI59:AI62)=TRUE,"c,","c"),"")</f>
        <v/>
      </c>
      <c r="AI58" s="403" t="b">
        <v>0</v>
      </c>
    </row>
    <row r="59" spans="2:35" s="269" customFormat="1" ht="16.5" customHeight="1">
      <c r="B59" s="274"/>
      <c r="C59" s="279"/>
      <c r="D59" s="304"/>
      <c r="E59" s="323" t="s">
        <v>11803</v>
      </c>
      <c r="F59" s="323"/>
      <c r="G59" s="323"/>
      <c r="H59" s="323"/>
      <c r="I59" s="323"/>
      <c r="J59" s="323"/>
      <c r="K59" s="323"/>
      <c r="L59" s="323"/>
      <c r="M59" s="323"/>
      <c r="N59" s="323"/>
      <c r="O59" s="323"/>
      <c r="P59" s="323"/>
      <c r="Q59" s="323"/>
      <c r="R59" s="323"/>
      <c r="S59" s="323"/>
      <c r="T59" s="323"/>
      <c r="U59" s="323"/>
      <c r="V59" s="323"/>
      <c r="W59" s="323"/>
      <c r="X59" s="323"/>
      <c r="Y59" s="323"/>
      <c r="Z59" s="323"/>
      <c r="AA59" s="323"/>
      <c r="AB59" s="323"/>
      <c r="AC59" s="364"/>
      <c r="AD59" s="370"/>
      <c r="AE59" s="385"/>
      <c r="AF59" s="393"/>
      <c r="AG59" s="488" t="str">
        <f>IF(AI59=TRUE,IF(OR(AI60:AI62)=TRUE,"d,","d"),"")</f>
        <v/>
      </c>
      <c r="AI59" s="403" t="b">
        <v>0</v>
      </c>
    </row>
    <row r="60" spans="2:35" s="269" customFormat="1" ht="16.5" customHeight="1">
      <c r="B60" s="274"/>
      <c r="C60" s="279"/>
      <c r="D60" s="304"/>
      <c r="E60" s="323" t="s">
        <v>11804</v>
      </c>
      <c r="F60" s="323"/>
      <c r="G60" s="323"/>
      <c r="H60" s="323"/>
      <c r="I60" s="323"/>
      <c r="J60" s="323"/>
      <c r="K60" s="323"/>
      <c r="L60" s="323"/>
      <c r="M60" s="323"/>
      <c r="N60" s="323"/>
      <c r="O60" s="323"/>
      <c r="P60" s="323"/>
      <c r="Q60" s="323"/>
      <c r="R60" s="323"/>
      <c r="S60" s="323"/>
      <c r="T60" s="323"/>
      <c r="U60" s="323"/>
      <c r="V60" s="323"/>
      <c r="W60" s="323"/>
      <c r="X60" s="323"/>
      <c r="Y60" s="323"/>
      <c r="Z60" s="323"/>
      <c r="AA60" s="323"/>
      <c r="AB60" s="323"/>
      <c r="AC60" s="364"/>
      <c r="AD60" s="370"/>
      <c r="AE60" s="385"/>
      <c r="AF60" s="393"/>
      <c r="AG60" s="488" t="str">
        <f>IF(AI60=TRUE,IF(OR(AI61:AI62)=TRUE,"e,","e"),"")</f>
        <v/>
      </c>
      <c r="AI60" s="403" t="b">
        <v>0</v>
      </c>
    </row>
    <row r="61" spans="2:35" s="269" customFormat="1" ht="16.5" customHeight="1">
      <c r="B61" s="274"/>
      <c r="C61" s="279"/>
      <c r="D61" s="304"/>
      <c r="E61" s="323" t="s">
        <v>4612</v>
      </c>
      <c r="F61" s="323"/>
      <c r="G61" s="323"/>
      <c r="H61" s="323"/>
      <c r="I61" s="323"/>
      <c r="J61" s="323"/>
      <c r="K61" s="323"/>
      <c r="L61" s="323"/>
      <c r="M61" s="323"/>
      <c r="N61" s="323"/>
      <c r="O61" s="323"/>
      <c r="P61" s="323"/>
      <c r="Q61" s="323"/>
      <c r="R61" s="323"/>
      <c r="S61" s="323"/>
      <c r="T61" s="323"/>
      <c r="U61" s="323"/>
      <c r="V61" s="323"/>
      <c r="W61" s="323"/>
      <c r="X61" s="323"/>
      <c r="Y61" s="323"/>
      <c r="Z61" s="323"/>
      <c r="AA61" s="323"/>
      <c r="AB61" s="323"/>
      <c r="AC61" s="364"/>
      <c r="AD61" s="370"/>
      <c r="AE61" s="385"/>
      <c r="AF61" s="393"/>
      <c r="AG61" s="488" t="str">
        <f>IF(AI61=TRUE,IF(AI62=TRUE,"f,","f"),"")</f>
        <v/>
      </c>
      <c r="AI61" s="403" t="b">
        <v>0</v>
      </c>
    </row>
    <row r="62" spans="2:35" s="269" customFormat="1" ht="16.5" customHeight="1">
      <c r="B62" s="274"/>
      <c r="C62" s="279"/>
      <c r="D62" s="304"/>
      <c r="E62" s="323" t="s">
        <v>11805</v>
      </c>
      <c r="F62" s="323"/>
      <c r="G62" s="323"/>
      <c r="H62" s="323"/>
      <c r="I62" s="323"/>
      <c r="J62" s="323"/>
      <c r="K62" s="323"/>
      <c r="L62" s="323"/>
      <c r="M62" s="323"/>
      <c r="N62" s="323"/>
      <c r="O62" s="323"/>
      <c r="P62" s="323"/>
      <c r="Q62" s="323"/>
      <c r="R62" s="323"/>
      <c r="S62" s="323"/>
      <c r="T62" s="323"/>
      <c r="U62" s="323"/>
      <c r="V62" s="323"/>
      <c r="W62" s="323"/>
      <c r="X62" s="323"/>
      <c r="Y62" s="323"/>
      <c r="Z62" s="323"/>
      <c r="AA62" s="323"/>
      <c r="AB62" s="323"/>
      <c r="AC62" s="364"/>
      <c r="AD62" s="370"/>
      <c r="AE62" s="386"/>
      <c r="AF62" s="394"/>
      <c r="AG62" s="488" t="str">
        <f>IF(AI62=TRUE,"g","")</f>
        <v>g</v>
      </c>
      <c r="AI62" s="403" t="b">
        <v>1</v>
      </c>
    </row>
    <row r="63" spans="2:35" s="269" customFormat="1" ht="16.5" customHeight="1">
      <c r="B63" s="274"/>
      <c r="C63" s="279"/>
      <c r="D63" s="305" t="s">
        <v>11075</v>
      </c>
      <c r="E63" s="324"/>
      <c r="F63" s="324"/>
      <c r="G63" s="324"/>
      <c r="H63" s="324"/>
      <c r="I63" s="324"/>
      <c r="J63" s="324"/>
      <c r="K63" s="324"/>
      <c r="L63" s="324"/>
      <c r="M63" s="324"/>
      <c r="N63" s="324"/>
      <c r="O63" s="324"/>
      <c r="P63" s="324"/>
      <c r="Q63" s="324"/>
      <c r="R63" s="324"/>
      <c r="S63" s="324"/>
      <c r="T63" s="324"/>
      <c r="U63" s="324"/>
      <c r="V63" s="324"/>
      <c r="W63" s="324"/>
      <c r="X63" s="324"/>
      <c r="Y63" s="324"/>
      <c r="Z63" s="324"/>
      <c r="AA63" s="324"/>
      <c r="AB63" s="324"/>
      <c r="AC63" s="365"/>
      <c r="AD63" s="370"/>
      <c r="AE63" s="374" t="str">
        <f>IF(AI61=FALSE,"―",IF(D64="","未回答","回答済"))</f>
        <v>―</v>
      </c>
      <c r="AF63" s="389"/>
      <c r="AG63" s="396"/>
      <c r="AI63" s="403"/>
    </row>
    <row r="64" spans="2:35" s="269" customFormat="1" ht="16.5" customHeight="1">
      <c r="B64" s="274"/>
      <c r="C64" s="279"/>
      <c r="D64" s="287"/>
      <c r="E64" s="311"/>
      <c r="F64" s="311"/>
      <c r="G64" s="311"/>
      <c r="H64" s="311"/>
      <c r="I64" s="311"/>
      <c r="J64" s="311"/>
      <c r="K64" s="311"/>
      <c r="L64" s="311"/>
      <c r="M64" s="311"/>
      <c r="N64" s="311"/>
      <c r="O64" s="311"/>
      <c r="P64" s="311"/>
      <c r="Q64" s="311"/>
      <c r="R64" s="311"/>
      <c r="S64" s="311"/>
      <c r="T64" s="311"/>
      <c r="U64" s="311"/>
      <c r="V64" s="311"/>
      <c r="W64" s="311"/>
      <c r="X64" s="311"/>
      <c r="Y64" s="311"/>
      <c r="Z64" s="311"/>
      <c r="AA64" s="311"/>
      <c r="AB64" s="311"/>
      <c r="AC64" s="353"/>
      <c r="AD64" s="370"/>
      <c r="AE64" s="376"/>
      <c r="AF64" s="391"/>
      <c r="AG64" s="396"/>
      <c r="AI64" s="403">
        <f>D64</f>
        <v>0</v>
      </c>
    </row>
    <row r="65" spans="2:35" s="269" customFormat="1">
      <c r="B65" s="275"/>
      <c r="C65" s="265"/>
      <c r="D65" s="265"/>
      <c r="E65" s="265"/>
      <c r="F65" s="265"/>
      <c r="G65" s="265"/>
      <c r="H65" s="265"/>
      <c r="I65" s="265"/>
      <c r="J65" s="265"/>
      <c r="K65" s="265"/>
      <c r="L65" s="265"/>
      <c r="M65" s="265"/>
      <c r="N65" s="265"/>
      <c r="O65" s="265"/>
      <c r="P65" s="265"/>
      <c r="Q65" s="265"/>
      <c r="R65" s="265"/>
      <c r="S65" s="265"/>
      <c r="T65" s="265"/>
      <c r="U65" s="265"/>
      <c r="V65" s="265"/>
      <c r="W65" s="265"/>
      <c r="X65" s="265"/>
      <c r="Y65" s="265"/>
      <c r="Z65" s="265"/>
      <c r="AA65" s="265"/>
      <c r="AB65" s="265"/>
      <c r="AC65" s="265"/>
      <c r="AD65" s="265"/>
      <c r="AE65" s="265"/>
      <c r="AF65" s="265"/>
      <c r="AG65" s="396"/>
      <c r="AI65" s="403"/>
    </row>
    <row r="66" spans="2:35" s="277" customFormat="1" ht="15.75">
      <c r="C66" s="277">
        <v>7</v>
      </c>
      <c r="D66" s="277" t="s">
        <v>10291</v>
      </c>
      <c r="AG66" s="279"/>
      <c r="AI66" s="401"/>
    </row>
    <row r="67" spans="2:35" s="277" customFormat="1" ht="15.75">
      <c r="D67" s="277" t="s">
        <v>11199</v>
      </c>
      <c r="AG67" s="279"/>
      <c r="AI67" s="401"/>
    </row>
    <row r="68" spans="2:35" s="267" customFormat="1" ht="15.75">
      <c r="C68" s="277"/>
      <c r="D68" s="277" t="s">
        <v>10421</v>
      </c>
      <c r="E68" s="277"/>
      <c r="F68" s="277"/>
      <c r="G68" s="277"/>
      <c r="H68" s="277"/>
      <c r="I68" s="277"/>
      <c r="J68" s="277"/>
      <c r="K68" s="277"/>
      <c r="L68" s="277"/>
      <c r="M68" s="277"/>
      <c r="N68" s="277"/>
      <c r="O68" s="277"/>
      <c r="P68" s="277"/>
      <c r="Q68" s="277"/>
      <c r="R68" s="277"/>
      <c r="S68" s="277"/>
      <c r="T68" s="277"/>
      <c r="U68" s="277"/>
      <c r="V68" s="277"/>
      <c r="W68" s="277"/>
      <c r="X68" s="277"/>
      <c r="Y68" s="277"/>
      <c r="Z68" s="277"/>
      <c r="AA68" s="277"/>
      <c r="AB68" s="277"/>
      <c r="AC68" s="277"/>
      <c r="AD68" s="277"/>
      <c r="AE68" s="277"/>
      <c r="AF68" s="277"/>
      <c r="AG68" s="396"/>
      <c r="AI68" s="466"/>
    </row>
    <row r="69" spans="2:35" s="267" customFormat="1" ht="16.399999999999999" customHeight="1">
      <c r="C69" s="277"/>
      <c r="D69" s="299" t="s">
        <v>354</v>
      </c>
      <c r="E69" s="506" t="str">
        <f>IF('0.基礎情報'!$H$12="",'【発出時非表示】交付金予算年度別の文章'!$G$3,IF('0.基礎情報'!$H$12='【発出時非表示】プルダウンリスト'!$B$4,'【発出時非表示】交付金予算年度別の文章'!$G$4,IF('0.基礎情報'!$H$12='【発出時非表示】プルダウンリスト'!$B$5,'【発出時非表示】交付金予算年度別の文章'!$G$5,'【発出時非表示】交付金予算年度別の文章'!$G$6)))</f>
        <v>評価にあたり、利用者と関係の深い地域のステークホルダーの意見や満足度については把握していたものの、利用者アンケートの回答率が低く、利用者の満足度や要望は十分に把握できておらず、改善に向けた材料が不足していた。今後は利用者からより多くの情報を収集する取組として、サービス利用者にその場でアンケートに回答してもらったり、回答者にクーポンを発行したり、一部利用者にヒアリングに協力してもらったりするなど、複数の取組を2026年9月までに実施したうえで、有効だった取組については継続して定期的に行うようにする。同時に、データに基づいたデジタルに知見のある外部の人材からアドバイスコメントをもらうことや四半期に1回の事業評価や効果検証を外部有識者を交えて実施することで、利用者とは別の客観的視点でサービスへの意見を収集し、より効果的に改善活動を実施していく。</v>
      </c>
      <c r="F69" s="506"/>
      <c r="G69" s="506"/>
      <c r="H69" s="506"/>
      <c r="I69" s="506"/>
      <c r="J69" s="506"/>
      <c r="K69" s="506"/>
      <c r="L69" s="506"/>
      <c r="M69" s="506"/>
      <c r="N69" s="506"/>
      <c r="O69" s="506"/>
      <c r="P69" s="506"/>
      <c r="Q69" s="506"/>
      <c r="R69" s="506"/>
      <c r="S69" s="506"/>
      <c r="T69" s="506"/>
      <c r="U69" s="506"/>
      <c r="V69" s="506"/>
      <c r="W69" s="506"/>
      <c r="X69" s="506"/>
      <c r="Y69" s="506"/>
      <c r="Z69" s="506"/>
      <c r="AA69" s="506"/>
      <c r="AB69" s="506"/>
      <c r="AC69" s="506"/>
      <c r="AD69" s="369"/>
      <c r="AE69" s="369"/>
      <c r="AF69" s="369"/>
      <c r="AG69" s="396"/>
      <c r="AI69" s="466"/>
    </row>
    <row r="70" spans="2:35" s="267" customFormat="1" ht="15.75">
      <c r="C70" s="277"/>
      <c r="D70" s="299"/>
      <c r="E70" s="506"/>
      <c r="F70" s="506"/>
      <c r="G70" s="506"/>
      <c r="H70" s="506"/>
      <c r="I70" s="506"/>
      <c r="J70" s="506"/>
      <c r="K70" s="506"/>
      <c r="L70" s="506"/>
      <c r="M70" s="506"/>
      <c r="N70" s="506"/>
      <c r="O70" s="506"/>
      <c r="P70" s="506"/>
      <c r="Q70" s="506"/>
      <c r="R70" s="506"/>
      <c r="S70" s="506"/>
      <c r="T70" s="506"/>
      <c r="U70" s="506"/>
      <c r="V70" s="506"/>
      <c r="W70" s="506"/>
      <c r="X70" s="506"/>
      <c r="Y70" s="506"/>
      <c r="Z70" s="506"/>
      <c r="AA70" s="506"/>
      <c r="AB70" s="506"/>
      <c r="AC70" s="506"/>
      <c r="AD70" s="369"/>
      <c r="AE70" s="369"/>
      <c r="AF70" s="369"/>
      <c r="AG70" s="396"/>
      <c r="AI70" s="466"/>
    </row>
    <row r="71" spans="2:35" s="267" customFormat="1" ht="15.75">
      <c r="C71" s="277"/>
      <c r="D71" s="299"/>
      <c r="E71" s="506"/>
      <c r="F71" s="506"/>
      <c r="G71" s="506"/>
      <c r="H71" s="506"/>
      <c r="I71" s="506"/>
      <c r="J71" s="506"/>
      <c r="K71" s="506"/>
      <c r="L71" s="506"/>
      <c r="M71" s="506"/>
      <c r="N71" s="506"/>
      <c r="O71" s="506"/>
      <c r="P71" s="506"/>
      <c r="Q71" s="506"/>
      <c r="R71" s="506"/>
      <c r="S71" s="506"/>
      <c r="T71" s="506"/>
      <c r="U71" s="506"/>
      <c r="V71" s="506"/>
      <c r="W71" s="506"/>
      <c r="X71" s="506"/>
      <c r="Y71" s="506"/>
      <c r="Z71" s="506"/>
      <c r="AA71" s="506"/>
      <c r="AB71" s="506"/>
      <c r="AC71" s="506"/>
      <c r="AD71" s="369"/>
      <c r="AE71" s="369"/>
      <c r="AF71" s="369"/>
      <c r="AG71" s="396"/>
      <c r="AI71" s="466"/>
    </row>
    <row r="72" spans="2:35" s="267" customFormat="1" ht="15.75">
      <c r="C72" s="277"/>
      <c r="D72" s="299"/>
      <c r="E72" s="506"/>
      <c r="F72" s="506"/>
      <c r="G72" s="506"/>
      <c r="H72" s="506"/>
      <c r="I72" s="506"/>
      <c r="J72" s="506"/>
      <c r="K72" s="506"/>
      <c r="L72" s="506"/>
      <c r="M72" s="506"/>
      <c r="N72" s="506"/>
      <c r="O72" s="506"/>
      <c r="P72" s="506"/>
      <c r="Q72" s="506"/>
      <c r="R72" s="506"/>
      <c r="S72" s="506"/>
      <c r="T72" s="506"/>
      <c r="U72" s="506"/>
      <c r="V72" s="506"/>
      <c r="W72" s="506"/>
      <c r="X72" s="506"/>
      <c r="Y72" s="506"/>
      <c r="Z72" s="506"/>
      <c r="AA72" s="506"/>
      <c r="AB72" s="506"/>
      <c r="AC72" s="506"/>
      <c r="AD72" s="369"/>
      <c r="AE72" s="369"/>
      <c r="AF72" s="369"/>
      <c r="AG72" s="396"/>
      <c r="AI72" s="466"/>
    </row>
    <row r="73" spans="2:35" s="267" customFormat="1" ht="15.75">
      <c r="C73" s="277"/>
      <c r="D73" s="299"/>
      <c r="E73" s="506"/>
      <c r="F73" s="506"/>
      <c r="G73" s="506"/>
      <c r="H73" s="506"/>
      <c r="I73" s="506"/>
      <c r="J73" s="506"/>
      <c r="K73" s="506"/>
      <c r="L73" s="506"/>
      <c r="M73" s="506"/>
      <c r="N73" s="506"/>
      <c r="O73" s="506"/>
      <c r="P73" s="506"/>
      <c r="Q73" s="506"/>
      <c r="R73" s="506"/>
      <c r="S73" s="506"/>
      <c r="T73" s="506"/>
      <c r="U73" s="506"/>
      <c r="V73" s="506"/>
      <c r="W73" s="506"/>
      <c r="X73" s="506"/>
      <c r="Y73" s="506"/>
      <c r="Z73" s="506"/>
      <c r="AA73" s="506"/>
      <c r="AB73" s="506"/>
      <c r="AC73" s="506"/>
      <c r="AD73" s="369"/>
      <c r="AE73" s="369"/>
      <c r="AF73" s="369"/>
      <c r="AG73" s="396"/>
      <c r="AI73" s="466"/>
    </row>
    <row r="74" spans="2:35" s="267" customFormat="1" ht="15.75">
      <c r="C74" s="277"/>
      <c r="D74" s="299"/>
      <c r="E74" s="506"/>
      <c r="F74" s="506"/>
      <c r="G74" s="506"/>
      <c r="H74" s="506"/>
      <c r="I74" s="506"/>
      <c r="J74" s="506"/>
      <c r="K74" s="506"/>
      <c r="L74" s="506"/>
      <c r="M74" s="506"/>
      <c r="N74" s="506"/>
      <c r="O74" s="506"/>
      <c r="P74" s="506"/>
      <c r="Q74" s="506"/>
      <c r="R74" s="506"/>
      <c r="S74" s="506"/>
      <c r="T74" s="506"/>
      <c r="U74" s="506"/>
      <c r="V74" s="506"/>
      <c r="W74" s="506"/>
      <c r="X74" s="506"/>
      <c r="Y74" s="506"/>
      <c r="Z74" s="506"/>
      <c r="AA74" s="506"/>
      <c r="AB74" s="506"/>
      <c r="AC74" s="506"/>
      <c r="AD74" s="369"/>
      <c r="AE74" s="369"/>
      <c r="AF74" s="369"/>
      <c r="AG74" s="396"/>
      <c r="AI74" s="466"/>
    </row>
    <row r="75" spans="2:35" s="267" customFormat="1" ht="15.75">
      <c r="C75" s="277"/>
      <c r="D75" s="299"/>
      <c r="E75" s="505"/>
      <c r="F75" s="505"/>
      <c r="G75" s="505"/>
      <c r="H75" s="505"/>
      <c r="I75" s="505"/>
      <c r="J75" s="505"/>
      <c r="K75" s="505"/>
      <c r="L75" s="505"/>
      <c r="M75" s="505"/>
      <c r="N75" s="505"/>
      <c r="O75" s="505"/>
      <c r="P75" s="505"/>
      <c r="Q75" s="505"/>
      <c r="R75" s="505"/>
      <c r="S75" s="505"/>
      <c r="T75" s="505"/>
      <c r="U75" s="505"/>
      <c r="V75" s="505"/>
      <c r="W75" s="505"/>
      <c r="X75" s="505"/>
      <c r="Y75" s="505"/>
      <c r="Z75" s="505"/>
      <c r="AA75" s="505"/>
      <c r="AB75" s="505"/>
      <c r="AC75" s="505"/>
      <c r="AD75" s="369"/>
      <c r="AE75" s="485"/>
      <c r="AF75" s="485"/>
      <c r="AG75" s="396"/>
      <c r="AI75" s="466"/>
    </row>
    <row r="76" spans="2:35">
      <c r="B76" s="273"/>
      <c r="C76" s="278"/>
      <c r="D76" s="300" t="s">
        <v>9431</v>
      </c>
      <c r="E76" s="318"/>
      <c r="F76" s="318"/>
      <c r="G76" s="318"/>
      <c r="H76" s="318"/>
      <c r="I76" s="318"/>
      <c r="J76" s="318"/>
      <c r="K76" s="318"/>
      <c r="L76" s="318"/>
      <c r="M76" s="318"/>
      <c r="N76" s="318"/>
      <c r="O76" s="318"/>
      <c r="P76" s="318"/>
      <c r="Q76" s="318"/>
      <c r="R76" s="318"/>
      <c r="S76" s="318"/>
      <c r="T76" s="318"/>
      <c r="U76" s="318"/>
      <c r="V76" s="318"/>
      <c r="W76" s="318"/>
      <c r="X76" s="318"/>
      <c r="Y76" s="318"/>
      <c r="Z76" s="318"/>
      <c r="AA76" s="318"/>
      <c r="AB76" s="318"/>
      <c r="AC76" s="360"/>
      <c r="AD76" s="483"/>
      <c r="AE76" s="384" t="str">
        <f>IF(D76="","未回答",IF(LEN(D76)&lt;200,LEN(D76)&amp;"字  (字数 不足)",LEN(D76)&amp;"字"))</f>
        <v>281字</v>
      </c>
      <c r="AF76" s="392"/>
      <c r="AG76" s="396"/>
      <c r="AI76" s="405" t="str">
        <f>D76</f>
        <v>本事業は、社会教育施設の利用を希望する団体に限定されており、個人利用者を含めた広く一般からの意見収集が困難であり、諮問機関からの意見も含め必要なフィードバックは得ているものの、広く一般住民を対象とした事業と比較し、必然的にサンプル数としては少ないのが現状である。
また、事業の性質上あくまでこれまで対面で行っていたやりとりがデジタル化するもので、スマートロックの操作等にあっては、利用者による操作等が必須であることから、導入したシステムへのフィードバックよりも施設・設備への改善要望等が多くなる傾向にあり、施設の物理的な改善等も含め、今後検討していく必要がある。</v>
      </c>
    </row>
    <row r="77" spans="2:35">
      <c r="B77" s="273"/>
      <c r="C77" s="278"/>
      <c r="D77" s="301"/>
      <c r="E77" s="319"/>
      <c r="F77" s="319"/>
      <c r="G77" s="319"/>
      <c r="H77" s="319"/>
      <c r="I77" s="319"/>
      <c r="J77" s="319"/>
      <c r="K77" s="319"/>
      <c r="L77" s="319"/>
      <c r="M77" s="319"/>
      <c r="N77" s="319"/>
      <c r="O77" s="319"/>
      <c r="P77" s="319"/>
      <c r="Q77" s="319"/>
      <c r="R77" s="319"/>
      <c r="S77" s="319"/>
      <c r="T77" s="319"/>
      <c r="U77" s="319"/>
      <c r="V77" s="319"/>
      <c r="W77" s="319"/>
      <c r="X77" s="319"/>
      <c r="Y77" s="319"/>
      <c r="Z77" s="319"/>
      <c r="AA77" s="319"/>
      <c r="AB77" s="319"/>
      <c r="AC77" s="361"/>
      <c r="AD77" s="483"/>
      <c r="AE77" s="385"/>
      <c r="AF77" s="393"/>
      <c r="AG77" s="396"/>
      <c r="AI77" s="405"/>
    </row>
    <row r="78" spans="2:35">
      <c r="B78" s="273"/>
      <c r="C78" s="278"/>
      <c r="D78" s="301"/>
      <c r="E78" s="319"/>
      <c r="F78" s="319"/>
      <c r="G78" s="319"/>
      <c r="H78" s="319"/>
      <c r="I78" s="319"/>
      <c r="J78" s="319"/>
      <c r="K78" s="319"/>
      <c r="L78" s="319"/>
      <c r="M78" s="319"/>
      <c r="N78" s="319"/>
      <c r="O78" s="319"/>
      <c r="P78" s="319"/>
      <c r="Q78" s="319"/>
      <c r="R78" s="319"/>
      <c r="S78" s="319"/>
      <c r="T78" s="319"/>
      <c r="U78" s="319"/>
      <c r="V78" s="319"/>
      <c r="W78" s="319"/>
      <c r="X78" s="319"/>
      <c r="Y78" s="319"/>
      <c r="Z78" s="319"/>
      <c r="AA78" s="319"/>
      <c r="AB78" s="319"/>
      <c r="AC78" s="361"/>
      <c r="AD78" s="483"/>
      <c r="AE78" s="385"/>
      <c r="AF78" s="393"/>
      <c r="AG78" s="396"/>
      <c r="AI78" s="405"/>
    </row>
    <row r="79" spans="2:35">
      <c r="B79" s="273"/>
      <c r="C79" s="278"/>
      <c r="D79" s="301"/>
      <c r="E79" s="319"/>
      <c r="F79" s="319"/>
      <c r="G79" s="319"/>
      <c r="H79" s="319"/>
      <c r="I79" s="319"/>
      <c r="J79" s="319"/>
      <c r="K79" s="319"/>
      <c r="L79" s="319"/>
      <c r="M79" s="319"/>
      <c r="N79" s="319"/>
      <c r="O79" s="319"/>
      <c r="P79" s="319"/>
      <c r="Q79" s="319"/>
      <c r="R79" s="319"/>
      <c r="S79" s="319"/>
      <c r="T79" s="319"/>
      <c r="U79" s="319"/>
      <c r="V79" s="319"/>
      <c r="W79" s="319"/>
      <c r="X79" s="319"/>
      <c r="Y79" s="319"/>
      <c r="Z79" s="319"/>
      <c r="AA79" s="319"/>
      <c r="AB79" s="319"/>
      <c r="AC79" s="361"/>
      <c r="AD79" s="483"/>
      <c r="AE79" s="385"/>
      <c r="AF79" s="393"/>
      <c r="AG79" s="396"/>
      <c r="AI79" s="405"/>
    </row>
    <row r="80" spans="2:35">
      <c r="B80" s="273"/>
      <c r="C80" s="278"/>
      <c r="D80" s="301"/>
      <c r="E80" s="319"/>
      <c r="F80" s="319"/>
      <c r="G80" s="319"/>
      <c r="H80" s="319"/>
      <c r="I80" s="319"/>
      <c r="J80" s="319"/>
      <c r="K80" s="319"/>
      <c r="L80" s="319"/>
      <c r="M80" s="319"/>
      <c r="N80" s="319"/>
      <c r="O80" s="319"/>
      <c r="P80" s="319"/>
      <c r="Q80" s="319"/>
      <c r="R80" s="319"/>
      <c r="S80" s="319"/>
      <c r="T80" s="319"/>
      <c r="U80" s="319"/>
      <c r="V80" s="319"/>
      <c r="W80" s="319"/>
      <c r="X80" s="319"/>
      <c r="Y80" s="319"/>
      <c r="Z80" s="319"/>
      <c r="AA80" s="319"/>
      <c r="AB80" s="319"/>
      <c r="AC80" s="361"/>
      <c r="AD80" s="483"/>
      <c r="AE80" s="385"/>
      <c r="AF80" s="393"/>
      <c r="AG80" s="397"/>
      <c r="AH80" s="399"/>
      <c r="AI80" s="405"/>
    </row>
    <row r="81" spans="2:49" ht="16.5" customHeight="1">
      <c r="B81" s="273"/>
      <c r="C81" s="278"/>
      <c r="D81" s="302"/>
      <c r="E81" s="320"/>
      <c r="F81" s="320"/>
      <c r="G81" s="320"/>
      <c r="H81" s="320"/>
      <c r="I81" s="320"/>
      <c r="J81" s="320"/>
      <c r="K81" s="320"/>
      <c r="L81" s="320"/>
      <c r="M81" s="320"/>
      <c r="N81" s="320"/>
      <c r="O81" s="320"/>
      <c r="P81" s="320"/>
      <c r="Q81" s="320"/>
      <c r="R81" s="320"/>
      <c r="S81" s="320"/>
      <c r="T81" s="320"/>
      <c r="U81" s="320"/>
      <c r="V81" s="320"/>
      <c r="W81" s="320"/>
      <c r="X81" s="320"/>
      <c r="Y81" s="320"/>
      <c r="Z81" s="320"/>
      <c r="AA81" s="320"/>
      <c r="AB81" s="320"/>
      <c r="AC81" s="362"/>
      <c r="AD81" s="483"/>
      <c r="AE81" s="386"/>
      <c r="AF81" s="394"/>
      <c r="AG81" s="11"/>
      <c r="AH81" s="400"/>
      <c r="AI81" s="405"/>
    </row>
    <row r="82" spans="2:49">
      <c r="B82" s="267"/>
      <c r="C82" s="267"/>
      <c r="D82" s="267"/>
      <c r="E82" s="267"/>
      <c r="F82" s="267"/>
      <c r="G82" s="267"/>
      <c r="H82" s="267"/>
      <c r="I82" s="267"/>
      <c r="J82" s="267"/>
      <c r="K82" s="267"/>
      <c r="L82" s="267"/>
      <c r="M82" s="267"/>
      <c r="N82" s="267"/>
      <c r="O82" s="267"/>
      <c r="P82" s="267"/>
      <c r="Q82" s="267"/>
      <c r="R82" s="267"/>
      <c r="S82" s="267"/>
      <c r="T82" s="267"/>
      <c r="U82" s="267"/>
      <c r="V82" s="267"/>
      <c r="W82" s="267"/>
      <c r="X82" s="267"/>
      <c r="Y82" s="267"/>
      <c r="Z82" s="267"/>
      <c r="AA82" s="267"/>
      <c r="AB82" s="267"/>
      <c r="AC82" s="267"/>
      <c r="AD82" s="267"/>
      <c r="AG82" s="367"/>
    </row>
    <row r="85" spans="2:49">
      <c r="B85" s="215"/>
      <c r="C85" s="215"/>
      <c r="D85" s="215"/>
      <c r="E85" s="215"/>
      <c r="F85" s="215"/>
      <c r="G85" s="215"/>
      <c r="H85" s="215"/>
      <c r="I85" s="215"/>
      <c r="J85" s="215"/>
      <c r="K85" s="215"/>
      <c r="L85" s="215"/>
      <c r="M85" s="215"/>
      <c r="N85" s="215"/>
      <c r="O85" s="215"/>
      <c r="P85" s="215"/>
      <c r="Q85" s="215"/>
      <c r="R85" s="215"/>
      <c r="S85" s="215"/>
      <c r="T85" s="215"/>
      <c r="U85" s="215"/>
      <c r="V85" s="215"/>
      <c r="W85" s="215"/>
      <c r="AB85" s="215"/>
      <c r="AC85" s="215"/>
      <c r="AD85" s="215"/>
      <c r="AE85" s="481"/>
      <c r="AF85" s="481"/>
      <c r="AG85" s="489"/>
      <c r="AH85" s="215"/>
      <c r="AI85" s="537"/>
      <c r="AJ85" s="215"/>
      <c r="AK85" s="215"/>
      <c r="AL85" s="215"/>
      <c r="AM85" s="215"/>
      <c r="AN85" s="215"/>
      <c r="AO85" s="215"/>
      <c r="AP85" s="215"/>
      <c r="AQ85" s="215"/>
      <c r="AR85" s="215"/>
      <c r="AS85" s="215"/>
      <c r="AT85" s="215"/>
      <c r="AU85" s="215"/>
      <c r="AV85" s="215"/>
      <c r="AW85" s="215"/>
    </row>
    <row r="86" spans="2:49">
      <c r="B86" s="215"/>
      <c r="C86" s="215"/>
      <c r="D86" s="215"/>
      <c r="E86" s="215"/>
      <c r="F86" s="215"/>
      <c r="G86" s="215"/>
      <c r="H86" s="215"/>
      <c r="I86" s="215"/>
      <c r="J86" s="215"/>
      <c r="K86" s="215"/>
      <c r="L86" s="215"/>
      <c r="M86" s="215"/>
      <c r="N86" s="215"/>
      <c r="O86" s="215"/>
      <c r="P86" s="215"/>
      <c r="Q86" s="215"/>
      <c r="R86" s="215"/>
      <c r="S86" s="215"/>
      <c r="T86" s="215"/>
      <c r="U86" s="215"/>
      <c r="V86" s="215"/>
      <c r="W86" s="215"/>
      <c r="X86" s="215"/>
      <c r="Y86" s="215"/>
      <c r="Z86" s="215"/>
      <c r="AA86" s="215"/>
      <c r="AB86" s="215"/>
      <c r="AC86" s="215"/>
      <c r="AD86" s="215"/>
      <c r="AE86" s="215"/>
      <c r="AF86" s="215"/>
      <c r="AG86" s="215"/>
      <c r="AH86" s="215"/>
      <c r="AI86" s="492"/>
      <c r="AJ86" s="215"/>
      <c r="AK86" s="215"/>
      <c r="AL86" s="215"/>
      <c r="AM86" s="215"/>
      <c r="AN86" s="215"/>
      <c r="AO86" s="215"/>
      <c r="AP86" s="215"/>
      <c r="AQ86" s="215"/>
      <c r="AR86" s="215"/>
      <c r="AS86" s="215"/>
      <c r="AT86" s="215"/>
      <c r="AU86" s="215"/>
      <c r="AV86" s="215"/>
      <c r="AW86" s="215"/>
    </row>
    <row r="87" spans="2:49">
      <c r="B87" s="215"/>
      <c r="C87" s="215"/>
      <c r="D87" s="215"/>
      <c r="E87" s="215"/>
      <c r="F87" s="215"/>
      <c r="G87" s="215"/>
      <c r="H87" s="215"/>
      <c r="I87" s="215"/>
      <c r="J87" s="215"/>
      <c r="K87" s="215"/>
      <c r="L87" s="215"/>
      <c r="M87" s="215"/>
      <c r="N87" s="215"/>
      <c r="O87" s="215"/>
      <c r="P87" s="215"/>
      <c r="Q87" s="215"/>
      <c r="R87" s="215"/>
      <c r="S87" s="215"/>
      <c r="T87" s="215"/>
      <c r="U87" s="215"/>
      <c r="V87" s="215"/>
      <c r="W87" s="215"/>
      <c r="AB87" s="215"/>
      <c r="AC87" s="215"/>
      <c r="AD87" s="215"/>
      <c r="AE87" s="481"/>
      <c r="AF87" s="481"/>
      <c r="AG87" s="489"/>
      <c r="AH87" s="215"/>
      <c r="AI87" s="537"/>
      <c r="AJ87" s="215"/>
      <c r="AK87" s="215"/>
      <c r="AL87" s="215"/>
      <c r="AM87" s="215"/>
      <c r="AN87" s="215"/>
      <c r="AO87" s="215"/>
      <c r="AP87" s="215"/>
      <c r="AQ87" s="215"/>
      <c r="AR87" s="215"/>
      <c r="AS87" s="215"/>
      <c r="AT87" s="215"/>
      <c r="AU87" s="215"/>
      <c r="AV87" s="215"/>
      <c r="AW87" s="215"/>
    </row>
    <row r="88" spans="2:49">
      <c r="B88" s="215"/>
      <c r="C88" s="215"/>
      <c r="D88" s="215"/>
      <c r="E88" s="215"/>
      <c r="F88" s="215"/>
      <c r="G88" s="215"/>
      <c r="H88" s="215"/>
      <c r="I88" s="215"/>
      <c r="J88" s="215"/>
      <c r="K88" s="215"/>
      <c r="L88" s="215"/>
      <c r="M88" s="215"/>
      <c r="N88" s="215"/>
      <c r="O88" s="215"/>
      <c r="P88" s="215"/>
      <c r="Q88" s="215"/>
      <c r="R88" s="215"/>
      <c r="S88" s="215"/>
      <c r="T88" s="215"/>
      <c r="U88" s="215"/>
      <c r="V88" s="215"/>
      <c r="W88" s="215"/>
      <c r="AB88" s="215"/>
      <c r="AC88" s="215"/>
      <c r="AD88" s="215"/>
      <c r="AE88" s="481"/>
      <c r="AF88" s="481"/>
      <c r="AG88" s="489"/>
      <c r="AH88" s="215"/>
      <c r="AI88" s="537"/>
      <c r="AJ88" s="215"/>
      <c r="AK88" s="215"/>
      <c r="AL88" s="215"/>
      <c r="AM88" s="215"/>
      <c r="AN88" s="215"/>
      <c r="AO88" s="215"/>
      <c r="AP88" s="215"/>
      <c r="AQ88" s="215"/>
      <c r="AR88" s="215"/>
      <c r="AS88" s="215"/>
      <c r="AT88" s="215"/>
      <c r="AU88" s="215"/>
      <c r="AV88" s="215"/>
      <c r="AW88" s="215"/>
    </row>
    <row r="89" spans="2:49">
      <c r="B89" s="215"/>
      <c r="C89" s="215"/>
      <c r="D89" s="215"/>
      <c r="E89" s="215"/>
      <c r="F89" s="215"/>
      <c r="G89" s="215"/>
      <c r="H89" s="215"/>
      <c r="I89" s="215"/>
      <c r="J89" s="215"/>
      <c r="K89" s="215"/>
      <c r="L89" s="215"/>
      <c r="M89" s="215"/>
      <c r="N89" s="215"/>
      <c r="O89" s="215"/>
      <c r="P89" s="215"/>
      <c r="Q89" s="215"/>
      <c r="R89" s="215"/>
      <c r="S89" s="215"/>
      <c r="T89" s="215"/>
      <c r="U89" s="215"/>
      <c r="V89" s="215"/>
      <c r="W89" s="215"/>
      <c r="AB89" s="215"/>
      <c r="AC89" s="215"/>
      <c r="AD89" s="215"/>
      <c r="AE89" s="481"/>
      <c r="AF89" s="481"/>
      <c r="AG89" s="489"/>
      <c r="AH89" s="215"/>
      <c r="AI89" s="537"/>
      <c r="AJ89" s="215"/>
      <c r="AK89" s="215"/>
      <c r="AL89" s="215"/>
      <c r="AM89" s="215"/>
      <c r="AN89" s="215"/>
      <c r="AO89" s="215"/>
      <c r="AP89" s="215"/>
      <c r="AQ89" s="215"/>
      <c r="AR89" s="215"/>
      <c r="AS89" s="215"/>
      <c r="AT89" s="215"/>
      <c r="AU89" s="215"/>
      <c r="AV89" s="215"/>
      <c r="AW89" s="215"/>
    </row>
    <row r="90" spans="2:49">
      <c r="B90" s="215"/>
      <c r="C90" s="215"/>
      <c r="D90" s="215"/>
      <c r="E90" s="215"/>
      <c r="F90" s="215"/>
      <c r="G90" s="215"/>
      <c r="H90" s="215"/>
      <c r="I90" s="215"/>
      <c r="J90" s="215"/>
      <c r="K90" s="215"/>
      <c r="L90" s="215"/>
      <c r="M90" s="215"/>
      <c r="N90" s="215"/>
      <c r="O90" s="215"/>
      <c r="P90" s="215"/>
      <c r="Q90" s="215"/>
      <c r="R90" s="215"/>
      <c r="S90" s="215"/>
      <c r="T90" s="215"/>
      <c r="U90" s="215"/>
      <c r="V90" s="215"/>
      <c r="W90" s="215"/>
      <c r="AB90" s="215"/>
      <c r="AC90" s="215"/>
      <c r="AD90" s="215"/>
      <c r="AE90" s="481"/>
      <c r="AF90" s="481"/>
      <c r="AG90" s="489"/>
      <c r="AH90" s="215"/>
      <c r="AI90" s="537"/>
      <c r="AJ90" s="215"/>
      <c r="AK90" s="215"/>
      <c r="AL90" s="215"/>
      <c r="AM90" s="215"/>
      <c r="AN90" s="215"/>
      <c r="AO90" s="215"/>
      <c r="AP90" s="215"/>
      <c r="AQ90" s="215"/>
      <c r="AR90" s="215"/>
      <c r="AS90" s="215"/>
      <c r="AT90" s="215"/>
      <c r="AU90" s="215"/>
      <c r="AV90" s="215"/>
      <c r="AW90" s="215"/>
    </row>
    <row r="91" spans="2:49">
      <c r="B91" s="215"/>
      <c r="C91" s="215"/>
      <c r="D91" s="215"/>
      <c r="E91" s="215"/>
      <c r="F91" s="215"/>
      <c r="G91" s="215"/>
      <c r="H91" s="215"/>
      <c r="I91" s="215"/>
      <c r="J91" s="215"/>
      <c r="K91" s="215"/>
      <c r="L91" s="215"/>
      <c r="M91" s="215"/>
      <c r="N91" s="215"/>
      <c r="O91" s="215"/>
      <c r="P91" s="215"/>
      <c r="Q91" s="215"/>
      <c r="R91" s="215"/>
      <c r="S91" s="215"/>
      <c r="T91" s="215"/>
      <c r="U91" s="215"/>
      <c r="V91" s="215"/>
      <c r="W91" s="215"/>
      <c r="AB91" s="215"/>
      <c r="AC91" s="215"/>
      <c r="AD91" s="215"/>
      <c r="AE91" s="481"/>
      <c r="AF91" s="481"/>
      <c r="AG91" s="489"/>
      <c r="AH91" s="215"/>
      <c r="AI91" s="537"/>
      <c r="AJ91" s="215"/>
      <c r="AK91" s="215"/>
      <c r="AL91" s="215"/>
      <c r="AM91" s="215"/>
      <c r="AN91" s="215"/>
      <c r="AO91" s="215"/>
      <c r="AP91" s="215"/>
      <c r="AQ91" s="215"/>
      <c r="AR91" s="215"/>
      <c r="AS91" s="215"/>
      <c r="AT91" s="215"/>
      <c r="AU91" s="215"/>
      <c r="AV91" s="215"/>
      <c r="AW91" s="215"/>
    </row>
    <row r="92" spans="2:49">
      <c r="B92" s="215"/>
      <c r="C92" s="215"/>
      <c r="D92" s="215"/>
      <c r="E92" s="215"/>
      <c r="F92" s="215"/>
      <c r="G92" s="215"/>
      <c r="H92" s="215"/>
      <c r="I92" s="215"/>
      <c r="J92" s="215"/>
      <c r="K92" s="215"/>
      <c r="L92" s="215"/>
      <c r="M92" s="215"/>
      <c r="N92" s="215"/>
      <c r="O92" s="215"/>
      <c r="P92" s="215"/>
      <c r="Q92" s="215"/>
      <c r="R92" s="215"/>
      <c r="S92" s="215"/>
      <c r="T92" s="215"/>
      <c r="U92" s="215"/>
      <c r="V92" s="215"/>
      <c r="W92" s="215"/>
      <c r="AB92" s="215"/>
      <c r="AC92" s="215"/>
      <c r="AD92" s="215"/>
      <c r="AE92" s="481"/>
      <c r="AF92" s="481"/>
      <c r="AG92" s="489"/>
      <c r="AH92" s="215"/>
      <c r="AI92" s="537"/>
      <c r="AJ92" s="215"/>
      <c r="AK92" s="215"/>
      <c r="AL92" s="215"/>
      <c r="AM92" s="215"/>
      <c r="AN92" s="215"/>
      <c r="AO92" s="215"/>
      <c r="AP92" s="215"/>
      <c r="AQ92" s="215"/>
      <c r="AR92" s="215"/>
      <c r="AS92" s="215"/>
      <c r="AT92" s="215"/>
      <c r="AU92" s="215"/>
      <c r="AV92" s="215"/>
      <c r="AW92" s="215"/>
    </row>
    <row r="93" spans="2:49">
      <c r="B93" s="215"/>
      <c r="C93" s="215"/>
      <c r="D93" s="215"/>
      <c r="E93" s="215"/>
      <c r="F93" s="215"/>
      <c r="G93" s="215"/>
      <c r="H93" s="215"/>
      <c r="I93" s="215"/>
      <c r="J93" s="215"/>
      <c r="K93" s="215"/>
      <c r="L93" s="215"/>
      <c r="M93" s="215"/>
      <c r="N93" s="215"/>
      <c r="O93" s="215"/>
      <c r="P93" s="215"/>
      <c r="Q93" s="215"/>
      <c r="R93" s="215"/>
      <c r="S93" s="215"/>
      <c r="T93" s="215"/>
      <c r="U93" s="215"/>
      <c r="V93" s="215"/>
      <c r="W93" s="215"/>
      <c r="AB93" s="215"/>
      <c r="AC93" s="215"/>
      <c r="AD93" s="215"/>
      <c r="AE93" s="481"/>
      <c r="AF93" s="481"/>
      <c r="AG93" s="489"/>
      <c r="AH93" s="215"/>
      <c r="AI93" s="537"/>
      <c r="AJ93" s="215"/>
      <c r="AK93" s="215"/>
      <c r="AL93" s="215"/>
      <c r="AM93" s="215"/>
      <c r="AN93" s="215"/>
      <c r="AO93" s="215"/>
      <c r="AP93" s="215"/>
      <c r="AQ93" s="215"/>
      <c r="AR93" s="215"/>
      <c r="AS93" s="215"/>
      <c r="AT93" s="215"/>
      <c r="AU93" s="215"/>
      <c r="AV93" s="215"/>
      <c r="AW93" s="215"/>
    </row>
    <row r="94" spans="2:49">
      <c r="B94" s="215"/>
      <c r="C94" s="215"/>
      <c r="D94" s="215"/>
      <c r="E94" s="215"/>
      <c r="F94" s="215"/>
      <c r="G94" s="215"/>
      <c r="H94" s="215"/>
      <c r="I94" s="215"/>
      <c r="J94" s="215"/>
      <c r="K94" s="215"/>
      <c r="L94" s="215"/>
      <c r="M94" s="215"/>
      <c r="N94" s="215"/>
      <c r="O94" s="215"/>
      <c r="P94" s="215"/>
      <c r="Q94" s="215"/>
      <c r="R94" s="215"/>
      <c r="S94" s="215"/>
      <c r="T94" s="215"/>
      <c r="U94" s="215"/>
      <c r="V94" s="215"/>
      <c r="W94" s="215"/>
      <c r="AB94" s="215"/>
      <c r="AC94" s="215"/>
      <c r="AD94" s="215"/>
      <c r="AE94" s="481"/>
      <c r="AF94" s="481"/>
      <c r="AG94" s="489"/>
      <c r="AH94" s="215"/>
      <c r="AI94" s="537"/>
      <c r="AJ94" s="215"/>
      <c r="AK94" s="215"/>
      <c r="AL94" s="215"/>
      <c r="AM94" s="215"/>
      <c r="AN94" s="215"/>
      <c r="AO94" s="215"/>
      <c r="AP94" s="215"/>
      <c r="AQ94" s="215"/>
      <c r="AR94" s="215"/>
      <c r="AS94" s="215"/>
      <c r="AT94" s="215"/>
      <c r="AU94" s="215"/>
      <c r="AV94" s="215"/>
      <c r="AW94" s="215"/>
    </row>
    <row r="95" spans="2:49">
      <c r="B95" s="215"/>
      <c r="C95" s="215"/>
      <c r="D95" s="215"/>
      <c r="E95" s="215"/>
      <c r="F95" s="215"/>
      <c r="G95" s="215"/>
      <c r="H95" s="215"/>
      <c r="I95" s="215"/>
      <c r="J95" s="215"/>
      <c r="K95" s="215"/>
      <c r="L95" s="215"/>
      <c r="M95" s="215"/>
      <c r="N95" s="215"/>
      <c r="O95" s="215"/>
      <c r="P95" s="215"/>
      <c r="Q95" s="215"/>
      <c r="R95" s="215"/>
      <c r="S95" s="215"/>
      <c r="T95" s="215"/>
      <c r="U95" s="215"/>
      <c r="V95" s="215"/>
      <c r="W95" s="215"/>
      <c r="AB95" s="215"/>
      <c r="AC95" s="215"/>
      <c r="AD95" s="215"/>
      <c r="AE95" s="481"/>
      <c r="AF95" s="481"/>
      <c r="AG95" s="489"/>
      <c r="AH95" s="215"/>
      <c r="AI95" s="537"/>
      <c r="AJ95" s="215"/>
      <c r="AK95" s="215"/>
      <c r="AL95" s="215"/>
      <c r="AM95" s="215"/>
      <c r="AN95" s="215"/>
      <c r="AO95" s="215"/>
      <c r="AP95" s="215"/>
      <c r="AQ95" s="215"/>
      <c r="AR95" s="215"/>
      <c r="AS95" s="215"/>
      <c r="AT95" s="215"/>
      <c r="AU95" s="215"/>
      <c r="AV95" s="215"/>
      <c r="AW95" s="215"/>
    </row>
    <row r="96" spans="2:49">
      <c r="B96" s="215"/>
      <c r="C96" s="215"/>
      <c r="D96" s="215"/>
      <c r="E96" s="215"/>
      <c r="F96" s="215"/>
      <c r="G96" s="215"/>
      <c r="H96" s="215"/>
      <c r="I96" s="215"/>
      <c r="J96" s="215"/>
      <c r="K96" s="215"/>
      <c r="L96" s="215"/>
      <c r="M96" s="215"/>
      <c r="N96" s="215"/>
      <c r="O96" s="215"/>
      <c r="P96" s="215"/>
      <c r="Q96" s="215"/>
      <c r="R96" s="215"/>
      <c r="S96" s="215"/>
      <c r="T96" s="215"/>
      <c r="U96" s="215"/>
      <c r="V96" s="215"/>
      <c r="W96" s="215"/>
      <c r="AB96" s="215"/>
      <c r="AC96" s="215"/>
      <c r="AD96" s="215"/>
      <c r="AE96" s="481"/>
      <c r="AF96" s="481"/>
      <c r="AG96" s="489"/>
      <c r="AH96" s="215"/>
      <c r="AI96" s="537"/>
      <c r="AJ96" s="215"/>
      <c r="AK96" s="215"/>
      <c r="AL96" s="215"/>
      <c r="AM96" s="215"/>
      <c r="AN96" s="215"/>
      <c r="AO96" s="215"/>
      <c r="AP96" s="215"/>
      <c r="AQ96" s="215"/>
      <c r="AR96" s="215"/>
      <c r="AS96" s="215"/>
      <c r="AT96" s="215"/>
      <c r="AU96" s="215"/>
      <c r="AV96" s="215"/>
      <c r="AW96" s="215"/>
    </row>
    <row r="97" spans="2:49">
      <c r="B97" s="215"/>
      <c r="C97" s="215"/>
      <c r="D97" s="215"/>
      <c r="E97" s="215"/>
      <c r="F97" s="215"/>
      <c r="G97" s="215"/>
      <c r="H97" s="215"/>
      <c r="I97" s="215"/>
      <c r="J97" s="215"/>
      <c r="K97" s="215"/>
      <c r="L97" s="215"/>
      <c r="M97" s="215"/>
      <c r="N97" s="215"/>
      <c r="O97" s="215"/>
      <c r="P97" s="215"/>
      <c r="Q97" s="215"/>
      <c r="R97" s="215"/>
      <c r="S97" s="215"/>
      <c r="T97" s="215"/>
      <c r="U97" s="215"/>
      <c r="V97" s="215"/>
      <c r="W97" s="215"/>
      <c r="AB97" s="215"/>
      <c r="AC97" s="215"/>
      <c r="AD97" s="215"/>
      <c r="AE97" s="481"/>
      <c r="AF97" s="481"/>
      <c r="AG97" s="489"/>
      <c r="AH97" s="215"/>
    </row>
    <row r="98" spans="2:49">
      <c r="B98" s="215"/>
      <c r="C98" s="215"/>
      <c r="D98" s="215"/>
      <c r="E98" s="215"/>
      <c r="F98" s="215"/>
      <c r="G98" s="215"/>
      <c r="H98" s="215"/>
      <c r="I98" s="215"/>
      <c r="J98" s="215"/>
      <c r="K98" s="215"/>
      <c r="L98" s="215"/>
      <c r="M98" s="215"/>
      <c r="N98" s="215"/>
      <c r="O98" s="215"/>
      <c r="P98" s="215"/>
      <c r="Q98" s="215"/>
      <c r="R98" s="215"/>
      <c r="S98" s="215"/>
      <c r="T98" s="215"/>
      <c r="U98" s="215"/>
      <c r="V98" s="215"/>
      <c r="W98" s="215"/>
      <c r="AB98" s="215"/>
      <c r="AC98" s="215"/>
      <c r="AD98" s="215"/>
      <c r="AE98" s="481"/>
      <c r="AF98" s="481"/>
      <c r="AG98" s="215"/>
      <c r="AH98" s="215"/>
      <c r="AI98" s="492"/>
      <c r="AJ98" s="215"/>
      <c r="AK98" s="215"/>
      <c r="AL98" s="215"/>
      <c r="AM98" s="215"/>
      <c r="AN98" s="215"/>
      <c r="AO98" s="215"/>
      <c r="AP98" s="215"/>
      <c r="AQ98" s="215"/>
      <c r="AR98" s="215"/>
      <c r="AS98" s="215"/>
      <c r="AT98" s="215"/>
      <c r="AU98" s="215"/>
      <c r="AV98" s="215"/>
      <c r="AW98" s="215"/>
    </row>
    <row r="99" spans="2:49">
      <c r="B99" s="215"/>
      <c r="C99" s="215"/>
      <c r="D99" s="215"/>
      <c r="E99" s="215"/>
      <c r="F99" s="215"/>
      <c r="G99" s="215"/>
      <c r="H99" s="215"/>
      <c r="I99" s="215"/>
      <c r="J99" s="215"/>
      <c r="K99" s="215"/>
      <c r="L99" s="215"/>
      <c r="M99" s="215"/>
      <c r="N99" s="215"/>
      <c r="O99" s="215"/>
      <c r="P99" s="215"/>
      <c r="Q99" s="519"/>
      <c r="R99" s="519"/>
      <c r="S99" s="519"/>
      <c r="T99" s="519"/>
      <c r="U99" s="519"/>
      <c r="V99" s="519"/>
      <c r="W99" s="519"/>
      <c r="X99" s="175"/>
      <c r="Y99" s="175"/>
      <c r="AB99" s="215"/>
      <c r="AC99" s="215"/>
      <c r="AD99" s="215"/>
      <c r="AE99" s="481"/>
      <c r="AF99" s="481"/>
      <c r="AG99" s="489"/>
      <c r="AH99" s="215"/>
      <c r="AI99" s="537"/>
      <c r="AJ99" s="215"/>
      <c r="AK99" s="215"/>
      <c r="AL99" s="215"/>
      <c r="AM99" s="215"/>
      <c r="AN99" s="215"/>
      <c r="AO99" s="215"/>
      <c r="AP99" s="215"/>
      <c r="AQ99" s="215"/>
      <c r="AR99" s="215"/>
      <c r="AS99" s="215"/>
      <c r="AT99" s="215"/>
      <c r="AU99" s="215"/>
      <c r="AV99" s="215"/>
      <c r="AW99" s="215"/>
    </row>
    <row r="100" spans="2:49">
      <c r="B100" s="215"/>
      <c r="C100" s="215"/>
      <c r="D100" s="215"/>
      <c r="E100" s="215"/>
      <c r="F100" s="215"/>
      <c r="G100" s="215"/>
      <c r="H100" s="215"/>
      <c r="I100" s="215"/>
      <c r="J100" s="215"/>
      <c r="K100" s="215"/>
      <c r="L100" s="215"/>
      <c r="M100" s="215"/>
      <c r="N100" s="215"/>
      <c r="O100" s="215"/>
      <c r="P100" s="215"/>
      <c r="Q100" s="215"/>
      <c r="R100" s="215"/>
      <c r="S100" s="215"/>
      <c r="T100" s="215"/>
      <c r="U100" s="215"/>
      <c r="V100" s="215"/>
      <c r="W100" s="215"/>
      <c r="AB100" s="215"/>
      <c r="AC100" s="215"/>
      <c r="AD100" s="215"/>
      <c r="AE100" s="481"/>
      <c r="AF100" s="481"/>
      <c r="AG100" s="489"/>
      <c r="AH100" s="215"/>
      <c r="AI100" s="537"/>
      <c r="AJ100" s="215"/>
      <c r="AK100" s="215"/>
      <c r="AL100" s="215"/>
      <c r="AM100" s="215"/>
      <c r="AN100" s="215"/>
      <c r="AO100" s="215"/>
      <c r="AP100" s="215"/>
      <c r="AQ100" s="215"/>
      <c r="AR100" s="215"/>
      <c r="AS100" s="215"/>
      <c r="AT100" s="215"/>
      <c r="AU100" s="215"/>
      <c r="AV100" s="215"/>
      <c r="AW100" s="215"/>
    </row>
    <row r="101" spans="2:49">
      <c r="B101" s="215"/>
      <c r="C101" s="215"/>
      <c r="D101" s="215"/>
      <c r="E101" s="215"/>
      <c r="F101" s="215"/>
      <c r="G101" s="215"/>
      <c r="H101" s="215"/>
      <c r="I101" s="215"/>
      <c r="J101" s="215"/>
      <c r="K101" s="215"/>
      <c r="L101" s="215"/>
      <c r="M101" s="215"/>
      <c r="N101" s="215"/>
      <c r="O101" s="215"/>
      <c r="P101" s="215"/>
      <c r="Q101" s="215"/>
      <c r="R101" s="215"/>
      <c r="S101" s="215"/>
      <c r="T101" s="215"/>
      <c r="U101" s="215"/>
      <c r="V101" s="215"/>
      <c r="W101" s="215"/>
      <c r="AB101" s="215"/>
      <c r="AC101" s="215"/>
      <c r="AD101" s="215"/>
      <c r="AE101" s="481"/>
      <c r="AF101" s="481"/>
      <c r="AG101" s="489"/>
      <c r="AH101" s="215"/>
      <c r="AI101" s="537"/>
      <c r="AJ101" s="215"/>
      <c r="AK101" s="215"/>
      <c r="AL101" s="215"/>
      <c r="AM101" s="215"/>
      <c r="AN101" s="215"/>
      <c r="AO101" s="215"/>
      <c r="AP101" s="215"/>
      <c r="AQ101" s="215"/>
      <c r="AR101" s="215"/>
      <c r="AS101" s="215"/>
      <c r="AT101" s="215"/>
      <c r="AU101" s="215"/>
      <c r="AV101" s="215"/>
      <c r="AW101" s="215"/>
    </row>
    <row r="102" spans="2:49">
      <c r="B102" s="215"/>
      <c r="C102" s="215"/>
      <c r="D102" s="215"/>
      <c r="E102" s="215"/>
      <c r="F102" s="215"/>
      <c r="G102" s="215"/>
      <c r="H102" s="215"/>
      <c r="I102" s="215"/>
      <c r="J102" s="215"/>
      <c r="K102" s="215"/>
      <c r="L102" s="215"/>
      <c r="M102" s="215"/>
      <c r="N102" s="215"/>
      <c r="O102" s="215"/>
      <c r="P102" s="215"/>
      <c r="Q102" s="215"/>
      <c r="R102" s="215"/>
      <c r="S102" s="215"/>
      <c r="T102" s="215"/>
      <c r="U102" s="215"/>
      <c r="V102" s="215"/>
      <c r="W102" s="215"/>
      <c r="AB102" s="215"/>
      <c r="AC102" s="215"/>
      <c r="AD102" s="215"/>
      <c r="AE102" s="481"/>
      <c r="AF102" s="481"/>
      <c r="AG102" s="489"/>
      <c r="AH102" s="215"/>
      <c r="AI102" s="537"/>
      <c r="AJ102" s="215"/>
      <c r="AK102" s="215"/>
      <c r="AL102" s="215"/>
      <c r="AM102" s="215"/>
      <c r="AN102" s="215"/>
      <c r="AO102" s="215"/>
      <c r="AP102" s="215"/>
      <c r="AQ102" s="215"/>
      <c r="AR102" s="215"/>
      <c r="AS102" s="215"/>
      <c r="AT102" s="215"/>
      <c r="AU102" s="215"/>
      <c r="AV102" s="215"/>
      <c r="AW102" s="215"/>
    </row>
    <row r="103" spans="2:49">
      <c r="B103" s="215"/>
      <c r="C103" s="215"/>
      <c r="D103" s="215"/>
      <c r="E103" s="215"/>
      <c r="F103" s="215"/>
      <c r="G103" s="215"/>
      <c r="H103" s="215"/>
      <c r="I103" s="215"/>
      <c r="J103" s="215"/>
      <c r="K103" s="215"/>
      <c r="L103" s="215"/>
      <c r="M103" s="215"/>
      <c r="N103" s="215"/>
      <c r="O103" s="215"/>
      <c r="P103" s="215"/>
      <c r="Q103" s="215"/>
      <c r="R103" s="215"/>
      <c r="S103" s="215"/>
      <c r="T103" s="215"/>
      <c r="U103" s="215"/>
      <c r="V103" s="215"/>
      <c r="W103" s="215"/>
      <c r="AB103" s="215"/>
      <c r="AC103" s="215"/>
      <c r="AD103" s="215"/>
      <c r="AE103" s="481"/>
      <c r="AF103" s="481"/>
      <c r="AG103" s="489"/>
      <c r="AH103" s="215"/>
      <c r="AI103" s="537"/>
      <c r="AJ103" s="215"/>
      <c r="AK103" s="215"/>
      <c r="AL103" s="215"/>
      <c r="AM103" s="215"/>
      <c r="AN103" s="215"/>
      <c r="AO103" s="215"/>
      <c r="AP103" s="215"/>
      <c r="AQ103" s="215"/>
      <c r="AR103" s="215"/>
      <c r="AS103" s="215"/>
      <c r="AT103" s="215"/>
      <c r="AU103" s="215"/>
      <c r="AV103" s="215"/>
      <c r="AW103" s="215"/>
    </row>
    <row r="104" spans="2:49">
      <c r="B104" s="215"/>
      <c r="C104" s="215"/>
      <c r="D104" s="215"/>
      <c r="E104" s="215"/>
      <c r="F104" s="215"/>
      <c r="G104" s="215"/>
      <c r="H104" s="215"/>
      <c r="I104" s="215"/>
      <c r="J104" s="215"/>
      <c r="K104" s="215"/>
      <c r="L104" s="215"/>
      <c r="M104" s="215"/>
      <c r="N104" s="215"/>
      <c r="O104" s="215"/>
      <c r="P104" s="215"/>
      <c r="Q104" s="215"/>
      <c r="R104" s="215"/>
      <c r="S104" s="215"/>
      <c r="T104" s="215"/>
      <c r="U104" s="215"/>
      <c r="V104" s="215"/>
      <c r="W104" s="215"/>
      <c r="AB104" s="215"/>
      <c r="AC104" s="215"/>
      <c r="AD104" s="215"/>
      <c r="AE104" s="481"/>
      <c r="AF104" s="481"/>
      <c r="AG104" s="489"/>
      <c r="AH104" s="215"/>
      <c r="AI104" s="537"/>
      <c r="AJ104" s="215"/>
      <c r="AK104" s="215"/>
      <c r="AL104" s="215"/>
      <c r="AM104" s="215"/>
      <c r="AN104" s="215"/>
      <c r="AO104" s="215"/>
      <c r="AP104" s="215"/>
      <c r="AQ104" s="215"/>
      <c r="AR104" s="215"/>
      <c r="AS104" s="215"/>
      <c r="AT104" s="215"/>
      <c r="AU104" s="215"/>
      <c r="AV104" s="215"/>
      <c r="AW104" s="215"/>
    </row>
    <row r="105" spans="2:49">
      <c r="B105" s="215"/>
      <c r="C105" s="215"/>
      <c r="D105" s="215"/>
      <c r="E105" s="215"/>
      <c r="F105" s="215"/>
      <c r="G105" s="215"/>
      <c r="H105" s="215"/>
      <c r="I105" s="215"/>
      <c r="J105" s="215"/>
      <c r="K105" s="215"/>
      <c r="L105" s="215"/>
      <c r="M105" s="215"/>
      <c r="N105" s="215"/>
      <c r="O105" s="215"/>
      <c r="P105" s="215"/>
      <c r="Q105" s="215"/>
      <c r="R105" s="215"/>
      <c r="S105" s="215"/>
      <c r="T105" s="215"/>
      <c r="U105" s="215"/>
      <c r="V105" s="215"/>
      <c r="W105" s="215"/>
      <c r="AB105" s="215"/>
      <c r="AC105" s="215"/>
      <c r="AD105" s="215"/>
      <c r="AE105" s="481"/>
      <c r="AF105" s="481"/>
      <c r="AG105" s="489"/>
      <c r="AH105" s="215"/>
      <c r="AI105" s="537"/>
      <c r="AJ105" s="215"/>
      <c r="AK105" s="215"/>
      <c r="AL105" s="215"/>
      <c r="AM105" s="215"/>
      <c r="AN105" s="215"/>
      <c r="AO105" s="215"/>
      <c r="AP105" s="215"/>
      <c r="AQ105" s="215"/>
      <c r="AR105" s="215"/>
      <c r="AS105" s="215"/>
      <c r="AT105" s="215"/>
      <c r="AU105" s="215"/>
      <c r="AV105" s="215"/>
      <c r="AW105" s="215"/>
    </row>
    <row r="106" spans="2:49">
      <c r="B106" s="215"/>
      <c r="C106" s="215"/>
      <c r="D106" s="215"/>
      <c r="E106" s="215"/>
      <c r="F106" s="215"/>
      <c r="G106" s="215"/>
      <c r="H106" s="215"/>
      <c r="I106" s="215"/>
      <c r="J106" s="215"/>
      <c r="K106" s="215"/>
      <c r="L106" s="215"/>
      <c r="M106" s="215"/>
      <c r="N106" s="215"/>
      <c r="O106" s="215"/>
      <c r="P106" s="215"/>
      <c r="Q106" s="215"/>
      <c r="R106" s="215"/>
      <c r="S106" s="215"/>
      <c r="T106" s="215"/>
      <c r="U106" s="215"/>
      <c r="V106" s="215"/>
      <c r="W106" s="215"/>
      <c r="AB106" s="215"/>
      <c r="AC106" s="215"/>
      <c r="AD106" s="215"/>
      <c r="AE106" s="481"/>
      <c r="AF106" s="481"/>
      <c r="AG106" s="489"/>
      <c r="AH106" s="215"/>
      <c r="AI106" s="537"/>
      <c r="AJ106" s="215"/>
      <c r="AK106" s="215"/>
      <c r="AL106" s="215"/>
      <c r="AM106" s="215"/>
      <c r="AN106" s="215"/>
      <c r="AO106" s="215"/>
      <c r="AP106" s="215"/>
      <c r="AQ106" s="215"/>
      <c r="AR106" s="215"/>
      <c r="AS106" s="215"/>
      <c r="AT106" s="215"/>
      <c r="AU106" s="215"/>
      <c r="AV106" s="215"/>
      <c r="AW106" s="215"/>
    </row>
    <row r="107" spans="2:49">
      <c r="B107" s="215"/>
      <c r="C107" s="215"/>
      <c r="D107" s="215"/>
      <c r="E107" s="215"/>
      <c r="F107" s="215"/>
      <c r="G107" s="215"/>
      <c r="H107" s="215"/>
      <c r="I107" s="215"/>
      <c r="J107" s="215"/>
      <c r="K107" s="215"/>
      <c r="L107" s="215"/>
      <c r="M107" s="215"/>
      <c r="N107" s="215"/>
      <c r="O107" s="215"/>
      <c r="P107" s="215"/>
      <c r="Q107" s="215"/>
      <c r="R107" s="215"/>
      <c r="S107" s="215"/>
      <c r="T107" s="215"/>
      <c r="U107" s="215"/>
      <c r="V107" s="215"/>
      <c r="W107" s="215"/>
      <c r="AB107" s="215"/>
      <c r="AC107" s="215"/>
      <c r="AD107" s="215"/>
      <c r="AE107" s="481"/>
      <c r="AF107" s="481"/>
      <c r="AG107" s="489"/>
      <c r="AH107" s="215"/>
      <c r="AI107" s="537"/>
      <c r="AJ107" s="215"/>
      <c r="AK107" s="215"/>
      <c r="AL107" s="215"/>
      <c r="AM107" s="215"/>
      <c r="AN107" s="215"/>
      <c r="AO107" s="215"/>
      <c r="AP107" s="215"/>
      <c r="AQ107" s="215"/>
      <c r="AR107" s="215"/>
      <c r="AS107" s="215"/>
      <c r="AT107" s="215"/>
      <c r="AU107" s="215"/>
      <c r="AV107" s="215"/>
      <c r="AW107" s="215"/>
    </row>
    <row r="108" spans="2:49">
      <c r="B108" s="215"/>
      <c r="C108" s="215"/>
      <c r="D108" s="215"/>
      <c r="E108" s="215"/>
      <c r="F108" s="215"/>
      <c r="G108" s="215"/>
      <c r="H108" s="215"/>
      <c r="I108" s="215"/>
      <c r="J108" s="215"/>
      <c r="K108" s="215"/>
      <c r="L108" s="215"/>
      <c r="M108" s="215"/>
      <c r="N108" s="215"/>
      <c r="O108" s="215"/>
      <c r="P108" s="215"/>
      <c r="Q108" s="215"/>
      <c r="R108" s="215"/>
      <c r="S108" s="215"/>
      <c r="T108" s="215"/>
      <c r="U108" s="215"/>
      <c r="V108" s="215"/>
      <c r="W108" s="215"/>
      <c r="AB108" s="215"/>
      <c r="AC108" s="215"/>
      <c r="AD108" s="215"/>
      <c r="AE108" s="481"/>
      <c r="AF108" s="481"/>
      <c r="AG108" s="489"/>
      <c r="AH108" s="215"/>
      <c r="AI108" s="537"/>
      <c r="AJ108" s="215"/>
      <c r="AK108" s="215"/>
      <c r="AL108" s="215"/>
      <c r="AM108" s="215"/>
      <c r="AN108" s="215"/>
      <c r="AO108" s="215"/>
      <c r="AP108" s="215"/>
      <c r="AQ108" s="215"/>
      <c r="AR108" s="215"/>
      <c r="AS108" s="215"/>
      <c r="AT108" s="215"/>
      <c r="AU108" s="215"/>
      <c r="AV108" s="215"/>
      <c r="AW108" s="215"/>
    </row>
  </sheetData>
  <sheetProtection algorithmName="SHA-512" hashValue="16DMefbTXVwym97krBkPXlIYeMi7DIkS2dV1hN9dgivA1E8Iacmg4v+X5acj6VFhmr7QWsWdT/bqpsX1dsHzzg==" saltValue="Bsc4qiq10Ge3iwbz8j+3Vg==" spinCount="100000" sheet="1" formatRows="0" selectLockedCells="1"/>
  <protectedRanges>
    <protectedRange sqref="AC24" name="範囲2"/>
    <protectedRange sqref="AE24:AF24" name="範囲2_1"/>
    <protectedRange sqref="AD11:AD13" name="範囲2_2"/>
    <protectedRange sqref="AE7:AF10 AE13:AF13" name="範囲2_1_1"/>
    <protectedRange sqref="D48:AA53" name="範囲2_4_1"/>
    <protectedRange sqref="D76:AA81" name="範囲2_4_1_1"/>
    <protectedRange sqref="AE11:AF12" name="範囲2_1_1_2_1"/>
    <protectedRange sqref="AC27:AC40" name="範囲2_5"/>
    <protectedRange sqref="AE27:AF40" name="範囲2_4_2"/>
    <protectedRange sqref="D55:AA58 D59 F59:AA59 D60:AA63" name="範囲2_4_1_2"/>
    <protectedRange sqref="D64:AA64" name="範囲2_4_1_2_1"/>
    <protectedRange sqref="F19:AD23 E18:I18 D19:D23 K18:O18 R18 T18" name="範囲2_7"/>
    <protectedRange sqref="E59" name="範囲2_4_1_3"/>
    <protectedRange sqref="AI6:AI12 AI14:AI20" name="範囲2_2_1"/>
  </protectedRanges>
  <mergeCells count="78">
    <mergeCell ref="D12:AC12"/>
    <mergeCell ref="O18:Q18"/>
    <mergeCell ref="R18:T18"/>
    <mergeCell ref="U18:W18"/>
    <mergeCell ref="X18:Z18"/>
    <mergeCell ref="AA18:AC18"/>
    <mergeCell ref="D19:N19"/>
    <mergeCell ref="O19:Q19"/>
    <mergeCell ref="R19:T19"/>
    <mergeCell ref="U19:W19"/>
    <mergeCell ref="X19:Z19"/>
    <mergeCell ref="AA19:AC19"/>
    <mergeCell ref="AE19:AF19"/>
    <mergeCell ref="D20:N20"/>
    <mergeCell ref="O20:Q20"/>
    <mergeCell ref="R20:T20"/>
    <mergeCell ref="U20:W20"/>
    <mergeCell ref="X20:Z20"/>
    <mergeCell ref="AA20:AC20"/>
    <mergeCell ref="AE20:AF20"/>
    <mergeCell ref="D21:N21"/>
    <mergeCell ref="O21:Q21"/>
    <mergeCell ref="R21:T21"/>
    <mergeCell ref="U21:W21"/>
    <mergeCell ref="X21:Z21"/>
    <mergeCell ref="AA21:AC21"/>
    <mergeCell ref="AE21:AF21"/>
    <mergeCell ref="D22:N22"/>
    <mergeCell ref="O22:Q22"/>
    <mergeCell ref="R22:T22"/>
    <mergeCell ref="U22:W22"/>
    <mergeCell ref="X22:Z22"/>
    <mergeCell ref="AA22:AC22"/>
    <mergeCell ref="AE22:AF22"/>
    <mergeCell ref="D23:N23"/>
    <mergeCell ref="O23:Q23"/>
    <mergeCell ref="R23:T23"/>
    <mergeCell ref="U23:W23"/>
    <mergeCell ref="X23:Z23"/>
    <mergeCell ref="AA23:AC23"/>
    <mergeCell ref="AE23:AF23"/>
    <mergeCell ref="K36:O36"/>
    <mergeCell ref="P36:T36"/>
    <mergeCell ref="U36:AC36"/>
    <mergeCell ref="D37:J37"/>
    <mergeCell ref="K37:O37"/>
    <mergeCell ref="P37:T37"/>
    <mergeCell ref="U37:AC37"/>
    <mergeCell ref="AE37:AF37"/>
    <mergeCell ref="D38:J38"/>
    <mergeCell ref="P38:T38"/>
    <mergeCell ref="U38:AC38"/>
    <mergeCell ref="AE38:AF38"/>
    <mergeCell ref="D39:J39"/>
    <mergeCell ref="K39:O39"/>
    <mergeCell ref="P39:T39"/>
    <mergeCell ref="U39:AC39"/>
    <mergeCell ref="AE39:AF39"/>
    <mergeCell ref="D64:AC64"/>
    <mergeCell ref="B86:T86"/>
    <mergeCell ref="U86:AB86"/>
    <mergeCell ref="AC86:AF86"/>
    <mergeCell ref="AG86:AP86"/>
    <mergeCell ref="AQ86:AW86"/>
    <mergeCell ref="AG98:AP98"/>
    <mergeCell ref="AQ98:AW98"/>
    <mergeCell ref="Q99:W99"/>
    <mergeCell ref="AE7:AF10"/>
    <mergeCell ref="AE11:AF12"/>
    <mergeCell ref="AE27:AF31"/>
    <mergeCell ref="E44:AC47"/>
    <mergeCell ref="D48:AC53"/>
    <mergeCell ref="AE48:AF53"/>
    <mergeCell ref="AE63:AF64"/>
    <mergeCell ref="D76:AC81"/>
    <mergeCell ref="AE76:AF81"/>
    <mergeCell ref="AE56:AF62"/>
    <mergeCell ref="E69:AC75"/>
  </mergeCells>
  <phoneticPr fontId="2"/>
  <conditionalFormatting sqref="D12:AC12">
    <cfRule type="expression" dxfId="67" priority="33">
      <formula>AE11="―"</formula>
    </cfRule>
  </conditionalFormatting>
  <conditionalFormatting sqref="D64:AC64">
    <cfRule type="expression" dxfId="66" priority="18">
      <formula>AI61=FALSE</formula>
    </cfRule>
  </conditionalFormatting>
  <conditionalFormatting sqref="U37:AC37">
    <cfRule type="expression" dxfId="65" priority="5">
      <formula>$AI$37=2</formula>
    </cfRule>
  </conditionalFormatting>
  <conditionalFormatting sqref="U38:AC38">
    <cfRule type="expression" dxfId="64" priority="4">
      <formula>$AI$38=2</formula>
    </cfRule>
  </conditionalFormatting>
  <conditionalFormatting sqref="U39:AC39">
    <cfRule type="expression" dxfId="63" priority="3">
      <formula>$AI$39=2</formula>
    </cfRule>
  </conditionalFormatting>
  <conditionalFormatting sqref="AE7">
    <cfRule type="expression" dxfId="62" priority="2">
      <formula>AE7="未回答"</formula>
    </cfRule>
    <cfRule type="expression" dxfId="61" priority="47">
      <formula>AE7="入力不備"</formula>
    </cfRule>
  </conditionalFormatting>
  <conditionalFormatting sqref="AE37:AE39">
    <cfRule type="expression" dxfId="60" priority="7">
      <formula>OR($AE$37="―",$AE$37="回答不要")</formula>
    </cfRule>
  </conditionalFormatting>
  <conditionalFormatting sqref="AE56">
    <cfRule type="expression" dxfId="59" priority="1">
      <formula>AE56="未回答"</formula>
    </cfRule>
    <cfRule type="expression" dxfId="58" priority="19">
      <formula>AE56="入力不備"</formula>
    </cfRule>
  </conditionalFormatting>
  <conditionalFormatting sqref="AE11:AF12">
    <cfRule type="expression" dxfId="57" priority="35">
      <formula>AE11="未回答"</formula>
    </cfRule>
    <cfRule type="expression" dxfId="56" priority="36">
      <formula>AE11="―"</formula>
    </cfRule>
  </conditionalFormatting>
  <conditionalFormatting sqref="AE19:AF23">
    <cfRule type="expression" dxfId="55" priority="17">
      <formula>AE19="未回答"</formula>
    </cfRule>
  </conditionalFormatting>
  <conditionalFormatting sqref="AE27:AF36 AE37:AE39">
    <cfRule type="expression" dxfId="54" priority="6">
      <formula>AE27="未回答"</formula>
    </cfRule>
  </conditionalFormatting>
  <conditionalFormatting sqref="AE48:AF53">
    <cfRule type="expression" dxfId="53" priority="10">
      <formula>AE48="未回答"</formula>
    </cfRule>
    <cfRule type="expression" dxfId="52" priority="11">
      <formula>LEN(D48)&lt;200</formula>
    </cfRule>
  </conditionalFormatting>
  <conditionalFormatting sqref="AE55:AF55">
    <cfRule type="expression" dxfId="51" priority="22">
      <formula>AE55="回答済"</formula>
    </cfRule>
    <cfRule type="expression" dxfId="50" priority="23">
      <formula>AE55="未回答"</formula>
    </cfRule>
  </conditionalFormatting>
  <conditionalFormatting sqref="AE63:AF64">
    <cfRule type="expression" dxfId="49" priority="20">
      <formula>AE63="―"</formula>
    </cfRule>
    <cfRule type="expression" dxfId="48" priority="21">
      <formula>AE63="未回答"</formula>
    </cfRule>
  </conditionalFormatting>
  <conditionalFormatting sqref="AE76:AF81">
    <cfRule type="expression" dxfId="47" priority="16">
      <formula>AE76="未回答"</formula>
    </cfRule>
    <cfRule type="expression" dxfId="46" priority="38">
      <formula>LEN(D76)&lt;200</formula>
    </cfRule>
  </conditionalFormatting>
  <dataValidations count="3">
    <dataValidation type="list" allowBlank="0" showDropDown="1" showInputMessage="0" showErrorMessage="0" sqref="AE7">
      <formula1>"1,2,3,4,5,6"</formula1>
    </dataValidation>
    <dataValidation imeMode="on" allowBlank="1" showDropDown="0" showInputMessage="1" showErrorMessage="1" sqref="D12:AC12 E55:AC63 D55:D64"/>
    <dataValidation imeMode="on" operator="greaterThanOrEqual" allowBlank="1" showDropDown="0" showInputMessage="1" showErrorMessage="1" errorTitle="文字数が不足しています" error="200字以上で入力ください。" promptTitle="字数制限" prompt="200字以上で入力してください。" sqref="D48:AC53 D76:AC81"/>
  </dataValidations>
  <printOptions horizontalCentered="1"/>
  <pageMargins left="0.19685039370078741" right="0.19685039370078741" top="0.39370078740157483" bottom="0.39370078740157483" header="0.31496062992125984" footer="0.31496062992125984"/>
  <pageSetup paperSize="9" scale="58" fitToWidth="1" fitToHeight="1" orientation="portrait" usePrinterDefaults="1" r:id="rId1"/>
  <rowBreaks count="1" manualBreakCount="1">
    <brk id="54" min="1" max="33" man="1"/>
  </rowBreaks>
  <drawing r:id="rId2"/>
  <legacyDrawing r:id="rId3"/>
  <mc:AlternateContent>
    <mc:Choice xmlns:x14="http://schemas.microsoft.com/office/spreadsheetml/2009/9/main" Requires="x14">
      <controls>
        <mc:AlternateContent>
          <mc:Choice Requires="x14">
            <control shapeId="16385" r:id="rId4" name="チェック 1">
              <controlPr locked="0" defaultSize="0" autoFill="0" autoLine="0" autoPict="0">
                <anchor moveWithCells="1">
                  <from xmlns:xdr="http://schemas.openxmlformats.org/drawingml/2006/spreadsheetDrawing">
                    <xdr:col>3</xdr:col>
                    <xdr:colOff>0</xdr:colOff>
                    <xdr:row>6</xdr:row>
                    <xdr:rowOff>0</xdr:rowOff>
                  </from>
                  <to xmlns:xdr="http://schemas.openxmlformats.org/drawingml/2006/spreadsheetDrawing">
                    <xdr:col>4</xdr:col>
                    <xdr:colOff>0</xdr:colOff>
                    <xdr:row>7</xdr:row>
                    <xdr:rowOff>0</xdr:rowOff>
                  </to>
                </anchor>
              </controlPr>
            </control>
          </mc:Choice>
        </mc:AlternateContent>
        <mc:AlternateContent>
          <mc:Choice Requires="x14">
            <control shapeId="16410" r:id="rId5" name="Check Box 2">
              <controlPr locked="0" defaultSize="0" autoFill="0" autoLine="0" autoPict="0">
                <anchor moveWithCells="1">
                  <from xmlns:xdr="http://schemas.openxmlformats.org/drawingml/2006/spreadsheetDrawing">
                    <xdr:col>3</xdr:col>
                    <xdr:colOff>0</xdr:colOff>
                    <xdr:row>7</xdr:row>
                    <xdr:rowOff>0</xdr:rowOff>
                  </from>
                  <to xmlns:xdr="http://schemas.openxmlformats.org/drawingml/2006/spreadsheetDrawing">
                    <xdr:col>4</xdr:col>
                    <xdr:colOff>0</xdr:colOff>
                    <xdr:row>8</xdr:row>
                    <xdr:rowOff>0</xdr:rowOff>
                  </to>
                </anchor>
              </controlPr>
            </control>
          </mc:Choice>
        </mc:AlternateContent>
        <mc:AlternateContent>
          <mc:Choice Requires="x14">
            <control shapeId="16386" r:id="rId6" name="Check Box 3">
              <controlPr locked="0" defaultSize="0" autoFill="0" autoLine="0" autoPict="0">
                <anchor moveWithCells="1">
                  <from xmlns:xdr="http://schemas.openxmlformats.org/drawingml/2006/spreadsheetDrawing">
                    <xdr:col>3</xdr:col>
                    <xdr:colOff>0</xdr:colOff>
                    <xdr:row>8</xdr:row>
                    <xdr:rowOff>0</xdr:rowOff>
                  </from>
                  <to xmlns:xdr="http://schemas.openxmlformats.org/drawingml/2006/spreadsheetDrawing">
                    <xdr:col>4</xdr:col>
                    <xdr:colOff>0</xdr:colOff>
                    <xdr:row>9</xdr:row>
                    <xdr:rowOff>0</xdr:rowOff>
                  </to>
                </anchor>
              </controlPr>
            </control>
          </mc:Choice>
        </mc:AlternateContent>
        <mc:AlternateContent>
          <mc:Choice Requires="x14">
            <control shapeId="16388" r:id="rId7" name="チェック 4">
              <controlPr locked="0" defaultSize="0" autoFill="0" autoLine="0" autoPict="0">
                <anchor moveWithCells="1">
                  <from xmlns:xdr="http://schemas.openxmlformats.org/drawingml/2006/spreadsheetDrawing">
                    <xdr:col>16</xdr:col>
                    <xdr:colOff>0</xdr:colOff>
                    <xdr:row>6</xdr:row>
                    <xdr:rowOff>0</xdr:rowOff>
                  </from>
                  <to xmlns:xdr="http://schemas.openxmlformats.org/drawingml/2006/spreadsheetDrawing">
                    <xdr:col>17</xdr:col>
                    <xdr:colOff>0</xdr:colOff>
                    <xdr:row>7</xdr:row>
                    <xdr:rowOff>0</xdr:rowOff>
                  </to>
                </anchor>
              </controlPr>
            </control>
          </mc:Choice>
        </mc:AlternateContent>
        <mc:AlternateContent>
          <mc:Choice Requires="x14">
            <control shapeId="16411" r:id="rId8" name="Check Box 5">
              <controlPr locked="0" defaultSize="0" autoFill="0" autoLine="0" autoPict="0">
                <anchor moveWithCells="1">
                  <from xmlns:xdr="http://schemas.openxmlformats.org/drawingml/2006/spreadsheetDrawing">
                    <xdr:col>16</xdr:col>
                    <xdr:colOff>0</xdr:colOff>
                    <xdr:row>7</xdr:row>
                    <xdr:rowOff>0</xdr:rowOff>
                  </from>
                  <to xmlns:xdr="http://schemas.openxmlformats.org/drawingml/2006/spreadsheetDrawing">
                    <xdr:col>17</xdr:col>
                    <xdr:colOff>0</xdr:colOff>
                    <xdr:row>8</xdr:row>
                    <xdr:rowOff>0</xdr:rowOff>
                  </to>
                </anchor>
              </controlPr>
            </control>
          </mc:Choice>
        </mc:AlternateContent>
        <mc:AlternateContent>
          <mc:Choice Requires="x14">
            <control shapeId="16395" r:id="rId9" name="Check Box 6">
              <controlPr locked="0" defaultSize="0" autoFill="0" autoLine="0" autoPict="0">
                <anchor moveWithCells="1">
                  <from xmlns:xdr="http://schemas.openxmlformats.org/drawingml/2006/spreadsheetDrawing">
                    <xdr:col>16</xdr:col>
                    <xdr:colOff>0</xdr:colOff>
                    <xdr:row>8</xdr:row>
                    <xdr:rowOff>0</xdr:rowOff>
                  </from>
                  <to xmlns:xdr="http://schemas.openxmlformats.org/drawingml/2006/spreadsheetDrawing">
                    <xdr:col>17</xdr:col>
                    <xdr:colOff>0</xdr:colOff>
                    <xdr:row>9</xdr:row>
                    <xdr:rowOff>0</xdr:rowOff>
                  </to>
                </anchor>
              </controlPr>
            </control>
          </mc:Choice>
        </mc:AlternateContent>
        <mc:AlternateContent>
          <mc:Choice Requires="x14">
            <control shapeId="16412" r:id="rId10" name="Check Box 7">
              <controlPr locked="0" defaultSize="0" autoFill="0" autoLine="0" autoPict="0">
                <anchor moveWithCells="1">
                  <from xmlns:xdr="http://schemas.openxmlformats.org/drawingml/2006/spreadsheetDrawing">
                    <xdr:col>16</xdr:col>
                    <xdr:colOff>0</xdr:colOff>
                    <xdr:row>9</xdr:row>
                    <xdr:rowOff>0</xdr:rowOff>
                  </from>
                  <to xmlns:xdr="http://schemas.openxmlformats.org/drawingml/2006/spreadsheetDrawing">
                    <xdr:col>17</xdr:col>
                    <xdr:colOff>0</xdr:colOff>
                    <xdr:row>10</xdr:row>
                    <xdr:rowOff>0</xdr:rowOff>
                  </to>
                </anchor>
              </controlPr>
            </control>
          </mc:Choice>
        </mc:AlternateContent>
        <mc:AlternateContent>
          <mc:Choice Requires="x14">
            <control shapeId="16425" r:id="rId11" name="オプション 41">
              <controlPr locked="0" defaultSize="0" autoFill="0" autoLine="0" autoPict="0">
                <anchor moveWithCells="1">
                  <from xmlns:xdr="http://schemas.openxmlformats.org/drawingml/2006/spreadsheetDrawing">
                    <xdr:col>3</xdr:col>
                    <xdr:colOff>0</xdr:colOff>
                    <xdr:row>26</xdr:row>
                    <xdr:rowOff>0</xdr:rowOff>
                  </from>
                  <to xmlns:xdr="http://schemas.openxmlformats.org/drawingml/2006/spreadsheetDrawing">
                    <xdr:col>3</xdr:col>
                    <xdr:colOff>272415</xdr:colOff>
                    <xdr:row>26</xdr:row>
                    <xdr:rowOff>209550</xdr:rowOff>
                  </to>
                </anchor>
              </controlPr>
            </control>
          </mc:Choice>
        </mc:AlternateContent>
        <mc:AlternateContent>
          <mc:Choice Requires="x14">
            <control shapeId="16426" r:id="rId12" name="オプション 42">
              <controlPr locked="0" defaultSize="0" autoFill="0" autoLine="0" autoPict="0">
                <anchor moveWithCells="1">
                  <from xmlns:xdr="http://schemas.openxmlformats.org/drawingml/2006/spreadsheetDrawing">
                    <xdr:col>3</xdr:col>
                    <xdr:colOff>0</xdr:colOff>
                    <xdr:row>27</xdr:row>
                    <xdr:rowOff>0</xdr:rowOff>
                  </from>
                  <to xmlns:xdr="http://schemas.openxmlformats.org/drawingml/2006/spreadsheetDrawing">
                    <xdr:col>3</xdr:col>
                    <xdr:colOff>272415</xdr:colOff>
                    <xdr:row>27</xdr:row>
                    <xdr:rowOff>209550</xdr:rowOff>
                  </to>
                </anchor>
              </controlPr>
            </control>
          </mc:Choice>
        </mc:AlternateContent>
        <mc:AlternateContent>
          <mc:Choice Requires="x14">
            <control shapeId="16427" r:id="rId13" name="オプション 43">
              <controlPr locked="0" defaultSize="0" autoFill="0" autoLine="0" autoPict="0">
                <anchor moveWithCells="1">
                  <from xmlns:xdr="http://schemas.openxmlformats.org/drawingml/2006/spreadsheetDrawing">
                    <xdr:col>3</xdr:col>
                    <xdr:colOff>0</xdr:colOff>
                    <xdr:row>28</xdr:row>
                    <xdr:rowOff>0</xdr:rowOff>
                  </from>
                  <to xmlns:xdr="http://schemas.openxmlformats.org/drawingml/2006/spreadsheetDrawing">
                    <xdr:col>3</xdr:col>
                    <xdr:colOff>272415</xdr:colOff>
                    <xdr:row>28</xdr:row>
                    <xdr:rowOff>209550</xdr:rowOff>
                  </to>
                </anchor>
              </controlPr>
            </control>
          </mc:Choice>
        </mc:AlternateContent>
        <mc:AlternateContent>
          <mc:Choice Requires="x14">
            <control shapeId="16430" r:id="rId14" name="グループ 46">
              <controlPr defaultSize="0" autoFill="0" autoPict="0">
                <anchor moveWithCells="1">
                  <from xmlns:xdr="http://schemas.openxmlformats.org/drawingml/2006/spreadsheetDrawing">
                    <xdr:col>2</xdr:col>
                    <xdr:colOff>146050</xdr:colOff>
                    <xdr:row>25</xdr:row>
                    <xdr:rowOff>117475</xdr:rowOff>
                  </from>
                  <to xmlns:xdr="http://schemas.openxmlformats.org/drawingml/2006/spreadsheetDrawing">
                    <xdr:col>4</xdr:col>
                    <xdr:colOff>31750</xdr:colOff>
                    <xdr:row>31</xdr:row>
                    <xdr:rowOff>111125</xdr:rowOff>
                  </to>
                </anchor>
              </controlPr>
            </control>
          </mc:Choice>
        </mc:AlternateContent>
        <mc:AlternateContent>
          <mc:Choice Requires="x14">
            <control shapeId="16431" r:id="rId15" name="Check Box 8">
              <controlPr locked="0" defaultSize="0" autoFill="0" autoLine="0" autoPict="0">
                <anchor moveWithCells="1">
                  <from xmlns:xdr="http://schemas.openxmlformats.org/drawingml/2006/spreadsheetDrawing">
                    <xdr:col>3</xdr:col>
                    <xdr:colOff>0</xdr:colOff>
                    <xdr:row>55</xdr:row>
                    <xdr:rowOff>0</xdr:rowOff>
                  </from>
                  <to xmlns:xdr="http://schemas.openxmlformats.org/drawingml/2006/spreadsheetDrawing">
                    <xdr:col>4</xdr:col>
                    <xdr:colOff>0</xdr:colOff>
                    <xdr:row>56</xdr:row>
                    <xdr:rowOff>0</xdr:rowOff>
                  </to>
                </anchor>
              </controlPr>
            </control>
          </mc:Choice>
        </mc:AlternateContent>
        <mc:AlternateContent>
          <mc:Choice Requires="x14">
            <control shapeId="16432" r:id="rId16" name="チェック 48">
              <controlPr locked="0" defaultSize="0" autoFill="0" autoLine="0" autoPict="0">
                <anchor moveWithCells="1">
                  <from xmlns:xdr="http://schemas.openxmlformats.org/drawingml/2006/spreadsheetDrawing">
                    <xdr:col>3</xdr:col>
                    <xdr:colOff>0</xdr:colOff>
                    <xdr:row>56</xdr:row>
                    <xdr:rowOff>0</xdr:rowOff>
                  </from>
                  <to xmlns:xdr="http://schemas.openxmlformats.org/drawingml/2006/spreadsheetDrawing">
                    <xdr:col>4</xdr:col>
                    <xdr:colOff>0</xdr:colOff>
                    <xdr:row>57</xdr:row>
                    <xdr:rowOff>0</xdr:rowOff>
                  </to>
                </anchor>
              </controlPr>
            </control>
          </mc:Choice>
        </mc:AlternateContent>
        <mc:AlternateContent>
          <mc:Choice Requires="x14">
            <control shapeId="16433" r:id="rId17" name="チェック 49">
              <controlPr locked="0" defaultSize="0" autoFill="0" autoLine="0" autoPict="0">
                <anchor moveWithCells="1">
                  <from xmlns:xdr="http://schemas.openxmlformats.org/drawingml/2006/spreadsheetDrawing">
                    <xdr:col>3</xdr:col>
                    <xdr:colOff>0</xdr:colOff>
                    <xdr:row>57</xdr:row>
                    <xdr:rowOff>0</xdr:rowOff>
                  </from>
                  <to xmlns:xdr="http://schemas.openxmlformats.org/drawingml/2006/spreadsheetDrawing">
                    <xdr:col>4</xdr:col>
                    <xdr:colOff>0</xdr:colOff>
                    <xdr:row>58</xdr:row>
                    <xdr:rowOff>0</xdr:rowOff>
                  </to>
                </anchor>
              </controlPr>
            </control>
          </mc:Choice>
        </mc:AlternateContent>
        <mc:AlternateContent>
          <mc:Choice Requires="x14">
            <control shapeId="16434" r:id="rId18" name="チェック 50">
              <controlPr locked="0" defaultSize="0" autoFill="0" autoLine="0" autoPict="0">
                <anchor moveWithCells="1">
                  <from xmlns:xdr="http://schemas.openxmlformats.org/drawingml/2006/spreadsheetDrawing">
                    <xdr:col>3</xdr:col>
                    <xdr:colOff>0</xdr:colOff>
                    <xdr:row>58</xdr:row>
                    <xdr:rowOff>0</xdr:rowOff>
                  </from>
                  <to xmlns:xdr="http://schemas.openxmlformats.org/drawingml/2006/spreadsheetDrawing">
                    <xdr:col>4</xdr:col>
                    <xdr:colOff>0</xdr:colOff>
                    <xdr:row>59</xdr:row>
                    <xdr:rowOff>0</xdr:rowOff>
                  </to>
                </anchor>
              </controlPr>
            </control>
          </mc:Choice>
        </mc:AlternateContent>
        <mc:AlternateContent>
          <mc:Choice Requires="x14">
            <control shapeId="16435" r:id="rId19" name="チェック 51">
              <controlPr locked="0" defaultSize="0" autoFill="0" autoLine="0" autoPict="0">
                <anchor moveWithCells="1">
                  <from xmlns:xdr="http://schemas.openxmlformats.org/drawingml/2006/spreadsheetDrawing">
                    <xdr:col>3</xdr:col>
                    <xdr:colOff>0</xdr:colOff>
                    <xdr:row>60</xdr:row>
                    <xdr:rowOff>0</xdr:rowOff>
                  </from>
                  <to xmlns:xdr="http://schemas.openxmlformats.org/drawingml/2006/spreadsheetDrawing">
                    <xdr:col>4</xdr:col>
                    <xdr:colOff>0</xdr:colOff>
                    <xdr:row>61</xdr:row>
                    <xdr:rowOff>0</xdr:rowOff>
                  </to>
                </anchor>
              </controlPr>
            </control>
          </mc:Choice>
        </mc:AlternateContent>
        <mc:AlternateContent>
          <mc:Choice Requires="x14">
            <control shapeId="16436" r:id="rId20" name="チェック 52">
              <controlPr locked="0" defaultSize="0" autoFill="0" autoLine="0" autoPict="0">
                <anchor moveWithCells="1">
                  <from xmlns:xdr="http://schemas.openxmlformats.org/drawingml/2006/spreadsheetDrawing">
                    <xdr:col>3</xdr:col>
                    <xdr:colOff>0</xdr:colOff>
                    <xdr:row>61</xdr:row>
                    <xdr:rowOff>0</xdr:rowOff>
                  </from>
                  <to xmlns:xdr="http://schemas.openxmlformats.org/drawingml/2006/spreadsheetDrawing">
                    <xdr:col>4</xdr:col>
                    <xdr:colOff>0</xdr:colOff>
                    <xdr:row>62</xdr:row>
                    <xdr:rowOff>0</xdr:rowOff>
                  </to>
                </anchor>
              </controlPr>
            </control>
          </mc:Choice>
        </mc:AlternateContent>
        <mc:AlternateContent>
          <mc:Choice Requires="x14">
            <control shapeId="16479" r:id="rId21" name="オプション 95">
              <controlPr locked="0" defaultSize="0" autoFill="0" autoLine="0" autoPict="0">
                <anchor moveWithCells="1">
                  <from xmlns:xdr="http://schemas.openxmlformats.org/drawingml/2006/spreadsheetDrawing">
                    <xdr:col>15</xdr:col>
                    <xdr:colOff>69850</xdr:colOff>
                    <xdr:row>18</xdr:row>
                    <xdr:rowOff>31750</xdr:rowOff>
                  </from>
                  <to xmlns:xdr="http://schemas.openxmlformats.org/drawingml/2006/spreadsheetDrawing">
                    <xdr:col>16</xdr:col>
                    <xdr:colOff>88900</xdr:colOff>
                    <xdr:row>18</xdr:row>
                    <xdr:rowOff>184150</xdr:rowOff>
                  </to>
                </anchor>
              </controlPr>
            </control>
          </mc:Choice>
        </mc:AlternateContent>
        <mc:AlternateContent>
          <mc:Choice Requires="x14">
            <control shapeId="16480" r:id="rId22" name="オプション 96">
              <controlPr locked="0" defaultSize="0" autoFill="0" autoLine="0" autoPict="0">
                <anchor moveWithCells="1">
                  <from xmlns:xdr="http://schemas.openxmlformats.org/drawingml/2006/spreadsheetDrawing">
                    <xdr:col>18</xdr:col>
                    <xdr:colOff>69850</xdr:colOff>
                    <xdr:row>18</xdr:row>
                    <xdr:rowOff>31750</xdr:rowOff>
                  </from>
                  <to xmlns:xdr="http://schemas.openxmlformats.org/drawingml/2006/spreadsheetDrawing">
                    <xdr:col>19</xdr:col>
                    <xdr:colOff>88900</xdr:colOff>
                    <xdr:row>18</xdr:row>
                    <xdr:rowOff>184150</xdr:rowOff>
                  </to>
                </anchor>
              </controlPr>
            </control>
          </mc:Choice>
        </mc:AlternateContent>
        <mc:AlternateContent>
          <mc:Choice Requires="x14">
            <control shapeId="16481" r:id="rId23" name="オプション 97">
              <controlPr locked="0" defaultSize="0" autoFill="0" autoLine="0" autoPict="0">
                <anchor moveWithCells="1">
                  <from xmlns:xdr="http://schemas.openxmlformats.org/drawingml/2006/spreadsheetDrawing">
                    <xdr:col>21</xdr:col>
                    <xdr:colOff>69850</xdr:colOff>
                    <xdr:row>18</xdr:row>
                    <xdr:rowOff>12065</xdr:rowOff>
                  </from>
                  <to xmlns:xdr="http://schemas.openxmlformats.org/drawingml/2006/spreadsheetDrawing">
                    <xdr:col>22</xdr:col>
                    <xdr:colOff>50800</xdr:colOff>
                    <xdr:row>18</xdr:row>
                    <xdr:rowOff>165100</xdr:rowOff>
                  </to>
                </anchor>
              </controlPr>
            </control>
          </mc:Choice>
        </mc:AlternateContent>
        <mc:AlternateContent>
          <mc:Choice Requires="x14">
            <control shapeId="16482" r:id="rId24" name="オプション 98">
              <controlPr locked="0" defaultSize="0" autoFill="0" autoLine="0" autoPict="0">
                <anchor moveWithCells="1">
                  <from xmlns:xdr="http://schemas.openxmlformats.org/drawingml/2006/spreadsheetDrawing">
                    <xdr:col>24</xdr:col>
                    <xdr:colOff>50800</xdr:colOff>
                    <xdr:row>18</xdr:row>
                    <xdr:rowOff>12065</xdr:rowOff>
                  </from>
                  <to xmlns:xdr="http://schemas.openxmlformats.org/drawingml/2006/spreadsheetDrawing">
                    <xdr:col>25</xdr:col>
                    <xdr:colOff>38100</xdr:colOff>
                    <xdr:row>18</xdr:row>
                    <xdr:rowOff>165100</xdr:rowOff>
                  </to>
                </anchor>
              </controlPr>
            </control>
          </mc:Choice>
        </mc:AlternateContent>
        <mc:AlternateContent>
          <mc:Choice Requires="x14">
            <control shapeId="16483" r:id="rId25" name="オプション 99">
              <controlPr locked="0" defaultSize="0" autoFill="0" autoLine="0" autoPict="0">
                <anchor moveWithCells="1">
                  <from xmlns:xdr="http://schemas.openxmlformats.org/drawingml/2006/spreadsheetDrawing">
                    <xdr:col>27</xdr:col>
                    <xdr:colOff>69850</xdr:colOff>
                    <xdr:row>18</xdr:row>
                    <xdr:rowOff>31750</xdr:rowOff>
                  </from>
                  <to xmlns:xdr="http://schemas.openxmlformats.org/drawingml/2006/spreadsheetDrawing">
                    <xdr:col>28</xdr:col>
                    <xdr:colOff>69850</xdr:colOff>
                    <xdr:row>18</xdr:row>
                    <xdr:rowOff>184150</xdr:rowOff>
                  </to>
                </anchor>
              </controlPr>
            </control>
          </mc:Choice>
        </mc:AlternateContent>
        <mc:AlternateContent>
          <mc:Choice Requires="x14">
            <control shapeId="16484" r:id="rId26" name="オプション 100">
              <controlPr locked="0" defaultSize="0" autoFill="0" autoLine="0" autoPict="0">
                <anchor moveWithCells="1">
                  <from xmlns:xdr="http://schemas.openxmlformats.org/drawingml/2006/spreadsheetDrawing">
                    <xdr:col>15</xdr:col>
                    <xdr:colOff>69850</xdr:colOff>
                    <xdr:row>20</xdr:row>
                    <xdr:rowOff>31115</xdr:rowOff>
                  </from>
                  <to xmlns:xdr="http://schemas.openxmlformats.org/drawingml/2006/spreadsheetDrawing">
                    <xdr:col>16</xdr:col>
                    <xdr:colOff>88900</xdr:colOff>
                    <xdr:row>20</xdr:row>
                    <xdr:rowOff>184150</xdr:rowOff>
                  </to>
                </anchor>
              </controlPr>
            </control>
          </mc:Choice>
        </mc:AlternateContent>
        <mc:AlternateContent>
          <mc:Choice Requires="x14">
            <control shapeId="16485" r:id="rId27" name="オプション 101">
              <controlPr locked="0" defaultSize="0" autoFill="0" autoLine="0" autoPict="0">
                <anchor moveWithCells="1">
                  <from xmlns:xdr="http://schemas.openxmlformats.org/drawingml/2006/spreadsheetDrawing">
                    <xdr:col>18</xdr:col>
                    <xdr:colOff>69850</xdr:colOff>
                    <xdr:row>20</xdr:row>
                    <xdr:rowOff>31115</xdr:rowOff>
                  </from>
                  <to xmlns:xdr="http://schemas.openxmlformats.org/drawingml/2006/spreadsheetDrawing">
                    <xdr:col>19</xdr:col>
                    <xdr:colOff>88900</xdr:colOff>
                    <xdr:row>20</xdr:row>
                    <xdr:rowOff>184150</xdr:rowOff>
                  </to>
                </anchor>
              </controlPr>
            </control>
          </mc:Choice>
        </mc:AlternateContent>
        <mc:AlternateContent>
          <mc:Choice Requires="x14">
            <control shapeId="16487" r:id="rId28" name="オプション 103">
              <controlPr locked="0" defaultSize="0" autoFill="0" autoLine="0" autoPict="0">
                <anchor moveWithCells="1">
                  <from xmlns:xdr="http://schemas.openxmlformats.org/drawingml/2006/spreadsheetDrawing">
                    <xdr:col>21</xdr:col>
                    <xdr:colOff>69850</xdr:colOff>
                    <xdr:row>20</xdr:row>
                    <xdr:rowOff>12700</xdr:rowOff>
                  </from>
                  <to xmlns:xdr="http://schemas.openxmlformats.org/drawingml/2006/spreadsheetDrawing">
                    <xdr:col>22</xdr:col>
                    <xdr:colOff>69850</xdr:colOff>
                    <xdr:row>20</xdr:row>
                    <xdr:rowOff>164465</xdr:rowOff>
                  </to>
                </anchor>
              </controlPr>
            </control>
          </mc:Choice>
        </mc:AlternateContent>
        <mc:AlternateContent>
          <mc:Choice Requires="x14">
            <control shapeId="16488" r:id="rId29" name="オプション 104">
              <controlPr locked="0" defaultSize="0" autoFill="0" autoLine="0" autoPict="0">
                <anchor moveWithCells="1">
                  <from xmlns:xdr="http://schemas.openxmlformats.org/drawingml/2006/spreadsheetDrawing">
                    <xdr:col>24</xdr:col>
                    <xdr:colOff>50800</xdr:colOff>
                    <xdr:row>20</xdr:row>
                    <xdr:rowOff>12700</xdr:rowOff>
                  </from>
                  <to xmlns:xdr="http://schemas.openxmlformats.org/drawingml/2006/spreadsheetDrawing">
                    <xdr:col>25</xdr:col>
                    <xdr:colOff>69850</xdr:colOff>
                    <xdr:row>20</xdr:row>
                    <xdr:rowOff>164465</xdr:rowOff>
                  </to>
                </anchor>
              </controlPr>
            </control>
          </mc:Choice>
        </mc:AlternateContent>
        <mc:AlternateContent>
          <mc:Choice Requires="x14">
            <control shapeId="16489" r:id="rId30" name="オプション 105">
              <controlPr locked="0" defaultSize="0" autoFill="0" autoLine="0" autoPict="0">
                <anchor moveWithCells="1">
                  <from xmlns:xdr="http://schemas.openxmlformats.org/drawingml/2006/spreadsheetDrawing">
                    <xdr:col>15</xdr:col>
                    <xdr:colOff>69850</xdr:colOff>
                    <xdr:row>21</xdr:row>
                    <xdr:rowOff>31750</xdr:rowOff>
                  </from>
                  <to xmlns:xdr="http://schemas.openxmlformats.org/drawingml/2006/spreadsheetDrawing">
                    <xdr:col>16</xdr:col>
                    <xdr:colOff>88900</xdr:colOff>
                    <xdr:row>21</xdr:row>
                    <xdr:rowOff>203200</xdr:rowOff>
                  </to>
                </anchor>
              </controlPr>
            </control>
          </mc:Choice>
        </mc:AlternateContent>
        <mc:AlternateContent>
          <mc:Choice Requires="x14">
            <control shapeId="16490" r:id="rId31" name="オプション 106">
              <controlPr locked="0" defaultSize="0" autoFill="0" autoLine="0" autoPict="0">
                <anchor moveWithCells="1">
                  <from xmlns:xdr="http://schemas.openxmlformats.org/drawingml/2006/spreadsheetDrawing">
                    <xdr:col>18</xdr:col>
                    <xdr:colOff>69850</xdr:colOff>
                    <xdr:row>21</xdr:row>
                    <xdr:rowOff>31750</xdr:rowOff>
                  </from>
                  <to xmlns:xdr="http://schemas.openxmlformats.org/drawingml/2006/spreadsheetDrawing">
                    <xdr:col>19</xdr:col>
                    <xdr:colOff>88900</xdr:colOff>
                    <xdr:row>21</xdr:row>
                    <xdr:rowOff>190500</xdr:rowOff>
                  </to>
                </anchor>
              </controlPr>
            </control>
          </mc:Choice>
        </mc:AlternateContent>
        <mc:AlternateContent>
          <mc:Choice Requires="x14">
            <control shapeId="16491" r:id="rId32" name="オプション 107">
              <controlPr locked="0" defaultSize="0" autoFill="0" autoLine="0" autoPict="0">
                <anchor moveWithCells="1">
                  <from xmlns:xdr="http://schemas.openxmlformats.org/drawingml/2006/spreadsheetDrawing">
                    <xdr:col>21</xdr:col>
                    <xdr:colOff>69850</xdr:colOff>
                    <xdr:row>21</xdr:row>
                    <xdr:rowOff>12065</xdr:rowOff>
                  </from>
                  <to xmlns:xdr="http://schemas.openxmlformats.org/drawingml/2006/spreadsheetDrawing">
                    <xdr:col>22</xdr:col>
                    <xdr:colOff>50800</xdr:colOff>
                    <xdr:row>21</xdr:row>
                    <xdr:rowOff>184150</xdr:rowOff>
                  </to>
                </anchor>
              </controlPr>
            </control>
          </mc:Choice>
        </mc:AlternateContent>
        <mc:AlternateContent>
          <mc:Choice Requires="x14">
            <control shapeId="16492" r:id="rId33" name="オプション 108">
              <controlPr locked="0" defaultSize="0" autoFill="0" autoLine="0" autoPict="0">
                <anchor moveWithCells="1">
                  <from xmlns:xdr="http://schemas.openxmlformats.org/drawingml/2006/spreadsheetDrawing">
                    <xdr:col>24</xdr:col>
                    <xdr:colOff>50800</xdr:colOff>
                    <xdr:row>21</xdr:row>
                    <xdr:rowOff>12065</xdr:rowOff>
                  </from>
                  <to xmlns:xdr="http://schemas.openxmlformats.org/drawingml/2006/spreadsheetDrawing">
                    <xdr:col>25</xdr:col>
                    <xdr:colOff>38100</xdr:colOff>
                    <xdr:row>21</xdr:row>
                    <xdr:rowOff>184150</xdr:rowOff>
                  </to>
                </anchor>
              </controlPr>
            </control>
          </mc:Choice>
        </mc:AlternateContent>
        <mc:AlternateContent>
          <mc:Choice Requires="x14">
            <control shapeId="16493" r:id="rId34" name="オプション 109">
              <controlPr locked="0" defaultSize="0" autoFill="0" autoLine="0" autoPict="0">
                <anchor moveWithCells="1">
                  <from xmlns:xdr="http://schemas.openxmlformats.org/drawingml/2006/spreadsheetDrawing">
                    <xdr:col>27</xdr:col>
                    <xdr:colOff>69850</xdr:colOff>
                    <xdr:row>21</xdr:row>
                    <xdr:rowOff>31750</xdr:rowOff>
                  </from>
                  <to xmlns:xdr="http://schemas.openxmlformats.org/drawingml/2006/spreadsheetDrawing">
                    <xdr:col>28</xdr:col>
                    <xdr:colOff>69850</xdr:colOff>
                    <xdr:row>21</xdr:row>
                    <xdr:rowOff>190500</xdr:rowOff>
                  </to>
                </anchor>
              </controlPr>
            </control>
          </mc:Choice>
        </mc:AlternateContent>
        <mc:AlternateContent>
          <mc:Choice Requires="x14">
            <control shapeId="16494" r:id="rId35" name="オプション 110">
              <controlPr locked="0" defaultSize="0" autoFill="0" autoLine="0" autoPict="0">
                <anchor moveWithCells="1">
                  <from xmlns:xdr="http://schemas.openxmlformats.org/drawingml/2006/spreadsheetDrawing">
                    <xdr:col>15</xdr:col>
                    <xdr:colOff>69850</xdr:colOff>
                    <xdr:row>22</xdr:row>
                    <xdr:rowOff>31750</xdr:rowOff>
                  </from>
                  <to xmlns:xdr="http://schemas.openxmlformats.org/drawingml/2006/spreadsheetDrawing">
                    <xdr:col>16</xdr:col>
                    <xdr:colOff>88900</xdr:colOff>
                    <xdr:row>22</xdr:row>
                    <xdr:rowOff>203200</xdr:rowOff>
                  </to>
                </anchor>
              </controlPr>
            </control>
          </mc:Choice>
        </mc:AlternateContent>
        <mc:AlternateContent>
          <mc:Choice Requires="x14">
            <control shapeId="16495" r:id="rId36" name="オプション 111">
              <controlPr locked="0" defaultSize="0" autoFill="0" autoLine="0" autoPict="0">
                <anchor moveWithCells="1">
                  <from xmlns:xdr="http://schemas.openxmlformats.org/drawingml/2006/spreadsheetDrawing">
                    <xdr:col>18</xdr:col>
                    <xdr:colOff>69850</xdr:colOff>
                    <xdr:row>22</xdr:row>
                    <xdr:rowOff>31750</xdr:rowOff>
                  </from>
                  <to xmlns:xdr="http://schemas.openxmlformats.org/drawingml/2006/spreadsheetDrawing">
                    <xdr:col>19</xdr:col>
                    <xdr:colOff>88900</xdr:colOff>
                    <xdr:row>22</xdr:row>
                    <xdr:rowOff>190500</xdr:rowOff>
                  </to>
                </anchor>
              </controlPr>
            </control>
          </mc:Choice>
        </mc:AlternateContent>
        <mc:AlternateContent>
          <mc:Choice Requires="x14">
            <control shapeId="16496" r:id="rId37" name="オプション 112">
              <controlPr locked="0" defaultSize="0" autoFill="0" autoLine="0" autoPict="0">
                <anchor moveWithCells="1">
                  <from xmlns:xdr="http://schemas.openxmlformats.org/drawingml/2006/spreadsheetDrawing">
                    <xdr:col>21</xdr:col>
                    <xdr:colOff>69850</xdr:colOff>
                    <xdr:row>22</xdr:row>
                    <xdr:rowOff>12065</xdr:rowOff>
                  </from>
                  <to xmlns:xdr="http://schemas.openxmlformats.org/drawingml/2006/spreadsheetDrawing">
                    <xdr:col>22</xdr:col>
                    <xdr:colOff>50800</xdr:colOff>
                    <xdr:row>22</xdr:row>
                    <xdr:rowOff>184150</xdr:rowOff>
                  </to>
                </anchor>
              </controlPr>
            </control>
          </mc:Choice>
        </mc:AlternateContent>
        <mc:AlternateContent>
          <mc:Choice Requires="x14">
            <control shapeId="16497" r:id="rId38" name="オプション 113">
              <controlPr locked="0" defaultSize="0" autoFill="0" autoLine="0" autoPict="0">
                <anchor moveWithCells="1">
                  <from xmlns:xdr="http://schemas.openxmlformats.org/drawingml/2006/spreadsheetDrawing">
                    <xdr:col>24</xdr:col>
                    <xdr:colOff>50800</xdr:colOff>
                    <xdr:row>22</xdr:row>
                    <xdr:rowOff>12065</xdr:rowOff>
                  </from>
                  <to xmlns:xdr="http://schemas.openxmlformats.org/drawingml/2006/spreadsheetDrawing">
                    <xdr:col>25</xdr:col>
                    <xdr:colOff>38100</xdr:colOff>
                    <xdr:row>22</xdr:row>
                    <xdr:rowOff>184150</xdr:rowOff>
                  </to>
                </anchor>
              </controlPr>
            </control>
          </mc:Choice>
        </mc:AlternateContent>
        <mc:AlternateContent>
          <mc:Choice Requires="x14">
            <control shapeId="16498" r:id="rId39" name="オプション 114">
              <controlPr locked="0" defaultSize="0" autoFill="0" autoLine="0" autoPict="0">
                <anchor moveWithCells="1">
                  <from xmlns:xdr="http://schemas.openxmlformats.org/drawingml/2006/spreadsheetDrawing">
                    <xdr:col>27</xdr:col>
                    <xdr:colOff>69850</xdr:colOff>
                    <xdr:row>22</xdr:row>
                    <xdr:rowOff>31750</xdr:rowOff>
                  </from>
                  <to xmlns:xdr="http://schemas.openxmlformats.org/drawingml/2006/spreadsheetDrawing">
                    <xdr:col>28</xdr:col>
                    <xdr:colOff>107950</xdr:colOff>
                    <xdr:row>22</xdr:row>
                    <xdr:rowOff>190500</xdr:rowOff>
                  </to>
                </anchor>
              </controlPr>
            </control>
          </mc:Choice>
        </mc:AlternateContent>
        <mc:AlternateContent>
          <mc:Choice Requires="x14">
            <control shapeId="16499" r:id="rId40" name="グループ 115">
              <controlPr defaultSize="0" autoFill="0" autoPict="0">
                <anchor moveWithCells="1">
                  <from xmlns:xdr="http://schemas.openxmlformats.org/drawingml/2006/spreadsheetDrawing">
                    <xdr:col>10</xdr:col>
                    <xdr:colOff>0</xdr:colOff>
                    <xdr:row>18</xdr:row>
                    <xdr:rowOff>0</xdr:rowOff>
                  </from>
                  <to xmlns:xdr="http://schemas.openxmlformats.org/drawingml/2006/spreadsheetDrawing">
                    <xdr:col>29</xdr:col>
                    <xdr:colOff>107950</xdr:colOff>
                    <xdr:row>19</xdr:row>
                    <xdr:rowOff>0</xdr:rowOff>
                  </to>
                </anchor>
              </controlPr>
            </control>
          </mc:Choice>
        </mc:AlternateContent>
        <mc:AlternateContent>
          <mc:Choice Requires="x14">
            <control shapeId="16500" r:id="rId41" name="グループ 116">
              <controlPr defaultSize="0" autoFill="0" autoPict="0">
                <anchor moveWithCells="1">
                  <from xmlns:xdr="http://schemas.openxmlformats.org/drawingml/2006/spreadsheetDrawing">
                    <xdr:col>10</xdr:col>
                    <xdr:colOff>0</xdr:colOff>
                    <xdr:row>19</xdr:row>
                    <xdr:rowOff>184150</xdr:rowOff>
                  </from>
                  <to xmlns:xdr="http://schemas.openxmlformats.org/drawingml/2006/spreadsheetDrawing">
                    <xdr:col>29</xdr:col>
                    <xdr:colOff>107950</xdr:colOff>
                    <xdr:row>21</xdr:row>
                    <xdr:rowOff>12065</xdr:rowOff>
                  </to>
                </anchor>
              </controlPr>
            </control>
          </mc:Choice>
        </mc:AlternateContent>
        <mc:AlternateContent>
          <mc:Choice Requires="x14">
            <control shapeId="16501" r:id="rId42" name="グループ 117">
              <controlPr defaultSize="0" autoFill="0" autoPict="0">
                <anchor moveWithCells="1">
                  <from xmlns:xdr="http://schemas.openxmlformats.org/drawingml/2006/spreadsheetDrawing">
                    <xdr:col>10</xdr:col>
                    <xdr:colOff>12700</xdr:colOff>
                    <xdr:row>20</xdr:row>
                    <xdr:rowOff>200025</xdr:rowOff>
                  </from>
                  <to xmlns:xdr="http://schemas.openxmlformats.org/drawingml/2006/spreadsheetDrawing">
                    <xdr:col>29</xdr:col>
                    <xdr:colOff>114300</xdr:colOff>
                    <xdr:row>22</xdr:row>
                    <xdr:rowOff>12065</xdr:rowOff>
                  </to>
                </anchor>
              </controlPr>
            </control>
          </mc:Choice>
        </mc:AlternateContent>
        <mc:AlternateContent>
          <mc:Choice Requires="x14">
            <control shapeId="16502" r:id="rId43" name="グループ 118">
              <controlPr defaultSize="0" autoFill="0" autoPict="0">
                <anchor moveWithCells="1">
                  <from xmlns:xdr="http://schemas.openxmlformats.org/drawingml/2006/spreadsheetDrawing">
                    <xdr:col>10</xdr:col>
                    <xdr:colOff>12700</xdr:colOff>
                    <xdr:row>22</xdr:row>
                    <xdr:rowOff>0</xdr:rowOff>
                  </from>
                  <to xmlns:xdr="http://schemas.openxmlformats.org/drawingml/2006/spreadsheetDrawing">
                    <xdr:col>29</xdr:col>
                    <xdr:colOff>88900</xdr:colOff>
                    <xdr:row>23</xdr:row>
                    <xdr:rowOff>33020</xdr:rowOff>
                  </to>
                </anchor>
              </controlPr>
            </control>
          </mc:Choice>
        </mc:AlternateContent>
        <mc:AlternateContent>
          <mc:Choice Requires="x14">
            <control shapeId="16505" r:id="rId44" name="オプション 121">
              <controlPr locked="0" defaultSize="0" autoFill="0" autoLine="0" autoPict="0">
                <anchor moveWithCells="1">
                  <from xmlns:xdr="http://schemas.openxmlformats.org/drawingml/2006/spreadsheetDrawing">
                    <xdr:col>15</xdr:col>
                    <xdr:colOff>69850</xdr:colOff>
                    <xdr:row>19</xdr:row>
                    <xdr:rowOff>31750</xdr:rowOff>
                  </from>
                  <to xmlns:xdr="http://schemas.openxmlformats.org/drawingml/2006/spreadsheetDrawing">
                    <xdr:col>16</xdr:col>
                    <xdr:colOff>88900</xdr:colOff>
                    <xdr:row>19</xdr:row>
                    <xdr:rowOff>184150</xdr:rowOff>
                  </to>
                </anchor>
              </controlPr>
            </control>
          </mc:Choice>
        </mc:AlternateContent>
        <mc:AlternateContent>
          <mc:Choice Requires="x14">
            <control shapeId="16506" r:id="rId45" name="オプション 122">
              <controlPr locked="0" defaultSize="0" autoFill="0" autoLine="0" autoPict="0">
                <anchor moveWithCells="1">
                  <from xmlns:xdr="http://schemas.openxmlformats.org/drawingml/2006/spreadsheetDrawing">
                    <xdr:col>18</xdr:col>
                    <xdr:colOff>69850</xdr:colOff>
                    <xdr:row>19</xdr:row>
                    <xdr:rowOff>31750</xdr:rowOff>
                  </from>
                  <to xmlns:xdr="http://schemas.openxmlformats.org/drawingml/2006/spreadsheetDrawing">
                    <xdr:col>19</xdr:col>
                    <xdr:colOff>88900</xdr:colOff>
                    <xdr:row>19</xdr:row>
                    <xdr:rowOff>184150</xdr:rowOff>
                  </to>
                </anchor>
              </controlPr>
            </control>
          </mc:Choice>
        </mc:AlternateContent>
        <mc:AlternateContent>
          <mc:Choice Requires="x14">
            <control shapeId="16507" r:id="rId46" name="オプション 123">
              <controlPr locked="0" defaultSize="0" autoFill="0" autoLine="0" autoPict="0">
                <anchor moveWithCells="1">
                  <from xmlns:xdr="http://schemas.openxmlformats.org/drawingml/2006/spreadsheetDrawing">
                    <xdr:col>21</xdr:col>
                    <xdr:colOff>69850</xdr:colOff>
                    <xdr:row>19</xdr:row>
                    <xdr:rowOff>12065</xdr:rowOff>
                  </from>
                  <to xmlns:xdr="http://schemas.openxmlformats.org/drawingml/2006/spreadsheetDrawing">
                    <xdr:col>22</xdr:col>
                    <xdr:colOff>50800</xdr:colOff>
                    <xdr:row>19</xdr:row>
                    <xdr:rowOff>165100</xdr:rowOff>
                  </to>
                </anchor>
              </controlPr>
            </control>
          </mc:Choice>
        </mc:AlternateContent>
        <mc:AlternateContent>
          <mc:Choice Requires="x14">
            <control shapeId="16508" r:id="rId47" name="オプション 124">
              <controlPr locked="0" defaultSize="0" autoFill="0" autoLine="0" autoPict="0">
                <anchor moveWithCells="1">
                  <from xmlns:xdr="http://schemas.openxmlformats.org/drawingml/2006/spreadsheetDrawing">
                    <xdr:col>24</xdr:col>
                    <xdr:colOff>50800</xdr:colOff>
                    <xdr:row>19</xdr:row>
                    <xdr:rowOff>12065</xdr:rowOff>
                  </from>
                  <to xmlns:xdr="http://schemas.openxmlformats.org/drawingml/2006/spreadsheetDrawing">
                    <xdr:col>25</xdr:col>
                    <xdr:colOff>38100</xdr:colOff>
                    <xdr:row>19</xdr:row>
                    <xdr:rowOff>165100</xdr:rowOff>
                  </to>
                </anchor>
              </controlPr>
            </control>
          </mc:Choice>
        </mc:AlternateContent>
        <mc:AlternateContent>
          <mc:Choice Requires="x14">
            <control shapeId="16509" r:id="rId48" name="オプション 125">
              <controlPr locked="0" defaultSize="0" autoFill="0" autoLine="0" autoPict="0">
                <anchor moveWithCells="1">
                  <from xmlns:xdr="http://schemas.openxmlformats.org/drawingml/2006/spreadsheetDrawing">
                    <xdr:col>27</xdr:col>
                    <xdr:colOff>69850</xdr:colOff>
                    <xdr:row>19</xdr:row>
                    <xdr:rowOff>31750</xdr:rowOff>
                  </from>
                  <to xmlns:xdr="http://schemas.openxmlformats.org/drawingml/2006/spreadsheetDrawing">
                    <xdr:col>28</xdr:col>
                    <xdr:colOff>69850</xdr:colOff>
                    <xdr:row>19</xdr:row>
                    <xdr:rowOff>184150</xdr:rowOff>
                  </to>
                </anchor>
              </controlPr>
            </control>
          </mc:Choice>
        </mc:AlternateContent>
        <mc:AlternateContent>
          <mc:Choice Requires="x14">
            <control shapeId="16510" r:id="rId49" name="グループ 126">
              <controlPr defaultSize="0" autoFill="0" autoPict="0">
                <anchor moveWithCells="1">
                  <from xmlns:xdr="http://schemas.openxmlformats.org/drawingml/2006/spreadsheetDrawing">
                    <xdr:col>10</xdr:col>
                    <xdr:colOff>0</xdr:colOff>
                    <xdr:row>19</xdr:row>
                    <xdr:rowOff>0</xdr:rowOff>
                  </from>
                  <to xmlns:xdr="http://schemas.openxmlformats.org/drawingml/2006/spreadsheetDrawing">
                    <xdr:col>29</xdr:col>
                    <xdr:colOff>107950</xdr:colOff>
                    <xdr:row>20</xdr:row>
                    <xdr:rowOff>31115</xdr:rowOff>
                  </to>
                </anchor>
              </controlPr>
            </control>
          </mc:Choice>
        </mc:AlternateContent>
        <mc:AlternateContent>
          <mc:Choice Requires="x14">
            <control shapeId="16512" r:id="rId50" name="オプション 128">
              <controlPr locked="0" defaultSize="0" autoFill="0" autoLine="0" autoPict="0">
                <anchor moveWithCells="1">
                  <from xmlns:xdr="http://schemas.openxmlformats.org/drawingml/2006/spreadsheetDrawing">
                    <xdr:col>27</xdr:col>
                    <xdr:colOff>69850</xdr:colOff>
                    <xdr:row>20</xdr:row>
                    <xdr:rowOff>31115</xdr:rowOff>
                  </from>
                  <to xmlns:xdr="http://schemas.openxmlformats.org/drawingml/2006/spreadsheetDrawing">
                    <xdr:col>28</xdr:col>
                    <xdr:colOff>69850</xdr:colOff>
                    <xdr:row>20</xdr:row>
                    <xdr:rowOff>184150</xdr:rowOff>
                  </to>
                </anchor>
              </controlPr>
            </control>
          </mc:Choice>
        </mc:AlternateContent>
        <mc:AlternateContent>
          <mc:Choice Requires="x14">
            <control shapeId="16513" r:id="rId51" name="チェック 129">
              <controlPr locked="0" defaultSize="0" autoFill="0" autoLine="0" autoPict="0">
                <anchor moveWithCells="1">
                  <from xmlns:xdr="http://schemas.openxmlformats.org/drawingml/2006/spreadsheetDrawing">
                    <xdr:col>3</xdr:col>
                    <xdr:colOff>0</xdr:colOff>
                    <xdr:row>59</xdr:row>
                    <xdr:rowOff>0</xdr:rowOff>
                  </from>
                  <to xmlns:xdr="http://schemas.openxmlformats.org/drawingml/2006/spreadsheetDrawing">
                    <xdr:col>4</xdr:col>
                    <xdr:colOff>0</xdr:colOff>
                    <xdr:row>60</xdr:row>
                    <xdr:rowOff>0</xdr:rowOff>
                  </to>
                </anchor>
              </controlPr>
            </control>
          </mc:Choice>
        </mc:AlternateContent>
        <mc:AlternateContent>
          <mc:Choice Requires="x14">
            <control shapeId="16516" r:id="rId52" name="オプション 132">
              <controlPr defaultSize="0" autoFill="0" autoLine="0" autoPict="0">
                <anchor moveWithCells="1">
                  <from xmlns:xdr="http://schemas.openxmlformats.org/drawingml/2006/spreadsheetDrawing">
                    <xdr:col>3</xdr:col>
                    <xdr:colOff>0</xdr:colOff>
                    <xdr:row>29</xdr:row>
                    <xdr:rowOff>0</xdr:rowOff>
                  </from>
                  <to xmlns:xdr="http://schemas.openxmlformats.org/drawingml/2006/spreadsheetDrawing">
                    <xdr:col>3</xdr:col>
                    <xdr:colOff>266700</xdr:colOff>
                    <xdr:row>30</xdr:row>
                    <xdr:rowOff>33020</xdr:rowOff>
                  </to>
                </anchor>
              </controlPr>
            </control>
          </mc:Choice>
        </mc:AlternateContent>
        <mc:AlternateContent>
          <mc:Choice Requires="x14">
            <control shapeId="16517" r:id="rId53" name="オプション 133">
              <controlPr defaultSize="0" autoFill="0" autoLine="0" autoPict="0">
                <anchor moveWithCells="1">
                  <from xmlns:xdr="http://schemas.openxmlformats.org/drawingml/2006/spreadsheetDrawing">
                    <xdr:col>3</xdr:col>
                    <xdr:colOff>0</xdr:colOff>
                    <xdr:row>30</xdr:row>
                    <xdr:rowOff>0</xdr:rowOff>
                  </from>
                  <to xmlns:xdr="http://schemas.openxmlformats.org/drawingml/2006/spreadsheetDrawing">
                    <xdr:col>3</xdr:col>
                    <xdr:colOff>266700</xdr:colOff>
                    <xdr:row>31</xdr:row>
                    <xdr:rowOff>33020</xdr:rowOff>
                  </to>
                </anchor>
              </controlPr>
            </control>
          </mc:Choice>
        </mc:AlternateContent>
        <mc:AlternateContent>
          <mc:Choice Requires="x14">
            <control shapeId="16520" r:id="rId54" name="グループ 136">
              <controlPr defaultSize="0" autoFill="0" autoPict="0">
                <anchor moveWithCells="1">
                  <from xmlns:xdr="http://schemas.openxmlformats.org/drawingml/2006/spreadsheetDrawing">
                    <xdr:col>11</xdr:col>
                    <xdr:colOff>38100</xdr:colOff>
                    <xdr:row>35</xdr:row>
                    <xdr:rowOff>170180</xdr:rowOff>
                  </from>
                  <to xmlns:xdr="http://schemas.openxmlformats.org/drawingml/2006/spreadsheetDrawing">
                    <xdr:col>18</xdr:col>
                    <xdr:colOff>184150</xdr:colOff>
                    <xdr:row>37</xdr:row>
                    <xdr:rowOff>13335</xdr:rowOff>
                  </to>
                </anchor>
              </controlPr>
            </control>
          </mc:Choice>
        </mc:AlternateContent>
        <mc:AlternateContent>
          <mc:Choice Requires="x14">
            <control shapeId="16522" r:id="rId55" name="オプション 138">
              <controlPr defaultSize="0" autoFill="0" autoLine="0" autoPict="0">
                <anchor moveWithCells="1">
                  <from xmlns:xdr="http://schemas.openxmlformats.org/drawingml/2006/spreadsheetDrawing">
                    <xdr:col>12</xdr:col>
                    <xdr:colOff>50800</xdr:colOff>
                    <xdr:row>36</xdr:row>
                    <xdr:rowOff>33020</xdr:rowOff>
                  </from>
                  <to xmlns:xdr="http://schemas.openxmlformats.org/drawingml/2006/spreadsheetDrawing">
                    <xdr:col>13</xdr:col>
                    <xdr:colOff>50800</xdr:colOff>
                    <xdr:row>36</xdr:row>
                    <xdr:rowOff>209550</xdr:rowOff>
                  </to>
                </anchor>
              </controlPr>
            </control>
          </mc:Choice>
        </mc:AlternateContent>
        <mc:AlternateContent>
          <mc:Choice Requires="x14">
            <control shapeId="16523" r:id="rId56" name="オプション 139">
              <controlPr defaultSize="0" autoFill="0" autoLine="0" autoPict="0">
                <anchor moveWithCells="1">
                  <from xmlns:xdr="http://schemas.openxmlformats.org/drawingml/2006/spreadsheetDrawing">
                    <xdr:col>17</xdr:col>
                    <xdr:colOff>31750</xdr:colOff>
                    <xdr:row>36</xdr:row>
                    <xdr:rowOff>13335</xdr:rowOff>
                  </from>
                  <to xmlns:xdr="http://schemas.openxmlformats.org/drawingml/2006/spreadsheetDrawing">
                    <xdr:col>18</xdr:col>
                    <xdr:colOff>31750</xdr:colOff>
                    <xdr:row>36</xdr:row>
                    <xdr:rowOff>196215</xdr:rowOff>
                  </to>
                </anchor>
              </controlPr>
            </control>
          </mc:Choice>
        </mc:AlternateContent>
        <mc:AlternateContent>
          <mc:Choice Requires="x14">
            <control shapeId="16526" r:id="rId57" name="オプション 142">
              <controlPr defaultSize="0" autoFill="0" autoLine="0" autoPict="0">
                <anchor moveWithCells="1">
                  <from xmlns:xdr="http://schemas.openxmlformats.org/drawingml/2006/spreadsheetDrawing">
                    <xdr:col>12</xdr:col>
                    <xdr:colOff>50800</xdr:colOff>
                    <xdr:row>38</xdr:row>
                    <xdr:rowOff>33020</xdr:rowOff>
                  </from>
                  <to xmlns:xdr="http://schemas.openxmlformats.org/drawingml/2006/spreadsheetDrawing">
                    <xdr:col>13</xdr:col>
                    <xdr:colOff>50800</xdr:colOff>
                    <xdr:row>39</xdr:row>
                    <xdr:rowOff>0</xdr:rowOff>
                  </to>
                </anchor>
              </controlPr>
            </control>
          </mc:Choice>
        </mc:AlternateContent>
        <mc:AlternateContent>
          <mc:Choice Requires="x14">
            <control shapeId="16528" r:id="rId58" name="グループ 144">
              <controlPr defaultSize="0" autoFill="0" autoPict="0">
                <anchor moveWithCells="1">
                  <from xmlns:xdr="http://schemas.openxmlformats.org/drawingml/2006/spreadsheetDrawing">
                    <xdr:col>11</xdr:col>
                    <xdr:colOff>38100</xdr:colOff>
                    <xdr:row>37</xdr:row>
                    <xdr:rowOff>0</xdr:rowOff>
                  </from>
                  <to xmlns:xdr="http://schemas.openxmlformats.org/drawingml/2006/spreadsheetDrawing">
                    <xdr:col>18</xdr:col>
                    <xdr:colOff>184150</xdr:colOff>
                    <xdr:row>37</xdr:row>
                    <xdr:rowOff>209550</xdr:rowOff>
                  </to>
                </anchor>
              </controlPr>
            </control>
          </mc:Choice>
        </mc:AlternateContent>
        <mc:AlternateContent>
          <mc:Choice Requires="x14">
            <control shapeId="16529" r:id="rId59" name="グループ 145">
              <controlPr defaultSize="0" autoFill="0" autoPict="0">
                <anchor moveWithCells="1">
                  <from xmlns:xdr="http://schemas.openxmlformats.org/drawingml/2006/spreadsheetDrawing">
                    <xdr:col>11</xdr:col>
                    <xdr:colOff>38100</xdr:colOff>
                    <xdr:row>38</xdr:row>
                    <xdr:rowOff>0</xdr:rowOff>
                  </from>
                  <to xmlns:xdr="http://schemas.openxmlformats.org/drawingml/2006/spreadsheetDrawing">
                    <xdr:col>18</xdr:col>
                    <xdr:colOff>184150</xdr:colOff>
                    <xdr:row>39</xdr:row>
                    <xdr:rowOff>52705</xdr:rowOff>
                  </to>
                </anchor>
              </controlPr>
            </control>
          </mc:Choice>
        </mc:AlternateContent>
        <mc:AlternateContent>
          <mc:Choice Requires="x14">
            <control shapeId="16530" r:id="rId60" name="オプション 146">
              <controlPr defaultSize="0" autoFill="0" autoLine="0" autoPict="0">
                <anchor moveWithCells="1">
                  <from xmlns:xdr="http://schemas.openxmlformats.org/drawingml/2006/spreadsheetDrawing">
                    <xdr:col>17</xdr:col>
                    <xdr:colOff>31750</xdr:colOff>
                    <xdr:row>38</xdr:row>
                    <xdr:rowOff>33020</xdr:rowOff>
                  </from>
                  <to xmlns:xdr="http://schemas.openxmlformats.org/drawingml/2006/spreadsheetDrawing">
                    <xdr:col>18</xdr:col>
                    <xdr:colOff>31750</xdr:colOff>
                    <xdr:row>39</xdr:row>
                    <xdr:rowOff>0</xdr:rowOff>
                  </to>
                </anchor>
              </controlPr>
            </control>
          </mc:Choice>
        </mc:AlternateContent>
        <mc:AlternateContent>
          <mc:Choice Requires="x14">
            <control shapeId="16531" r:id="rId61" name="オプション 147">
              <controlPr defaultSize="0" autoFill="0" autoLine="0" autoPict="0">
                <anchor moveWithCells="1">
                  <from xmlns:xdr="http://schemas.openxmlformats.org/drawingml/2006/spreadsheetDrawing">
                    <xdr:col>12</xdr:col>
                    <xdr:colOff>50800</xdr:colOff>
                    <xdr:row>37</xdr:row>
                    <xdr:rowOff>0</xdr:rowOff>
                  </from>
                  <to xmlns:xdr="http://schemas.openxmlformats.org/drawingml/2006/spreadsheetDrawing">
                    <xdr:col>13</xdr:col>
                    <xdr:colOff>50800</xdr:colOff>
                    <xdr:row>37</xdr:row>
                    <xdr:rowOff>189865</xdr:rowOff>
                  </to>
                </anchor>
              </controlPr>
            </control>
          </mc:Choice>
        </mc:AlternateContent>
        <mc:AlternateContent>
          <mc:Choice Requires="x14">
            <control shapeId="16534" r:id="rId62" name="オプション 150">
              <controlPr defaultSize="0" autoFill="0" autoLine="0" autoPict="0">
                <anchor moveWithCells="1">
                  <from xmlns:xdr="http://schemas.openxmlformats.org/drawingml/2006/spreadsheetDrawing">
                    <xdr:col>17</xdr:col>
                    <xdr:colOff>31750</xdr:colOff>
                    <xdr:row>37</xdr:row>
                    <xdr:rowOff>33020</xdr:rowOff>
                  </from>
                  <to xmlns:xdr="http://schemas.openxmlformats.org/drawingml/2006/spreadsheetDrawing">
                    <xdr:col>18</xdr:col>
                    <xdr:colOff>88900</xdr:colOff>
                    <xdr:row>37</xdr:row>
                    <xdr:rowOff>189865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B2:X85"/>
  <sheetViews>
    <sheetView view="pageBreakPreview" zoomScaleSheetLayoutView="100" workbookViewId="0">
      <selection activeCell="M16" sqref="M16:S16"/>
    </sheetView>
  </sheetViews>
  <sheetFormatPr defaultColWidth="9" defaultRowHeight="15.75"/>
  <cols>
    <col min="1" max="1" width="9" style="267"/>
    <col min="2" max="4" width="3.58203125" style="267" customWidth="1"/>
    <col min="5" max="5" width="13" style="267" customWidth="1"/>
    <col min="6" max="6" width="7.33203125" style="267" customWidth="1"/>
    <col min="7" max="8" width="5.58203125" style="267" customWidth="1"/>
    <col min="9" max="9" width="5.5" style="267" customWidth="1"/>
    <col min="10" max="10" width="14.33203125" style="267" customWidth="1"/>
    <col min="11" max="11" width="2.58203125" style="267" customWidth="1"/>
    <col min="12" max="12" width="9" style="267"/>
    <col min="13" max="13" width="5.5" style="267" customWidth="1"/>
    <col min="14" max="14" width="14.33203125" style="267" customWidth="1"/>
    <col min="15" max="15" width="2.08203125" style="267" customWidth="1"/>
    <col min="16" max="16" width="12.5" style="267" customWidth="1"/>
    <col min="17" max="17" width="14.33203125" style="267" customWidth="1"/>
    <col min="18" max="18" width="11.08203125" style="267" customWidth="1"/>
    <col min="19" max="19" width="9" style="267"/>
    <col min="20" max="22" width="3.58203125" style="267" customWidth="1"/>
    <col min="23" max="23" width="7.83203125" style="267" customWidth="1"/>
    <col min="24" max="24" width="20.58203125" style="466" hidden="1" customWidth="1"/>
    <col min="25" max="25" width="9" style="267" hidden="1" customWidth="1"/>
    <col min="26" max="16384" width="9" style="267"/>
  </cols>
  <sheetData>
    <row r="2" spans="2:24" ht="16.5">
      <c r="B2" s="538" t="s">
        <v>2883</v>
      </c>
      <c r="C2" s="314"/>
      <c r="D2" s="314"/>
      <c r="E2" s="314"/>
      <c r="F2" s="314"/>
      <c r="G2" s="314"/>
      <c r="H2" s="314"/>
      <c r="I2" s="314"/>
      <c r="J2" s="314"/>
      <c r="K2" s="314"/>
      <c r="L2" s="314"/>
      <c r="M2" s="314"/>
      <c r="N2" s="314"/>
      <c r="O2" s="314"/>
      <c r="P2" s="314"/>
      <c r="Q2" s="314"/>
      <c r="R2" s="314"/>
      <c r="S2" s="314"/>
      <c r="T2" s="314"/>
      <c r="U2" s="314"/>
      <c r="V2" s="314"/>
      <c r="W2" s="356"/>
      <c r="X2" s="405" t="s">
        <v>580</v>
      </c>
    </row>
    <row r="3" spans="2:24">
      <c r="B3" s="294"/>
      <c r="W3" s="354"/>
    </row>
    <row r="4" spans="2:24" ht="16.5">
      <c r="B4" s="539" t="s">
        <v>4690</v>
      </c>
      <c r="C4" s="543"/>
      <c r="D4" s="543"/>
      <c r="E4" s="543"/>
      <c r="F4" s="543"/>
      <c r="G4" s="543"/>
      <c r="H4" s="543"/>
      <c r="I4" s="543"/>
      <c r="J4" s="543"/>
      <c r="K4" s="543"/>
      <c r="L4" s="543"/>
      <c r="M4" s="543"/>
      <c r="N4" s="543"/>
      <c r="O4" s="543"/>
      <c r="P4" s="543"/>
      <c r="Q4" s="543"/>
      <c r="R4" s="543"/>
      <c r="S4" s="543"/>
      <c r="T4" s="543"/>
      <c r="U4" s="543"/>
      <c r="V4" s="543"/>
      <c r="W4" s="584"/>
    </row>
    <row r="5" spans="2:24" ht="16.5">
      <c r="B5" s="540" t="s">
        <v>11138</v>
      </c>
      <c r="C5" s="544" t="s">
        <v>11120</v>
      </c>
      <c r="D5" s="548"/>
      <c r="E5" s="548"/>
      <c r="F5" s="548"/>
      <c r="G5" s="548"/>
      <c r="H5" s="548"/>
      <c r="I5" s="548"/>
      <c r="J5" s="548"/>
      <c r="K5" s="548"/>
      <c r="L5" s="548"/>
      <c r="M5" s="548"/>
      <c r="N5" s="548"/>
      <c r="O5" s="548"/>
      <c r="P5" s="548"/>
      <c r="Q5" s="548"/>
      <c r="R5" s="548"/>
      <c r="S5" s="548"/>
      <c r="T5" s="548"/>
      <c r="U5" s="548"/>
      <c r="V5" s="548"/>
      <c r="W5" s="585"/>
    </row>
    <row r="6" spans="2:24">
      <c r="B6" s="541"/>
      <c r="C6" s="294" t="s">
        <v>927</v>
      </c>
      <c r="W6" s="354"/>
      <c r="X6" s="588">
        <f>I8</f>
        <v>0</v>
      </c>
    </row>
    <row r="7" spans="2:24" ht="6.75" customHeight="1">
      <c r="B7" s="541"/>
      <c r="C7" s="294"/>
      <c r="W7" s="354"/>
    </row>
    <row r="8" spans="2:24" ht="19.5" customHeight="1">
      <c r="B8" s="541"/>
      <c r="C8" s="294"/>
      <c r="F8" s="267" t="s">
        <v>11122</v>
      </c>
      <c r="I8" s="569">
        <f>IFERROR(Q8/N8,"")</f>
        <v>0</v>
      </c>
      <c r="J8" s="571"/>
      <c r="K8" s="481"/>
      <c r="L8" s="267" t="s">
        <v>11124</v>
      </c>
      <c r="N8" s="576">
        <f>15-COUNTIF(E16:H45,"―")</f>
        <v>5</v>
      </c>
      <c r="O8" s="481"/>
      <c r="P8" s="577" t="s">
        <v>6031</v>
      </c>
      <c r="Q8" s="576">
        <f>COUNTIF(J16:J45,"達成")+COUNTIF(J16:J45,"大幅に達成")</f>
        <v>0</v>
      </c>
      <c r="R8" s="267" t="s">
        <v>3589</v>
      </c>
      <c r="W8" s="354"/>
      <c r="X8" s="466">
        <f>N8</f>
        <v>5</v>
      </c>
    </row>
    <row r="9" spans="2:24" ht="6.75" customHeight="1">
      <c r="B9" s="541"/>
      <c r="C9" s="294"/>
      <c r="W9" s="354"/>
    </row>
    <row r="10" spans="2:24">
      <c r="B10" s="541"/>
      <c r="C10" s="545">
        <v>1</v>
      </c>
      <c r="D10" s="267" t="s">
        <v>8025</v>
      </c>
      <c r="W10" s="354"/>
      <c r="X10" s="466">
        <f>Q8</f>
        <v>0</v>
      </c>
    </row>
    <row r="11" spans="2:24">
      <c r="B11" s="541"/>
      <c r="C11" s="545"/>
      <c r="D11" s="267" t="s">
        <v>2823</v>
      </c>
      <c r="W11" s="354"/>
    </row>
    <row r="12" spans="2:24">
      <c r="B12" s="541"/>
      <c r="C12" s="545"/>
      <c r="D12" s="267" t="s">
        <v>11147</v>
      </c>
      <c r="W12" s="354"/>
    </row>
    <row r="13" spans="2:24">
      <c r="B13" s="541"/>
      <c r="C13" s="545"/>
      <c r="D13" s="267" t="s">
        <v>4274</v>
      </c>
      <c r="W13" s="354"/>
    </row>
    <row r="14" spans="2:24" ht="6.75" customHeight="1">
      <c r="B14" s="541"/>
      <c r="C14" s="294"/>
      <c r="W14" s="354"/>
    </row>
    <row r="15" spans="2:24" ht="16.5">
      <c r="B15" s="541"/>
      <c r="C15" s="294"/>
      <c r="E15" s="267" t="s">
        <v>7299</v>
      </c>
      <c r="J15" s="267" t="s">
        <v>11127</v>
      </c>
      <c r="L15" s="267" t="s">
        <v>11911</v>
      </c>
      <c r="W15" s="354"/>
    </row>
    <row r="16" spans="2:24" ht="81" customHeight="1">
      <c r="B16" s="541"/>
      <c r="C16" s="294"/>
      <c r="D16" s="549">
        <v>1</v>
      </c>
      <c r="E16" s="558" t="str">
        <f>IF('0.基礎情報'!C170=0,"―",'0.基礎情報'!C170)</f>
        <v>システム経由の予約件数割合</v>
      </c>
      <c r="F16" s="565"/>
      <c r="G16" s="565"/>
      <c r="H16" s="567"/>
      <c r="J16" s="572" t="str">
        <f>IF(E16="―","―",IF(X16="未計測","未計測",IF(X16="未達成","未達成",IF(X16="達成",IF(AND(ISNUMBER(X17),X17&gt;=1.4),"大幅に達成","達成"),"判定不能"))))</f>
        <v>判定不能</v>
      </c>
      <c r="K16" s="574"/>
      <c r="L16" s="575" t="s">
        <v>11137</v>
      </c>
      <c r="M16" s="564"/>
      <c r="N16" s="564"/>
      <c r="O16" s="564"/>
      <c r="P16" s="564"/>
      <c r="Q16" s="564"/>
      <c r="R16" s="564"/>
      <c r="S16" s="580"/>
      <c r="U16" s="449" t="str">
        <f>IF(J16="―","―",IF(J16="達成","―",IF(M16="","未回答",LEN(M16)&amp;"字")))</f>
        <v>未回答</v>
      </c>
      <c r="V16" s="462"/>
      <c r="W16" s="354"/>
      <c r="X16" s="588" t="str">
        <f>IF('0.基礎情報'!BE176="未計測",IF('0.基礎情報'!BF176="未計測",IF('0.基礎情報'!BG176="未計測","未計測",'0.基礎情報'!AX172),'0.基礎情報'!AX174),'0.基礎情報'!AX176)</f>
        <v/>
      </c>
    </row>
    <row r="17" spans="2:24" ht="81" customHeight="1">
      <c r="B17" s="541"/>
      <c r="C17" s="294"/>
      <c r="D17" s="549"/>
      <c r="E17" s="559"/>
      <c r="F17" s="566"/>
      <c r="G17" s="566"/>
      <c r="H17" s="568"/>
      <c r="J17" s="573"/>
      <c r="K17" s="574"/>
      <c r="L17" s="575" t="s">
        <v>8300</v>
      </c>
      <c r="M17" s="564"/>
      <c r="N17" s="564"/>
      <c r="O17" s="564"/>
      <c r="P17" s="564"/>
      <c r="Q17" s="564"/>
      <c r="R17" s="564"/>
      <c r="S17" s="580"/>
      <c r="U17" s="449" t="str">
        <f>IF(J16="―","―",IF(J16="達成","―",IF(M17="","未回答",LEN(M17)&amp;"字")))</f>
        <v>未回答</v>
      </c>
      <c r="V17" s="462"/>
      <c r="W17" s="354"/>
      <c r="X17" s="588" t="str">
        <f>IF('0.基礎情報'!BE176="未計測",IF('0.基礎情報'!BF176="未計測",IF('0.基礎情報'!BG176="未計測","未計測",'0.基礎情報'!BG176),'0.基礎情報'!BF176),'0.基礎情報'!BE176)</f>
        <v/>
      </c>
    </row>
    <row r="18" spans="2:24" ht="81" customHeight="1">
      <c r="B18" s="541"/>
      <c r="C18" s="294"/>
      <c r="D18" s="549">
        <v>2</v>
      </c>
      <c r="E18" s="558" t="str">
        <f>IF('0.基礎情報'!C218=0,"―",'0.基礎情報'!C218)</f>
        <v>システム利用登録済みの利用者数</v>
      </c>
      <c r="F18" s="565"/>
      <c r="G18" s="565"/>
      <c r="H18" s="567"/>
      <c r="J18" s="572" t="str">
        <f>IF(E18="―","―",IF(X18="未計測","未計測",IF(X18="未達成","未達成",IF(X18="達成",IF(AND(ISNUMBER(X19),X19&gt;=1.4),"大幅に達成","達成"),"判定不能"))))</f>
        <v>判定不能</v>
      </c>
      <c r="K18" s="574"/>
      <c r="L18" s="575" t="s">
        <v>11137</v>
      </c>
      <c r="M18" s="564"/>
      <c r="N18" s="564"/>
      <c r="O18" s="564"/>
      <c r="P18" s="564"/>
      <c r="Q18" s="564"/>
      <c r="R18" s="564"/>
      <c r="S18" s="580"/>
      <c r="U18" s="449" t="str">
        <f>IF(J18="―","―",IF(J18="達成","―",IF(M18="","未回答",LEN(M18)&amp;"字")))</f>
        <v>未回答</v>
      </c>
      <c r="V18" s="462"/>
      <c r="W18" s="354"/>
      <c r="X18" s="588" t="str">
        <f>IF('0.基礎情報'!BE224="未計測",IF('0.基礎情報'!BF224="未計測",IF('0.基礎情報'!BG224="未計測","未計測",'0.基礎情報'!AX220),'0.基礎情報'!AX222),'0.基礎情報'!AX224)</f>
        <v/>
      </c>
    </row>
    <row r="19" spans="2:24" ht="81" customHeight="1">
      <c r="B19" s="541"/>
      <c r="C19" s="294"/>
      <c r="D19" s="549"/>
      <c r="E19" s="559"/>
      <c r="F19" s="566"/>
      <c r="G19" s="566"/>
      <c r="H19" s="568"/>
      <c r="J19" s="573"/>
      <c r="K19" s="574"/>
      <c r="L19" s="575" t="s">
        <v>8300</v>
      </c>
      <c r="M19" s="564"/>
      <c r="N19" s="564"/>
      <c r="O19" s="564"/>
      <c r="P19" s="564"/>
      <c r="Q19" s="564"/>
      <c r="R19" s="564"/>
      <c r="S19" s="580"/>
      <c r="U19" s="449" t="str">
        <f>IF(J18="―","―",IF(J18="達成","―",IF(M19="","未回答",LEN(M19)&amp;"字")))</f>
        <v>未回答</v>
      </c>
      <c r="V19" s="462"/>
      <c r="W19" s="354"/>
      <c r="X19" s="588" t="str">
        <f>IF('0.基礎情報'!BE224="未計測",IF('0.基礎情報'!BF224="未計測",IF('0.基礎情報'!BG224="未計測","未計測",'0.基礎情報'!BG224),'0.基礎情報'!BF224),'0.基礎情報'!BE224)</f>
        <v/>
      </c>
    </row>
    <row r="20" spans="2:24" ht="81" customHeight="1">
      <c r="B20" s="541"/>
      <c r="C20" s="294"/>
      <c r="D20" s="549">
        <v>3</v>
      </c>
      <c r="E20" s="558" t="str">
        <f>IF('0.基礎情報'!C266=0,"―",'0.基礎情報'!C266)</f>
        <v>スマートロックの整備施設件数</v>
      </c>
      <c r="F20" s="565"/>
      <c r="G20" s="565"/>
      <c r="H20" s="567"/>
      <c r="J20" s="572" t="str">
        <f>IF(E20="―","―",IF(X20="未計測","未計測",IF(X20="未達成","未達成",IF(X20="達成",IF(AND(ISNUMBER(X21),X21&gt;=1.4),"大幅に達成","達成"),"判定不能"))))</f>
        <v>判定不能</v>
      </c>
      <c r="K20" s="574"/>
      <c r="L20" s="575" t="s">
        <v>11137</v>
      </c>
      <c r="M20" s="564"/>
      <c r="N20" s="564"/>
      <c r="O20" s="564"/>
      <c r="P20" s="564"/>
      <c r="Q20" s="564"/>
      <c r="R20" s="564"/>
      <c r="S20" s="580"/>
      <c r="U20" s="449" t="str">
        <f>IF(J20="―","―",IF(J20="達成","―",IF(M20="","未回答",LEN(M20)&amp;"字")))</f>
        <v>未回答</v>
      </c>
      <c r="V20" s="462"/>
      <c r="W20" s="354"/>
      <c r="X20" s="588" t="str">
        <f>IF('0.基礎情報'!BE272="未計測",IF('0.基礎情報'!BF272="未計測",IF('0.基礎情報'!BG272="未計測","未計測",'0.基礎情報'!AX268),'0.基礎情報'!AX270),'0.基礎情報'!AX272)</f>
        <v/>
      </c>
    </row>
    <row r="21" spans="2:24" ht="81" customHeight="1">
      <c r="B21" s="541"/>
      <c r="C21" s="294"/>
      <c r="D21" s="549"/>
      <c r="E21" s="559"/>
      <c r="F21" s="566"/>
      <c r="G21" s="566"/>
      <c r="H21" s="568"/>
      <c r="J21" s="573"/>
      <c r="K21" s="574"/>
      <c r="L21" s="575" t="s">
        <v>8300</v>
      </c>
      <c r="M21" s="564"/>
      <c r="N21" s="564"/>
      <c r="O21" s="564"/>
      <c r="P21" s="564"/>
      <c r="Q21" s="564"/>
      <c r="R21" s="564"/>
      <c r="S21" s="580"/>
      <c r="U21" s="449" t="str">
        <f>IF(J20="―","―",IF(J20="達成","―",IF(M21="","未回答",LEN(M21)&amp;"字")))</f>
        <v>未回答</v>
      </c>
      <c r="V21" s="462"/>
      <c r="W21" s="354"/>
      <c r="X21" s="588" t="str">
        <f>IF('0.基礎情報'!BE272="未計測",IF('0.基礎情報'!BF272="未計測",IF('0.基礎情報'!BG272="未計測","未計測",'0.基礎情報'!BG272),'0.基礎情報'!BF272),'0.基礎情報'!BE272)</f>
        <v/>
      </c>
    </row>
    <row r="22" spans="2:24" ht="81" customHeight="1">
      <c r="B22" s="541"/>
      <c r="C22" s="294"/>
      <c r="D22" s="549">
        <v>4</v>
      </c>
      <c r="E22" s="558" t="str">
        <f>IF('0.基礎情報'!C314=0,"―",'0.基礎情報'!C314)</f>
        <v>システム導入に伴うアナログ対応時間の短縮効果</v>
      </c>
      <c r="F22" s="565"/>
      <c r="G22" s="565"/>
      <c r="H22" s="567"/>
      <c r="J22" s="572" t="str">
        <f>IF(E22="―","―",IF(X22="未計測","未計測",IF(X22="未達成","未達成",IF(X22="達成",IF(AND(ISNUMBER(X23),X23&gt;=1.4),"大幅に達成","達成"),"判定不能"))))</f>
        <v>判定不能</v>
      </c>
      <c r="K22" s="574"/>
      <c r="L22" s="575" t="s">
        <v>11137</v>
      </c>
      <c r="M22" s="564"/>
      <c r="N22" s="564"/>
      <c r="O22" s="564"/>
      <c r="P22" s="564"/>
      <c r="Q22" s="564"/>
      <c r="R22" s="564"/>
      <c r="S22" s="580"/>
      <c r="U22" s="449" t="str">
        <f>IF(J22="―","―",IF(J22="達成","―",IF(M22="","未回答",LEN(M22)&amp;"字")))</f>
        <v>未回答</v>
      </c>
      <c r="V22" s="462"/>
      <c r="W22" s="354"/>
      <c r="X22" s="588" t="str">
        <f>IF('0.基礎情報'!BE320="未計測",IF('0.基礎情報'!BF320="未計測",IF('0.基礎情報'!BG320="未計測","未計測",'0.基礎情報'!AX316),'0.基礎情報'!AX318),'0.基礎情報'!AX320)</f>
        <v/>
      </c>
    </row>
    <row r="23" spans="2:24" ht="81" customHeight="1">
      <c r="B23" s="541"/>
      <c r="C23" s="294"/>
      <c r="D23" s="549"/>
      <c r="E23" s="559"/>
      <c r="F23" s="566"/>
      <c r="G23" s="566"/>
      <c r="H23" s="568"/>
      <c r="J23" s="573"/>
      <c r="K23" s="574"/>
      <c r="L23" s="575" t="s">
        <v>8300</v>
      </c>
      <c r="M23" s="564"/>
      <c r="N23" s="564"/>
      <c r="O23" s="564"/>
      <c r="P23" s="564"/>
      <c r="Q23" s="564"/>
      <c r="R23" s="564"/>
      <c r="S23" s="580"/>
      <c r="U23" s="449" t="str">
        <f>IF(J22="―","―",IF(J22="達成","―",IF(M23="","未回答",LEN(M23)&amp;"字")))</f>
        <v>未回答</v>
      </c>
      <c r="V23" s="462"/>
      <c r="W23" s="354"/>
      <c r="X23" s="588" t="str">
        <f>IF('0.基礎情報'!BE320="未計測",IF('0.基礎情報'!BF320="未計測",IF('0.基礎情報'!BG320="未計測","未計測",'0.基礎情報'!BG320),'0.基礎情報'!BF320),'0.基礎情報'!BE320)</f>
        <v/>
      </c>
    </row>
    <row r="24" spans="2:24" ht="81" customHeight="1">
      <c r="B24" s="541"/>
      <c r="C24" s="294"/>
      <c r="D24" s="549">
        <v>5</v>
      </c>
      <c r="E24" s="558" t="str">
        <f>IF('0.基礎情報'!C362=0,"―",'0.基礎情報'!C362)</f>
        <v>システム導入に伴い利便性向上を実感した利用者の割合</v>
      </c>
      <c r="F24" s="565"/>
      <c r="G24" s="565"/>
      <c r="H24" s="567"/>
      <c r="J24" s="572" t="str">
        <f>IF(E24="―","―",IF(X24="未計測","未計測",IF(X24="未達成","未達成",IF(X24="達成",IF(AND(ISNUMBER(X25),X25&gt;=1.4),"大幅に達成","達成"),"判定不能"))))</f>
        <v>判定不能</v>
      </c>
      <c r="K24" s="574"/>
      <c r="L24" s="575" t="s">
        <v>11137</v>
      </c>
      <c r="M24" s="564"/>
      <c r="N24" s="564"/>
      <c r="O24" s="564"/>
      <c r="P24" s="564"/>
      <c r="Q24" s="564"/>
      <c r="R24" s="564"/>
      <c r="S24" s="580"/>
      <c r="U24" s="449" t="str">
        <f>IF(J24="―","―",IF(J24="達成","―",IF(M24="","未回答",LEN(M24)&amp;"字")))</f>
        <v>未回答</v>
      </c>
      <c r="V24" s="462"/>
      <c r="W24" s="354"/>
      <c r="X24" s="588" t="str">
        <f>IF('0.基礎情報'!BE368="未計測",IF('0.基礎情報'!BF368="未計測",IF('0.基礎情報'!BG368="未計測","未計測",'0.基礎情報'!AX364),'0.基礎情報'!AX366),'0.基礎情報'!AX368)</f>
        <v/>
      </c>
    </row>
    <row r="25" spans="2:24" ht="81" customHeight="1">
      <c r="B25" s="541"/>
      <c r="C25" s="294"/>
      <c r="D25" s="549"/>
      <c r="E25" s="559"/>
      <c r="F25" s="566"/>
      <c r="G25" s="566"/>
      <c r="H25" s="568"/>
      <c r="J25" s="573"/>
      <c r="K25" s="574"/>
      <c r="L25" s="575" t="s">
        <v>8300</v>
      </c>
      <c r="M25" s="564"/>
      <c r="N25" s="564"/>
      <c r="O25" s="564"/>
      <c r="P25" s="564"/>
      <c r="Q25" s="564"/>
      <c r="R25" s="564"/>
      <c r="S25" s="580"/>
      <c r="U25" s="449" t="str">
        <f>IF(J24="―","―",IF(J24="達成","―",IF(M25="","未回答",LEN(M25)&amp;"字")))</f>
        <v>未回答</v>
      </c>
      <c r="V25" s="462"/>
      <c r="W25" s="354"/>
      <c r="X25" s="588" t="str">
        <f>IF('0.基礎情報'!BE368="未計測",IF('0.基礎情報'!BF368="未計測",IF('0.基礎情報'!BG368="未計測","未計測",'0.基礎情報'!BG368),'0.基礎情報'!BF368),'0.基礎情報'!BE368)</f>
        <v/>
      </c>
    </row>
    <row r="26" spans="2:24" ht="81" customHeight="1">
      <c r="B26" s="541"/>
      <c r="C26" s="294"/>
      <c r="D26" s="549">
        <v>6</v>
      </c>
      <c r="E26" s="558" t="str">
        <f>IF('0.基礎情報'!C410=0,"―",'0.基礎情報'!C410)</f>
        <v>―</v>
      </c>
      <c r="F26" s="565"/>
      <c r="G26" s="565"/>
      <c r="H26" s="567"/>
      <c r="J26" s="572" t="str">
        <f>IF(E26="―","―",IF(X26="未計測","未計測",IF(X26="未達成","未達成",IF(X26="達成",IF(AND(ISNUMBER(X27),X27&gt;=1.4),"大幅に達成","達成"),"判定不能"))))</f>
        <v>―</v>
      </c>
      <c r="K26" s="574"/>
      <c r="L26" s="575" t="s">
        <v>11137</v>
      </c>
      <c r="M26" s="564"/>
      <c r="N26" s="564"/>
      <c r="O26" s="564"/>
      <c r="P26" s="564"/>
      <c r="Q26" s="564"/>
      <c r="R26" s="564"/>
      <c r="S26" s="580"/>
      <c r="U26" s="449" t="str">
        <f>IF(J26="―","―",IF(J26="達成","―",IF(M26="","未回答",LEN(M26)&amp;"字")))</f>
        <v>―</v>
      </c>
      <c r="V26" s="462"/>
      <c r="W26" s="354"/>
      <c r="X26" s="588" t="str">
        <f>IF('0.基礎情報'!BE416="未計測",IF('0.基礎情報'!BF416="未計測",IF('0.基礎情報'!BG416="未計測","未計測",'0.基礎情報'!AX412),'0.基礎情報'!AX414),'0.基礎情報'!AX416)</f>
        <v/>
      </c>
    </row>
    <row r="27" spans="2:24" ht="81" customHeight="1">
      <c r="B27" s="541"/>
      <c r="C27" s="294"/>
      <c r="D27" s="549"/>
      <c r="E27" s="559"/>
      <c r="F27" s="566"/>
      <c r="G27" s="566"/>
      <c r="H27" s="568"/>
      <c r="J27" s="573"/>
      <c r="K27" s="574"/>
      <c r="L27" s="575" t="s">
        <v>8300</v>
      </c>
      <c r="M27" s="564"/>
      <c r="N27" s="564"/>
      <c r="O27" s="564"/>
      <c r="P27" s="564"/>
      <c r="Q27" s="564"/>
      <c r="R27" s="564"/>
      <c r="S27" s="580"/>
      <c r="U27" s="449" t="str">
        <f>IF(J26="―","―",IF(J26="達成","―",IF(M27="","未回答",LEN(M27)&amp;"字")))</f>
        <v>―</v>
      </c>
      <c r="V27" s="462"/>
      <c r="W27" s="354"/>
      <c r="X27" s="588" t="str">
        <f>IF('0.基礎情報'!BE416="未計測",IF('0.基礎情報'!BF416="未計測",IF('0.基礎情報'!BG416="未計測","未計測",'0.基礎情報'!BG416),'0.基礎情報'!BF416),'0.基礎情報'!BE416)</f>
        <v/>
      </c>
    </row>
    <row r="28" spans="2:24" ht="81" customHeight="1">
      <c r="B28" s="541"/>
      <c r="C28" s="294"/>
      <c r="D28" s="549">
        <v>7</v>
      </c>
      <c r="E28" s="558" t="str">
        <f>IF('0.基礎情報'!C458=0,"―",'0.基礎情報'!C458)</f>
        <v>―</v>
      </c>
      <c r="F28" s="565"/>
      <c r="G28" s="565"/>
      <c r="H28" s="567"/>
      <c r="J28" s="572" t="str">
        <f>IF(E28="―","―",IF(X28="未計測","未計測",IF(X28="未達成","未達成",IF(X28="達成",IF(AND(ISNUMBER(X29),X29&gt;=1.4),"大幅に達成","達成"),"判定不能"))))</f>
        <v>―</v>
      </c>
      <c r="K28" s="574"/>
      <c r="L28" s="575" t="s">
        <v>11137</v>
      </c>
      <c r="M28" s="564"/>
      <c r="N28" s="564"/>
      <c r="O28" s="564"/>
      <c r="P28" s="564"/>
      <c r="Q28" s="564"/>
      <c r="R28" s="564"/>
      <c r="S28" s="580"/>
      <c r="U28" s="449" t="str">
        <f>IF(J28="―","―",IF(J28="達成","―",IF(M28="","未回答",LEN(M28)&amp;"字")))</f>
        <v>―</v>
      </c>
      <c r="V28" s="462"/>
      <c r="W28" s="354"/>
      <c r="X28" s="588" t="str">
        <f>IF('0.基礎情報'!BE464="未計測",IF('0.基礎情報'!BF464="未計測",IF('0.基礎情報'!BG464="未計測","未計測",'0.基礎情報'!AX460),'0.基礎情報'!AX462),'0.基礎情報'!AX464)</f>
        <v/>
      </c>
    </row>
    <row r="29" spans="2:24" ht="81" customHeight="1">
      <c r="B29" s="541"/>
      <c r="C29" s="294"/>
      <c r="D29" s="549"/>
      <c r="E29" s="559"/>
      <c r="F29" s="566"/>
      <c r="G29" s="566"/>
      <c r="H29" s="568"/>
      <c r="J29" s="573"/>
      <c r="K29" s="574"/>
      <c r="L29" s="575" t="s">
        <v>8300</v>
      </c>
      <c r="M29" s="564"/>
      <c r="N29" s="564"/>
      <c r="O29" s="564"/>
      <c r="P29" s="564"/>
      <c r="Q29" s="564"/>
      <c r="R29" s="564"/>
      <c r="S29" s="580"/>
      <c r="U29" s="449" t="str">
        <f>IF(J28="―","―",IF(J28="達成","―",IF(M29="","未回答",LEN(M29)&amp;"字")))</f>
        <v>―</v>
      </c>
      <c r="V29" s="462"/>
      <c r="W29" s="354"/>
      <c r="X29" s="588" t="str">
        <f>IF('0.基礎情報'!BE464="未計測",IF('0.基礎情報'!BF464="未計測",IF('0.基礎情報'!BG464="未計測","未計測",'0.基礎情報'!BG464),'0.基礎情報'!BF464),'0.基礎情報'!BE464)</f>
        <v/>
      </c>
    </row>
    <row r="30" spans="2:24" ht="81" customHeight="1">
      <c r="B30" s="541"/>
      <c r="C30" s="294"/>
      <c r="D30" s="549">
        <v>8</v>
      </c>
      <c r="E30" s="558" t="str">
        <f>IF('0.基礎情報'!C506=0,"―",'0.基礎情報'!C506)</f>
        <v>―</v>
      </c>
      <c r="F30" s="565"/>
      <c r="G30" s="565"/>
      <c r="H30" s="567"/>
      <c r="J30" s="572" t="str">
        <f>IF(E30="―","―",IF(X30="未計測","未計測",IF(X30="未達成","未達成",IF(X30="達成",IF(AND(ISNUMBER(X31),X31&gt;=1.4),"大幅に達成","達成"),"判定不能"))))</f>
        <v>―</v>
      </c>
      <c r="K30" s="574"/>
      <c r="L30" s="575" t="s">
        <v>11137</v>
      </c>
      <c r="M30" s="564"/>
      <c r="N30" s="564"/>
      <c r="O30" s="564"/>
      <c r="P30" s="564"/>
      <c r="Q30" s="564"/>
      <c r="R30" s="564"/>
      <c r="S30" s="580"/>
      <c r="U30" s="449" t="str">
        <f>IF(J30="―","―",IF(J30="達成","―",IF(M30="","未回答",LEN(M30)&amp;"字")))</f>
        <v>―</v>
      </c>
      <c r="V30" s="462"/>
      <c r="W30" s="354"/>
      <c r="X30" s="588" t="str">
        <f>IF('0.基礎情報'!BE512="未計測",IF('0.基礎情報'!BF512="未計測",IF('0.基礎情報'!BG512="未計測","未計測",'0.基礎情報'!AX508),'0.基礎情報'!AX510),'0.基礎情報'!AX512)</f>
        <v/>
      </c>
    </row>
    <row r="31" spans="2:24" ht="81" customHeight="1">
      <c r="B31" s="541"/>
      <c r="C31" s="294"/>
      <c r="D31" s="549"/>
      <c r="E31" s="559"/>
      <c r="F31" s="566"/>
      <c r="G31" s="566"/>
      <c r="H31" s="568"/>
      <c r="J31" s="573"/>
      <c r="K31" s="574"/>
      <c r="L31" s="575" t="s">
        <v>8300</v>
      </c>
      <c r="M31" s="564"/>
      <c r="N31" s="564"/>
      <c r="O31" s="564"/>
      <c r="P31" s="564"/>
      <c r="Q31" s="564"/>
      <c r="R31" s="564"/>
      <c r="S31" s="580"/>
      <c r="U31" s="449" t="str">
        <f>IF(J30="―","―",IF(J30="達成","―",IF(M31="","未回答",LEN(M31)&amp;"字")))</f>
        <v>―</v>
      </c>
      <c r="V31" s="462"/>
      <c r="W31" s="354"/>
      <c r="X31" s="588" t="str">
        <f>IF('0.基礎情報'!BE512="未計測",IF('0.基礎情報'!BF512="未計測",IF('0.基礎情報'!BG512="未計測","未計測",'0.基礎情報'!BG512),'0.基礎情報'!BF512),'0.基礎情報'!BE512)</f>
        <v/>
      </c>
    </row>
    <row r="32" spans="2:24" ht="81" customHeight="1">
      <c r="B32" s="541"/>
      <c r="C32" s="294"/>
      <c r="D32" s="549">
        <v>9</v>
      </c>
      <c r="E32" s="558" t="str">
        <f>IF('0.基礎情報'!C554=0,"―",'0.基礎情報'!C554)</f>
        <v>―</v>
      </c>
      <c r="F32" s="565"/>
      <c r="G32" s="565"/>
      <c r="H32" s="567"/>
      <c r="J32" s="572" t="str">
        <f>IF(E32="―","―",IF(X32="未計測","未計測",IF(X32="未達成","未達成",IF(X32="達成",IF(AND(ISNUMBER(X33),X33&gt;=1.4),"大幅に達成","達成"),"判定不能"))))</f>
        <v>―</v>
      </c>
      <c r="K32" s="574"/>
      <c r="L32" s="575" t="s">
        <v>11137</v>
      </c>
      <c r="M32" s="564"/>
      <c r="N32" s="564"/>
      <c r="O32" s="564"/>
      <c r="P32" s="564"/>
      <c r="Q32" s="564"/>
      <c r="R32" s="564"/>
      <c r="S32" s="580"/>
      <c r="U32" s="449" t="str">
        <f>IF(J32="―","―",IF(J32="達成","―",IF(M32="","未回答",LEN(M32)&amp;"字")))</f>
        <v>―</v>
      </c>
      <c r="V32" s="462"/>
      <c r="W32" s="354"/>
      <c r="X32" s="588" t="str">
        <f>IF('0.基礎情報'!BE560="未計測",IF('0.基礎情報'!BF560="未計測",IF('0.基礎情報'!BG560="未計測","未計測",'0.基礎情報'!AX556),'0.基礎情報'!AX558),'0.基礎情報'!AX560)</f>
        <v/>
      </c>
    </row>
    <row r="33" spans="2:24" ht="81" customHeight="1">
      <c r="B33" s="541"/>
      <c r="C33" s="294"/>
      <c r="D33" s="549"/>
      <c r="E33" s="559"/>
      <c r="F33" s="566"/>
      <c r="G33" s="566"/>
      <c r="H33" s="568"/>
      <c r="J33" s="573"/>
      <c r="K33" s="574"/>
      <c r="L33" s="575" t="s">
        <v>8300</v>
      </c>
      <c r="M33" s="564"/>
      <c r="N33" s="564"/>
      <c r="O33" s="564"/>
      <c r="P33" s="564"/>
      <c r="Q33" s="564"/>
      <c r="R33" s="564"/>
      <c r="S33" s="580"/>
      <c r="U33" s="449" t="str">
        <f>IF(J32="―","―",IF(J32="達成","―",IF(M33="","未回答",LEN(M33)&amp;"字")))</f>
        <v>―</v>
      </c>
      <c r="V33" s="462"/>
      <c r="W33" s="354"/>
      <c r="X33" s="588" t="str">
        <f>IF('0.基礎情報'!BE560="未計測",IF('0.基礎情報'!BF560="未計測",IF('0.基礎情報'!BG560="未計測","未計測",'0.基礎情報'!BG560),'0.基礎情報'!BF560),'0.基礎情報'!BE560)</f>
        <v/>
      </c>
    </row>
    <row r="34" spans="2:24" ht="81" customHeight="1">
      <c r="B34" s="541"/>
      <c r="C34" s="294"/>
      <c r="D34" s="549">
        <v>10</v>
      </c>
      <c r="E34" s="558" t="str">
        <f>IF('0.基礎情報'!C602=0,"―",'0.基礎情報'!C602)</f>
        <v>―</v>
      </c>
      <c r="F34" s="565"/>
      <c r="G34" s="565"/>
      <c r="H34" s="567"/>
      <c r="J34" s="572" t="str">
        <f>IF(E34="―","―",IF(X34="未計測","未計測",IF(X34="未達成","未達成",IF(X34="達成",IF(AND(ISNUMBER(X35),X35&gt;=1.4),"大幅に達成","達成"),"判定不能"))))</f>
        <v>―</v>
      </c>
      <c r="K34" s="574"/>
      <c r="L34" s="575" t="s">
        <v>11137</v>
      </c>
      <c r="M34" s="564"/>
      <c r="N34" s="564"/>
      <c r="O34" s="564"/>
      <c r="P34" s="564"/>
      <c r="Q34" s="564"/>
      <c r="R34" s="564"/>
      <c r="S34" s="580"/>
      <c r="U34" s="449" t="str">
        <f>IF(J34="―","―",IF(J34="達成","―",IF(M34="","未回答",LEN(M34)&amp;"字")))</f>
        <v>―</v>
      </c>
      <c r="V34" s="462"/>
      <c r="W34" s="354"/>
      <c r="X34" s="588" t="str">
        <f>IF('0.基礎情報'!BE608="未計測",IF('0.基礎情報'!BF608="未計測",IF('0.基礎情報'!BG608="未計測","未計測",'0.基礎情報'!AX604),'0.基礎情報'!AX606),'0.基礎情報'!AX608)</f>
        <v/>
      </c>
    </row>
    <row r="35" spans="2:24" ht="81" customHeight="1">
      <c r="B35" s="541"/>
      <c r="C35" s="294"/>
      <c r="D35" s="549"/>
      <c r="E35" s="559"/>
      <c r="F35" s="566"/>
      <c r="G35" s="566"/>
      <c r="H35" s="568"/>
      <c r="J35" s="573"/>
      <c r="K35" s="574"/>
      <c r="L35" s="575" t="s">
        <v>8300</v>
      </c>
      <c r="M35" s="564"/>
      <c r="N35" s="564"/>
      <c r="O35" s="564"/>
      <c r="P35" s="564"/>
      <c r="Q35" s="564"/>
      <c r="R35" s="564"/>
      <c r="S35" s="580"/>
      <c r="U35" s="449" t="str">
        <f>IF(J34="―","―",IF(J34="達成","―",IF(M35="","未回答",LEN(M35)&amp;"字")))</f>
        <v>―</v>
      </c>
      <c r="V35" s="462"/>
      <c r="W35" s="354"/>
      <c r="X35" s="588" t="str">
        <f>IF('0.基礎情報'!BE608="未計測",IF('0.基礎情報'!BF608="未計測",IF('0.基礎情報'!BG608="未計測","未計測",'0.基礎情報'!BG608),'0.基礎情報'!BF608),'0.基礎情報'!BE608)</f>
        <v/>
      </c>
    </row>
    <row r="36" spans="2:24" ht="81" customHeight="1">
      <c r="B36" s="541"/>
      <c r="C36" s="294"/>
      <c r="D36" s="549">
        <v>11</v>
      </c>
      <c r="E36" s="558" t="str">
        <f>IF('0.基礎情報'!C650=0,"―",'0.基礎情報'!C650)</f>
        <v>―</v>
      </c>
      <c r="F36" s="565"/>
      <c r="G36" s="565"/>
      <c r="H36" s="567"/>
      <c r="J36" s="572" t="str">
        <f>IF(E36="―","―",IF(X36="未計測","未計測",IF(X36="未達成","未達成",IF(X36="達成",IF(AND(ISNUMBER(X37),X37&gt;=1.4),"大幅に達成","達成"),"判定不能"))))</f>
        <v>―</v>
      </c>
      <c r="K36" s="574"/>
      <c r="L36" s="575" t="s">
        <v>11137</v>
      </c>
      <c r="M36" s="564"/>
      <c r="N36" s="564"/>
      <c r="O36" s="564"/>
      <c r="P36" s="564"/>
      <c r="Q36" s="564"/>
      <c r="R36" s="564"/>
      <c r="S36" s="580"/>
      <c r="U36" s="449" t="str">
        <f>IF(J36="―","―",IF(J36="達成","―",IF(M36="","未回答",LEN(M36)&amp;"字")))</f>
        <v>―</v>
      </c>
      <c r="V36" s="462"/>
      <c r="W36" s="354"/>
      <c r="X36" s="588" t="str">
        <f>IF('0.基礎情報'!BE656="未計測",IF('0.基礎情報'!BF656="未計測",IF('0.基礎情報'!BG656="未計測","未計測",'0.基礎情報'!AX652),'0.基礎情報'!AX654),'0.基礎情報'!AX656)</f>
        <v/>
      </c>
    </row>
    <row r="37" spans="2:24" ht="81" customHeight="1">
      <c r="B37" s="541"/>
      <c r="C37" s="294"/>
      <c r="D37" s="549"/>
      <c r="E37" s="559"/>
      <c r="F37" s="566"/>
      <c r="G37" s="566"/>
      <c r="H37" s="568"/>
      <c r="J37" s="573"/>
      <c r="K37" s="574"/>
      <c r="L37" s="575" t="s">
        <v>8300</v>
      </c>
      <c r="M37" s="564"/>
      <c r="N37" s="564"/>
      <c r="O37" s="564"/>
      <c r="P37" s="564"/>
      <c r="Q37" s="564"/>
      <c r="R37" s="564"/>
      <c r="S37" s="580"/>
      <c r="U37" s="449" t="str">
        <f>IF(J36="―","―",IF(J36="達成","―",IF(M37="","未回答",LEN(M37)&amp;"字")))</f>
        <v>―</v>
      </c>
      <c r="V37" s="462"/>
      <c r="W37" s="354"/>
      <c r="X37" s="588" t="str">
        <f>IF('0.基礎情報'!BE656="未計測",IF('0.基礎情報'!BF656="未計測",IF('0.基礎情報'!BG656="未計測","未計測",'0.基礎情報'!BG656),'0.基礎情報'!BF656),'0.基礎情報'!BE656)</f>
        <v/>
      </c>
    </row>
    <row r="38" spans="2:24" ht="81" customHeight="1">
      <c r="B38" s="541"/>
      <c r="C38" s="294"/>
      <c r="D38" s="549">
        <v>12</v>
      </c>
      <c r="E38" s="558" t="str">
        <f>IF('0.基礎情報'!C698=0,"―",'0.基礎情報'!C698)</f>
        <v>―</v>
      </c>
      <c r="F38" s="565"/>
      <c r="G38" s="565"/>
      <c r="H38" s="567"/>
      <c r="J38" s="572" t="str">
        <f>IF(E38="―","―",IF(X38="未計測","未計測",IF(X38="未達成","未達成",IF(X38="達成",IF(AND(ISNUMBER(X39),X39&gt;=1.4),"大幅に達成","達成"),"判定不能"))))</f>
        <v>―</v>
      </c>
      <c r="K38" s="574"/>
      <c r="L38" s="575" t="s">
        <v>11137</v>
      </c>
      <c r="M38" s="564"/>
      <c r="N38" s="564"/>
      <c r="O38" s="564"/>
      <c r="P38" s="564"/>
      <c r="Q38" s="564"/>
      <c r="R38" s="564"/>
      <c r="S38" s="580"/>
      <c r="U38" s="449" t="str">
        <f>IF(J38="―","―",IF(J38="達成","―",IF(M38="","未回答",LEN(M38)&amp;"字")))</f>
        <v>―</v>
      </c>
      <c r="V38" s="462"/>
      <c r="W38" s="354"/>
      <c r="X38" s="588" t="str">
        <f>IF('0.基礎情報'!BE704="未計測",IF('0.基礎情報'!BF704="未計測",IF('0.基礎情報'!BG704="未計測","未計測",'0.基礎情報'!AX700),'0.基礎情報'!AX702),'0.基礎情報'!AX704)</f>
        <v/>
      </c>
    </row>
    <row r="39" spans="2:24" ht="81" customHeight="1">
      <c r="B39" s="541"/>
      <c r="C39" s="294"/>
      <c r="D39" s="549"/>
      <c r="E39" s="559"/>
      <c r="F39" s="566"/>
      <c r="G39" s="566"/>
      <c r="H39" s="568"/>
      <c r="J39" s="573"/>
      <c r="K39" s="574"/>
      <c r="L39" s="575" t="s">
        <v>8300</v>
      </c>
      <c r="M39" s="564"/>
      <c r="N39" s="564"/>
      <c r="O39" s="564"/>
      <c r="P39" s="564"/>
      <c r="Q39" s="564"/>
      <c r="R39" s="564"/>
      <c r="S39" s="580"/>
      <c r="U39" s="449" t="str">
        <f>IF(J38="―","―",IF(J38="達成","―",IF(M39="","未回答",LEN(M39)&amp;"字")))</f>
        <v>―</v>
      </c>
      <c r="V39" s="462"/>
      <c r="W39" s="354"/>
      <c r="X39" s="588" t="str">
        <f>IF('0.基礎情報'!BE704="未計測",IF('0.基礎情報'!BF704="未計測",IF('0.基礎情報'!BG704="未計測","未計測",'0.基礎情報'!BG704),'0.基礎情報'!BF704),'0.基礎情報'!BE704)</f>
        <v/>
      </c>
    </row>
    <row r="40" spans="2:24" ht="81" customHeight="1">
      <c r="B40" s="541"/>
      <c r="C40" s="294"/>
      <c r="D40" s="549">
        <v>13</v>
      </c>
      <c r="E40" s="558" t="str">
        <f>IF('0.基礎情報'!C746=0,"―",'0.基礎情報'!C746)</f>
        <v>―</v>
      </c>
      <c r="F40" s="565"/>
      <c r="G40" s="565"/>
      <c r="H40" s="567"/>
      <c r="J40" s="572" t="str">
        <f>IF(E40="―","―",IF(X40="未計測","未計測",IF(X40="未達成","未達成",IF(X40="達成",IF(AND(ISNUMBER(X41),X41&gt;=1.4),"大幅に達成","達成"),"判定不能"))))</f>
        <v>―</v>
      </c>
      <c r="K40" s="574"/>
      <c r="L40" s="575" t="s">
        <v>11137</v>
      </c>
      <c r="M40" s="564"/>
      <c r="N40" s="564"/>
      <c r="O40" s="564"/>
      <c r="P40" s="564"/>
      <c r="Q40" s="564"/>
      <c r="R40" s="564"/>
      <c r="S40" s="580"/>
      <c r="U40" s="449" t="str">
        <f>IF(J40="―","―",IF(J40="達成","―",IF(M40="","未回答",LEN(M40)&amp;"字")))</f>
        <v>―</v>
      </c>
      <c r="V40" s="462"/>
      <c r="W40" s="354"/>
      <c r="X40" s="588" t="str">
        <f>IF('0.基礎情報'!BE752="未計測",IF('0.基礎情報'!BF752="未計測",IF('0.基礎情報'!BG752="未計測","未計測",'0.基礎情報'!AX748),'0.基礎情報'!AX750),'0.基礎情報'!AX752)</f>
        <v/>
      </c>
    </row>
    <row r="41" spans="2:24" ht="81" customHeight="1">
      <c r="B41" s="541"/>
      <c r="C41" s="294"/>
      <c r="D41" s="549"/>
      <c r="E41" s="559"/>
      <c r="F41" s="566"/>
      <c r="G41" s="566"/>
      <c r="H41" s="568"/>
      <c r="J41" s="573"/>
      <c r="K41" s="574"/>
      <c r="L41" s="575" t="s">
        <v>8300</v>
      </c>
      <c r="M41" s="564"/>
      <c r="N41" s="564"/>
      <c r="O41" s="564"/>
      <c r="P41" s="564"/>
      <c r="Q41" s="564"/>
      <c r="R41" s="564"/>
      <c r="S41" s="580"/>
      <c r="U41" s="449" t="str">
        <f>IF(J40="―","―",IF(J40="達成","―",IF(M41="","未回答",LEN(M41)&amp;"字")))</f>
        <v>―</v>
      </c>
      <c r="V41" s="462"/>
      <c r="W41" s="354"/>
      <c r="X41" s="588" t="str">
        <f>IF('0.基礎情報'!BE752="未計測",IF('0.基礎情報'!BF752="未計測",IF('0.基礎情報'!BG752="未計測","未計測",'0.基礎情報'!BG752),'0.基礎情報'!BF752),'0.基礎情報'!BE752)</f>
        <v/>
      </c>
    </row>
    <row r="42" spans="2:24" ht="81" customHeight="1">
      <c r="B42" s="541"/>
      <c r="C42" s="294"/>
      <c r="D42" s="549">
        <v>14</v>
      </c>
      <c r="E42" s="558" t="str">
        <f>IF('0.基礎情報'!C794=0,"―",'0.基礎情報'!C794)</f>
        <v>―</v>
      </c>
      <c r="F42" s="565"/>
      <c r="G42" s="565"/>
      <c r="H42" s="567"/>
      <c r="J42" s="572" t="str">
        <f>IF(E42="―","―",IF(X42="未計測","未計測",IF(X42="未達成","未達成",IF(X42="達成",IF(AND(ISNUMBER(X43),X43&gt;=1.4),"大幅に達成","達成"),"判定不能"))))</f>
        <v>―</v>
      </c>
      <c r="K42" s="574"/>
      <c r="L42" s="575" t="s">
        <v>11137</v>
      </c>
      <c r="M42" s="564"/>
      <c r="N42" s="564"/>
      <c r="O42" s="564"/>
      <c r="P42" s="564"/>
      <c r="Q42" s="564"/>
      <c r="R42" s="564"/>
      <c r="S42" s="580"/>
      <c r="U42" s="449" t="str">
        <f>IF(J42="―","―",IF(J42="達成","―",IF(M42="","未回答",LEN(M42)&amp;"字")))</f>
        <v>―</v>
      </c>
      <c r="V42" s="462"/>
      <c r="W42" s="354"/>
      <c r="X42" s="588" t="str">
        <f>IF('0.基礎情報'!BE800="未計測",IF('0.基礎情報'!BF800="未計測",IF('0.基礎情報'!BG800="未計測","未計測",'0.基礎情報'!AX796),'0.基礎情報'!AX798),'0.基礎情報'!AX800)</f>
        <v/>
      </c>
    </row>
    <row r="43" spans="2:24" ht="81" customHeight="1">
      <c r="B43" s="541"/>
      <c r="C43" s="294"/>
      <c r="D43" s="549"/>
      <c r="E43" s="559"/>
      <c r="F43" s="566"/>
      <c r="G43" s="566"/>
      <c r="H43" s="568"/>
      <c r="J43" s="573"/>
      <c r="K43" s="574"/>
      <c r="L43" s="575" t="s">
        <v>8300</v>
      </c>
      <c r="M43" s="564"/>
      <c r="N43" s="564"/>
      <c r="O43" s="564"/>
      <c r="P43" s="564"/>
      <c r="Q43" s="564"/>
      <c r="R43" s="564"/>
      <c r="S43" s="580"/>
      <c r="U43" s="449" t="str">
        <f>IF(J42="―","―",IF(J42="達成","―",IF(M43="","未回答",LEN(M43)&amp;"字")))</f>
        <v>―</v>
      </c>
      <c r="V43" s="462"/>
      <c r="W43" s="354"/>
      <c r="X43" s="588" t="str">
        <f>IF('0.基礎情報'!BE800="未計測",IF('0.基礎情報'!BF800="未計測",IF('0.基礎情報'!BG800="未計測","未計測",'0.基礎情報'!BG800),'0.基礎情報'!BF800),'0.基礎情報'!BE800)</f>
        <v/>
      </c>
    </row>
    <row r="44" spans="2:24" ht="81" customHeight="1">
      <c r="B44" s="541"/>
      <c r="C44" s="294"/>
      <c r="D44" s="549">
        <v>15</v>
      </c>
      <c r="E44" s="558" t="str">
        <f>IF('0.基礎情報'!C842=0,"―",'0.基礎情報'!C842)</f>
        <v>―</v>
      </c>
      <c r="F44" s="565"/>
      <c r="G44" s="565"/>
      <c r="H44" s="567"/>
      <c r="J44" s="572" t="str">
        <f>IF(E44="―","―",IF(X44="未計測","未計測",IF(X44="未達成","未達成",IF(X44="達成",IF(AND(ISNUMBER(X45),X45&gt;=1.4),"大幅に達成","達成"),"判定不能"))))</f>
        <v>―</v>
      </c>
      <c r="K44" s="574"/>
      <c r="L44" s="575" t="s">
        <v>11137</v>
      </c>
      <c r="M44" s="564"/>
      <c r="N44" s="564"/>
      <c r="O44" s="564"/>
      <c r="P44" s="564"/>
      <c r="Q44" s="564"/>
      <c r="R44" s="564"/>
      <c r="S44" s="580"/>
      <c r="U44" s="449" t="str">
        <f>IF(J44="―","―",IF(J44="達成","―",IF(M44="","未回答",LEN(M44)&amp;"字")))</f>
        <v>―</v>
      </c>
      <c r="V44" s="462"/>
      <c r="W44" s="354"/>
      <c r="X44" s="588" t="str">
        <f>IF('0.基礎情報'!BE848="未計測",IF('0.基礎情報'!BF848="未計測",IF('0.基礎情報'!BG848="未計測","未計測",'0.基礎情報'!AX844),'0.基礎情報'!AX846),'0.基礎情報'!AX848)</f>
        <v/>
      </c>
    </row>
    <row r="45" spans="2:24" ht="81" customHeight="1">
      <c r="B45" s="541"/>
      <c r="C45" s="294"/>
      <c r="D45" s="549"/>
      <c r="E45" s="559"/>
      <c r="F45" s="566"/>
      <c r="G45" s="566"/>
      <c r="H45" s="568"/>
      <c r="J45" s="573"/>
      <c r="K45" s="574"/>
      <c r="L45" s="575" t="s">
        <v>8300</v>
      </c>
      <c r="M45" s="564"/>
      <c r="N45" s="564"/>
      <c r="O45" s="564"/>
      <c r="P45" s="564"/>
      <c r="Q45" s="564"/>
      <c r="R45" s="564"/>
      <c r="S45" s="580"/>
      <c r="U45" s="449" t="str">
        <f>IF(J44="―","―",IF(J44="達成","―",IF(M45="","未回答",LEN(M45)&amp;"字")))</f>
        <v>―</v>
      </c>
      <c r="V45" s="462"/>
      <c r="W45" s="354"/>
      <c r="X45" s="588" t="str">
        <f>IF('0.基礎情報'!BE848="未計測",IF('0.基礎情報'!BF848="未計測",IF('0.基礎情報'!BG848="未計測","未計測",'0.基礎情報'!BG848),'0.基礎情報'!BF848),'0.基礎情報'!BE848)</f>
        <v/>
      </c>
    </row>
    <row r="46" spans="2:24" ht="6.75" customHeight="1">
      <c r="B46" s="541"/>
      <c r="C46" s="291"/>
      <c r="D46" s="315"/>
      <c r="E46" s="315"/>
      <c r="F46" s="315"/>
      <c r="G46" s="315"/>
      <c r="H46" s="315"/>
      <c r="I46" s="315"/>
      <c r="J46" s="315"/>
      <c r="K46" s="315"/>
      <c r="L46" s="315"/>
      <c r="M46" s="315"/>
      <c r="N46" s="315"/>
      <c r="O46" s="315"/>
      <c r="P46" s="315"/>
      <c r="Q46" s="315"/>
      <c r="R46" s="315"/>
      <c r="S46" s="315"/>
      <c r="T46" s="315"/>
      <c r="U46" s="315"/>
      <c r="V46" s="315"/>
      <c r="W46" s="357"/>
    </row>
    <row r="47" spans="2:24" ht="15.75" customHeight="1">
      <c r="B47" s="541" t="s">
        <v>11126</v>
      </c>
      <c r="C47" s="546" t="s">
        <v>11131</v>
      </c>
      <c r="D47" s="550"/>
      <c r="E47" s="550"/>
      <c r="F47" s="550"/>
      <c r="G47" s="550"/>
      <c r="H47" s="550"/>
      <c r="I47" s="550"/>
      <c r="J47" s="550"/>
      <c r="K47" s="550"/>
      <c r="L47" s="550"/>
      <c r="M47" s="550"/>
      <c r="N47" s="550"/>
      <c r="O47" s="550"/>
      <c r="P47" s="550"/>
      <c r="Q47" s="550"/>
      <c r="R47" s="550"/>
      <c r="S47" s="550"/>
      <c r="T47" s="550"/>
      <c r="U47" s="550"/>
      <c r="V47" s="550"/>
      <c r="W47" s="586"/>
    </row>
    <row r="48" spans="2:24" ht="15.75" customHeight="1">
      <c r="B48" s="541"/>
      <c r="C48" s="294" t="s">
        <v>1296</v>
      </c>
      <c r="W48" s="354"/>
    </row>
    <row r="49" spans="2:23" ht="6.75" customHeight="1">
      <c r="B49" s="541"/>
      <c r="C49" s="294"/>
      <c r="W49" s="354"/>
    </row>
    <row r="50" spans="2:23" ht="16.5">
      <c r="B50" s="541"/>
      <c r="C50" s="545">
        <v>2</v>
      </c>
      <c r="D50" s="267" t="s">
        <v>7601</v>
      </c>
      <c r="W50" s="354"/>
    </row>
    <row r="51" spans="2:23" ht="16.5">
      <c r="B51" s="541"/>
      <c r="C51" s="545"/>
      <c r="D51" s="551"/>
      <c r="E51" s="560"/>
      <c r="F51" s="267" t="s">
        <v>2988</v>
      </c>
      <c r="U51" s="582" t="str">
        <f>IF(D51="","未回答","回答済")</f>
        <v>未回答</v>
      </c>
      <c r="V51" s="583"/>
      <c r="W51" s="354"/>
    </row>
    <row r="52" spans="2:23" ht="6.75" customHeight="1">
      <c r="B52" s="541"/>
      <c r="C52" s="294"/>
      <c r="W52" s="354"/>
    </row>
    <row r="53" spans="2:23" ht="16.5" customHeight="1">
      <c r="B53" s="541"/>
      <c r="C53" s="545">
        <v>3</v>
      </c>
      <c r="D53" s="267" t="s">
        <v>11139</v>
      </c>
      <c r="W53" s="354"/>
    </row>
    <row r="54" spans="2:23" ht="54" customHeight="1">
      <c r="B54" s="541"/>
      <c r="C54" s="545"/>
      <c r="D54" s="552" t="s">
        <v>3564</v>
      </c>
      <c r="E54" s="561"/>
      <c r="F54" s="555" t="s">
        <v>22398</v>
      </c>
      <c r="G54" s="564"/>
      <c r="H54" s="564"/>
      <c r="I54" s="564"/>
      <c r="J54" s="564"/>
      <c r="K54" s="564"/>
      <c r="L54" s="564"/>
      <c r="M54" s="564"/>
      <c r="N54" s="564"/>
      <c r="O54" s="564"/>
      <c r="P54" s="564"/>
      <c r="Q54" s="564"/>
      <c r="R54" s="564"/>
      <c r="S54" s="580"/>
      <c r="U54" s="449" t="str">
        <f>IF(F54="","未回答",IF(LEN(F54)&lt;200,LEN(F54)&amp;"字  (字数 不足)",LEN(F54)&amp;"字"))</f>
        <v>223字</v>
      </c>
      <c r="V54" s="462"/>
      <c r="W54" s="587"/>
    </row>
    <row r="55" spans="2:23" ht="54" customHeight="1">
      <c r="B55" s="541"/>
      <c r="C55" s="545"/>
      <c r="D55" s="552" t="s">
        <v>8462</v>
      </c>
      <c r="E55" s="561"/>
      <c r="F55" s="555"/>
      <c r="G55" s="564"/>
      <c r="H55" s="564"/>
      <c r="I55" s="564"/>
      <c r="J55" s="564"/>
      <c r="K55" s="564"/>
      <c r="L55" s="564"/>
      <c r="M55" s="564"/>
      <c r="N55" s="564"/>
      <c r="O55" s="564"/>
      <c r="P55" s="564"/>
      <c r="Q55" s="564"/>
      <c r="R55" s="564"/>
      <c r="S55" s="580"/>
      <c r="U55" s="449" t="str">
        <f>IF(F55="","未回答",IF(LEN(F55)&lt;200,LEN(F55)&amp;"字  (字数 不足)",LEN(F55)&amp;"字"))</f>
        <v>未回答</v>
      </c>
      <c r="V55" s="462"/>
      <c r="W55" s="587"/>
    </row>
    <row r="56" spans="2:23" ht="6.75" customHeight="1">
      <c r="B56" s="541"/>
      <c r="C56" s="294"/>
      <c r="W56" s="354"/>
    </row>
    <row r="57" spans="2:23">
      <c r="B57" s="541"/>
      <c r="C57" s="545">
        <v>4</v>
      </c>
      <c r="D57" s="267" t="s">
        <v>11140</v>
      </c>
      <c r="W57" s="354"/>
    </row>
    <row r="58" spans="2:23">
      <c r="B58" s="541"/>
      <c r="C58" s="545"/>
      <c r="D58" s="267" t="s">
        <v>11191</v>
      </c>
      <c r="W58" s="354"/>
    </row>
    <row r="59" spans="2:23">
      <c r="B59" s="541"/>
      <c r="C59" s="545"/>
      <c r="D59" s="267" t="s">
        <v>11194</v>
      </c>
      <c r="W59" s="354"/>
    </row>
    <row r="60" spans="2:23" ht="16.5">
      <c r="B60" s="541"/>
      <c r="C60" s="545"/>
      <c r="D60" s="267" t="s">
        <v>11791</v>
      </c>
      <c r="W60" s="354"/>
    </row>
    <row r="61" spans="2:23" ht="72" customHeight="1">
      <c r="B61" s="541"/>
      <c r="C61" s="545"/>
      <c r="D61" s="552" t="s">
        <v>3564</v>
      </c>
      <c r="E61" s="561"/>
      <c r="F61" s="554"/>
      <c r="G61" s="563"/>
      <c r="H61" s="563"/>
      <c r="I61" s="570"/>
      <c r="J61" s="564"/>
      <c r="K61" s="564"/>
      <c r="L61" s="564"/>
      <c r="M61" s="564"/>
      <c r="N61" s="564"/>
      <c r="O61" s="564"/>
      <c r="P61" s="564"/>
      <c r="Q61" s="564"/>
      <c r="R61" s="564"/>
      <c r="S61" s="580"/>
      <c r="U61" s="449" t="str">
        <f>IF(OR(F61="",J61=""),"未回答",IF(LEN(J61)&lt;200,LEN(J61)&amp;"字  (字数 不足)",LEN(J61)&amp;"字"))</f>
        <v>未回答</v>
      </c>
      <c r="V61" s="462"/>
      <c r="W61" s="587"/>
    </row>
    <row r="62" spans="2:23" ht="72" customHeight="1">
      <c r="B62" s="541"/>
      <c r="C62" s="294"/>
      <c r="D62" s="552" t="s">
        <v>8462</v>
      </c>
      <c r="E62" s="561"/>
      <c r="F62" s="554"/>
      <c r="G62" s="563"/>
      <c r="H62" s="563"/>
      <c r="I62" s="570"/>
      <c r="J62" s="564"/>
      <c r="K62" s="564"/>
      <c r="L62" s="564"/>
      <c r="M62" s="564"/>
      <c r="N62" s="564"/>
      <c r="O62" s="564"/>
      <c r="P62" s="564"/>
      <c r="Q62" s="564"/>
      <c r="R62" s="564"/>
      <c r="S62" s="580"/>
      <c r="U62" s="449" t="str">
        <f>IF(OR(F62="",J62=""),"未回答",IF(LEN(J62)&lt;200,LEN(J62)&amp;"字  (字数 不足)",LEN(J62)&amp;"字"))</f>
        <v>未回答</v>
      </c>
      <c r="V62" s="462"/>
      <c r="W62" s="587"/>
    </row>
    <row r="63" spans="2:23" ht="6.75" customHeight="1">
      <c r="B63" s="541"/>
      <c r="C63" s="294"/>
      <c r="W63" s="354"/>
    </row>
    <row r="64" spans="2:23" ht="17.25" customHeight="1">
      <c r="B64" s="541"/>
      <c r="C64" s="545">
        <v>5</v>
      </c>
      <c r="D64" s="267" t="s">
        <v>9442</v>
      </c>
      <c r="W64" s="354"/>
    </row>
    <row r="65" spans="2:23" ht="17.25" customHeight="1">
      <c r="B65" s="541"/>
      <c r="C65" s="545"/>
      <c r="D65" s="267" t="s">
        <v>1634</v>
      </c>
      <c r="W65" s="354"/>
    </row>
    <row r="66" spans="2:23" ht="54" customHeight="1">
      <c r="B66" s="541"/>
      <c r="C66" s="294"/>
      <c r="D66" s="552" t="s">
        <v>3564</v>
      </c>
      <c r="E66" s="561"/>
      <c r="F66" s="555"/>
      <c r="G66" s="564"/>
      <c r="H66" s="564"/>
      <c r="I66" s="564"/>
      <c r="J66" s="564"/>
      <c r="K66" s="564"/>
      <c r="L66" s="564"/>
      <c r="M66" s="564"/>
      <c r="N66" s="564"/>
      <c r="O66" s="564"/>
      <c r="P66" s="564"/>
      <c r="Q66" s="564"/>
      <c r="R66" s="564"/>
      <c r="S66" s="580"/>
      <c r="U66" s="449" t="str">
        <f>IF(F66="","未回答",IF(LEN(F66)&lt;200,LEN(F66)&amp;"字  (字数 不足)",LEN(F66)&amp;"字"))</f>
        <v>未回答</v>
      </c>
      <c r="V66" s="462"/>
      <c r="W66" s="587"/>
    </row>
    <row r="67" spans="2:23" ht="54" customHeight="1">
      <c r="B67" s="541"/>
      <c r="C67" s="294"/>
      <c r="D67" s="552" t="s">
        <v>8462</v>
      </c>
      <c r="E67" s="561"/>
      <c r="F67" s="555"/>
      <c r="G67" s="564"/>
      <c r="H67" s="564"/>
      <c r="I67" s="564"/>
      <c r="J67" s="564"/>
      <c r="K67" s="564"/>
      <c r="L67" s="564"/>
      <c r="M67" s="564"/>
      <c r="N67" s="564"/>
      <c r="O67" s="564"/>
      <c r="P67" s="564"/>
      <c r="Q67" s="564"/>
      <c r="R67" s="564"/>
      <c r="S67" s="580"/>
      <c r="U67" s="449" t="str">
        <f>IF(F67="","未回答",IF(LEN(F67)&lt;200,LEN(F67)&amp;"字  (字数 不足)",LEN(F67)&amp;"字"))</f>
        <v>未回答</v>
      </c>
      <c r="V67" s="462"/>
      <c r="W67" s="587"/>
    </row>
    <row r="68" spans="2:23" ht="6.75" customHeight="1">
      <c r="B68" s="541"/>
      <c r="C68" s="294"/>
      <c r="W68" s="354"/>
    </row>
    <row r="69" spans="2:23" ht="16.5" customHeight="1">
      <c r="B69" s="541"/>
      <c r="C69" s="545">
        <v>6</v>
      </c>
      <c r="D69" s="267" t="s">
        <v>4782</v>
      </c>
      <c r="W69" s="354"/>
    </row>
    <row r="70" spans="2:23" ht="54" customHeight="1">
      <c r="B70" s="541"/>
      <c r="C70" s="294"/>
      <c r="D70" s="553"/>
      <c r="E70" s="562"/>
      <c r="F70" s="562"/>
      <c r="G70" s="562"/>
      <c r="H70" s="562"/>
      <c r="I70" s="562"/>
      <c r="J70" s="562"/>
      <c r="K70" s="562"/>
      <c r="L70" s="562"/>
      <c r="M70" s="562"/>
      <c r="N70" s="562"/>
      <c r="O70" s="562"/>
      <c r="P70" s="562"/>
      <c r="Q70" s="562"/>
      <c r="R70" s="562"/>
      <c r="S70" s="581"/>
      <c r="U70" s="582" t="str">
        <f>IF(D70="","未回答","回答済")</f>
        <v>未回答</v>
      </c>
      <c r="V70" s="583"/>
      <c r="W70" s="354"/>
    </row>
    <row r="71" spans="2:23" ht="6.75" customHeight="1">
      <c r="B71" s="541"/>
      <c r="C71" s="294"/>
      <c r="W71" s="354"/>
    </row>
    <row r="72" spans="2:23" ht="16.5">
      <c r="B72" s="541"/>
      <c r="C72" s="545">
        <v>7</v>
      </c>
      <c r="D72" s="267" t="s">
        <v>11129</v>
      </c>
      <c r="W72" s="354"/>
    </row>
    <row r="73" spans="2:23" ht="72" customHeight="1">
      <c r="B73" s="541"/>
      <c r="C73" s="294"/>
      <c r="D73" s="554"/>
      <c r="E73" s="563"/>
      <c r="F73" s="563"/>
      <c r="G73" s="563"/>
      <c r="H73" s="563"/>
      <c r="I73" s="570"/>
      <c r="J73" s="555"/>
      <c r="K73" s="564"/>
      <c r="L73" s="564"/>
      <c r="M73" s="564"/>
      <c r="N73" s="564"/>
      <c r="O73" s="564"/>
      <c r="P73" s="564"/>
      <c r="Q73" s="564"/>
      <c r="R73" s="564"/>
      <c r="S73" s="580"/>
      <c r="U73" s="449" t="str">
        <f>IF(OR(D73="",J73=""),"未回答",IF(LEN(J73)&lt;200,LEN(J73)&amp;"字  (字数 不足)",LEN(J73)&amp;"字"))</f>
        <v>未回答</v>
      </c>
      <c r="V73" s="462"/>
      <c r="W73" s="587"/>
    </row>
    <row r="74" spans="2:23" ht="6.75" customHeight="1">
      <c r="B74" s="541"/>
      <c r="C74" s="294"/>
      <c r="W74" s="354"/>
    </row>
    <row r="75" spans="2:23" ht="16.5">
      <c r="B75" s="541"/>
      <c r="C75" s="545">
        <v>8</v>
      </c>
      <c r="D75" s="267" t="s">
        <v>10110</v>
      </c>
      <c r="W75" s="354"/>
    </row>
    <row r="76" spans="2:23" ht="72" customHeight="1">
      <c r="B76" s="541"/>
      <c r="C76" s="294"/>
      <c r="D76" s="554"/>
      <c r="E76" s="563"/>
      <c r="F76" s="563"/>
      <c r="G76" s="563"/>
      <c r="H76" s="563"/>
      <c r="I76" s="570"/>
      <c r="J76" s="555"/>
      <c r="K76" s="564"/>
      <c r="L76" s="564"/>
      <c r="M76" s="564"/>
      <c r="N76" s="564"/>
      <c r="O76" s="564"/>
      <c r="P76" s="564"/>
      <c r="Q76" s="564"/>
      <c r="R76" s="564"/>
      <c r="S76" s="580"/>
      <c r="U76" s="449" t="str">
        <f>IF(OR(D76="",J76=""),"未回答",IF(LEN(J76)&lt;200,LEN(J76)&amp;"字  (字数 不足)",LEN(J76)&amp;"字"))</f>
        <v>未回答</v>
      </c>
      <c r="V76" s="462"/>
      <c r="W76" s="587"/>
    </row>
    <row r="77" spans="2:23" ht="6.75" customHeight="1">
      <c r="B77" s="541"/>
      <c r="C77" s="294"/>
      <c r="W77" s="354"/>
    </row>
    <row r="78" spans="2:23" ht="16.5" customHeight="1">
      <c r="B78" s="541"/>
      <c r="C78" s="545">
        <v>9</v>
      </c>
      <c r="D78" s="267" t="s">
        <v>5128</v>
      </c>
      <c r="W78" s="354"/>
    </row>
    <row r="79" spans="2:23" ht="54" customHeight="1">
      <c r="B79" s="541"/>
      <c r="C79" s="294"/>
      <c r="D79" s="555"/>
      <c r="E79" s="564"/>
      <c r="F79" s="564"/>
      <c r="G79" s="564"/>
      <c r="H79" s="564"/>
      <c r="I79" s="564"/>
      <c r="J79" s="564"/>
      <c r="K79" s="564"/>
      <c r="L79" s="564"/>
      <c r="M79" s="564"/>
      <c r="N79" s="564"/>
      <c r="O79" s="564"/>
      <c r="P79" s="564"/>
      <c r="Q79" s="564"/>
      <c r="R79" s="564"/>
      <c r="S79" s="580"/>
      <c r="U79" s="582" t="str">
        <f>IF(D79="","未回答","回答済")</f>
        <v>未回答</v>
      </c>
      <c r="V79" s="583"/>
      <c r="W79" s="354"/>
    </row>
    <row r="80" spans="2:23" ht="6.75" customHeight="1">
      <c r="B80" s="541"/>
      <c r="C80" s="294"/>
      <c r="W80" s="354"/>
    </row>
    <row r="81" spans="2:24" s="267" customFormat="1" ht="15.75" customHeight="1">
      <c r="B81" s="541" t="s">
        <v>641</v>
      </c>
      <c r="C81" s="546" t="s">
        <v>5507</v>
      </c>
      <c r="D81" s="550"/>
      <c r="E81" s="550"/>
      <c r="F81" s="550"/>
      <c r="G81" s="550"/>
      <c r="H81" s="550"/>
      <c r="I81" s="550"/>
      <c r="J81" s="550"/>
      <c r="K81" s="550"/>
      <c r="L81" s="550"/>
      <c r="M81" s="550"/>
      <c r="N81" s="550"/>
      <c r="O81" s="550"/>
      <c r="P81" s="550"/>
      <c r="Q81" s="550"/>
      <c r="R81" s="550"/>
      <c r="S81" s="550"/>
      <c r="T81" s="550"/>
      <c r="U81" s="550"/>
      <c r="V81" s="550"/>
      <c r="W81" s="586"/>
      <c r="X81" s="466"/>
    </row>
    <row r="82" spans="2:24" s="267" customFormat="1" ht="110.15" customHeight="1">
      <c r="B82" s="541"/>
      <c r="C82" s="547">
        <v>10</v>
      </c>
      <c r="D82" s="556" t="str">
        <f>IF('0.基礎情報'!$H$12="",'【発出時非表示】交付金予算年度別の文章'!$H$3,IF('0.基礎情報'!$H$12='【発出時非表示】プルダウンリスト'!$B$4,'【発出時非表示】交付金予算年度別の文章'!$H$4,IF('0.基礎情報'!$H$12='【発出時非表示】プルダウンリスト'!$B$5,'【発出時非表示】交付金予算年度別の文章'!$H$5,'【発出時非表示】交付金予算年度別の文章'!$H$6)))</f>
        <v>　令和６年度補正「新しい地方経済・生活環境創生交付金（デジタル実装型）」の交付対象事業については、令和10年（2028年）３月31日をもって、交付申請時に策定した実施計画に記載された３か年計画（実装計画期間１年、運営計画期間２年）の期間満了となりますが、令和７年３月６日発出府地創第35号「新しい地方経済・生活環境創生交付金（デジタル実装型）交付要綱」は、引き続き適用されます。
　特に同交付要綱の第22条（間接交付金交付の際に付条件）及び第23条（交付の条件）に鑑み、万が一、新しい地方経済・生活環境創生交付金（デジタル実装型）の交付対象事業より取得し、又は効用を増加させた財産のうち、取得価格又は効用の増加価格が 50 万円以上のものについて、交付金の交付の目的に反して使用し、譲渡し、交換し、貸し付け、担保に供し、又は廃棄しようとするときは、あらかじめ承認申請書を大臣に提出し、その承認を受けなければならないものです。その際は、十分な時間的余裕をもってに申請書をご提出ください（提出前に事務局までご相談ください。）。</v>
      </c>
      <c r="E82" s="556"/>
      <c r="F82" s="556"/>
      <c r="G82" s="556"/>
      <c r="H82" s="556"/>
      <c r="I82" s="556"/>
      <c r="J82" s="556"/>
      <c r="K82" s="556"/>
      <c r="L82" s="556"/>
      <c r="M82" s="556"/>
      <c r="N82" s="556"/>
      <c r="O82" s="556"/>
      <c r="P82" s="556"/>
      <c r="Q82" s="556"/>
      <c r="R82" s="556"/>
      <c r="S82" s="556"/>
      <c r="T82" s="314"/>
      <c r="U82" s="314"/>
      <c r="V82" s="314"/>
      <c r="W82" s="356"/>
      <c r="X82" s="466"/>
    </row>
    <row r="83" spans="2:24" s="267" customFormat="1" ht="54" customHeight="1">
      <c r="B83" s="541"/>
      <c r="C83" s="294"/>
      <c r="D83" s="557" t="s">
        <v>12057</v>
      </c>
      <c r="E83" s="557"/>
      <c r="F83" s="557"/>
      <c r="G83" s="557"/>
      <c r="H83" s="557"/>
      <c r="I83" s="557"/>
      <c r="J83" s="557"/>
      <c r="K83" s="557"/>
      <c r="L83" s="557"/>
      <c r="M83" s="557"/>
      <c r="N83" s="557"/>
      <c r="O83" s="557"/>
      <c r="P83" s="557"/>
      <c r="Q83" s="578"/>
      <c r="R83" s="579"/>
      <c r="U83" s="582" t="str">
        <f>IF(X83=FALSE,"未回答","回答済")</f>
        <v>未回答</v>
      </c>
      <c r="V83" s="583"/>
      <c r="W83" s="354"/>
      <c r="X83" s="466" t="b">
        <f>IF(R83="✓",TRUE,FALSE)</f>
        <v>0</v>
      </c>
    </row>
    <row r="84" spans="2:24" s="267" customFormat="1" ht="6.75" customHeight="1">
      <c r="B84" s="542"/>
      <c r="C84" s="291"/>
      <c r="D84" s="315"/>
      <c r="E84" s="315"/>
      <c r="F84" s="315"/>
      <c r="G84" s="315"/>
      <c r="H84" s="315"/>
      <c r="I84" s="315"/>
      <c r="J84" s="315"/>
      <c r="K84" s="315"/>
      <c r="L84" s="315"/>
      <c r="M84" s="315"/>
      <c r="N84" s="315"/>
      <c r="O84" s="315"/>
      <c r="P84" s="315"/>
      <c r="Q84" s="315"/>
      <c r="R84" s="315"/>
      <c r="S84" s="315"/>
      <c r="T84" s="315"/>
      <c r="U84" s="315"/>
      <c r="V84" s="315"/>
      <c r="W84" s="357"/>
      <c r="X84" s="466"/>
    </row>
    <row r="85" spans="2:24">
      <c r="B85" s="291"/>
      <c r="C85" s="315"/>
      <c r="D85" s="315"/>
      <c r="E85" s="315"/>
      <c r="F85" s="315"/>
      <c r="G85" s="315"/>
      <c r="H85" s="315"/>
      <c r="I85" s="315"/>
      <c r="J85" s="315"/>
      <c r="K85" s="315"/>
      <c r="L85" s="315"/>
      <c r="M85" s="315"/>
      <c r="N85" s="315"/>
      <c r="O85" s="315"/>
      <c r="P85" s="315"/>
      <c r="Q85" s="315"/>
      <c r="R85" s="315"/>
      <c r="S85" s="315"/>
      <c r="T85" s="315"/>
      <c r="U85" s="315"/>
      <c r="V85" s="315"/>
      <c r="W85" s="357"/>
    </row>
  </sheetData>
  <sheetProtection algorithmName="SHA-512" hashValue="s2hYLeoJpd51o2Zds4mkMSXNRuwTfV1U/plYEQN2oKLBFIqjSzmEEPSVXV1d0JyzjKENGsMNayFYFruPbUiVpw==" saltValue="UXFH7AsknYYPPJUaOJCyKw==" spinCount="100000" sheet="1" formatRows="0" selectLockedCells="1"/>
  <mergeCells count="141">
    <mergeCell ref="I8:J8"/>
    <mergeCell ref="M16:S16"/>
    <mergeCell ref="U16:V16"/>
    <mergeCell ref="M17:S17"/>
    <mergeCell ref="U17:V17"/>
    <mergeCell ref="M18:S18"/>
    <mergeCell ref="U18:V18"/>
    <mergeCell ref="M19:S19"/>
    <mergeCell ref="U19:V19"/>
    <mergeCell ref="M20:S20"/>
    <mergeCell ref="U20:V20"/>
    <mergeCell ref="M21:S21"/>
    <mergeCell ref="U21:V21"/>
    <mergeCell ref="M22:S22"/>
    <mergeCell ref="U22:V22"/>
    <mergeCell ref="M23:S23"/>
    <mergeCell ref="U23:V23"/>
    <mergeCell ref="M24:S24"/>
    <mergeCell ref="U24:V24"/>
    <mergeCell ref="M25:S25"/>
    <mergeCell ref="U25:V25"/>
    <mergeCell ref="M26:S26"/>
    <mergeCell ref="U26:V26"/>
    <mergeCell ref="M27:S27"/>
    <mergeCell ref="U27:V27"/>
    <mergeCell ref="M28:S28"/>
    <mergeCell ref="U28:V28"/>
    <mergeCell ref="M29:S29"/>
    <mergeCell ref="U29:V29"/>
    <mergeCell ref="M30:S30"/>
    <mergeCell ref="U30:V30"/>
    <mergeCell ref="M31:S31"/>
    <mergeCell ref="U31:V31"/>
    <mergeCell ref="M32:S32"/>
    <mergeCell ref="U32:V32"/>
    <mergeCell ref="M33:S33"/>
    <mergeCell ref="U33:V33"/>
    <mergeCell ref="M34:S34"/>
    <mergeCell ref="U34:V34"/>
    <mergeCell ref="M35:S35"/>
    <mergeCell ref="U35:V35"/>
    <mergeCell ref="M36:S36"/>
    <mergeCell ref="U36:V36"/>
    <mergeCell ref="M37:S37"/>
    <mergeCell ref="U37:V37"/>
    <mergeCell ref="M38:S38"/>
    <mergeCell ref="U38:V38"/>
    <mergeCell ref="M39:S39"/>
    <mergeCell ref="U39:V39"/>
    <mergeCell ref="M40:S40"/>
    <mergeCell ref="U40:V40"/>
    <mergeCell ref="M41:S41"/>
    <mergeCell ref="U41:V41"/>
    <mergeCell ref="M42:S42"/>
    <mergeCell ref="U42:V42"/>
    <mergeCell ref="M43:S43"/>
    <mergeCell ref="U43:V43"/>
    <mergeCell ref="M44:S44"/>
    <mergeCell ref="U44:V44"/>
    <mergeCell ref="M45:S45"/>
    <mergeCell ref="U45:V45"/>
    <mergeCell ref="D51:E51"/>
    <mergeCell ref="U51:V51"/>
    <mergeCell ref="D54:E54"/>
    <mergeCell ref="F54:S54"/>
    <mergeCell ref="U54:V54"/>
    <mergeCell ref="D55:E55"/>
    <mergeCell ref="F55:S55"/>
    <mergeCell ref="U55:V55"/>
    <mergeCell ref="D61:E61"/>
    <mergeCell ref="F61:I61"/>
    <mergeCell ref="J61:S61"/>
    <mergeCell ref="U61:V61"/>
    <mergeCell ref="D62:E62"/>
    <mergeCell ref="F62:I62"/>
    <mergeCell ref="J62:S62"/>
    <mergeCell ref="U62:V62"/>
    <mergeCell ref="D66:E66"/>
    <mergeCell ref="F66:S66"/>
    <mergeCell ref="U66:V66"/>
    <mergeCell ref="D67:E67"/>
    <mergeCell ref="F67:S67"/>
    <mergeCell ref="U67:V67"/>
    <mergeCell ref="D70:S70"/>
    <mergeCell ref="U70:V70"/>
    <mergeCell ref="D73:I73"/>
    <mergeCell ref="J73:S73"/>
    <mergeCell ref="U73:V73"/>
    <mergeCell ref="D76:I76"/>
    <mergeCell ref="J76:S76"/>
    <mergeCell ref="U76:V76"/>
    <mergeCell ref="D79:S79"/>
    <mergeCell ref="U79:V79"/>
    <mergeCell ref="D82:S82"/>
    <mergeCell ref="D83:Q83"/>
    <mergeCell ref="U83:V83"/>
    <mergeCell ref="D16:D17"/>
    <mergeCell ref="E16:H17"/>
    <mergeCell ref="J16:J17"/>
    <mergeCell ref="D18:D19"/>
    <mergeCell ref="E18:H19"/>
    <mergeCell ref="J18:J19"/>
    <mergeCell ref="D20:D21"/>
    <mergeCell ref="E20:H21"/>
    <mergeCell ref="J20:J21"/>
    <mergeCell ref="D22:D23"/>
    <mergeCell ref="E22:H23"/>
    <mergeCell ref="J22:J23"/>
    <mergeCell ref="D24:D25"/>
    <mergeCell ref="E24:H25"/>
    <mergeCell ref="J24:J25"/>
    <mergeCell ref="D26:D27"/>
    <mergeCell ref="E26:H27"/>
    <mergeCell ref="J26:J27"/>
    <mergeCell ref="D28:D29"/>
    <mergeCell ref="E28:H29"/>
    <mergeCell ref="J28:J29"/>
    <mergeCell ref="D30:D31"/>
    <mergeCell ref="E30:H31"/>
    <mergeCell ref="J30:J31"/>
    <mergeCell ref="D32:D33"/>
    <mergeCell ref="E32:H33"/>
    <mergeCell ref="J32:J33"/>
    <mergeCell ref="D34:D35"/>
    <mergeCell ref="E34:H35"/>
    <mergeCell ref="J34:J35"/>
    <mergeCell ref="D36:D37"/>
    <mergeCell ref="E36:H37"/>
    <mergeCell ref="J36:J37"/>
    <mergeCell ref="D38:D39"/>
    <mergeCell ref="E38:H39"/>
    <mergeCell ref="J38:J39"/>
    <mergeCell ref="D40:D41"/>
    <mergeCell ref="E40:H41"/>
    <mergeCell ref="J40:J41"/>
    <mergeCell ref="D42:D43"/>
    <mergeCell ref="E42:H43"/>
    <mergeCell ref="J42:J43"/>
    <mergeCell ref="D44:D45"/>
    <mergeCell ref="E44:H45"/>
    <mergeCell ref="J44:J45"/>
  </mergeCells>
  <phoneticPr fontId="2"/>
  <conditionalFormatting sqref="M16:S17">
    <cfRule type="expression" dxfId="45" priority="124">
      <formula>$J$16="達成"</formula>
    </cfRule>
    <cfRule type="expression" dxfId="44" priority="109">
      <formula>$J$16="―"</formula>
    </cfRule>
  </conditionalFormatting>
  <conditionalFormatting sqref="M18:S19">
    <cfRule type="expression" dxfId="43" priority="108">
      <formula>$J$18="―"</formula>
    </cfRule>
    <cfRule type="expression" dxfId="42" priority="123">
      <formula>$J$18="達成"</formula>
    </cfRule>
  </conditionalFormatting>
  <conditionalFormatting sqref="M20:S21">
    <cfRule type="expression" dxfId="41" priority="107">
      <formula>$J$20="―"</formula>
    </cfRule>
    <cfRule type="expression" dxfId="40" priority="122">
      <formula>$J$20="達成"</formula>
    </cfRule>
  </conditionalFormatting>
  <conditionalFormatting sqref="M22:S23">
    <cfRule type="expression" dxfId="39" priority="106">
      <formula>$J$22="―"</formula>
    </cfRule>
    <cfRule type="expression" dxfId="38" priority="121">
      <formula>$J$22="達成"</formula>
    </cfRule>
  </conditionalFormatting>
  <conditionalFormatting sqref="M24:S25">
    <cfRule type="expression" dxfId="37" priority="103">
      <formula>$J$24="―"</formula>
    </cfRule>
    <cfRule type="expression" dxfId="36" priority="120">
      <formula>$J$24="達成"</formula>
    </cfRule>
  </conditionalFormatting>
  <conditionalFormatting sqref="M26:S27">
    <cfRule type="expression" dxfId="35" priority="119">
      <formula>$J$26="達成"</formula>
    </cfRule>
    <cfRule type="expression" dxfId="34" priority="102">
      <formula>$J$26="―"</formula>
    </cfRule>
  </conditionalFormatting>
  <conditionalFormatting sqref="M28:S29">
    <cfRule type="expression" dxfId="33" priority="101">
      <formula>$J$28="―"</formula>
    </cfRule>
    <cfRule type="expression" dxfId="32" priority="118">
      <formula>$J$28="達成"</formula>
    </cfRule>
  </conditionalFormatting>
  <conditionalFormatting sqref="M30:S31">
    <cfRule type="expression" dxfId="31" priority="100">
      <formula>$J$30="―"</formula>
    </cfRule>
    <cfRule type="expression" dxfId="30" priority="117">
      <formula>$J$30="達成"</formula>
    </cfRule>
  </conditionalFormatting>
  <conditionalFormatting sqref="M32:S33">
    <cfRule type="expression" dxfId="29" priority="116">
      <formula>$J$32="達成"</formula>
    </cfRule>
    <cfRule type="expression" dxfId="28" priority="99">
      <formula>$J$32="―"</formula>
    </cfRule>
  </conditionalFormatting>
  <conditionalFormatting sqref="M34:S35">
    <cfRule type="expression" dxfId="27" priority="98">
      <formula>$J$34="―"</formula>
    </cfRule>
    <cfRule type="expression" dxfId="26" priority="115">
      <formula>$J$34="達成"</formula>
    </cfRule>
  </conditionalFormatting>
  <conditionalFormatting sqref="M36:S37">
    <cfRule type="expression" dxfId="25" priority="97">
      <formula>$J$36="―"</formula>
    </cfRule>
    <cfRule type="expression" dxfId="24" priority="114">
      <formula>$J$36="達成"</formula>
    </cfRule>
  </conditionalFormatting>
  <conditionalFormatting sqref="M38:S39">
    <cfRule type="expression" dxfId="23" priority="96">
      <formula>$J$38="―"</formula>
    </cfRule>
    <cfRule type="expression" dxfId="22" priority="113">
      <formula>$J$38="達成"</formula>
    </cfRule>
  </conditionalFormatting>
  <conditionalFormatting sqref="M40:S41">
    <cfRule type="expression" dxfId="21" priority="95">
      <formula>$J$40="―"</formula>
    </cfRule>
    <cfRule type="expression" dxfId="20" priority="112">
      <formula>$J$40="達成"</formula>
    </cfRule>
  </conditionalFormatting>
  <conditionalFormatting sqref="M42:S43">
    <cfRule type="expression" dxfId="19" priority="93">
      <formula>$J$42="―"</formula>
    </cfRule>
    <cfRule type="expression" dxfId="18" priority="111">
      <formula>$J$42="達成"</formula>
    </cfRule>
  </conditionalFormatting>
  <conditionalFormatting sqref="M44:S45">
    <cfRule type="expression" dxfId="17" priority="92">
      <formula>$J$44="―"</formula>
    </cfRule>
    <cfRule type="expression" dxfId="16" priority="110">
      <formula>$J$44="達成"</formula>
    </cfRule>
  </conditionalFormatting>
  <conditionalFormatting sqref="U54:U55">
    <cfRule type="expression" dxfId="15" priority="32">
      <formula>U54="未回答"</formula>
    </cfRule>
    <cfRule type="expression" dxfId="14" priority="33">
      <formula>LEN(F54)&lt;200</formula>
    </cfRule>
  </conditionalFormatting>
  <conditionalFormatting sqref="U66:U67">
    <cfRule type="expression" dxfId="13" priority="34">
      <formula>U66="未回答"</formula>
    </cfRule>
    <cfRule type="expression" dxfId="12" priority="49">
      <formula>LEN(F66)&lt;200</formula>
    </cfRule>
  </conditionalFormatting>
  <conditionalFormatting sqref="U16:V45">
    <cfRule type="expression" dxfId="11" priority="2">
      <formula>U16="未回答"</formula>
    </cfRule>
  </conditionalFormatting>
  <conditionalFormatting sqref="U51:V51">
    <cfRule type="expression" dxfId="10" priority="60">
      <formula>U51="未回答"</formula>
    </cfRule>
  </conditionalFormatting>
  <conditionalFormatting sqref="U61:V62">
    <cfRule type="expression" dxfId="9" priority="36">
      <formula>LEN(J61)&lt;200</formula>
    </cfRule>
    <cfRule type="expression" dxfId="8" priority="35">
      <formula>U61="未回答"</formula>
    </cfRule>
  </conditionalFormatting>
  <conditionalFormatting sqref="U70:V70">
    <cfRule type="expression" dxfId="7" priority="48">
      <formula>U70="未回答"</formula>
    </cfRule>
  </conditionalFormatting>
  <conditionalFormatting sqref="U73:V73">
    <cfRule type="expression" dxfId="6" priority="39">
      <formula>U73="未回答"</formula>
    </cfRule>
    <cfRule type="expression" dxfId="5" priority="40">
      <formula>LEN(J73)&lt;200</formula>
    </cfRule>
  </conditionalFormatting>
  <conditionalFormatting sqref="U76:V76">
    <cfRule type="expression" dxfId="4" priority="41">
      <formula>U76="未回答"</formula>
    </cfRule>
    <cfRule type="expression" dxfId="3" priority="44">
      <formula>LEN(J76)&lt;200</formula>
    </cfRule>
  </conditionalFormatting>
  <conditionalFormatting sqref="U79:V79">
    <cfRule type="expression" dxfId="2" priority="47">
      <formula>U79="未回答"</formula>
    </cfRule>
  </conditionalFormatting>
  <conditionalFormatting sqref="U83:V83">
    <cfRule type="expression" dxfId="1" priority="42">
      <formula>U83="未回答"</formula>
    </cfRule>
  </conditionalFormatting>
  <dataValidations count="5">
    <dataValidation type="custom" operator="greaterThanOrEqual" allowBlank="1" showDropDown="0" showInputMessage="1" showErrorMessage="1" promptTitle="入力規則" prompt="数値のみ入力してください。" sqref="D51:E51">
      <formula1>ISNUMBER(D51)</formula1>
    </dataValidation>
    <dataValidation operator="greaterThanOrEqual" allowBlank="1" showDropDown="0" showInputMessage="1" showErrorMessage="1" promptTitle="入力規則" prompt="数値のみ入力してください。" sqref="F51:G51"/>
    <dataValidation operator="greaterThanOrEqual" allowBlank="1" showDropDown="0" showInputMessage="1" showErrorMessage="1" errorTitle="文字数が不足しています" error="200字以上で入力ください。" promptTitle="字数制限" prompt="200字以上で入力してください。" sqref="J76:S76 J73:S73 F66:S67 J61:S62 F54:S55"/>
    <dataValidation allowBlank="1" showDropDown="0" showInputMessage="1" showErrorMessage="1" errorTitle="文字数が不足しています" error="200字以上で入力ください。" sqref="D70:S70 D79:S79"/>
    <dataValidation operator="greaterThanOrEqual" allowBlank="1" showDropDown="0" showInputMessage="1" showErrorMessage="0" promptTitle="推奨" prompt="200字以上で入力してください。" sqref="M16:S45"/>
  </dataValidations>
  <pageMargins left="0.7" right="0.7" top="0.75" bottom="0.75" header="0.3" footer="0.3"/>
  <pageSetup paperSize="9" scale="19" fitToWidth="1" fitToHeight="1" orientation="portrait" usePrinterDefaults="1" r:id="rId1"/>
  <rowBreaks count="2" manualBreakCount="2">
    <brk id="29" min="1" max="22" man="1"/>
    <brk id="46" max="16383" man="1"/>
  </rowBreaks>
  <extLst>
    <ext xmlns:x14="http://schemas.microsoft.com/office/spreadsheetml/2009/9/main" uri="{78C0D931-6437-407d-A8EE-F0AAD7539E65}">
      <x14:conditionalFormattings>
        <x14:conditionalFormatting xmlns:xm="http://schemas.microsoft.com/office/excel/2006/main">
          <x14:cfRule type="expression" priority="1" id="{EEC2398A-30D9-43CE-A339-580367747DCF}">
            <xm:f>NOT('0.基礎情報'!$H$12='【発出時非表示】プルダウンリスト'!$B$4)</xm:f>
            <x14:dxf>
              <fill>
                <patternFill>
                  <bgColor theme="9"/>
                </patternFill>
              </fill>
            </x14:dxf>
          </x14:cfRule>
          <xm:sqref>B2:W85</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DropDown="0" showInputMessage="1" showErrorMessage="1">
          <x14:formula1>
            <xm:f>'【発出時非表示】プルダウンリスト'!$M$4:$M$7</xm:f>
          </x14:formula1>
          <xm:sqref>D76:I76</xm:sqref>
        </x14:dataValidation>
        <x14:dataValidation type="list" allowBlank="1" showDropDown="0" showInputMessage="1" showErrorMessage="1">
          <x14:formula1>
            <xm:f>'【発出時非表示】プルダウンリスト'!$L$4:$L$7</xm:f>
          </x14:formula1>
          <xm:sqref>D73:I73</xm:sqref>
        </x14:dataValidation>
        <x14:dataValidation type="list" allowBlank="1" showDropDown="0" showInputMessage="1" showErrorMessage="1">
          <x14:formula1>
            <xm:f>'【発出時非表示】プルダウンリスト'!$K$4:$K$8</xm:f>
          </x14:formula1>
          <xm:sqref>F62:I62</xm:sqref>
        </x14:dataValidation>
        <x14:dataValidation type="list" allowBlank="1" showDropDown="0" showInputMessage="1" showErrorMessage="1">
          <x14:formula1>
            <xm:f>'【発出時非表示】プルダウンリスト'!$J$4:$J$8</xm:f>
          </x14:formula1>
          <xm:sqref>F61:I61</xm:sqref>
        </x14:dataValidation>
        <x14:dataValidation type="list" allowBlank="1" showDropDown="0" showInputMessage="1" showErrorMessage="1" promptTitle="確認依頼" prompt="確認後、&quot;✓&quot;を選択してください。">
          <x14:formula1>
            <xm:f>'【発出時非表示】プルダウンリスト'!$N$4:$N$5</xm:f>
          </x14:formula1>
          <xm:sqref>R83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dimension ref="A1:N15"/>
  <sheetViews>
    <sheetView workbookViewId="0"/>
  </sheetViews>
  <sheetFormatPr defaultRowHeight="18"/>
  <sheetData>
    <row r="1" spans="1:14">
      <c r="A1" t="s">
        <v>8451</v>
      </c>
      <c r="B1" t="s">
        <v>11944</v>
      </c>
      <c r="F1" t="s">
        <v>2863</v>
      </c>
      <c r="J1" t="s">
        <v>9281</v>
      </c>
    </row>
    <row r="2" spans="1:14">
      <c r="A2" t="s">
        <v>11943</v>
      </c>
      <c r="B2" t="s">
        <v>12110</v>
      </c>
      <c r="C2" t="s">
        <v>12112</v>
      </c>
      <c r="D2" t="s">
        <v>6056</v>
      </c>
      <c r="E2" t="s">
        <v>12115</v>
      </c>
      <c r="F2" t="s">
        <v>4382</v>
      </c>
      <c r="G2" t="s">
        <v>2150</v>
      </c>
      <c r="H2" t="s">
        <v>9968</v>
      </c>
      <c r="I2" t="s">
        <v>11168</v>
      </c>
      <c r="J2" t="s">
        <v>11978</v>
      </c>
      <c r="K2" t="s">
        <v>7524</v>
      </c>
      <c r="L2" t="s">
        <v>11979</v>
      </c>
      <c r="M2" t="s">
        <v>6773</v>
      </c>
      <c r="N2" t="s">
        <v>4722</v>
      </c>
    </row>
    <row r="3" spans="1:14">
      <c r="A3" t="s">
        <v>11949</v>
      </c>
      <c r="B3" t="s">
        <v>10703</v>
      </c>
      <c r="C3" t="s">
        <v>41</v>
      </c>
      <c r="D3" t="s">
        <v>12017</v>
      </c>
      <c r="E3" t="s">
        <v>2701</v>
      </c>
      <c r="F3" t="s">
        <v>11972</v>
      </c>
      <c r="G3" t="s">
        <v>2486</v>
      </c>
      <c r="H3" t="s">
        <v>7605</v>
      </c>
      <c r="I3" t="s">
        <v>11973</v>
      </c>
      <c r="J3" t="s">
        <v>12007</v>
      </c>
      <c r="K3" t="s">
        <v>4352</v>
      </c>
      <c r="L3" t="s">
        <v>12029</v>
      </c>
      <c r="M3" t="s">
        <v>12039</v>
      </c>
      <c r="N3" t="s">
        <v>9700</v>
      </c>
    </row>
    <row r="4" spans="1:14">
      <c r="A4" t="s">
        <v>11138</v>
      </c>
      <c r="B4" t="s">
        <v>5284</v>
      </c>
      <c r="C4" t="s">
        <v>8716</v>
      </c>
      <c r="D4" t="s">
        <v>11947</v>
      </c>
      <c r="E4" t="str">
        <f>'【発出時非表示】評価対象年度入力'!$B$2+1&amp;"年4月"</f>
        <v>2026年4月</v>
      </c>
      <c r="F4">
        <f>'【発出時非表示】評価対象年度入力'!$B$2</f>
        <v>2025</v>
      </c>
      <c r="G4">
        <v>1</v>
      </c>
      <c r="H4">
        <f>'【発出時非表示】評価対象年度入力'!$B$2</f>
        <v>2025</v>
      </c>
      <c r="I4">
        <v>1</v>
      </c>
      <c r="J4" t="s">
        <v>12003</v>
      </c>
      <c r="K4" t="s">
        <v>12003</v>
      </c>
      <c r="L4" t="s">
        <v>10051</v>
      </c>
      <c r="M4" t="s">
        <v>12010</v>
      </c>
    </row>
    <row r="5" spans="1:14">
      <c r="A5" t="s">
        <v>11126</v>
      </c>
      <c r="B5" t="s">
        <v>11991</v>
      </c>
      <c r="C5" t="s">
        <v>11946</v>
      </c>
      <c r="D5" t="s">
        <v>277</v>
      </c>
      <c r="E5" t="str">
        <f>'【発出時非表示】評価対象年度入力'!$B$2+1&amp;"年5月"</f>
        <v>2026年5月</v>
      </c>
      <c r="F5">
        <f>'【発出時非表示】評価対象年度入力'!$B$2+1</f>
        <v>2026</v>
      </c>
      <c r="G5">
        <v>2</v>
      </c>
      <c r="H5">
        <f>'【発出時非表示】評価対象年度入力'!$B$2+1</f>
        <v>2026</v>
      </c>
      <c r="I5">
        <v>2</v>
      </c>
      <c r="J5" t="s">
        <v>10164</v>
      </c>
      <c r="K5" t="s">
        <v>10164</v>
      </c>
      <c r="L5" t="s">
        <v>6727</v>
      </c>
      <c r="M5" t="s">
        <v>12012</v>
      </c>
      <c r="N5" s="589" t="s">
        <v>12054</v>
      </c>
    </row>
    <row r="6" spans="1:14">
      <c r="A6" t="s">
        <v>641</v>
      </c>
      <c r="B6" t="s">
        <v>8366</v>
      </c>
      <c r="E6" t="str">
        <f>'【発出時非表示】評価対象年度入力'!$B$2+1&amp;"年6月"</f>
        <v>2026年6月</v>
      </c>
      <c r="G6">
        <v>3</v>
      </c>
      <c r="I6">
        <v>3</v>
      </c>
      <c r="J6" t="s">
        <v>12005</v>
      </c>
      <c r="K6" t="s">
        <v>12005</v>
      </c>
      <c r="L6" t="s">
        <v>2952</v>
      </c>
      <c r="M6" t="s">
        <v>3518</v>
      </c>
    </row>
    <row r="7" spans="1:14">
      <c r="E7" t="str">
        <f>'【発出時非表示】評価対象年度入力'!$B$2+1&amp;"年7月"</f>
        <v>2026年7月</v>
      </c>
      <c r="G7">
        <v>4</v>
      </c>
      <c r="I7">
        <v>4</v>
      </c>
      <c r="J7" t="s">
        <v>12006</v>
      </c>
      <c r="K7" t="s">
        <v>12006</v>
      </c>
      <c r="L7" t="s">
        <v>1836</v>
      </c>
      <c r="M7" t="s">
        <v>2406</v>
      </c>
    </row>
    <row r="8" spans="1:14">
      <c r="E8" t="str">
        <f>'【発出時非表示】評価対象年度入力'!$B$2+1&amp;"年8月"</f>
        <v>2026年8月</v>
      </c>
      <c r="G8">
        <v>5</v>
      </c>
      <c r="I8">
        <v>5</v>
      </c>
      <c r="J8" t="s">
        <v>447</v>
      </c>
      <c r="K8" t="s">
        <v>447</v>
      </c>
    </row>
    <row r="9" spans="1:14">
      <c r="E9" t="str">
        <f>'【発出時非表示】評価対象年度入力'!$B$2+1&amp;"年9月"</f>
        <v>2026年9月</v>
      </c>
      <c r="G9">
        <v>6</v>
      </c>
      <c r="I9">
        <v>6</v>
      </c>
    </row>
    <row r="10" spans="1:14">
      <c r="E10" t="str">
        <f>'【発出時非表示】評価対象年度入力'!$B$2+1&amp;"年10月"</f>
        <v>2026年10月</v>
      </c>
      <c r="G10">
        <v>7</v>
      </c>
      <c r="I10">
        <v>7</v>
      </c>
    </row>
    <row r="11" spans="1:14">
      <c r="E11" t="str">
        <f>'【発出時非表示】評価対象年度入力'!$B$2+1&amp;"年11月"</f>
        <v>2026年11月</v>
      </c>
      <c r="G11">
        <v>8</v>
      </c>
      <c r="I11">
        <v>8</v>
      </c>
    </row>
    <row r="12" spans="1:14">
      <c r="E12" t="str">
        <f>'【発出時非表示】評価対象年度入力'!$B$2+1&amp;"年12月"</f>
        <v>2026年12月</v>
      </c>
      <c r="G12">
        <v>9</v>
      </c>
      <c r="I12">
        <v>9</v>
      </c>
    </row>
    <row r="13" spans="1:14">
      <c r="E13" t="str">
        <f>'【発出時非表示】評価対象年度入力'!$B$2+2&amp;"年1月"</f>
        <v>2027年1月</v>
      </c>
      <c r="G13">
        <v>10</v>
      </c>
      <c r="I13">
        <v>10</v>
      </c>
    </row>
    <row r="14" spans="1:14">
      <c r="E14" t="str">
        <f>'【発出時非表示】評価対象年度入力'!$B$2+2&amp;"年2月"</f>
        <v>2027年2月</v>
      </c>
      <c r="G14">
        <v>11</v>
      </c>
      <c r="I14">
        <v>11</v>
      </c>
    </row>
    <row r="15" spans="1:14">
      <c r="E15" t="str">
        <f>'【発出時非表示】評価対象年度入力'!$B$2+2&amp;"年3月"</f>
        <v>2027年3月</v>
      </c>
      <c r="G15">
        <v>12</v>
      </c>
      <c r="I15">
        <v>12</v>
      </c>
    </row>
  </sheetData>
  <phoneticPr fontId="2"/>
  <pageMargins left="0.7" right="0.7" top="0.75" bottom="0.75" header="0.3" footer="0.3"/>
  <pageSetup paperSize="9" fitToWidth="1" fitToHeight="1" orientation="portrait" usePrinterDefaults="1" r:id="rId1"/>
</worksheet>
</file>

<file path=xl/worksheets/sheet10.xml><?xml version="1.0" encoding="utf-8"?>
<worksheet xmlns="http://schemas.openxmlformats.org/spreadsheetml/2006/main" xmlns:r="http://schemas.openxmlformats.org/officeDocument/2006/relationships" xmlns:mc="http://schemas.openxmlformats.org/markup-compatibility/2006">
  <dimension ref="A1:B3"/>
  <sheetViews>
    <sheetView workbookViewId="0"/>
  </sheetViews>
  <sheetFormatPr defaultRowHeight="18"/>
  <cols>
    <col min="1" max="1" width="22.5" customWidth="1"/>
  </cols>
  <sheetData>
    <row r="1" spans="1:2" ht="18.5">
      <c r="A1" s="590" t="s">
        <v>11951</v>
      </c>
    </row>
    <row r="2" spans="1:2" ht="18.5">
      <c r="A2" s="591" t="s">
        <v>8777</v>
      </c>
      <c r="B2" s="592">
        <v>2025</v>
      </c>
    </row>
    <row r="3" spans="1:2">
      <c r="A3" s="591"/>
    </row>
  </sheetData>
  <phoneticPr fontId="2"/>
  <pageMargins left="0.7" right="0.7" top="0.75" bottom="0.75" header="0.3" footer="0.3"/>
  <pageSetup paperSize="9" fitToWidth="1" fitToHeight="1" orientation="portrait" usePrinterDefaults="1" r:id="rId1"/>
</worksheet>
</file>

<file path=xl/worksheets/sheet11.xml><?xml version="1.0" encoding="utf-8"?>
<worksheet xmlns="http://schemas.openxmlformats.org/spreadsheetml/2006/main" xmlns:r="http://schemas.openxmlformats.org/officeDocument/2006/relationships" xmlns:mc="http://schemas.openxmlformats.org/markup-compatibility/2006">
  <dimension ref="A1:H8"/>
  <sheetViews>
    <sheetView workbookViewId="0"/>
  </sheetViews>
  <sheetFormatPr defaultRowHeight="18"/>
  <cols>
    <col min="1" max="1" width="27" customWidth="1"/>
    <col min="5" max="5" width="9" customWidth="1"/>
    <col min="7" max="7" width="9" customWidth="1"/>
  </cols>
  <sheetData>
    <row r="1" spans="1:8">
      <c r="A1" t="s">
        <v>8451</v>
      </c>
      <c r="B1" t="s">
        <v>145</v>
      </c>
      <c r="C1" t="s">
        <v>145</v>
      </c>
      <c r="D1" t="s">
        <v>98</v>
      </c>
      <c r="E1" t="s">
        <v>98</v>
      </c>
      <c r="F1" t="s">
        <v>218</v>
      </c>
      <c r="G1" t="s">
        <v>218</v>
      </c>
      <c r="H1" t="s">
        <v>9281</v>
      </c>
    </row>
    <row r="2" spans="1:8">
      <c r="A2" t="s">
        <v>11943</v>
      </c>
      <c r="B2" t="s">
        <v>11952</v>
      </c>
      <c r="C2" t="s">
        <v>6580</v>
      </c>
      <c r="D2" t="s">
        <v>1244</v>
      </c>
      <c r="E2" t="s">
        <v>6157</v>
      </c>
      <c r="F2" t="s">
        <v>4847</v>
      </c>
      <c r="G2" t="s">
        <v>11971</v>
      </c>
      <c r="H2" t="s">
        <v>9693</v>
      </c>
    </row>
    <row r="3" spans="1:8">
      <c r="A3" t="s">
        <v>2107</v>
      </c>
      <c r="B3" t="s">
        <v>57</v>
      </c>
      <c r="C3" t="s">
        <v>57</v>
      </c>
      <c r="D3" t="s">
        <v>57</v>
      </c>
      <c r="E3" t="s">
        <v>57</v>
      </c>
      <c r="F3" t="s">
        <v>57</v>
      </c>
      <c r="G3" t="s">
        <v>57</v>
      </c>
      <c r="H3" t="s">
        <v>11329</v>
      </c>
    </row>
    <row r="4" spans="1:8">
      <c r="A4" t="s">
        <v>11994</v>
      </c>
      <c r="B4" t="s">
        <v>11969</v>
      </c>
      <c r="C4" t="str">
        <f>"庁内の体制においては、担当原課のリーダーの稼働不足を補うために、"&amp;'【発出時非表示】評価対象年度入力'!$B$2+1&amp;"年度内に専任担当者を一名増員するとともに、"&amp;'【発出時非表示】評価対象年度入力'!$B$2+1&amp;"年の6月までに事業担当課が中心となって、あいまいになっていた各担当原課及び事業者、地域のステークホルダーとの役割分担を再定義して合意することで、プロジェクトのリカバリーをしっかりと行う体制づくりを行っていく。庁内に止まらず、関連するメンバーが集まる全体会議にて、サービスの推進及び改善等を議論する場を四半期に1回以上設けることで、進捗共有やプロジェクトの更なる推進を強化していく。"</f>
        <v>庁内の体制においては、担当原課のリーダーの稼働不足を補うために、2026年度内に専任担当者を一名増員するとともに、2026年の6月までに事業担当課が中心となって、あいまいになっていた各担当原課及び事業者、地域のステークホルダーとの役割分担を再定義して合意することで、プロジェクトのリカバリーをしっかりと行う体制づくりを行っていく。庁内に止まらず、関連するメンバーが集まる全体会議にて、サービスの推進及び改善等を議論する場を四半期に1回以上設けることで、進捗共有やプロジェクトの更なる推進を強化していく。</v>
      </c>
      <c r="D4" t="s">
        <v>8242</v>
      </c>
      <c r="E4" t="str">
        <f>"実装計画期間から引き続き同じ媒体での周知広報を行っており、住民に対して効果的な情報発信方法は何か、検討できていなかった。そこで、本市の公式LINEでの定期的な発信や地元新聞やケーブルテレビ等でのタイアップ等しっかりと地域に浸透を図るよう、本市の広報担当課とも連携を密に行い展開していく。なお、本市の広報関連予算を活用し、"&amp;'【発出時非表示】評価対象年度入力'!$B$2+1&amp;"年4～7月の間にサービスのPRイベントや折り込みチラシ等を実施し、まずはサービスを知ってもらうよう促していく。同時期に、推進体制に参画している商工会にも働きかけ、市内の各店舗でサービスの利用状況動画の放映やチラシの配布に協力してもらい、サービスの知名度の底上げを行っていく。そして、"&amp;'【発出時非表示】評価対象年度入力'!$B$2+1&amp;"年8月頃に改めて利用者層別の認知度について調査を行い、10月以降の広報方法について担当原課、広報担当課、事業取りまとめ課の3者で再検討を行う。"</f>
        <v>実装計画期間から引き続き同じ媒体での周知広報を行っており、住民に対して効果的な情報発信方法は何か、検討できていなかった。そこで、本市の公式LINEでの定期的な発信や地元新聞やケーブルテレビ等でのタイアップ等しっかりと地域に浸透を図るよう、本市の広報担当課とも連携を密に行い展開していく。なお、本市の広報関連予算を活用し、2026年4～7月の間にサービスのPRイベントや折り込みチラシ等を実施し、まずはサービスを知ってもらうよう促していく。同時期に、推進体制に参画している商工会にも働きかけ、市内の各店舗でサービスの利用状況動画の放映やチラシの配布に協力してもらい、サービスの知名度の底上げを行っていく。そして、2026年8月頃に改めて利用者層別の認知度について調査を行い、10月以降の広報方法について担当原課、広報担当課、事業取りまとめ課の3者で再検討を行う。</v>
      </c>
      <c r="F4" t="s">
        <v>947</v>
      </c>
      <c r="G4" t="str">
        <f>"評価にあたり、利用者と関係の深い地域のステークホルダーの意見や満足度については把握していたものの、利用者アンケートの回答率が低く、利用者の満足度や要望は十分に把握できておらず、改善に向けた材料が不足していた。今後は利用者からより多くの情報を収集する取組として、サービス利用者にその場でアンケートに回答してもらったり、回答者にクーポンを発行したり、一部利用者にヒアリングに協力してもらったりするなど、複数の取組を"&amp;'【発出時非表示】評価対象年度入力'!$B$2+1&amp;"年9月までに実施したうえで、有効だった取組については継続して定期的に行うようにする。同時に、データに基づいたデジタルに知見のある外部の人材からアドバイスコメントをもらうことや四半期に1回の事業評価や効果検証を外部有識者を交えて実施することで、利用者とは別の客観的視点でサービスへの意見を収集し、より効果的に改善活動を実施していく。"</f>
        <v>評価にあたり、利用者と関係の深い地域のステークホルダーの意見や満足度については把握していたものの、利用者アンケートの回答率が低く、利用者の満足度や要望は十分に把握できておらず、改善に向けた材料が不足していた。今後は利用者からより多くの情報を収集する取組として、サービス利用者にその場でアンケートに回答してもらったり、回答者にクーポンを発行したり、一部利用者にヒアリングに協力してもらったりするなど、複数の取組を2026年9月までに実施したうえで、有効だった取組については継続して定期的に行うようにする。同時に、データに基づいたデジタルに知見のある外部の人材からアドバイスコメントをもらうことや四半期に1回の事業評価や効果検証を外部有識者を交えて実施することで、利用者とは別の客観的視点でサービスへの意見を収集し、より効果的に改善活動を実施していく。</v>
      </c>
      <c r="H4" t="s">
        <v>2650</v>
      </c>
    </row>
    <row r="5" spans="1:8">
      <c r="A5" t="s">
        <v>11996</v>
      </c>
      <c r="B5" t="s">
        <v>11969</v>
      </c>
      <c r="C5" t="str">
        <f>"庁内の体制においては、担当原課のリーダーの稼働不足を補うために、"&amp;'【発出時非表示】評価対象年度入力'!$B$2+1&amp;"年度内に専任担当者を一名増員するとともに、"&amp;'【発出時非表示】評価対象年度入力'!$B$2+1&amp;"年の6月までに事業担当課が中心となって、あいまいになっていた各担当原課及び事業者、地域のステークホルダーとの役割分担を再定義して合意することで、プロジェクトのリカバリーをしっかりと行う体制づくりを行っていく。庁内に止まらず、関連するメンバーが集まる全体会議にて、サービスの推進及び改善等を議論する場を四半期に1回以上設けることで、進捗共有やプロジェクトの更なる推進を強化していく。"</f>
        <v>庁内の体制においては、担当原課のリーダーの稼働不足を補うために、2026年度内に専任担当者を一名増員するとともに、2026年の6月までに事業担当課が中心となって、あいまいになっていた各担当原課及び事業者、地域のステークホルダーとの役割分担を再定義して合意することで、プロジェクトのリカバリーをしっかりと行う体制づくりを行っていく。庁内に止まらず、関連するメンバーが集まる全体会議にて、サービスの推進及び改善等を議論する場を四半期に1回以上設けることで、進捗共有やプロジェクトの更なる推進を強化していく。</v>
      </c>
      <c r="D5" t="s">
        <v>8242</v>
      </c>
      <c r="E5" t="str">
        <f>"実装計画期間から引き続き同じ媒体での周知広報を行っており、住民に対して効果的な情報発信方法は何か、検討できていなかった。そこで、本市の公式LINEでの定期的な発信や地元新聞やケーブルテレビ等でのタイアップ等しっかりと地域に浸透を図るよう、本市の広報担当課とも連携を密に行い展開していく。なお、本市の広報関連予算を活用し、"&amp;'【発出時非表示】評価対象年度入力'!$B$2+1&amp;"年4～7月の間にサービスのPRイベントや折り込みチラシ等を実施し、まずはサービスを知ってもらうよう促していく。同時期に、推進体制に参画している商工会にも働きかけ、市内の各店舗でサービスの利用状況動画の放映やチラシの配布に協力してもらい、サービスの知名度の底上げを行っていく。そして、"&amp;'【発出時非表示】評価対象年度入力'!$B$2+1&amp;"年8月頃に改めて利用者層別の認知度について調査を行い、10月以降の広報方法について担当原課、広報担当課、事業取りまとめ課の3者で再検討を行う。"</f>
        <v>実装計画期間から引き続き同じ媒体での周知広報を行っており、住民に対して効果的な情報発信方法は何か、検討できていなかった。そこで、本市の公式LINEでの定期的な発信や地元新聞やケーブルテレビ等でのタイアップ等しっかりと地域に浸透を図るよう、本市の広報担当課とも連携を密に行い展開していく。なお、本市の広報関連予算を活用し、2026年4～7月の間にサービスのPRイベントや折り込みチラシ等を実施し、まずはサービスを知ってもらうよう促していく。同時期に、推進体制に参画している商工会にも働きかけ、市内の各店舗でサービスの利用状況動画の放映やチラシの配布に協力してもらい、サービスの知名度の底上げを行っていく。そして、2026年8月頃に改めて利用者層別の認知度について調査を行い、10月以降の広報方法について担当原課、広報担当課、事業取りまとめ課の3者で再検討を行う。</v>
      </c>
      <c r="F5" t="s">
        <v>947</v>
      </c>
      <c r="G5" t="str">
        <f>"評価にあたり、利用者と関係の深い地域のステークホルダーの意見や満足度については把握していたものの、利用者アンケートの回答率が低く、利用者の満足度や要望は十分に把握できておらず、改善に向けた材料が不足していた。今後は利用者からより多くの情報を収集する取組として、サービス利用者にその場でアンケートに回答してもらったり、回答者にクーポンを発行したり、一部利用者にヒアリングに協力してもらったりするなど、複数の取組を"&amp;'【発出時非表示】評価対象年度入力'!$B$2+1&amp;"年9月までに実施したうえで、有効だった取組については継続して定期的に行うようにする。同時に、データに基づいたデジタルに知見のある外部の人材からアドバイスコメントをもらうことや四半期に1回の事業評価や効果検証を外部有識者を交えて実施することで、利用者とは別の客観的視点でサービスへの意見を収集し、より効果的に改善活動を実施していく。"</f>
        <v>評価にあたり、利用者と関係の深い地域のステークホルダーの意見や満足度については把握していたものの、利用者アンケートの回答率が低く、利用者の満足度や要望は十分に把握できておらず、改善に向けた材料が不足していた。今後は利用者からより多くの情報を収集する取組として、サービス利用者にその場でアンケートに回答してもらったり、回答者にクーポンを発行したり、一部利用者にヒアリングに協力してもらったりするなど、複数の取組を2026年9月までに実施したうえで、有効だった取組については継続して定期的に行うようにする。同時に、データに基づいたデジタルに知見のある外部の人材からアドバイスコメントをもらうことや四半期に1回の事業評価や効果検証を外部有識者を交えて実施することで、利用者とは別の客観的視点でサービスへの意見を収集し、より効果的に改善活動を実施していく。</v>
      </c>
      <c r="H5" t="s">
        <v>12001</v>
      </c>
    </row>
    <row r="6" spans="1:8">
      <c r="A6" t="s">
        <v>1181</v>
      </c>
      <c r="B6" t="s">
        <v>11967</v>
      </c>
      <c r="C6" t="str">
        <f>"庁内の体制においては、担当原課のリーダーの稼働不足を補うために、"&amp;'【発出時非表示】評価対象年度入力'!$B$2+1&amp;"年度内に専任担当者を一名増員するとともに、"&amp;'【発出時非表示】評価対象年度入力'!$B$2+1&amp;"年の6月までに事業担当課が中心となって、あいまいになっていた各担当原課及び事業者、地域のステークホルダーとの役割分担を再定義して合意することで、プロジェクトのリカバリーをしっかりと行う体制づくりを行っていく。庁内に止まらず、関連するメンバーが集まる全体会議にて、サービスの推進及び改善等を議論する場を四半期に1回以上設けることで、進捗共有やプロジェクトの更なる推進を強化していく。"</f>
        <v>庁内の体制においては、担当原課のリーダーの稼働不足を補うために、2026年度内に専任担当者を一名増員するとともに、2026年の6月までに事業担当課が中心となって、あいまいになっていた各担当原課及び事業者、地域のステークホルダーとの役割分担を再定義して合意することで、プロジェクトのリカバリーをしっかりと行う体制づくりを行っていく。庁内に止まらず、関連するメンバーが集まる全体会議にて、サービスの推進及び改善等を議論する場を四半期に1回以上設けることで、進捗共有やプロジェクトの更なる推進を強化していく。</v>
      </c>
      <c r="D6" t="s">
        <v>11993</v>
      </c>
      <c r="E6" t="str">
        <f>"本市の広報誌とプレスリリースのみの広報に止まっており、住民に対して効果的にサービス周知を行うことができなかった。
上記を踏まえて、本市の公式LINEでの定期的な発信や地元新聞やケーブルテレビ等でのタイアップ等しっかりと地域に浸透を図るよう、本市の広報担当課とも連携を密に行い展開していく。なお、本市の広報関連予算を活用し、"&amp;'【発出時非表示】評価対象年度入力'!$B$2+1&amp;"年4～7月の間にサービスのPRイベントや折り込みチラシ等を実施し、まずはサービスを知ってもらうよう促していく。同時期に、推進体制に参画している商工会にも働きかけ、市内の各店舗でサービスの利用状況動画の放映やチラシの配布に協力してもらい、サービスの知名度の底上げを行っていく。そして、"&amp;'【発出時非表示】評価対象年度入力'!$B$2+1&amp;"年8月頃に改めて利用者層別の認知度について調査を行い、10月以降の広報方法について担当原課、広報担当課、事業取りまとめ課の3者で再検討を行う。"</f>
        <v>本市の広報誌とプレスリリースのみの広報に止まっており、住民に対して効果的にサービス周知を行うことができなかった。
上記を踏まえて、本市の公式LINEでの定期的な発信や地元新聞やケーブルテレビ等でのタイアップ等しっかりと地域に浸透を図るよう、本市の広報担当課とも連携を密に行い展開していく。なお、本市の広報関連予算を活用し、2026年4～7月の間にサービスのPRイベントや折り込みチラシ等を実施し、まずはサービスを知ってもらうよう促していく。同時期に、推進体制に参画している商工会にも働きかけ、市内の各店舗でサービスの利用状況動画の放映やチラシの配布に協力してもらい、サービスの知名度の底上げを行っていく。そして、2026年8月頃に改めて利用者層別の認知度について調査を行い、10月以降の広報方法について担当原課、広報担当課、事業取りまとめ課の3者で再検討を行う。</v>
      </c>
      <c r="F6" t="s">
        <v>11970</v>
      </c>
      <c r="G6" t="str">
        <f>"評価にあたり、利用者と関係の深い地域のステークホルダーの意見や満足度については把握していたものの、利用者アンケートの回答率が低く、利用者の満足度や要望は十分に把握できておらず、改善に向けた材料が不足していた。今後は利用者からより多くの情報を収集する取組として、サービス利用者にその場でアンケートに回答してもらったり、回答者にクーポンを発行したり、一部利用者にヒアリングに協力してもらったりするなど、複数の取組を"&amp;'【発出時非表示】評価対象年度入力'!$B$2+1&amp;"年9月までに実施したうえで、有効だった取組については継続して定期的に行うようにする。同時に、データに基づいたデジタルに知見のある外部の人材からアドバイスコメントをもらうことや四半期に1回の事業評価や効果検証を外部有識者を交えて実施することで、利用者とは別の客観的視点でサービスへの意見を収集し、より効果的に改善活動を実施していく。"</f>
        <v>評価にあたり、利用者と関係の深い地域のステークホルダーの意見や満足度については把握していたものの、利用者アンケートの回答率が低く、利用者の満足度や要望は十分に把握できておらず、改善に向けた材料が不足していた。今後は利用者からより多くの情報を収集する取組として、サービス利用者にその場でアンケートに回答してもらったり、回答者にクーポンを発行したり、一部利用者にヒアリングに協力してもらったりするなど、複数の取組を2026年9月までに実施したうえで、有効だった取組については継続して定期的に行うようにする。同時に、データに基づいたデジタルに知見のある外部の人材からアドバイスコメントをもらうことや四半期に1回の事業評価や効果検証を外部有識者を交えて実施することで、利用者とは別の客観的視点でサービスへの意見を収集し、より効果的に改善活動を実施していく。</v>
      </c>
      <c r="H6" t="s">
        <v>11466</v>
      </c>
    </row>
    <row r="8" spans="1:8">
      <c r="A8" t="s">
        <v>11914</v>
      </c>
      <c r="B8" t="s">
        <v>11998</v>
      </c>
      <c r="C8" t="s">
        <v>11998</v>
      </c>
      <c r="D8" t="s">
        <v>11998</v>
      </c>
      <c r="E8" t="s">
        <v>11998</v>
      </c>
      <c r="F8" t="s">
        <v>11998</v>
      </c>
      <c r="G8" t="s">
        <v>11998</v>
      </c>
    </row>
  </sheetData>
  <phoneticPr fontId="2"/>
  <pageMargins left="0.7" right="0.7" top="0.75" bottom="0.75" header="0.3" footer="0.3"/>
  <pageSetup paperSize="9" fitToWidth="1" fitToHeight="1" orientation="portrait" usePrinterDefaults="1" r:id="rId1"/>
</worksheet>
</file>

<file path=xl/worksheets/sheet12.xml><?xml version="1.0" encoding="utf-8"?>
<worksheet xmlns="http://schemas.openxmlformats.org/spreadsheetml/2006/main" xmlns:r="http://schemas.openxmlformats.org/officeDocument/2006/relationships" xmlns:mc="http://schemas.openxmlformats.org/markup-compatibility/2006">
  <dimension ref="A1:C3352"/>
  <sheetViews>
    <sheetView workbookViewId="0"/>
  </sheetViews>
  <sheetFormatPr defaultColWidth="9" defaultRowHeight="17"/>
  <cols>
    <col min="1" max="1" width="25.08203125" style="593" bestFit="1" customWidth="1"/>
    <col min="2" max="2" width="22.08203125" style="593" bestFit="1" customWidth="1"/>
    <col min="3" max="3" width="18.33203125" style="593" bestFit="1" customWidth="1"/>
    <col min="4" max="16384" width="9" style="593"/>
  </cols>
  <sheetData>
    <row r="1" spans="1:3">
      <c r="A1" s="594" t="s">
        <v>10080</v>
      </c>
      <c r="B1" s="594" t="s">
        <v>11977</v>
      </c>
      <c r="C1" s="594" t="s">
        <v>8904</v>
      </c>
    </row>
    <row r="2" spans="1:3">
      <c r="A2" s="593" t="s">
        <v>1599</v>
      </c>
      <c r="B2" s="593" t="s">
        <v>1185</v>
      </c>
    </row>
    <row r="3" spans="1:3">
      <c r="A3" s="593" t="s">
        <v>3575</v>
      </c>
      <c r="B3" s="593" t="s">
        <v>1185</v>
      </c>
      <c r="C3" s="593" t="s">
        <v>1606</v>
      </c>
    </row>
    <row r="4" spans="1:3">
      <c r="A4" s="593" t="s">
        <v>5595</v>
      </c>
      <c r="B4" s="593" t="s">
        <v>1185</v>
      </c>
      <c r="C4" s="593" t="s">
        <v>1961</v>
      </c>
    </row>
    <row r="5" spans="1:3">
      <c r="A5" s="593" t="s">
        <v>5617</v>
      </c>
      <c r="B5" s="593" t="s">
        <v>1185</v>
      </c>
      <c r="C5" s="593" t="s">
        <v>2182</v>
      </c>
    </row>
    <row r="6" spans="1:3">
      <c r="A6" s="593" t="s">
        <v>1176</v>
      </c>
      <c r="B6" s="593" t="s">
        <v>1185</v>
      </c>
      <c r="C6" s="593" t="s">
        <v>208</v>
      </c>
    </row>
    <row r="7" spans="1:3">
      <c r="A7" s="593" t="s">
        <v>5650</v>
      </c>
      <c r="B7" s="593" t="s">
        <v>1185</v>
      </c>
      <c r="C7" s="593" t="s">
        <v>2518</v>
      </c>
    </row>
    <row r="8" spans="1:3">
      <c r="A8" s="593" t="s">
        <v>5671</v>
      </c>
      <c r="B8" s="593" t="s">
        <v>1185</v>
      </c>
      <c r="C8" s="593" t="s">
        <v>2619</v>
      </c>
    </row>
    <row r="9" spans="1:3">
      <c r="A9" s="593" t="s">
        <v>623</v>
      </c>
      <c r="B9" s="593" t="s">
        <v>1185</v>
      </c>
      <c r="C9" s="593" t="s">
        <v>827</v>
      </c>
    </row>
    <row r="10" spans="1:3">
      <c r="A10" s="593" t="s">
        <v>5456</v>
      </c>
      <c r="B10" s="593" t="s">
        <v>1185</v>
      </c>
      <c r="C10" s="593" t="s">
        <v>2879</v>
      </c>
    </row>
    <row r="11" spans="1:3">
      <c r="A11" s="593" t="s">
        <v>5710</v>
      </c>
      <c r="B11" s="593" t="s">
        <v>1185</v>
      </c>
      <c r="C11" s="593" t="s">
        <v>3097</v>
      </c>
    </row>
    <row r="12" spans="1:3">
      <c r="A12" s="593" t="s">
        <v>5714</v>
      </c>
      <c r="B12" s="593" t="s">
        <v>1185</v>
      </c>
      <c r="C12" s="593" t="s">
        <v>2861</v>
      </c>
    </row>
    <row r="13" spans="1:3">
      <c r="A13" s="593" t="s">
        <v>4002</v>
      </c>
      <c r="B13" s="593" t="s">
        <v>1185</v>
      </c>
      <c r="C13" s="593" t="s">
        <v>3351</v>
      </c>
    </row>
    <row r="14" spans="1:3">
      <c r="A14" s="593" t="s">
        <v>2676</v>
      </c>
      <c r="B14" s="593" t="s">
        <v>1185</v>
      </c>
      <c r="C14" s="593" t="s">
        <v>114</v>
      </c>
    </row>
    <row r="15" spans="1:3">
      <c r="A15" s="593" t="s">
        <v>3016</v>
      </c>
      <c r="B15" s="593" t="s">
        <v>1185</v>
      </c>
      <c r="C15" s="593" t="s">
        <v>2846</v>
      </c>
    </row>
    <row r="16" spans="1:3">
      <c r="A16" s="593" t="s">
        <v>1923</v>
      </c>
      <c r="B16" s="593" t="s">
        <v>1185</v>
      </c>
      <c r="C16" s="593" t="s">
        <v>3649</v>
      </c>
    </row>
    <row r="17" spans="1:3">
      <c r="A17" s="593" t="s">
        <v>5747</v>
      </c>
      <c r="B17" s="593" t="s">
        <v>1185</v>
      </c>
      <c r="C17" s="593" t="s">
        <v>1566</v>
      </c>
    </row>
    <row r="18" spans="1:3">
      <c r="A18" s="593" t="s">
        <v>3849</v>
      </c>
      <c r="B18" s="593" t="s">
        <v>1185</v>
      </c>
      <c r="C18" s="593" t="s">
        <v>1372</v>
      </c>
    </row>
    <row r="19" spans="1:3">
      <c r="A19" s="593" t="s">
        <v>3641</v>
      </c>
      <c r="B19" s="593" t="s">
        <v>1185</v>
      </c>
      <c r="C19" s="593" t="s">
        <v>3705</v>
      </c>
    </row>
    <row r="20" spans="1:3">
      <c r="A20" s="593" t="s">
        <v>5767</v>
      </c>
      <c r="B20" s="593" t="s">
        <v>1185</v>
      </c>
      <c r="C20" s="593" t="s">
        <v>4014</v>
      </c>
    </row>
    <row r="21" spans="1:3">
      <c r="A21" s="593" t="s">
        <v>3493</v>
      </c>
      <c r="B21" s="593" t="s">
        <v>1185</v>
      </c>
      <c r="C21" s="593" t="s">
        <v>4090</v>
      </c>
    </row>
    <row r="22" spans="1:3">
      <c r="A22" s="593" t="s">
        <v>3529</v>
      </c>
      <c r="B22" s="593" t="s">
        <v>1185</v>
      </c>
      <c r="C22" s="593" t="s">
        <v>2671</v>
      </c>
    </row>
    <row r="23" spans="1:3">
      <c r="A23" s="593" t="s">
        <v>4888</v>
      </c>
      <c r="B23" s="593" t="s">
        <v>1185</v>
      </c>
      <c r="C23" s="593" t="s">
        <v>3900</v>
      </c>
    </row>
    <row r="24" spans="1:3">
      <c r="A24" s="593" t="s">
        <v>904</v>
      </c>
      <c r="B24" s="593" t="s">
        <v>1185</v>
      </c>
      <c r="C24" s="593" t="s">
        <v>4404</v>
      </c>
    </row>
    <row r="25" spans="1:3">
      <c r="A25" s="593" t="s">
        <v>5797</v>
      </c>
      <c r="B25" s="593" t="s">
        <v>1185</v>
      </c>
      <c r="C25" s="593" t="s">
        <v>1464</v>
      </c>
    </row>
    <row r="26" spans="1:3">
      <c r="A26" s="593" t="s">
        <v>2934</v>
      </c>
      <c r="B26" s="593" t="s">
        <v>1185</v>
      </c>
      <c r="C26" s="593" t="s">
        <v>4589</v>
      </c>
    </row>
    <row r="27" spans="1:3">
      <c r="A27" s="593" t="s">
        <v>1200</v>
      </c>
      <c r="B27" s="593" t="s">
        <v>1185</v>
      </c>
      <c r="C27" s="593" t="s">
        <v>468</v>
      </c>
    </row>
    <row r="28" spans="1:3">
      <c r="A28" s="593" t="s">
        <v>2257</v>
      </c>
      <c r="B28" s="593" t="s">
        <v>1185</v>
      </c>
      <c r="C28" s="593" t="s">
        <v>2684</v>
      </c>
    </row>
    <row r="29" spans="1:3">
      <c r="A29" s="593" t="s">
        <v>4669</v>
      </c>
      <c r="B29" s="593" t="s">
        <v>1185</v>
      </c>
      <c r="C29" s="593" t="s">
        <v>4832</v>
      </c>
    </row>
    <row r="30" spans="1:3">
      <c r="A30" s="593" t="s">
        <v>1247</v>
      </c>
      <c r="B30" s="593" t="s">
        <v>1185</v>
      </c>
      <c r="C30" s="593" t="s">
        <v>4875</v>
      </c>
    </row>
    <row r="31" spans="1:3">
      <c r="A31" s="593" t="s">
        <v>4483</v>
      </c>
      <c r="B31" s="593" t="s">
        <v>1185</v>
      </c>
      <c r="C31" s="593" t="s">
        <v>4933</v>
      </c>
    </row>
    <row r="32" spans="1:3">
      <c r="A32" s="593" t="s">
        <v>4640</v>
      </c>
      <c r="B32" s="593" t="s">
        <v>1185</v>
      </c>
      <c r="C32" s="593" t="s">
        <v>4987</v>
      </c>
    </row>
    <row r="33" spans="1:3">
      <c r="A33" s="593" t="s">
        <v>5809</v>
      </c>
      <c r="B33" s="593" t="s">
        <v>1185</v>
      </c>
      <c r="C33" s="593" t="s">
        <v>3615</v>
      </c>
    </row>
    <row r="34" spans="1:3">
      <c r="A34" s="593" t="s">
        <v>3257</v>
      </c>
      <c r="B34" s="593" t="s">
        <v>1185</v>
      </c>
      <c r="C34" s="593" t="s">
        <v>2562</v>
      </c>
    </row>
    <row r="35" spans="1:3">
      <c r="A35" s="593" t="s">
        <v>1545</v>
      </c>
      <c r="B35" s="593" t="s">
        <v>1185</v>
      </c>
      <c r="C35" s="593" t="s">
        <v>3479</v>
      </c>
    </row>
    <row r="36" spans="1:3">
      <c r="A36" s="593" t="s">
        <v>4978</v>
      </c>
      <c r="B36" s="593" t="s">
        <v>1185</v>
      </c>
      <c r="C36" s="593" t="s">
        <v>5177</v>
      </c>
    </row>
    <row r="37" spans="1:3">
      <c r="A37" s="593" t="s">
        <v>4016</v>
      </c>
      <c r="B37" s="593" t="s">
        <v>1185</v>
      </c>
      <c r="C37" s="593" t="s">
        <v>5210</v>
      </c>
    </row>
    <row r="38" spans="1:3">
      <c r="A38" s="593" t="s">
        <v>5775</v>
      </c>
      <c r="B38" s="593" t="s">
        <v>1185</v>
      </c>
      <c r="C38" s="593" t="s">
        <v>1582</v>
      </c>
    </row>
    <row r="39" spans="1:3">
      <c r="A39" s="593" t="s">
        <v>5820</v>
      </c>
      <c r="B39" s="593" t="s">
        <v>1185</v>
      </c>
      <c r="C39" s="593" t="s">
        <v>5281</v>
      </c>
    </row>
    <row r="40" spans="1:3">
      <c r="A40" s="593" t="s">
        <v>5824</v>
      </c>
      <c r="B40" s="593" t="s">
        <v>1185</v>
      </c>
      <c r="C40" s="593" t="s">
        <v>3755</v>
      </c>
    </row>
    <row r="41" spans="1:3">
      <c r="A41" s="593" t="s">
        <v>4632</v>
      </c>
      <c r="B41" s="593" t="s">
        <v>1185</v>
      </c>
      <c r="C41" s="593" t="s">
        <v>2723</v>
      </c>
    </row>
    <row r="42" spans="1:3">
      <c r="A42" s="593" t="s">
        <v>5836</v>
      </c>
      <c r="B42" s="593" t="s">
        <v>1185</v>
      </c>
      <c r="C42" s="593" t="s">
        <v>131</v>
      </c>
    </row>
    <row r="43" spans="1:3">
      <c r="A43" s="593" t="s">
        <v>5840</v>
      </c>
      <c r="B43" s="593" t="s">
        <v>1185</v>
      </c>
      <c r="C43" s="593" t="s">
        <v>5257</v>
      </c>
    </row>
    <row r="44" spans="1:3">
      <c r="A44" s="593" t="s">
        <v>5844</v>
      </c>
      <c r="B44" s="593" t="s">
        <v>1185</v>
      </c>
      <c r="C44" s="593" t="s">
        <v>5314</v>
      </c>
    </row>
    <row r="45" spans="1:3">
      <c r="A45" s="593" t="s">
        <v>4899</v>
      </c>
      <c r="B45" s="593" t="s">
        <v>1185</v>
      </c>
      <c r="C45" s="593" t="s">
        <v>5461</v>
      </c>
    </row>
    <row r="46" spans="1:3">
      <c r="A46" s="593" t="s">
        <v>1499</v>
      </c>
      <c r="B46" s="593" t="s">
        <v>1185</v>
      </c>
      <c r="C46" s="593" t="s">
        <v>3039</v>
      </c>
    </row>
    <row r="47" spans="1:3">
      <c r="A47" s="593" t="s">
        <v>3083</v>
      </c>
      <c r="B47" s="593" t="s">
        <v>1185</v>
      </c>
      <c r="C47" s="593" t="s">
        <v>5526</v>
      </c>
    </row>
    <row r="48" spans="1:3">
      <c r="A48" s="593" t="s">
        <v>5860</v>
      </c>
      <c r="B48" s="593" t="s">
        <v>1185</v>
      </c>
      <c r="C48" s="593" t="s">
        <v>5548</v>
      </c>
    </row>
    <row r="49" spans="1:3">
      <c r="A49" s="593" t="s">
        <v>5872</v>
      </c>
      <c r="B49" s="593" t="s">
        <v>1185</v>
      </c>
      <c r="C49" s="593" t="s">
        <v>5573</v>
      </c>
    </row>
    <row r="50" spans="1:3">
      <c r="A50" s="593" t="s">
        <v>5875</v>
      </c>
      <c r="B50" s="593" t="s">
        <v>1185</v>
      </c>
      <c r="C50" s="593" t="s">
        <v>5600</v>
      </c>
    </row>
    <row r="51" spans="1:3">
      <c r="A51" s="593" t="s">
        <v>3044</v>
      </c>
      <c r="B51" s="593" t="s">
        <v>1185</v>
      </c>
      <c r="C51" s="593" t="s">
        <v>5383</v>
      </c>
    </row>
    <row r="52" spans="1:3">
      <c r="A52" s="593" t="s">
        <v>5882</v>
      </c>
      <c r="B52" s="593" t="s">
        <v>1185</v>
      </c>
      <c r="C52" s="593" t="s">
        <v>5634</v>
      </c>
    </row>
    <row r="53" spans="1:3">
      <c r="A53" s="593" t="s">
        <v>5887</v>
      </c>
      <c r="B53" s="593" t="s">
        <v>1185</v>
      </c>
      <c r="C53" s="593" t="s">
        <v>5652</v>
      </c>
    </row>
    <row r="54" spans="1:3">
      <c r="A54" s="593" t="s">
        <v>2178</v>
      </c>
      <c r="B54" s="593" t="s">
        <v>1185</v>
      </c>
      <c r="C54" s="593" t="s">
        <v>5677</v>
      </c>
    </row>
    <row r="55" spans="1:3">
      <c r="A55" s="593" t="s">
        <v>4562</v>
      </c>
      <c r="B55" s="593" t="s">
        <v>1185</v>
      </c>
      <c r="C55" s="593" t="s">
        <v>846</v>
      </c>
    </row>
    <row r="56" spans="1:3">
      <c r="A56" s="593" t="s">
        <v>5763</v>
      </c>
      <c r="B56" s="593" t="s">
        <v>1185</v>
      </c>
      <c r="C56" s="593" t="s">
        <v>671</v>
      </c>
    </row>
    <row r="57" spans="1:3">
      <c r="A57" s="593" t="s">
        <v>5320</v>
      </c>
      <c r="B57" s="593" t="s">
        <v>1185</v>
      </c>
      <c r="C57" s="593" t="s">
        <v>2885</v>
      </c>
    </row>
    <row r="58" spans="1:3">
      <c r="A58" s="593" t="s">
        <v>4499</v>
      </c>
      <c r="B58" s="593" t="s">
        <v>1185</v>
      </c>
      <c r="C58" s="593" t="s">
        <v>5718</v>
      </c>
    </row>
    <row r="59" spans="1:3">
      <c r="A59" s="593" t="s">
        <v>5902</v>
      </c>
      <c r="B59" s="593" t="s">
        <v>1185</v>
      </c>
      <c r="C59" s="593" t="s">
        <v>2403</v>
      </c>
    </row>
    <row r="60" spans="1:3">
      <c r="A60" s="593" t="s">
        <v>5903</v>
      </c>
      <c r="B60" s="593" t="s">
        <v>1185</v>
      </c>
      <c r="C60" s="593" t="s">
        <v>5428</v>
      </c>
    </row>
    <row r="61" spans="1:3">
      <c r="A61" s="593" t="s">
        <v>35</v>
      </c>
      <c r="B61" s="593" t="s">
        <v>1185</v>
      </c>
      <c r="C61" s="593" t="s">
        <v>341</v>
      </c>
    </row>
    <row r="62" spans="1:3">
      <c r="A62" s="593" t="s">
        <v>3283</v>
      </c>
      <c r="B62" s="593" t="s">
        <v>1185</v>
      </c>
      <c r="C62" s="593" t="s">
        <v>4815</v>
      </c>
    </row>
    <row r="63" spans="1:3">
      <c r="A63" s="593" t="s">
        <v>1197</v>
      </c>
      <c r="B63" s="593" t="s">
        <v>1185</v>
      </c>
      <c r="C63" s="593" t="s">
        <v>1525</v>
      </c>
    </row>
    <row r="64" spans="1:3">
      <c r="A64" s="593" t="s">
        <v>2505</v>
      </c>
      <c r="B64" s="593" t="s">
        <v>1185</v>
      </c>
      <c r="C64" s="593" t="s">
        <v>2921</v>
      </c>
    </row>
    <row r="65" spans="1:3">
      <c r="A65" s="593" t="s">
        <v>4843</v>
      </c>
      <c r="B65" s="593" t="s">
        <v>1185</v>
      </c>
      <c r="C65" s="593" t="s">
        <v>5762</v>
      </c>
    </row>
    <row r="66" spans="1:3">
      <c r="A66" s="593" t="s">
        <v>4879</v>
      </c>
      <c r="B66" s="593" t="s">
        <v>1185</v>
      </c>
      <c r="C66" s="593" t="s">
        <v>5773</v>
      </c>
    </row>
    <row r="67" spans="1:3">
      <c r="A67" s="593" t="s">
        <v>5921</v>
      </c>
      <c r="B67" s="593" t="s">
        <v>1185</v>
      </c>
      <c r="C67" s="593" t="s">
        <v>5581</v>
      </c>
    </row>
    <row r="68" spans="1:3">
      <c r="A68" s="593" t="s">
        <v>5928</v>
      </c>
      <c r="B68" s="593" t="s">
        <v>1185</v>
      </c>
      <c r="C68" s="593" t="s">
        <v>4964</v>
      </c>
    </row>
    <row r="69" spans="1:3">
      <c r="A69" s="593" t="s">
        <v>552</v>
      </c>
      <c r="B69" s="593" t="s">
        <v>1185</v>
      </c>
      <c r="C69" s="593" t="s">
        <v>5784</v>
      </c>
    </row>
    <row r="70" spans="1:3">
      <c r="A70" s="593" t="s">
        <v>4651</v>
      </c>
      <c r="B70" s="593" t="s">
        <v>1185</v>
      </c>
      <c r="C70" s="593" t="s">
        <v>2614</v>
      </c>
    </row>
    <row r="71" spans="1:3">
      <c r="A71" s="593" t="s">
        <v>1999</v>
      </c>
      <c r="B71" s="593" t="s">
        <v>1185</v>
      </c>
      <c r="C71" s="593" t="s">
        <v>1807</v>
      </c>
    </row>
    <row r="72" spans="1:3">
      <c r="A72" s="593" t="s">
        <v>5940</v>
      </c>
      <c r="B72" s="593" t="s">
        <v>1185</v>
      </c>
      <c r="C72" s="593" t="s">
        <v>5469</v>
      </c>
    </row>
    <row r="73" spans="1:3">
      <c r="A73" s="593" t="s">
        <v>2309</v>
      </c>
      <c r="B73" s="593" t="s">
        <v>1185</v>
      </c>
      <c r="C73" s="593" t="s">
        <v>574</v>
      </c>
    </row>
    <row r="74" spans="1:3">
      <c r="A74" s="593" t="s">
        <v>3445</v>
      </c>
      <c r="B74" s="593" t="s">
        <v>1185</v>
      </c>
      <c r="C74" s="593" t="s">
        <v>5378</v>
      </c>
    </row>
    <row r="75" spans="1:3">
      <c r="A75" s="593" t="s">
        <v>4825</v>
      </c>
      <c r="B75" s="593" t="s">
        <v>1185</v>
      </c>
      <c r="C75" s="593" t="s">
        <v>5799</v>
      </c>
    </row>
    <row r="76" spans="1:3">
      <c r="A76" s="593" t="s">
        <v>2589</v>
      </c>
      <c r="B76" s="593" t="s">
        <v>1185</v>
      </c>
      <c r="C76" s="593" t="s">
        <v>5058</v>
      </c>
    </row>
    <row r="77" spans="1:3">
      <c r="A77" s="593" t="s">
        <v>511</v>
      </c>
      <c r="B77" s="593" t="s">
        <v>1185</v>
      </c>
      <c r="C77" s="593" t="s">
        <v>4122</v>
      </c>
    </row>
    <row r="78" spans="1:3">
      <c r="A78" s="593" t="s">
        <v>2134</v>
      </c>
      <c r="B78" s="593" t="s">
        <v>1185</v>
      </c>
      <c r="C78" s="593" t="s">
        <v>5808</v>
      </c>
    </row>
    <row r="79" spans="1:3">
      <c r="A79" s="593" t="s">
        <v>5956</v>
      </c>
      <c r="B79" s="593" t="s">
        <v>1185</v>
      </c>
      <c r="C79" s="593" t="s">
        <v>5812</v>
      </c>
    </row>
    <row r="80" spans="1:3">
      <c r="A80" s="593" t="s">
        <v>4627</v>
      </c>
      <c r="B80" s="593" t="s">
        <v>1185</v>
      </c>
      <c r="C80" s="593" t="s">
        <v>662</v>
      </c>
    </row>
    <row r="81" spans="1:3">
      <c r="A81" s="593" t="s">
        <v>170</v>
      </c>
      <c r="B81" s="593" t="s">
        <v>1185</v>
      </c>
      <c r="C81" s="593" t="s">
        <v>5302</v>
      </c>
    </row>
    <row r="82" spans="1:3">
      <c r="A82" s="593" t="s">
        <v>5965</v>
      </c>
      <c r="B82" s="593" t="s">
        <v>1185</v>
      </c>
      <c r="C82" s="593" t="s">
        <v>5818</v>
      </c>
    </row>
    <row r="83" spans="1:3">
      <c r="A83" s="593" t="s">
        <v>2175</v>
      </c>
      <c r="B83" s="593" t="s">
        <v>1185</v>
      </c>
      <c r="C83" s="593" t="s">
        <v>3895</v>
      </c>
    </row>
    <row r="84" spans="1:3">
      <c r="A84" s="593" t="s">
        <v>4712</v>
      </c>
      <c r="B84" s="593" t="s">
        <v>1185</v>
      </c>
      <c r="C84" s="593" t="s">
        <v>2943</v>
      </c>
    </row>
    <row r="85" spans="1:3">
      <c r="A85" s="593" t="s">
        <v>5607</v>
      </c>
      <c r="B85" s="593" t="s">
        <v>1185</v>
      </c>
      <c r="C85" s="593" t="s">
        <v>5822</v>
      </c>
    </row>
    <row r="86" spans="1:3">
      <c r="A86" s="593" t="s">
        <v>5980</v>
      </c>
      <c r="B86" s="593" t="s">
        <v>1185</v>
      </c>
      <c r="C86" s="593" t="s">
        <v>5832</v>
      </c>
    </row>
    <row r="87" spans="1:3">
      <c r="A87" s="593" t="s">
        <v>5988</v>
      </c>
      <c r="B87" s="593" t="s">
        <v>1185</v>
      </c>
      <c r="C87" s="593" t="s">
        <v>4469</v>
      </c>
    </row>
    <row r="88" spans="1:3">
      <c r="A88" s="593" t="s">
        <v>5994</v>
      </c>
      <c r="B88" s="593" t="s">
        <v>1185</v>
      </c>
      <c r="C88" s="593" t="s">
        <v>2066</v>
      </c>
    </row>
    <row r="89" spans="1:3">
      <c r="A89" s="593" t="s">
        <v>441</v>
      </c>
      <c r="B89" s="593" t="s">
        <v>1185</v>
      </c>
      <c r="C89" s="593" t="s">
        <v>5332</v>
      </c>
    </row>
    <row r="90" spans="1:3">
      <c r="A90" s="593" t="s">
        <v>6000</v>
      </c>
      <c r="B90" s="593" t="s">
        <v>1185</v>
      </c>
      <c r="C90" s="593" t="s">
        <v>5846</v>
      </c>
    </row>
    <row r="91" spans="1:3">
      <c r="A91" s="593" t="s">
        <v>6002</v>
      </c>
      <c r="B91" s="593" t="s">
        <v>1185</v>
      </c>
      <c r="C91" s="593" t="s">
        <v>5850</v>
      </c>
    </row>
    <row r="92" spans="1:3">
      <c r="A92" s="593" t="s">
        <v>6009</v>
      </c>
      <c r="B92" s="593" t="s">
        <v>1185</v>
      </c>
      <c r="C92" s="593" t="s">
        <v>4587</v>
      </c>
    </row>
    <row r="93" spans="1:3">
      <c r="A93" s="593" t="s">
        <v>3760</v>
      </c>
      <c r="B93" s="593" t="s">
        <v>1185</v>
      </c>
      <c r="C93" s="593" t="s">
        <v>5858</v>
      </c>
    </row>
    <row r="94" spans="1:3">
      <c r="A94" s="593" t="s">
        <v>6020</v>
      </c>
      <c r="B94" s="593" t="s">
        <v>1185</v>
      </c>
      <c r="C94" s="593" t="s">
        <v>4797</v>
      </c>
    </row>
    <row r="95" spans="1:3">
      <c r="A95" s="593" t="s">
        <v>1122</v>
      </c>
      <c r="B95" s="593" t="s">
        <v>1185</v>
      </c>
      <c r="C95" s="593" t="s">
        <v>2911</v>
      </c>
    </row>
    <row r="96" spans="1:3">
      <c r="A96" s="593" t="s">
        <v>6030</v>
      </c>
      <c r="B96" s="593" t="s">
        <v>1185</v>
      </c>
      <c r="C96" s="593" t="s">
        <v>5876</v>
      </c>
    </row>
    <row r="97" spans="1:3">
      <c r="A97" s="593" t="s">
        <v>254</v>
      </c>
      <c r="B97" s="593" t="s">
        <v>1185</v>
      </c>
      <c r="C97" s="593" t="s">
        <v>3454</v>
      </c>
    </row>
    <row r="98" spans="1:3">
      <c r="A98" s="593" t="s">
        <v>6038</v>
      </c>
      <c r="B98" s="593" t="s">
        <v>1185</v>
      </c>
      <c r="C98" s="593" t="s">
        <v>5884</v>
      </c>
    </row>
    <row r="99" spans="1:3">
      <c r="A99" s="593" t="s">
        <v>6047</v>
      </c>
      <c r="B99" s="593" t="s">
        <v>1185</v>
      </c>
      <c r="C99" s="593" t="s">
        <v>5893</v>
      </c>
    </row>
    <row r="100" spans="1:3">
      <c r="A100" s="593" t="s">
        <v>6053</v>
      </c>
      <c r="B100" s="593" t="s">
        <v>1185</v>
      </c>
      <c r="C100" s="593" t="s">
        <v>5894</v>
      </c>
    </row>
    <row r="101" spans="1:3">
      <c r="A101" s="593" t="s">
        <v>6058</v>
      </c>
      <c r="B101" s="593" t="s">
        <v>1185</v>
      </c>
      <c r="C101" s="593" t="s">
        <v>756</v>
      </c>
    </row>
    <row r="102" spans="1:3">
      <c r="A102" s="593" t="s">
        <v>5355</v>
      </c>
      <c r="B102" s="593" t="s">
        <v>1185</v>
      </c>
      <c r="C102" s="593" t="s">
        <v>4958</v>
      </c>
    </row>
    <row r="103" spans="1:3">
      <c r="A103" s="593" t="s">
        <v>6064</v>
      </c>
      <c r="B103" s="593" t="s">
        <v>1185</v>
      </c>
      <c r="C103" s="593" t="s">
        <v>1908</v>
      </c>
    </row>
    <row r="104" spans="1:3">
      <c r="A104" s="593" t="s">
        <v>6066</v>
      </c>
      <c r="B104" s="593" t="s">
        <v>1185</v>
      </c>
      <c r="C104" s="593" t="s">
        <v>4128</v>
      </c>
    </row>
    <row r="105" spans="1:3">
      <c r="A105" s="593" t="s">
        <v>3329</v>
      </c>
      <c r="B105" s="593" t="s">
        <v>1185</v>
      </c>
      <c r="C105" s="593" t="s">
        <v>4024</v>
      </c>
    </row>
    <row r="106" spans="1:3">
      <c r="A106" s="593" t="s">
        <v>3464</v>
      </c>
      <c r="B106" s="593" t="s">
        <v>1185</v>
      </c>
      <c r="C106" s="593" t="s">
        <v>1808</v>
      </c>
    </row>
    <row r="107" spans="1:3">
      <c r="A107" s="593" t="s">
        <v>6084</v>
      </c>
      <c r="B107" s="593" t="s">
        <v>1185</v>
      </c>
      <c r="C107" s="593" t="s">
        <v>5268</v>
      </c>
    </row>
    <row r="108" spans="1:3">
      <c r="A108" s="593" t="s">
        <v>6093</v>
      </c>
      <c r="B108" s="593" t="s">
        <v>1185</v>
      </c>
      <c r="C108" s="593" t="s">
        <v>4318</v>
      </c>
    </row>
    <row r="109" spans="1:3">
      <c r="A109" s="593" t="s">
        <v>4811</v>
      </c>
      <c r="B109" s="593" t="s">
        <v>1185</v>
      </c>
      <c r="C109" s="593" t="s">
        <v>1101</v>
      </c>
    </row>
    <row r="110" spans="1:3">
      <c r="A110" s="593" t="s">
        <v>6100</v>
      </c>
      <c r="B110" s="593" t="s">
        <v>1185</v>
      </c>
      <c r="C110" s="593" t="s">
        <v>2136</v>
      </c>
    </row>
    <row r="111" spans="1:3">
      <c r="A111" s="593" t="s">
        <v>6116</v>
      </c>
      <c r="B111" s="593" t="s">
        <v>1185</v>
      </c>
      <c r="C111" s="593" t="s">
        <v>945</v>
      </c>
    </row>
    <row r="112" spans="1:3">
      <c r="A112" s="593" t="s">
        <v>6128</v>
      </c>
      <c r="B112" s="593" t="s">
        <v>1185</v>
      </c>
      <c r="C112" s="593" t="s">
        <v>5914</v>
      </c>
    </row>
    <row r="113" spans="1:3">
      <c r="A113" s="593" t="s">
        <v>6130</v>
      </c>
      <c r="B113" s="593" t="s">
        <v>1185</v>
      </c>
      <c r="C113" s="593" t="s">
        <v>5923</v>
      </c>
    </row>
    <row r="114" spans="1:3">
      <c r="A114" s="593" t="s">
        <v>2008</v>
      </c>
      <c r="B114" s="593" t="s">
        <v>1185</v>
      </c>
      <c r="C114" s="593" t="s">
        <v>5933</v>
      </c>
    </row>
    <row r="115" spans="1:3">
      <c r="A115" s="593" t="s">
        <v>1747</v>
      </c>
      <c r="B115" s="593" t="s">
        <v>1185</v>
      </c>
      <c r="C115" s="593" t="s">
        <v>4109</v>
      </c>
    </row>
    <row r="116" spans="1:3">
      <c r="A116" s="593" t="s">
        <v>1745</v>
      </c>
      <c r="B116" s="593" t="s">
        <v>1185</v>
      </c>
      <c r="C116" s="593" t="s">
        <v>2441</v>
      </c>
    </row>
    <row r="117" spans="1:3">
      <c r="A117" s="593" t="s">
        <v>6148</v>
      </c>
      <c r="B117" s="593" t="s">
        <v>1185</v>
      </c>
      <c r="C117" s="593" t="s">
        <v>4523</v>
      </c>
    </row>
    <row r="118" spans="1:3">
      <c r="A118" s="593" t="s">
        <v>6155</v>
      </c>
      <c r="B118" s="593" t="s">
        <v>1185</v>
      </c>
      <c r="C118" s="593" t="s">
        <v>3821</v>
      </c>
    </row>
    <row r="119" spans="1:3">
      <c r="A119" s="593" t="s">
        <v>6163</v>
      </c>
      <c r="B119" s="593" t="s">
        <v>1185</v>
      </c>
      <c r="C119" s="593" t="s">
        <v>5947</v>
      </c>
    </row>
    <row r="120" spans="1:3">
      <c r="A120" s="593" t="s">
        <v>6164</v>
      </c>
      <c r="B120" s="593" t="s">
        <v>1185</v>
      </c>
      <c r="C120" s="593" t="s">
        <v>5224</v>
      </c>
    </row>
    <row r="121" spans="1:3">
      <c r="A121" s="593" t="s">
        <v>6167</v>
      </c>
      <c r="B121" s="593" t="s">
        <v>1185</v>
      </c>
      <c r="C121" s="593" t="s">
        <v>829</v>
      </c>
    </row>
    <row r="122" spans="1:3">
      <c r="A122" s="593" t="s">
        <v>5111</v>
      </c>
      <c r="B122" s="593" t="s">
        <v>1185</v>
      </c>
      <c r="C122" s="593" t="s">
        <v>1754</v>
      </c>
    </row>
    <row r="123" spans="1:3">
      <c r="A123" s="593" t="s">
        <v>6175</v>
      </c>
      <c r="B123" s="593" t="s">
        <v>1185</v>
      </c>
      <c r="C123" s="593" t="s">
        <v>5951</v>
      </c>
    </row>
    <row r="124" spans="1:3">
      <c r="A124" s="593" t="s">
        <v>6176</v>
      </c>
      <c r="B124" s="593" t="s">
        <v>1185</v>
      </c>
      <c r="C124" s="593" t="s">
        <v>3820</v>
      </c>
    </row>
    <row r="125" spans="1:3">
      <c r="A125" s="593" t="s">
        <v>6181</v>
      </c>
      <c r="B125" s="593" t="s">
        <v>1185</v>
      </c>
      <c r="C125" s="593" t="s">
        <v>5026</v>
      </c>
    </row>
    <row r="126" spans="1:3">
      <c r="A126" s="593" t="s">
        <v>6187</v>
      </c>
      <c r="B126" s="593" t="s">
        <v>1185</v>
      </c>
      <c r="C126" s="593" t="s">
        <v>5959</v>
      </c>
    </row>
    <row r="127" spans="1:3">
      <c r="A127" s="593" t="s">
        <v>6189</v>
      </c>
      <c r="B127" s="593" t="s">
        <v>1185</v>
      </c>
      <c r="C127" s="593" t="s">
        <v>4131</v>
      </c>
    </row>
    <row r="128" spans="1:3">
      <c r="A128" s="593" t="s">
        <v>4373</v>
      </c>
      <c r="B128" s="593" t="s">
        <v>1185</v>
      </c>
      <c r="C128" s="593" t="s">
        <v>5969</v>
      </c>
    </row>
    <row r="129" spans="1:3">
      <c r="A129" s="593" t="s">
        <v>1760</v>
      </c>
      <c r="B129" s="593" t="s">
        <v>1185</v>
      </c>
      <c r="C129" s="593" t="s">
        <v>5972</v>
      </c>
    </row>
    <row r="130" spans="1:3">
      <c r="A130" s="593" t="s">
        <v>6205</v>
      </c>
      <c r="B130" s="593" t="s">
        <v>1185</v>
      </c>
      <c r="C130" s="593" t="s">
        <v>5976</v>
      </c>
    </row>
    <row r="131" spans="1:3">
      <c r="A131" s="593" t="s">
        <v>6210</v>
      </c>
      <c r="B131" s="593" t="s">
        <v>1185</v>
      </c>
      <c r="C131" s="593" t="s">
        <v>5977</v>
      </c>
    </row>
    <row r="132" spans="1:3">
      <c r="A132" s="593" t="s">
        <v>6214</v>
      </c>
      <c r="B132" s="593" t="s">
        <v>1185</v>
      </c>
      <c r="C132" s="593" t="s">
        <v>5984</v>
      </c>
    </row>
    <row r="133" spans="1:3">
      <c r="A133" s="593" t="s">
        <v>6222</v>
      </c>
      <c r="B133" s="593" t="s">
        <v>1185</v>
      </c>
      <c r="C133" s="593" t="s">
        <v>5990</v>
      </c>
    </row>
    <row r="134" spans="1:3">
      <c r="A134" s="593" t="s">
        <v>319</v>
      </c>
      <c r="B134" s="593" t="s">
        <v>1185</v>
      </c>
      <c r="C134" s="593" t="s">
        <v>4744</v>
      </c>
    </row>
    <row r="135" spans="1:3">
      <c r="A135" s="593" t="s">
        <v>6233</v>
      </c>
      <c r="B135" s="593" t="s">
        <v>1185</v>
      </c>
      <c r="C135" s="593" t="s">
        <v>5996</v>
      </c>
    </row>
    <row r="136" spans="1:3">
      <c r="A136" s="593" t="s">
        <v>6243</v>
      </c>
      <c r="B136" s="593" t="s">
        <v>1185</v>
      </c>
      <c r="C136" s="593" t="s">
        <v>1498</v>
      </c>
    </row>
    <row r="137" spans="1:3">
      <c r="A137" s="593" t="s">
        <v>6245</v>
      </c>
      <c r="B137" s="593" t="s">
        <v>1185</v>
      </c>
      <c r="C137" s="593" t="s">
        <v>5484</v>
      </c>
    </row>
    <row r="138" spans="1:3">
      <c r="A138" s="593" t="s">
        <v>6250</v>
      </c>
      <c r="B138" s="593" t="s">
        <v>1185</v>
      </c>
      <c r="C138" s="593" t="s">
        <v>6016</v>
      </c>
    </row>
    <row r="139" spans="1:3">
      <c r="A139" s="593" t="s">
        <v>6251</v>
      </c>
      <c r="B139" s="593" t="s">
        <v>1185</v>
      </c>
      <c r="C139" s="593" t="s">
        <v>6018</v>
      </c>
    </row>
    <row r="140" spans="1:3">
      <c r="A140" s="593" t="s">
        <v>1080</v>
      </c>
      <c r="B140" s="593" t="s">
        <v>1185</v>
      </c>
      <c r="C140" s="593" t="s">
        <v>6021</v>
      </c>
    </row>
    <row r="141" spans="1:3">
      <c r="A141" s="593" t="s">
        <v>6261</v>
      </c>
      <c r="B141" s="593" t="s">
        <v>1185</v>
      </c>
      <c r="C141" s="593" t="s">
        <v>6025</v>
      </c>
    </row>
    <row r="142" spans="1:3">
      <c r="A142" s="593" t="s">
        <v>169</v>
      </c>
      <c r="B142" s="593" t="s">
        <v>1185</v>
      </c>
      <c r="C142" s="593" t="s">
        <v>6036</v>
      </c>
    </row>
    <row r="143" spans="1:3">
      <c r="A143" s="593" t="s">
        <v>2265</v>
      </c>
      <c r="B143" s="593" t="s">
        <v>1185</v>
      </c>
      <c r="C143" s="593" t="s">
        <v>6037</v>
      </c>
    </row>
    <row r="144" spans="1:3">
      <c r="A144" s="593" t="s">
        <v>6265</v>
      </c>
      <c r="B144" s="593" t="s">
        <v>1185</v>
      </c>
      <c r="C144" s="593" t="s">
        <v>1918</v>
      </c>
    </row>
    <row r="145" spans="1:3">
      <c r="A145" s="593" t="s">
        <v>6268</v>
      </c>
      <c r="B145" s="593" t="s">
        <v>1185</v>
      </c>
      <c r="C145" s="593" t="s">
        <v>215</v>
      </c>
    </row>
    <row r="146" spans="1:3">
      <c r="A146" s="593" t="s">
        <v>6270</v>
      </c>
      <c r="B146" s="593" t="s">
        <v>1185</v>
      </c>
      <c r="C146" s="593" t="s">
        <v>607</v>
      </c>
    </row>
    <row r="147" spans="1:3">
      <c r="A147" s="593" t="s">
        <v>6271</v>
      </c>
      <c r="B147" s="593" t="s">
        <v>1185</v>
      </c>
      <c r="C147" s="593" t="s">
        <v>6060</v>
      </c>
    </row>
    <row r="148" spans="1:3">
      <c r="A148" s="593" t="s">
        <v>6273</v>
      </c>
      <c r="B148" s="593" t="s">
        <v>1185</v>
      </c>
      <c r="C148" s="593" t="s">
        <v>3403</v>
      </c>
    </row>
    <row r="149" spans="1:3">
      <c r="A149" s="593" t="s">
        <v>2124</v>
      </c>
      <c r="B149" s="593" t="s">
        <v>1185</v>
      </c>
      <c r="C149" s="593" t="s">
        <v>2717</v>
      </c>
    </row>
    <row r="150" spans="1:3">
      <c r="A150" s="593" t="s">
        <v>6277</v>
      </c>
      <c r="B150" s="593" t="s">
        <v>1185</v>
      </c>
      <c r="C150" s="593" t="s">
        <v>6071</v>
      </c>
    </row>
    <row r="151" spans="1:3">
      <c r="A151" s="593" t="s">
        <v>6278</v>
      </c>
      <c r="B151" s="593" t="s">
        <v>1185</v>
      </c>
      <c r="C151" s="593" t="s">
        <v>6077</v>
      </c>
    </row>
    <row r="152" spans="1:3">
      <c r="A152" s="593" t="s">
        <v>3419</v>
      </c>
      <c r="B152" s="593" t="s">
        <v>1185</v>
      </c>
      <c r="C152" s="593" t="s">
        <v>6079</v>
      </c>
    </row>
    <row r="153" spans="1:3">
      <c r="A153" s="593" t="s">
        <v>6284</v>
      </c>
      <c r="B153" s="593" t="s">
        <v>1185</v>
      </c>
      <c r="C153" s="593" t="s">
        <v>6088</v>
      </c>
    </row>
    <row r="154" spans="1:3">
      <c r="A154" s="593" t="s">
        <v>6292</v>
      </c>
      <c r="B154" s="593" t="s">
        <v>1185</v>
      </c>
      <c r="C154" s="593" t="s">
        <v>6097</v>
      </c>
    </row>
    <row r="155" spans="1:3">
      <c r="A155" s="593" t="s">
        <v>3954</v>
      </c>
      <c r="B155" s="593" t="s">
        <v>1185</v>
      </c>
      <c r="C155" s="593" t="s">
        <v>6099</v>
      </c>
    </row>
    <row r="156" spans="1:3">
      <c r="A156" s="593" t="s">
        <v>6296</v>
      </c>
      <c r="B156" s="593" t="s">
        <v>1185</v>
      </c>
      <c r="C156" s="593" t="s">
        <v>6107</v>
      </c>
    </row>
    <row r="157" spans="1:3">
      <c r="A157" s="593" t="s">
        <v>6300</v>
      </c>
      <c r="B157" s="593" t="s">
        <v>1185</v>
      </c>
      <c r="C157" s="593" t="s">
        <v>6118</v>
      </c>
    </row>
    <row r="158" spans="1:3">
      <c r="A158" s="593" t="s">
        <v>6304</v>
      </c>
      <c r="B158" s="593" t="s">
        <v>1185</v>
      </c>
      <c r="C158" s="593" t="s">
        <v>4158</v>
      </c>
    </row>
    <row r="159" spans="1:3">
      <c r="A159" s="593" t="s">
        <v>1480</v>
      </c>
      <c r="B159" s="593" t="s">
        <v>1185</v>
      </c>
      <c r="C159" s="593" t="s">
        <v>6135</v>
      </c>
    </row>
    <row r="160" spans="1:3">
      <c r="A160" s="593" t="s">
        <v>5570</v>
      </c>
      <c r="B160" s="593" t="s">
        <v>1185</v>
      </c>
      <c r="C160" s="593" t="s">
        <v>6138</v>
      </c>
    </row>
    <row r="161" spans="1:3">
      <c r="A161" s="593" t="s">
        <v>6305</v>
      </c>
      <c r="B161" s="593" t="s">
        <v>1185</v>
      </c>
      <c r="C161" s="593" t="s">
        <v>1673</v>
      </c>
    </row>
    <row r="162" spans="1:3">
      <c r="A162" s="593" t="s">
        <v>3686</v>
      </c>
      <c r="B162" s="593" t="s">
        <v>1185</v>
      </c>
      <c r="C162" s="593" t="s">
        <v>6142</v>
      </c>
    </row>
    <row r="163" spans="1:3">
      <c r="A163" s="593" t="s">
        <v>3254</v>
      </c>
      <c r="B163" s="593" t="s">
        <v>1185</v>
      </c>
      <c r="C163" s="593" t="s">
        <v>6152</v>
      </c>
    </row>
    <row r="164" spans="1:3">
      <c r="A164" s="593" t="s">
        <v>6307</v>
      </c>
      <c r="B164" s="593" t="s">
        <v>1185</v>
      </c>
      <c r="C164" s="593" t="s">
        <v>6159</v>
      </c>
    </row>
    <row r="165" spans="1:3">
      <c r="A165" s="593" t="s">
        <v>6309</v>
      </c>
      <c r="B165" s="593" t="s">
        <v>1185</v>
      </c>
      <c r="C165" s="593" t="s">
        <v>3013</v>
      </c>
    </row>
    <row r="166" spans="1:3">
      <c r="A166" s="593" t="s">
        <v>799</v>
      </c>
      <c r="B166" s="593" t="s">
        <v>1185</v>
      </c>
      <c r="C166" s="593" t="s">
        <v>6165</v>
      </c>
    </row>
    <row r="167" spans="1:3">
      <c r="A167" s="593" t="s">
        <v>2112</v>
      </c>
      <c r="B167" s="593" t="s">
        <v>1185</v>
      </c>
      <c r="C167" s="593" t="s">
        <v>6170</v>
      </c>
    </row>
    <row r="168" spans="1:3">
      <c r="A168" s="593" t="s">
        <v>6315</v>
      </c>
      <c r="B168" s="593" t="s">
        <v>1185</v>
      </c>
      <c r="C168" s="593" t="s">
        <v>1840</v>
      </c>
    </row>
    <row r="169" spans="1:3">
      <c r="A169" s="593" t="s">
        <v>4398</v>
      </c>
      <c r="B169" s="593" t="s">
        <v>1185</v>
      </c>
      <c r="C169" s="593" t="s">
        <v>4314</v>
      </c>
    </row>
    <row r="170" spans="1:3">
      <c r="A170" s="593" t="s">
        <v>3183</v>
      </c>
      <c r="B170" s="593" t="s">
        <v>1185</v>
      </c>
      <c r="C170" s="593" t="s">
        <v>6178</v>
      </c>
    </row>
    <row r="171" spans="1:3">
      <c r="A171" s="593" t="s">
        <v>6324</v>
      </c>
      <c r="B171" s="593" t="s">
        <v>1185</v>
      </c>
      <c r="C171" s="593" t="s">
        <v>6051</v>
      </c>
    </row>
    <row r="172" spans="1:3">
      <c r="A172" s="593" t="s">
        <v>6327</v>
      </c>
      <c r="B172" s="593" t="s">
        <v>1185</v>
      </c>
      <c r="C172" s="593" t="s">
        <v>2639</v>
      </c>
    </row>
    <row r="173" spans="1:3">
      <c r="A173" s="593" t="s">
        <v>6328</v>
      </c>
      <c r="B173" s="593" t="s">
        <v>1185</v>
      </c>
      <c r="C173" s="593" t="s">
        <v>6191</v>
      </c>
    </row>
    <row r="174" spans="1:3">
      <c r="A174" s="593" t="s">
        <v>6334</v>
      </c>
      <c r="B174" s="593" t="s">
        <v>1185</v>
      </c>
      <c r="C174" s="593" t="s">
        <v>5120</v>
      </c>
    </row>
    <row r="175" spans="1:3">
      <c r="A175" s="593" t="s">
        <v>6336</v>
      </c>
      <c r="B175" s="593" t="s">
        <v>1185</v>
      </c>
      <c r="C175" s="593" t="s">
        <v>6202</v>
      </c>
    </row>
    <row r="176" spans="1:3">
      <c r="A176" s="593" t="s">
        <v>4915</v>
      </c>
      <c r="B176" s="593" t="s">
        <v>1185</v>
      </c>
      <c r="C176" s="593" t="s">
        <v>6207</v>
      </c>
    </row>
    <row r="177" spans="1:3">
      <c r="A177" s="593" t="s">
        <v>6338</v>
      </c>
      <c r="B177" s="593" t="s">
        <v>1185</v>
      </c>
      <c r="C177" s="593" t="s">
        <v>5447</v>
      </c>
    </row>
    <row r="178" spans="1:3">
      <c r="A178" s="593" t="s">
        <v>6340</v>
      </c>
      <c r="B178" s="593" t="s">
        <v>1185</v>
      </c>
      <c r="C178" s="593" t="s">
        <v>6215</v>
      </c>
    </row>
    <row r="179" spans="1:3">
      <c r="A179" s="593" t="s">
        <v>2984</v>
      </c>
      <c r="B179" s="593" t="s">
        <v>1185</v>
      </c>
      <c r="C179" s="593" t="s">
        <v>4521</v>
      </c>
    </row>
    <row r="180" spans="1:3">
      <c r="A180" s="593" t="s">
        <v>6352</v>
      </c>
      <c r="B180" s="593" t="s">
        <v>1185</v>
      </c>
      <c r="C180" s="593" t="s">
        <v>6227</v>
      </c>
    </row>
    <row r="181" spans="1:3">
      <c r="A181" s="593" t="s">
        <v>6357</v>
      </c>
      <c r="B181" s="593" t="s">
        <v>1185</v>
      </c>
      <c r="C181" s="593" t="s">
        <v>6236</v>
      </c>
    </row>
    <row r="182" spans="1:3">
      <c r="A182" s="593" t="s">
        <v>12403</v>
      </c>
      <c r="B182" s="593" t="s">
        <v>1185</v>
      </c>
      <c r="C182" s="593" t="s">
        <v>12122</v>
      </c>
    </row>
    <row r="183" spans="1:3">
      <c r="A183" s="593" t="s">
        <v>12407</v>
      </c>
      <c r="B183" s="593" t="s">
        <v>1185</v>
      </c>
      <c r="C183" s="593" t="s">
        <v>12123</v>
      </c>
    </row>
    <row r="184" spans="1:3">
      <c r="A184" s="593" t="s">
        <v>937</v>
      </c>
      <c r="B184" s="593" t="s">
        <v>1185</v>
      </c>
      <c r="C184" s="593" t="s">
        <v>11183</v>
      </c>
    </row>
    <row r="185" spans="1:3">
      <c r="A185" s="593" t="s">
        <v>12408</v>
      </c>
      <c r="B185" s="593" t="s">
        <v>1185</v>
      </c>
      <c r="C185" s="593" t="s">
        <v>12124</v>
      </c>
    </row>
    <row r="186" spans="1:3">
      <c r="A186" s="593" t="s">
        <v>5525</v>
      </c>
      <c r="B186" s="593" t="s">
        <v>1185</v>
      </c>
      <c r="C186" s="593" t="s">
        <v>12126</v>
      </c>
    </row>
    <row r="187" spans="1:3">
      <c r="A187" s="593" t="s">
        <v>12410</v>
      </c>
      <c r="B187" s="593" t="s">
        <v>1185</v>
      </c>
      <c r="C187" s="593" t="s">
        <v>11585</v>
      </c>
    </row>
    <row r="188" spans="1:3">
      <c r="A188" s="593" t="s">
        <v>1404</v>
      </c>
      <c r="B188" s="593" t="s">
        <v>1193</v>
      </c>
    </row>
    <row r="189" spans="1:3">
      <c r="A189" s="593" t="s">
        <v>5504</v>
      </c>
      <c r="B189" s="593" t="s">
        <v>1193</v>
      </c>
      <c r="C189" s="593" t="s">
        <v>1616</v>
      </c>
    </row>
    <row r="190" spans="1:3">
      <c r="A190" s="593" t="s">
        <v>6367</v>
      </c>
      <c r="B190" s="593" t="s">
        <v>1193</v>
      </c>
      <c r="C190" s="593" t="s">
        <v>1987</v>
      </c>
    </row>
    <row r="191" spans="1:3">
      <c r="A191" s="593" t="s">
        <v>6373</v>
      </c>
      <c r="B191" s="593" t="s">
        <v>1193</v>
      </c>
      <c r="C191" s="593" t="s">
        <v>2188</v>
      </c>
    </row>
    <row r="192" spans="1:3">
      <c r="A192" s="593" t="s">
        <v>6092</v>
      </c>
      <c r="B192" s="593" t="s">
        <v>1193</v>
      </c>
      <c r="C192" s="593" t="s">
        <v>1976</v>
      </c>
    </row>
    <row r="193" spans="1:3">
      <c r="A193" s="593" t="s">
        <v>6081</v>
      </c>
      <c r="B193" s="593" t="s">
        <v>1193</v>
      </c>
      <c r="C193" s="593" t="s">
        <v>1843</v>
      </c>
    </row>
    <row r="194" spans="1:3">
      <c r="A194" s="593" t="s">
        <v>6184</v>
      </c>
      <c r="B194" s="593" t="s">
        <v>1193</v>
      </c>
      <c r="C194" s="593" t="s">
        <v>2625</v>
      </c>
    </row>
    <row r="195" spans="1:3">
      <c r="A195" s="593" t="s">
        <v>6378</v>
      </c>
      <c r="B195" s="593" t="s">
        <v>1193</v>
      </c>
      <c r="C195" s="593" t="s">
        <v>1394</v>
      </c>
    </row>
    <row r="196" spans="1:3">
      <c r="A196" s="593" t="s">
        <v>6379</v>
      </c>
      <c r="B196" s="593" t="s">
        <v>1193</v>
      </c>
      <c r="C196" s="593" t="s">
        <v>2889</v>
      </c>
    </row>
    <row r="197" spans="1:3">
      <c r="A197" s="593" t="s">
        <v>5108</v>
      </c>
      <c r="B197" s="593" t="s">
        <v>1193</v>
      </c>
      <c r="C197" s="593" t="s">
        <v>2292</v>
      </c>
    </row>
    <row r="198" spans="1:3">
      <c r="A198" s="593" t="s">
        <v>6383</v>
      </c>
      <c r="B198" s="593" t="s">
        <v>1193</v>
      </c>
      <c r="C198" s="593" t="s">
        <v>1985</v>
      </c>
    </row>
    <row r="199" spans="1:3">
      <c r="A199" s="593" t="s">
        <v>2603</v>
      </c>
      <c r="B199" s="593" t="s">
        <v>1193</v>
      </c>
      <c r="C199" s="593" t="s">
        <v>3358</v>
      </c>
    </row>
    <row r="200" spans="1:3">
      <c r="A200" s="593" t="s">
        <v>3241</v>
      </c>
      <c r="B200" s="593" t="s">
        <v>1193</v>
      </c>
      <c r="C200" s="593" t="s">
        <v>1212</v>
      </c>
    </row>
    <row r="201" spans="1:3">
      <c r="A201" s="593" t="s">
        <v>6390</v>
      </c>
      <c r="B201" s="593" t="s">
        <v>1193</v>
      </c>
      <c r="C201" s="593" t="s">
        <v>1572</v>
      </c>
    </row>
    <row r="202" spans="1:3">
      <c r="A202" s="593" t="s">
        <v>2525</v>
      </c>
      <c r="B202" s="593" t="s">
        <v>1193</v>
      </c>
      <c r="C202" s="593" t="s">
        <v>3657</v>
      </c>
    </row>
    <row r="203" spans="1:3">
      <c r="A203" s="593" t="s">
        <v>6147</v>
      </c>
      <c r="B203" s="593" t="s">
        <v>1193</v>
      </c>
      <c r="C203" s="593" t="s">
        <v>2771</v>
      </c>
    </row>
    <row r="204" spans="1:3">
      <c r="A204" s="593" t="s">
        <v>6035</v>
      </c>
      <c r="B204" s="593" t="s">
        <v>1193</v>
      </c>
      <c r="C204" s="593" t="s">
        <v>1991</v>
      </c>
    </row>
    <row r="205" spans="1:3">
      <c r="A205" s="593" t="s">
        <v>6395</v>
      </c>
      <c r="B205" s="593" t="s">
        <v>1193</v>
      </c>
      <c r="C205" s="593" t="s">
        <v>3939</v>
      </c>
    </row>
    <row r="206" spans="1:3">
      <c r="A206" s="593" t="s">
        <v>6399</v>
      </c>
      <c r="B206" s="593" t="s">
        <v>1193</v>
      </c>
      <c r="C206" s="593" t="s">
        <v>3161</v>
      </c>
    </row>
    <row r="207" spans="1:3">
      <c r="A207" s="593" t="s">
        <v>6404</v>
      </c>
      <c r="B207" s="593" t="s">
        <v>1193</v>
      </c>
      <c r="C207" s="593" t="s">
        <v>4091</v>
      </c>
    </row>
    <row r="208" spans="1:3">
      <c r="A208" s="593" t="s">
        <v>5082</v>
      </c>
      <c r="B208" s="593" t="s">
        <v>1193</v>
      </c>
      <c r="C208" s="593" t="s">
        <v>1921</v>
      </c>
    </row>
    <row r="209" spans="1:3">
      <c r="A209" s="593" t="s">
        <v>6413</v>
      </c>
      <c r="B209" s="593" t="s">
        <v>1193</v>
      </c>
      <c r="C209" s="593" t="s">
        <v>4333</v>
      </c>
    </row>
    <row r="210" spans="1:3">
      <c r="A210" s="593" t="s">
        <v>2558</v>
      </c>
      <c r="B210" s="593" t="s">
        <v>1193</v>
      </c>
      <c r="C210" s="593" t="s">
        <v>4406</v>
      </c>
    </row>
    <row r="211" spans="1:3">
      <c r="A211" s="593" t="s">
        <v>6422</v>
      </c>
      <c r="B211" s="593" t="s">
        <v>1193</v>
      </c>
      <c r="C211" s="593" t="s">
        <v>4515</v>
      </c>
    </row>
    <row r="212" spans="1:3">
      <c r="A212" s="593" t="s">
        <v>6430</v>
      </c>
      <c r="B212" s="593" t="s">
        <v>1193</v>
      </c>
      <c r="C212" s="593" t="s">
        <v>792</v>
      </c>
    </row>
    <row r="213" spans="1:3">
      <c r="A213" s="593" t="s">
        <v>6432</v>
      </c>
      <c r="B213" s="593" t="s">
        <v>1193</v>
      </c>
      <c r="C213" s="593" t="s">
        <v>4661</v>
      </c>
    </row>
    <row r="214" spans="1:3">
      <c r="A214" s="593" t="s">
        <v>4927</v>
      </c>
      <c r="B214" s="593" t="s">
        <v>1193</v>
      </c>
      <c r="C214" s="593" t="s">
        <v>810</v>
      </c>
    </row>
    <row r="215" spans="1:3">
      <c r="A215" s="593" t="s">
        <v>6439</v>
      </c>
      <c r="B215" s="593" t="s">
        <v>1193</v>
      </c>
      <c r="C215" s="593" t="s">
        <v>3139</v>
      </c>
    </row>
    <row r="216" spans="1:3">
      <c r="A216" s="593" t="s">
        <v>6447</v>
      </c>
      <c r="B216" s="593" t="s">
        <v>1193</v>
      </c>
      <c r="C216" s="593" t="s">
        <v>4877</v>
      </c>
    </row>
    <row r="217" spans="1:3">
      <c r="A217" s="593" t="s">
        <v>3854</v>
      </c>
      <c r="B217" s="593" t="s">
        <v>1193</v>
      </c>
      <c r="C217" s="593" t="s">
        <v>4938</v>
      </c>
    </row>
    <row r="218" spans="1:3">
      <c r="A218" s="593" t="s">
        <v>6452</v>
      </c>
      <c r="B218" s="593" t="s">
        <v>1193</v>
      </c>
      <c r="C218" s="593" t="s">
        <v>4745</v>
      </c>
    </row>
    <row r="219" spans="1:3">
      <c r="A219" s="593" t="s">
        <v>3976</v>
      </c>
      <c r="B219" s="593" t="s">
        <v>1193</v>
      </c>
      <c r="C219" s="593" t="s">
        <v>5013</v>
      </c>
    </row>
    <row r="220" spans="1:3">
      <c r="A220" s="593" t="s">
        <v>3301</v>
      </c>
      <c r="B220" s="593" t="s">
        <v>1193</v>
      </c>
      <c r="C220" s="593" t="s">
        <v>5061</v>
      </c>
    </row>
    <row r="221" spans="1:3">
      <c r="A221" s="593" t="s">
        <v>6460</v>
      </c>
      <c r="B221" s="593" t="s">
        <v>1193</v>
      </c>
      <c r="C221" s="593" t="s">
        <v>4536</v>
      </c>
    </row>
    <row r="222" spans="1:3">
      <c r="A222" s="593" t="s">
        <v>6465</v>
      </c>
      <c r="B222" s="593" t="s">
        <v>1193</v>
      </c>
      <c r="C222" s="593" t="s">
        <v>2950</v>
      </c>
    </row>
    <row r="223" spans="1:3">
      <c r="A223" s="593" t="s">
        <v>38</v>
      </c>
      <c r="B223" s="593" t="s">
        <v>1193</v>
      </c>
      <c r="C223" s="593" t="s">
        <v>5216</v>
      </c>
    </row>
    <row r="224" spans="1:3">
      <c r="A224" s="593" t="s">
        <v>6466</v>
      </c>
      <c r="B224" s="593" t="s">
        <v>1193</v>
      </c>
      <c r="C224" s="593" t="s">
        <v>3112</v>
      </c>
    </row>
    <row r="225" spans="1:3">
      <c r="A225" s="593" t="s">
        <v>6468</v>
      </c>
      <c r="B225" s="593" t="s">
        <v>1193</v>
      </c>
      <c r="C225" s="593" t="s">
        <v>1990</v>
      </c>
    </row>
    <row r="226" spans="1:3">
      <c r="A226" s="593" t="s">
        <v>6470</v>
      </c>
      <c r="B226" s="593" t="s">
        <v>1193</v>
      </c>
      <c r="C226" s="593" t="s">
        <v>3845</v>
      </c>
    </row>
    <row r="227" spans="1:3">
      <c r="A227" s="593" t="s">
        <v>6473</v>
      </c>
      <c r="B227" s="593" t="s">
        <v>1193</v>
      </c>
      <c r="C227" s="593" t="s">
        <v>49</v>
      </c>
    </row>
    <row r="228" spans="1:3">
      <c r="A228" s="593" t="s">
        <v>592</v>
      </c>
      <c r="B228" s="593" t="s">
        <v>1193</v>
      </c>
      <c r="C228" s="593" t="s">
        <v>3054</v>
      </c>
    </row>
    <row r="229" spans="1:3">
      <c r="A229" s="593" t="s">
        <v>1944</v>
      </c>
      <c r="B229" s="593" t="s">
        <v>188</v>
      </c>
    </row>
    <row r="230" spans="1:3">
      <c r="A230" s="593" t="s">
        <v>3093</v>
      </c>
      <c r="B230" s="593" t="s">
        <v>188</v>
      </c>
      <c r="C230" s="593" t="s">
        <v>1629</v>
      </c>
    </row>
    <row r="231" spans="1:3">
      <c r="A231" s="593" t="s">
        <v>4442</v>
      </c>
      <c r="B231" s="593" t="s">
        <v>188</v>
      </c>
      <c r="C231" s="593" t="s">
        <v>1996</v>
      </c>
    </row>
    <row r="232" spans="1:3">
      <c r="A232" s="593" t="s">
        <v>2949</v>
      </c>
      <c r="B232" s="593" t="s">
        <v>188</v>
      </c>
      <c r="C232" s="593" t="s">
        <v>2191</v>
      </c>
    </row>
    <row r="233" spans="1:3">
      <c r="A233" s="593" t="s">
        <v>6483</v>
      </c>
      <c r="B233" s="593" t="s">
        <v>188</v>
      </c>
      <c r="C233" s="593" t="s">
        <v>2346</v>
      </c>
    </row>
    <row r="234" spans="1:3">
      <c r="A234" s="593" t="s">
        <v>5487</v>
      </c>
      <c r="B234" s="593" t="s">
        <v>188</v>
      </c>
      <c r="C234" s="593" t="s">
        <v>2192</v>
      </c>
    </row>
    <row r="235" spans="1:3">
      <c r="A235" s="593" t="s">
        <v>6484</v>
      </c>
      <c r="B235" s="593" t="s">
        <v>188</v>
      </c>
      <c r="C235" s="593" t="s">
        <v>2633</v>
      </c>
    </row>
    <row r="236" spans="1:3">
      <c r="A236" s="593" t="s">
        <v>1524</v>
      </c>
      <c r="B236" s="593" t="s">
        <v>188</v>
      </c>
      <c r="C236" s="593" t="s">
        <v>1819</v>
      </c>
    </row>
    <row r="237" spans="1:3">
      <c r="A237" s="593" t="s">
        <v>2626</v>
      </c>
      <c r="B237" s="593" t="s">
        <v>188</v>
      </c>
      <c r="C237" s="593" t="s">
        <v>2895</v>
      </c>
    </row>
    <row r="238" spans="1:3">
      <c r="A238" s="593" t="s">
        <v>3299</v>
      </c>
      <c r="B238" s="593" t="s">
        <v>188</v>
      </c>
      <c r="C238" s="593" t="s">
        <v>3104</v>
      </c>
    </row>
    <row r="239" spans="1:3">
      <c r="A239" s="593" t="s">
        <v>5547</v>
      </c>
      <c r="B239" s="593" t="s">
        <v>188</v>
      </c>
      <c r="C239" s="593" t="s">
        <v>3226</v>
      </c>
    </row>
    <row r="240" spans="1:3">
      <c r="A240" s="593" t="s">
        <v>6496</v>
      </c>
      <c r="B240" s="593" t="s">
        <v>188</v>
      </c>
      <c r="C240" s="593" t="s">
        <v>1019</v>
      </c>
    </row>
    <row r="241" spans="1:3">
      <c r="A241" s="593" t="s">
        <v>6469</v>
      </c>
      <c r="B241" s="593" t="s">
        <v>188</v>
      </c>
      <c r="C241" s="593" t="s">
        <v>2273</v>
      </c>
    </row>
    <row r="242" spans="1:3">
      <c r="A242" s="593" t="s">
        <v>6497</v>
      </c>
      <c r="B242" s="593" t="s">
        <v>188</v>
      </c>
      <c r="C242" s="593" t="s">
        <v>3605</v>
      </c>
    </row>
    <row r="243" spans="1:3">
      <c r="A243" s="593" t="s">
        <v>6502</v>
      </c>
      <c r="B243" s="593" t="s">
        <v>188</v>
      </c>
      <c r="C243" s="593" t="s">
        <v>11654</v>
      </c>
    </row>
    <row r="244" spans="1:3">
      <c r="A244" s="593" t="s">
        <v>6507</v>
      </c>
      <c r="B244" s="593" t="s">
        <v>188</v>
      </c>
      <c r="C244" s="593" t="s">
        <v>3692</v>
      </c>
    </row>
    <row r="245" spans="1:3">
      <c r="A245" s="593" t="s">
        <v>6513</v>
      </c>
      <c r="B245" s="593" t="s">
        <v>188</v>
      </c>
      <c r="C245" s="593" t="s">
        <v>3076</v>
      </c>
    </row>
    <row r="246" spans="1:3">
      <c r="A246" s="593" t="s">
        <v>3633</v>
      </c>
      <c r="B246" s="593" t="s">
        <v>188</v>
      </c>
      <c r="C246" s="593" t="s">
        <v>1587</v>
      </c>
    </row>
    <row r="247" spans="1:3">
      <c r="A247" s="593" t="s">
        <v>6515</v>
      </c>
      <c r="B247" s="593" t="s">
        <v>188</v>
      </c>
      <c r="C247" s="593" t="s">
        <v>533</v>
      </c>
    </row>
    <row r="248" spans="1:3">
      <c r="A248" s="593" t="s">
        <v>6516</v>
      </c>
      <c r="B248" s="593" t="s">
        <v>188</v>
      </c>
      <c r="C248" s="593" t="s">
        <v>4097</v>
      </c>
    </row>
    <row r="249" spans="1:3">
      <c r="A249" s="593" t="s">
        <v>6518</v>
      </c>
      <c r="B249" s="593" t="s">
        <v>188</v>
      </c>
      <c r="C249" s="593" t="s">
        <v>962</v>
      </c>
    </row>
    <row r="250" spans="1:3">
      <c r="A250" s="593" t="s">
        <v>6520</v>
      </c>
      <c r="B250" s="593" t="s">
        <v>188</v>
      </c>
      <c r="C250" s="593" t="s">
        <v>2421</v>
      </c>
    </row>
    <row r="251" spans="1:3">
      <c r="A251" s="593" t="s">
        <v>6528</v>
      </c>
      <c r="B251" s="593" t="s">
        <v>188</v>
      </c>
      <c r="C251" s="593" t="s">
        <v>4421</v>
      </c>
    </row>
    <row r="252" spans="1:3">
      <c r="A252" s="593" t="s">
        <v>6532</v>
      </c>
      <c r="B252" s="593" t="s">
        <v>188</v>
      </c>
      <c r="C252" s="593" t="s">
        <v>4519</v>
      </c>
    </row>
    <row r="253" spans="1:3">
      <c r="A253" s="593" t="s">
        <v>5457</v>
      </c>
      <c r="B253" s="593" t="s">
        <v>188</v>
      </c>
      <c r="C253" s="593" t="s">
        <v>4582</v>
      </c>
    </row>
    <row r="254" spans="1:3">
      <c r="A254" s="593" t="s">
        <v>6535</v>
      </c>
      <c r="B254" s="593" t="s">
        <v>188</v>
      </c>
      <c r="C254" s="593" t="s">
        <v>4665</v>
      </c>
    </row>
    <row r="255" spans="1:3">
      <c r="A255" s="593" t="s">
        <v>6539</v>
      </c>
      <c r="B255" s="593" t="s">
        <v>188</v>
      </c>
      <c r="C255" s="593" t="s">
        <v>3338</v>
      </c>
    </row>
    <row r="256" spans="1:3">
      <c r="A256" s="593" t="s">
        <v>1434</v>
      </c>
      <c r="B256" s="593" t="s">
        <v>188</v>
      </c>
      <c r="C256" s="593" t="s">
        <v>4835</v>
      </c>
    </row>
    <row r="257" spans="1:3">
      <c r="A257" s="593" t="s">
        <v>4509</v>
      </c>
      <c r="B257" s="593" t="s">
        <v>188</v>
      </c>
      <c r="C257" s="593" t="s">
        <v>1846</v>
      </c>
    </row>
    <row r="258" spans="1:3">
      <c r="A258" s="593" t="s">
        <v>6542</v>
      </c>
      <c r="B258" s="593" t="s">
        <v>188</v>
      </c>
      <c r="C258" s="593" t="s">
        <v>4942</v>
      </c>
    </row>
    <row r="259" spans="1:3">
      <c r="A259" s="593" t="s">
        <v>4922</v>
      </c>
      <c r="B259" s="593" t="s">
        <v>188</v>
      </c>
      <c r="C259" s="593" t="s">
        <v>842</v>
      </c>
    </row>
    <row r="260" spans="1:3">
      <c r="A260" s="593" t="s">
        <v>6544</v>
      </c>
      <c r="B260" s="593" t="s">
        <v>188</v>
      </c>
      <c r="C260" s="593" t="s">
        <v>615</v>
      </c>
    </row>
    <row r="261" spans="1:3">
      <c r="A261" s="593" t="s">
        <v>6546</v>
      </c>
      <c r="B261" s="593" t="s">
        <v>188</v>
      </c>
      <c r="C261" s="593" t="s">
        <v>1203</v>
      </c>
    </row>
    <row r="262" spans="1:3">
      <c r="A262" s="593" t="s">
        <v>6548</v>
      </c>
      <c r="B262" s="593" t="s">
        <v>188</v>
      </c>
      <c r="C262" s="593" t="s">
        <v>3991</v>
      </c>
    </row>
    <row r="263" spans="1:3">
      <c r="A263" s="593" t="s">
        <v>2171</v>
      </c>
      <c r="B263" s="593" t="s">
        <v>1194</v>
      </c>
    </row>
    <row r="264" spans="1:3">
      <c r="A264" s="593" t="s">
        <v>5191</v>
      </c>
      <c r="B264" s="593" t="s">
        <v>1194</v>
      </c>
      <c r="C264" s="593" t="s">
        <v>648</v>
      </c>
    </row>
    <row r="265" spans="1:3">
      <c r="A265" s="593" t="s">
        <v>3211</v>
      </c>
      <c r="B265" s="593" t="s">
        <v>1194</v>
      </c>
      <c r="C265" s="593" t="s">
        <v>2006</v>
      </c>
    </row>
    <row r="266" spans="1:3">
      <c r="A266" s="593" t="s">
        <v>6550</v>
      </c>
      <c r="B266" s="593" t="s">
        <v>1194</v>
      </c>
      <c r="C266" s="593" t="s">
        <v>2194</v>
      </c>
    </row>
    <row r="267" spans="1:3">
      <c r="A267" s="593" t="s">
        <v>5059</v>
      </c>
      <c r="B267" s="593" t="s">
        <v>1194</v>
      </c>
      <c r="C267" s="593" t="s">
        <v>2351</v>
      </c>
    </row>
    <row r="268" spans="1:3">
      <c r="A268" s="593" t="s">
        <v>6557</v>
      </c>
      <c r="B268" s="593" t="s">
        <v>1194</v>
      </c>
      <c r="C268" s="593" t="s">
        <v>2391</v>
      </c>
    </row>
    <row r="269" spans="1:3">
      <c r="A269" s="593" t="s">
        <v>2359</v>
      </c>
      <c r="B269" s="593" t="s">
        <v>1194</v>
      </c>
      <c r="C269" s="593" t="s">
        <v>764</v>
      </c>
    </row>
    <row r="270" spans="1:3">
      <c r="A270" s="593" t="s">
        <v>231</v>
      </c>
      <c r="B270" s="593" t="s">
        <v>1194</v>
      </c>
      <c r="C270" s="593" t="s">
        <v>2477</v>
      </c>
    </row>
    <row r="271" spans="1:3">
      <c r="A271" s="593" t="s">
        <v>6560</v>
      </c>
      <c r="B271" s="593" t="s">
        <v>1194</v>
      </c>
      <c r="C271" s="593" t="s">
        <v>2011</v>
      </c>
    </row>
    <row r="272" spans="1:3">
      <c r="A272" s="593" t="s">
        <v>2867</v>
      </c>
      <c r="B272" s="593" t="s">
        <v>1194</v>
      </c>
      <c r="C272" s="593" t="s">
        <v>3108</v>
      </c>
    </row>
    <row r="273" spans="1:3">
      <c r="A273" s="593" t="s">
        <v>6565</v>
      </c>
      <c r="B273" s="593" t="s">
        <v>1194</v>
      </c>
      <c r="C273" s="593" t="s">
        <v>1980</v>
      </c>
    </row>
    <row r="274" spans="1:3">
      <c r="A274" s="593" t="s">
        <v>6567</v>
      </c>
      <c r="B274" s="593" t="s">
        <v>1194</v>
      </c>
      <c r="C274" s="593" t="s">
        <v>3359</v>
      </c>
    </row>
    <row r="275" spans="1:3">
      <c r="A275" s="593" t="s">
        <v>5226</v>
      </c>
      <c r="B275" s="593" t="s">
        <v>1194</v>
      </c>
      <c r="C275" s="593" t="s">
        <v>3490</v>
      </c>
    </row>
    <row r="276" spans="1:3">
      <c r="A276" s="593" t="s">
        <v>6578</v>
      </c>
      <c r="B276" s="593" t="s">
        <v>1194</v>
      </c>
      <c r="C276" s="593" t="s">
        <v>3558</v>
      </c>
    </row>
    <row r="277" spans="1:3">
      <c r="A277" s="593" t="s">
        <v>11447</v>
      </c>
      <c r="B277" s="593" t="s">
        <v>1194</v>
      </c>
      <c r="C277" s="593" t="s">
        <v>7623</v>
      </c>
    </row>
    <row r="278" spans="1:3">
      <c r="A278" s="593" t="s">
        <v>6582</v>
      </c>
      <c r="B278" s="593" t="s">
        <v>1194</v>
      </c>
      <c r="C278" s="593" t="s">
        <v>3788</v>
      </c>
    </row>
    <row r="279" spans="1:3">
      <c r="A279" s="593" t="s">
        <v>6120</v>
      </c>
      <c r="B279" s="593" t="s">
        <v>1194</v>
      </c>
      <c r="C279" s="593" t="s">
        <v>3872</v>
      </c>
    </row>
    <row r="280" spans="1:3">
      <c r="A280" s="593" t="s">
        <v>6590</v>
      </c>
      <c r="B280" s="593" t="s">
        <v>1194</v>
      </c>
      <c r="C280" s="593" t="s">
        <v>3951</v>
      </c>
    </row>
    <row r="281" spans="1:3">
      <c r="A281" s="593" t="s">
        <v>1402</v>
      </c>
      <c r="B281" s="593" t="s">
        <v>1194</v>
      </c>
      <c r="C281" s="593" t="s">
        <v>4019</v>
      </c>
    </row>
    <row r="282" spans="1:3">
      <c r="A282" s="593" t="s">
        <v>4608</v>
      </c>
      <c r="B282" s="593" t="s">
        <v>1194</v>
      </c>
      <c r="C282" s="593" t="s">
        <v>3780</v>
      </c>
    </row>
    <row r="283" spans="1:3">
      <c r="A283" s="593" t="s">
        <v>1740</v>
      </c>
      <c r="B283" s="593" t="s">
        <v>1194</v>
      </c>
      <c r="C283" s="593" t="s">
        <v>2227</v>
      </c>
    </row>
    <row r="284" spans="1:3">
      <c r="A284" s="593" t="s">
        <v>4305</v>
      </c>
      <c r="B284" s="593" t="s">
        <v>1194</v>
      </c>
      <c r="C284" s="593" t="s">
        <v>2796</v>
      </c>
    </row>
    <row r="285" spans="1:3">
      <c r="A285" s="593" t="s">
        <v>6594</v>
      </c>
      <c r="B285" s="593" t="s">
        <v>1194</v>
      </c>
      <c r="C285" s="593" t="s">
        <v>1223</v>
      </c>
    </row>
    <row r="286" spans="1:3">
      <c r="A286" s="593" t="s">
        <v>6596</v>
      </c>
      <c r="B286" s="593" t="s">
        <v>1194</v>
      </c>
      <c r="C286" s="593" t="s">
        <v>4522</v>
      </c>
    </row>
    <row r="287" spans="1:3">
      <c r="A287" s="593" t="s">
        <v>1979</v>
      </c>
      <c r="B287" s="593" t="s">
        <v>1194</v>
      </c>
      <c r="C287" s="593" t="s">
        <v>4593</v>
      </c>
    </row>
    <row r="288" spans="1:3">
      <c r="A288" s="593" t="s">
        <v>6414</v>
      </c>
      <c r="B288" s="593" t="s">
        <v>1194</v>
      </c>
      <c r="C288" s="593" t="s">
        <v>4675</v>
      </c>
    </row>
    <row r="289" spans="1:3">
      <c r="A289" s="593" t="s">
        <v>6602</v>
      </c>
      <c r="B289" s="593" t="s">
        <v>1194</v>
      </c>
      <c r="C289" s="593" t="s">
        <v>4150</v>
      </c>
    </row>
    <row r="290" spans="1:3">
      <c r="A290" s="593" t="s">
        <v>6604</v>
      </c>
      <c r="B290" s="593" t="s">
        <v>1194</v>
      </c>
      <c r="C290" s="593" t="s">
        <v>1240</v>
      </c>
    </row>
    <row r="291" spans="1:3">
      <c r="A291" s="593" t="s">
        <v>571</v>
      </c>
      <c r="B291" s="593" t="s">
        <v>1194</v>
      </c>
      <c r="C291" s="593" t="s">
        <v>871</v>
      </c>
    </row>
    <row r="292" spans="1:3">
      <c r="A292" s="593" t="s">
        <v>6606</v>
      </c>
      <c r="B292" s="593" t="s">
        <v>1194</v>
      </c>
      <c r="C292" s="593" t="s">
        <v>4946</v>
      </c>
    </row>
    <row r="293" spans="1:3">
      <c r="A293" s="593" t="s">
        <v>105</v>
      </c>
      <c r="B293" s="593" t="s">
        <v>1194</v>
      </c>
      <c r="C293" s="593" t="s">
        <v>288</v>
      </c>
    </row>
    <row r="294" spans="1:3">
      <c r="A294" s="593" t="s">
        <v>6607</v>
      </c>
      <c r="B294" s="593" t="s">
        <v>1194</v>
      </c>
      <c r="C294" s="593" t="s">
        <v>5018</v>
      </c>
    </row>
    <row r="295" spans="1:3">
      <c r="A295" s="593" t="s">
        <v>6608</v>
      </c>
      <c r="B295" s="593" t="s">
        <v>1194</v>
      </c>
      <c r="C295" s="593" t="s">
        <v>5065</v>
      </c>
    </row>
    <row r="296" spans="1:3">
      <c r="A296" s="593" t="s">
        <v>6612</v>
      </c>
      <c r="B296" s="593" t="s">
        <v>1194</v>
      </c>
      <c r="C296" s="593" t="s">
        <v>489</v>
      </c>
    </row>
    <row r="297" spans="1:3">
      <c r="A297" s="593" t="s">
        <v>6615</v>
      </c>
      <c r="B297" s="593" t="s">
        <v>1194</v>
      </c>
      <c r="C297" s="593" t="s">
        <v>5180</v>
      </c>
    </row>
    <row r="298" spans="1:3">
      <c r="A298" s="593" t="s">
        <v>3572</v>
      </c>
      <c r="B298" s="593" t="s">
        <v>1194</v>
      </c>
      <c r="C298" s="593" t="s">
        <v>4034</v>
      </c>
    </row>
    <row r="299" spans="1:3">
      <c r="A299" s="593" t="s">
        <v>2302</v>
      </c>
      <c r="B299" s="593" t="s">
        <v>1214</v>
      </c>
    </row>
    <row r="300" spans="1:3">
      <c r="A300" s="593" t="s">
        <v>6198</v>
      </c>
      <c r="B300" s="593" t="s">
        <v>1214</v>
      </c>
      <c r="C300" s="593" t="s">
        <v>1638</v>
      </c>
    </row>
    <row r="301" spans="1:3">
      <c r="A301" s="593" t="s">
        <v>969</v>
      </c>
      <c r="B301" s="593" t="s">
        <v>1214</v>
      </c>
      <c r="C301" s="593" t="s">
        <v>1112</v>
      </c>
    </row>
    <row r="302" spans="1:3">
      <c r="A302" s="593" t="s">
        <v>3906</v>
      </c>
      <c r="B302" s="593" t="s">
        <v>1214</v>
      </c>
      <c r="C302" s="593" t="s">
        <v>2196</v>
      </c>
    </row>
    <row r="303" spans="1:3">
      <c r="A303" s="593" t="s">
        <v>2062</v>
      </c>
      <c r="B303" s="593" t="s">
        <v>1214</v>
      </c>
      <c r="C303" s="593" t="s">
        <v>2365</v>
      </c>
    </row>
    <row r="304" spans="1:3">
      <c r="A304" s="593" t="s">
        <v>6619</v>
      </c>
      <c r="B304" s="593" t="s">
        <v>1214</v>
      </c>
      <c r="C304" s="593" t="s">
        <v>2522</v>
      </c>
    </row>
    <row r="305" spans="1:3">
      <c r="A305" s="593" t="s">
        <v>4513</v>
      </c>
      <c r="B305" s="593" t="s">
        <v>1214</v>
      </c>
      <c r="C305" s="593" t="s">
        <v>2638</v>
      </c>
    </row>
    <row r="306" spans="1:3">
      <c r="A306" s="593" t="s">
        <v>6626</v>
      </c>
      <c r="B306" s="593" t="s">
        <v>1214</v>
      </c>
      <c r="C306" s="593" t="s">
        <v>2778</v>
      </c>
    </row>
    <row r="307" spans="1:3">
      <c r="A307" s="593" t="s">
        <v>6629</v>
      </c>
      <c r="B307" s="593" t="s">
        <v>1214</v>
      </c>
      <c r="C307" s="593" t="s">
        <v>2905</v>
      </c>
    </row>
    <row r="308" spans="1:3">
      <c r="A308" s="593" t="s">
        <v>6631</v>
      </c>
      <c r="B308" s="593" t="s">
        <v>1214</v>
      </c>
      <c r="C308" s="593" t="s">
        <v>930</v>
      </c>
    </row>
    <row r="309" spans="1:3">
      <c r="A309" s="593" t="s">
        <v>6641</v>
      </c>
      <c r="B309" s="593" t="s">
        <v>1214</v>
      </c>
      <c r="C309" s="593" t="s">
        <v>3224</v>
      </c>
    </row>
    <row r="310" spans="1:3">
      <c r="A310" s="593" t="s">
        <v>6642</v>
      </c>
      <c r="B310" s="593" t="s">
        <v>1214</v>
      </c>
      <c r="C310" s="593" t="s">
        <v>3363</v>
      </c>
    </row>
    <row r="311" spans="1:3">
      <c r="A311" s="593" t="s">
        <v>6643</v>
      </c>
      <c r="B311" s="593" t="s">
        <v>1214</v>
      </c>
      <c r="C311" s="593" t="s">
        <v>3495</v>
      </c>
    </row>
    <row r="312" spans="1:3">
      <c r="A312" s="593" t="s">
        <v>6650</v>
      </c>
      <c r="B312" s="593" t="s">
        <v>1214</v>
      </c>
      <c r="C312" s="593" t="s">
        <v>2965</v>
      </c>
    </row>
    <row r="313" spans="1:3">
      <c r="A313" s="593" t="s">
        <v>6654</v>
      </c>
      <c r="B313" s="593" t="s">
        <v>1214</v>
      </c>
      <c r="C313" s="593" t="s">
        <v>3661</v>
      </c>
    </row>
    <row r="314" spans="1:3">
      <c r="A314" s="593" t="s">
        <v>6106</v>
      </c>
      <c r="B314" s="593" t="s">
        <v>1214</v>
      </c>
      <c r="C314" s="593" t="s">
        <v>968</v>
      </c>
    </row>
    <row r="315" spans="1:3">
      <c r="A315" s="593" t="s">
        <v>5041</v>
      </c>
      <c r="B315" s="593" t="s">
        <v>1214</v>
      </c>
      <c r="C315" s="593" t="s">
        <v>3599</v>
      </c>
    </row>
    <row r="316" spans="1:3">
      <c r="A316" s="593" t="s">
        <v>6312</v>
      </c>
      <c r="B316" s="593" t="s">
        <v>1214</v>
      </c>
      <c r="C316" s="593" t="s">
        <v>999</v>
      </c>
    </row>
    <row r="317" spans="1:3">
      <c r="A317" s="593" t="s">
        <v>6667</v>
      </c>
      <c r="B317" s="593" t="s">
        <v>1214</v>
      </c>
      <c r="C317" s="593" t="s">
        <v>4026</v>
      </c>
    </row>
    <row r="318" spans="1:3">
      <c r="A318" s="593" t="s">
        <v>6669</v>
      </c>
      <c r="B318" s="593" t="s">
        <v>1214</v>
      </c>
      <c r="C318" s="593" t="s">
        <v>4099</v>
      </c>
    </row>
    <row r="319" spans="1:3">
      <c r="A319" s="593" t="s">
        <v>6671</v>
      </c>
      <c r="B319" s="593" t="s">
        <v>1214</v>
      </c>
      <c r="C319" s="593" t="s">
        <v>4224</v>
      </c>
    </row>
    <row r="320" spans="1:3">
      <c r="A320" s="593" t="s">
        <v>6674</v>
      </c>
      <c r="B320" s="593" t="s">
        <v>1214</v>
      </c>
      <c r="C320" s="593" t="s">
        <v>2432</v>
      </c>
    </row>
    <row r="321" spans="1:3">
      <c r="A321" s="593" t="s">
        <v>5440</v>
      </c>
      <c r="B321" s="593" t="s">
        <v>1214</v>
      </c>
      <c r="C321" s="593" t="s">
        <v>4423</v>
      </c>
    </row>
    <row r="322" spans="1:3">
      <c r="A322" s="593" t="s">
        <v>6675</v>
      </c>
      <c r="B322" s="593" t="s">
        <v>1214</v>
      </c>
      <c r="C322" s="593" t="s">
        <v>3555</v>
      </c>
    </row>
    <row r="323" spans="1:3">
      <c r="A323" s="593" t="s">
        <v>6676</v>
      </c>
      <c r="B323" s="593" t="s">
        <v>1214</v>
      </c>
      <c r="C323" s="593" t="s">
        <v>1452</v>
      </c>
    </row>
    <row r="324" spans="1:3">
      <c r="A324" s="593" t="s">
        <v>6678</v>
      </c>
      <c r="B324" s="593" t="s">
        <v>1214</v>
      </c>
      <c r="C324" s="593" t="s">
        <v>4422</v>
      </c>
    </row>
    <row r="325" spans="1:3">
      <c r="A325" s="593" t="s">
        <v>2513</v>
      </c>
      <c r="B325" s="593" t="s">
        <v>636</v>
      </c>
    </row>
    <row r="326" spans="1:3">
      <c r="A326" s="593" t="s">
        <v>6682</v>
      </c>
      <c r="B326" s="593" t="s">
        <v>636</v>
      </c>
      <c r="C326" s="593" t="s">
        <v>1641</v>
      </c>
    </row>
    <row r="327" spans="1:3">
      <c r="A327" s="593" t="s">
        <v>6684</v>
      </c>
      <c r="B327" s="593" t="s">
        <v>636</v>
      </c>
      <c r="C327" s="593" t="s">
        <v>183</v>
      </c>
    </row>
    <row r="328" spans="1:3">
      <c r="A328" s="593" t="s">
        <v>4029</v>
      </c>
      <c r="B328" s="593" t="s">
        <v>636</v>
      </c>
      <c r="C328" s="593" t="s">
        <v>2211</v>
      </c>
    </row>
    <row r="329" spans="1:3">
      <c r="A329" s="593" t="s">
        <v>6012</v>
      </c>
      <c r="B329" s="593" t="s">
        <v>636</v>
      </c>
      <c r="C329" s="593" t="s">
        <v>2374</v>
      </c>
    </row>
    <row r="330" spans="1:3">
      <c r="A330" s="593" t="s">
        <v>6692</v>
      </c>
      <c r="B330" s="593" t="s">
        <v>636</v>
      </c>
      <c r="C330" s="593" t="s">
        <v>70</v>
      </c>
    </row>
    <row r="331" spans="1:3">
      <c r="A331" s="593" t="s">
        <v>4624</v>
      </c>
      <c r="B331" s="593" t="s">
        <v>636</v>
      </c>
      <c r="C331" s="593" t="s">
        <v>2648</v>
      </c>
    </row>
    <row r="332" spans="1:3">
      <c r="A332" s="593" t="s">
        <v>5973</v>
      </c>
      <c r="B332" s="593" t="s">
        <v>636</v>
      </c>
      <c r="C332" s="593" t="s">
        <v>2779</v>
      </c>
    </row>
    <row r="333" spans="1:3">
      <c r="A333" s="593" t="s">
        <v>6696</v>
      </c>
      <c r="B333" s="593" t="s">
        <v>636</v>
      </c>
      <c r="C333" s="593" t="s">
        <v>2538</v>
      </c>
    </row>
    <row r="334" spans="1:3">
      <c r="A334" s="593" t="s">
        <v>6705</v>
      </c>
      <c r="B334" s="593" t="s">
        <v>636</v>
      </c>
      <c r="C334" s="593" t="s">
        <v>3110</v>
      </c>
    </row>
    <row r="335" spans="1:3">
      <c r="A335" s="593" t="s">
        <v>5963</v>
      </c>
      <c r="B335" s="593" t="s">
        <v>636</v>
      </c>
      <c r="C335" s="593" t="s">
        <v>3229</v>
      </c>
    </row>
    <row r="336" spans="1:3">
      <c r="A336" s="593" t="s">
        <v>6711</v>
      </c>
      <c r="B336" s="593" t="s">
        <v>636</v>
      </c>
      <c r="C336" s="593" t="s">
        <v>3371</v>
      </c>
    </row>
    <row r="337" spans="1:3">
      <c r="A337" s="593" t="s">
        <v>6712</v>
      </c>
      <c r="B337" s="593" t="s">
        <v>636</v>
      </c>
      <c r="C337" s="593" t="s">
        <v>239</v>
      </c>
    </row>
    <row r="338" spans="1:3">
      <c r="A338" s="593" t="s">
        <v>6714</v>
      </c>
      <c r="B338" s="593" t="s">
        <v>636</v>
      </c>
      <c r="C338" s="593" t="s">
        <v>160</v>
      </c>
    </row>
    <row r="339" spans="1:3">
      <c r="A339" s="593" t="s">
        <v>6720</v>
      </c>
      <c r="B339" s="593" t="s">
        <v>636</v>
      </c>
      <c r="C339" s="593" t="s">
        <v>3663</v>
      </c>
    </row>
    <row r="340" spans="1:3">
      <c r="A340" s="593" t="s">
        <v>6725</v>
      </c>
      <c r="B340" s="593" t="s">
        <v>636</v>
      </c>
      <c r="C340" s="593" t="s">
        <v>3791</v>
      </c>
    </row>
    <row r="341" spans="1:3">
      <c r="A341" s="593" t="s">
        <v>6726</v>
      </c>
      <c r="B341" s="593" t="s">
        <v>636</v>
      </c>
      <c r="C341" s="593" t="s">
        <v>46</v>
      </c>
    </row>
    <row r="342" spans="1:3">
      <c r="A342" s="593" t="s">
        <v>6729</v>
      </c>
      <c r="B342" s="593" t="s">
        <v>636</v>
      </c>
      <c r="C342" s="593" t="s">
        <v>3953</v>
      </c>
    </row>
    <row r="343" spans="1:3">
      <c r="A343" s="593" t="s">
        <v>5999</v>
      </c>
      <c r="B343" s="593" t="s">
        <v>636</v>
      </c>
      <c r="C343" s="593" t="s">
        <v>3810</v>
      </c>
    </row>
    <row r="344" spans="1:3">
      <c r="A344" s="593" t="s">
        <v>6731</v>
      </c>
      <c r="B344" s="593" t="s">
        <v>636</v>
      </c>
      <c r="C344" s="593" t="s">
        <v>707</v>
      </c>
    </row>
    <row r="345" spans="1:3">
      <c r="A345" s="593" t="s">
        <v>6737</v>
      </c>
      <c r="B345" s="593" t="s">
        <v>636</v>
      </c>
      <c r="C345" s="593" t="s">
        <v>4231</v>
      </c>
    </row>
    <row r="346" spans="1:3">
      <c r="A346" s="593" t="s">
        <v>3636</v>
      </c>
      <c r="B346" s="593" t="s">
        <v>636</v>
      </c>
      <c r="C346" s="593" t="s">
        <v>4339</v>
      </c>
    </row>
    <row r="347" spans="1:3">
      <c r="A347" s="593" t="s">
        <v>3509</v>
      </c>
      <c r="B347" s="593" t="s">
        <v>636</v>
      </c>
      <c r="C347" s="593" t="s">
        <v>4429</v>
      </c>
    </row>
    <row r="348" spans="1:3">
      <c r="A348" s="593" t="s">
        <v>6740</v>
      </c>
      <c r="B348" s="593" t="s">
        <v>636</v>
      </c>
      <c r="C348" s="593" t="s">
        <v>2731</v>
      </c>
    </row>
    <row r="349" spans="1:3">
      <c r="A349" s="593" t="s">
        <v>2915</v>
      </c>
      <c r="B349" s="593" t="s">
        <v>636</v>
      </c>
      <c r="C349" s="593" t="s">
        <v>4595</v>
      </c>
    </row>
    <row r="350" spans="1:3">
      <c r="A350" s="593" t="s">
        <v>6744</v>
      </c>
      <c r="B350" s="593" t="s">
        <v>636</v>
      </c>
      <c r="C350" s="593" t="s">
        <v>4529</v>
      </c>
    </row>
    <row r="351" spans="1:3">
      <c r="A351" s="593" t="s">
        <v>6749</v>
      </c>
      <c r="B351" s="593" t="s">
        <v>636</v>
      </c>
      <c r="C351" s="593" t="s">
        <v>3893</v>
      </c>
    </row>
    <row r="352" spans="1:3">
      <c r="A352" s="593" t="s">
        <v>6760</v>
      </c>
      <c r="B352" s="593" t="s">
        <v>636</v>
      </c>
      <c r="C352" s="593" t="s">
        <v>3517</v>
      </c>
    </row>
    <row r="353" spans="1:3">
      <c r="A353" s="593" t="s">
        <v>4533</v>
      </c>
      <c r="B353" s="593" t="s">
        <v>636</v>
      </c>
      <c r="C353" s="593" t="s">
        <v>4878</v>
      </c>
    </row>
    <row r="354" spans="1:3">
      <c r="A354" s="593" t="s">
        <v>6771</v>
      </c>
      <c r="B354" s="593" t="s">
        <v>636</v>
      </c>
      <c r="C354" s="593" t="s">
        <v>695</v>
      </c>
    </row>
    <row r="355" spans="1:3">
      <c r="A355" s="593" t="s">
        <v>3927</v>
      </c>
      <c r="B355" s="593" t="s">
        <v>636</v>
      </c>
      <c r="C355" s="593" t="s">
        <v>4575</v>
      </c>
    </row>
    <row r="356" spans="1:3">
      <c r="A356" s="593" t="s">
        <v>6491</v>
      </c>
      <c r="B356" s="593" t="s">
        <v>636</v>
      </c>
      <c r="C356" s="593" t="s">
        <v>5021</v>
      </c>
    </row>
    <row r="357" spans="1:3">
      <c r="A357" s="593" t="s">
        <v>2857</v>
      </c>
      <c r="B357" s="593" t="s">
        <v>636</v>
      </c>
      <c r="C357" s="593" t="s">
        <v>5069</v>
      </c>
    </row>
    <row r="358" spans="1:3">
      <c r="A358" s="593" t="s">
        <v>6774</v>
      </c>
      <c r="B358" s="593" t="s">
        <v>636</v>
      </c>
      <c r="C358" s="593" t="s">
        <v>1981</v>
      </c>
    </row>
    <row r="359" spans="1:3">
      <c r="A359" s="593" t="s">
        <v>3361</v>
      </c>
      <c r="B359" s="593" t="s">
        <v>636</v>
      </c>
      <c r="C359" s="593" t="s">
        <v>5181</v>
      </c>
    </row>
    <row r="360" spans="1:3">
      <c r="A360" s="593" t="s">
        <v>1654</v>
      </c>
      <c r="B360" s="593" t="s">
        <v>636</v>
      </c>
      <c r="C360" s="593" t="s">
        <v>5218</v>
      </c>
    </row>
    <row r="361" spans="1:3">
      <c r="A361" s="593" t="s">
        <v>2618</v>
      </c>
      <c r="B361" s="593" t="s">
        <v>1218</v>
      </c>
    </row>
    <row r="362" spans="1:3">
      <c r="A362" s="593" t="s">
        <v>6777</v>
      </c>
      <c r="B362" s="593" t="s">
        <v>1218</v>
      </c>
      <c r="C362" s="593" t="s">
        <v>819</v>
      </c>
    </row>
    <row r="363" spans="1:3">
      <c r="A363" s="593" t="s">
        <v>6779</v>
      </c>
      <c r="B363" s="593" t="s">
        <v>1218</v>
      </c>
      <c r="C363" s="593" t="s">
        <v>1184</v>
      </c>
    </row>
    <row r="364" spans="1:3">
      <c r="A364" s="593" t="s">
        <v>6789</v>
      </c>
      <c r="B364" s="593" t="s">
        <v>1218</v>
      </c>
      <c r="C364" s="593" t="s">
        <v>2220</v>
      </c>
    </row>
    <row r="365" spans="1:3">
      <c r="A365" s="593" t="s">
        <v>6313</v>
      </c>
      <c r="B365" s="593" t="s">
        <v>1218</v>
      </c>
      <c r="C365" s="593" t="s">
        <v>2389</v>
      </c>
    </row>
    <row r="366" spans="1:3">
      <c r="A366" s="593" t="s">
        <v>6805</v>
      </c>
      <c r="B366" s="593" t="s">
        <v>1218</v>
      </c>
      <c r="C366" s="593" t="s">
        <v>2528</v>
      </c>
    </row>
    <row r="367" spans="1:3">
      <c r="A367" s="593" t="s">
        <v>253</v>
      </c>
      <c r="B367" s="593" t="s">
        <v>1218</v>
      </c>
      <c r="C367" s="593" t="s">
        <v>1766</v>
      </c>
    </row>
    <row r="368" spans="1:3">
      <c r="A368" s="593" t="s">
        <v>2636</v>
      </c>
      <c r="B368" s="593" t="s">
        <v>1218</v>
      </c>
      <c r="C368" s="593" t="s">
        <v>702</v>
      </c>
    </row>
    <row r="369" spans="1:3">
      <c r="A369" s="593" t="s">
        <v>796</v>
      </c>
      <c r="B369" s="593" t="s">
        <v>1218</v>
      </c>
      <c r="C369" s="593" t="s">
        <v>1346</v>
      </c>
    </row>
    <row r="370" spans="1:3">
      <c r="A370" s="593" t="s">
        <v>6809</v>
      </c>
      <c r="B370" s="593" t="s">
        <v>1218</v>
      </c>
      <c r="C370" s="593" t="s">
        <v>3118</v>
      </c>
    </row>
    <row r="371" spans="1:3">
      <c r="A371" s="593" t="s">
        <v>6816</v>
      </c>
      <c r="B371" s="593" t="s">
        <v>1218</v>
      </c>
      <c r="C371" s="593" t="s">
        <v>3</v>
      </c>
    </row>
    <row r="372" spans="1:3">
      <c r="A372" s="593" t="s">
        <v>6818</v>
      </c>
      <c r="B372" s="593" t="s">
        <v>1218</v>
      </c>
      <c r="C372" s="593" t="s">
        <v>3372</v>
      </c>
    </row>
    <row r="373" spans="1:3">
      <c r="A373" s="593" t="s">
        <v>3540</v>
      </c>
      <c r="B373" s="593" t="s">
        <v>1218</v>
      </c>
      <c r="C373" s="593" t="s">
        <v>2562</v>
      </c>
    </row>
    <row r="374" spans="1:3">
      <c r="A374" s="593" t="s">
        <v>4792</v>
      </c>
      <c r="B374" s="593" t="s">
        <v>1218</v>
      </c>
      <c r="C374" s="593" t="s">
        <v>2578</v>
      </c>
    </row>
    <row r="375" spans="1:3">
      <c r="A375" s="593" t="s">
        <v>6822</v>
      </c>
      <c r="B375" s="593" t="s">
        <v>1218</v>
      </c>
      <c r="C375" s="593" t="s">
        <v>54</v>
      </c>
    </row>
    <row r="376" spans="1:3">
      <c r="A376" s="593" t="s">
        <v>2330</v>
      </c>
      <c r="B376" s="593" t="s">
        <v>1218</v>
      </c>
      <c r="C376" s="593" t="s">
        <v>3512</v>
      </c>
    </row>
    <row r="377" spans="1:3">
      <c r="A377" s="593" t="s">
        <v>6830</v>
      </c>
      <c r="B377" s="593" t="s">
        <v>1218</v>
      </c>
      <c r="C377" s="593" t="s">
        <v>2938</v>
      </c>
    </row>
    <row r="378" spans="1:3">
      <c r="A378" s="593" t="s">
        <v>6839</v>
      </c>
      <c r="B378" s="593" t="s">
        <v>1218</v>
      </c>
      <c r="C378" s="593" t="s">
        <v>3962</v>
      </c>
    </row>
    <row r="379" spans="1:3">
      <c r="A379" s="593" t="s">
        <v>4345</v>
      </c>
      <c r="B379" s="593" t="s">
        <v>1218</v>
      </c>
      <c r="C379" s="593" t="s">
        <v>2162</v>
      </c>
    </row>
    <row r="380" spans="1:3">
      <c r="A380" s="593" t="s">
        <v>6840</v>
      </c>
      <c r="B380" s="593" t="s">
        <v>1218</v>
      </c>
      <c r="C380" s="593" t="s">
        <v>4101</v>
      </c>
    </row>
    <row r="381" spans="1:3">
      <c r="A381" s="593" t="s">
        <v>6843</v>
      </c>
      <c r="B381" s="593" t="s">
        <v>1218</v>
      </c>
      <c r="C381" s="593" t="s">
        <v>4238</v>
      </c>
    </row>
    <row r="382" spans="1:3">
      <c r="A382" s="593" t="s">
        <v>6845</v>
      </c>
      <c r="B382" s="593" t="s">
        <v>1218</v>
      </c>
      <c r="C382" s="593" t="s">
        <v>4341</v>
      </c>
    </row>
    <row r="383" spans="1:3">
      <c r="A383" s="593" t="s">
        <v>6852</v>
      </c>
      <c r="B383" s="593" t="s">
        <v>1218</v>
      </c>
      <c r="C383" s="593" t="s">
        <v>4431</v>
      </c>
    </row>
    <row r="384" spans="1:3">
      <c r="A384" s="593" t="s">
        <v>1007</v>
      </c>
      <c r="B384" s="593" t="s">
        <v>1218</v>
      </c>
      <c r="C384" s="593" t="s">
        <v>2099</v>
      </c>
    </row>
    <row r="385" spans="1:3">
      <c r="A385" s="593" t="s">
        <v>6863</v>
      </c>
      <c r="B385" s="593" t="s">
        <v>1218</v>
      </c>
      <c r="C385" s="593" t="s">
        <v>4599</v>
      </c>
    </row>
    <row r="386" spans="1:3">
      <c r="A386" s="593" t="s">
        <v>3085</v>
      </c>
      <c r="B386" s="593" t="s">
        <v>1218</v>
      </c>
      <c r="C386" s="593" t="s">
        <v>4679</v>
      </c>
    </row>
    <row r="387" spans="1:3">
      <c r="A387" s="593" t="s">
        <v>6501</v>
      </c>
      <c r="B387" s="593" t="s">
        <v>1218</v>
      </c>
      <c r="C387" s="593" t="s">
        <v>4740</v>
      </c>
    </row>
    <row r="388" spans="1:3">
      <c r="A388" s="593" t="s">
        <v>4850</v>
      </c>
      <c r="B388" s="593" t="s">
        <v>1218</v>
      </c>
      <c r="C388" s="593" t="s">
        <v>2810</v>
      </c>
    </row>
    <row r="389" spans="1:3">
      <c r="A389" s="593" t="s">
        <v>3680</v>
      </c>
      <c r="B389" s="593" t="s">
        <v>1218</v>
      </c>
      <c r="C389" s="593" t="s">
        <v>4883</v>
      </c>
    </row>
    <row r="390" spans="1:3">
      <c r="A390" s="593" t="s">
        <v>6870</v>
      </c>
      <c r="B390" s="593" t="s">
        <v>1218</v>
      </c>
      <c r="C390" s="593" t="s">
        <v>4953</v>
      </c>
    </row>
    <row r="391" spans="1:3">
      <c r="A391" s="593" t="s">
        <v>6875</v>
      </c>
      <c r="B391" s="593" t="s">
        <v>1218</v>
      </c>
      <c r="C391" s="593" t="s">
        <v>3988</v>
      </c>
    </row>
    <row r="392" spans="1:3">
      <c r="A392" s="593" t="s">
        <v>6883</v>
      </c>
      <c r="B392" s="593" t="s">
        <v>1218</v>
      </c>
      <c r="C392" s="593" t="s">
        <v>5023</v>
      </c>
    </row>
    <row r="393" spans="1:3">
      <c r="A393" s="593" t="s">
        <v>6890</v>
      </c>
      <c r="B393" s="593" t="s">
        <v>1218</v>
      </c>
      <c r="C393" s="593" t="s">
        <v>4339</v>
      </c>
    </row>
    <row r="394" spans="1:3">
      <c r="A394" s="593" t="s">
        <v>6891</v>
      </c>
      <c r="B394" s="593" t="s">
        <v>1218</v>
      </c>
      <c r="C394" s="593" t="s">
        <v>2390</v>
      </c>
    </row>
    <row r="395" spans="1:3">
      <c r="A395" s="593" t="s">
        <v>6896</v>
      </c>
      <c r="B395" s="593" t="s">
        <v>1218</v>
      </c>
      <c r="C395" s="593" t="s">
        <v>1210</v>
      </c>
    </row>
    <row r="396" spans="1:3">
      <c r="A396" s="593" t="s">
        <v>6898</v>
      </c>
      <c r="B396" s="593" t="s">
        <v>1218</v>
      </c>
      <c r="C396" s="593" t="s">
        <v>3969</v>
      </c>
    </row>
    <row r="397" spans="1:3">
      <c r="A397" s="593" t="s">
        <v>2381</v>
      </c>
      <c r="B397" s="593" t="s">
        <v>1218</v>
      </c>
      <c r="C397" s="593" t="s">
        <v>60</v>
      </c>
    </row>
    <row r="398" spans="1:3">
      <c r="A398" s="593" t="s">
        <v>6912</v>
      </c>
      <c r="B398" s="593" t="s">
        <v>1218</v>
      </c>
      <c r="C398" s="593" t="s">
        <v>5285</v>
      </c>
    </row>
    <row r="399" spans="1:3">
      <c r="A399" s="593" t="s">
        <v>6916</v>
      </c>
      <c r="B399" s="593" t="s">
        <v>1218</v>
      </c>
      <c r="C399" s="593" t="s">
        <v>5337</v>
      </c>
    </row>
    <row r="400" spans="1:3">
      <c r="A400" s="593" t="s">
        <v>6919</v>
      </c>
      <c r="B400" s="593" t="s">
        <v>1218</v>
      </c>
      <c r="C400" s="593" t="s">
        <v>5349</v>
      </c>
    </row>
    <row r="401" spans="1:3">
      <c r="A401" s="593" t="s">
        <v>1902</v>
      </c>
      <c r="B401" s="593" t="s">
        <v>1218</v>
      </c>
      <c r="C401" s="593" t="s">
        <v>5382</v>
      </c>
    </row>
    <row r="402" spans="1:3">
      <c r="A402" s="593" t="s">
        <v>510</v>
      </c>
      <c r="B402" s="593" t="s">
        <v>1218</v>
      </c>
      <c r="C402" s="593" t="s">
        <v>4228</v>
      </c>
    </row>
    <row r="403" spans="1:3">
      <c r="A403" s="593" t="s">
        <v>6924</v>
      </c>
      <c r="B403" s="593" t="s">
        <v>1218</v>
      </c>
      <c r="C403" s="593" t="s">
        <v>1387</v>
      </c>
    </row>
    <row r="404" spans="1:3">
      <c r="A404" s="593" t="s">
        <v>5275</v>
      </c>
      <c r="B404" s="593" t="s">
        <v>1218</v>
      </c>
      <c r="C404" s="593" t="s">
        <v>5466</v>
      </c>
    </row>
    <row r="405" spans="1:3">
      <c r="A405" s="593" t="s">
        <v>6925</v>
      </c>
      <c r="B405" s="593" t="s">
        <v>1218</v>
      </c>
      <c r="C405" s="593" t="s">
        <v>4986</v>
      </c>
    </row>
    <row r="406" spans="1:3">
      <c r="A406" s="593" t="s">
        <v>6927</v>
      </c>
      <c r="B406" s="593" t="s">
        <v>1218</v>
      </c>
      <c r="C406" s="593" t="s">
        <v>2417</v>
      </c>
    </row>
    <row r="407" spans="1:3">
      <c r="A407" s="593" t="s">
        <v>6931</v>
      </c>
      <c r="B407" s="593" t="s">
        <v>1218</v>
      </c>
      <c r="C407" s="593" t="s">
        <v>3258</v>
      </c>
    </row>
    <row r="408" spans="1:3">
      <c r="A408" s="593" t="s">
        <v>6936</v>
      </c>
      <c r="B408" s="593" t="s">
        <v>1218</v>
      </c>
      <c r="C408" s="593" t="s">
        <v>5575</v>
      </c>
    </row>
    <row r="409" spans="1:3">
      <c r="A409" s="593" t="s">
        <v>3621</v>
      </c>
      <c r="B409" s="593" t="s">
        <v>1218</v>
      </c>
      <c r="C409" s="593" t="s">
        <v>964</v>
      </c>
    </row>
    <row r="410" spans="1:3">
      <c r="A410" s="593" t="s">
        <v>2102</v>
      </c>
      <c r="B410" s="593" t="s">
        <v>1218</v>
      </c>
      <c r="C410" s="593" t="s">
        <v>4162</v>
      </c>
    </row>
    <row r="411" spans="1:3">
      <c r="A411" s="593" t="s">
        <v>6941</v>
      </c>
      <c r="B411" s="593" t="s">
        <v>1218</v>
      </c>
      <c r="C411" s="593" t="s">
        <v>5637</v>
      </c>
    </row>
    <row r="412" spans="1:3">
      <c r="A412" s="593" t="s">
        <v>560</v>
      </c>
      <c r="B412" s="593" t="s">
        <v>1218</v>
      </c>
      <c r="C412" s="593" t="s">
        <v>5662</v>
      </c>
    </row>
    <row r="413" spans="1:3">
      <c r="A413" s="593" t="s">
        <v>3901</v>
      </c>
      <c r="B413" s="593" t="s">
        <v>1218</v>
      </c>
      <c r="C413" s="593" t="s">
        <v>4577</v>
      </c>
    </row>
    <row r="414" spans="1:3">
      <c r="A414" s="593" t="s">
        <v>2284</v>
      </c>
      <c r="B414" s="593" t="s">
        <v>1218</v>
      </c>
      <c r="C414" s="593" t="s">
        <v>257</v>
      </c>
    </row>
    <row r="415" spans="1:3">
      <c r="A415" s="593" t="s">
        <v>4701</v>
      </c>
      <c r="B415" s="593" t="s">
        <v>1218</v>
      </c>
      <c r="C415" s="593" t="s">
        <v>5694</v>
      </c>
    </row>
    <row r="416" spans="1:3">
      <c r="A416" s="593" t="s">
        <v>6949</v>
      </c>
      <c r="B416" s="593" t="s">
        <v>1218</v>
      </c>
      <c r="C416" s="593" t="s">
        <v>1787</v>
      </c>
    </row>
    <row r="417" spans="1:3">
      <c r="A417" s="593" t="s">
        <v>515</v>
      </c>
      <c r="B417" s="593" t="s">
        <v>1218</v>
      </c>
      <c r="C417" s="593" t="s">
        <v>4172</v>
      </c>
    </row>
    <row r="418" spans="1:3">
      <c r="A418" s="593" t="s">
        <v>6958</v>
      </c>
      <c r="B418" s="593" t="s">
        <v>1218</v>
      </c>
      <c r="C418" s="593" t="s">
        <v>5730</v>
      </c>
    </row>
    <row r="419" spans="1:3">
      <c r="A419" s="593" t="s">
        <v>4561</v>
      </c>
      <c r="B419" s="593" t="s">
        <v>1218</v>
      </c>
      <c r="C419" s="593" t="s">
        <v>5734</v>
      </c>
    </row>
    <row r="420" spans="1:3">
      <c r="A420" s="593" t="s">
        <v>6962</v>
      </c>
      <c r="B420" s="593" t="s">
        <v>1218</v>
      </c>
      <c r="C420" s="593" t="s">
        <v>2221</v>
      </c>
    </row>
    <row r="421" spans="1:3">
      <c r="A421" s="593" t="s">
        <v>2777</v>
      </c>
      <c r="B421" s="593" t="s">
        <v>1222</v>
      </c>
    </row>
    <row r="422" spans="1:3">
      <c r="A422" s="593" t="s">
        <v>6967</v>
      </c>
      <c r="B422" s="593" t="s">
        <v>1222</v>
      </c>
      <c r="C422" s="593" t="s">
        <v>1658</v>
      </c>
    </row>
    <row r="423" spans="1:3">
      <c r="A423" s="593" t="s">
        <v>6974</v>
      </c>
      <c r="B423" s="593" t="s">
        <v>1222</v>
      </c>
      <c r="C423" s="593" t="s">
        <v>2015</v>
      </c>
    </row>
    <row r="424" spans="1:3">
      <c r="A424" s="593" t="s">
        <v>1491</v>
      </c>
      <c r="B424" s="593" t="s">
        <v>1222</v>
      </c>
      <c r="C424" s="593" t="s">
        <v>2128</v>
      </c>
    </row>
    <row r="425" spans="1:3">
      <c r="A425" s="593" t="s">
        <v>6981</v>
      </c>
      <c r="B425" s="593" t="s">
        <v>1222</v>
      </c>
      <c r="C425" s="593" t="s">
        <v>1925</v>
      </c>
    </row>
    <row r="426" spans="1:3">
      <c r="A426" s="593" t="s">
        <v>6980</v>
      </c>
      <c r="B426" s="593" t="s">
        <v>1222</v>
      </c>
      <c r="C426" s="593" t="s">
        <v>2531</v>
      </c>
    </row>
    <row r="427" spans="1:3">
      <c r="A427" s="593" t="s">
        <v>6987</v>
      </c>
      <c r="B427" s="593" t="s">
        <v>1222</v>
      </c>
      <c r="C427" s="593" t="s">
        <v>1949</v>
      </c>
    </row>
    <row r="428" spans="1:3">
      <c r="A428" s="593" t="s">
        <v>1978</v>
      </c>
      <c r="B428" s="593" t="s">
        <v>1222</v>
      </c>
      <c r="C428" s="593" t="s">
        <v>2529</v>
      </c>
    </row>
    <row r="429" spans="1:3">
      <c r="A429" s="593" t="s">
        <v>3494</v>
      </c>
      <c r="B429" s="593" t="s">
        <v>1222</v>
      </c>
      <c r="C429" s="593" t="s">
        <v>1271</v>
      </c>
    </row>
    <row r="430" spans="1:3">
      <c r="A430" s="593" t="s">
        <v>3967</v>
      </c>
      <c r="B430" s="593" t="s">
        <v>1222</v>
      </c>
      <c r="C430" s="593" t="s">
        <v>3123</v>
      </c>
    </row>
    <row r="431" spans="1:3">
      <c r="A431" s="593" t="s">
        <v>6994</v>
      </c>
      <c r="B431" s="593" t="s">
        <v>1222</v>
      </c>
      <c r="C431" s="593" t="s">
        <v>3237</v>
      </c>
    </row>
    <row r="432" spans="1:3">
      <c r="A432" s="593" t="s">
        <v>1135</v>
      </c>
      <c r="B432" s="593" t="s">
        <v>1222</v>
      </c>
      <c r="C432" s="593" t="s">
        <v>3376</v>
      </c>
    </row>
    <row r="433" spans="1:3">
      <c r="A433" s="593" t="s">
        <v>6997</v>
      </c>
      <c r="B433" s="593" t="s">
        <v>1222</v>
      </c>
      <c r="C433" s="593" t="s">
        <v>2043</v>
      </c>
    </row>
    <row r="434" spans="1:3">
      <c r="A434" s="593" t="s">
        <v>7005</v>
      </c>
      <c r="B434" s="593" t="s">
        <v>1222</v>
      </c>
      <c r="C434" s="593" t="s">
        <v>772</v>
      </c>
    </row>
    <row r="435" spans="1:3">
      <c r="A435" s="593" t="s">
        <v>7010</v>
      </c>
      <c r="B435" s="593" t="s">
        <v>1222</v>
      </c>
      <c r="C435" s="593" t="s">
        <v>3667</v>
      </c>
    </row>
    <row r="436" spans="1:3">
      <c r="A436" s="593" t="s">
        <v>7012</v>
      </c>
      <c r="B436" s="593" t="s">
        <v>1222</v>
      </c>
      <c r="C436" s="593" t="s">
        <v>3793</v>
      </c>
    </row>
    <row r="437" spans="1:3">
      <c r="A437" s="593" t="s">
        <v>2025</v>
      </c>
      <c r="B437" s="593" t="s">
        <v>1222</v>
      </c>
      <c r="C437" s="593" t="s">
        <v>3875</v>
      </c>
    </row>
    <row r="438" spans="1:3">
      <c r="A438" s="593" t="s">
        <v>7019</v>
      </c>
      <c r="B438" s="593" t="s">
        <v>1222</v>
      </c>
      <c r="C438" s="593" t="s">
        <v>3193</v>
      </c>
    </row>
    <row r="439" spans="1:3">
      <c r="A439" s="593" t="s">
        <v>6984</v>
      </c>
      <c r="B439" s="593" t="s">
        <v>1222</v>
      </c>
      <c r="C439" s="593" t="s">
        <v>555</v>
      </c>
    </row>
    <row r="440" spans="1:3">
      <c r="A440" s="593" t="s">
        <v>7020</v>
      </c>
      <c r="B440" s="593" t="s">
        <v>1222</v>
      </c>
      <c r="C440" s="593" t="s">
        <v>4111</v>
      </c>
    </row>
    <row r="441" spans="1:3">
      <c r="A441" s="593" t="s">
        <v>7026</v>
      </c>
      <c r="B441" s="593" t="s">
        <v>1222</v>
      </c>
      <c r="C441" s="593" t="s">
        <v>4240</v>
      </c>
    </row>
    <row r="442" spans="1:3">
      <c r="A442" s="593" t="s">
        <v>7027</v>
      </c>
      <c r="B442" s="593" t="s">
        <v>1222</v>
      </c>
      <c r="C442" s="593" t="s">
        <v>1446</v>
      </c>
    </row>
    <row r="443" spans="1:3">
      <c r="A443" s="593" t="s">
        <v>7029</v>
      </c>
      <c r="B443" s="593" t="s">
        <v>1222</v>
      </c>
      <c r="C443" s="593" t="s">
        <v>4383</v>
      </c>
    </row>
    <row r="444" spans="1:3">
      <c r="A444" s="593" t="s">
        <v>3284</v>
      </c>
      <c r="B444" s="593" t="s">
        <v>1222</v>
      </c>
      <c r="C444" s="593" t="s">
        <v>1656</v>
      </c>
    </row>
    <row r="445" spans="1:3">
      <c r="A445" s="593" t="s">
        <v>7036</v>
      </c>
      <c r="B445" s="593" t="s">
        <v>1222</v>
      </c>
      <c r="C445" s="593" t="s">
        <v>4611</v>
      </c>
    </row>
    <row r="446" spans="1:3">
      <c r="A446" s="593" t="s">
        <v>1551</v>
      </c>
      <c r="B446" s="593" t="s">
        <v>1222</v>
      </c>
      <c r="C446" s="593" t="s">
        <v>4684</v>
      </c>
    </row>
    <row r="447" spans="1:3">
      <c r="A447" s="593" t="s">
        <v>7046</v>
      </c>
      <c r="B447" s="593" t="s">
        <v>1222</v>
      </c>
      <c r="C447" s="593" t="s">
        <v>4742</v>
      </c>
    </row>
    <row r="448" spans="1:3">
      <c r="A448" s="593" t="s">
        <v>7049</v>
      </c>
      <c r="B448" s="593" t="s">
        <v>1222</v>
      </c>
      <c r="C448" s="593" t="s">
        <v>4836</v>
      </c>
    </row>
    <row r="449" spans="1:3">
      <c r="A449" s="593" t="s">
        <v>2263</v>
      </c>
      <c r="B449" s="593" t="s">
        <v>1222</v>
      </c>
      <c r="C449" s="593" t="s">
        <v>3669</v>
      </c>
    </row>
    <row r="450" spans="1:3">
      <c r="A450" s="593" t="s">
        <v>7059</v>
      </c>
      <c r="B450" s="593" t="s">
        <v>1222</v>
      </c>
      <c r="C450" s="593" t="s">
        <v>411</v>
      </c>
    </row>
    <row r="451" spans="1:3">
      <c r="A451" s="593" t="s">
        <v>7065</v>
      </c>
      <c r="B451" s="593" t="s">
        <v>1222</v>
      </c>
      <c r="C451" s="593" t="s">
        <v>2703</v>
      </c>
    </row>
    <row r="452" spans="1:3">
      <c r="A452" s="593" t="s">
        <v>7071</v>
      </c>
      <c r="B452" s="593" t="s">
        <v>1222</v>
      </c>
      <c r="C452" s="593" t="s">
        <v>4463</v>
      </c>
    </row>
    <row r="453" spans="1:3">
      <c r="A453" s="593" t="s">
        <v>1568</v>
      </c>
      <c r="B453" s="593" t="s">
        <v>1222</v>
      </c>
      <c r="C453" s="593" t="s">
        <v>5072</v>
      </c>
    </row>
    <row r="454" spans="1:3">
      <c r="A454" s="593" t="s">
        <v>7081</v>
      </c>
      <c r="B454" s="593" t="s">
        <v>1222</v>
      </c>
      <c r="C454" s="593" t="s">
        <v>5122</v>
      </c>
    </row>
    <row r="455" spans="1:3">
      <c r="A455" s="593" t="s">
        <v>7086</v>
      </c>
      <c r="B455" s="593" t="s">
        <v>1222</v>
      </c>
      <c r="C455" s="593" t="s">
        <v>590</v>
      </c>
    </row>
    <row r="456" spans="1:3">
      <c r="A456" s="593" t="s">
        <v>6503</v>
      </c>
      <c r="B456" s="593" t="s">
        <v>1222</v>
      </c>
      <c r="C456" s="593" t="s">
        <v>5220</v>
      </c>
    </row>
    <row r="457" spans="1:3">
      <c r="A457" s="593" t="s">
        <v>7088</v>
      </c>
      <c r="B457" s="593" t="s">
        <v>1222</v>
      </c>
      <c r="C457" s="593" t="s">
        <v>5262</v>
      </c>
    </row>
    <row r="458" spans="1:3">
      <c r="A458" s="593" t="s">
        <v>499</v>
      </c>
      <c r="B458" s="593" t="s">
        <v>1222</v>
      </c>
      <c r="C458" s="593" t="s">
        <v>5289</v>
      </c>
    </row>
    <row r="459" spans="1:3">
      <c r="A459" s="593" t="s">
        <v>3214</v>
      </c>
      <c r="B459" s="593" t="s">
        <v>1222</v>
      </c>
      <c r="C459" s="593" t="s">
        <v>2218</v>
      </c>
    </row>
    <row r="460" spans="1:3">
      <c r="A460" s="593" t="s">
        <v>594</v>
      </c>
      <c r="B460" s="593" t="s">
        <v>1222</v>
      </c>
      <c r="C460" s="593" t="s">
        <v>2154</v>
      </c>
    </row>
    <row r="461" spans="1:3">
      <c r="A461" s="593" t="s">
        <v>7094</v>
      </c>
      <c r="B461" s="593" t="s">
        <v>1222</v>
      </c>
      <c r="C461" s="593" t="s">
        <v>5384</v>
      </c>
    </row>
    <row r="462" spans="1:3">
      <c r="A462" s="593" t="s">
        <v>6260</v>
      </c>
      <c r="B462" s="593" t="s">
        <v>1222</v>
      </c>
      <c r="C462" s="593" t="s">
        <v>5408</v>
      </c>
    </row>
    <row r="463" spans="1:3">
      <c r="A463" s="593" t="s">
        <v>7102</v>
      </c>
      <c r="B463" s="593" t="s">
        <v>1222</v>
      </c>
      <c r="C463" s="593" t="s">
        <v>5436</v>
      </c>
    </row>
    <row r="464" spans="1:3">
      <c r="A464" s="593" t="s">
        <v>7103</v>
      </c>
      <c r="B464" s="593" t="s">
        <v>1222</v>
      </c>
      <c r="C464" s="593" t="s">
        <v>5471</v>
      </c>
    </row>
    <row r="465" spans="1:3">
      <c r="A465" s="593" t="s">
        <v>1974</v>
      </c>
      <c r="B465" s="593" t="s">
        <v>1222</v>
      </c>
      <c r="C465" s="593" t="s">
        <v>5502</v>
      </c>
    </row>
    <row r="466" spans="1:3">
      <c r="A466" s="593" t="s">
        <v>2580</v>
      </c>
      <c r="B466" s="593" t="s">
        <v>1237</v>
      </c>
    </row>
    <row r="467" spans="1:3">
      <c r="A467" s="593" t="s">
        <v>7110</v>
      </c>
      <c r="B467" s="593" t="s">
        <v>1237</v>
      </c>
      <c r="C467" s="593" t="s">
        <v>626</v>
      </c>
    </row>
    <row r="468" spans="1:3">
      <c r="A468" s="593" t="s">
        <v>7111</v>
      </c>
      <c r="B468" s="593" t="s">
        <v>1237</v>
      </c>
      <c r="C468" s="593" t="s">
        <v>2026</v>
      </c>
    </row>
    <row r="469" spans="1:3">
      <c r="A469" s="593" t="s">
        <v>7119</v>
      </c>
      <c r="B469" s="593" t="s">
        <v>1237</v>
      </c>
      <c r="C469" s="593" t="s">
        <v>658</v>
      </c>
    </row>
    <row r="470" spans="1:3">
      <c r="A470" s="593" t="s">
        <v>7121</v>
      </c>
      <c r="B470" s="593" t="s">
        <v>1237</v>
      </c>
      <c r="C470" s="593" t="s">
        <v>1481</v>
      </c>
    </row>
    <row r="471" spans="1:3">
      <c r="A471" s="593" t="s">
        <v>7126</v>
      </c>
      <c r="B471" s="593" t="s">
        <v>1237</v>
      </c>
      <c r="C471" s="593" t="s">
        <v>1461</v>
      </c>
    </row>
    <row r="472" spans="1:3">
      <c r="A472" s="593" t="s">
        <v>7131</v>
      </c>
      <c r="B472" s="593" t="s">
        <v>1237</v>
      </c>
      <c r="C472" s="593" t="s">
        <v>2661</v>
      </c>
    </row>
    <row r="473" spans="1:3">
      <c r="A473" s="593" t="s">
        <v>7134</v>
      </c>
      <c r="B473" s="593" t="s">
        <v>1237</v>
      </c>
      <c r="C473" s="593" t="s">
        <v>2783</v>
      </c>
    </row>
    <row r="474" spans="1:3">
      <c r="A474" s="593" t="s">
        <v>7141</v>
      </c>
      <c r="B474" s="593" t="s">
        <v>1237</v>
      </c>
      <c r="C474" s="593" t="s">
        <v>2920</v>
      </c>
    </row>
    <row r="475" spans="1:3">
      <c r="A475" s="593" t="s">
        <v>7149</v>
      </c>
      <c r="B475" s="593" t="s">
        <v>1237</v>
      </c>
      <c r="C475" s="593" t="s">
        <v>3126</v>
      </c>
    </row>
    <row r="476" spans="1:3">
      <c r="A476" s="593" t="s">
        <v>748</v>
      </c>
      <c r="B476" s="593" t="s">
        <v>1237</v>
      </c>
      <c r="C476" s="593" t="s">
        <v>3239</v>
      </c>
    </row>
    <row r="477" spans="1:3">
      <c r="A477" s="593" t="s">
        <v>259</v>
      </c>
      <c r="B477" s="593" t="s">
        <v>1237</v>
      </c>
      <c r="C477" s="593" t="s">
        <v>3379</v>
      </c>
    </row>
    <row r="478" spans="1:3">
      <c r="A478" s="593" t="s">
        <v>7155</v>
      </c>
      <c r="B478" s="593" t="s">
        <v>1237</v>
      </c>
      <c r="C478" s="593" t="s">
        <v>1653</v>
      </c>
    </row>
    <row r="479" spans="1:3">
      <c r="A479" s="593" t="s">
        <v>3250</v>
      </c>
      <c r="B479" s="593" t="s">
        <v>1237</v>
      </c>
      <c r="C479" s="593" t="s">
        <v>3607</v>
      </c>
    </row>
    <row r="480" spans="1:3">
      <c r="A480" s="593" t="s">
        <v>7159</v>
      </c>
      <c r="B480" s="593" t="s">
        <v>1237</v>
      </c>
      <c r="C480" s="593" t="s">
        <v>3673</v>
      </c>
    </row>
    <row r="481" spans="1:3">
      <c r="A481" s="593" t="s">
        <v>5213</v>
      </c>
      <c r="B481" s="593" t="s">
        <v>1237</v>
      </c>
      <c r="C481" s="593" t="s">
        <v>2892</v>
      </c>
    </row>
    <row r="482" spans="1:3">
      <c r="A482" s="593" t="s">
        <v>7163</v>
      </c>
      <c r="B482" s="593" t="s">
        <v>1237</v>
      </c>
      <c r="C482" s="593" t="s">
        <v>3882</v>
      </c>
    </row>
    <row r="483" spans="1:3">
      <c r="A483" s="593" t="s">
        <v>4634</v>
      </c>
      <c r="B483" s="593" t="s">
        <v>1237</v>
      </c>
      <c r="C483" s="593" t="s">
        <v>3965</v>
      </c>
    </row>
    <row r="484" spans="1:3">
      <c r="A484" s="593" t="s">
        <v>6853</v>
      </c>
      <c r="B484" s="593" t="s">
        <v>1237</v>
      </c>
      <c r="C484" s="593" t="s">
        <v>4031</v>
      </c>
    </row>
    <row r="485" spans="1:3">
      <c r="A485" s="593" t="s">
        <v>2049</v>
      </c>
      <c r="B485" s="593" t="s">
        <v>1237</v>
      </c>
      <c r="C485" s="593" t="s">
        <v>4126</v>
      </c>
    </row>
    <row r="486" spans="1:3">
      <c r="A486" s="593" t="s">
        <v>700</v>
      </c>
      <c r="B486" s="593" t="s">
        <v>1237</v>
      </c>
      <c r="C486" s="593" t="s">
        <v>4245</v>
      </c>
    </row>
    <row r="487" spans="1:3">
      <c r="A487" s="593" t="s">
        <v>7172</v>
      </c>
      <c r="B487" s="593" t="s">
        <v>1237</v>
      </c>
      <c r="C487" s="593" t="s">
        <v>4347</v>
      </c>
    </row>
    <row r="488" spans="1:3">
      <c r="A488" s="593" t="s">
        <v>6778</v>
      </c>
      <c r="B488" s="593" t="s">
        <v>1237</v>
      </c>
      <c r="C488" s="593" t="s">
        <v>4439</v>
      </c>
    </row>
    <row r="489" spans="1:3">
      <c r="A489" s="593" t="s">
        <v>645</v>
      </c>
      <c r="B489" s="593" t="s">
        <v>1237</v>
      </c>
      <c r="C489" s="593" t="s">
        <v>3407</v>
      </c>
    </row>
    <row r="490" spans="1:3">
      <c r="A490" s="593" t="s">
        <v>7183</v>
      </c>
      <c r="B490" s="593" t="s">
        <v>1237</v>
      </c>
      <c r="C490" s="593" t="s">
        <v>3735</v>
      </c>
    </row>
    <row r="491" spans="1:3">
      <c r="A491" s="593" t="s">
        <v>7186</v>
      </c>
      <c r="B491" s="593" t="s">
        <v>1237</v>
      </c>
      <c r="C491" s="593" t="s">
        <v>4688</v>
      </c>
    </row>
    <row r="492" spans="1:3">
      <c r="A492" s="593" t="s">
        <v>2961</v>
      </c>
      <c r="B492" s="593" t="s">
        <v>1245</v>
      </c>
    </row>
    <row r="493" spans="1:3">
      <c r="A493" s="593" t="s">
        <v>5173</v>
      </c>
      <c r="B493" s="593" t="s">
        <v>1245</v>
      </c>
      <c r="C493" s="593" t="s">
        <v>1238</v>
      </c>
    </row>
    <row r="494" spans="1:3">
      <c r="A494" s="593" t="s">
        <v>5498</v>
      </c>
      <c r="B494" s="593" t="s">
        <v>1245</v>
      </c>
      <c r="C494" s="593" t="s">
        <v>1260</v>
      </c>
    </row>
    <row r="495" spans="1:3">
      <c r="A495" s="593" t="s">
        <v>2394</v>
      </c>
      <c r="B495" s="593" t="s">
        <v>1245</v>
      </c>
      <c r="C495" s="593" t="s">
        <v>2222</v>
      </c>
    </row>
    <row r="496" spans="1:3">
      <c r="A496" s="593" t="s">
        <v>7192</v>
      </c>
      <c r="B496" s="593" t="s">
        <v>1245</v>
      </c>
      <c r="C496" s="593" t="s">
        <v>2401</v>
      </c>
    </row>
    <row r="497" spans="1:3">
      <c r="A497" s="593" t="s">
        <v>1805</v>
      </c>
      <c r="B497" s="593" t="s">
        <v>1245</v>
      </c>
      <c r="C497" s="593" t="s">
        <v>1698</v>
      </c>
    </row>
    <row r="498" spans="1:3">
      <c r="A498" s="593" t="s">
        <v>7210</v>
      </c>
      <c r="B498" s="593" t="s">
        <v>1245</v>
      </c>
      <c r="C498" s="593" t="s">
        <v>2151</v>
      </c>
    </row>
    <row r="499" spans="1:3">
      <c r="A499" s="593" t="s">
        <v>7213</v>
      </c>
      <c r="B499" s="593" t="s">
        <v>1245</v>
      </c>
      <c r="C499" s="593" t="s">
        <v>691</v>
      </c>
    </row>
    <row r="500" spans="1:3">
      <c r="A500" s="593" t="s">
        <v>4444</v>
      </c>
      <c r="B500" s="593" t="s">
        <v>1245</v>
      </c>
      <c r="C500" s="593" t="s">
        <v>2928</v>
      </c>
    </row>
    <row r="501" spans="1:3">
      <c r="A501" s="593" t="s">
        <v>7223</v>
      </c>
      <c r="B501" s="593" t="s">
        <v>1245</v>
      </c>
      <c r="C501" s="593" t="s">
        <v>3129</v>
      </c>
    </row>
    <row r="502" spans="1:3">
      <c r="A502" s="593" t="s">
        <v>1967</v>
      </c>
      <c r="B502" s="593" t="s">
        <v>1245</v>
      </c>
      <c r="C502" s="593" t="s">
        <v>3245</v>
      </c>
    </row>
    <row r="503" spans="1:3">
      <c r="A503" s="593" t="s">
        <v>1275</v>
      </c>
      <c r="B503" s="593" t="s">
        <v>1245</v>
      </c>
      <c r="C503" s="593" t="s">
        <v>3378</v>
      </c>
    </row>
    <row r="504" spans="1:3">
      <c r="A504" s="593" t="s">
        <v>7228</v>
      </c>
      <c r="B504" s="593" t="s">
        <v>1245</v>
      </c>
      <c r="C504" s="593" t="s">
        <v>2533</v>
      </c>
    </row>
    <row r="505" spans="1:3">
      <c r="A505" s="593" t="s">
        <v>6971</v>
      </c>
      <c r="B505" s="593" t="s">
        <v>1245</v>
      </c>
      <c r="C505" s="593" t="s">
        <v>3611</v>
      </c>
    </row>
    <row r="506" spans="1:3">
      <c r="A506" s="593" t="s">
        <v>7240</v>
      </c>
      <c r="B506" s="593" t="s">
        <v>1245</v>
      </c>
      <c r="C506" s="593" t="s">
        <v>1790</v>
      </c>
    </row>
    <row r="507" spans="1:3">
      <c r="A507" s="593" t="s">
        <v>7245</v>
      </c>
      <c r="B507" s="593" t="s">
        <v>1245</v>
      </c>
      <c r="C507" s="593" t="s">
        <v>1437</v>
      </c>
    </row>
    <row r="508" spans="1:3">
      <c r="A508" s="593" t="s">
        <v>7246</v>
      </c>
      <c r="B508" s="593" t="s">
        <v>1245</v>
      </c>
      <c r="C508" s="593" t="s">
        <v>3795</v>
      </c>
    </row>
    <row r="509" spans="1:3">
      <c r="A509" s="593" t="s">
        <v>754</v>
      </c>
      <c r="B509" s="593" t="s">
        <v>1245</v>
      </c>
      <c r="C509" s="593" t="s">
        <v>3204</v>
      </c>
    </row>
    <row r="510" spans="1:3">
      <c r="A510" s="593" t="s">
        <v>7253</v>
      </c>
      <c r="B510" s="593" t="s">
        <v>1245</v>
      </c>
      <c r="C510" s="593" t="s">
        <v>1939</v>
      </c>
    </row>
    <row r="511" spans="1:3">
      <c r="A511" s="593" t="s">
        <v>327</v>
      </c>
      <c r="B511" s="593" t="s">
        <v>1245</v>
      </c>
      <c r="C511" s="593" t="s">
        <v>4130</v>
      </c>
    </row>
    <row r="512" spans="1:3">
      <c r="A512" s="593" t="s">
        <v>1799</v>
      </c>
      <c r="B512" s="593" t="s">
        <v>1245</v>
      </c>
      <c r="C512" s="593" t="s">
        <v>1117</v>
      </c>
    </row>
    <row r="513" spans="1:3">
      <c r="A513" s="593" t="s">
        <v>7261</v>
      </c>
      <c r="B513" s="593" t="s">
        <v>1245</v>
      </c>
      <c r="C513" s="593" t="s">
        <v>2471</v>
      </c>
    </row>
    <row r="514" spans="1:3">
      <c r="A514" s="593" t="s">
        <v>7262</v>
      </c>
      <c r="B514" s="593" t="s">
        <v>1245</v>
      </c>
      <c r="C514" s="593" t="s">
        <v>874</v>
      </c>
    </row>
    <row r="515" spans="1:3">
      <c r="A515" s="593" t="s">
        <v>3550</v>
      </c>
      <c r="B515" s="593" t="s">
        <v>1245</v>
      </c>
      <c r="C515" s="593" t="s">
        <v>4525</v>
      </c>
    </row>
    <row r="516" spans="1:3">
      <c r="A516" s="593" t="s">
        <v>7267</v>
      </c>
      <c r="B516" s="593" t="s">
        <v>1245</v>
      </c>
      <c r="C516" s="593" t="s">
        <v>2606</v>
      </c>
    </row>
    <row r="517" spans="1:3">
      <c r="A517" s="593" t="s">
        <v>3410</v>
      </c>
      <c r="B517" s="593" t="s">
        <v>1245</v>
      </c>
      <c r="C517" s="593" t="s">
        <v>4691</v>
      </c>
    </row>
    <row r="518" spans="1:3">
      <c r="A518" s="593" t="s">
        <v>7182</v>
      </c>
      <c r="B518" s="593" t="s">
        <v>1245</v>
      </c>
      <c r="C518" s="593" t="s">
        <v>4760</v>
      </c>
    </row>
    <row r="519" spans="1:3">
      <c r="A519" s="593" t="s">
        <v>7269</v>
      </c>
      <c r="B519" s="593" t="s">
        <v>1245</v>
      </c>
      <c r="C519" s="593" t="s">
        <v>2084</v>
      </c>
    </row>
    <row r="520" spans="1:3">
      <c r="A520" s="593" t="s">
        <v>1211</v>
      </c>
      <c r="B520" s="593" t="s">
        <v>1245</v>
      </c>
      <c r="C520" s="593" t="s">
        <v>2390</v>
      </c>
    </row>
    <row r="521" spans="1:3">
      <c r="A521" s="593" t="s">
        <v>7273</v>
      </c>
      <c r="B521" s="593" t="s">
        <v>1245</v>
      </c>
      <c r="C521" s="593" t="s">
        <v>2662</v>
      </c>
    </row>
    <row r="522" spans="1:3">
      <c r="A522" s="593" t="s">
        <v>7280</v>
      </c>
      <c r="B522" s="593" t="s">
        <v>1245</v>
      </c>
      <c r="C522" s="593" t="s">
        <v>3961</v>
      </c>
    </row>
    <row r="523" spans="1:3">
      <c r="A523" s="593" t="s">
        <v>4764</v>
      </c>
      <c r="B523" s="593" t="s">
        <v>1245</v>
      </c>
      <c r="C523" s="593" t="s">
        <v>69</v>
      </c>
    </row>
    <row r="524" spans="1:3">
      <c r="A524" s="593" t="s">
        <v>7289</v>
      </c>
      <c r="B524" s="593" t="s">
        <v>1245</v>
      </c>
      <c r="C524" s="593" t="s">
        <v>2019</v>
      </c>
    </row>
    <row r="525" spans="1:3">
      <c r="A525" s="593" t="s">
        <v>7293</v>
      </c>
      <c r="B525" s="593" t="s">
        <v>1245</v>
      </c>
      <c r="C525" s="593" t="s">
        <v>3654</v>
      </c>
    </row>
    <row r="526" spans="1:3">
      <c r="A526" s="593" t="s">
        <v>775</v>
      </c>
      <c r="B526" s="593" t="s">
        <v>1245</v>
      </c>
      <c r="C526" s="593" t="s">
        <v>4191</v>
      </c>
    </row>
    <row r="527" spans="1:3">
      <c r="A527" s="593" t="s">
        <v>3587</v>
      </c>
      <c r="B527" s="593" t="s">
        <v>1245</v>
      </c>
      <c r="C527" s="593" t="s">
        <v>5002</v>
      </c>
    </row>
    <row r="528" spans="1:3">
      <c r="A528" s="593" t="s">
        <v>1774</v>
      </c>
      <c r="B528" s="593" t="s">
        <v>1254</v>
      </c>
    </row>
    <row r="529" spans="1:3">
      <c r="A529" s="593" t="s">
        <v>1792</v>
      </c>
      <c r="B529" s="593" t="s">
        <v>1254</v>
      </c>
      <c r="C529" s="593" t="s">
        <v>1662</v>
      </c>
    </row>
    <row r="530" spans="1:3">
      <c r="A530" s="593" t="s">
        <v>7307</v>
      </c>
      <c r="B530" s="593" t="s">
        <v>1254</v>
      </c>
      <c r="C530" s="593" t="s">
        <v>2040</v>
      </c>
    </row>
    <row r="531" spans="1:3">
      <c r="A531" s="593" t="s">
        <v>7308</v>
      </c>
      <c r="B531" s="593" t="s">
        <v>1254</v>
      </c>
      <c r="C531" s="593" t="s">
        <v>1427</v>
      </c>
    </row>
    <row r="532" spans="1:3">
      <c r="A532" s="593" t="s">
        <v>7309</v>
      </c>
      <c r="B532" s="593" t="s">
        <v>1254</v>
      </c>
      <c r="C532" s="593" t="s">
        <v>1932</v>
      </c>
    </row>
    <row r="533" spans="1:3">
      <c r="A533" s="593" t="s">
        <v>2275</v>
      </c>
      <c r="B533" s="593" t="s">
        <v>1254</v>
      </c>
      <c r="C533" s="593" t="s">
        <v>2532</v>
      </c>
    </row>
    <row r="534" spans="1:3">
      <c r="A534" s="593" t="s">
        <v>4260</v>
      </c>
      <c r="B534" s="593" t="s">
        <v>1254</v>
      </c>
      <c r="C534" s="593" t="s">
        <v>1312</v>
      </c>
    </row>
    <row r="535" spans="1:3">
      <c r="A535" s="593" t="s">
        <v>7319</v>
      </c>
      <c r="B535" s="593" t="s">
        <v>1254</v>
      </c>
      <c r="C535" s="593" t="s">
        <v>2105</v>
      </c>
    </row>
    <row r="536" spans="1:3">
      <c r="A536" s="593" t="s">
        <v>7321</v>
      </c>
      <c r="B536" s="593" t="s">
        <v>1254</v>
      </c>
      <c r="C536" s="593" t="s">
        <v>2933</v>
      </c>
    </row>
    <row r="537" spans="1:3">
      <c r="A537" s="593" t="s">
        <v>1138</v>
      </c>
      <c r="B537" s="593" t="s">
        <v>1254</v>
      </c>
      <c r="C537" s="593" t="s">
        <v>353</v>
      </c>
    </row>
    <row r="538" spans="1:3">
      <c r="A538" s="593" t="s">
        <v>144</v>
      </c>
      <c r="B538" s="593" t="s">
        <v>1254</v>
      </c>
      <c r="C538" s="593" t="s">
        <v>3248</v>
      </c>
    </row>
    <row r="539" spans="1:3">
      <c r="A539" s="593" t="s">
        <v>6499</v>
      </c>
      <c r="B539" s="593" t="s">
        <v>1254</v>
      </c>
      <c r="C539" s="593" t="s">
        <v>3388</v>
      </c>
    </row>
    <row r="540" spans="1:3">
      <c r="A540" s="593" t="s">
        <v>1492</v>
      </c>
      <c r="B540" s="593" t="s">
        <v>1254</v>
      </c>
      <c r="C540" s="593" t="s">
        <v>3041</v>
      </c>
    </row>
    <row r="541" spans="1:3">
      <c r="A541" s="593" t="s">
        <v>7326</v>
      </c>
      <c r="B541" s="593" t="s">
        <v>1254</v>
      </c>
      <c r="C541" s="593" t="s">
        <v>1034</v>
      </c>
    </row>
    <row r="542" spans="1:3">
      <c r="A542" s="593" t="s">
        <v>1003</v>
      </c>
      <c r="B542" s="593" t="s">
        <v>1254</v>
      </c>
      <c r="C542" s="593" t="s">
        <v>3679</v>
      </c>
    </row>
    <row r="543" spans="1:3">
      <c r="A543" s="593" t="s">
        <v>7331</v>
      </c>
      <c r="B543" s="593" t="s">
        <v>1254</v>
      </c>
      <c r="C543" s="593" t="s">
        <v>364</v>
      </c>
    </row>
    <row r="544" spans="1:3">
      <c r="A544" s="593" t="s">
        <v>5749</v>
      </c>
      <c r="B544" s="593" t="s">
        <v>1254</v>
      </c>
      <c r="C544" s="593" t="s">
        <v>3884</v>
      </c>
    </row>
    <row r="545" spans="1:3">
      <c r="A545" s="593" t="s">
        <v>668</v>
      </c>
      <c r="B545" s="593" t="s">
        <v>1254</v>
      </c>
      <c r="C545" s="593" t="s">
        <v>2862</v>
      </c>
    </row>
    <row r="546" spans="1:3">
      <c r="A546" s="593" t="s">
        <v>3425</v>
      </c>
      <c r="B546" s="593" t="s">
        <v>1254</v>
      </c>
      <c r="C546" s="593" t="s">
        <v>4037</v>
      </c>
    </row>
    <row r="547" spans="1:3">
      <c r="A547" s="593" t="s">
        <v>6405</v>
      </c>
      <c r="B547" s="593" t="s">
        <v>1254</v>
      </c>
      <c r="C547" s="593" t="s">
        <v>4132</v>
      </c>
    </row>
    <row r="548" spans="1:3">
      <c r="A548" s="593" t="s">
        <v>7342</v>
      </c>
      <c r="B548" s="593" t="s">
        <v>1254</v>
      </c>
      <c r="C548" s="593" t="s">
        <v>4249</v>
      </c>
    </row>
    <row r="549" spans="1:3">
      <c r="A549" s="593" t="s">
        <v>4558</v>
      </c>
      <c r="B549" s="593" t="s">
        <v>1254</v>
      </c>
      <c r="C549" s="593" t="s">
        <v>1685</v>
      </c>
    </row>
    <row r="550" spans="1:3">
      <c r="A550" s="593" t="s">
        <v>6259</v>
      </c>
      <c r="B550" s="593" t="s">
        <v>1254</v>
      </c>
      <c r="C550" s="593" t="s">
        <v>3272</v>
      </c>
    </row>
    <row r="551" spans="1:3">
      <c r="A551" s="593" t="s">
        <v>7353</v>
      </c>
      <c r="B551" s="593" t="s">
        <v>1254</v>
      </c>
      <c r="C551" s="593" t="s">
        <v>802</v>
      </c>
    </row>
    <row r="552" spans="1:3">
      <c r="A552" s="593" t="s">
        <v>7358</v>
      </c>
      <c r="B552" s="593" t="s">
        <v>1254</v>
      </c>
      <c r="C552" s="593" t="s">
        <v>3244</v>
      </c>
    </row>
    <row r="553" spans="1:3">
      <c r="A553" s="593" t="s">
        <v>7360</v>
      </c>
      <c r="B553" s="593" t="s">
        <v>1254</v>
      </c>
      <c r="C553" s="593" t="s">
        <v>4693</v>
      </c>
    </row>
    <row r="554" spans="1:3">
      <c r="A554" s="593" t="s">
        <v>812</v>
      </c>
      <c r="B554" s="593" t="s">
        <v>1254</v>
      </c>
      <c r="C554" s="593" t="s">
        <v>4762</v>
      </c>
    </row>
    <row r="555" spans="1:3">
      <c r="A555" s="593" t="s">
        <v>7365</v>
      </c>
      <c r="B555" s="593" t="s">
        <v>1254</v>
      </c>
      <c r="C555" s="593" t="s">
        <v>3610</v>
      </c>
    </row>
    <row r="556" spans="1:3">
      <c r="A556" s="593" t="s">
        <v>7370</v>
      </c>
      <c r="B556" s="593" t="s">
        <v>1254</v>
      </c>
      <c r="C556" s="593" t="s">
        <v>455</v>
      </c>
    </row>
    <row r="557" spans="1:3">
      <c r="A557" s="593" t="s">
        <v>7371</v>
      </c>
      <c r="B557" s="593" t="s">
        <v>1254</v>
      </c>
      <c r="C557" s="593" t="s">
        <v>3153</v>
      </c>
    </row>
    <row r="558" spans="1:3">
      <c r="A558" s="593" t="s">
        <v>5531</v>
      </c>
      <c r="B558" s="593" t="s">
        <v>1254</v>
      </c>
      <c r="C558" s="593" t="s">
        <v>4451</v>
      </c>
    </row>
    <row r="559" spans="1:3">
      <c r="A559" s="593" t="s">
        <v>537</v>
      </c>
      <c r="B559" s="593" t="s">
        <v>1254</v>
      </c>
      <c r="C559" s="593" t="s">
        <v>5032</v>
      </c>
    </row>
    <row r="560" spans="1:3">
      <c r="A560" s="593" t="s">
        <v>7378</v>
      </c>
      <c r="B560" s="593" t="s">
        <v>1254</v>
      </c>
      <c r="C560" s="593" t="s">
        <v>5075</v>
      </c>
    </row>
    <row r="561" spans="1:3">
      <c r="A561" s="593" t="s">
        <v>2186</v>
      </c>
      <c r="B561" s="593" t="s">
        <v>1254</v>
      </c>
      <c r="C561" s="593" t="s">
        <v>1031</v>
      </c>
    </row>
    <row r="562" spans="1:3">
      <c r="A562" s="593" t="s">
        <v>7382</v>
      </c>
      <c r="B562" s="593" t="s">
        <v>1254</v>
      </c>
      <c r="C562" s="593" t="s">
        <v>5184</v>
      </c>
    </row>
    <row r="563" spans="1:3">
      <c r="A563" s="593" t="s">
        <v>7385</v>
      </c>
      <c r="B563" s="593" t="s">
        <v>1254</v>
      </c>
      <c r="C563" s="593" t="s">
        <v>5222</v>
      </c>
    </row>
    <row r="564" spans="1:3">
      <c r="A564" s="593" t="s">
        <v>7388</v>
      </c>
      <c r="B564" s="593" t="s">
        <v>1254</v>
      </c>
      <c r="C564" s="593" t="s">
        <v>3949</v>
      </c>
    </row>
    <row r="565" spans="1:3">
      <c r="A565" s="593" t="s">
        <v>6188</v>
      </c>
      <c r="B565" s="593" t="s">
        <v>1254</v>
      </c>
      <c r="C565" s="593" t="s">
        <v>5293</v>
      </c>
    </row>
    <row r="566" spans="1:3">
      <c r="A566" s="593" t="s">
        <v>100</v>
      </c>
      <c r="B566" s="593" t="s">
        <v>1254</v>
      </c>
      <c r="C566" s="593" t="s">
        <v>4706</v>
      </c>
    </row>
    <row r="567" spans="1:3">
      <c r="A567" s="593" t="s">
        <v>2320</v>
      </c>
      <c r="B567" s="593" t="s">
        <v>1254</v>
      </c>
      <c r="C567" s="593" t="s">
        <v>5356</v>
      </c>
    </row>
    <row r="568" spans="1:3">
      <c r="A568" s="593" t="s">
        <v>7395</v>
      </c>
      <c r="B568" s="593" t="s">
        <v>1254</v>
      </c>
      <c r="C568" s="593" t="s">
        <v>12128</v>
      </c>
    </row>
    <row r="569" spans="1:3">
      <c r="A569" s="593" t="s">
        <v>7399</v>
      </c>
      <c r="B569" s="593" t="s">
        <v>1254</v>
      </c>
      <c r="C569" s="593" t="s">
        <v>130</v>
      </c>
    </row>
    <row r="570" spans="1:3">
      <c r="A570" s="593" t="s">
        <v>3704</v>
      </c>
      <c r="B570" s="593" t="s">
        <v>1254</v>
      </c>
      <c r="C570" s="593" t="s">
        <v>5446</v>
      </c>
    </row>
    <row r="571" spans="1:3">
      <c r="A571" s="593" t="s">
        <v>7401</v>
      </c>
      <c r="B571" s="593" t="s">
        <v>1254</v>
      </c>
      <c r="C571" s="593" t="s">
        <v>5475</v>
      </c>
    </row>
    <row r="572" spans="1:3">
      <c r="A572" s="593" t="s">
        <v>1871</v>
      </c>
      <c r="B572" s="593" t="s">
        <v>1254</v>
      </c>
      <c r="C572" s="593" t="s">
        <v>5508</v>
      </c>
    </row>
    <row r="573" spans="1:3">
      <c r="A573" s="593" t="s">
        <v>3881</v>
      </c>
      <c r="B573" s="593" t="s">
        <v>1254</v>
      </c>
      <c r="C573" s="593" t="s">
        <v>5528</v>
      </c>
    </row>
    <row r="574" spans="1:3">
      <c r="A574" s="593" t="s">
        <v>7402</v>
      </c>
      <c r="B574" s="593" t="s">
        <v>1254</v>
      </c>
      <c r="C574" s="593" t="s">
        <v>5551</v>
      </c>
    </row>
    <row r="575" spans="1:3">
      <c r="A575" s="593" t="s">
        <v>7408</v>
      </c>
      <c r="B575" s="593" t="s">
        <v>1254</v>
      </c>
      <c r="C575" s="593" t="s">
        <v>5578</v>
      </c>
    </row>
    <row r="576" spans="1:3">
      <c r="A576" s="593" t="s">
        <v>1611</v>
      </c>
      <c r="B576" s="593" t="s">
        <v>1254</v>
      </c>
      <c r="C576" s="593" t="s">
        <v>5605</v>
      </c>
    </row>
    <row r="577" spans="1:3">
      <c r="A577" s="593" t="s">
        <v>2685</v>
      </c>
      <c r="B577" s="593" t="s">
        <v>1254</v>
      </c>
      <c r="C577" s="593" t="s">
        <v>3426</v>
      </c>
    </row>
    <row r="578" spans="1:3">
      <c r="A578" s="593" t="s">
        <v>7409</v>
      </c>
      <c r="B578" s="593" t="s">
        <v>1254</v>
      </c>
      <c r="C578" s="593" t="s">
        <v>2953</v>
      </c>
    </row>
    <row r="579" spans="1:3">
      <c r="A579" s="593" t="s">
        <v>7418</v>
      </c>
      <c r="B579" s="593" t="s">
        <v>1254</v>
      </c>
      <c r="C579" s="593" t="s">
        <v>5103</v>
      </c>
    </row>
    <row r="580" spans="1:3">
      <c r="A580" s="593" t="s">
        <v>7421</v>
      </c>
      <c r="B580" s="593" t="s">
        <v>1254</v>
      </c>
      <c r="C580" s="593" t="s">
        <v>5683</v>
      </c>
    </row>
    <row r="581" spans="1:3">
      <c r="A581" s="593" t="s">
        <v>7424</v>
      </c>
      <c r="B581" s="593" t="s">
        <v>1254</v>
      </c>
      <c r="C581" s="593" t="s">
        <v>4615</v>
      </c>
    </row>
    <row r="582" spans="1:3">
      <c r="A582" s="593" t="s">
        <v>5901</v>
      </c>
      <c r="B582" s="593" t="s">
        <v>1254</v>
      </c>
      <c r="C582" s="593" t="s">
        <v>5700</v>
      </c>
    </row>
    <row r="583" spans="1:3">
      <c r="A583" s="593" t="s">
        <v>7425</v>
      </c>
      <c r="B583" s="593" t="s">
        <v>1254</v>
      </c>
      <c r="C583" s="593" t="s">
        <v>361</v>
      </c>
    </row>
    <row r="584" spans="1:3">
      <c r="A584" s="593" t="s">
        <v>7427</v>
      </c>
      <c r="B584" s="593" t="s">
        <v>1254</v>
      </c>
      <c r="C584" s="593" t="s">
        <v>5721</v>
      </c>
    </row>
    <row r="585" spans="1:3">
      <c r="A585" s="593" t="s">
        <v>7431</v>
      </c>
      <c r="B585" s="593" t="s">
        <v>1254</v>
      </c>
      <c r="C585" s="593" t="s">
        <v>489</v>
      </c>
    </row>
    <row r="586" spans="1:3">
      <c r="A586" s="593" t="s">
        <v>7441</v>
      </c>
      <c r="B586" s="593" t="s">
        <v>1254</v>
      </c>
      <c r="C586" s="593" t="s">
        <v>4166</v>
      </c>
    </row>
    <row r="587" spans="1:3">
      <c r="A587" s="593" t="s">
        <v>6810</v>
      </c>
      <c r="B587" s="593" t="s">
        <v>1254</v>
      </c>
      <c r="C587" s="593" t="s">
        <v>5722</v>
      </c>
    </row>
    <row r="588" spans="1:3">
      <c r="A588" s="593" t="s">
        <v>2228</v>
      </c>
      <c r="B588" s="593" t="s">
        <v>1254</v>
      </c>
      <c r="C588" s="593" t="s">
        <v>3569</v>
      </c>
    </row>
    <row r="589" spans="1:3">
      <c r="A589" s="593" t="s">
        <v>7442</v>
      </c>
      <c r="B589" s="593" t="s">
        <v>1254</v>
      </c>
      <c r="C589" s="593" t="s">
        <v>5752</v>
      </c>
    </row>
    <row r="590" spans="1:3">
      <c r="A590" s="593" t="s">
        <v>7444</v>
      </c>
      <c r="B590" s="593" t="s">
        <v>1254</v>
      </c>
      <c r="C590" s="593" t="s">
        <v>5756</v>
      </c>
    </row>
    <row r="591" spans="1:3">
      <c r="A591" s="593" t="s">
        <v>1518</v>
      </c>
      <c r="B591" s="593" t="s">
        <v>1254</v>
      </c>
      <c r="C591" s="593" t="s">
        <v>1699</v>
      </c>
    </row>
    <row r="592" spans="1:3">
      <c r="A592" s="593" t="s">
        <v>2335</v>
      </c>
      <c r="B592" s="593" t="s">
        <v>1278</v>
      </c>
    </row>
    <row r="593" spans="1:3">
      <c r="A593" s="593" t="s">
        <v>7446</v>
      </c>
      <c r="B593" s="593" t="s">
        <v>1278</v>
      </c>
      <c r="C593" s="593" t="s">
        <v>1678</v>
      </c>
    </row>
    <row r="594" spans="1:3">
      <c r="A594" s="593" t="s">
        <v>4739</v>
      </c>
      <c r="B594" s="593" t="s">
        <v>1278</v>
      </c>
      <c r="C594" s="593" t="s">
        <v>2036</v>
      </c>
    </row>
    <row r="595" spans="1:3">
      <c r="A595" s="593" t="s">
        <v>7448</v>
      </c>
      <c r="B595" s="593" t="s">
        <v>1278</v>
      </c>
      <c r="C595" s="593" t="s">
        <v>779</v>
      </c>
    </row>
    <row r="596" spans="1:3">
      <c r="A596" s="593" t="s">
        <v>5411</v>
      </c>
      <c r="B596" s="593" t="s">
        <v>1278</v>
      </c>
      <c r="C596" s="593" t="s">
        <v>150</v>
      </c>
    </row>
    <row r="597" spans="1:3">
      <c r="A597" s="593" t="s">
        <v>7450</v>
      </c>
      <c r="B597" s="593" t="s">
        <v>1278</v>
      </c>
      <c r="C597" s="593" t="s">
        <v>2539</v>
      </c>
    </row>
    <row r="598" spans="1:3">
      <c r="A598" s="593" t="s">
        <v>7453</v>
      </c>
      <c r="B598" s="593" t="s">
        <v>1278</v>
      </c>
      <c r="C598" s="593" t="s">
        <v>2669</v>
      </c>
    </row>
    <row r="599" spans="1:3">
      <c r="A599" s="593" t="s">
        <v>1874</v>
      </c>
      <c r="B599" s="593" t="s">
        <v>1278</v>
      </c>
      <c r="C599" s="593" t="s">
        <v>1385</v>
      </c>
    </row>
    <row r="600" spans="1:3">
      <c r="A600" s="593" t="s">
        <v>7461</v>
      </c>
      <c r="B600" s="593" t="s">
        <v>1278</v>
      </c>
      <c r="C600" s="593" t="s">
        <v>2935</v>
      </c>
    </row>
    <row r="601" spans="1:3">
      <c r="A601" s="593" t="s">
        <v>3246</v>
      </c>
      <c r="B601" s="593" t="s">
        <v>1278</v>
      </c>
      <c r="C601" s="593" t="s">
        <v>3136</v>
      </c>
    </row>
    <row r="602" spans="1:3">
      <c r="A602" s="593" t="s">
        <v>7463</v>
      </c>
      <c r="B602" s="593" t="s">
        <v>1278</v>
      </c>
      <c r="C602" s="593" t="s">
        <v>3261</v>
      </c>
    </row>
    <row r="603" spans="1:3">
      <c r="A603" s="593" t="s">
        <v>7447</v>
      </c>
      <c r="B603" s="593" t="s">
        <v>1278</v>
      </c>
      <c r="C603" s="593" t="s">
        <v>2651</v>
      </c>
    </row>
    <row r="604" spans="1:3">
      <c r="A604" s="593" t="s">
        <v>907</v>
      </c>
      <c r="B604" s="593" t="s">
        <v>1278</v>
      </c>
      <c r="C604" s="593" t="s">
        <v>1739</v>
      </c>
    </row>
    <row r="605" spans="1:3">
      <c r="A605" s="593" t="s">
        <v>5311</v>
      </c>
      <c r="B605" s="593" t="s">
        <v>1278</v>
      </c>
      <c r="C605" s="593" t="s">
        <v>2208</v>
      </c>
    </row>
    <row r="606" spans="1:3">
      <c r="A606" s="593" t="s">
        <v>2343</v>
      </c>
      <c r="B606" s="593" t="s">
        <v>1278</v>
      </c>
      <c r="C606" s="593" t="s">
        <v>981</v>
      </c>
    </row>
    <row r="607" spans="1:3">
      <c r="A607" s="593" t="s">
        <v>7479</v>
      </c>
      <c r="B607" s="593" t="s">
        <v>1278</v>
      </c>
      <c r="C607" s="593" t="s">
        <v>112</v>
      </c>
    </row>
    <row r="608" spans="1:3">
      <c r="A608" s="593" t="s">
        <v>7481</v>
      </c>
      <c r="B608" s="593" t="s">
        <v>1278</v>
      </c>
      <c r="C608" s="593" t="s">
        <v>716</v>
      </c>
    </row>
    <row r="609" spans="1:3">
      <c r="A609" s="593" t="s">
        <v>7485</v>
      </c>
      <c r="B609" s="593" t="s">
        <v>1278</v>
      </c>
      <c r="C609" s="593" t="s">
        <v>3620</v>
      </c>
    </row>
    <row r="610" spans="1:3">
      <c r="A610" s="593" t="s">
        <v>5805</v>
      </c>
      <c r="B610" s="593" t="s">
        <v>1278</v>
      </c>
      <c r="C610" s="593" t="s">
        <v>4040</v>
      </c>
    </row>
    <row r="611" spans="1:3">
      <c r="A611" s="593" t="s">
        <v>7490</v>
      </c>
      <c r="B611" s="593" t="s">
        <v>1278</v>
      </c>
      <c r="C611" s="593" t="s">
        <v>4141</v>
      </c>
    </row>
    <row r="612" spans="1:3">
      <c r="A612" s="593" t="s">
        <v>6724</v>
      </c>
      <c r="B612" s="593" t="s">
        <v>1278</v>
      </c>
      <c r="C612" s="593" t="s">
        <v>4195</v>
      </c>
    </row>
    <row r="613" spans="1:3">
      <c r="A613" s="593" t="s">
        <v>3567</v>
      </c>
      <c r="B613" s="593" t="s">
        <v>1278</v>
      </c>
      <c r="C613" s="593" t="s">
        <v>4134</v>
      </c>
    </row>
    <row r="614" spans="1:3">
      <c r="A614" s="593" t="s">
        <v>7495</v>
      </c>
      <c r="B614" s="593" t="s">
        <v>1278</v>
      </c>
      <c r="C614" s="593" t="s">
        <v>2775</v>
      </c>
    </row>
    <row r="615" spans="1:3">
      <c r="A615" s="593" t="s">
        <v>2555</v>
      </c>
      <c r="B615" s="593" t="s">
        <v>1278</v>
      </c>
      <c r="C615" s="593" t="s">
        <v>388</v>
      </c>
    </row>
    <row r="616" spans="1:3">
      <c r="A616" s="593" t="s">
        <v>7242</v>
      </c>
      <c r="B616" s="593" t="s">
        <v>1278</v>
      </c>
      <c r="C616" s="593" t="s">
        <v>4614</v>
      </c>
    </row>
    <row r="617" spans="1:3">
      <c r="A617" s="593" t="s">
        <v>7500</v>
      </c>
      <c r="B617" s="593" t="s">
        <v>1278</v>
      </c>
      <c r="C617" s="593" t="s">
        <v>4695</v>
      </c>
    </row>
    <row r="618" spans="1:3">
      <c r="A618" s="593" t="s">
        <v>7080</v>
      </c>
      <c r="B618" s="593" t="s">
        <v>1278</v>
      </c>
      <c r="C618" s="593" t="s">
        <v>1578</v>
      </c>
    </row>
    <row r="619" spans="1:3">
      <c r="A619" s="593" t="s">
        <v>7505</v>
      </c>
      <c r="B619" s="593" t="s">
        <v>1278</v>
      </c>
      <c r="C619" s="593" t="s">
        <v>4839</v>
      </c>
    </row>
    <row r="620" spans="1:3">
      <c r="A620" s="593" t="s">
        <v>4268</v>
      </c>
      <c r="B620" s="593" t="s">
        <v>1278</v>
      </c>
      <c r="C620" s="593" t="s">
        <v>4887</v>
      </c>
    </row>
    <row r="621" spans="1:3">
      <c r="A621" s="593" t="s">
        <v>3645</v>
      </c>
      <c r="B621" s="593" t="s">
        <v>1278</v>
      </c>
      <c r="C621" s="593" t="s">
        <v>1331</v>
      </c>
    </row>
    <row r="622" spans="1:3">
      <c r="A622" s="593" t="s">
        <v>5161</v>
      </c>
      <c r="B622" s="593" t="s">
        <v>1278</v>
      </c>
      <c r="C622" s="593" t="s">
        <v>4635</v>
      </c>
    </row>
    <row r="623" spans="1:3">
      <c r="A623" s="593" t="s">
        <v>6453</v>
      </c>
      <c r="B623" s="593" t="s">
        <v>1278</v>
      </c>
      <c r="C623" s="593" t="s">
        <v>5033</v>
      </c>
    </row>
    <row r="624" spans="1:3">
      <c r="A624" s="593" t="s">
        <v>7525</v>
      </c>
      <c r="B624" s="593" t="s">
        <v>1278</v>
      </c>
      <c r="C624" s="593" t="s">
        <v>5076</v>
      </c>
    </row>
    <row r="625" spans="1:3">
      <c r="A625" s="593" t="s">
        <v>2756</v>
      </c>
      <c r="B625" s="593" t="s">
        <v>1278</v>
      </c>
      <c r="C625" s="593" t="s">
        <v>5123</v>
      </c>
    </row>
    <row r="626" spans="1:3">
      <c r="A626" s="593" t="s">
        <v>7530</v>
      </c>
      <c r="B626" s="593" t="s">
        <v>1278</v>
      </c>
      <c r="C626" s="593" t="s">
        <v>2185</v>
      </c>
    </row>
    <row r="627" spans="1:3">
      <c r="A627" s="593" t="s">
        <v>7535</v>
      </c>
      <c r="B627" s="593" t="s">
        <v>1278</v>
      </c>
      <c r="C627" s="593" t="s">
        <v>5223</v>
      </c>
    </row>
    <row r="628" spans="1:3">
      <c r="A628" s="593" t="s">
        <v>1661</v>
      </c>
      <c r="B628" s="593" t="s">
        <v>1278</v>
      </c>
      <c r="C628" s="593" t="s">
        <v>5264</v>
      </c>
    </row>
    <row r="629" spans="1:3">
      <c r="A629" s="593" t="s">
        <v>7539</v>
      </c>
      <c r="B629" s="593" t="s">
        <v>1278</v>
      </c>
      <c r="C629" s="593" t="s">
        <v>6350</v>
      </c>
    </row>
    <row r="630" spans="1:3">
      <c r="A630" s="593" t="s">
        <v>2565</v>
      </c>
      <c r="B630" s="593" t="s">
        <v>1278</v>
      </c>
      <c r="C630" s="593" t="s">
        <v>5340</v>
      </c>
    </row>
    <row r="631" spans="1:3">
      <c r="A631" s="593" t="s">
        <v>7543</v>
      </c>
      <c r="B631" s="593" t="s">
        <v>1278</v>
      </c>
      <c r="C631" s="593" t="s">
        <v>2198</v>
      </c>
    </row>
    <row r="632" spans="1:3">
      <c r="A632" s="593" t="s">
        <v>7545</v>
      </c>
      <c r="B632" s="593" t="s">
        <v>1278</v>
      </c>
      <c r="C632" s="593" t="s">
        <v>3592</v>
      </c>
    </row>
    <row r="633" spans="1:3">
      <c r="A633" s="593" t="s">
        <v>78</v>
      </c>
      <c r="B633" s="593" t="s">
        <v>1278</v>
      </c>
      <c r="C633" s="593" t="s">
        <v>2253</v>
      </c>
    </row>
    <row r="634" spans="1:3">
      <c r="A634" s="593" t="s">
        <v>2782</v>
      </c>
      <c r="B634" s="593" t="s">
        <v>1278</v>
      </c>
      <c r="C634" s="593" t="s">
        <v>1897</v>
      </c>
    </row>
    <row r="635" spans="1:3">
      <c r="A635" s="593" t="s">
        <v>7554</v>
      </c>
      <c r="B635" s="593" t="s">
        <v>1278</v>
      </c>
      <c r="C635" s="593" t="s">
        <v>5477</v>
      </c>
    </row>
    <row r="636" spans="1:3">
      <c r="A636" s="593" t="s">
        <v>7557</v>
      </c>
      <c r="B636" s="593" t="s">
        <v>1278</v>
      </c>
      <c r="C636" s="593" t="s">
        <v>5511</v>
      </c>
    </row>
    <row r="637" spans="1:3">
      <c r="A637" s="593" t="s">
        <v>7561</v>
      </c>
      <c r="B637" s="593" t="s">
        <v>1278</v>
      </c>
      <c r="C637" s="593" t="s">
        <v>5530</v>
      </c>
    </row>
    <row r="638" spans="1:3">
      <c r="A638" s="593" t="s">
        <v>7563</v>
      </c>
      <c r="B638" s="593" t="s">
        <v>1278</v>
      </c>
      <c r="C638" s="593" t="s">
        <v>5558</v>
      </c>
    </row>
    <row r="639" spans="1:3">
      <c r="A639" s="593" t="s">
        <v>7569</v>
      </c>
      <c r="B639" s="593" t="s">
        <v>1278</v>
      </c>
      <c r="C639" s="593" t="s">
        <v>5583</v>
      </c>
    </row>
    <row r="640" spans="1:3">
      <c r="A640" s="593" t="s">
        <v>7438</v>
      </c>
      <c r="B640" s="593" t="s">
        <v>1278</v>
      </c>
      <c r="C640" s="593" t="s">
        <v>5608</v>
      </c>
    </row>
    <row r="641" spans="1:3">
      <c r="A641" s="593" t="s">
        <v>4674</v>
      </c>
      <c r="B641" s="593" t="s">
        <v>1278</v>
      </c>
      <c r="C641" s="593" t="s">
        <v>5620</v>
      </c>
    </row>
    <row r="642" spans="1:3">
      <c r="A642" s="593" t="s">
        <v>7580</v>
      </c>
      <c r="B642" s="593" t="s">
        <v>1278</v>
      </c>
      <c r="C642" s="593" t="s">
        <v>5640</v>
      </c>
    </row>
    <row r="643" spans="1:3">
      <c r="A643" s="593" t="s">
        <v>7581</v>
      </c>
      <c r="B643" s="593" t="s">
        <v>1278</v>
      </c>
      <c r="C643" s="593" t="s">
        <v>5658</v>
      </c>
    </row>
    <row r="644" spans="1:3">
      <c r="A644" s="593" t="s">
        <v>7587</v>
      </c>
      <c r="B644" s="593" t="s">
        <v>1278</v>
      </c>
      <c r="C644" s="593" t="s">
        <v>4750</v>
      </c>
    </row>
    <row r="645" spans="1:3">
      <c r="A645" s="593" t="s">
        <v>133</v>
      </c>
      <c r="B645" s="593" t="s">
        <v>1278</v>
      </c>
      <c r="C645" s="593" t="s">
        <v>646</v>
      </c>
    </row>
    <row r="646" spans="1:3">
      <c r="A646" s="593" t="s">
        <v>1777</v>
      </c>
      <c r="B646" s="593" t="s">
        <v>1278</v>
      </c>
      <c r="C646" s="593" t="s">
        <v>5703</v>
      </c>
    </row>
    <row r="647" spans="1:3">
      <c r="A647" s="593" t="s">
        <v>3475</v>
      </c>
      <c r="B647" s="593" t="s">
        <v>1281</v>
      </c>
    </row>
    <row r="648" spans="1:3">
      <c r="A648" s="593" t="s">
        <v>6039</v>
      </c>
      <c r="B648" s="593" t="s">
        <v>1281</v>
      </c>
      <c r="C648" s="593" t="s">
        <v>697</v>
      </c>
    </row>
    <row r="649" spans="1:3">
      <c r="A649" s="593" t="s">
        <v>1209</v>
      </c>
      <c r="B649" s="593" t="s">
        <v>1281</v>
      </c>
      <c r="C649" s="593" t="s">
        <v>602</v>
      </c>
    </row>
    <row r="650" spans="1:3">
      <c r="A650" s="593" t="s">
        <v>7596</v>
      </c>
      <c r="B650" s="593" t="s">
        <v>1281</v>
      </c>
      <c r="C650" s="593" t="s">
        <v>2237</v>
      </c>
    </row>
    <row r="651" spans="1:3">
      <c r="A651" s="593" t="s">
        <v>7608</v>
      </c>
      <c r="B651" s="593" t="s">
        <v>1281</v>
      </c>
      <c r="C651" s="593" t="s">
        <v>2077</v>
      </c>
    </row>
    <row r="652" spans="1:3">
      <c r="A652" s="593" t="s">
        <v>5906</v>
      </c>
      <c r="B652" s="593" t="s">
        <v>1281</v>
      </c>
      <c r="C652" s="593" t="s">
        <v>1374</v>
      </c>
    </row>
    <row r="653" spans="1:3">
      <c r="A653" s="593" t="s">
        <v>7617</v>
      </c>
      <c r="B653" s="593" t="s">
        <v>1281</v>
      </c>
      <c r="C653" s="593" t="s">
        <v>1803</v>
      </c>
    </row>
    <row r="654" spans="1:3">
      <c r="A654" s="593" t="s">
        <v>7618</v>
      </c>
      <c r="B654" s="593" t="s">
        <v>1281</v>
      </c>
      <c r="C654" s="593" t="s">
        <v>2791</v>
      </c>
    </row>
    <row r="655" spans="1:3">
      <c r="A655" s="593" t="s">
        <v>6589</v>
      </c>
      <c r="B655" s="593" t="s">
        <v>1281</v>
      </c>
      <c r="C655" s="593" t="s">
        <v>2941</v>
      </c>
    </row>
    <row r="656" spans="1:3">
      <c r="A656" s="593" t="s">
        <v>3674</v>
      </c>
      <c r="B656" s="593" t="s">
        <v>1281</v>
      </c>
      <c r="C656" s="593" t="s">
        <v>191</v>
      </c>
    </row>
    <row r="657" spans="1:3">
      <c r="A657" s="593" t="s">
        <v>4956</v>
      </c>
      <c r="B657" s="593" t="s">
        <v>1281</v>
      </c>
      <c r="C657" s="593" t="s">
        <v>3262</v>
      </c>
    </row>
    <row r="658" spans="1:3">
      <c r="A658" s="593" t="s">
        <v>6551</v>
      </c>
      <c r="B658" s="593" t="s">
        <v>1281</v>
      </c>
      <c r="C658" s="593" t="s">
        <v>3393</v>
      </c>
    </row>
    <row r="659" spans="1:3">
      <c r="A659" s="593" t="s">
        <v>7629</v>
      </c>
      <c r="B659" s="593" t="s">
        <v>1281</v>
      </c>
      <c r="C659" s="593" t="s">
        <v>3501</v>
      </c>
    </row>
    <row r="660" spans="1:3">
      <c r="A660" s="593" t="s">
        <v>7631</v>
      </c>
      <c r="B660" s="593" t="s">
        <v>1281</v>
      </c>
      <c r="C660" s="593" t="s">
        <v>2475</v>
      </c>
    </row>
    <row r="661" spans="1:3">
      <c r="A661" s="593" t="s">
        <v>7632</v>
      </c>
      <c r="B661" s="593" t="s">
        <v>1281</v>
      </c>
      <c r="C661" s="593" t="s">
        <v>3682</v>
      </c>
    </row>
    <row r="662" spans="1:3">
      <c r="A662" s="593" t="s">
        <v>7636</v>
      </c>
      <c r="B662" s="593" t="s">
        <v>1281</v>
      </c>
      <c r="C662" s="593" t="s">
        <v>3800</v>
      </c>
    </row>
    <row r="663" spans="1:3">
      <c r="A663" s="593" t="s">
        <v>7643</v>
      </c>
      <c r="B663" s="593" t="s">
        <v>1281</v>
      </c>
      <c r="C663" s="593" t="s">
        <v>3886</v>
      </c>
    </row>
    <row r="664" spans="1:3">
      <c r="A664" s="593" t="s">
        <v>7644</v>
      </c>
      <c r="B664" s="593" t="s">
        <v>1281</v>
      </c>
      <c r="C664" s="593" t="s">
        <v>3972</v>
      </c>
    </row>
    <row r="665" spans="1:3">
      <c r="A665" s="593" t="s">
        <v>6581</v>
      </c>
      <c r="B665" s="593" t="s">
        <v>1281</v>
      </c>
      <c r="C665" s="593" t="s">
        <v>4045</v>
      </c>
    </row>
    <row r="666" spans="1:3">
      <c r="A666" s="593" t="s">
        <v>7649</v>
      </c>
      <c r="B666" s="593" t="s">
        <v>1281</v>
      </c>
      <c r="C666" s="593" t="s">
        <v>4142</v>
      </c>
    </row>
    <row r="667" spans="1:3">
      <c r="A667" s="593" t="s">
        <v>4890</v>
      </c>
      <c r="B667" s="593" t="s">
        <v>1281</v>
      </c>
      <c r="C667" s="593" t="s">
        <v>4251</v>
      </c>
    </row>
    <row r="668" spans="1:3">
      <c r="A668" s="593" t="s">
        <v>7249</v>
      </c>
      <c r="B668" s="593" t="s">
        <v>1281</v>
      </c>
      <c r="C668" s="593" t="s">
        <v>4353</v>
      </c>
    </row>
    <row r="669" spans="1:3">
      <c r="A669" s="593" t="s">
        <v>7138</v>
      </c>
      <c r="B669" s="593" t="s">
        <v>1281</v>
      </c>
      <c r="C669" s="593" t="s">
        <v>2383</v>
      </c>
    </row>
    <row r="670" spans="1:3">
      <c r="A670" s="593" t="s">
        <v>7662</v>
      </c>
      <c r="B670" s="593" t="s">
        <v>1281</v>
      </c>
      <c r="C670" s="593" t="s">
        <v>4531</v>
      </c>
    </row>
    <row r="671" spans="1:3">
      <c r="A671" s="593" t="s">
        <v>6448</v>
      </c>
      <c r="B671" s="593" t="s">
        <v>1281</v>
      </c>
      <c r="C671" s="593" t="s">
        <v>1870</v>
      </c>
    </row>
    <row r="672" spans="1:3">
      <c r="A672" s="593" t="s">
        <v>7670</v>
      </c>
      <c r="B672" s="593" t="s">
        <v>1281</v>
      </c>
      <c r="C672" s="593" t="s">
        <v>4129</v>
      </c>
    </row>
    <row r="673" spans="1:3">
      <c r="A673" s="593" t="s">
        <v>6622</v>
      </c>
      <c r="B673" s="593" t="s">
        <v>1281</v>
      </c>
      <c r="C673" s="593" t="s">
        <v>4767</v>
      </c>
    </row>
    <row r="674" spans="1:3">
      <c r="A674" s="593" t="s">
        <v>7040</v>
      </c>
      <c r="B674" s="593" t="s">
        <v>1281</v>
      </c>
      <c r="C674" s="593" t="s">
        <v>859</v>
      </c>
    </row>
    <row r="675" spans="1:3">
      <c r="A675" s="593" t="s">
        <v>7677</v>
      </c>
      <c r="B675" s="593" t="s">
        <v>1281</v>
      </c>
      <c r="C675" s="593" t="s">
        <v>3074</v>
      </c>
    </row>
    <row r="676" spans="1:3">
      <c r="A676" s="593" t="s">
        <v>1960</v>
      </c>
      <c r="B676" s="593" t="s">
        <v>1281</v>
      </c>
      <c r="C676" s="593" t="s">
        <v>2840</v>
      </c>
    </row>
    <row r="677" spans="1:3">
      <c r="A677" s="593" t="s">
        <v>3345</v>
      </c>
      <c r="B677" s="593" t="s">
        <v>1281</v>
      </c>
      <c r="C677" s="593" t="s">
        <v>1720</v>
      </c>
    </row>
    <row r="678" spans="1:3">
      <c r="A678" s="593" t="s">
        <v>460</v>
      </c>
      <c r="B678" s="593" t="s">
        <v>1281</v>
      </c>
      <c r="C678" s="593" t="s">
        <v>5040</v>
      </c>
    </row>
    <row r="679" spans="1:3">
      <c r="A679" s="593" t="s">
        <v>7686</v>
      </c>
      <c r="B679" s="593" t="s">
        <v>1281</v>
      </c>
      <c r="C679" s="593" t="s">
        <v>5078</v>
      </c>
    </row>
    <row r="680" spans="1:3">
      <c r="A680" s="593" t="s">
        <v>7691</v>
      </c>
      <c r="B680" s="593" t="s">
        <v>1281</v>
      </c>
      <c r="C680" s="593" t="s">
        <v>5126</v>
      </c>
    </row>
    <row r="681" spans="1:3">
      <c r="A681" s="593" t="s">
        <v>991</v>
      </c>
      <c r="B681" s="593" t="s">
        <v>1281</v>
      </c>
      <c r="C681" s="593" t="s">
        <v>1455</v>
      </c>
    </row>
    <row r="682" spans="1:3">
      <c r="A682" s="593" t="s">
        <v>7000</v>
      </c>
      <c r="B682" s="593" t="s">
        <v>1281</v>
      </c>
      <c r="C682" s="593" t="s">
        <v>3420</v>
      </c>
    </row>
    <row r="683" spans="1:3">
      <c r="A683" s="593" t="s">
        <v>7697</v>
      </c>
      <c r="B683" s="593" t="s">
        <v>1281</v>
      </c>
      <c r="C683" s="593" t="s">
        <v>5267</v>
      </c>
    </row>
    <row r="684" spans="1:3">
      <c r="A684" s="593" t="s">
        <v>7699</v>
      </c>
      <c r="B684" s="593" t="s">
        <v>1281</v>
      </c>
      <c r="C684" s="593" t="s">
        <v>419</v>
      </c>
    </row>
    <row r="685" spans="1:3">
      <c r="A685" s="593" t="s">
        <v>7702</v>
      </c>
      <c r="B685" s="593" t="s">
        <v>1281</v>
      </c>
      <c r="C685" s="593" t="s">
        <v>182</v>
      </c>
    </row>
    <row r="686" spans="1:3">
      <c r="A686" s="593" t="s">
        <v>7707</v>
      </c>
      <c r="B686" s="593" t="s">
        <v>1281</v>
      </c>
      <c r="C686" s="593" t="s">
        <v>5365</v>
      </c>
    </row>
    <row r="687" spans="1:3">
      <c r="A687" s="593" t="s">
        <v>7710</v>
      </c>
      <c r="B687" s="593" t="s">
        <v>1281</v>
      </c>
      <c r="C687" s="593" t="s">
        <v>2039</v>
      </c>
    </row>
    <row r="688" spans="1:3">
      <c r="A688" s="593" t="s">
        <v>4846</v>
      </c>
      <c r="B688" s="593" t="s">
        <v>1281</v>
      </c>
      <c r="C688" s="593" t="s">
        <v>5412</v>
      </c>
    </row>
    <row r="689" spans="1:3">
      <c r="A689" s="593" t="s">
        <v>7716</v>
      </c>
      <c r="B689" s="593" t="s">
        <v>1281</v>
      </c>
      <c r="C689" s="593" t="s">
        <v>5449</v>
      </c>
    </row>
    <row r="690" spans="1:3">
      <c r="A690" s="593" t="s">
        <v>7719</v>
      </c>
      <c r="B690" s="593" t="s">
        <v>1281</v>
      </c>
      <c r="C690" s="593" t="s">
        <v>5478</v>
      </c>
    </row>
    <row r="691" spans="1:3">
      <c r="A691" s="593" t="s">
        <v>2721</v>
      </c>
      <c r="B691" s="593" t="s">
        <v>1281</v>
      </c>
      <c r="C691" s="593" t="s">
        <v>5514</v>
      </c>
    </row>
    <row r="692" spans="1:3">
      <c r="A692" s="593" t="s">
        <v>7725</v>
      </c>
      <c r="B692" s="593" t="s">
        <v>1281</v>
      </c>
      <c r="C692" s="593" t="s">
        <v>1732</v>
      </c>
    </row>
    <row r="693" spans="1:3">
      <c r="A693" s="593" t="s">
        <v>7732</v>
      </c>
      <c r="B693" s="593" t="s">
        <v>1281</v>
      </c>
      <c r="C693" s="593" t="s">
        <v>3728</v>
      </c>
    </row>
    <row r="694" spans="1:3">
      <c r="A694" s="593" t="s">
        <v>7742</v>
      </c>
      <c r="B694" s="593" t="s">
        <v>1281</v>
      </c>
      <c r="C694" s="593" t="s">
        <v>5586</v>
      </c>
    </row>
    <row r="695" spans="1:3">
      <c r="A695" s="593" t="s">
        <v>7120</v>
      </c>
      <c r="B695" s="593" t="s">
        <v>1281</v>
      </c>
      <c r="C695" s="593" t="s">
        <v>2145</v>
      </c>
    </row>
    <row r="696" spans="1:3">
      <c r="A696" s="593" t="s">
        <v>7354</v>
      </c>
      <c r="B696" s="593" t="s">
        <v>1281</v>
      </c>
      <c r="C696" s="593" t="s">
        <v>5622</v>
      </c>
    </row>
    <row r="697" spans="1:3">
      <c r="A697" s="593" t="s">
        <v>4594</v>
      </c>
      <c r="B697" s="593" t="s">
        <v>1281</v>
      </c>
      <c r="C697" s="593" t="s">
        <v>5641</v>
      </c>
    </row>
    <row r="698" spans="1:3">
      <c r="A698" s="593" t="s">
        <v>6861</v>
      </c>
      <c r="B698" s="593" t="s">
        <v>1281</v>
      </c>
      <c r="C698" s="593" t="s">
        <v>4720</v>
      </c>
    </row>
    <row r="699" spans="1:3">
      <c r="A699" s="593" t="s">
        <v>1168</v>
      </c>
      <c r="B699" s="593" t="s">
        <v>1281</v>
      </c>
      <c r="C699" s="593" t="s">
        <v>5685</v>
      </c>
    </row>
    <row r="700" spans="1:3">
      <c r="A700" s="593" t="s">
        <v>7191</v>
      </c>
      <c r="B700" s="593" t="s">
        <v>1281</v>
      </c>
      <c r="C700" s="593" t="s">
        <v>5688</v>
      </c>
    </row>
    <row r="701" spans="1:3">
      <c r="A701" s="593" t="s">
        <v>1012</v>
      </c>
      <c r="B701" s="593" t="s">
        <v>1281</v>
      </c>
      <c r="C701" s="593" t="s">
        <v>1712</v>
      </c>
    </row>
    <row r="702" spans="1:3">
      <c r="A702" s="593" t="s">
        <v>7749</v>
      </c>
      <c r="B702" s="593" t="s">
        <v>1281</v>
      </c>
      <c r="C702" s="593" t="s">
        <v>9</v>
      </c>
    </row>
    <row r="703" spans="1:3">
      <c r="A703" s="593" t="s">
        <v>7751</v>
      </c>
      <c r="B703" s="593" t="s">
        <v>1281</v>
      </c>
      <c r="C703" s="593" t="s">
        <v>5725</v>
      </c>
    </row>
    <row r="704" spans="1:3">
      <c r="A704" s="593" t="s">
        <v>7754</v>
      </c>
      <c r="B704" s="593" t="s">
        <v>1281</v>
      </c>
      <c r="C704" s="593" t="s">
        <v>1783</v>
      </c>
    </row>
    <row r="705" spans="1:3">
      <c r="A705" s="593" t="s">
        <v>498</v>
      </c>
      <c r="B705" s="593" t="s">
        <v>1281</v>
      </c>
      <c r="C705" s="593" t="s">
        <v>3805</v>
      </c>
    </row>
    <row r="706" spans="1:3">
      <c r="A706" s="593" t="s">
        <v>4670</v>
      </c>
      <c r="B706" s="593" t="s">
        <v>1281</v>
      </c>
      <c r="C706" s="593" t="s">
        <v>5741</v>
      </c>
    </row>
    <row r="707" spans="1:3">
      <c r="A707" s="593" t="s">
        <v>7756</v>
      </c>
      <c r="B707" s="593" t="s">
        <v>1281</v>
      </c>
      <c r="C707" s="593" t="s">
        <v>5744</v>
      </c>
    </row>
    <row r="708" spans="1:3">
      <c r="A708" s="593" t="s">
        <v>7717</v>
      </c>
      <c r="B708" s="593" t="s">
        <v>1281</v>
      </c>
      <c r="C708" s="593" t="s">
        <v>4147</v>
      </c>
    </row>
    <row r="709" spans="1:3">
      <c r="A709" s="593" t="s">
        <v>1964</v>
      </c>
      <c r="B709" s="593" t="s">
        <v>1281</v>
      </c>
      <c r="C709" s="593" t="s">
        <v>2937</v>
      </c>
    </row>
    <row r="710" spans="1:3">
      <c r="A710" s="593" t="s">
        <v>3120</v>
      </c>
      <c r="B710" s="593" t="s">
        <v>10417</v>
      </c>
    </row>
    <row r="711" spans="1:3">
      <c r="A711" s="593" t="s">
        <v>855</v>
      </c>
      <c r="B711" s="593" t="s">
        <v>10417</v>
      </c>
      <c r="C711" s="593" t="s">
        <v>1692</v>
      </c>
    </row>
    <row r="712" spans="1:3">
      <c r="A712" s="593" t="s">
        <v>7761</v>
      </c>
      <c r="B712" s="593" t="s">
        <v>10417</v>
      </c>
      <c r="C712" s="593" t="s">
        <v>1910</v>
      </c>
    </row>
    <row r="713" spans="1:3">
      <c r="A713" s="593" t="s">
        <v>7325</v>
      </c>
      <c r="B713" s="593" t="s">
        <v>10417</v>
      </c>
      <c r="C713" s="593" t="s">
        <v>739</v>
      </c>
    </row>
    <row r="714" spans="1:3">
      <c r="A714" s="593" t="s">
        <v>7763</v>
      </c>
      <c r="B714" s="593" t="s">
        <v>10417</v>
      </c>
      <c r="C714" s="593" t="s">
        <v>2166</v>
      </c>
    </row>
    <row r="715" spans="1:3">
      <c r="A715" s="593" t="s">
        <v>7768</v>
      </c>
      <c r="B715" s="593" t="s">
        <v>10417</v>
      </c>
      <c r="C715" s="593" t="s">
        <v>2550</v>
      </c>
    </row>
    <row r="716" spans="1:3">
      <c r="A716" s="593" t="s">
        <v>7769</v>
      </c>
      <c r="B716" s="593" t="s">
        <v>10417</v>
      </c>
      <c r="C716" s="593" t="s">
        <v>2675</v>
      </c>
    </row>
    <row r="717" spans="1:3">
      <c r="A717" s="593" t="s">
        <v>1867</v>
      </c>
      <c r="B717" s="593" t="s">
        <v>10417</v>
      </c>
      <c r="C717" s="593" t="s">
        <v>2799</v>
      </c>
    </row>
    <row r="718" spans="1:3">
      <c r="A718" s="593" t="s">
        <v>7774</v>
      </c>
      <c r="B718" s="593" t="s">
        <v>10417</v>
      </c>
      <c r="C718" s="593" t="s">
        <v>2945</v>
      </c>
    </row>
    <row r="719" spans="1:3">
      <c r="A719" s="593" t="s">
        <v>5154</v>
      </c>
      <c r="B719" s="593" t="s">
        <v>10417</v>
      </c>
      <c r="C719" s="593" t="s">
        <v>28</v>
      </c>
    </row>
    <row r="720" spans="1:3">
      <c r="A720" s="593" t="s">
        <v>207</v>
      </c>
      <c r="B720" s="593" t="s">
        <v>10417</v>
      </c>
      <c r="C720" s="593" t="s">
        <v>3268</v>
      </c>
    </row>
    <row r="721" spans="1:3">
      <c r="A721" s="593" t="s">
        <v>6937</v>
      </c>
      <c r="B721" s="593" t="s">
        <v>10417</v>
      </c>
      <c r="C721" s="593" t="s">
        <v>3398</v>
      </c>
    </row>
    <row r="722" spans="1:3">
      <c r="A722" s="593" t="s">
        <v>7784</v>
      </c>
      <c r="B722" s="593" t="s">
        <v>10417</v>
      </c>
      <c r="C722" s="593" t="s">
        <v>3505</v>
      </c>
    </row>
    <row r="723" spans="1:3">
      <c r="A723" s="593" t="s">
        <v>7791</v>
      </c>
      <c r="B723" s="593" t="s">
        <v>10417</v>
      </c>
      <c r="C723" s="593" t="s">
        <v>147</v>
      </c>
    </row>
    <row r="724" spans="1:3">
      <c r="A724" s="593" t="s">
        <v>6703</v>
      </c>
      <c r="B724" s="593" t="s">
        <v>10417</v>
      </c>
      <c r="C724" s="593" t="s">
        <v>3683</v>
      </c>
    </row>
    <row r="725" spans="1:3">
      <c r="A725" s="593" t="s">
        <v>7794</v>
      </c>
      <c r="B725" s="593" t="s">
        <v>10417</v>
      </c>
      <c r="C725" s="593" t="s">
        <v>3802</v>
      </c>
    </row>
    <row r="726" spans="1:3">
      <c r="A726" s="593" t="s">
        <v>7795</v>
      </c>
      <c r="B726" s="593" t="s">
        <v>10417</v>
      </c>
      <c r="C726" s="593" t="s">
        <v>3890</v>
      </c>
    </row>
    <row r="727" spans="1:3">
      <c r="A727" s="593" t="s">
        <v>5215</v>
      </c>
      <c r="B727" s="593" t="s">
        <v>10417</v>
      </c>
      <c r="C727" s="593" t="s">
        <v>1670</v>
      </c>
    </row>
    <row r="728" spans="1:3">
      <c r="A728" s="593" t="s">
        <v>2964</v>
      </c>
      <c r="B728" s="593" t="s">
        <v>10417</v>
      </c>
      <c r="C728" s="593" t="s">
        <v>4052</v>
      </c>
    </row>
    <row r="729" spans="1:3">
      <c r="A729" s="593" t="s">
        <v>7800</v>
      </c>
      <c r="B729" s="593" t="s">
        <v>10417</v>
      </c>
      <c r="C729" s="593" t="s">
        <v>4148</v>
      </c>
    </row>
    <row r="730" spans="1:3">
      <c r="A730" s="593" t="s">
        <v>7806</v>
      </c>
      <c r="B730" s="593" t="s">
        <v>10417</v>
      </c>
      <c r="C730" s="593" t="s">
        <v>1175</v>
      </c>
    </row>
    <row r="731" spans="1:3">
      <c r="A731" s="593" t="s">
        <v>7808</v>
      </c>
      <c r="B731" s="593" t="s">
        <v>10417</v>
      </c>
      <c r="C731" s="593" t="s">
        <v>4355</v>
      </c>
    </row>
    <row r="732" spans="1:3">
      <c r="A732" s="593" t="s">
        <v>7812</v>
      </c>
      <c r="B732" s="593" t="s">
        <v>10417</v>
      </c>
      <c r="C732" s="593" t="s">
        <v>4446</v>
      </c>
    </row>
    <row r="733" spans="1:3">
      <c r="A733" s="593" t="s">
        <v>7816</v>
      </c>
      <c r="B733" s="593" t="s">
        <v>10417</v>
      </c>
      <c r="C733" s="593" t="s">
        <v>4535</v>
      </c>
    </row>
    <row r="734" spans="1:3">
      <c r="A734" s="593" t="s">
        <v>7820</v>
      </c>
      <c r="B734" s="593" t="s">
        <v>10417</v>
      </c>
      <c r="C734" s="593" t="s">
        <v>4616</v>
      </c>
    </row>
    <row r="735" spans="1:3">
      <c r="A735" s="593" t="s">
        <v>1159</v>
      </c>
      <c r="B735" s="593" t="s">
        <v>10417</v>
      </c>
      <c r="C735" s="593" t="s">
        <v>4697</v>
      </c>
    </row>
    <row r="736" spans="1:3">
      <c r="A736" s="593" t="s">
        <v>7824</v>
      </c>
      <c r="B736" s="593" t="s">
        <v>10417</v>
      </c>
      <c r="C736" s="593" t="s">
        <v>4776</v>
      </c>
    </row>
    <row r="737" spans="1:3">
      <c r="A737" s="593" t="s">
        <v>7827</v>
      </c>
      <c r="B737" s="593" t="s">
        <v>10417</v>
      </c>
      <c r="C737" s="593" t="s">
        <v>4840</v>
      </c>
    </row>
    <row r="738" spans="1:3">
      <c r="A738" s="593" t="s">
        <v>1942</v>
      </c>
      <c r="B738" s="593" t="s">
        <v>10417</v>
      </c>
      <c r="C738" s="593" t="s">
        <v>4892</v>
      </c>
    </row>
    <row r="739" spans="1:3">
      <c r="A739" s="593" t="s">
        <v>5813</v>
      </c>
      <c r="B739" s="593" t="s">
        <v>10417</v>
      </c>
      <c r="C739" s="593" t="s">
        <v>1569</v>
      </c>
    </row>
    <row r="740" spans="1:3">
      <c r="A740" s="593" t="s">
        <v>7833</v>
      </c>
      <c r="B740" s="593" t="s">
        <v>10417</v>
      </c>
      <c r="C740" s="593" t="s">
        <v>653</v>
      </c>
    </row>
    <row r="741" spans="1:3">
      <c r="A741" s="593" t="s">
        <v>7836</v>
      </c>
      <c r="B741" s="593" t="s">
        <v>10417</v>
      </c>
      <c r="C741" s="593" t="s">
        <v>2595</v>
      </c>
    </row>
    <row r="742" spans="1:3">
      <c r="A742" s="593" t="s">
        <v>3767</v>
      </c>
      <c r="B742" s="593" t="s">
        <v>10417</v>
      </c>
      <c r="C742" s="593" t="s">
        <v>5083</v>
      </c>
    </row>
    <row r="743" spans="1:3">
      <c r="A743" s="593" t="s">
        <v>7723</v>
      </c>
      <c r="B743" s="593" t="s">
        <v>10417</v>
      </c>
      <c r="C743" s="593" t="s">
        <v>5127</v>
      </c>
    </row>
    <row r="744" spans="1:3">
      <c r="A744" s="593" t="s">
        <v>2437</v>
      </c>
      <c r="B744" s="593" t="s">
        <v>1293</v>
      </c>
    </row>
    <row r="745" spans="1:3">
      <c r="A745" s="593" t="s">
        <v>7844</v>
      </c>
      <c r="B745" s="593" t="s">
        <v>1293</v>
      </c>
      <c r="C745" s="593" t="s">
        <v>1352</v>
      </c>
    </row>
    <row r="746" spans="1:3">
      <c r="A746" s="593" t="s">
        <v>3803</v>
      </c>
      <c r="B746" s="593" t="s">
        <v>1293</v>
      </c>
      <c r="C746" s="593" t="s">
        <v>831</v>
      </c>
    </row>
    <row r="747" spans="1:3">
      <c r="A747" s="593" t="s">
        <v>7848</v>
      </c>
      <c r="B747" s="593" t="s">
        <v>1293</v>
      </c>
      <c r="C747" s="593" t="s">
        <v>85</v>
      </c>
    </row>
    <row r="748" spans="1:3">
      <c r="A748" s="593" t="s">
        <v>7855</v>
      </c>
      <c r="B748" s="593" t="s">
        <v>1293</v>
      </c>
      <c r="C748" s="593" t="s">
        <v>2408</v>
      </c>
    </row>
    <row r="749" spans="1:3">
      <c r="A749" s="593" t="s">
        <v>7779</v>
      </c>
      <c r="B749" s="593" t="s">
        <v>1293</v>
      </c>
      <c r="C749" s="593" t="s">
        <v>2544</v>
      </c>
    </row>
    <row r="750" spans="1:3">
      <c r="A750" s="593" t="s">
        <v>7862</v>
      </c>
      <c r="B750" s="593" t="s">
        <v>1293</v>
      </c>
      <c r="C750" s="593" t="s">
        <v>2677</v>
      </c>
    </row>
    <row r="751" spans="1:3">
      <c r="A751" s="593" t="s">
        <v>7867</v>
      </c>
      <c r="B751" s="593" t="s">
        <v>1293</v>
      </c>
      <c r="C751" s="593" t="s">
        <v>798</v>
      </c>
    </row>
    <row r="752" spans="1:3">
      <c r="A752" s="593" t="s">
        <v>6559</v>
      </c>
      <c r="B752" s="593" t="s">
        <v>1293</v>
      </c>
      <c r="C752" s="593" t="s">
        <v>2951</v>
      </c>
    </row>
    <row r="753" spans="1:3">
      <c r="A753" s="593" t="s">
        <v>3259</v>
      </c>
      <c r="B753" s="593" t="s">
        <v>1293</v>
      </c>
      <c r="C753" s="593" t="s">
        <v>3141</v>
      </c>
    </row>
    <row r="754" spans="1:3">
      <c r="A754" s="593" t="s">
        <v>4579</v>
      </c>
      <c r="B754" s="593" t="s">
        <v>1293</v>
      </c>
      <c r="C754" s="593" t="s">
        <v>3274</v>
      </c>
    </row>
    <row r="755" spans="1:3">
      <c r="A755" s="593" t="s">
        <v>3429</v>
      </c>
      <c r="B755" s="593" t="s">
        <v>1293</v>
      </c>
      <c r="C755" s="593" t="s">
        <v>3400</v>
      </c>
    </row>
    <row r="756" spans="1:3">
      <c r="A756" s="593" t="s">
        <v>2939</v>
      </c>
      <c r="B756" s="593" t="s">
        <v>1293</v>
      </c>
      <c r="C756" s="593" t="s">
        <v>911</v>
      </c>
    </row>
    <row r="757" spans="1:3">
      <c r="A757" s="593" t="s">
        <v>4289</v>
      </c>
      <c r="B757" s="593" t="s">
        <v>1293</v>
      </c>
      <c r="C757" s="593" t="s">
        <v>2601</v>
      </c>
    </row>
    <row r="758" spans="1:3">
      <c r="A758" s="593" t="s">
        <v>7538</v>
      </c>
      <c r="B758" s="593" t="s">
        <v>1293</v>
      </c>
      <c r="C758" s="593" t="s">
        <v>2682</v>
      </c>
    </row>
    <row r="759" spans="1:3">
      <c r="A759" s="593" t="s">
        <v>7871</v>
      </c>
      <c r="B759" s="593" t="s">
        <v>1293</v>
      </c>
      <c r="C759" s="593" t="s">
        <v>985</v>
      </c>
    </row>
    <row r="760" spans="1:3">
      <c r="A760" s="593" t="s">
        <v>6480</v>
      </c>
      <c r="B760" s="593" t="s">
        <v>1293</v>
      </c>
      <c r="C760" s="593" t="s">
        <v>3446</v>
      </c>
    </row>
    <row r="761" spans="1:3">
      <c r="A761" s="593" t="s">
        <v>3992</v>
      </c>
      <c r="B761" s="593" t="s">
        <v>1293</v>
      </c>
      <c r="C761" s="593" t="s">
        <v>3240</v>
      </c>
    </row>
    <row r="762" spans="1:3">
      <c r="A762" s="593" t="s">
        <v>3892</v>
      </c>
      <c r="B762" s="593" t="s">
        <v>1293</v>
      </c>
      <c r="C762" s="593" t="s">
        <v>2514</v>
      </c>
    </row>
    <row r="763" spans="1:3">
      <c r="A763" s="593" t="s">
        <v>7876</v>
      </c>
      <c r="B763" s="593" t="s">
        <v>1293</v>
      </c>
      <c r="C763" s="593" t="s">
        <v>1110</v>
      </c>
    </row>
    <row r="764" spans="1:3">
      <c r="A764" s="593" t="s">
        <v>7711</v>
      </c>
      <c r="B764" s="593" t="s">
        <v>1293</v>
      </c>
      <c r="C764" s="593" t="s">
        <v>4252</v>
      </c>
    </row>
    <row r="765" spans="1:3">
      <c r="A765" s="593" t="s">
        <v>7016</v>
      </c>
      <c r="B765" s="593" t="s">
        <v>1293</v>
      </c>
      <c r="C765" s="593" t="s">
        <v>4356</v>
      </c>
    </row>
    <row r="766" spans="1:3">
      <c r="A766" s="593" t="s">
        <v>7877</v>
      </c>
      <c r="B766" s="593" t="s">
        <v>1293</v>
      </c>
      <c r="C766" s="593" t="s">
        <v>4448</v>
      </c>
    </row>
    <row r="767" spans="1:3">
      <c r="A767" s="593" t="s">
        <v>4537</v>
      </c>
      <c r="B767" s="593" t="s">
        <v>1293</v>
      </c>
      <c r="C767" s="593" t="s">
        <v>1302</v>
      </c>
    </row>
    <row r="768" spans="1:3">
      <c r="A768" s="593" t="s">
        <v>7885</v>
      </c>
      <c r="B768" s="593" t="s">
        <v>1293</v>
      </c>
      <c r="C768" s="593" t="s">
        <v>1207</v>
      </c>
    </row>
    <row r="769" spans="1:3">
      <c r="A769" s="593" t="s">
        <v>7887</v>
      </c>
      <c r="B769" s="593" t="s">
        <v>1293</v>
      </c>
      <c r="C769" s="593" t="s">
        <v>4686</v>
      </c>
    </row>
    <row r="770" spans="1:3">
      <c r="A770" s="593" t="s">
        <v>3188</v>
      </c>
      <c r="B770" s="593" t="s">
        <v>1293</v>
      </c>
      <c r="C770" s="593" t="s">
        <v>4779</v>
      </c>
    </row>
    <row r="771" spans="1:3">
      <c r="A771" s="593" t="s">
        <v>492</v>
      </c>
      <c r="B771" s="593" t="s">
        <v>1293</v>
      </c>
      <c r="C771" s="593" t="s">
        <v>4036</v>
      </c>
    </row>
    <row r="772" spans="1:3">
      <c r="A772" s="593" t="s">
        <v>7896</v>
      </c>
      <c r="B772" s="593" t="s">
        <v>1293</v>
      </c>
      <c r="C772" s="593" t="s">
        <v>2886</v>
      </c>
    </row>
    <row r="773" spans="1:3">
      <c r="A773" s="593" t="s">
        <v>7900</v>
      </c>
      <c r="B773" s="593" t="s">
        <v>1293</v>
      </c>
      <c r="C773" s="593" t="s">
        <v>1494</v>
      </c>
    </row>
    <row r="774" spans="1:3">
      <c r="A774" s="593" t="s">
        <v>2574</v>
      </c>
      <c r="B774" s="593" t="s">
        <v>1293</v>
      </c>
      <c r="C774" s="593" t="s">
        <v>1709</v>
      </c>
    </row>
    <row r="775" spans="1:3">
      <c r="A775" s="593" t="s">
        <v>3782</v>
      </c>
      <c r="B775" s="593" t="s">
        <v>1308</v>
      </c>
    </row>
    <row r="776" spans="1:3">
      <c r="A776" s="593" t="s">
        <v>7905</v>
      </c>
      <c r="B776" s="593" t="s">
        <v>1308</v>
      </c>
      <c r="C776" s="593" t="s">
        <v>1706</v>
      </c>
    </row>
    <row r="777" spans="1:3">
      <c r="A777" s="593" t="s">
        <v>1375</v>
      </c>
      <c r="B777" s="593" t="s">
        <v>1308</v>
      </c>
      <c r="C777" s="593" t="s">
        <v>2048</v>
      </c>
    </row>
    <row r="778" spans="1:3">
      <c r="A778" s="593" t="s">
        <v>919</v>
      </c>
      <c r="B778" s="593" t="s">
        <v>1308</v>
      </c>
      <c r="C778" s="593" t="s">
        <v>1785</v>
      </c>
    </row>
    <row r="779" spans="1:3">
      <c r="A779" s="593" t="s">
        <v>1778</v>
      </c>
      <c r="B779" s="593" t="s">
        <v>1308</v>
      </c>
      <c r="C779" s="593" t="s">
        <v>1485</v>
      </c>
    </row>
    <row r="780" spans="1:3">
      <c r="A780" s="593" t="s">
        <v>1231</v>
      </c>
      <c r="B780" s="593" t="s">
        <v>1308</v>
      </c>
      <c r="C780" s="593" t="s">
        <v>467</v>
      </c>
    </row>
    <row r="781" spans="1:3">
      <c r="A781" s="593" t="s">
        <v>5686</v>
      </c>
      <c r="B781" s="593" t="s">
        <v>1308</v>
      </c>
      <c r="C781" s="593" t="s">
        <v>2283</v>
      </c>
    </row>
    <row r="782" spans="1:3">
      <c r="A782" s="593" t="s">
        <v>7912</v>
      </c>
      <c r="B782" s="593" t="s">
        <v>1308</v>
      </c>
      <c r="C782" s="593" t="s">
        <v>2802</v>
      </c>
    </row>
    <row r="783" spans="1:3">
      <c r="A783" s="593" t="s">
        <v>399</v>
      </c>
      <c r="B783" s="593" t="s">
        <v>1308</v>
      </c>
      <c r="C783" s="593" t="s">
        <v>2956</v>
      </c>
    </row>
    <row r="784" spans="1:3">
      <c r="A784" s="593" t="s">
        <v>7918</v>
      </c>
      <c r="B784" s="593" t="s">
        <v>1308</v>
      </c>
      <c r="C784" s="593" t="s">
        <v>721</v>
      </c>
    </row>
    <row r="785" spans="1:3">
      <c r="A785" s="593" t="s">
        <v>6708</v>
      </c>
      <c r="B785" s="593" t="s">
        <v>1308</v>
      </c>
      <c r="C785" s="593" t="s">
        <v>885</v>
      </c>
    </row>
    <row r="786" spans="1:3">
      <c r="A786" s="593" t="s">
        <v>7924</v>
      </c>
      <c r="B786" s="593" t="s">
        <v>1308</v>
      </c>
      <c r="C786" s="593" t="s">
        <v>2910</v>
      </c>
    </row>
    <row r="787" spans="1:3">
      <c r="A787" s="593" t="s">
        <v>3729</v>
      </c>
      <c r="B787" s="593" t="s">
        <v>1308</v>
      </c>
      <c r="C787" s="593" t="s">
        <v>2583</v>
      </c>
    </row>
    <row r="788" spans="1:3">
      <c r="A788" s="593" t="s">
        <v>6028</v>
      </c>
      <c r="B788" s="593" t="s">
        <v>1308</v>
      </c>
      <c r="C788" s="593" t="s">
        <v>186</v>
      </c>
    </row>
    <row r="789" spans="1:3">
      <c r="A789" s="593" t="s">
        <v>7926</v>
      </c>
      <c r="B789" s="593" t="s">
        <v>1308</v>
      </c>
      <c r="C789" s="593" t="s">
        <v>2081</v>
      </c>
    </row>
    <row r="790" spans="1:3">
      <c r="A790" s="593" t="s">
        <v>7929</v>
      </c>
      <c r="B790" s="593" t="s">
        <v>1308</v>
      </c>
      <c r="C790" s="593" t="s">
        <v>3810</v>
      </c>
    </row>
    <row r="791" spans="1:3">
      <c r="A791" s="593" t="s">
        <v>2355</v>
      </c>
      <c r="B791" s="593" t="s">
        <v>1323</v>
      </c>
    </row>
    <row r="792" spans="1:3">
      <c r="A792" s="593" t="s">
        <v>6377</v>
      </c>
      <c r="B792" s="593" t="s">
        <v>1323</v>
      </c>
      <c r="C792" s="593" t="s">
        <v>1715</v>
      </c>
    </row>
    <row r="793" spans="1:3">
      <c r="A793" s="593" t="s">
        <v>206</v>
      </c>
      <c r="B793" s="593" t="s">
        <v>1323</v>
      </c>
      <c r="C793" s="593" t="s">
        <v>2064</v>
      </c>
    </row>
    <row r="794" spans="1:3">
      <c r="A794" s="593" t="s">
        <v>7936</v>
      </c>
      <c r="B794" s="593" t="s">
        <v>1323</v>
      </c>
      <c r="C794" s="593" t="s">
        <v>718</v>
      </c>
    </row>
    <row r="795" spans="1:3">
      <c r="A795" s="593" t="s">
        <v>7940</v>
      </c>
      <c r="B795" s="593" t="s">
        <v>1323</v>
      </c>
      <c r="C795" s="593" t="s">
        <v>2414</v>
      </c>
    </row>
    <row r="796" spans="1:3">
      <c r="A796" s="593" t="s">
        <v>3944</v>
      </c>
      <c r="B796" s="593" t="s">
        <v>1323</v>
      </c>
      <c r="C796" s="593" t="s">
        <v>1971</v>
      </c>
    </row>
    <row r="797" spans="1:3">
      <c r="A797" s="593" t="s">
        <v>5786</v>
      </c>
      <c r="B797" s="593" t="s">
        <v>1323</v>
      </c>
      <c r="C797" s="593" t="s">
        <v>2678</v>
      </c>
    </row>
    <row r="798" spans="1:3">
      <c r="A798" s="593" t="s">
        <v>7943</v>
      </c>
      <c r="B798" s="593" t="s">
        <v>1323</v>
      </c>
      <c r="C798" s="593" t="s">
        <v>894</v>
      </c>
    </row>
    <row r="799" spans="1:3">
      <c r="A799" s="593" t="s">
        <v>7944</v>
      </c>
      <c r="B799" s="593" t="s">
        <v>1323</v>
      </c>
      <c r="C799" s="593" t="s">
        <v>2959</v>
      </c>
    </row>
    <row r="800" spans="1:3">
      <c r="A800" s="593" t="s">
        <v>4239</v>
      </c>
      <c r="B800" s="593" t="s">
        <v>1323</v>
      </c>
      <c r="C800" s="593" t="s">
        <v>3146</v>
      </c>
    </row>
    <row r="801" spans="1:3">
      <c r="A801" s="593" t="s">
        <v>6269</v>
      </c>
      <c r="B801" s="593" t="s">
        <v>1323</v>
      </c>
      <c r="C801" s="593" t="s">
        <v>681</v>
      </c>
    </row>
    <row r="802" spans="1:3">
      <c r="A802" s="593" t="s">
        <v>7497</v>
      </c>
      <c r="B802" s="593" t="s">
        <v>1323</v>
      </c>
      <c r="C802" s="593" t="s">
        <v>335</v>
      </c>
    </row>
    <row r="803" spans="1:3">
      <c r="A803" s="593" t="s">
        <v>6756</v>
      </c>
      <c r="B803" s="593" t="s">
        <v>1323</v>
      </c>
      <c r="C803" s="593" t="s">
        <v>3511</v>
      </c>
    </row>
    <row r="804" spans="1:3">
      <c r="A804" s="593" t="s">
        <v>3175</v>
      </c>
      <c r="B804" s="593" t="s">
        <v>1323</v>
      </c>
      <c r="C804" s="593" t="s">
        <v>3612</v>
      </c>
    </row>
    <row r="805" spans="1:3">
      <c r="A805" s="593" t="s">
        <v>7946</v>
      </c>
      <c r="B805" s="593" t="s">
        <v>1323</v>
      </c>
      <c r="C805" s="593" t="s">
        <v>2056</v>
      </c>
    </row>
    <row r="806" spans="1:3">
      <c r="A806" s="593" t="s">
        <v>7011</v>
      </c>
      <c r="B806" s="593" t="s">
        <v>1323</v>
      </c>
      <c r="C806" s="593" t="s">
        <v>1576</v>
      </c>
    </row>
    <row r="807" spans="1:3">
      <c r="A807" s="593" t="s">
        <v>567</v>
      </c>
      <c r="B807" s="593" t="s">
        <v>1323</v>
      </c>
      <c r="C807" s="593" t="s">
        <v>2958</v>
      </c>
    </row>
    <row r="808" spans="1:3">
      <c r="A808" s="593" t="s">
        <v>3032</v>
      </c>
      <c r="B808" s="593" t="s">
        <v>1323</v>
      </c>
      <c r="C808" s="593" t="s">
        <v>3973</v>
      </c>
    </row>
    <row r="809" spans="1:3">
      <c r="A809" s="593" t="s">
        <v>7956</v>
      </c>
      <c r="B809" s="593" t="s">
        <v>1323</v>
      </c>
      <c r="C809" s="593" t="s">
        <v>2242</v>
      </c>
    </row>
    <row r="810" spans="1:3">
      <c r="A810" s="593" t="s">
        <v>4009</v>
      </c>
      <c r="B810" s="593" t="s">
        <v>1323</v>
      </c>
      <c r="C810" s="593" t="s">
        <v>1592</v>
      </c>
    </row>
    <row r="811" spans="1:3">
      <c r="A811" s="593" t="s">
        <v>3355</v>
      </c>
      <c r="B811" s="593" t="s">
        <v>287</v>
      </c>
    </row>
    <row r="812" spans="1:3">
      <c r="A812" s="593" t="s">
        <v>7961</v>
      </c>
      <c r="B812" s="593" t="s">
        <v>287</v>
      </c>
      <c r="C812" s="593" t="s">
        <v>1730</v>
      </c>
    </row>
    <row r="813" spans="1:3">
      <c r="A813" s="593" t="s">
        <v>7967</v>
      </c>
      <c r="B813" s="593" t="s">
        <v>287</v>
      </c>
      <c r="C813" s="593" t="s">
        <v>405</v>
      </c>
    </row>
    <row r="814" spans="1:3">
      <c r="A814" s="593" t="s">
        <v>7968</v>
      </c>
      <c r="B814" s="593" t="s">
        <v>287</v>
      </c>
      <c r="C814" s="593" t="s">
        <v>2246</v>
      </c>
    </row>
    <row r="815" spans="1:3">
      <c r="A815" s="593" t="s">
        <v>7973</v>
      </c>
      <c r="B815" s="593" t="s">
        <v>287</v>
      </c>
      <c r="C815" s="593" t="s">
        <v>2053</v>
      </c>
    </row>
    <row r="816" spans="1:3">
      <c r="A816" s="593" t="s">
        <v>7979</v>
      </c>
      <c r="B816" s="593" t="s">
        <v>287</v>
      </c>
      <c r="C816" s="593" t="s">
        <v>706</v>
      </c>
    </row>
    <row r="817" spans="1:3">
      <c r="A817" s="593" t="s">
        <v>5891</v>
      </c>
      <c r="B817" s="593" t="s">
        <v>287</v>
      </c>
      <c r="C817" s="593" t="s">
        <v>2689</v>
      </c>
    </row>
    <row r="818" spans="1:3">
      <c r="A818" s="593" t="s">
        <v>7982</v>
      </c>
      <c r="B818" s="593" t="s">
        <v>287</v>
      </c>
      <c r="C818" s="593" t="s">
        <v>2805</v>
      </c>
    </row>
    <row r="819" spans="1:3">
      <c r="A819" s="593" t="s">
        <v>4947</v>
      </c>
      <c r="B819" s="593" t="s">
        <v>287</v>
      </c>
      <c r="C819" s="593" t="s">
        <v>1717</v>
      </c>
    </row>
    <row r="820" spans="1:3">
      <c r="A820" s="593" t="s">
        <v>7987</v>
      </c>
      <c r="B820" s="593" t="s">
        <v>287</v>
      </c>
      <c r="C820" s="593" t="s">
        <v>1496</v>
      </c>
    </row>
    <row r="821" spans="1:3">
      <c r="A821" s="593" t="s">
        <v>1725</v>
      </c>
      <c r="B821" s="593" t="s">
        <v>287</v>
      </c>
      <c r="C821" s="593" t="s">
        <v>1414</v>
      </c>
    </row>
    <row r="822" spans="1:3">
      <c r="A822" s="593" t="s">
        <v>7990</v>
      </c>
      <c r="B822" s="593" t="s">
        <v>287</v>
      </c>
      <c r="C822" s="593" t="s">
        <v>3013</v>
      </c>
    </row>
    <row r="823" spans="1:3">
      <c r="A823" s="593" t="s">
        <v>7991</v>
      </c>
      <c r="B823" s="593" t="s">
        <v>287</v>
      </c>
      <c r="C823" s="593" t="s">
        <v>3519</v>
      </c>
    </row>
    <row r="824" spans="1:3">
      <c r="A824" s="593" t="s">
        <v>4015</v>
      </c>
      <c r="B824" s="593" t="s">
        <v>287</v>
      </c>
      <c r="C824" s="593" t="s">
        <v>3613</v>
      </c>
    </row>
    <row r="825" spans="1:3">
      <c r="A825" s="593" t="s">
        <v>7209</v>
      </c>
      <c r="B825" s="593" t="s">
        <v>287</v>
      </c>
      <c r="C825" s="593" t="s">
        <v>1077</v>
      </c>
    </row>
    <row r="826" spans="1:3">
      <c r="A826" s="593" t="s">
        <v>7964</v>
      </c>
      <c r="B826" s="593" t="s">
        <v>287</v>
      </c>
      <c r="C826" s="593" t="s">
        <v>3814</v>
      </c>
    </row>
    <row r="827" spans="1:3">
      <c r="A827" s="593" t="s">
        <v>7995</v>
      </c>
      <c r="B827" s="593" t="s">
        <v>287</v>
      </c>
      <c r="C827" s="593" t="s">
        <v>3482</v>
      </c>
    </row>
    <row r="828" spans="1:3">
      <c r="A828" s="593" t="s">
        <v>6151</v>
      </c>
      <c r="B828" s="593" t="s">
        <v>287</v>
      </c>
      <c r="C828" s="593" t="s">
        <v>1863</v>
      </c>
    </row>
    <row r="829" spans="1:3">
      <c r="A829" s="593" t="s">
        <v>1234</v>
      </c>
      <c r="B829" s="593" t="s">
        <v>1325</v>
      </c>
    </row>
    <row r="830" spans="1:3">
      <c r="A830" s="593" t="s">
        <v>7998</v>
      </c>
      <c r="B830" s="593" t="s">
        <v>1325</v>
      </c>
      <c r="C830" s="593" t="s">
        <v>1753</v>
      </c>
    </row>
    <row r="831" spans="1:3">
      <c r="A831" s="593" t="s">
        <v>8003</v>
      </c>
      <c r="B831" s="593" t="s">
        <v>1325</v>
      </c>
      <c r="C831" s="593" t="s">
        <v>2071</v>
      </c>
    </row>
    <row r="832" spans="1:3">
      <c r="A832" s="593" t="s">
        <v>8006</v>
      </c>
      <c r="B832" s="593" t="s">
        <v>1325</v>
      </c>
      <c r="C832" s="593" t="s">
        <v>2247</v>
      </c>
    </row>
    <row r="833" spans="1:3">
      <c r="A833" s="593" t="s">
        <v>2282</v>
      </c>
      <c r="B833" s="593" t="s">
        <v>1325</v>
      </c>
      <c r="C833" s="593" t="s">
        <v>532</v>
      </c>
    </row>
    <row r="834" spans="1:3">
      <c r="A834" s="593" t="s">
        <v>8010</v>
      </c>
      <c r="B834" s="593" t="s">
        <v>1325</v>
      </c>
      <c r="C834" s="593" t="s">
        <v>599</v>
      </c>
    </row>
    <row r="835" spans="1:3">
      <c r="A835" s="593" t="s">
        <v>8017</v>
      </c>
      <c r="B835" s="593" t="s">
        <v>1325</v>
      </c>
      <c r="C835" s="593" t="s">
        <v>694</v>
      </c>
    </row>
    <row r="836" spans="1:3">
      <c r="A836" s="593" t="s">
        <v>6075</v>
      </c>
      <c r="B836" s="593" t="s">
        <v>1325</v>
      </c>
      <c r="C836" s="593" t="s">
        <v>501</v>
      </c>
    </row>
    <row r="837" spans="1:3">
      <c r="A837" s="593" t="s">
        <v>6868</v>
      </c>
      <c r="B837" s="593" t="s">
        <v>1325</v>
      </c>
      <c r="C837" s="593" t="s">
        <v>632</v>
      </c>
    </row>
    <row r="838" spans="1:3">
      <c r="A838" s="593" t="s">
        <v>8018</v>
      </c>
      <c r="B838" s="593" t="s">
        <v>1325</v>
      </c>
      <c r="C838" s="593" t="s">
        <v>3149</v>
      </c>
    </row>
    <row r="839" spans="1:3">
      <c r="A839" s="593" t="s">
        <v>8022</v>
      </c>
      <c r="B839" s="593" t="s">
        <v>1325</v>
      </c>
      <c r="C839" s="593" t="s">
        <v>3278</v>
      </c>
    </row>
    <row r="840" spans="1:3">
      <c r="A840" s="593" t="s">
        <v>5099</v>
      </c>
      <c r="B840" s="593" t="s">
        <v>1325</v>
      </c>
      <c r="C840" s="593" t="s">
        <v>1443</v>
      </c>
    </row>
    <row r="841" spans="1:3">
      <c r="A841" s="593" t="s">
        <v>8023</v>
      </c>
      <c r="B841" s="593" t="s">
        <v>1325</v>
      </c>
      <c r="C841" s="593" t="s">
        <v>3524</v>
      </c>
    </row>
    <row r="842" spans="1:3">
      <c r="A842" s="593" t="s">
        <v>1253</v>
      </c>
      <c r="B842" s="593" t="s">
        <v>1325</v>
      </c>
      <c r="C842" s="593" t="s">
        <v>2172</v>
      </c>
    </row>
    <row r="843" spans="1:3">
      <c r="A843" s="593" t="s">
        <v>7292</v>
      </c>
      <c r="B843" s="593" t="s">
        <v>1325</v>
      </c>
      <c r="C843" s="593" t="s">
        <v>2059</v>
      </c>
    </row>
    <row r="844" spans="1:3">
      <c r="A844" s="593" t="s">
        <v>8029</v>
      </c>
      <c r="B844" s="593" t="s">
        <v>1325</v>
      </c>
      <c r="C844" s="593" t="s">
        <v>3831</v>
      </c>
    </row>
    <row r="845" spans="1:3">
      <c r="A845" s="593" t="s">
        <v>8031</v>
      </c>
      <c r="B845" s="593" t="s">
        <v>1325</v>
      </c>
      <c r="C845" s="593" t="s">
        <v>3899</v>
      </c>
    </row>
    <row r="846" spans="1:3">
      <c r="A846" s="593" t="s">
        <v>2032</v>
      </c>
      <c r="B846" s="593" t="s">
        <v>1325</v>
      </c>
      <c r="C846" s="593" t="s">
        <v>3845</v>
      </c>
    </row>
    <row r="847" spans="1:3">
      <c r="A847" s="593" t="s">
        <v>1438</v>
      </c>
      <c r="B847" s="593" t="s">
        <v>1325</v>
      </c>
      <c r="C847" s="593" t="s">
        <v>3713</v>
      </c>
    </row>
    <row r="848" spans="1:3">
      <c r="A848" s="593" t="s">
        <v>7429</v>
      </c>
      <c r="B848" s="593" t="s">
        <v>1325</v>
      </c>
      <c r="C848" s="593" t="s">
        <v>4153</v>
      </c>
    </row>
    <row r="849" spans="1:3">
      <c r="A849" s="593" t="s">
        <v>7584</v>
      </c>
      <c r="B849" s="593" t="s">
        <v>1325</v>
      </c>
      <c r="C849" s="593" t="s">
        <v>795</v>
      </c>
    </row>
    <row r="850" spans="1:3">
      <c r="A850" s="593" t="s">
        <v>8036</v>
      </c>
      <c r="B850" s="593" t="s">
        <v>1325</v>
      </c>
      <c r="C850" s="593" t="s">
        <v>4362</v>
      </c>
    </row>
    <row r="851" spans="1:3">
      <c r="A851" s="593" t="s">
        <v>8040</v>
      </c>
      <c r="B851" s="593" t="s">
        <v>1325</v>
      </c>
      <c r="C851" s="593" t="s">
        <v>4458</v>
      </c>
    </row>
    <row r="852" spans="1:3">
      <c r="A852" s="593" t="s">
        <v>3476</v>
      </c>
      <c r="B852" s="593" t="s">
        <v>1325</v>
      </c>
      <c r="C852" s="593" t="s">
        <v>2240</v>
      </c>
    </row>
    <row r="853" spans="1:3">
      <c r="A853" s="593" t="s">
        <v>6903</v>
      </c>
      <c r="B853" s="593" t="s">
        <v>1325</v>
      </c>
      <c r="C853" s="593" t="s">
        <v>4621</v>
      </c>
    </row>
    <row r="854" spans="1:3">
      <c r="A854" s="593" t="s">
        <v>8042</v>
      </c>
      <c r="B854" s="593" t="s">
        <v>1325</v>
      </c>
      <c r="C854" s="593" t="s">
        <v>4699</v>
      </c>
    </row>
    <row r="855" spans="1:3">
      <c r="A855" s="593" t="s">
        <v>4230</v>
      </c>
      <c r="B855" s="593" t="s">
        <v>1325</v>
      </c>
      <c r="C855" s="593" t="s">
        <v>4785</v>
      </c>
    </row>
    <row r="856" spans="1:3">
      <c r="A856" s="593" t="s">
        <v>8044</v>
      </c>
      <c r="B856" s="593" t="s">
        <v>1325</v>
      </c>
      <c r="C856" s="593" t="s">
        <v>4848</v>
      </c>
    </row>
    <row r="857" spans="1:3">
      <c r="A857" s="593" t="s">
        <v>3236</v>
      </c>
      <c r="B857" s="593" t="s">
        <v>1342</v>
      </c>
    </row>
    <row r="858" spans="1:3">
      <c r="A858" s="593" t="s">
        <v>2927</v>
      </c>
      <c r="B858" s="593" t="s">
        <v>1342</v>
      </c>
      <c r="C858" s="593" t="s">
        <v>1757</v>
      </c>
    </row>
    <row r="859" spans="1:3">
      <c r="A859" s="593" t="s">
        <v>8046</v>
      </c>
      <c r="B859" s="593" t="s">
        <v>1342</v>
      </c>
      <c r="C859" s="593" t="s">
        <v>387</v>
      </c>
    </row>
    <row r="860" spans="1:3">
      <c r="A860" s="593" t="s">
        <v>8048</v>
      </c>
      <c r="B860" s="593" t="s">
        <v>1342</v>
      </c>
      <c r="C860" s="593" t="s">
        <v>1386</v>
      </c>
    </row>
    <row r="861" spans="1:3">
      <c r="A861" s="593" t="s">
        <v>2991</v>
      </c>
      <c r="B861" s="593" t="s">
        <v>1342</v>
      </c>
      <c r="C861" s="593" t="s">
        <v>2424</v>
      </c>
    </row>
    <row r="862" spans="1:3">
      <c r="A862" s="593" t="s">
        <v>8054</v>
      </c>
      <c r="B862" s="593" t="s">
        <v>1342</v>
      </c>
      <c r="C862" s="593" t="s">
        <v>2557</v>
      </c>
    </row>
    <row r="863" spans="1:3">
      <c r="A863" s="593" t="s">
        <v>7835</v>
      </c>
      <c r="B863" s="593" t="s">
        <v>1342</v>
      </c>
      <c r="C863" s="593" t="s">
        <v>2692</v>
      </c>
    </row>
    <row r="864" spans="1:3">
      <c r="A864" s="593" t="s">
        <v>3102</v>
      </c>
      <c r="B864" s="593" t="s">
        <v>1342</v>
      </c>
      <c r="C864" s="593" t="s">
        <v>2812</v>
      </c>
    </row>
    <row r="865" spans="1:3">
      <c r="A865" s="593" t="s">
        <v>8059</v>
      </c>
      <c r="B865" s="593" t="s">
        <v>1342</v>
      </c>
      <c r="C865" s="593" t="s">
        <v>2970</v>
      </c>
    </row>
    <row r="866" spans="1:3">
      <c r="A866" s="593" t="s">
        <v>2822</v>
      </c>
      <c r="B866" s="593" t="s">
        <v>1342</v>
      </c>
      <c r="C866" s="593" t="s">
        <v>3154</v>
      </c>
    </row>
    <row r="867" spans="1:3">
      <c r="A867" s="593" t="s">
        <v>1539</v>
      </c>
      <c r="B867" s="593" t="s">
        <v>1342</v>
      </c>
      <c r="C867" s="593" t="s">
        <v>444</v>
      </c>
    </row>
    <row r="868" spans="1:3">
      <c r="A868" s="593" t="s">
        <v>7203</v>
      </c>
      <c r="B868" s="593" t="s">
        <v>1342</v>
      </c>
      <c r="C868" s="593" t="s">
        <v>3412</v>
      </c>
    </row>
    <row r="869" spans="1:3">
      <c r="A869" s="593" t="s">
        <v>3228</v>
      </c>
      <c r="B869" s="593" t="s">
        <v>1342</v>
      </c>
      <c r="C869" s="593" t="s">
        <v>1196</v>
      </c>
    </row>
    <row r="870" spans="1:3">
      <c r="A870" s="593" t="s">
        <v>8061</v>
      </c>
      <c r="B870" s="593" t="s">
        <v>1342</v>
      </c>
      <c r="C870" s="593" t="s">
        <v>3337</v>
      </c>
    </row>
    <row r="871" spans="1:3">
      <c r="A871" s="593" t="s">
        <v>8062</v>
      </c>
      <c r="B871" s="593" t="s">
        <v>1342</v>
      </c>
      <c r="C871" s="593" t="s">
        <v>3684</v>
      </c>
    </row>
    <row r="872" spans="1:3">
      <c r="A872" s="593" t="s">
        <v>2880</v>
      </c>
      <c r="B872" s="593" t="s">
        <v>1342</v>
      </c>
      <c r="C872" s="593" t="s">
        <v>68</v>
      </c>
    </row>
    <row r="873" spans="1:3">
      <c r="A873" s="593" t="s">
        <v>4711</v>
      </c>
      <c r="B873" s="593" t="s">
        <v>1342</v>
      </c>
      <c r="C873" s="593" t="s">
        <v>3902</v>
      </c>
    </row>
    <row r="874" spans="1:3">
      <c r="A874" s="593" t="s">
        <v>8070</v>
      </c>
      <c r="B874" s="593" t="s">
        <v>1342</v>
      </c>
      <c r="C874" s="593" t="s">
        <v>3975</v>
      </c>
    </row>
    <row r="875" spans="1:3">
      <c r="A875" s="593" t="s">
        <v>4102</v>
      </c>
      <c r="B875" s="593" t="s">
        <v>1342</v>
      </c>
      <c r="C875" s="593" t="s">
        <v>4054</v>
      </c>
    </row>
    <row r="876" spans="1:3">
      <c r="A876" s="593" t="s">
        <v>4068</v>
      </c>
      <c r="B876" s="593" t="s">
        <v>1342</v>
      </c>
      <c r="C876" s="593" t="s">
        <v>3606</v>
      </c>
    </row>
    <row r="877" spans="1:3">
      <c r="A877" s="593" t="s">
        <v>5927</v>
      </c>
      <c r="B877" s="593" t="s">
        <v>1342</v>
      </c>
      <c r="C877" s="593" t="s">
        <v>417</v>
      </c>
    </row>
    <row r="878" spans="1:3">
      <c r="A878" s="593" t="s">
        <v>8078</v>
      </c>
      <c r="B878" s="593" t="s">
        <v>1342</v>
      </c>
      <c r="C878" s="593" t="s">
        <v>4366</v>
      </c>
    </row>
    <row r="879" spans="1:3">
      <c r="A879" s="593" t="s">
        <v>8081</v>
      </c>
      <c r="B879" s="593" t="s">
        <v>1342</v>
      </c>
      <c r="C879" s="593" t="s">
        <v>1939</v>
      </c>
    </row>
    <row r="880" spans="1:3">
      <c r="A880" s="593" t="s">
        <v>5880</v>
      </c>
      <c r="B880" s="593" t="s">
        <v>1342</v>
      </c>
      <c r="C880" s="593" t="s">
        <v>2718</v>
      </c>
    </row>
    <row r="881" spans="1:3">
      <c r="A881" s="593" t="s">
        <v>1947</v>
      </c>
      <c r="B881" s="593" t="s">
        <v>1342</v>
      </c>
      <c r="C881" s="593" t="s">
        <v>4626</v>
      </c>
    </row>
    <row r="882" spans="1:3">
      <c r="A882" s="593" t="s">
        <v>8089</v>
      </c>
      <c r="B882" s="593" t="s">
        <v>1342</v>
      </c>
      <c r="C882" s="593" t="s">
        <v>446</v>
      </c>
    </row>
    <row r="883" spans="1:3">
      <c r="A883" s="593" t="s">
        <v>1359</v>
      </c>
      <c r="B883" s="593" t="s">
        <v>1342</v>
      </c>
      <c r="C883" s="593" t="s">
        <v>4789</v>
      </c>
    </row>
    <row r="884" spans="1:3">
      <c r="A884" s="593" t="s">
        <v>6224</v>
      </c>
      <c r="B884" s="593" t="s">
        <v>1342</v>
      </c>
      <c r="C884" s="593" t="s">
        <v>546</v>
      </c>
    </row>
    <row r="885" spans="1:3">
      <c r="A885" s="593" t="s">
        <v>6649</v>
      </c>
      <c r="B885" s="593" t="s">
        <v>1342</v>
      </c>
      <c r="C885" s="593" t="s">
        <v>4894</v>
      </c>
    </row>
    <row r="886" spans="1:3">
      <c r="A886" s="593" t="s">
        <v>838</v>
      </c>
      <c r="B886" s="593" t="s">
        <v>1342</v>
      </c>
      <c r="C886" s="593" t="s">
        <v>203</v>
      </c>
    </row>
    <row r="887" spans="1:3">
      <c r="A887" s="593" t="s">
        <v>7558</v>
      </c>
      <c r="B887" s="593" t="s">
        <v>1342</v>
      </c>
      <c r="C887" s="593" t="s">
        <v>4991</v>
      </c>
    </row>
    <row r="888" spans="1:3">
      <c r="A888" s="593" t="s">
        <v>8100</v>
      </c>
      <c r="B888" s="593" t="s">
        <v>1342</v>
      </c>
      <c r="C888" s="593" t="s">
        <v>2249</v>
      </c>
    </row>
    <row r="889" spans="1:3">
      <c r="A889" s="593" t="s">
        <v>6657</v>
      </c>
      <c r="B889" s="593" t="s">
        <v>1342</v>
      </c>
      <c r="C889" s="593" t="s">
        <v>5085</v>
      </c>
    </row>
    <row r="890" spans="1:3">
      <c r="A890" s="593" t="s">
        <v>7746</v>
      </c>
      <c r="B890" s="593" t="s">
        <v>1342</v>
      </c>
      <c r="C890" s="593" t="s">
        <v>1165</v>
      </c>
    </row>
    <row r="891" spans="1:3">
      <c r="A891" s="593" t="s">
        <v>6947</v>
      </c>
      <c r="B891" s="593" t="s">
        <v>1342</v>
      </c>
      <c r="C891" s="593" t="s">
        <v>4285</v>
      </c>
    </row>
    <row r="892" spans="1:3">
      <c r="A892" s="593" t="s">
        <v>8108</v>
      </c>
      <c r="B892" s="593" t="s">
        <v>1342</v>
      </c>
      <c r="C892" s="593" t="s">
        <v>4490</v>
      </c>
    </row>
    <row r="893" spans="1:3">
      <c r="A893" s="593" t="s">
        <v>8110</v>
      </c>
      <c r="B893" s="593" t="s">
        <v>1342</v>
      </c>
      <c r="C893" s="593" t="s">
        <v>1955</v>
      </c>
    </row>
    <row r="894" spans="1:3">
      <c r="A894" s="593" t="s">
        <v>8120</v>
      </c>
      <c r="B894" s="593" t="s">
        <v>1342</v>
      </c>
      <c r="C894" s="593" t="s">
        <v>5300</v>
      </c>
    </row>
    <row r="895" spans="1:3">
      <c r="A895" s="593" t="s">
        <v>8127</v>
      </c>
      <c r="B895" s="593" t="s">
        <v>1342</v>
      </c>
      <c r="C895" s="593" t="s">
        <v>5136</v>
      </c>
    </row>
    <row r="896" spans="1:3">
      <c r="A896" s="593" t="s">
        <v>8128</v>
      </c>
      <c r="B896" s="593" t="s">
        <v>1342</v>
      </c>
      <c r="C896" s="593" t="s">
        <v>5369</v>
      </c>
    </row>
    <row r="897" spans="1:3">
      <c r="A897" s="593" t="s">
        <v>3173</v>
      </c>
      <c r="B897" s="593" t="s">
        <v>1342</v>
      </c>
      <c r="C897" s="593" t="s">
        <v>5388</v>
      </c>
    </row>
    <row r="898" spans="1:3">
      <c r="A898" s="593" t="s">
        <v>7477</v>
      </c>
      <c r="B898" s="593" t="s">
        <v>1342</v>
      </c>
      <c r="C898" s="593" t="s">
        <v>4727</v>
      </c>
    </row>
    <row r="899" spans="1:3">
      <c r="A899" s="593" t="s">
        <v>1640</v>
      </c>
      <c r="B899" s="593" t="s">
        <v>1342</v>
      </c>
      <c r="C899" s="593" t="s">
        <v>3390</v>
      </c>
    </row>
    <row r="900" spans="1:3">
      <c r="A900" s="593" t="s">
        <v>5064</v>
      </c>
      <c r="B900" s="593" t="s">
        <v>1342</v>
      </c>
      <c r="C900" s="593" t="s">
        <v>5483</v>
      </c>
    </row>
    <row r="901" spans="1:3">
      <c r="A901" s="593" t="s">
        <v>6209</v>
      </c>
      <c r="B901" s="593" t="s">
        <v>1342</v>
      </c>
      <c r="C901" s="593" t="s">
        <v>2825</v>
      </c>
    </row>
    <row r="902" spans="1:3">
      <c r="A902" s="593" t="s">
        <v>8136</v>
      </c>
      <c r="B902" s="593" t="s">
        <v>1342</v>
      </c>
      <c r="C902" s="593" t="s">
        <v>2658</v>
      </c>
    </row>
    <row r="903" spans="1:3">
      <c r="A903" s="593" t="s">
        <v>4199</v>
      </c>
      <c r="B903" s="593" t="s">
        <v>1342</v>
      </c>
      <c r="C903" s="593" t="s">
        <v>5330</v>
      </c>
    </row>
    <row r="904" spans="1:3">
      <c r="A904" s="593" t="s">
        <v>8143</v>
      </c>
      <c r="B904" s="593" t="s">
        <v>1342</v>
      </c>
      <c r="C904" s="593" t="s">
        <v>1371</v>
      </c>
    </row>
    <row r="905" spans="1:3">
      <c r="A905" s="593" t="s">
        <v>391</v>
      </c>
      <c r="B905" s="593" t="s">
        <v>1342</v>
      </c>
      <c r="C905" s="593" t="s">
        <v>5614</v>
      </c>
    </row>
    <row r="906" spans="1:3">
      <c r="A906" s="593" t="s">
        <v>8144</v>
      </c>
      <c r="B906" s="593" t="s">
        <v>1342</v>
      </c>
      <c r="C906" s="593" t="s">
        <v>1392</v>
      </c>
    </row>
    <row r="907" spans="1:3">
      <c r="A907" s="593" t="s">
        <v>1810</v>
      </c>
      <c r="B907" s="593" t="s">
        <v>1342</v>
      </c>
      <c r="C907" s="593" t="s">
        <v>729</v>
      </c>
    </row>
    <row r="908" spans="1:3">
      <c r="A908" s="593" t="s">
        <v>8147</v>
      </c>
      <c r="B908" s="593" t="s">
        <v>1342</v>
      </c>
      <c r="C908" s="593" t="s">
        <v>5036</v>
      </c>
    </row>
    <row r="909" spans="1:3">
      <c r="A909" s="593" t="s">
        <v>8149</v>
      </c>
      <c r="B909" s="593" t="s">
        <v>1342</v>
      </c>
      <c r="C909" s="593" t="s">
        <v>4051</v>
      </c>
    </row>
    <row r="910" spans="1:3">
      <c r="A910" s="593" t="s">
        <v>2695</v>
      </c>
      <c r="B910" s="593" t="s">
        <v>1342</v>
      </c>
      <c r="C910" s="593" t="s">
        <v>5692</v>
      </c>
    </row>
    <row r="911" spans="1:3">
      <c r="A911" s="593" t="s">
        <v>7151</v>
      </c>
      <c r="B911" s="593" t="s">
        <v>1342</v>
      </c>
      <c r="C911" s="593" t="s">
        <v>163</v>
      </c>
    </row>
    <row r="912" spans="1:3">
      <c r="A912" s="593" t="s">
        <v>8153</v>
      </c>
      <c r="B912" s="593" t="s">
        <v>1342</v>
      </c>
      <c r="C912" s="593" t="s">
        <v>4881</v>
      </c>
    </row>
    <row r="913" spans="1:3">
      <c r="A913" s="593" t="s">
        <v>7676</v>
      </c>
      <c r="B913" s="593" t="s">
        <v>1342</v>
      </c>
      <c r="C913" s="593" t="s">
        <v>3822</v>
      </c>
    </row>
    <row r="914" spans="1:3">
      <c r="A914" s="593" t="s">
        <v>2795</v>
      </c>
      <c r="B914" s="593" t="s">
        <v>1342</v>
      </c>
      <c r="C914" s="593" t="s">
        <v>135</v>
      </c>
    </row>
    <row r="915" spans="1:3">
      <c r="A915" s="593" t="s">
        <v>6402</v>
      </c>
      <c r="B915" s="593" t="s">
        <v>1342</v>
      </c>
      <c r="C915" s="593" t="s">
        <v>4623</v>
      </c>
    </row>
    <row r="916" spans="1:3">
      <c r="A916" s="593" t="s">
        <v>8015</v>
      </c>
      <c r="B916" s="593" t="s">
        <v>1342</v>
      </c>
      <c r="C916" s="593" t="s">
        <v>5495</v>
      </c>
    </row>
    <row r="917" spans="1:3">
      <c r="A917" s="593" t="s">
        <v>8170</v>
      </c>
      <c r="B917" s="593" t="s">
        <v>1342</v>
      </c>
      <c r="C917" s="593" t="s">
        <v>376</v>
      </c>
    </row>
    <row r="918" spans="1:3">
      <c r="A918" s="593" t="s">
        <v>8173</v>
      </c>
      <c r="B918" s="593" t="s">
        <v>1342</v>
      </c>
      <c r="C918" s="593" t="s">
        <v>5754</v>
      </c>
    </row>
    <row r="919" spans="1:3">
      <c r="A919" s="593" t="s">
        <v>8174</v>
      </c>
      <c r="B919" s="593" t="s">
        <v>1342</v>
      </c>
      <c r="C919" s="593" t="s">
        <v>4425</v>
      </c>
    </row>
    <row r="920" spans="1:3">
      <c r="A920" s="593" t="s">
        <v>53</v>
      </c>
      <c r="B920" s="593" t="s">
        <v>1342</v>
      </c>
      <c r="C920" s="593" t="s">
        <v>5505</v>
      </c>
    </row>
    <row r="921" spans="1:3">
      <c r="A921" s="593" t="s">
        <v>5368</v>
      </c>
      <c r="B921" s="593" t="s">
        <v>1342</v>
      </c>
      <c r="C921" s="593" t="s">
        <v>3013</v>
      </c>
    </row>
    <row r="922" spans="1:3">
      <c r="A922" s="593" t="s">
        <v>8177</v>
      </c>
      <c r="B922" s="593" t="s">
        <v>1342</v>
      </c>
      <c r="C922" s="593" t="s">
        <v>5780</v>
      </c>
    </row>
    <row r="923" spans="1:3">
      <c r="A923" s="593" t="s">
        <v>7669</v>
      </c>
      <c r="B923" s="593" t="s">
        <v>1342</v>
      </c>
      <c r="C923" s="593" t="s">
        <v>5782</v>
      </c>
    </row>
    <row r="924" spans="1:3">
      <c r="A924" s="593" t="s">
        <v>8178</v>
      </c>
      <c r="B924" s="593" t="s">
        <v>1342</v>
      </c>
      <c r="C924" s="593" t="s">
        <v>5785</v>
      </c>
    </row>
    <row r="925" spans="1:3">
      <c r="A925" s="593" t="s">
        <v>3263</v>
      </c>
      <c r="B925" s="593" t="s">
        <v>1342</v>
      </c>
      <c r="C925" s="593" t="s">
        <v>5792</v>
      </c>
    </row>
    <row r="926" spans="1:3">
      <c r="A926" s="593" t="s">
        <v>8180</v>
      </c>
      <c r="B926" s="593" t="s">
        <v>1342</v>
      </c>
      <c r="C926" s="593" t="s">
        <v>1842</v>
      </c>
    </row>
    <row r="927" spans="1:3">
      <c r="A927" s="593" t="s">
        <v>4194</v>
      </c>
      <c r="B927" s="593" t="s">
        <v>1342</v>
      </c>
      <c r="C927" s="593" t="s">
        <v>2606</v>
      </c>
    </row>
    <row r="928" spans="1:3">
      <c r="A928" s="593" t="s">
        <v>7611</v>
      </c>
      <c r="B928" s="593" t="s">
        <v>1342</v>
      </c>
      <c r="C928" s="593" t="s">
        <v>2261</v>
      </c>
    </row>
    <row r="929" spans="1:3">
      <c r="A929" s="593" t="s">
        <v>664</v>
      </c>
      <c r="B929" s="593" t="s">
        <v>1342</v>
      </c>
      <c r="C929" s="593" t="s">
        <v>4967</v>
      </c>
    </row>
    <row r="930" spans="1:3">
      <c r="A930" s="593" t="s">
        <v>7405</v>
      </c>
      <c r="B930" s="593" t="s">
        <v>1342</v>
      </c>
      <c r="C930" s="593" t="s">
        <v>2868</v>
      </c>
    </row>
    <row r="931" spans="1:3">
      <c r="A931" s="593" t="s">
        <v>6691</v>
      </c>
      <c r="B931" s="593" t="s">
        <v>1342</v>
      </c>
      <c r="C931" s="593" t="s">
        <v>4114</v>
      </c>
    </row>
    <row r="932" spans="1:3">
      <c r="A932" s="593" t="s">
        <v>7417</v>
      </c>
      <c r="B932" s="593" t="s">
        <v>1342</v>
      </c>
      <c r="C932" s="593" t="s">
        <v>5802</v>
      </c>
    </row>
    <row r="933" spans="1:3">
      <c r="A933" s="593" t="s">
        <v>944</v>
      </c>
      <c r="B933" s="593" t="s">
        <v>1342</v>
      </c>
      <c r="C933" s="593" t="s">
        <v>4773</v>
      </c>
    </row>
    <row r="934" spans="1:3">
      <c r="A934" s="593" t="s">
        <v>8185</v>
      </c>
      <c r="B934" s="593" t="s">
        <v>1342</v>
      </c>
      <c r="C934" s="593" t="s">
        <v>5814</v>
      </c>
    </row>
    <row r="935" spans="1:3">
      <c r="A935" s="593" t="s">
        <v>2184</v>
      </c>
      <c r="B935" s="593" t="s">
        <v>1369</v>
      </c>
    </row>
    <row r="936" spans="1:3">
      <c r="A936" s="593" t="s">
        <v>8188</v>
      </c>
      <c r="B936" s="593" t="s">
        <v>1369</v>
      </c>
      <c r="C936" s="593" t="s">
        <v>1768</v>
      </c>
    </row>
    <row r="937" spans="1:3">
      <c r="A937" s="593" t="s">
        <v>8189</v>
      </c>
      <c r="B937" s="593" t="s">
        <v>1369</v>
      </c>
      <c r="C937" s="593" t="s">
        <v>1528</v>
      </c>
    </row>
    <row r="938" spans="1:3">
      <c r="A938" s="593" t="s">
        <v>8195</v>
      </c>
      <c r="B938" s="593" t="s">
        <v>1369</v>
      </c>
      <c r="C938" s="593" t="s">
        <v>994</v>
      </c>
    </row>
    <row r="939" spans="1:3">
      <c r="A939" s="593" t="s">
        <v>3349</v>
      </c>
      <c r="B939" s="593" t="s">
        <v>1369</v>
      </c>
      <c r="C939" s="593" t="s">
        <v>1089</v>
      </c>
    </row>
    <row r="940" spans="1:3">
      <c r="A940" s="593" t="s">
        <v>8203</v>
      </c>
      <c r="B940" s="593" t="s">
        <v>1369</v>
      </c>
      <c r="C940" s="593" t="s">
        <v>854</v>
      </c>
    </row>
    <row r="941" spans="1:3">
      <c r="A941" s="593" t="s">
        <v>2715</v>
      </c>
      <c r="B941" s="593" t="s">
        <v>1369</v>
      </c>
      <c r="C941" s="593" t="s">
        <v>2697</v>
      </c>
    </row>
    <row r="942" spans="1:3">
      <c r="A942" s="593" t="s">
        <v>5166</v>
      </c>
      <c r="B942" s="593" t="s">
        <v>1369</v>
      </c>
      <c r="C942" s="593" t="s">
        <v>2818</v>
      </c>
    </row>
    <row r="943" spans="1:3">
      <c r="A943" s="593" t="s">
        <v>8207</v>
      </c>
      <c r="B943" s="593" t="s">
        <v>1369</v>
      </c>
      <c r="C943" s="593" t="s">
        <v>2976</v>
      </c>
    </row>
    <row r="944" spans="1:3">
      <c r="A944" s="593" t="s">
        <v>1489</v>
      </c>
      <c r="B944" s="593" t="s">
        <v>1369</v>
      </c>
      <c r="C944" s="593" t="s">
        <v>3155</v>
      </c>
    </row>
    <row r="945" spans="1:3">
      <c r="A945" s="593" t="s">
        <v>8210</v>
      </c>
      <c r="B945" s="593" t="s">
        <v>1369</v>
      </c>
      <c r="C945" s="593" t="s">
        <v>3286</v>
      </c>
    </row>
    <row r="946" spans="1:3">
      <c r="A946" s="593" t="s">
        <v>8217</v>
      </c>
      <c r="B946" s="593" t="s">
        <v>1369</v>
      </c>
      <c r="C946" s="593" t="s">
        <v>3417</v>
      </c>
    </row>
    <row r="947" spans="1:3">
      <c r="A947" s="593" t="s">
        <v>6965</v>
      </c>
      <c r="B947" s="593" t="s">
        <v>1369</v>
      </c>
      <c r="C947" s="593" t="s">
        <v>3528</v>
      </c>
    </row>
    <row r="948" spans="1:3">
      <c r="A948" s="593" t="s">
        <v>4286</v>
      </c>
      <c r="B948" s="593" t="s">
        <v>1369</v>
      </c>
      <c r="C948" s="593" t="s">
        <v>1083</v>
      </c>
    </row>
    <row r="949" spans="1:3">
      <c r="A949" s="593" t="s">
        <v>7076</v>
      </c>
      <c r="B949" s="593" t="s">
        <v>1369</v>
      </c>
      <c r="C949" s="593" t="s">
        <v>3696</v>
      </c>
    </row>
    <row r="950" spans="1:3">
      <c r="A950" s="593" t="s">
        <v>2722</v>
      </c>
      <c r="B950" s="593" t="s">
        <v>1369</v>
      </c>
      <c r="C950" s="593" t="s">
        <v>3834</v>
      </c>
    </row>
    <row r="951" spans="1:3">
      <c r="A951" s="593" t="s">
        <v>2657</v>
      </c>
      <c r="B951" s="593" t="s">
        <v>1369</v>
      </c>
      <c r="C951" s="593" t="s">
        <v>2429</v>
      </c>
    </row>
    <row r="952" spans="1:3">
      <c r="A952" s="593" t="s">
        <v>8218</v>
      </c>
      <c r="B952" s="593" t="s">
        <v>1369</v>
      </c>
      <c r="C952" s="593" t="s">
        <v>2033</v>
      </c>
    </row>
    <row r="953" spans="1:3">
      <c r="A953" s="593" t="s">
        <v>8220</v>
      </c>
      <c r="B953" s="593" t="s">
        <v>1369</v>
      </c>
      <c r="C953" s="593" t="s">
        <v>1132</v>
      </c>
    </row>
    <row r="954" spans="1:3">
      <c r="A954" s="593" t="s">
        <v>8223</v>
      </c>
      <c r="B954" s="593" t="s">
        <v>1369</v>
      </c>
      <c r="C954" s="593" t="s">
        <v>1072</v>
      </c>
    </row>
    <row r="955" spans="1:3">
      <c r="A955" s="593" t="s">
        <v>8227</v>
      </c>
      <c r="B955" s="593" t="s">
        <v>1369</v>
      </c>
      <c r="C955" s="593" t="s">
        <v>325</v>
      </c>
    </row>
    <row r="956" spans="1:3">
      <c r="A956" s="593" t="s">
        <v>1877</v>
      </c>
      <c r="B956" s="593" t="s">
        <v>1369</v>
      </c>
      <c r="C956" s="593" t="s">
        <v>601</v>
      </c>
    </row>
    <row r="957" spans="1:3">
      <c r="A957" s="593" t="s">
        <v>6054</v>
      </c>
      <c r="B957" s="593" t="s">
        <v>1369</v>
      </c>
      <c r="C957" s="593" t="s">
        <v>1137</v>
      </c>
    </row>
    <row r="958" spans="1:3">
      <c r="A958" s="593" t="s">
        <v>8228</v>
      </c>
      <c r="B958" s="593" t="s">
        <v>1369</v>
      </c>
      <c r="C958" s="593" t="s">
        <v>3675</v>
      </c>
    </row>
    <row r="959" spans="1:3">
      <c r="A959" s="593" t="s">
        <v>8237</v>
      </c>
      <c r="B959" s="593" t="s">
        <v>1369</v>
      </c>
      <c r="C959" s="593" t="s">
        <v>4629</v>
      </c>
    </row>
    <row r="960" spans="1:3">
      <c r="A960" s="593" t="s">
        <v>556</v>
      </c>
      <c r="B960" s="593" t="s">
        <v>1369</v>
      </c>
      <c r="C960" s="593" t="s">
        <v>892</v>
      </c>
    </row>
    <row r="961" spans="1:3">
      <c r="A961" s="593" t="s">
        <v>8238</v>
      </c>
      <c r="B961" s="593" t="s">
        <v>1369</v>
      </c>
      <c r="C961" s="593" t="s">
        <v>4793</v>
      </c>
    </row>
    <row r="962" spans="1:3">
      <c r="A962" s="593" t="s">
        <v>5394</v>
      </c>
      <c r="B962" s="593" t="s">
        <v>1369</v>
      </c>
      <c r="C962" s="593" t="s">
        <v>4852</v>
      </c>
    </row>
    <row r="963" spans="1:3">
      <c r="A963" s="593" t="s">
        <v>8243</v>
      </c>
      <c r="B963" s="593" t="s">
        <v>1369</v>
      </c>
      <c r="C963" s="593" t="s">
        <v>4898</v>
      </c>
    </row>
    <row r="964" spans="1:3">
      <c r="A964" s="593" t="s">
        <v>8247</v>
      </c>
      <c r="B964" s="593" t="s">
        <v>1369</v>
      </c>
      <c r="C964" s="593" t="s">
        <v>1290</v>
      </c>
    </row>
    <row r="965" spans="1:3">
      <c r="A965" s="593" t="s">
        <v>6614</v>
      </c>
      <c r="B965" s="593" t="s">
        <v>1369</v>
      </c>
      <c r="C965" s="593" t="s">
        <v>4996</v>
      </c>
    </row>
    <row r="966" spans="1:3">
      <c r="A966" s="593" t="s">
        <v>8249</v>
      </c>
      <c r="B966" s="593" t="s">
        <v>1369</v>
      </c>
      <c r="C966" s="593" t="s">
        <v>4275</v>
      </c>
    </row>
    <row r="967" spans="1:3">
      <c r="A967" s="593" t="s">
        <v>6293</v>
      </c>
      <c r="B967" s="593" t="s">
        <v>1369</v>
      </c>
      <c r="C967" s="593" t="s">
        <v>3013</v>
      </c>
    </row>
    <row r="968" spans="1:3">
      <c r="A968" s="593" t="s">
        <v>8256</v>
      </c>
      <c r="B968" s="593" t="s">
        <v>1369</v>
      </c>
      <c r="C968" s="593" t="s">
        <v>5131</v>
      </c>
    </row>
    <row r="969" spans="1:3">
      <c r="A969" s="593" t="s">
        <v>5826</v>
      </c>
      <c r="B969" s="593" t="s">
        <v>1369</v>
      </c>
      <c r="C969" s="593" t="s">
        <v>5189</v>
      </c>
    </row>
    <row r="970" spans="1:3">
      <c r="A970" s="593" t="s">
        <v>8257</v>
      </c>
      <c r="B970" s="593" t="s">
        <v>1369</v>
      </c>
      <c r="C970" s="593" t="s">
        <v>5230</v>
      </c>
    </row>
    <row r="971" spans="1:3">
      <c r="A971" s="593" t="s">
        <v>1515</v>
      </c>
      <c r="B971" s="593" t="s">
        <v>1369</v>
      </c>
      <c r="C971" s="593" t="s">
        <v>5270</v>
      </c>
    </row>
    <row r="972" spans="1:3">
      <c r="A972" s="593" t="s">
        <v>8263</v>
      </c>
      <c r="B972" s="593" t="s">
        <v>1369</v>
      </c>
      <c r="C972" s="593" t="s">
        <v>5309</v>
      </c>
    </row>
    <row r="973" spans="1:3">
      <c r="A973" s="593" t="s">
        <v>684</v>
      </c>
      <c r="B973" s="593" t="s">
        <v>1369</v>
      </c>
      <c r="C973" s="593" t="s">
        <v>5306</v>
      </c>
    </row>
    <row r="974" spans="1:3">
      <c r="A974" s="593" t="s">
        <v>8266</v>
      </c>
      <c r="B974" s="593" t="s">
        <v>1369</v>
      </c>
      <c r="C974" s="593" t="s">
        <v>1405</v>
      </c>
    </row>
    <row r="975" spans="1:3">
      <c r="A975" s="593" t="s">
        <v>5961</v>
      </c>
      <c r="B975" s="593" t="s">
        <v>1369</v>
      </c>
      <c r="C975" s="593" t="s">
        <v>5393</v>
      </c>
    </row>
    <row r="976" spans="1:3">
      <c r="A976" s="593" t="s">
        <v>1091</v>
      </c>
      <c r="B976" s="593" t="s">
        <v>1369</v>
      </c>
      <c r="C976" s="593" t="s">
        <v>5416</v>
      </c>
    </row>
    <row r="977" spans="1:3">
      <c r="A977" s="593" t="s">
        <v>8269</v>
      </c>
      <c r="B977" s="593" t="s">
        <v>1369</v>
      </c>
      <c r="C977" s="593" t="s">
        <v>5453</v>
      </c>
    </row>
    <row r="978" spans="1:3">
      <c r="A978" s="593" t="s">
        <v>2357</v>
      </c>
      <c r="B978" s="593" t="s">
        <v>1378</v>
      </c>
    </row>
    <row r="979" spans="1:3">
      <c r="A979" s="593" t="s">
        <v>1607</v>
      </c>
      <c r="B979" s="593" t="s">
        <v>1378</v>
      </c>
      <c r="C979" s="593" t="s">
        <v>1779</v>
      </c>
    </row>
    <row r="980" spans="1:3">
      <c r="A980" s="593" t="s">
        <v>6351</v>
      </c>
      <c r="B980" s="593" t="s">
        <v>1378</v>
      </c>
      <c r="C980" s="593" t="s">
        <v>960</v>
      </c>
    </row>
    <row r="981" spans="1:3">
      <c r="A981" s="593" t="s">
        <v>8276</v>
      </c>
      <c r="B981" s="593" t="s">
        <v>1378</v>
      </c>
      <c r="C981" s="593" t="s">
        <v>2251</v>
      </c>
    </row>
    <row r="982" spans="1:3">
      <c r="A982" s="593" t="s">
        <v>3498</v>
      </c>
      <c r="B982" s="593" t="s">
        <v>1378</v>
      </c>
      <c r="C982" s="593" t="s">
        <v>2433</v>
      </c>
    </row>
    <row r="983" spans="1:3">
      <c r="A983" s="593" t="s">
        <v>3864</v>
      </c>
      <c r="B983" s="593" t="s">
        <v>1378</v>
      </c>
      <c r="C983" s="593" t="s">
        <v>1243</v>
      </c>
    </row>
    <row r="984" spans="1:3">
      <c r="A984" s="593" t="s">
        <v>8277</v>
      </c>
      <c r="B984" s="593" t="s">
        <v>1378</v>
      </c>
      <c r="C984" s="593" t="s">
        <v>2698</v>
      </c>
    </row>
    <row r="985" spans="1:3">
      <c r="A985" s="593" t="s">
        <v>7390</v>
      </c>
      <c r="B985" s="593" t="s">
        <v>1378</v>
      </c>
      <c r="C985" s="593" t="s">
        <v>1338</v>
      </c>
    </row>
    <row r="986" spans="1:3">
      <c r="A986" s="593" t="s">
        <v>8278</v>
      </c>
      <c r="B986" s="593" t="s">
        <v>1378</v>
      </c>
      <c r="C986" s="593" t="s">
        <v>2980</v>
      </c>
    </row>
    <row r="987" spans="1:3">
      <c r="A987" s="593" t="s">
        <v>2179</v>
      </c>
      <c r="B987" s="593" t="s">
        <v>1378</v>
      </c>
      <c r="C987" s="593" t="s">
        <v>3158</v>
      </c>
    </row>
    <row r="988" spans="1:3">
      <c r="A988" s="593" t="s">
        <v>8162</v>
      </c>
      <c r="B988" s="593" t="s">
        <v>1378</v>
      </c>
      <c r="C988" s="593" t="s">
        <v>3291</v>
      </c>
    </row>
    <row r="989" spans="1:3">
      <c r="A989" s="593" t="s">
        <v>8280</v>
      </c>
      <c r="B989" s="593" t="s">
        <v>1378</v>
      </c>
      <c r="C989" s="593" t="s">
        <v>3418</v>
      </c>
    </row>
    <row r="990" spans="1:3">
      <c r="A990" s="593" t="s">
        <v>8281</v>
      </c>
      <c r="B990" s="593" t="s">
        <v>1378</v>
      </c>
      <c r="C990" s="593" t="s">
        <v>3532</v>
      </c>
    </row>
    <row r="991" spans="1:3">
      <c r="A991" s="593" t="s">
        <v>6888</v>
      </c>
      <c r="B991" s="593" t="s">
        <v>1378</v>
      </c>
      <c r="C991" s="593" t="s">
        <v>3618</v>
      </c>
    </row>
    <row r="992" spans="1:3">
      <c r="A992" s="593" t="s">
        <v>2290</v>
      </c>
      <c r="B992" s="593" t="s">
        <v>1378</v>
      </c>
      <c r="C992" s="593" t="s">
        <v>3699</v>
      </c>
    </row>
    <row r="993" spans="1:3">
      <c r="A993" s="593" t="s">
        <v>2749</v>
      </c>
      <c r="B993" s="593" t="s">
        <v>1378</v>
      </c>
      <c r="C993" s="593" t="s">
        <v>3399</v>
      </c>
    </row>
    <row r="994" spans="1:3">
      <c r="A994" s="593" t="s">
        <v>8287</v>
      </c>
      <c r="B994" s="593" t="s">
        <v>1378</v>
      </c>
      <c r="C994" s="593" t="s">
        <v>3903</v>
      </c>
    </row>
    <row r="995" spans="1:3">
      <c r="A995" s="593" t="s">
        <v>5668</v>
      </c>
      <c r="B995" s="593" t="s">
        <v>1378</v>
      </c>
      <c r="C995" s="593" t="s">
        <v>3984</v>
      </c>
    </row>
    <row r="996" spans="1:3">
      <c r="A996" s="593" t="s">
        <v>475</v>
      </c>
      <c r="B996" s="593" t="s">
        <v>1378</v>
      </c>
      <c r="C996" s="593" t="s">
        <v>3165</v>
      </c>
    </row>
    <row r="997" spans="1:3">
      <c r="A997" s="593" t="s">
        <v>8296</v>
      </c>
      <c r="B997" s="593" t="s">
        <v>1378</v>
      </c>
      <c r="C997" s="593" t="s">
        <v>4155</v>
      </c>
    </row>
    <row r="998" spans="1:3">
      <c r="A998" s="593" t="s">
        <v>6776</v>
      </c>
      <c r="B998" s="593" t="s">
        <v>1378</v>
      </c>
      <c r="C998" s="593" t="s">
        <v>2231</v>
      </c>
    </row>
    <row r="999" spans="1:3">
      <c r="A999" s="593" t="s">
        <v>3045</v>
      </c>
      <c r="B999" s="593" t="s">
        <v>1378</v>
      </c>
      <c r="C999" s="593" t="s">
        <v>4247</v>
      </c>
    </row>
    <row r="1000" spans="1:3">
      <c r="A1000" s="593" t="s">
        <v>7063</v>
      </c>
      <c r="B1000" s="593" t="s">
        <v>1378</v>
      </c>
      <c r="C1000" s="593" t="s">
        <v>4461</v>
      </c>
    </row>
    <row r="1001" spans="1:3">
      <c r="A1001" s="593" t="s">
        <v>8311</v>
      </c>
      <c r="B1001" s="593" t="s">
        <v>1378</v>
      </c>
      <c r="C1001" s="593" t="s">
        <v>1561</v>
      </c>
    </row>
    <row r="1002" spans="1:3">
      <c r="A1002" s="593" t="s">
        <v>8317</v>
      </c>
      <c r="B1002" s="593" t="s">
        <v>1378</v>
      </c>
      <c r="C1002" s="593" t="s">
        <v>4630</v>
      </c>
    </row>
    <row r="1003" spans="1:3">
      <c r="A1003" s="593" t="s">
        <v>4385</v>
      </c>
      <c r="B1003" s="593" t="s">
        <v>1378</v>
      </c>
      <c r="C1003" s="593" t="s">
        <v>3938</v>
      </c>
    </row>
    <row r="1004" spans="1:3">
      <c r="A1004" s="593" t="s">
        <v>1202</v>
      </c>
      <c r="B1004" s="593" t="s">
        <v>1378</v>
      </c>
      <c r="C1004" s="593" t="s">
        <v>4796</v>
      </c>
    </row>
    <row r="1005" spans="1:3">
      <c r="A1005" s="593" t="s">
        <v>823</v>
      </c>
      <c r="B1005" s="593" t="s">
        <v>1378</v>
      </c>
      <c r="C1005" s="593" t="s">
        <v>4854</v>
      </c>
    </row>
    <row r="1006" spans="1:3">
      <c r="A1006" s="593" t="s">
        <v>1696</v>
      </c>
      <c r="B1006" s="593" t="s">
        <v>1378</v>
      </c>
      <c r="C1006" s="593" t="s">
        <v>4901</v>
      </c>
    </row>
    <row r="1007" spans="1:3">
      <c r="A1007" s="593" t="s">
        <v>8325</v>
      </c>
      <c r="B1007" s="593" t="s">
        <v>1378</v>
      </c>
      <c r="C1007" s="593" t="s">
        <v>4960</v>
      </c>
    </row>
    <row r="1008" spans="1:3">
      <c r="A1008" s="593" t="s">
        <v>8328</v>
      </c>
      <c r="B1008" s="593" t="s">
        <v>1378</v>
      </c>
      <c r="C1008" s="593" t="s">
        <v>4158</v>
      </c>
    </row>
    <row r="1009" spans="1:3">
      <c r="A1009" s="593" t="s">
        <v>7832</v>
      </c>
      <c r="B1009" s="593" t="s">
        <v>1378</v>
      </c>
      <c r="C1009" s="593" t="s">
        <v>639</v>
      </c>
    </row>
    <row r="1010" spans="1:3">
      <c r="A1010" s="593" t="s">
        <v>8332</v>
      </c>
      <c r="B1010" s="593" t="s">
        <v>1378</v>
      </c>
      <c r="C1010" s="593" t="s">
        <v>5088</v>
      </c>
    </row>
    <row r="1011" spans="1:3">
      <c r="A1011" s="593" t="s">
        <v>4005</v>
      </c>
      <c r="B1011" s="593" t="s">
        <v>1378</v>
      </c>
      <c r="C1011" s="593" t="s">
        <v>5137</v>
      </c>
    </row>
    <row r="1012" spans="1:3">
      <c r="A1012" s="593" t="s">
        <v>2733</v>
      </c>
      <c r="B1012" s="593" t="s">
        <v>1378</v>
      </c>
      <c r="C1012" s="593" t="s">
        <v>5194</v>
      </c>
    </row>
    <row r="1013" spans="1:3">
      <c r="A1013" s="593" t="s">
        <v>8335</v>
      </c>
      <c r="B1013" s="593" t="s">
        <v>1378</v>
      </c>
      <c r="C1013" s="593" t="s">
        <v>3039</v>
      </c>
    </row>
    <row r="1014" spans="1:3">
      <c r="A1014" s="593" t="s">
        <v>3841</v>
      </c>
      <c r="B1014" s="593" t="s">
        <v>1379</v>
      </c>
    </row>
    <row r="1015" spans="1:3">
      <c r="A1015" s="593" t="s">
        <v>8341</v>
      </c>
      <c r="B1015" s="593" t="s">
        <v>1379</v>
      </c>
      <c r="C1015" s="593" t="s">
        <v>977</v>
      </c>
    </row>
    <row r="1016" spans="1:3">
      <c r="A1016" s="593" t="s">
        <v>6337</v>
      </c>
      <c r="B1016" s="593" t="s">
        <v>1379</v>
      </c>
      <c r="C1016" s="593" t="s">
        <v>862</v>
      </c>
    </row>
    <row r="1017" spans="1:3">
      <c r="A1017" s="593" t="s">
        <v>4235</v>
      </c>
      <c r="B1017" s="593" t="s">
        <v>1379</v>
      </c>
      <c r="C1017" s="593" t="s">
        <v>2264</v>
      </c>
    </row>
    <row r="1018" spans="1:3">
      <c r="A1018" s="593" t="s">
        <v>8346</v>
      </c>
      <c r="B1018" s="593" t="s">
        <v>1379</v>
      </c>
      <c r="C1018" s="593" t="s">
        <v>428</v>
      </c>
    </row>
    <row r="1019" spans="1:3">
      <c r="A1019" s="593" t="s">
        <v>5609</v>
      </c>
      <c r="B1019" s="593" t="s">
        <v>1379</v>
      </c>
      <c r="C1019" s="593" t="s">
        <v>923</v>
      </c>
    </row>
    <row r="1020" spans="1:3">
      <c r="A1020" s="593" t="s">
        <v>5842</v>
      </c>
      <c r="B1020" s="593" t="s">
        <v>1379</v>
      </c>
      <c r="C1020" s="593" t="s">
        <v>1381</v>
      </c>
    </row>
    <row r="1021" spans="1:3">
      <c r="A1021" s="593" t="s">
        <v>6146</v>
      </c>
      <c r="B1021" s="593" t="s">
        <v>1379</v>
      </c>
      <c r="C1021" s="593" t="s">
        <v>986</v>
      </c>
    </row>
    <row r="1022" spans="1:3">
      <c r="A1022" s="593" t="s">
        <v>1649</v>
      </c>
      <c r="B1022" s="593" t="s">
        <v>1379</v>
      </c>
      <c r="C1022" s="593" t="s">
        <v>2997</v>
      </c>
    </row>
    <row r="1023" spans="1:3">
      <c r="A1023" s="593" t="s">
        <v>236</v>
      </c>
      <c r="B1023" s="593" t="s">
        <v>1379</v>
      </c>
      <c r="C1023" s="593" t="s">
        <v>2874</v>
      </c>
    </row>
    <row r="1024" spans="1:3">
      <c r="A1024" s="593" t="s">
        <v>6078</v>
      </c>
      <c r="B1024" s="593" t="s">
        <v>1379</v>
      </c>
      <c r="C1024" s="593" t="s">
        <v>3293</v>
      </c>
    </row>
    <row r="1025" spans="1:3">
      <c r="A1025" s="593" t="s">
        <v>4379</v>
      </c>
      <c r="B1025" s="593" t="s">
        <v>1379</v>
      </c>
      <c r="C1025" s="593" t="s">
        <v>1655</v>
      </c>
    </row>
    <row r="1026" spans="1:3">
      <c r="A1026" s="593" t="s">
        <v>7892</v>
      </c>
      <c r="B1026" s="593" t="s">
        <v>1379</v>
      </c>
      <c r="C1026" s="593" t="s">
        <v>2280</v>
      </c>
    </row>
    <row r="1027" spans="1:3">
      <c r="A1027" s="593" t="s">
        <v>8361</v>
      </c>
      <c r="B1027" s="593" t="s">
        <v>1379</v>
      </c>
      <c r="C1027" s="593" t="s">
        <v>3627</v>
      </c>
    </row>
    <row r="1028" spans="1:3">
      <c r="A1028" s="593" t="s">
        <v>4676</v>
      </c>
      <c r="B1028" s="593" t="s">
        <v>1379</v>
      </c>
      <c r="C1028" s="593" t="s">
        <v>2707</v>
      </c>
    </row>
    <row r="1029" spans="1:3">
      <c r="A1029" s="593" t="s">
        <v>2122</v>
      </c>
      <c r="B1029" s="593" t="s">
        <v>1379</v>
      </c>
      <c r="C1029" s="593" t="s">
        <v>3835</v>
      </c>
    </row>
    <row r="1030" spans="1:3">
      <c r="A1030" s="593" t="s">
        <v>6877</v>
      </c>
      <c r="B1030" s="593" t="s">
        <v>1379</v>
      </c>
      <c r="C1030" s="593" t="s">
        <v>3905</v>
      </c>
    </row>
    <row r="1031" spans="1:3">
      <c r="A1031" s="593" t="s">
        <v>8373</v>
      </c>
      <c r="B1031" s="593" t="s">
        <v>1379</v>
      </c>
      <c r="C1031" s="593" t="s">
        <v>3989</v>
      </c>
    </row>
    <row r="1032" spans="1:3">
      <c r="A1032" s="593" t="s">
        <v>8374</v>
      </c>
      <c r="B1032" s="593" t="s">
        <v>1379</v>
      </c>
      <c r="C1032" s="593" t="s">
        <v>1153</v>
      </c>
    </row>
    <row r="1033" spans="1:3">
      <c r="A1033" s="593" t="s">
        <v>8348</v>
      </c>
      <c r="B1033" s="593" t="s">
        <v>1379</v>
      </c>
      <c r="C1033" s="593" t="s">
        <v>4161</v>
      </c>
    </row>
    <row r="1034" spans="1:3">
      <c r="A1034" s="593" t="s">
        <v>7678</v>
      </c>
      <c r="B1034" s="593" t="s">
        <v>1379</v>
      </c>
      <c r="C1034" s="593" t="s">
        <v>4265</v>
      </c>
    </row>
    <row r="1035" spans="1:3">
      <c r="A1035" s="593" t="s">
        <v>8376</v>
      </c>
      <c r="B1035" s="593" t="s">
        <v>1379</v>
      </c>
      <c r="C1035" s="593" t="s">
        <v>1600</v>
      </c>
    </row>
    <row r="1036" spans="1:3">
      <c r="A1036" s="593" t="s">
        <v>3731</v>
      </c>
      <c r="B1036" s="593" t="s">
        <v>1379</v>
      </c>
      <c r="C1036" s="593" t="s">
        <v>4467</v>
      </c>
    </row>
    <row r="1037" spans="1:3">
      <c r="A1037" s="593" t="s">
        <v>8378</v>
      </c>
      <c r="B1037" s="593" t="s">
        <v>1379</v>
      </c>
      <c r="C1037" s="593" t="s">
        <v>4542</v>
      </c>
    </row>
    <row r="1038" spans="1:3">
      <c r="A1038" s="593" t="s">
        <v>8380</v>
      </c>
      <c r="B1038" s="593" t="s">
        <v>1379</v>
      </c>
      <c r="C1038" s="593" t="s">
        <v>4638</v>
      </c>
    </row>
    <row r="1039" spans="1:3">
      <c r="A1039" s="593" t="s">
        <v>6954</v>
      </c>
      <c r="B1039" s="593" t="s">
        <v>1379</v>
      </c>
      <c r="C1039" s="593" t="s">
        <v>4703</v>
      </c>
    </row>
    <row r="1040" spans="1:3">
      <c r="A1040" s="593" t="s">
        <v>8382</v>
      </c>
      <c r="B1040" s="593" t="s">
        <v>1379</v>
      </c>
      <c r="C1040" s="593" t="s">
        <v>4801</v>
      </c>
    </row>
    <row r="1041" spans="1:3">
      <c r="A1041" s="593" t="s">
        <v>6718</v>
      </c>
      <c r="B1041" s="593" t="s">
        <v>1379</v>
      </c>
      <c r="C1041" s="593" t="s">
        <v>3142</v>
      </c>
    </row>
    <row r="1042" spans="1:3">
      <c r="A1042" s="593" t="s">
        <v>7327</v>
      </c>
      <c r="B1042" s="593" t="s">
        <v>1379</v>
      </c>
      <c r="C1042" s="593" t="s">
        <v>4907</v>
      </c>
    </row>
    <row r="1043" spans="1:3">
      <c r="A1043" s="593" t="s">
        <v>8385</v>
      </c>
      <c r="B1043" s="593" t="s">
        <v>1379</v>
      </c>
      <c r="C1043" s="593" t="s">
        <v>4966</v>
      </c>
    </row>
    <row r="1044" spans="1:3">
      <c r="A1044" s="593" t="s">
        <v>2362</v>
      </c>
      <c r="B1044" s="593" t="s">
        <v>1379</v>
      </c>
      <c r="C1044" s="593" t="s">
        <v>1764</v>
      </c>
    </row>
    <row r="1045" spans="1:3">
      <c r="A1045" s="593" t="s">
        <v>8387</v>
      </c>
      <c r="B1045" s="593" t="s">
        <v>1379</v>
      </c>
      <c r="C1045" s="593" t="s">
        <v>5046</v>
      </c>
    </row>
    <row r="1046" spans="1:3">
      <c r="A1046" s="593" t="s">
        <v>7646</v>
      </c>
      <c r="B1046" s="593" t="s">
        <v>1379</v>
      </c>
      <c r="C1046" s="593" t="s">
        <v>5094</v>
      </c>
    </row>
    <row r="1047" spans="1:3">
      <c r="A1047" s="593" t="s">
        <v>929</v>
      </c>
      <c r="B1047" s="593" t="s">
        <v>1379</v>
      </c>
      <c r="C1047" s="593" t="s">
        <v>5143</v>
      </c>
    </row>
    <row r="1048" spans="1:3">
      <c r="A1048" s="593" t="s">
        <v>5310</v>
      </c>
      <c r="B1048" s="593" t="s">
        <v>1379</v>
      </c>
      <c r="C1048" s="593" t="s">
        <v>2210</v>
      </c>
    </row>
    <row r="1049" spans="1:3">
      <c r="A1049" s="593" t="s">
        <v>2896</v>
      </c>
      <c r="B1049" s="593" t="s">
        <v>1379</v>
      </c>
      <c r="C1049" s="593" t="s">
        <v>1318</v>
      </c>
    </row>
    <row r="1050" spans="1:3">
      <c r="A1050" s="593" t="s">
        <v>5392</v>
      </c>
      <c r="B1050" s="593" t="s">
        <v>1379</v>
      </c>
      <c r="C1050" s="593" t="s">
        <v>4449</v>
      </c>
    </row>
    <row r="1051" spans="1:3">
      <c r="A1051" s="593" t="s">
        <v>1294</v>
      </c>
      <c r="B1051" s="593" t="s">
        <v>1379</v>
      </c>
      <c r="C1051" s="593" t="s">
        <v>3232</v>
      </c>
    </row>
    <row r="1052" spans="1:3">
      <c r="A1052" s="593" t="s">
        <v>5648</v>
      </c>
      <c r="B1052" s="593" t="s">
        <v>1379</v>
      </c>
      <c r="C1052" s="593" t="s">
        <v>5344</v>
      </c>
    </row>
    <row r="1053" spans="1:3">
      <c r="A1053" s="593" t="s">
        <v>8394</v>
      </c>
      <c r="B1053" s="593" t="s">
        <v>1379</v>
      </c>
      <c r="C1053" s="593" t="s">
        <v>3276</v>
      </c>
    </row>
    <row r="1054" spans="1:3">
      <c r="A1054" s="593" t="s">
        <v>3331</v>
      </c>
      <c r="B1054" s="593" t="s">
        <v>1379</v>
      </c>
      <c r="C1054" s="593" t="s">
        <v>5398</v>
      </c>
    </row>
    <row r="1055" spans="1:3">
      <c r="A1055" s="593" t="s">
        <v>8397</v>
      </c>
      <c r="B1055" s="593" t="s">
        <v>1379</v>
      </c>
      <c r="C1055" s="593" t="s">
        <v>5419</v>
      </c>
    </row>
    <row r="1056" spans="1:3">
      <c r="A1056" s="593" t="s">
        <v>8398</v>
      </c>
      <c r="B1056" s="593" t="s">
        <v>1379</v>
      </c>
      <c r="C1056" s="593" t="s">
        <v>5455</v>
      </c>
    </row>
    <row r="1057" spans="1:3">
      <c r="A1057" s="593" t="s">
        <v>7297</v>
      </c>
      <c r="B1057" s="593" t="s">
        <v>1379</v>
      </c>
      <c r="C1057" s="593" t="s">
        <v>4256</v>
      </c>
    </row>
    <row r="1058" spans="1:3">
      <c r="A1058" s="593" t="s">
        <v>5087</v>
      </c>
      <c r="B1058" s="593" t="s">
        <v>1379</v>
      </c>
      <c r="C1058" s="593" t="s">
        <v>312</v>
      </c>
    </row>
    <row r="1059" spans="1:3">
      <c r="A1059" s="593" t="s">
        <v>8403</v>
      </c>
      <c r="B1059" s="593" t="s">
        <v>1379</v>
      </c>
      <c r="C1059" s="593" t="s">
        <v>4663</v>
      </c>
    </row>
    <row r="1060" spans="1:3">
      <c r="A1060" s="593" t="s">
        <v>4806</v>
      </c>
      <c r="B1060" s="593" t="s">
        <v>1379</v>
      </c>
      <c r="C1060" s="593" t="s">
        <v>5563</v>
      </c>
    </row>
    <row r="1061" spans="1:3">
      <c r="A1061" s="593" t="s">
        <v>3745</v>
      </c>
      <c r="B1061" s="593" t="s">
        <v>1379</v>
      </c>
      <c r="C1061" s="593" t="s">
        <v>65</v>
      </c>
    </row>
    <row r="1062" spans="1:3">
      <c r="A1062" s="593" t="s">
        <v>3015</v>
      </c>
      <c r="B1062" s="593" t="s">
        <v>1379</v>
      </c>
      <c r="C1062" s="593" t="s">
        <v>4283</v>
      </c>
    </row>
    <row r="1063" spans="1:3">
      <c r="A1063" s="593" t="s">
        <v>5588</v>
      </c>
      <c r="B1063" s="593" t="s">
        <v>1379</v>
      </c>
      <c r="C1063" s="593" t="s">
        <v>1077</v>
      </c>
    </row>
    <row r="1064" spans="1:3">
      <c r="A1064" s="593" t="s">
        <v>8405</v>
      </c>
      <c r="B1064" s="593" t="s">
        <v>1379</v>
      </c>
      <c r="C1064" s="593" t="s">
        <v>5644</v>
      </c>
    </row>
    <row r="1065" spans="1:3">
      <c r="A1065" s="593" t="s">
        <v>8408</v>
      </c>
      <c r="B1065" s="593" t="s">
        <v>1379</v>
      </c>
      <c r="C1065" s="593" t="s">
        <v>5665</v>
      </c>
    </row>
    <row r="1066" spans="1:3">
      <c r="A1066" s="593" t="s">
        <v>8410</v>
      </c>
      <c r="B1066" s="593" t="s">
        <v>1379</v>
      </c>
      <c r="C1066" s="593" t="s">
        <v>5687</v>
      </c>
    </row>
    <row r="1067" spans="1:3">
      <c r="A1067" s="593" t="s">
        <v>6788</v>
      </c>
      <c r="B1067" s="593" t="s">
        <v>1379</v>
      </c>
      <c r="C1067" s="593" t="s">
        <v>4603</v>
      </c>
    </row>
    <row r="1068" spans="1:3">
      <c r="A1068" s="593" t="s">
        <v>2306</v>
      </c>
      <c r="B1068" s="593" t="s">
        <v>1379</v>
      </c>
      <c r="C1068" s="593" t="s">
        <v>5704</v>
      </c>
    </row>
    <row r="1069" spans="1:3">
      <c r="A1069" s="593" t="s">
        <v>50</v>
      </c>
      <c r="B1069" s="593" t="s">
        <v>1395</v>
      </c>
    </row>
    <row r="1070" spans="1:3">
      <c r="A1070" s="593" t="s">
        <v>4213</v>
      </c>
      <c r="B1070" s="593" t="s">
        <v>1395</v>
      </c>
      <c r="C1070" s="593" t="s">
        <v>1782</v>
      </c>
    </row>
    <row r="1071" spans="1:3">
      <c r="A1071" s="593" t="s">
        <v>8417</v>
      </c>
      <c r="B1071" s="593" t="s">
        <v>1395</v>
      </c>
      <c r="C1071" s="593" t="s">
        <v>2085</v>
      </c>
    </row>
    <row r="1072" spans="1:3">
      <c r="A1072" s="593" t="s">
        <v>1248</v>
      </c>
      <c r="B1072" s="593" t="s">
        <v>1395</v>
      </c>
      <c r="C1072" s="593" t="s">
        <v>2272</v>
      </c>
    </row>
    <row r="1073" spans="1:3">
      <c r="A1073" s="593" t="s">
        <v>2738</v>
      </c>
      <c r="B1073" s="593" t="s">
        <v>1395</v>
      </c>
      <c r="C1073" s="593" t="s">
        <v>2434</v>
      </c>
    </row>
    <row r="1074" spans="1:3">
      <c r="A1074" s="593" t="s">
        <v>7939</v>
      </c>
      <c r="B1074" s="593" t="s">
        <v>1395</v>
      </c>
      <c r="C1074" s="593" t="s">
        <v>2564</v>
      </c>
    </row>
    <row r="1075" spans="1:3">
      <c r="A1075" s="593" t="s">
        <v>6977</v>
      </c>
      <c r="B1075" s="593" t="s">
        <v>1395</v>
      </c>
      <c r="C1075" s="593" t="s">
        <v>523</v>
      </c>
    </row>
    <row r="1076" spans="1:3">
      <c r="A1076" s="593" t="s">
        <v>8422</v>
      </c>
      <c r="B1076" s="593" t="s">
        <v>1395</v>
      </c>
      <c r="C1076" s="593" t="s">
        <v>558</v>
      </c>
    </row>
    <row r="1077" spans="1:3">
      <c r="A1077" s="593" t="s">
        <v>4337</v>
      </c>
      <c r="B1077" s="593" t="s">
        <v>1395</v>
      </c>
      <c r="C1077" s="593" t="s">
        <v>2998</v>
      </c>
    </row>
    <row r="1078" spans="1:3">
      <c r="A1078" s="593" t="s">
        <v>5292</v>
      </c>
      <c r="B1078" s="593" t="s">
        <v>1395</v>
      </c>
      <c r="C1078" s="593" t="s">
        <v>3164</v>
      </c>
    </row>
    <row r="1079" spans="1:3">
      <c r="A1079" s="593" t="s">
        <v>332</v>
      </c>
      <c r="B1079" s="593" t="s">
        <v>1395</v>
      </c>
      <c r="C1079" s="593" t="s">
        <v>2634</v>
      </c>
    </row>
    <row r="1080" spans="1:3">
      <c r="A1080" s="593" t="s">
        <v>1075</v>
      </c>
      <c r="B1080" s="593" t="s">
        <v>1395</v>
      </c>
      <c r="C1080" s="593" t="s">
        <v>3201</v>
      </c>
    </row>
    <row r="1081" spans="1:3">
      <c r="A1081" s="593" t="s">
        <v>1536</v>
      </c>
      <c r="B1081" s="593" t="s">
        <v>1395</v>
      </c>
      <c r="C1081" s="593" t="s">
        <v>3534</v>
      </c>
    </row>
    <row r="1082" spans="1:3">
      <c r="A1082" s="593" t="s">
        <v>6070</v>
      </c>
      <c r="B1082" s="593" t="s">
        <v>1395</v>
      </c>
      <c r="C1082" s="593" t="s">
        <v>2464</v>
      </c>
    </row>
    <row r="1083" spans="1:3">
      <c r="A1083" s="593" t="s">
        <v>2666</v>
      </c>
      <c r="B1083" s="593" t="s">
        <v>1395</v>
      </c>
      <c r="C1083" s="593" t="s">
        <v>1041</v>
      </c>
    </row>
    <row r="1084" spans="1:3">
      <c r="A1084" s="593" t="s">
        <v>8424</v>
      </c>
      <c r="B1084" s="593" t="s">
        <v>1395</v>
      </c>
      <c r="C1084" s="593" t="s">
        <v>1552</v>
      </c>
    </row>
    <row r="1085" spans="1:3">
      <c r="A1085" s="593" t="s">
        <v>3664</v>
      </c>
      <c r="B1085" s="593" t="s">
        <v>1395</v>
      </c>
      <c r="C1085" s="593" t="s">
        <v>3514</v>
      </c>
    </row>
    <row r="1086" spans="1:3">
      <c r="A1086" s="593" t="s">
        <v>8431</v>
      </c>
      <c r="B1086" s="593" t="s">
        <v>1395</v>
      </c>
      <c r="C1086" s="593" t="s">
        <v>3995</v>
      </c>
    </row>
    <row r="1087" spans="1:3">
      <c r="A1087" s="593" t="s">
        <v>8433</v>
      </c>
      <c r="B1087" s="593" t="s">
        <v>1395</v>
      </c>
      <c r="C1087" s="593" t="s">
        <v>3810</v>
      </c>
    </row>
    <row r="1088" spans="1:3">
      <c r="A1088" s="593" t="s">
        <v>2106</v>
      </c>
      <c r="B1088" s="593" t="s">
        <v>1395</v>
      </c>
      <c r="C1088" s="593" t="s">
        <v>4170</v>
      </c>
    </row>
    <row r="1089" spans="1:3">
      <c r="A1089" s="593" t="s">
        <v>741</v>
      </c>
      <c r="B1089" s="593" t="s">
        <v>1395</v>
      </c>
      <c r="C1089" s="593" t="s">
        <v>4267</v>
      </c>
    </row>
    <row r="1090" spans="1:3">
      <c r="A1090" s="593" t="s">
        <v>8435</v>
      </c>
      <c r="B1090" s="593" t="s">
        <v>1395</v>
      </c>
      <c r="C1090" s="593" t="s">
        <v>2019</v>
      </c>
    </row>
    <row r="1091" spans="1:3">
      <c r="A1091" s="593" t="s">
        <v>61</v>
      </c>
      <c r="B1091" s="593" t="s">
        <v>1395</v>
      </c>
      <c r="C1091" s="593" t="s">
        <v>2975</v>
      </c>
    </row>
    <row r="1092" spans="1:3">
      <c r="A1092" s="593" t="s">
        <v>8438</v>
      </c>
      <c r="B1092" s="593" t="s">
        <v>1395</v>
      </c>
      <c r="C1092" s="593" t="s">
        <v>650</v>
      </c>
    </row>
    <row r="1093" spans="1:3">
      <c r="A1093" s="593" t="s">
        <v>426</v>
      </c>
      <c r="B1093" s="593" t="s">
        <v>1395</v>
      </c>
      <c r="C1093" s="593" t="s">
        <v>3415</v>
      </c>
    </row>
    <row r="1094" spans="1:3">
      <c r="A1094" s="593" t="s">
        <v>8445</v>
      </c>
      <c r="B1094" s="593" t="s">
        <v>1395</v>
      </c>
      <c r="C1094" s="593" t="s">
        <v>4704</v>
      </c>
    </row>
    <row r="1095" spans="1:3">
      <c r="A1095" s="593" t="s">
        <v>4766</v>
      </c>
      <c r="B1095" s="593" t="s">
        <v>1395</v>
      </c>
      <c r="C1095" s="593" t="s">
        <v>4803</v>
      </c>
    </row>
    <row r="1096" spans="1:3">
      <c r="A1096" s="593" t="s">
        <v>8201</v>
      </c>
      <c r="B1096" s="593" t="s">
        <v>1395</v>
      </c>
      <c r="C1096" s="593" t="s">
        <v>4859</v>
      </c>
    </row>
    <row r="1097" spans="1:3">
      <c r="A1097" s="593" t="s">
        <v>8446</v>
      </c>
      <c r="B1097" s="593" t="s">
        <v>1395</v>
      </c>
      <c r="C1097" s="593" t="s">
        <v>4798</v>
      </c>
    </row>
    <row r="1098" spans="1:3">
      <c r="A1098" s="593" t="s">
        <v>2888</v>
      </c>
      <c r="B1098" s="593" t="s">
        <v>1395</v>
      </c>
      <c r="C1098" s="593" t="s">
        <v>4970</v>
      </c>
    </row>
    <row r="1099" spans="1:3">
      <c r="A1099" s="593" t="s">
        <v>4584</v>
      </c>
      <c r="B1099" s="593" t="s">
        <v>1410</v>
      </c>
    </row>
    <row r="1100" spans="1:3">
      <c r="A1100" s="593" t="s">
        <v>4512</v>
      </c>
      <c r="B1100" s="593" t="s">
        <v>1410</v>
      </c>
      <c r="C1100" s="593" t="s">
        <v>1788</v>
      </c>
    </row>
    <row r="1101" spans="1:3">
      <c r="A1101" s="593" t="s">
        <v>4994</v>
      </c>
      <c r="B1101" s="593" t="s">
        <v>1410</v>
      </c>
      <c r="C1101" s="593" t="s">
        <v>2001</v>
      </c>
    </row>
    <row r="1102" spans="1:3">
      <c r="A1102" s="593" t="s">
        <v>2382</v>
      </c>
      <c r="B1102" s="593" t="s">
        <v>1410</v>
      </c>
      <c r="C1102" s="593" t="s">
        <v>2224</v>
      </c>
    </row>
    <row r="1103" spans="1:3">
      <c r="A1103" s="593" t="s">
        <v>8452</v>
      </c>
      <c r="B1103" s="593" t="s">
        <v>1410</v>
      </c>
      <c r="C1103" s="593" t="s">
        <v>1451</v>
      </c>
    </row>
    <row r="1104" spans="1:3">
      <c r="A1104" s="593" t="s">
        <v>8028</v>
      </c>
      <c r="B1104" s="593" t="s">
        <v>1410</v>
      </c>
      <c r="C1104" s="593" t="s">
        <v>1708</v>
      </c>
    </row>
    <row r="1105" spans="1:3">
      <c r="A1105" s="593" t="s">
        <v>5389</v>
      </c>
      <c r="B1105" s="593" t="s">
        <v>1410</v>
      </c>
      <c r="C1105" s="593" t="s">
        <v>2123</v>
      </c>
    </row>
    <row r="1106" spans="1:3">
      <c r="A1106" s="593" t="s">
        <v>8461</v>
      </c>
      <c r="B1106" s="593" t="s">
        <v>1410</v>
      </c>
      <c r="C1106" s="593" t="s">
        <v>1162</v>
      </c>
    </row>
    <row r="1107" spans="1:3">
      <c r="A1107" s="593" t="s">
        <v>8464</v>
      </c>
      <c r="B1107" s="593" t="s">
        <v>1410</v>
      </c>
      <c r="C1107" s="593" t="s">
        <v>708</v>
      </c>
    </row>
    <row r="1108" spans="1:3">
      <c r="A1108" s="593" t="s">
        <v>3776</v>
      </c>
      <c r="B1108" s="593" t="s">
        <v>1410</v>
      </c>
      <c r="C1108" s="593" t="s">
        <v>3178</v>
      </c>
    </row>
    <row r="1109" spans="1:3">
      <c r="A1109" s="593" t="s">
        <v>8470</v>
      </c>
      <c r="B1109" s="593" t="s">
        <v>1410</v>
      </c>
      <c r="C1109" s="593" t="s">
        <v>2115</v>
      </c>
    </row>
    <row r="1110" spans="1:3">
      <c r="A1110" s="593" t="s">
        <v>1182</v>
      </c>
      <c r="B1110" s="593" t="s">
        <v>1410</v>
      </c>
      <c r="C1110" s="593" t="s">
        <v>3422</v>
      </c>
    </row>
    <row r="1111" spans="1:3">
      <c r="A1111" s="593" t="s">
        <v>8477</v>
      </c>
      <c r="B1111" s="593" t="s">
        <v>1410</v>
      </c>
      <c r="C1111" s="593" t="s">
        <v>80</v>
      </c>
    </row>
    <row r="1112" spans="1:3">
      <c r="A1112" s="593" t="s">
        <v>8480</v>
      </c>
      <c r="B1112" s="593" t="s">
        <v>1410</v>
      </c>
      <c r="C1112" s="593" t="s">
        <v>529</v>
      </c>
    </row>
    <row r="1113" spans="1:3">
      <c r="A1113" s="593" t="s">
        <v>8483</v>
      </c>
      <c r="B1113" s="593" t="s">
        <v>1410</v>
      </c>
      <c r="C1113" s="593" t="s">
        <v>3708</v>
      </c>
    </row>
    <row r="1114" spans="1:3">
      <c r="A1114" s="593" t="s">
        <v>4070</v>
      </c>
      <c r="B1114" s="593" t="s">
        <v>1410</v>
      </c>
      <c r="C1114" s="593" t="s">
        <v>2990</v>
      </c>
    </row>
    <row r="1115" spans="1:3">
      <c r="A1115" s="593" t="s">
        <v>8485</v>
      </c>
      <c r="B1115" s="593" t="s">
        <v>1410</v>
      </c>
      <c r="C1115" s="593" t="s">
        <v>906</v>
      </c>
    </row>
    <row r="1116" spans="1:3">
      <c r="A1116" s="593" t="s">
        <v>8487</v>
      </c>
      <c r="B1116" s="593" t="s">
        <v>1410</v>
      </c>
      <c r="C1116" s="593" t="s">
        <v>905</v>
      </c>
    </row>
    <row r="1117" spans="1:3">
      <c r="A1117" s="593" t="s">
        <v>8490</v>
      </c>
      <c r="B1117" s="593" t="s">
        <v>1410</v>
      </c>
      <c r="C1117" s="593" t="s">
        <v>4057</v>
      </c>
    </row>
    <row r="1118" spans="1:3">
      <c r="A1118" s="593" t="s">
        <v>8496</v>
      </c>
      <c r="B1118" s="593" t="s">
        <v>1410</v>
      </c>
      <c r="C1118" s="593" t="s">
        <v>4175</v>
      </c>
    </row>
    <row r="1119" spans="1:3">
      <c r="A1119" s="593" t="s">
        <v>620</v>
      </c>
      <c r="B1119" s="593" t="s">
        <v>1411</v>
      </c>
    </row>
    <row r="1120" spans="1:3">
      <c r="A1120" s="593" t="s">
        <v>3389</v>
      </c>
      <c r="B1120" s="593" t="s">
        <v>1411</v>
      </c>
      <c r="C1120" s="593" t="s">
        <v>1797</v>
      </c>
    </row>
    <row r="1121" spans="1:3">
      <c r="A1121" s="593" t="s">
        <v>8501</v>
      </c>
      <c r="B1121" s="593" t="s">
        <v>1411</v>
      </c>
      <c r="C1121" s="593" t="s">
        <v>5</v>
      </c>
    </row>
    <row r="1122" spans="1:3">
      <c r="A1122" s="593" t="s">
        <v>2480</v>
      </c>
      <c r="B1122" s="593" t="s">
        <v>1411</v>
      </c>
      <c r="C1122" s="593" t="s">
        <v>2278</v>
      </c>
    </row>
    <row r="1123" spans="1:3">
      <c r="A1123" s="593" t="s">
        <v>5549</v>
      </c>
      <c r="B1123" s="593" t="s">
        <v>1411</v>
      </c>
      <c r="C1123" s="593" t="s">
        <v>1811</v>
      </c>
    </row>
    <row r="1124" spans="1:3">
      <c r="A1124" s="593" t="s">
        <v>7097</v>
      </c>
      <c r="B1124" s="593" t="s">
        <v>1411</v>
      </c>
      <c r="C1124" s="593" t="s">
        <v>584</v>
      </c>
    </row>
    <row r="1125" spans="1:3">
      <c r="A1125" s="593" t="s">
        <v>2542</v>
      </c>
      <c r="B1125" s="593" t="s">
        <v>1411</v>
      </c>
      <c r="C1125" s="593" t="s">
        <v>1442</v>
      </c>
    </row>
    <row r="1126" spans="1:3">
      <c r="A1126" s="593" t="s">
        <v>227</v>
      </c>
      <c r="B1126" s="593" t="s">
        <v>1411</v>
      </c>
      <c r="C1126" s="593" t="s">
        <v>1722</v>
      </c>
    </row>
    <row r="1127" spans="1:3">
      <c r="A1127" s="593" t="s">
        <v>4074</v>
      </c>
      <c r="B1127" s="593" t="s">
        <v>1411</v>
      </c>
      <c r="C1127" s="593" t="s">
        <v>3003</v>
      </c>
    </row>
    <row r="1128" spans="1:3">
      <c r="A1128" s="593" t="s">
        <v>8504</v>
      </c>
      <c r="B1128" s="593" t="s">
        <v>1411</v>
      </c>
      <c r="C1128" s="593" t="s">
        <v>3180</v>
      </c>
    </row>
    <row r="1129" spans="1:3">
      <c r="A1129" s="593" t="s">
        <v>3394</v>
      </c>
      <c r="B1129" s="593" t="s">
        <v>1411</v>
      </c>
      <c r="C1129" s="593" t="s">
        <v>1609</v>
      </c>
    </row>
    <row r="1130" spans="1:3">
      <c r="A1130" s="593" t="s">
        <v>8506</v>
      </c>
      <c r="B1130" s="593" t="s">
        <v>1411</v>
      </c>
      <c r="C1130" s="593" t="s">
        <v>3427</v>
      </c>
    </row>
    <row r="1131" spans="1:3">
      <c r="A1131" s="593" t="s">
        <v>8507</v>
      </c>
      <c r="B1131" s="593" t="s">
        <v>1411</v>
      </c>
      <c r="C1131" s="593" t="s">
        <v>3539</v>
      </c>
    </row>
    <row r="1132" spans="1:3">
      <c r="A1132" s="593" t="s">
        <v>4076</v>
      </c>
      <c r="B1132" s="593" t="s">
        <v>1411</v>
      </c>
      <c r="C1132" s="593" t="s">
        <v>2609</v>
      </c>
    </row>
    <row r="1133" spans="1:3">
      <c r="A1133" s="593" t="s">
        <v>2298</v>
      </c>
      <c r="B1133" s="593" t="s">
        <v>1411</v>
      </c>
      <c r="C1133" s="593" t="s">
        <v>3710</v>
      </c>
    </row>
    <row r="1134" spans="1:3">
      <c r="A1134" s="593" t="s">
        <v>8516</v>
      </c>
      <c r="B1134" s="593" t="s">
        <v>1411</v>
      </c>
      <c r="C1134" s="593" t="s">
        <v>3836</v>
      </c>
    </row>
    <row r="1135" spans="1:3">
      <c r="A1135" s="593" t="s">
        <v>7534</v>
      </c>
      <c r="B1135" s="593" t="s">
        <v>1411</v>
      </c>
      <c r="C1135" s="593" t="s">
        <v>3634</v>
      </c>
    </row>
    <row r="1136" spans="1:3">
      <c r="A1136" s="593" t="s">
        <v>242</v>
      </c>
      <c r="B1136" s="593" t="s">
        <v>1411</v>
      </c>
      <c r="C1136" s="593" t="s">
        <v>3997</v>
      </c>
    </row>
    <row r="1137" spans="1:3">
      <c r="A1137" s="593" t="s">
        <v>5946</v>
      </c>
      <c r="B1137" s="593" t="s">
        <v>1411</v>
      </c>
      <c r="C1137" s="593" t="s">
        <v>3119</v>
      </c>
    </row>
    <row r="1138" spans="1:3">
      <c r="A1138" s="593" t="s">
        <v>5998</v>
      </c>
      <c r="B1138" s="593" t="s">
        <v>1411</v>
      </c>
      <c r="C1138" s="593" t="s">
        <v>3194</v>
      </c>
    </row>
    <row r="1139" spans="1:3">
      <c r="A1139" s="593" t="s">
        <v>8523</v>
      </c>
      <c r="B1139" s="593" t="s">
        <v>1411</v>
      </c>
      <c r="C1139" s="593" t="s">
        <v>4269</v>
      </c>
    </row>
    <row r="1140" spans="1:3">
      <c r="A1140" s="593" t="s">
        <v>8241</v>
      </c>
      <c r="B1140" s="593" t="s">
        <v>1411</v>
      </c>
      <c r="C1140" s="593" t="s">
        <v>4371</v>
      </c>
    </row>
    <row r="1141" spans="1:3">
      <c r="A1141" s="593" t="s">
        <v>6286</v>
      </c>
      <c r="B1141" s="593" t="s">
        <v>1411</v>
      </c>
      <c r="C1141" s="593" t="s">
        <v>4472</v>
      </c>
    </row>
    <row r="1142" spans="1:3">
      <c r="A1142" s="593" t="s">
        <v>6256</v>
      </c>
      <c r="B1142" s="593" t="s">
        <v>1411</v>
      </c>
      <c r="C1142" s="593" t="s">
        <v>4547</v>
      </c>
    </row>
    <row r="1143" spans="1:3">
      <c r="A1143" s="593" t="s">
        <v>1689</v>
      </c>
      <c r="B1143" s="593" t="s">
        <v>1411</v>
      </c>
      <c r="C1143" s="593" t="s">
        <v>25</v>
      </c>
    </row>
    <row r="1144" spans="1:3">
      <c r="A1144" s="593" t="s">
        <v>8534</v>
      </c>
      <c r="B1144" s="593" t="s">
        <v>1411</v>
      </c>
      <c r="C1144" s="593" t="s">
        <v>689</v>
      </c>
    </row>
    <row r="1145" spans="1:3">
      <c r="A1145" s="593" t="s">
        <v>6995</v>
      </c>
      <c r="B1145" s="593" t="s">
        <v>1411</v>
      </c>
      <c r="C1145" s="593" t="s">
        <v>4809</v>
      </c>
    </row>
    <row r="1146" spans="1:3">
      <c r="A1146" s="593" t="s">
        <v>1693</v>
      </c>
      <c r="B1146" s="593" t="s">
        <v>1418</v>
      </c>
    </row>
    <row r="1147" spans="1:3">
      <c r="A1147" s="593" t="s">
        <v>738</v>
      </c>
      <c r="B1147" s="593" t="s">
        <v>1418</v>
      </c>
      <c r="C1147" s="593" t="s">
        <v>1806</v>
      </c>
    </row>
    <row r="1148" spans="1:3">
      <c r="A1148" s="593" t="s">
        <v>8536</v>
      </c>
      <c r="B1148" s="593" t="s">
        <v>1418</v>
      </c>
      <c r="C1148" s="593" t="s">
        <v>198</v>
      </c>
    </row>
    <row r="1149" spans="1:3">
      <c r="A1149" s="593" t="s">
        <v>4698</v>
      </c>
      <c r="B1149" s="593" t="s">
        <v>1418</v>
      </c>
      <c r="C1149" s="593" t="s">
        <v>2281</v>
      </c>
    </row>
    <row r="1150" spans="1:3">
      <c r="A1150" s="593" t="s">
        <v>7570</v>
      </c>
      <c r="B1150" s="593" t="s">
        <v>1418</v>
      </c>
      <c r="C1150" s="593" t="s">
        <v>1018</v>
      </c>
    </row>
    <row r="1151" spans="1:3">
      <c r="A1151" s="593" t="s">
        <v>8326</v>
      </c>
      <c r="B1151" s="593" t="s">
        <v>1418</v>
      </c>
      <c r="C1151" s="593" t="s">
        <v>737</v>
      </c>
    </row>
    <row r="1152" spans="1:3">
      <c r="A1152" s="593" t="s">
        <v>4865</v>
      </c>
      <c r="B1152" s="593" t="s">
        <v>1418</v>
      </c>
      <c r="C1152" s="593" t="s">
        <v>2711</v>
      </c>
    </row>
    <row r="1153" spans="1:3">
      <c r="A1153" s="593" t="s">
        <v>8540</v>
      </c>
      <c r="B1153" s="593" t="s">
        <v>1418</v>
      </c>
      <c r="C1153" s="593" t="s">
        <v>2027</v>
      </c>
    </row>
    <row r="1154" spans="1:3">
      <c r="A1154" s="593" t="s">
        <v>7838</v>
      </c>
      <c r="B1154" s="593" t="s">
        <v>1418</v>
      </c>
      <c r="C1154" s="593" t="s">
        <v>3007</v>
      </c>
    </row>
    <row r="1155" spans="1:3">
      <c r="A1155" s="593" t="s">
        <v>2448</v>
      </c>
      <c r="B1155" s="593" t="s">
        <v>1418</v>
      </c>
      <c r="C1155" s="593" t="s">
        <v>2205</v>
      </c>
    </row>
    <row r="1156" spans="1:3">
      <c r="A1156" s="593" t="s">
        <v>8541</v>
      </c>
      <c r="B1156" s="593" t="s">
        <v>1418</v>
      </c>
      <c r="C1156" s="593" t="s">
        <v>3312</v>
      </c>
    </row>
    <row r="1157" spans="1:3">
      <c r="A1157" s="593" t="s">
        <v>8543</v>
      </c>
      <c r="B1157" s="593" t="s">
        <v>1418</v>
      </c>
      <c r="C1157" s="593" t="s">
        <v>3432</v>
      </c>
    </row>
    <row r="1158" spans="1:3">
      <c r="A1158" s="593" t="s">
        <v>8456</v>
      </c>
      <c r="B1158" s="593" t="s">
        <v>1418</v>
      </c>
      <c r="C1158" s="593" t="s">
        <v>3546</v>
      </c>
    </row>
    <row r="1159" spans="1:3">
      <c r="A1159" s="593" t="s">
        <v>2323</v>
      </c>
      <c r="B1159" s="593" t="s">
        <v>1418</v>
      </c>
      <c r="C1159" s="593" t="s">
        <v>420</v>
      </c>
    </row>
    <row r="1160" spans="1:3">
      <c r="A1160" s="593" t="s">
        <v>6871</v>
      </c>
      <c r="B1160" s="593" t="s">
        <v>1418</v>
      </c>
      <c r="C1160" s="593" t="s">
        <v>1356</v>
      </c>
    </row>
    <row r="1161" spans="1:3">
      <c r="A1161" s="593" t="s">
        <v>787</v>
      </c>
      <c r="B1161" s="593" t="s">
        <v>1418</v>
      </c>
      <c r="C1161" s="593" t="s">
        <v>2167</v>
      </c>
    </row>
    <row r="1162" spans="1:3">
      <c r="A1162" s="593" t="s">
        <v>8557</v>
      </c>
      <c r="B1162" s="593" t="s">
        <v>1418</v>
      </c>
      <c r="C1162" s="593" t="s">
        <v>3914</v>
      </c>
    </row>
    <row r="1163" spans="1:3">
      <c r="A1163" s="593" t="s">
        <v>5709</v>
      </c>
      <c r="B1163" s="593" t="s">
        <v>1418</v>
      </c>
      <c r="C1163" s="593" t="s">
        <v>4000</v>
      </c>
    </row>
    <row r="1164" spans="1:3">
      <c r="A1164" s="593" t="s">
        <v>8559</v>
      </c>
      <c r="B1164" s="593" t="s">
        <v>1418</v>
      </c>
      <c r="C1164" s="593" t="s">
        <v>4059</v>
      </c>
    </row>
    <row r="1165" spans="1:3">
      <c r="A1165" s="593" t="s">
        <v>8565</v>
      </c>
      <c r="B1165" s="593" t="s">
        <v>1418</v>
      </c>
      <c r="C1165" s="593" t="s">
        <v>1623</v>
      </c>
    </row>
    <row r="1166" spans="1:3">
      <c r="A1166" s="593" t="s">
        <v>5848</v>
      </c>
      <c r="B1166" s="593" t="s">
        <v>1418</v>
      </c>
      <c r="C1166" s="593" t="s">
        <v>4277</v>
      </c>
    </row>
    <row r="1167" spans="1:3">
      <c r="A1167" s="593" t="s">
        <v>1952</v>
      </c>
      <c r="B1167" s="593" t="s">
        <v>1418</v>
      </c>
      <c r="C1167" s="593" t="s">
        <v>4374</v>
      </c>
    </row>
    <row r="1168" spans="1:3">
      <c r="A1168" s="593" t="s">
        <v>6677</v>
      </c>
      <c r="B1168" s="593" t="s">
        <v>1418</v>
      </c>
      <c r="C1168" s="593" t="s">
        <v>1660</v>
      </c>
    </row>
    <row r="1169" spans="1:3">
      <c r="A1169" s="593" t="s">
        <v>3056</v>
      </c>
      <c r="B1169" s="593" t="s">
        <v>1418</v>
      </c>
      <c r="C1169" s="593" t="s">
        <v>4549</v>
      </c>
    </row>
    <row r="1170" spans="1:3">
      <c r="A1170" s="593" t="s">
        <v>8569</v>
      </c>
      <c r="B1170" s="593" t="s">
        <v>1418</v>
      </c>
      <c r="C1170" s="593" t="s">
        <v>4639</v>
      </c>
    </row>
    <row r="1171" spans="1:3">
      <c r="A1171" s="593" t="s">
        <v>561</v>
      </c>
      <c r="B1171" s="593" t="s">
        <v>1418</v>
      </c>
      <c r="C1171" s="593" t="s">
        <v>4713</v>
      </c>
    </row>
    <row r="1172" spans="1:3">
      <c r="A1172" s="593" t="s">
        <v>6343</v>
      </c>
      <c r="B1172" s="593" t="s">
        <v>1418</v>
      </c>
      <c r="C1172" s="593" t="s">
        <v>880</v>
      </c>
    </row>
    <row r="1173" spans="1:3">
      <c r="A1173" s="593" t="s">
        <v>7230</v>
      </c>
      <c r="B1173" s="593" t="s">
        <v>1418</v>
      </c>
      <c r="C1173" s="593" t="s">
        <v>3979</v>
      </c>
    </row>
    <row r="1174" spans="1:3">
      <c r="A1174" s="593" t="s">
        <v>8575</v>
      </c>
      <c r="B1174" s="593" t="s">
        <v>1418</v>
      </c>
      <c r="C1174" s="593" t="s">
        <v>801</v>
      </c>
    </row>
    <row r="1175" spans="1:3">
      <c r="A1175" s="593" t="s">
        <v>8581</v>
      </c>
      <c r="B1175" s="593" t="s">
        <v>1418</v>
      </c>
      <c r="C1175" s="593" t="s">
        <v>2339</v>
      </c>
    </row>
    <row r="1176" spans="1:3">
      <c r="A1176" s="593" t="s">
        <v>2187</v>
      </c>
      <c r="B1176" s="593" t="s">
        <v>1418</v>
      </c>
      <c r="C1176" s="593" t="s">
        <v>4420</v>
      </c>
    </row>
    <row r="1177" spans="1:3">
      <c r="A1177" s="593" t="s">
        <v>2089</v>
      </c>
      <c r="B1177" s="593" t="s">
        <v>1418</v>
      </c>
      <c r="C1177" s="593" t="s">
        <v>3127</v>
      </c>
    </row>
    <row r="1178" spans="1:3">
      <c r="A1178" s="593" t="s">
        <v>6211</v>
      </c>
      <c r="B1178" s="593" t="s">
        <v>1418</v>
      </c>
      <c r="C1178" s="593" t="s">
        <v>3688</v>
      </c>
    </row>
    <row r="1179" spans="1:3">
      <c r="A1179" s="593" t="s">
        <v>8587</v>
      </c>
      <c r="B1179" s="593" t="s">
        <v>1418</v>
      </c>
      <c r="C1179" s="593" t="s">
        <v>121</v>
      </c>
    </row>
    <row r="1180" spans="1:3">
      <c r="A1180" s="593" t="s">
        <v>8589</v>
      </c>
      <c r="B1180" s="593" t="s">
        <v>1418</v>
      </c>
      <c r="C1180" s="593" t="s">
        <v>2293</v>
      </c>
    </row>
    <row r="1181" spans="1:3">
      <c r="A1181" s="593" t="s">
        <v>4173</v>
      </c>
      <c r="B1181" s="593" t="s">
        <v>1418</v>
      </c>
      <c r="C1181" s="593" t="s">
        <v>5239</v>
      </c>
    </row>
    <row r="1182" spans="1:3">
      <c r="A1182" s="593" t="s">
        <v>6257</v>
      </c>
      <c r="B1182" s="593" t="s">
        <v>1418</v>
      </c>
      <c r="C1182" s="593" t="s">
        <v>2817</v>
      </c>
    </row>
    <row r="1183" spans="1:3">
      <c r="A1183" s="593" t="s">
        <v>4778</v>
      </c>
      <c r="B1183" s="593" t="s">
        <v>1418</v>
      </c>
      <c r="C1183" s="593" t="s">
        <v>5315</v>
      </c>
    </row>
    <row r="1184" spans="1:3">
      <c r="A1184" s="593" t="s">
        <v>7841</v>
      </c>
      <c r="B1184" s="593" t="s">
        <v>1418</v>
      </c>
      <c r="C1184" s="593" t="s">
        <v>578</v>
      </c>
    </row>
    <row r="1185" spans="1:3">
      <c r="A1185" s="593" t="s">
        <v>8594</v>
      </c>
      <c r="B1185" s="593" t="s">
        <v>1418</v>
      </c>
      <c r="C1185" s="593" t="s">
        <v>5070</v>
      </c>
    </row>
    <row r="1186" spans="1:3">
      <c r="A1186" s="593" t="s">
        <v>514</v>
      </c>
      <c r="B1186" s="593" t="s">
        <v>1418</v>
      </c>
      <c r="C1186" s="593" t="s">
        <v>2350</v>
      </c>
    </row>
    <row r="1187" spans="1:3">
      <c r="A1187" s="593" t="s">
        <v>8596</v>
      </c>
      <c r="B1187" s="593" t="s">
        <v>1418</v>
      </c>
      <c r="C1187" s="593" t="s">
        <v>1924</v>
      </c>
    </row>
    <row r="1188" spans="1:3">
      <c r="A1188" s="593" t="s">
        <v>7084</v>
      </c>
      <c r="B1188" s="593" t="s">
        <v>1418</v>
      </c>
      <c r="C1188" s="593" t="s">
        <v>2904</v>
      </c>
    </row>
    <row r="1189" spans="1:3">
      <c r="A1189" s="593" t="s">
        <v>8597</v>
      </c>
      <c r="B1189" s="593" t="s">
        <v>1418</v>
      </c>
      <c r="C1189" s="593" t="s">
        <v>6926</v>
      </c>
    </row>
    <row r="1190" spans="1:3">
      <c r="A1190" s="593" t="s">
        <v>542</v>
      </c>
      <c r="B1190" s="593" t="s">
        <v>1454</v>
      </c>
    </row>
    <row r="1191" spans="1:3">
      <c r="A1191" s="593" t="s">
        <v>8599</v>
      </c>
      <c r="B1191" s="593" t="s">
        <v>1454</v>
      </c>
      <c r="C1191" s="593" t="s">
        <v>1815</v>
      </c>
    </row>
    <row r="1192" spans="1:3">
      <c r="A1192" s="593" t="s">
        <v>8602</v>
      </c>
      <c r="B1192" s="593" t="s">
        <v>1454</v>
      </c>
      <c r="C1192" s="593" t="s">
        <v>617</v>
      </c>
    </row>
    <row r="1193" spans="1:3">
      <c r="A1193" s="593" t="s">
        <v>8604</v>
      </c>
      <c r="B1193" s="593" t="s">
        <v>1454</v>
      </c>
      <c r="C1193" s="593" t="s">
        <v>1626</v>
      </c>
    </row>
    <row r="1194" spans="1:3">
      <c r="A1194" s="593" t="s">
        <v>7733</v>
      </c>
      <c r="B1194" s="593" t="s">
        <v>1454</v>
      </c>
      <c r="C1194" s="593" t="s">
        <v>2442</v>
      </c>
    </row>
    <row r="1195" spans="1:3">
      <c r="A1195" s="593" t="s">
        <v>8606</v>
      </c>
      <c r="B1195" s="593" t="s">
        <v>1454</v>
      </c>
      <c r="C1195" s="593" t="s">
        <v>2535</v>
      </c>
    </row>
    <row r="1196" spans="1:3">
      <c r="A1196" s="593" t="s">
        <v>3651</v>
      </c>
      <c r="B1196" s="593" t="s">
        <v>1454</v>
      </c>
      <c r="C1196" s="593" t="s">
        <v>2720</v>
      </c>
    </row>
    <row r="1197" spans="1:3">
      <c r="A1197" s="593" t="s">
        <v>8614</v>
      </c>
      <c r="B1197" s="593" t="s">
        <v>1454</v>
      </c>
      <c r="C1197" s="593" t="s">
        <v>2826</v>
      </c>
    </row>
    <row r="1198" spans="1:3">
      <c r="A1198" s="593" t="s">
        <v>6646</v>
      </c>
      <c r="B1198" s="593" t="s">
        <v>1454</v>
      </c>
      <c r="C1198" s="593" t="s">
        <v>2117</v>
      </c>
    </row>
    <row r="1199" spans="1:3">
      <c r="A1199" s="593" t="s">
        <v>3486</v>
      </c>
      <c r="B1199" s="593" t="s">
        <v>1454</v>
      </c>
      <c r="C1199" s="593" t="s">
        <v>1893</v>
      </c>
    </row>
    <row r="1200" spans="1:3">
      <c r="A1200" s="593" t="s">
        <v>8057</v>
      </c>
      <c r="B1200" s="593" t="s">
        <v>1454</v>
      </c>
      <c r="C1200" s="593" t="s">
        <v>3314</v>
      </c>
    </row>
    <row r="1201" spans="1:3">
      <c r="A1201" s="593" t="s">
        <v>7070</v>
      </c>
      <c r="B1201" s="593" t="s">
        <v>1454</v>
      </c>
      <c r="C1201" s="593" t="s">
        <v>1116</v>
      </c>
    </row>
    <row r="1202" spans="1:3">
      <c r="A1202" s="593" t="s">
        <v>2815</v>
      </c>
      <c r="B1202" s="593" t="s">
        <v>1454</v>
      </c>
      <c r="C1202" s="593" t="s">
        <v>2831</v>
      </c>
    </row>
    <row r="1203" spans="1:3">
      <c r="A1203" s="593" t="s">
        <v>8619</v>
      </c>
      <c r="B1203" s="593" t="s">
        <v>1454</v>
      </c>
      <c r="C1203" s="593" t="s">
        <v>2902</v>
      </c>
    </row>
    <row r="1204" spans="1:3">
      <c r="A1204" s="593" t="s">
        <v>7743</v>
      </c>
      <c r="B1204" s="593" t="s">
        <v>1454</v>
      </c>
      <c r="C1204" s="593" t="s">
        <v>3715</v>
      </c>
    </row>
    <row r="1205" spans="1:3">
      <c r="A1205" s="593" t="s">
        <v>5631</v>
      </c>
      <c r="B1205" s="593" t="s">
        <v>1454</v>
      </c>
      <c r="C1205" s="593" t="s">
        <v>1697</v>
      </c>
    </row>
    <row r="1206" spans="1:3">
      <c r="A1206" s="593" t="s">
        <v>8622</v>
      </c>
      <c r="B1206" s="593" t="s">
        <v>1454</v>
      </c>
      <c r="C1206" s="593" t="s">
        <v>1665</v>
      </c>
    </row>
    <row r="1207" spans="1:3">
      <c r="A1207" s="593" t="s">
        <v>5353</v>
      </c>
      <c r="B1207" s="593" t="s">
        <v>1454</v>
      </c>
      <c r="C1207" s="593" t="s">
        <v>4003</v>
      </c>
    </row>
    <row r="1208" spans="1:3">
      <c r="A1208" s="593" t="s">
        <v>7108</v>
      </c>
      <c r="B1208" s="593" t="s">
        <v>1454</v>
      </c>
      <c r="C1208" s="593" t="s">
        <v>3325</v>
      </c>
    </row>
    <row r="1209" spans="1:3">
      <c r="A1209" s="593" t="s">
        <v>8625</v>
      </c>
      <c r="B1209" s="593" t="s">
        <v>1454</v>
      </c>
      <c r="C1209" s="593" t="s">
        <v>4179</v>
      </c>
    </row>
    <row r="1210" spans="1:3">
      <c r="A1210" s="593" t="s">
        <v>4800</v>
      </c>
      <c r="B1210" s="593" t="s">
        <v>1454</v>
      </c>
      <c r="C1210" s="593" t="s">
        <v>452</v>
      </c>
    </row>
    <row r="1211" spans="1:3">
      <c r="A1211" s="593" t="s">
        <v>3064</v>
      </c>
      <c r="B1211" s="593" t="s">
        <v>1454</v>
      </c>
      <c r="C1211" s="593" t="s">
        <v>8730</v>
      </c>
    </row>
    <row r="1212" spans="1:3">
      <c r="A1212" s="593" t="s">
        <v>8628</v>
      </c>
      <c r="B1212" s="593" t="s">
        <v>1454</v>
      </c>
      <c r="C1212" s="593" t="s">
        <v>2091</v>
      </c>
    </row>
    <row r="1213" spans="1:3">
      <c r="A1213" s="593" t="s">
        <v>8630</v>
      </c>
      <c r="B1213" s="593" t="s">
        <v>1454</v>
      </c>
      <c r="C1213" s="593" t="s">
        <v>4554</v>
      </c>
    </row>
    <row r="1214" spans="1:3">
      <c r="A1214" s="593" t="s">
        <v>3858</v>
      </c>
      <c r="B1214" s="593" t="s">
        <v>1454</v>
      </c>
      <c r="C1214" s="593" t="s">
        <v>4643</v>
      </c>
    </row>
    <row r="1215" spans="1:3">
      <c r="A1215" s="593" t="s">
        <v>8631</v>
      </c>
      <c r="B1215" s="593" t="s">
        <v>1454</v>
      </c>
      <c r="C1215" s="593" t="s">
        <v>470</v>
      </c>
    </row>
    <row r="1216" spans="1:3">
      <c r="A1216" s="593" t="s">
        <v>8632</v>
      </c>
      <c r="B1216" s="593" t="s">
        <v>1454</v>
      </c>
      <c r="C1216" s="593" t="s">
        <v>4810</v>
      </c>
    </row>
    <row r="1217" spans="1:3">
      <c r="A1217" s="593" t="s">
        <v>5534</v>
      </c>
      <c r="B1217" s="593" t="s">
        <v>1454</v>
      </c>
      <c r="C1217" s="593" t="s">
        <v>4860</v>
      </c>
    </row>
    <row r="1218" spans="1:3">
      <c r="A1218" s="593" t="s">
        <v>8627</v>
      </c>
      <c r="B1218" s="593" t="s">
        <v>1454</v>
      </c>
      <c r="C1218" s="593" t="s">
        <v>3861</v>
      </c>
    </row>
    <row r="1219" spans="1:3">
      <c r="A1219" s="593" t="s">
        <v>572</v>
      </c>
      <c r="B1219" s="593" t="s">
        <v>1454</v>
      </c>
      <c r="C1219" s="593" t="s">
        <v>1016</v>
      </c>
    </row>
    <row r="1220" spans="1:3">
      <c r="A1220" s="593" t="s">
        <v>5555</v>
      </c>
      <c r="B1220" s="593" t="s">
        <v>1454</v>
      </c>
      <c r="C1220" s="593" t="s">
        <v>4489</v>
      </c>
    </row>
    <row r="1221" spans="1:3">
      <c r="A1221" s="593" t="s">
        <v>8122</v>
      </c>
      <c r="B1221" s="593" t="s">
        <v>1454</v>
      </c>
      <c r="C1221" s="593" t="s">
        <v>5049</v>
      </c>
    </row>
    <row r="1222" spans="1:3">
      <c r="A1222" s="593" t="s">
        <v>6911</v>
      </c>
      <c r="B1222" s="593" t="s">
        <v>1454</v>
      </c>
      <c r="C1222" s="593" t="s">
        <v>3171</v>
      </c>
    </row>
    <row r="1223" spans="1:3">
      <c r="A1223" s="593" t="s">
        <v>5992</v>
      </c>
      <c r="B1223" s="593" t="s">
        <v>1454</v>
      </c>
      <c r="C1223" s="593" t="s">
        <v>74</v>
      </c>
    </row>
    <row r="1224" spans="1:3">
      <c r="A1224" s="593" t="s">
        <v>8637</v>
      </c>
      <c r="B1224" s="593" t="s">
        <v>1454</v>
      </c>
      <c r="C1224" s="593" t="s">
        <v>5197</v>
      </c>
    </row>
    <row r="1225" spans="1:3">
      <c r="A1225" s="593" t="s">
        <v>2271</v>
      </c>
      <c r="B1225" s="593" t="s">
        <v>1454</v>
      </c>
      <c r="C1225" s="593" t="s">
        <v>3536</v>
      </c>
    </row>
    <row r="1226" spans="1:3">
      <c r="A1226" s="593" t="s">
        <v>5707</v>
      </c>
      <c r="B1226" s="593" t="s">
        <v>1454</v>
      </c>
      <c r="C1226" s="593" t="s">
        <v>4103</v>
      </c>
    </row>
    <row r="1227" spans="1:3">
      <c r="A1227" s="593" t="s">
        <v>2955</v>
      </c>
      <c r="B1227" s="593" t="s">
        <v>1454</v>
      </c>
      <c r="C1227" s="593" t="s">
        <v>1924</v>
      </c>
    </row>
    <row r="1228" spans="1:3">
      <c r="A1228" s="593" t="s">
        <v>2386</v>
      </c>
      <c r="B1228" s="593" t="s">
        <v>1454</v>
      </c>
      <c r="C1228" s="593" t="s">
        <v>4753</v>
      </c>
    </row>
    <row r="1229" spans="1:3">
      <c r="A1229" s="593" t="s">
        <v>8649</v>
      </c>
      <c r="B1229" s="593" t="s">
        <v>1454</v>
      </c>
      <c r="C1229" s="593" t="s">
        <v>5149</v>
      </c>
    </row>
    <row r="1230" spans="1:3">
      <c r="A1230" s="593" t="s">
        <v>8652</v>
      </c>
      <c r="B1230" s="593" t="s">
        <v>1454</v>
      </c>
      <c r="C1230" s="593" t="s">
        <v>5400</v>
      </c>
    </row>
    <row r="1231" spans="1:3">
      <c r="A1231" s="593" t="s">
        <v>2400</v>
      </c>
      <c r="B1231" s="593" t="s">
        <v>1454</v>
      </c>
      <c r="C1231" s="593" t="s">
        <v>2620</v>
      </c>
    </row>
    <row r="1232" spans="1:3">
      <c r="A1232" s="593" t="s">
        <v>1180</v>
      </c>
      <c r="B1232" s="593" t="s">
        <v>1463</v>
      </c>
    </row>
    <row r="1233" spans="1:3">
      <c r="A1233" s="593" t="s">
        <v>8656</v>
      </c>
      <c r="B1233" s="593" t="s">
        <v>1463</v>
      </c>
      <c r="C1233" s="593" t="s">
        <v>1818</v>
      </c>
    </row>
    <row r="1234" spans="1:3">
      <c r="A1234" s="593" t="s">
        <v>8657</v>
      </c>
      <c r="B1234" s="593" t="s">
        <v>1463</v>
      </c>
      <c r="C1234" s="593" t="s">
        <v>1001</v>
      </c>
    </row>
    <row r="1235" spans="1:3">
      <c r="A1235" s="593" t="s">
        <v>8151</v>
      </c>
      <c r="B1235" s="593" t="s">
        <v>1463</v>
      </c>
      <c r="C1235" s="593" t="s">
        <v>1068</v>
      </c>
    </row>
    <row r="1236" spans="1:3">
      <c r="A1236" s="593" t="s">
        <v>6540</v>
      </c>
      <c r="B1236" s="593" t="s">
        <v>1463</v>
      </c>
      <c r="C1236" s="593" t="s">
        <v>1645</v>
      </c>
    </row>
    <row r="1237" spans="1:3">
      <c r="A1237" s="593" t="s">
        <v>8664</v>
      </c>
      <c r="B1237" s="593" t="s">
        <v>1463</v>
      </c>
      <c r="C1237" s="593" t="s">
        <v>2563</v>
      </c>
    </row>
    <row r="1238" spans="1:3">
      <c r="A1238" s="593" t="s">
        <v>8666</v>
      </c>
      <c r="B1238" s="593" t="s">
        <v>1463</v>
      </c>
      <c r="C1238" s="593" t="s">
        <v>2725</v>
      </c>
    </row>
    <row r="1239" spans="1:3">
      <c r="A1239" s="593" t="s">
        <v>8667</v>
      </c>
      <c r="B1239" s="593" t="s">
        <v>1463</v>
      </c>
      <c r="C1239" s="593" t="s">
        <v>1286</v>
      </c>
    </row>
    <row r="1240" spans="1:3">
      <c r="A1240" s="593" t="s">
        <v>5839</v>
      </c>
      <c r="B1240" s="593" t="s">
        <v>1463</v>
      </c>
      <c r="C1240" s="593" t="s">
        <v>3010</v>
      </c>
    </row>
    <row r="1241" spans="1:3">
      <c r="A1241" s="593" t="s">
        <v>5664</v>
      </c>
      <c r="B1241" s="593" t="s">
        <v>1463</v>
      </c>
      <c r="C1241" s="593" t="s">
        <v>3092</v>
      </c>
    </row>
    <row r="1242" spans="1:3">
      <c r="A1242" s="593" t="s">
        <v>3629</v>
      </c>
      <c r="B1242" s="593" t="s">
        <v>1463</v>
      </c>
      <c r="C1242" s="593" t="s">
        <v>3318</v>
      </c>
    </row>
    <row r="1243" spans="1:3">
      <c r="A1243" s="593" t="s">
        <v>5241</v>
      </c>
      <c r="B1243" s="593" t="s">
        <v>1463</v>
      </c>
      <c r="C1243" s="593" t="s">
        <v>3434</v>
      </c>
    </row>
    <row r="1244" spans="1:3">
      <c r="A1244" s="593" t="s">
        <v>6294</v>
      </c>
      <c r="B1244" s="593" t="s">
        <v>1463</v>
      </c>
      <c r="C1244" s="593" t="s">
        <v>34</v>
      </c>
    </row>
    <row r="1245" spans="1:3">
      <c r="A1245" s="593" t="s">
        <v>5719</v>
      </c>
      <c r="B1245" s="593" t="s">
        <v>1463</v>
      </c>
      <c r="C1245" s="593" t="s">
        <v>3630</v>
      </c>
    </row>
    <row r="1246" spans="1:3">
      <c r="A1246" s="593" t="s">
        <v>1056</v>
      </c>
      <c r="B1246" s="593" t="s">
        <v>1463</v>
      </c>
      <c r="C1246" s="593" t="s">
        <v>3732</v>
      </c>
    </row>
    <row r="1247" spans="1:3">
      <c r="A1247" s="593" t="s">
        <v>8673</v>
      </c>
      <c r="B1247" s="593" t="s">
        <v>1463</v>
      </c>
      <c r="C1247" s="593" t="s">
        <v>847</v>
      </c>
    </row>
    <row r="1248" spans="1:3">
      <c r="A1248" s="593" t="s">
        <v>8677</v>
      </c>
      <c r="B1248" s="593" t="s">
        <v>1463</v>
      </c>
      <c r="C1248" s="593" t="s">
        <v>2195</v>
      </c>
    </row>
    <row r="1249" spans="1:3">
      <c r="A1249" s="593" t="s">
        <v>8680</v>
      </c>
      <c r="B1249" s="593" t="s">
        <v>1463</v>
      </c>
      <c r="C1249" s="593" t="s">
        <v>372</v>
      </c>
    </row>
    <row r="1250" spans="1:3">
      <c r="A1250" s="593" t="s">
        <v>8068</v>
      </c>
      <c r="B1250" s="593" t="s">
        <v>1463</v>
      </c>
      <c r="C1250" s="593" t="s">
        <v>695</v>
      </c>
    </row>
    <row r="1251" spans="1:3">
      <c r="A1251" s="593" t="s">
        <v>5561</v>
      </c>
      <c r="B1251" s="593" t="s">
        <v>1463</v>
      </c>
      <c r="C1251" s="593" t="s">
        <v>4181</v>
      </c>
    </row>
    <row r="1252" spans="1:3">
      <c r="A1252" s="593" t="s">
        <v>1895</v>
      </c>
      <c r="B1252" s="593" t="s">
        <v>1463</v>
      </c>
      <c r="C1252" s="593" t="s">
        <v>3253</v>
      </c>
    </row>
    <row r="1253" spans="1:3">
      <c r="A1253" s="593" t="s">
        <v>3247</v>
      </c>
      <c r="B1253" s="593" t="s">
        <v>1463</v>
      </c>
      <c r="C1253" s="593" t="s">
        <v>4376</v>
      </c>
    </row>
    <row r="1254" spans="1:3">
      <c r="A1254" s="593" t="s">
        <v>5823</v>
      </c>
      <c r="B1254" s="593" t="s">
        <v>1463</v>
      </c>
      <c r="C1254" s="593" t="s">
        <v>4475</v>
      </c>
    </row>
    <row r="1255" spans="1:3">
      <c r="A1255" s="593" t="s">
        <v>2919</v>
      </c>
      <c r="B1255" s="593" t="s">
        <v>1463</v>
      </c>
      <c r="C1255" s="593" t="s">
        <v>4556</v>
      </c>
    </row>
    <row r="1256" spans="1:3">
      <c r="A1256" s="593" t="s">
        <v>8691</v>
      </c>
      <c r="B1256" s="593" t="s">
        <v>1463</v>
      </c>
      <c r="C1256" s="593" t="s">
        <v>4085</v>
      </c>
    </row>
    <row r="1257" spans="1:3">
      <c r="A1257" s="593" t="s">
        <v>8697</v>
      </c>
      <c r="B1257" s="593" t="s">
        <v>1463</v>
      </c>
      <c r="C1257" s="593" t="s">
        <v>806</v>
      </c>
    </row>
    <row r="1258" spans="1:3">
      <c r="A1258" s="593" t="s">
        <v>8703</v>
      </c>
      <c r="B1258" s="593" t="s">
        <v>1463</v>
      </c>
      <c r="C1258" s="593" t="s">
        <v>4749</v>
      </c>
    </row>
    <row r="1259" spans="1:3">
      <c r="A1259" s="593" t="s">
        <v>4223</v>
      </c>
      <c r="B1259" s="593" t="s">
        <v>1463</v>
      </c>
      <c r="C1259" s="593" t="s">
        <v>3952</v>
      </c>
    </row>
    <row r="1260" spans="1:3">
      <c r="A1260" s="593" t="s">
        <v>1291</v>
      </c>
      <c r="B1260" s="593" t="s">
        <v>1463</v>
      </c>
      <c r="C1260" s="593" t="s">
        <v>4913</v>
      </c>
    </row>
    <row r="1261" spans="1:3">
      <c r="A1261" s="593" t="s">
        <v>8707</v>
      </c>
      <c r="B1261" s="593" t="s">
        <v>1463</v>
      </c>
      <c r="C1261" s="593" t="s">
        <v>3946</v>
      </c>
    </row>
    <row r="1262" spans="1:3">
      <c r="A1262" s="593" t="s">
        <v>704</v>
      </c>
      <c r="B1262" s="593" t="s">
        <v>1463</v>
      </c>
      <c r="C1262" s="593" t="s">
        <v>4735</v>
      </c>
    </row>
    <row r="1263" spans="1:3">
      <c r="A1263" s="593" t="s">
        <v>5862</v>
      </c>
      <c r="B1263" s="593" t="s">
        <v>1463</v>
      </c>
      <c r="C1263" s="593" t="s">
        <v>1879</v>
      </c>
    </row>
    <row r="1264" spans="1:3">
      <c r="A1264" s="593" t="s">
        <v>8713</v>
      </c>
      <c r="B1264" s="593" t="s">
        <v>1463</v>
      </c>
      <c r="C1264" s="593" t="s">
        <v>5096</v>
      </c>
    </row>
    <row r="1265" spans="1:3">
      <c r="A1265" s="593" t="s">
        <v>8714</v>
      </c>
      <c r="B1265" s="593" t="s">
        <v>1463</v>
      </c>
      <c r="C1265" s="593" t="s">
        <v>5157</v>
      </c>
    </row>
    <row r="1266" spans="1:3">
      <c r="A1266" s="593" t="s">
        <v>8718</v>
      </c>
      <c r="B1266" s="593" t="s">
        <v>1463</v>
      </c>
      <c r="C1266" s="593" t="s">
        <v>3808</v>
      </c>
    </row>
    <row r="1267" spans="1:3">
      <c r="A1267" s="593" t="s">
        <v>1892</v>
      </c>
      <c r="B1267" s="593" t="s">
        <v>1463</v>
      </c>
      <c r="C1267" s="593" t="s">
        <v>1838</v>
      </c>
    </row>
    <row r="1268" spans="1:3">
      <c r="A1268" s="593" t="s">
        <v>8720</v>
      </c>
      <c r="B1268" s="593" t="s">
        <v>1463</v>
      </c>
      <c r="C1268" s="593" t="s">
        <v>1391</v>
      </c>
    </row>
    <row r="1269" spans="1:3">
      <c r="A1269" s="593" t="s">
        <v>8722</v>
      </c>
      <c r="B1269" s="593" t="s">
        <v>1463</v>
      </c>
      <c r="C1269" s="593" t="s">
        <v>5317</v>
      </c>
    </row>
    <row r="1270" spans="1:3">
      <c r="A1270" s="593" t="s">
        <v>8727</v>
      </c>
      <c r="B1270" s="593" t="s">
        <v>1463</v>
      </c>
      <c r="C1270" s="593" t="s">
        <v>4366</v>
      </c>
    </row>
    <row r="1271" spans="1:3">
      <c r="A1271" s="593" t="s">
        <v>7468</v>
      </c>
      <c r="B1271" s="593" t="s">
        <v>1463</v>
      </c>
      <c r="C1271" s="593" t="s">
        <v>5371</v>
      </c>
    </row>
    <row r="1272" spans="1:3">
      <c r="A1272" s="593" t="s">
        <v>4930</v>
      </c>
      <c r="B1272" s="593" t="s">
        <v>11449</v>
      </c>
    </row>
    <row r="1273" spans="1:3">
      <c r="A1273" s="593" t="s">
        <v>8728</v>
      </c>
      <c r="B1273" s="593" t="s">
        <v>11449</v>
      </c>
      <c r="C1273" s="593" t="s">
        <v>1825</v>
      </c>
    </row>
    <row r="1274" spans="1:3">
      <c r="A1274" s="593" t="s">
        <v>5712</v>
      </c>
      <c r="B1274" s="593" t="s">
        <v>11449</v>
      </c>
      <c r="C1274" s="593" t="s">
        <v>1334</v>
      </c>
    </row>
    <row r="1275" spans="1:3">
      <c r="A1275" s="593" t="s">
        <v>4935</v>
      </c>
      <c r="B1275" s="593" t="s">
        <v>11449</v>
      </c>
      <c r="C1275" s="593" t="s">
        <v>2294</v>
      </c>
    </row>
    <row r="1276" spans="1:3">
      <c r="A1276" s="593" t="s">
        <v>8734</v>
      </c>
      <c r="B1276" s="593" t="s">
        <v>11449</v>
      </c>
      <c r="C1276" s="593" t="s">
        <v>2443</v>
      </c>
    </row>
    <row r="1277" spans="1:3">
      <c r="A1277" s="593" t="s">
        <v>8738</v>
      </c>
      <c r="B1277" s="593" t="s">
        <v>11449</v>
      </c>
      <c r="C1277" s="593" t="s">
        <v>1816</v>
      </c>
    </row>
    <row r="1278" spans="1:3">
      <c r="A1278" s="593" t="s">
        <v>8542</v>
      </c>
      <c r="B1278" s="593" t="s">
        <v>11449</v>
      </c>
      <c r="C1278" s="593" t="s">
        <v>1822</v>
      </c>
    </row>
    <row r="1279" spans="1:3">
      <c r="A1279" s="593" t="s">
        <v>3396</v>
      </c>
      <c r="B1279" s="593" t="s">
        <v>11449</v>
      </c>
      <c r="C1279" s="593" t="s">
        <v>2200</v>
      </c>
    </row>
    <row r="1280" spans="1:3">
      <c r="A1280" s="593" t="s">
        <v>8741</v>
      </c>
      <c r="B1280" s="593" t="s">
        <v>11449</v>
      </c>
      <c r="C1280" s="593" t="s">
        <v>3017</v>
      </c>
    </row>
    <row r="1281" spans="1:3">
      <c r="A1281" s="593" t="s">
        <v>404</v>
      </c>
      <c r="B1281" s="593" t="s">
        <v>11449</v>
      </c>
      <c r="C1281" s="593" t="s">
        <v>2160</v>
      </c>
    </row>
    <row r="1282" spans="1:3">
      <c r="A1282" s="593" t="s">
        <v>4137</v>
      </c>
      <c r="B1282" s="593" t="s">
        <v>11449</v>
      </c>
      <c r="C1282" s="593" t="s">
        <v>3328</v>
      </c>
    </row>
    <row r="1283" spans="1:3">
      <c r="A1283" s="593" t="s">
        <v>8747</v>
      </c>
      <c r="B1283" s="593" t="s">
        <v>11449</v>
      </c>
      <c r="C1283" s="593" t="s">
        <v>3308</v>
      </c>
    </row>
    <row r="1284" spans="1:3">
      <c r="A1284" s="593" t="s">
        <v>8576</v>
      </c>
      <c r="B1284" s="593" t="s">
        <v>11449</v>
      </c>
      <c r="C1284" s="593" t="s">
        <v>3549</v>
      </c>
    </row>
    <row r="1285" spans="1:3">
      <c r="A1285" s="593" t="s">
        <v>2637</v>
      </c>
      <c r="B1285" s="593" t="s">
        <v>11449</v>
      </c>
      <c r="C1285" s="593" t="s">
        <v>2492</v>
      </c>
    </row>
    <row r="1286" spans="1:3">
      <c r="A1286" s="593" t="s">
        <v>5387</v>
      </c>
      <c r="B1286" s="593" t="s">
        <v>11449</v>
      </c>
      <c r="C1286" s="593" t="s">
        <v>3128</v>
      </c>
    </row>
    <row r="1287" spans="1:3">
      <c r="A1287" s="593" t="s">
        <v>8755</v>
      </c>
      <c r="B1287" s="593" t="s">
        <v>11449</v>
      </c>
      <c r="C1287" s="593" t="s">
        <v>3839</v>
      </c>
    </row>
    <row r="1288" spans="1:3">
      <c r="A1288" s="593" t="s">
        <v>7238</v>
      </c>
      <c r="B1288" s="593" t="s">
        <v>11449</v>
      </c>
      <c r="C1288" s="593" t="s">
        <v>3918</v>
      </c>
    </row>
    <row r="1289" spans="1:3">
      <c r="A1289" s="593" t="s">
        <v>5405</v>
      </c>
      <c r="B1289" s="593" t="s">
        <v>11449</v>
      </c>
      <c r="C1289" s="593" t="s">
        <v>1077</v>
      </c>
    </row>
    <row r="1290" spans="1:3">
      <c r="A1290" s="593" t="s">
        <v>8267</v>
      </c>
      <c r="B1290" s="593" t="s">
        <v>11449</v>
      </c>
      <c r="C1290" s="593" t="s">
        <v>607</v>
      </c>
    </row>
    <row r="1291" spans="1:3">
      <c r="A1291" s="593" t="s">
        <v>2453</v>
      </c>
      <c r="B1291" s="593" t="s">
        <v>11449</v>
      </c>
      <c r="C1291" s="593" t="s">
        <v>759</v>
      </c>
    </row>
    <row r="1292" spans="1:3">
      <c r="A1292" s="593" t="s">
        <v>8537</v>
      </c>
      <c r="B1292" s="593" t="s">
        <v>11449</v>
      </c>
      <c r="C1292" s="593" t="s">
        <v>4281</v>
      </c>
    </row>
    <row r="1293" spans="1:3">
      <c r="A1293" s="593" t="s">
        <v>6617</v>
      </c>
      <c r="B1293" s="593" t="s">
        <v>11449</v>
      </c>
      <c r="C1293" s="593" t="s">
        <v>4377</v>
      </c>
    </row>
    <row r="1294" spans="1:3">
      <c r="A1294" s="593" t="s">
        <v>8760</v>
      </c>
      <c r="B1294" s="593" t="s">
        <v>11449</v>
      </c>
      <c r="C1294" s="593" t="s">
        <v>4480</v>
      </c>
    </row>
    <row r="1295" spans="1:3">
      <c r="A1295" s="593" t="s">
        <v>6318</v>
      </c>
      <c r="B1295" s="593" t="s">
        <v>11449</v>
      </c>
      <c r="C1295" s="593" t="s">
        <v>4565</v>
      </c>
    </row>
    <row r="1296" spans="1:3">
      <c r="A1296" s="593" t="s">
        <v>3148</v>
      </c>
      <c r="B1296" s="593" t="s">
        <v>11449</v>
      </c>
      <c r="C1296" s="593" t="s">
        <v>4644</v>
      </c>
    </row>
    <row r="1297" spans="1:3">
      <c r="A1297" s="593" t="s">
        <v>8761</v>
      </c>
      <c r="B1297" s="593" t="s">
        <v>11449</v>
      </c>
      <c r="C1297" s="593" t="s">
        <v>276</v>
      </c>
    </row>
    <row r="1298" spans="1:3">
      <c r="A1298" s="593" t="s">
        <v>8139</v>
      </c>
      <c r="B1298" s="593" t="s">
        <v>11449</v>
      </c>
      <c r="C1298" s="593" t="s">
        <v>2238</v>
      </c>
    </row>
    <row r="1299" spans="1:3">
      <c r="A1299" s="593" t="s">
        <v>8763</v>
      </c>
      <c r="B1299" s="593" t="s">
        <v>11449</v>
      </c>
      <c r="C1299" s="593" t="s">
        <v>4866</v>
      </c>
    </row>
    <row r="1300" spans="1:3">
      <c r="A1300" s="593" t="s">
        <v>5211</v>
      </c>
      <c r="B1300" s="593" t="s">
        <v>11449</v>
      </c>
      <c r="C1300" s="593" t="s">
        <v>3006</v>
      </c>
    </row>
    <row r="1301" spans="1:3">
      <c r="A1301" s="593" t="s">
        <v>8764</v>
      </c>
      <c r="B1301" s="593" t="s">
        <v>11449</v>
      </c>
      <c r="C1301" s="593" t="s">
        <v>4973</v>
      </c>
    </row>
    <row r="1302" spans="1:3">
      <c r="A1302" s="593" t="s">
        <v>5443</v>
      </c>
      <c r="B1302" s="593" t="s">
        <v>11449</v>
      </c>
      <c r="C1302" s="593" t="s">
        <v>3933</v>
      </c>
    </row>
    <row r="1303" spans="1:3">
      <c r="A1303" s="593" t="s">
        <v>4985</v>
      </c>
      <c r="B1303" s="593" t="s">
        <v>1468</v>
      </c>
    </row>
    <row r="1304" spans="1:3">
      <c r="A1304" s="593" t="s">
        <v>2502</v>
      </c>
      <c r="B1304" s="593" t="s">
        <v>1468</v>
      </c>
      <c r="C1304" s="593" t="s">
        <v>176</v>
      </c>
    </row>
    <row r="1305" spans="1:3">
      <c r="A1305" s="593" t="s">
        <v>8214</v>
      </c>
      <c r="B1305" s="593" t="s">
        <v>1468</v>
      </c>
      <c r="C1305" s="593" t="s">
        <v>2086</v>
      </c>
    </row>
    <row r="1306" spans="1:3">
      <c r="A1306" s="593" t="s">
        <v>4315</v>
      </c>
      <c r="B1306" s="593" t="s">
        <v>1468</v>
      </c>
      <c r="C1306" s="593" t="s">
        <v>2303</v>
      </c>
    </row>
    <row r="1307" spans="1:3">
      <c r="A1307" s="593" t="s">
        <v>1646</v>
      </c>
      <c r="B1307" s="593" t="s">
        <v>1468</v>
      </c>
      <c r="C1307" s="593" t="s">
        <v>483</v>
      </c>
    </row>
    <row r="1308" spans="1:3">
      <c r="A1308" s="593" t="s">
        <v>8702</v>
      </c>
      <c r="B1308" s="593" t="s">
        <v>1468</v>
      </c>
      <c r="C1308" s="593" t="s">
        <v>2337</v>
      </c>
    </row>
    <row r="1309" spans="1:3">
      <c r="A1309" s="593" t="s">
        <v>1226</v>
      </c>
      <c r="B1309" s="593" t="s">
        <v>1468</v>
      </c>
      <c r="C1309" s="593" t="s">
        <v>1014</v>
      </c>
    </row>
    <row r="1310" spans="1:3">
      <c r="A1310" s="593" t="s">
        <v>8769</v>
      </c>
      <c r="B1310" s="593" t="s">
        <v>1468</v>
      </c>
      <c r="C1310" s="593" t="s">
        <v>272</v>
      </c>
    </row>
    <row r="1311" spans="1:3">
      <c r="A1311" s="593" t="s">
        <v>5132</v>
      </c>
      <c r="B1311" s="593" t="s">
        <v>1468</v>
      </c>
      <c r="C1311" s="593" t="s">
        <v>725</v>
      </c>
    </row>
    <row r="1312" spans="1:3">
      <c r="A1312" s="593" t="s">
        <v>7322</v>
      </c>
      <c r="B1312" s="593" t="s">
        <v>1468</v>
      </c>
      <c r="C1312" s="593" t="s">
        <v>3184</v>
      </c>
    </row>
    <row r="1313" spans="1:3">
      <c r="A1313" s="593" t="s">
        <v>2690</v>
      </c>
      <c r="B1313" s="593" t="s">
        <v>1468</v>
      </c>
      <c r="C1313" s="593" t="s">
        <v>283</v>
      </c>
    </row>
    <row r="1314" spans="1:3">
      <c r="A1314" s="593" t="s">
        <v>8782</v>
      </c>
      <c r="B1314" s="593" t="s">
        <v>1468</v>
      </c>
      <c r="C1314" s="593" t="s">
        <v>582</v>
      </c>
    </row>
    <row r="1315" spans="1:3">
      <c r="A1315" s="593" t="s">
        <v>1465</v>
      </c>
      <c r="B1315" s="593" t="s">
        <v>1468</v>
      </c>
      <c r="C1315" s="593" t="s">
        <v>3551</v>
      </c>
    </row>
    <row r="1316" spans="1:3">
      <c r="A1316" s="593" t="s">
        <v>8313</v>
      </c>
      <c r="B1316" s="593" t="s">
        <v>1468</v>
      </c>
      <c r="C1316" s="593" t="s">
        <v>3637</v>
      </c>
    </row>
    <row r="1317" spans="1:3">
      <c r="A1317" s="593" t="s">
        <v>8783</v>
      </c>
      <c r="B1317" s="593" t="s">
        <v>1468</v>
      </c>
      <c r="C1317" s="593" t="s">
        <v>2884</v>
      </c>
    </row>
    <row r="1318" spans="1:3">
      <c r="A1318" s="593" t="s">
        <v>3471</v>
      </c>
      <c r="B1318" s="593" t="s">
        <v>1468</v>
      </c>
      <c r="C1318" s="593" t="s">
        <v>3845</v>
      </c>
    </row>
    <row r="1319" spans="1:3">
      <c r="A1319" s="593" t="s">
        <v>1383</v>
      </c>
      <c r="B1319" s="593" t="s">
        <v>1468</v>
      </c>
      <c r="C1319" s="593" t="s">
        <v>896</v>
      </c>
    </row>
    <row r="1320" spans="1:3">
      <c r="A1320" s="593" t="s">
        <v>4062</v>
      </c>
      <c r="B1320" s="593" t="s">
        <v>1468</v>
      </c>
      <c r="C1320" s="593" t="s">
        <v>2572</v>
      </c>
    </row>
    <row r="1321" spans="1:3">
      <c r="A1321" s="593" t="s">
        <v>435</v>
      </c>
      <c r="B1321" s="593" t="s">
        <v>1468</v>
      </c>
      <c r="C1321" s="593" t="s">
        <v>3708</v>
      </c>
    </row>
    <row r="1322" spans="1:3">
      <c r="A1322" s="593" t="s">
        <v>8392</v>
      </c>
      <c r="B1322" s="593" t="s">
        <v>1468</v>
      </c>
      <c r="C1322" s="593" t="s">
        <v>110</v>
      </c>
    </row>
    <row r="1323" spans="1:3">
      <c r="A1323" s="593" t="s">
        <v>836</v>
      </c>
      <c r="B1323" s="593" t="s">
        <v>1475</v>
      </c>
    </row>
    <row r="1324" spans="1:3">
      <c r="A1324" s="593" t="s">
        <v>1772</v>
      </c>
      <c r="B1324" s="593" t="s">
        <v>1475</v>
      </c>
      <c r="C1324" s="593" t="s">
        <v>1832</v>
      </c>
    </row>
    <row r="1325" spans="1:3">
      <c r="A1325" s="593" t="s">
        <v>1266</v>
      </c>
      <c r="B1325" s="593" t="s">
        <v>1475</v>
      </c>
      <c r="C1325" s="593" t="s">
        <v>579</v>
      </c>
    </row>
    <row r="1326" spans="1:3">
      <c r="A1326" s="593" t="s">
        <v>8790</v>
      </c>
      <c r="B1326" s="593" t="s">
        <v>1475</v>
      </c>
      <c r="C1326" s="593" t="s">
        <v>519</v>
      </c>
    </row>
    <row r="1327" spans="1:3">
      <c r="A1327" s="593" t="s">
        <v>8794</v>
      </c>
      <c r="B1327" s="593" t="s">
        <v>1475</v>
      </c>
      <c r="C1327" s="593" t="s">
        <v>755</v>
      </c>
    </row>
    <row r="1328" spans="1:3">
      <c r="A1328" s="593" t="s">
        <v>8796</v>
      </c>
      <c r="B1328" s="593" t="s">
        <v>1475</v>
      </c>
      <c r="C1328" s="593" t="s">
        <v>2070</v>
      </c>
    </row>
    <row r="1329" spans="1:3">
      <c r="A1329" s="593" t="s">
        <v>8803</v>
      </c>
      <c r="B1329" s="593" t="s">
        <v>1475</v>
      </c>
      <c r="C1329" s="593" t="s">
        <v>2729</v>
      </c>
    </row>
    <row r="1330" spans="1:3">
      <c r="A1330" s="593" t="s">
        <v>8805</v>
      </c>
      <c r="B1330" s="593" t="s">
        <v>1475</v>
      </c>
      <c r="C1330" s="593" t="s">
        <v>2829</v>
      </c>
    </row>
    <row r="1331" spans="1:3">
      <c r="A1331" s="593" t="s">
        <v>5512</v>
      </c>
      <c r="B1331" s="593" t="s">
        <v>1475</v>
      </c>
      <c r="C1331" s="593" t="s">
        <v>2255</v>
      </c>
    </row>
    <row r="1332" spans="1:3">
      <c r="A1332" s="593" t="s">
        <v>665</v>
      </c>
      <c r="B1332" s="593" t="s">
        <v>1475</v>
      </c>
      <c r="C1332" s="593" t="s">
        <v>1104</v>
      </c>
    </row>
    <row r="1333" spans="1:3">
      <c r="A1333" s="593" t="s">
        <v>8812</v>
      </c>
      <c r="B1333" s="593" t="s">
        <v>1475</v>
      </c>
      <c r="C1333" s="593" t="s">
        <v>3330</v>
      </c>
    </row>
    <row r="1334" spans="1:3">
      <c r="A1334" s="593" t="s">
        <v>5232</v>
      </c>
      <c r="B1334" s="593" t="s">
        <v>1475</v>
      </c>
      <c r="C1334" s="593" t="s">
        <v>3436</v>
      </c>
    </row>
    <row r="1335" spans="1:3">
      <c r="A1335" s="593" t="s">
        <v>2236</v>
      </c>
      <c r="B1335" s="593" t="s">
        <v>1475</v>
      </c>
      <c r="C1335" s="593" t="s">
        <v>3555</v>
      </c>
    </row>
    <row r="1336" spans="1:3">
      <c r="A1336" s="593" t="s">
        <v>8814</v>
      </c>
      <c r="B1336" s="593" t="s">
        <v>1475</v>
      </c>
      <c r="C1336" s="593" t="s">
        <v>2995</v>
      </c>
    </row>
    <row r="1337" spans="1:3">
      <c r="A1337" s="593" t="s">
        <v>3508</v>
      </c>
      <c r="B1337" s="593" t="s">
        <v>1475</v>
      </c>
      <c r="C1337" s="593" t="s">
        <v>3739</v>
      </c>
    </row>
    <row r="1338" spans="1:3">
      <c r="A1338" s="593" t="s">
        <v>8816</v>
      </c>
      <c r="B1338" s="593" t="s">
        <v>1475</v>
      </c>
      <c r="C1338" s="593" t="s">
        <v>3847</v>
      </c>
    </row>
    <row r="1339" spans="1:3">
      <c r="A1339" s="593" t="s">
        <v>8818</v>
      </c>
      <c r="B1339" s="593" t="s">
        <v>1475</v>
      </c>
      <c r="C1339" s="593" t="s">
        <v>3923</v>
      </c>
    </row>
    <row r="1340" spans="1:3">
      <c r="A1340" s="593" t="s">
        <v>7897</v>
      </c>
      <c r="B1340" s="593" t="s">
        <v>1475</v>
      </c>
      <c r="C1340" s="593" t="s">
        <v>1219</v>
      </c>
    </row>
    <row r="1341" spans="1:3">
      <c r="A1341" s="593" t="s">
        <v>8102</v>
      </c>
      <c r="B1341" s="593" t="s">
        <v>1475</v>
      </c>
      <c r="C1341" s="593" t="s">
        <v>4065</v>
      </c>
    </row>
    <row r="1342" spans="1:3">
      <c r="A1342" s="593" t="s">
        <v>8820</v>
      </c>
      <c r="B1342" s="593" t="s">
        <v>1475</v>
      </c>
      <c r="C1342" s="593" t="s">
        <v>4184</v>
      </c>
    </row>
    <row r="1343" spans="1:3">
      <c r="A1343" s="593" t="s">
        <v>5056</v>
      </c>
      <c r="B1343" s="593" t="s">
        <v>1477</v>
      </c>
    </row>
    <row r="1344" spans="1:3">
      <c r="A1344" s="593" t="s">
        <v>1627</v>
      </c>
      <c r="B1344" s="593" t="s">
        <v>1477</v>
      </c>
      <c r="C1344" s="593" t="s">
        <v>1834</v>
      </c>
    </row>
    <row r="1345" spans="1:3">
      <c r="A1345" s="593" t="s">
        <v>8822</v>
      </c>
      <c r="B1345" s="593" t="s">
        <v>1477</v>
      </c>
      <c r="C1345" s="593" t="s">
        <v>2092</v>
      </c>
    </row>
    <row r="1346" spans="1:3">
      <c r="A1346" s="593" t="s">
        <v>8699</v>
      </c>
      <c r="B1346" s="593" t="s">
        <v>1477</v>
      </c>
      <c r="C1346" s="593" t="s">
        <v>1741</v>
      </c>
    </row>
    <row r="1347" spans="1:3">
      <c r="A1347" s="593" t="s">
        <v>8825</v>
      </c>
      <c r="B1347" s="593" t="s">
        <v>1477</v>
      </c>
      <c r="C1347" s="593" t="s">
        <v>2449</v>
      </c>
    </row>
    <row r="1348" spans="1:3">
      <c r="A1348" s="593" t="s">
        <v>8830</v>
      </c>
      <c r="B1348" s="593" t="s">
        <v>1477</v>
      </c>
      <c r="C1348" s="593" t="s">
        <v>2573</v>
      </c>
    </row>
    <row r="1349" spans="1:3">
      <c r="A1349" s="593" t="s">
        <v>8831</v>
      </c>
      <c r="B1349" s="593" t="s">
        <v>1477</v>
      </c>
      <c r="C1349" s="593" t="s">
        <v>2741</v>
      </c>
    </row>
    <row r="1350" spans="1:3">
      <c r="A1350" s="593" t="s">
        <v>4133</v>
      </c>
      <c r="B1350" s="593" t="s">
        <v>1477</v>
      </c>
      <c r="C1350" s="593" t="s">
        <v>2837</v>
      </c>
    </row>
    <row r="1351" spans="1:3">
      <c r="A1351" s="593" t="s">
        <v>8838</v>
      </c>
      <c r="B1351" s="593" t="s">
        <v>1477</v>
      </c>
      <c r="C1351" s="593" t="s">
        <v>3023</v>
      </c>
    </row>
    <row r="1352" spans="1:3">
      <c r="A1352" s="593" t="s">
        <v>8844</v>
      </c>
      <c r="B1352" s="593" t="s">
        <v>1477</v>
      </c>
      <c r="C1352" s="593" t="s">
        <v>2849</v>
      </c>
    </row>
    <row r="1353" spans="1:3">
      <c r="A1353" s="593" t="s">
        <v>8846</v>
      </c>
      <c r="B1353" s="593" t="s">
        <v>1477</v>
      </c>
      <c r="C1353" s="593" t="s">
        <v>3335</v>
      </c>
    </row>
    <row r="1354" spans="1:3">
      <c r="A1354" s="593" t="s">
        <v>8849</v>
      </c>
      <c r="B1354" s="593" t="s">
        <v>1477</v>
      </c>
      <c r="C1354" s="593" t="s">
        <v>3440</v>
      </c>
    </row>
    <row r="1355" spans="1:3">
      <c r="A1355" s="593" t="s">
        <v>3796</v>
      </c>
      <c r="B1355" s="593" t="s">
        <v>1477</v>
      </c>
      <c r="C1355" s="593" t="s">
        <v>2828</v>
      </c>
    </row>
    <row r="1356" spans="1:3">
      <c r="A1356" s="593" t="s">
        <v>8853</v>
      </c>
      <c r="B1356" s="593" t="s">
        <v>1477</v>
      </c>
      <c r="C1356" s="593" t="s">
        <v>3642</v>
      </c>
    </row>
    <row r="1357" spans="1:3">
      <c r="A1357" s="593" t="s">
        <v>8854</v>
      </c>
      <c r="B1357" s="593" t="s">
        <v>1477</v>
      </c>
      <c r="C1357" s="593" t="s">
        <v>3746</v>
      </c>
    </row>
    <row r="1358" spans="1:3">
      <c r="A1358" s="593" t="s">
        <v>8859</v>
      </c>
      <c r="B1358" s="593" t="s">
        <v>1477</v>
      </c>
      <c r="C1358" s="593" t="s">
        <v>1798</v>
      </c>
    </row>
    <row r="1359" spans="1:3">
      <c r="A1359" s="593" t="s">
        <v>2622</v>
      </c>
      <c r="B1359" s="593" t="s">
        <v>1477</v>
      </c>
      <c r="C1359" s="593" t="s">
        <v>3924</v>
      </c>
    </row>
    <row r="1360" spans="1:3">
      <c r="A1360" s="593" t="s">
        <v>8861</v>
      </c>
      <c r="B1360" s="593" t="s">
        <v>1477</v>
      </c>
      <c r="C1360" s="593" t="s">
        <v>1968</v>
      </c>
    </row>
    <row r="1361" spans="1:3">
      <c r="A1361" s="593" t="s">
        <v>8867</v>
      </c>
      <c r="B1361" s="593" t="s">
        <v>1477</v>
      </c>
      <c r="C1361" s="593" t="s">
        <v>4066</v>
      </c>
    </row>
    <row r="1362" spans="1:3">
      <c r="A1362" s="593" t="s">
        <v>3603</v>
      </c>
      <c r="B1362" s="593" t="s">
        <v>1477</v>
      </c>
      <c r="C1362" s="593" t="s">
        <v>2702</v>
      </c>
    </row>
    <row r="1363" spans="1:3">
      <c r="A1363" s="593" t="s">
        <v>8870</v>
      </c>
      <c r="B1363" s="593" t="s">
        <v>1477</v>
      </c>
      <c r="C1363" s="593" t="s">
        <v>4290</v>
      </c>
    </row>
    <row r="1364" spans="1:3">
      <c r="A1364" s="593" t="s">
        <v>358</v>
      </c>
      <c r="B1364" s="593" t="s">
        <v>1477</v>
      </c>
      <c r="C1364" s="593" t="s">
        <v>4380</v>
      </c>
    </row>
    <row r="1365" spans="1:3">
      <c r="A1365" s="593" t="s">
        <v>8873</v>
      </c>
      <c r="B1365" s="593" t="s">
        <v>1477</v>
      </c>
      <c r="C1365" s="593" t="s">
        <v>3423</v>
      </c>
    </row>
    <row r="1366" spans="1:3">
      <c r="A1366" s="593" t="s">
        <v>8875</v>
      </c>
      <c r="B1366" s="593" t="s">
        <v>1477</v>
      </c>
      <c r="C1366" s="593" t="s">
        <v>4567</v>
      </c>
    </row>
    <row r="1367" spans="1:3">
      <c r="A1367" s="593" t="s">
        <v>8876</v>
      </c>
      <c r="B1367" s="593" t="s">
        <v>1477</v>
      </c>
      <c r="C1367" s="593" t="s">
        <v>4645</v>
      </c>
    </row>
    <row r="1368" spans="1:3">
      <c r="A1368" s="593" t="s">
        <v>8882</v>
      </c>
      <c r="B1368" s="593" t="s">
        <v>1477</v>
      </c>
      <c r="C1368" s="593" t="s">
        <v>3269</v>
      </c>
    </row>
    <row r="1369" spans="1:3">
      <c r="A1369" s="593" t="s">
        <v>7546</v>
      </c>
      <c r="B1369" s="593" t="s">
        <v>1477</v>
      </c>
      <c r="C1369" s="593" t="s">
        <v>304</v>
      </c>
    </row>
    <row r="1370" spans="1:3">
      <c r="A1370" s="593" t="s">
        <v>8891</v>
      </c>
      <c r="B1370" s="593" t="s">
        <v>1477</v>
      </c>
      <c r="C1370" s="593" t="s">
        <v>1440</v>
      </c>
    </row>
    <row r="1371" spans="1:3">
      <c r="A1371" s="593" t="s">
        <v>5117</v>
      </c>
      <c r="B1371" s="593" t="s">
        <v>1488</v>
      </c>
    </row>
    <row r="1372" spans="1:3">
      <c r="A1372" s="593" t="s">
        <v>8895</v>
      </c>
      <c r="B1372" s="593" t="s">
        <v>1488</v>
      </c>
      <c r="C1372" s="593" t="s">
        <v>260</v>
      </c>
    </row>
    <row r="1373" spans="1:3">
      <c r="A1373" s="593" t="s">
        <v>8897</v>
      </c>
      <c r="B1373" s="593" t="s">
        <v>1488</v>
      </c>
      <c r="C1373" s="593" t="s">
        <v>1023</v>
      </c>
    </row>
    <row r="1374" spans="1:3">
      <c r="A1374" s="593" t="s">
        <v>8899</v>
      </c>
      <c r="B1374" s="593" t="s">
        <v>1488</v>
      </c>
      <c r="C1374" s="593" t="s">
        <v>2304</v>
      </c>
    </row>
    <row r="1375" spans="1:3">
      <c r="A1375" s="593" t="s">
        <v>8902</v>
      </c>
      <c r="B1375" s="593" t="s">
        <v>1488</v>
      </c>
      <c r="C1375" s="593" t="s">
        <v>631</v>
      </c>
    </row>
    <row r="1376" spans="1:3">
      <c r="A1376" s="593" t="s">
        <v>8905</v>
      </c>
      <c r="B1376" s="593" t="s">
        <v>1488</v>
      </c>
      <c r="C1376" s="593" t="s">
        <v>2313</v>
      </c>
    </row>
    <row r="1377" spans="1:3">
      <c r="A1377" s="593" t="s">
        <v>7903</v>
      </c>
      <c r="B1377" s="593" t="s">
        <v>1488</v>
      </c>
      <c r="C1377" s="593" t="s">
        <v>2379</v>
      </c>
    </row>
    <row r="1378" spans="1:3">
      <c r="A1378" s="593" t="s">
        <v>6283</v>
      </c>
      <c r="B1378" s="593" t="s">
        <v>1488</v>
      </c>
      <c r="C1378" s="593" t="s">
        <v>2840</v>
      </c>
    </row>
    <row r="1379" spans="1:3">
      <c r="A1379" s="593" t="s">
        <v>8908</v>
      </c>
      <c r="B1379" s="593" t="s">
        <v>1488</v>
      </c>
      <c r="C1379" s="593" t="s">
        <v>1297</v>
      </c>
    </row>
    <row r="1380" spans="1:3">
      <c r="A1380" s="593" t="s">
        <v>7994</v>
      </c>
      <c r="B1380" s="593" t="s">
        <v>1488</v>
      </c>
      <c r="C1380" s="593" t="s">
        <v>3186</v>
      </c>
    </row>
    <row r="1381" spans="1:3">
      <c r="A1381" s="593" t="s">
        <v>890</v>
      </c>
      <c r="B1381" s="593" t="s">
        <v>1488</v>
      </c>
      <c r="C1381" s="593" t="s">
        <v>2973</v>
      </c>
    </row>
    <row r="1382" spans="1:3">
      <c r="A1382" s="593" t="s">
        <v>8911</v>
      </c>
      <c r="B1382" s="593" t="s">
        <v>1488</v>
      </c>
      <c r="C1382" s="593" t="s">
        <v>3442</v>
      </c>
    </row>
    <row r="1383" spans="1:3">
      <c r="A1383" s="593" t="s">
        <v>8917</v>
      </c>
      <c r="B1383" s="593" t="s">
        <v>1488</v>
      </c>
      <c r="C1383" s="593" t="s">
        <v>3557</v>
      </c>
    </row>
    <row r="1384" spans="1:3">
      <c r="A1384" s="593" t="s">
        <v>6298</v>
      </c>
      <c r="B1384" s="593" t="s">
        <v>1488</v>
      </c>
      <c r="C1384" s="593" t="s">
        <v>2388</v>
      </c>
    </row>
    <row r="1385" spans="1:3">
      <c r="A1385" s="593" t="s">
        <v>8922</v>
      </c>
      <c r="B1385" s="593" t="s">
        <v>1488</v>
      </c>
      <c r="C1385" s="593" t="s">
        <v>3747</v>
      </c>
    </row>
    <row r="1386" spans="1:3">
      <c r="A1386" s="593" t="s">
        <v>8925</v>
      </c>
      <c r="B1386" s="593" t="s">
        <v>1488</v>
      </c>
      <c r="C1386" s="593" t="s">
        <v>534</v>
      </c>
    </row>
    <row r="1387" spans="1:3">
      <c r="A1387" s="593" t="s">
        <v>6319</v>
      </c>
      <c r="B1387" s="593" t="s">
        <v>1488</v>
      </c>
      <c r="C1387" s="593" t="s">
        <v>1958</v>
      </c>
    </row>
    <row r="1388" spans="1:3">
      <c r="A1388" s="593" t="s">
        <v>8933</v>
      </c>
      <c r="B1388" s="593" t="s">
        <v>1488</v>
      </c>
      <c r="C1388" s="593" t="s">
        <v>4004</v>
      </c>
    </row>
    <row r="1389" spans="1:3">
      <c r="A1389" s="593" t="s">
        <v>5467</v>
      </c>
      <c r="B1389" s="593" t="s">
        <v>1488</v>
      </c>
      <c r="C1389" s="593" t="s">
        <v>3768</v>
      </c>
    </row>
    <row r="1390" spans="1:3">
      <c r="A1390" s="593" t="s">
        <v>8936</v>
      </c>
      <c r="B1390" s="593" t="s">
        <v>1488</v>
      </c>
      <c r="C1390" s="593" t="s">
        <v>4188</v>
      </c>
    </row>
    <row r="1391" spans="1:3">
      <c r="A1391" s="593" t="s">
        <v>7519</v>
      </c>
      <c r="B1391" s="593" t="s">
        <v>1488</v>
      </c>
      <c r="C1391" s="593" t="s">
        <v>4293</v>
      </c>
    </row>
    <row r="1392" spans="1:3">
      <c r="A1392" s="593" t="s">
        <v>8940</v>
      </c>
      <c r="B1392" s="593" t="s">
        <v>1488</v>
      </c>
      <c r="C1392" s="593" t="s">
        <v>1267</v>
      </c>
    </row>
    <row r="1393" spans="1:3">
      <c r="A1393" s="593" t="s">
        <v>8943</v>
      </c>
      <c r="B1393" s="593" t="s">
        <v>1488</v>
      </c>
      <c r="C1393" s="593" t="s">
        <v>1544</v>
      </c>
    </row>
    <row r="1394" spans="1:3">
      <c r="A1394" s="593" t="s">
        <v>1232</v>
      </c>
      <c r="B1394" s="593" t="s">
        <v>1488</v>
      </c>
      <c r="C1394" s="593" t="s">
        <v>4570</v>
      </c>
    </row>
    <row r="1395" spans="1:3">
      <c r="A1395" s="593" t="s">
        <v>5171</v>
      </c>
      <c r="B1395" s="593" t="s">
        <v>690</v>
      </c>
    </row>
    <row r="1396" spans="1:3">
      <c r="A1396" s="593" t="s">
        <v>1432</v>
      </c>
      <c r="B1396" s="593" t="s">
        <v>690</v>
      </c>
      <c r="C1396" s="593" t="s">
        <v>1835</v>
      </c>
    </row>
    <row r="1397" spans="1:3">
      <c r="A1397" s="593" t="s">
        <v>8948</v>
      </c>
      <c r="B1397" s="593" t="s">
        <v>690</v>
      </c>
      <c r="C1397" s="593" t="s">
        <v>2095</v>
      </c>
    </row>
    <row r="1398" spans="1:3">
      <c r="A1398" s="593" t="s">
        <v>8930</v>
      </c>
      <c r="B1398" s="593" t="s">
        <v>690</v>
      </c>
      <c r="C1398" s="593" t="s">
        <v>486</v>
      </c>
    </row>
    <row r="1399" spans="1:3">
      <c r="A1399" s="593" t="s">
        <v>8954</v>
      </c>
      <c r="B1399" s="593" t="s">
        <v>690</v>
      </c>
      <c r="C1399" s="593" t="s">
        <v>1666</v>
      </c>
    </row>
    <row r="1400" spans="1:3">
      <c r="A1400" s="593" t="s">
        <v>8955</v>
      </c>
      <c r="B1400" s="593" t="s">
        <v>690</v>
      </c>
      <c r="C1400" s="593" t="s">
        <v>2078</v>
      </c>
    </row>
    <row r="1401" spans="1:3">
      <c r="A1401" s="593" t="s">
        <v>8957</v>
      </c>
      <c r="B1401" s="593" t="s">
        <v>690</v>
      </c>
      <c r="C1401" s="593" t="s">
        <v>1170</v>
      </c>
    </row>
    <row r="1402" spans="1:3">
      <c r="A1402" s="593" t="s">
        <v>8663</v>
      </c>
      <c r="B1402" s="593" t="s">
        <v>690</v>
      </c>
      <c r="C1402" s="593" t="s">
        <v>2352</v>
      </c>
    </row>
    <row r="1403" spans="1:3">
      <c r="A1403" s="593" t="s">
        <v>8655</v>
      </c>
      <c r="B1403" s="593" t="s">
        <v>690</v>
      </c>
      <c r="C1403" s="593" t="s">
        <v>888</v>
      </c>
    </row>
    <row r="1404" spans="1:3">
      <c r="A1404" s="593" t="s">
        <v>8958</v>
      </c>
      <c r="B1404" s="593" t="s">
        <v>690</v>
      </c>
      <c r="C1404" s="593" t="s">
        <v>3191</v>
      </c>
    </row>
    <row r="1405" spans="1:3">
      <c r="A1405" s="593" t="s">
        <v>461</v>
      </c>
      <c r="B1405" s="593" t="s">
        <v>690</v>
      </c>
      <c r="C1405" s="593" t="s">
        <v>3336</v>
      </c>
    </row>
    <row r="1406" spans="1:3">
      <c r="A1406" s="593" t="s">
        <v>8880</v>
      </c>
      <c r="B1406" s="593" t="s">
        <v>690</v>
      </c>
      <c r="C1406" s="593" t="s">
        <v>383</v>
      </c>
    </row>
    <row r="1407" spans="1:3">
      <c r="A1407" s="593" t="s">
        <v>3321</v>
      </c>
      <c r="B1407" s="593" t="s">
        <v>690</v>
      </c>
      <c r="C1407" s="593" t="s">
        <v>3034</v>
      </c>
    </row>
    <row r="1408" spans="1:3">
      <c r="A1408" s="593" t="s">
        <v>8960</v>
      </c>
      <c r="B1408" s="593" t="s">
        <v>690</v>
      </c>
      <c r="C1408" s="593" t="s">
        <v>1027</v>
      </c>
    </row>
    <row r="1409" spans="1:3">
      <c r="A1409" s="593" t="s">
        <v>2752</v>
      </c>
      <c r="B1409" s="593" t="s">
        <v>690</v>
      </c>
      <c r="C1409" s="593" t="s">
        <v>3733</v>
      </c>
    </row>
    <row r="1410" spans="1:3">
      <c r="A1410" s="593" t="s">
        <v>3838</v>
      </c>
      <c r="B1410" s="593" t="s">
        <v>690</v>
      </c>
      <c r="C1410" s="593" t="s">
        <v>554</v>
      </c>
    </row>
    <row r="1411" spans="1:3">
      <c r="A1411" s="593" t="s">
        <v>1441</v>
      </c>
      <c r="B1411" s="593" t="s">
        <v>690</v>
      </c>
      <c r="C1411" s="593" t="s">
        <v>3883</v>
      </c>
    </row>
    <row r="1412" spans="1:3">
      <c r="A1412" s="593" t="s">
        <v>8964</v>
      </c>
      <c r="B1412" s="593" t="s">
        <v>690</v>
      </c>
      <c r="C1412" s="593" t="s">
        <v>1155</v>
      </c>
    </row>
    <row r="1413" spans="1:3">
      <c r="A1413" s="593" t="s">
        <v>5465</v>
      </c>
      <c r="B1413" s="593" t="s">
        <v>690</v>
      </c>
      <c r="C1413" s="593" t="s">
        <v>4067</v>
      </c>
    </row>
    <row r="1414" spans="1:3">
      <c r="A1414" s="593" t="s">
        <v>8969</v>
      </c>
      <c r="B1414" s="593" t="s">
        <v>690</v>
      </c>
      <c r="C1414" s="593" t="s">
        <v>974</v>
      </c>
    </row>
    <row r="1415" spans="1:3">
      <c r="A1415" s="593" t="s">
        <v>4080</v>
      </c>
      <c r="B1415" s="593" t="s">
        <v>1493</v>
      </c>
    </row>
    <row r="1416" spans="1:3">
      <c r="A1416" s="593" t="s">
        <v>6998</v>
      </c>
      <c r="B1416" s="593" t="s">
        <v>1493</v>
      </c>
      <c r="C1416" s="593" t="s">
        <v>1841</v>
      </c>
    </row>
    <row r="1417" spans="1:3">
      <c r="A1417" s="593" t="s">
        <v>4378</v>
      </c>
      <c r="B1417" s="593" t="s">
        <v>1493</v>
      </c>
      <c r="C1417" s="593" t="s">
        <v>1206</v>
      </c>
    </row>
    <row r="1418" spans="1:3">
      <c r="A1418" s="593" t="s">
        <v>8526</v>
      </c>
      <c r="B1418" s="593" t="s">
        <v>1493</v>
      </c>
      <c r="C1418" s="593" t="s">
        <v>591</v>
      </c>
    </row>
    <row r="1419" spans="1:3">
      <c r="A1419" s="593" t="s">
        <v>8970</v>
      </c>
      <c r="B1419" s="593" t="s">
        <v>1493</v>
      </c>
      <c r="C1419" s="593" t="s">
        <v>845</v>
      </c>
    </row>
    <row r="1420" spans="1:3">
      <c r="A1420" s="593" t="s">
        <v>8973</v>
      </c>
      <c r="B1420" s="593" t="s">
        <v>1493</v>
      </c>
      <c r="C1420" s="593" t="s">
        <v>152</v>
      </c>
    </row>
    <row r="1421" spans="1:3">
      <c r="A1421" s="593" t="s">
        <v>8977</v>
      </c>
      <c r="B1421" s="593" t="s">
        <v>1493</v>
      </c>
      <c r="C1421" s="593" t="s">
        <v>2742</v>
      </c>
    </row>
    <row r="1422" spans="1:3">
      <c r="A1422" s="593" t="s">
        <v>8978</v>
      </c>
      <c r="B1422" s="593" t="s">
        <v>1493</v>
      </c>
      <c r="C1422" s="593" t="s">
        <v>2170</v>
      </c>
    </row>
    <row r="1423" spans="1:3">
      <c r="A1423" s="593" t="s">
        <v>8980</v>
      </c>
      <c r="B1423" s="593" t="s">
        <v>1493</v>
      </c>
      <c r="C1423" s="593" t="s">
        <v>2289</v>
      </c>
    </row>
    <row r="1424" spans="1:3">
      <c r="A1424" s="593" t="s">
        <v>8987</v>
      </c>
      <c r="B1424" s="593" t="s">
        <v>1493</v>
      </c>
      <c r="C1424" s="593" t="s">
        <v>1173</v>
      </c>
    </row>
    <row r="1425" spans="1:3">
      <c r="A1425" s="593" t="s">
        <v>8988</v>
      </c>
      <c r="B1425" s="593" t="s">
        <v>1493</v>
      </c>
      <c r="C1425" s="593" t="s">
        <v>3341</v>
      </c>
    </row>
    <row r="1426" spans="1:3">
      <c r="A1426" s="593" t="s">
        <v>8991</v>
      </c>
      <c r="B1426" s="593" t="s">
        <v>1493</v>
      </c>
      <c r="C1426" s="593" t="s">
        <v>3443</v>
      </c>
    </row>
    <row r="1427" spans="1:3">
      <c r="A1427" s="593" t="s">
        <v>17</v>
      </c>
      <c r="B1427" s="593" t="s">
        <v>1493</v>
      </c>
      <c r="C1427" s="593" t="s">
        <v>3571</v>
      </c>
    </row>
    <row r="1428" spans="1:3">
      <c r="A1428" s="593" t="s">
        <v>5139</v>
      </c>
      <c r="B1428" s="593" t="s">
        <v>1493</v>
      </c>
      <c r="C1428" s="593" t="s">
        <v>1728</v>
      </c>
    </row>
    <row r="1429" spans="1:3">
      <c r="A1429" s="593" t="s">
        <v>4505</v>
      </c>
      <c r="B1429" s="593" t="s">
        <v>1493</v>
      </c>
      <c r="C1429" s="593" t="s">
        <v>3750</v>
      </c>
    </row>
    <row r="1430" spans="1:3">
      <c r="A1430" s="593" t="s">
        <v>8992</v>
      </c>
      <c r="B1430" s="593" t="s">
        <v>1493</v>
      </c>
      <c r="C1430" s="593" t="s">
        <v>3853</v>
      </c>
    </row>
    <row r="1431" spans="1:3">
      <c r="A1431" s="593" t="s">
        <v>8996</v>
      </c>
      <c r="B1431" s="593" t="s">
        <v>1493</v>
      </c>
      <c r="C1431" s="593" t="s">
        <v>2409</v>
      </c>
    </row>
    <row r="1432" spans="1:3">
      <c r="A1432" s="593" t="s">
        <v>8998</v>
      </c>
      <c r="B1432" s="593" t="s">
        <v>1493</v>
      </c>
      <c r="C1432" s="593" t="s">
        <v>774</v>
      </c>
    </row>
    <row r="1433" spans="1:3">
      <c r="A1433" s="593" t="s">
        <v>9000</v>
      </c>
      <c r="B1433" s="593" t="s">
        <v>1493</v>
      </c>
      <c r="C1433" s="593" t="s">
        <v>910</v>
      </c>
    </row>
    <row r="1434" spans="1:3">
      <c r="A1434" s="593" t="s">
        <v>9003</v>
      </c>
      <c r="B1434" s="593" t="s">
        <v>1493</v>
      </c>
      <c r="C1434" s="593" t="s">
        <v>4201</v>
      </c>
    </row>
    <row r="1435" spans="1:3">
      <c r="A1435" s="593" t="s">
        <v>9008</v>
      </c>
      <c r="B1435" s="593" t="s">
        <v>1493</v>
      </c>
      <c r="C1435" s="593" t="s">
        <v>459</v>
      </c>
    </row>
    <row r="1436" spans="1:3">
      <c r="A1436" s="593" t="s">
        <v>5124</v>
      </c>
      <c r="B1436" s="593" t="s">
        <v>1493</v>
      </c>
      <c r="C1436" s="593" t="s">
        <v>4387</v>
      </c>
    </row>
    <row r="1437" spans="1:3">
      <c r="A1437" s="593" t="s">
        <v>9010</v>
      </c>
      <c r="B1437" s="593" t="s">
        <v>1493</v>
      </c>
      <c r="C1437" s="593" t="s">
        <v>4485</v>
      </c>
    </row>
    <row r="1438" spans="1:3">
      <c r="A1438" s="593" t="s">
        <v>9011</v>
      </c>
      <c r="B1438" s="593" t="s">
        <v>1493</v>
      </c>
      <c r="C1438" s="593" t="s">
        <v>2398</v>
      </c>
    </row>
    <row r="1439" spans="1:3">
      <c r="A1439" s="593" t="s">
        <v>9016</v>
      </c>
      <c r="B1439" s="593" t="s">
        <v>1493</v>
      </c>
      <c r="C1439" s="593" t="s">
        <v>1186</v>
      </c>
    </row>
    <row r="1440" spans="1:3">
      <c r="A1440" s="593" t="s">
        <v>3406</v>
      </c>
      <c r="B1440" s="593" t="s">
        <v>1476</v>
      </c>
    </row>
    <row r="1441" spans="1:3">
      <c r="A1441" s="593" t="s">
        <v>9017</v>
      </c>
      <c r="B1441" s="593" t="s">
        <v>1476</v>
      </c>
      <c r="C1441" s="593" t="s">
        <v>1513</v>
      </c>
    </row>
    <row r="1442" spans="1:3">
      <c r="A1442" s="593" t="s">
        <v>3414</v>
      </c>
      <c r="B1442" s="593" t="s">
        <v>1476</v>
      </c>
      <c r="C1442" s="593" t="s">
        <v>1431</v>
      </c>
    </row>
    <row r="1443" spans="1:3">
      <c r="A1443" s="593" t="s">
        <v>9018</v>
      </c>
      <c r="B1443" s="593" t="s">
        <v>1476</v>
      </c>
      <c r="C1443" s="593" t="s">
        <v>19</v>
      </c>
    </row>
    <row r="1444" spans="1:3">
      <c r="A1444" s="593" t="s">
        <v>9021</v>
      </c>
      <c r="B1444" s="593" t="s">
        <v>1476</v>
      </c>
      <c r="C1444" s="593" t="s">
        <v>2452</v>
      </c>
    </row>
    <row r="1445" spans="1:3">
      <c r="A1445" s="593" t="s">
        <v>9026</v>
      </c>
      <c r="B1445" s="593" t="s">
        <v>1476</v>
      </c>
      <c r="C1445" s="593" t="s">
        <v>235</v>
      </c>
    </row>
    <row r="1446" spans="1:3">
      <c r="A1446" s="593" t="s">
        <v>9028</v>
      </c>
      <c r="B1446" s="593" t="s">
        <v>1476</v>
      </c>
      <c r="C1446" s="593" t="s">
        <v>1851</v>
      </c>
    </row>
    <row r="1447" spans="1:3">
      <c r="A1447" s="593" t="s">
        <v>5751</v>
      </c>
      <c r="B1447" s="593" t="s">
        <v>1476</v>
      </c>
      <c r="C1447" s="593" t="s">
        <v>2847</v>
      </c>
    </row>
    <row r="1448" spans="1:3">
      <c r="A1448" s="593" t="s">
        <v>9032</v>
      </c>
      <c r="B1448" s="593" t="s">
        <v>1476</v>
      </c>
      <c r="C1448" s="593" t="s">
        <v>416</v>
      </c>
    </row>
    <row r="1449" spans="1:3">
      <c r="A1449" s="593" t="s">
        <v>9036</v>
      </c>
      <c r="B1449" s="593" t="s">
        <v>1476</v>
      </c>
      <c r="C1449" s="593" t="s">
        <v>3115</v>
      </c>
    </row>
    <row r="1450" spans="1:3">
      <c r="A1450" s="593" t="s">
        <v>6274</v>
      </c>
      <c r="B1450" s="593" t="s">
        <v>1476</v>
      </c>
      <c r="C1450" s="593" t="s">
        <v>2909</v>
      </c>
    </row>
    <row r="1451" spans="1:3">
      <c r="A1451" s="593" t="s">
        <v>9042</v>
      </c>
      <c r="B1451" s="593" t="s">
        <v>1476</v>
      </c>
      <c r="C1451" s="593" t="s">
        <v>3451</v>
      </c>
    </row>
    <row r="1452" spans="1:3">
      <c r="A1452" s="593" t="s">
        <v>9052</v>
      </c>
      <c r="B1452" s="593" t="s">
        <v>1476</v>
      </c>
      <c r="C1452" s="593" t="s">
        <v>3579</v>
      </c>
    </row>
    <row r="1453" spans="1:3">
      <c r="A1453" s="593" t="s">
        <v>9054</v>
      </c>
      <c r="B1453" s="593" t="s">
        <v>1476</v>
      </c>
      <c r="C1453" s="593" t="s">
        <v>3643</v>
      </c>
    </row>
    <row r="1454" spans="1:3">
      <c r="A1454" s="593" t="s">
        <v>9055</v>
      </c>
      <c r="B1454" s="593" t="s">
        <v>1476</v>
      </c>
      <c r="C1454" s="593" t="s">
        <v>3753</v>
      </c>
    </row>
    <row r="1455" spans="1:3">
      <c r="A1455" s="593" t="s">
        <v>9058</v>
      </c>
      <c r="B1455" s="593" t="s">
        <v>1476</v>
      </c>
      <c r="C1455" s="593" t="s">
        <v>3855</v>
      </c>
    </row>
    <row r="1456" spans="1:3">
      <c r="A1456" s="593" t="s">
        <v>8574</v>
      </c>
      <c r="B1456" s="593" t="s">
        <v>1476</v>
      </c>
      <c r="C1456" s="593" t="s">
        <v>305</v>
      </c>
    </row>
    <row r="1457" spans="1:3">
      <c r="A1457" s="593" t="s">
        <v>4354</v>
      </c>
      <c r="B1457" s="593" t="s">
        <v>1476</v>
      </c>
      <c r="C1457" s="593" t="s">
        <v>1563</v>
      </c>
    </row>
    <row r="1458" spans="1:3">
      <c r="A1458" s="593" t="s">
        <v>2202</v>
      </c>
      <c r="B1458" s="593" t="s">
        <v>1502</v>
      </c>
    </row>
    <row r="1459" spans="1:3">
      <c r="A1459" s="593" t="s">
        <v>9065</v>
      </c>
      <c r="B1459" s="593" t="s">
        <v>1502</v>
      </c>
      <c r="C1459" s="593" t="s">
        <v>1853</v>
      </c>
    </row>
    <row r="1460" spans="1:3">
      <c r="A1460" s="593" t="s">
        <v>8096</v>
      </c>
      <c r="B1460" s="593" t="s">
        <v>1502</v>
      </c>
      <c r="C1460" s="593" t="s">
        <v>2098</v>
      </c>
    </row>
    <row r="1461" spans="1:3">
      <c r="A1461" s="593" t="s">
        <v>9066</v>
      </c>
      <c r="B1461" s="593" t="s">
        <v>1502</v>
      </c>
      <c r="C1461" s="593" t="s">
        <v>2311</v>
      </c>
    </row>
    <row r="1462" spans="1:3">
      <c r="A1462" s="593" t="s">
        <v>9071</v>
      </c>
      <c r="B1462" s="593" t="s">
        <v>1502</v>
      </c>
      <c r="C1462" s="593" t="s">
        <v>2458</v>
      </c>
    </row>
    <row r="1463" spans="1:3">
      <c r="A1463" s="593" t="s">
        <v>8615</v>
      </c>
      <c r="B1463" s="593" t="s">
        <v>1502</v>
      </c>
      <c r="C1463" s="593" t="s">
        <v>2576</v>
      </c>
    </row>
    <row r="1464" spans="1:3">
      <c r="A1464" s="593" t="s">
        <v>7698</v>
      </c>
      <c r="B1464" s="593" t="s">
        <v>1502</v>
      </c>
      <c r="C1464" s="593" t="s">
        <v>2326</v>
      </c>
    </row>
    <row r="1465" spans="1:3">
      <c r="A1465" s="593" t="s">
        <v>264</v>
      </c>
      <c r="B1465" s="593" t="s">
        <v>1502</v>
      </c>
      <c r="C1465" s="593" t="s">
        <v>2853</v>
      </c>
    </row>
    <row r="1466" spans="1:3">
      <c r="A1466" s="593" t="s">
        <v>5612</v>
      </c>
      <c r="B1466" s="593" t="s">
        <v>1502</v>
      </c>
      <c r="C1466" s="593" t="s">
        <v>2946</v>
      </c>
    </row>
    <row r="1467" spans="1:3">
      <c r="A1467" s="593" t="s">
        <v>2074</v>
      </c>
      <c r="B1467" s="593" t="s">
        <v>1502</v>
      </c>
      <c r="C1467" s="593" t="s">
        <v>3198</v>
      </c>
    </row>
    <row r="1468" spans="1:3">
      <c r="A1468" s="593" t="s">
        <v>644</v>
      </c>
      <c r="B1468" s="593" t="s">
        <v>1502</v>
      </c>
      <c r="C1468" s="593" t="s">
        <v>3105</v>
      </c>
    </row>
    <row r="1469" spans="1:3">
      <c r="A1469" s="593" t="s">
        <v>9087</v>
      </c>
      <c r="B1469" s="593" t="s">
        <v>1502</v>
      </c>
      <c r="C1469" s="593" t="s">
        <v>966</v>
      </c>
    </row>
    <row r="1470" spans="1:3">
      <c r="A1470" s="593" t="s">
        <v>8095</v>
      </c>
      <c r="B1470" s="593" t="s">
        <v>1502</v>
      </c>
      <c r="C1470" s="593" t="s">
        <v>863</v>
      </c>
    </row>
    <row r="1471" spans="1:3">
      <c r="A1471" s="593" t="s">
        <v>6715</v>
      </c>
      <c r="B1471" s="593" t="s">
        <v>1502</v>
      </c>
      <c r="C1471" s="593" t="s">
        <v>396</v>
      </c>
    </row>
    <row r="1472" spans="1:3">
      <c r="A1472" s="593" t="s">
        <v>9089</v>
      </c>
      <c r="B1472" s="593" t="s">
        <v>1502</v>
      </c>
      <c r="C1472" s="593" t="s">
        <v>3755</v>
      </c>
    </row>
    <row r="1473" spans="1:3">
      <c r="A1473" s="593" t="s">
        <v>6752</v>
      </c>
      <c r="B1473" s="593" t="s">
        <v>1502</v>
      </c>
      <c r="C1473" s="593" t="s">
        <v>2023</v>
      </c>
    </row>
    <row r="1474" spans="1:3">
      <c r="A1474" s="593" t="s">
        <v>29</v>
      </c>
      <c r="B1474" s="593" t="s">
        <v>1502</v>
      </c>
      <c r="C1474" s="593" t="s">
        <v>3926</v>
      </c>
    </row>
    <row r="1475" spans="1:3">
      <c r="A1475" s="593" t="s">
        <v>9091</v>
      </c>
      <c r="B1475" s="593" t="s">
        <v>1502</v>
      </c>
      <c r="C1475" s="593" t="s">
        <v>1700</v>
      </c>
    </row>
    <row r="1476" spans="1:3">
      <c r="A1476" s="593" t="s">
        <v>9094</v>
      </c>
      <c r="B1476" s="593" t="s">
        <v>1502</v>
      </c>
      <c r="C1476" s="593" t="s">
        <v>4069</v>
      </c>
    </row>
    <row r="1477" spans="1:3">
      <c r="A1477" s="593" t="s">
        <v>4758</v>
      </c>
      <c r="B1477" s="593" t="s">
        <v>1502</v>
      </c>
      <c r="C1477" s="593" t="s">
        <v>2864</v>
      </c>
    </row>
    <row r="1478" spans="1:3">
      <c r="A1478" s="593" t="s">
        <v>9095</v>
      </c>
      <c r="B1478" s="593" t="s">
        <v>1502</v>
      </c>
      <c r="C1478" s="593" t="s">
        <v>4300</v>
      </c>
    </row>
    <row r="1479" spans="1:3">
      <c r="A1479" s="593" t="s">
        <v>4939</v>
      </c>
      <c r="B1479" s="593" t="s">
        <v>1507</v>
      </c>
    </row>
    <row r="1480" spans="1:3">
      <c r="A1480" s="593" t="s">
        <v>9097</v>
      </c>
      <c r="B1480" s="593" t="s">
        <v>1507</v>
      </c>
      <c r="C1480" s="593" t="s">
        <v>1864</v>
      </c>
    </row>
    <row r="1481" spans="1:3">
      <c r="A1481" s="593" t="s">
        <v>9102</v>
      </c>
      <c r="B1481" s="593" t="s">
        <v>1507</v>
      </c>
      <c r="C1481" s="593" t="s">
        <v>2114</v>
      </c>
    </row>
    <row r="1482" spans="1:3">
      <c r="A1482" s="593" t="s">
        <v>826</v>
      </c>
      <c r="B1482" s="593" t="s">
        <v>1507</v>
      </c>
      <c r="C1482" s="593" t="s">
        <v>550</v>
      </c>
    </row>
    <row r="1483" spans="1:3">
      <c r="A1483" s="593" t="s">
        <v>3185</v>
      </c>
      <c r="B1483" s="593" t="s">
        <v>1507</v>
      </c>
      <c r="C1483" s="593" t="s">
        <v>7</v>
      </c>
    </row>
    <row r="1484" spans="1:3">
      <c r="A1484" s="593" t="s">
        <v>9110</v>
      </c>
      <c r="B1484" s="593" t="s">
        <v>1507</v>
      </c>
      <c r="C1484" s="593" t="s">
        <v>2582</v>
      </c>
    </row>
    <row r="1485" spans="1:3">
      <c r="A1485" s="593" t="s">
        <v>9115</v>
      </c>
      <c r="B1485" s="593" t="s">
        <v>1507</v>
      </c>
      <c r="C1485" s="593" t="s">
        <v>2761</v>
      </c>
    </row>
    <row r="1486" spans="1:3">
      <c r="A1486" s="593" t="s">
        <v>505</v>
      </c>
      <c r="B1486" s="593" t="s">
        <v>1507</v>
      </c>
      <c r="C1486" s="593" t="s">
        <v>1156</v>
      </c>
    </row>
    <row r="1487" spans="1:3">
      <c r="A1487" s="593" t="s">
        <v>9116</v>
      </c>
      <c r="B1487" s="593" t="s">
        <v>1507</v>
      </c>
      <c r="C1487" s="593" t="s">
        <v>2649</v>
      </c>
    </row>
    <row r="1488" spans="1:3">
      <c r="A1488" s="593" t="s">
        <v>8230</v>
      </c>
      <c r="B1488" s="593" t="s">
        <v>1507</v>
      </c>
      <c r="C1488" s="593" t="s">
        <v>1632</v>
      </c>
    </row>
    <row r="1489" spans="1:3">
      <c r="A1489" s="593" t="s">
        <v>3600</v>
      </c>
      <c r="B1489" s="593" t="s">
        <v>1507</v>
      </c>
      <c r="C1489" s="593" t="s">
        <v>1235</v>
      </c>
    </row>
    <row r="1490" spans="1:3">
      <c r="A1490" s="593" t="s">
        <v>9119</v>
      </c>
      <c r="B1490" s="593" t="s">
        <v>1507</v>
      </c>
      <c r="C1490" s="593" t="s">
        <v>3459</v>
      </c>
    </row>
    <row r="1491" spans="1:3">
      <c r="A1491" s="593" t="s">
        <v>6663</v>
      </c>
      <c r="B1491" s="593" t="s">
        <v>1507</v>
      </c>
      <c r="C1491" s="593" t="s">
        <v>3566</v>
      </c>
    </row>
    <row r="1492" spans="1:3">
      <c r="A1492" s="593" t="s">
        <v>9123</v>
      </c>
      <c r="B1492" s="593" t="s">
        <v>1507</v>
      </c>
      <c r="C1492" s="593" t="s">
        <v>3644</v>
      </c>
    </row>
    <row r="1493" spans="1:3">
      <c r="A1493" s="593" t="s">
        <v>2971</v>
      </c>
      <c r="B1493" s="593" t="s">
        <v>1507</v>
      </c>
      <c r="C1493" s="593" t="s">
        <v>3766</v>
      </c>
    </row>
    <row r="1494" spans="1:3">
      <c r="A1494" s="593" t="s">
        <v>6026</v>
      </c>
      <c r="B1494" s="593" t="s">
        <v>1507</v>
      </c>
      <c r="C1494" s="593" t="s">
        <v>1603</v>
      </c>
    </row>
    <row r="1495" spans="1:3">
      <c r="A1495" s="593" t="s">
        <v>4136</v>
      </c>
      <c r="B1495" s="593" t="s">
        <v>1507</v>
      </c>
      <c r="C1495" s="593" t="s">
        <v>3022</v>
      </c>
    </row>
    <row r="1496" spans="1:3">
      <c r="A1496" s="593" t="s">
        <v>7937</v>
      </c>
      <c r="B1496" s="593" t="s">
        <v>1507</v>
      </c>
      <c r="C1496" s="593" t="s">
        <v>4006</v>
      </c>
    </row>
    <row r="1497" spans="1:3">
      <c r="A1497" s="593" t="s">
        <v>8993</v>
      </c>
      <c r="B1497" s="593" t="s">
        <v>1507</v>
      </c>
      <c r="C1497" s="593" t="s">
        <v>4072</v>
      </c>
    </row>
    <row r="1498" spans="1:3">
      <c r="A1498" s="593" t="s">
        <v>9132</v>
      </c>
      <c r="B1498" s="593" t="s">
        <v>1507</v>
      </c>
      <c r="C1498" s="593" t="s">
        <v>3920</v>
      </c>
    </row>
    <row r="1499" spans="1:3">
      <c r="A1499" s="593" t="s">
        <v>9137</v>
      </c>
      <c r="B1499" s="593" t="s">
        <v>1507</v>
      </c>
      <c r="C1499" s="593" t="s">
        <v>4308</v>
      </c>
    </row>
    <row r="1500" spans="1:3">
      <c r="A1500" s="593" t="s">
        <v>9138</v>
      </c>
      <c r="B1500" s="593" t="s">
        <v>1507</v>
      </c>
      <c r="C1500" s="593" t="s">
        <v>2109</v>
      </c>
    </row>
    <row r="1501" spans="1:3">
      <c r="A1501" s="593" t="s">
        <v>4465</v>
      </c>
      <c r="B1501" s="593" t="s">
        <v>1507</v>
      </c>
      <c r="C1501" s="593" t="s">
        <v>4494</v>
      </c>
    </row>
    <row r="1502" spans="1:3">
      <c r="A1502" s="593" t="s">
        <v>9143</v>
      </c>
      <c r="B1502" s="593" t="s">
        <v>1507</v>
      </c>
      <c r="C1502" s="593" t="s">
        <v>4039</v>
      </c>
    </row>
    <row r="1503" spans="1:3">
      <c r="A1503" s="593" t="s">
        <v>2431</v>
      </c>
      <c r="B1503" s="593" t="s">
        <v>1507</v>
      </c>
      <c r="C1503" s="593" t="s">
        <v>2358</v>
      </c>
    </row>
    <row r="1504" spans="1:3">
      <c r="A1504" s="593" t="s">
        <v>9145</v>
      </c>
      <c r="B1504" s="593" t="s">
        <v>1507</v>
      </c>
      <c r="C1504" s="593" t="s">
        <v>4716</v>
      </c>
    </row>
    <row r="1505" spans="1:3">
      <c r="A1505" s="593" t="s">
        <v>9151</v>
      </c>
      <c r="B1505" s="593" t="s">
        <v>1507</v>
      </c>
      <c r="C1505" s="593" t="s">
        <v>4812</v>
      </c>
    </row>
    <row r="1506" spans="1:3">
      <c r="A1506" s="593" t="s">
        <v>9153</v>
      </c>
      <c r="B1506" s="593" t="s">
        <v>1507</v>
      </c>
      <c r="C1506" s="593" t="s">
        <v>4868</v>
      </c>
    </row>
    <row r="1507" spans="1:3">
      <c r="A1507" s="593" t="s">
        <v>7153</v>
      </c>
      <c r="B1507" s="593" t="s">
        <v>1507</v>
      </c>
      <c r="C1507" s="593" t="s">
        <v>280</v>
      </c>
    </row>
    <row r="1508" spans="1:3">
      <c r="A1508" s="593" t="s">
        <v>9156</v>
      </c>
      <c r="B1508" s="593" t="s">
        <v>1507</v>
      </c>
      <c r="C1508" s="593" t="s">
        <v>4975</v>
      </c>
    </row>
    <row r="1509" spans="1:3">
      <c r="A1509" s="593" t="s">
        <v>9159</v>
      </c>
      <c r="B1509" s="593" t="s">
        <v>1507</v>
      </c>
      <c r="C1509" s="593" t="s">
        <v>4998</v>
      </c>
    </row>
    <row r="1510" spans="1:3">
      <c r="A1510" s="593" t="s">
        <v>9163</v>
      </c>
      <c r="B1510" s="593" t="s">
        <v>1507</v>
      </c>
      <c r="C1510" s="593" t="s">
        <v>5052</v>
      </c>
    </row>
    <row r="1511" spans="1:3">
      <c r="A1511" s="593" t="s">
        <v>9165</v>
      </c>
      <c r="B1511" s="593" t="s">
        <v>1507</v>
      </c>
      <c r="C1511" s="593" t="s">
        <v>5097</v>
      </c>
    </row>
    <row r="1512" spans="1:3">
      <c r="A1512" s="593" t="s">
        <v>8265</v>
      </c>
      <c r="B1512" s="593" t="s">
        <v>1507</v>
      </c>
      <c r="C1512" s="593" t="s">
        <v>5160</v>
      </c>
    </row>
    <row r="1513" spans="1:3">
      <c r="A1513" s="593" t="s">
        <v>9171</v>
      </c>
      <c r="B1513" s="593" t="s">
        <v>1507</v>
      </c>
      <c r="C1513" s="593" t="s">
        <v>5200</v>
      </c>
    </row>
    <row r="1514" spans="1:3">
      <c r="A1514" s="593" t="s">
        <v>4780</v>
      </c>
      <c r="B1514" s="593" t="s">
        <v>251</v>
      </c>
    </row>
    <row r="1515" spans="1:3">
      <c r="A1515" s="593" t="s">
        <v>9175</v>
      </c>
      <c r="B1515" s="593" t="s">
        <v>251</v>
      </c>
      <c r="C1515" s="593" t="s">
        <v>1872</v>
      </c>
    </row>
    <row r="1516" spans="1:3">
      <c r="A1516" s="593" t="s">
        <v>9178</v>
      </c>
      <c r="B1516" s="593" t="s">
        <v>251</v>
      </c>
      <c r="C1516" s="593" t="s">
        <v>323</v>
      </c>
    </row>
    <row r="1517" spans="1:3">
      <c r="A1517" s="593" t="s">
        <v>5299</v>
      </c>
      <c r="B1517" s="593" t="s">
        <v>251</v>
      </c>
      <c r="C1517" s="593" t="s">
        <v>2316</v>
      </c>
    </row>
    <row r="1518" spans="1:3">
      <c r="A1518" s="593" t="s">
        <v>9185</v>
      </c>
      <c r="B1518" s="593" t="s">
        <v>251</v>
      </c>
      <c r="C1518" s="593" t="s">
        <v>2463</v>
      </c>
    </row>
    <row r="1519" spans="1:3">
      <c r="A1519" s="593" t="s">
        <v>9186</v>
      </c>
      <c r="B1519" s="593" t="s">
        <v>251</v>
      </c>
      <c r="C1519" s="593" t="s">
        <v>2586</v>
      </c>
    </row>
    <row r="1520" spans="1:3">
      <c r="A1520" s="593" t="s">
        <v>9188</v>
      </c>
      <c r="B1520" s="593" t="s">
        <v>251</v>
      </c>
      <c r="C1520" s="593" t="s">
        <v>2087</v>
      </c>
    </row>
    <row r="1521" spans="1:3">
      <c r="A1521" s="593" t="s">
        <v>3192</v>
      </c>
      <c r="B1521" s="593" t="s">
        <v>251</v>
      </c>
      <c r="C1521" s="593" t="s">
        <v>2855</v>
      </c>
    </row>
    <row r="1522" spans="1:3">
      <c r="A1522" s="593" t="s">
        <v>9192</v>
      </c>
      <c r="B1522" s="593" t="s">
        <v>251</v>
      </c>
      <c r="C1522" s="593" t="s">
        <v>3031</v>
      </c>
    </row>
    <row r="1523" spans="1:3">
      <c r="A1523" s="593" t="s">
        <v>3968</v>
      </c>
      <c r="B1523" s="593" t="s">
        <v>251</v>
      </c>
      <c r="C1523" s="593" t="s">
        <v>174</v>
      </c>
    </row>
    <row r="1524" spans="1:3">
      <c r="A1524" s="593" t="s">
        <v>9194</v>
      </c>
      <c r="B1524" s="593" t="s">
        <v>251</v>
      </c>
      <c r="C1524" s="593" t="s">
        <v>3344</v>
      </c>
    </row>
    <row r="1525" spans="1:3">
      <c r="A1525" s="593" t="s">
        <v>8509</v>
      </c>
      <c r="B1525" s="593" t="s">
        <v>251</v>
      </c>
      <c r="C1525" s="593" t="s">
        <v>1066</v>
      </c>
    </row>
    <row r="1526" spans="1:3">
      <c r="A1526" s="593" t="s">
        <v>3489</v>
      </c>
      <c r="B1526" s="593" t="s">
        <v>251</v>
      </c>
      <c r="C1526" s="593" t="s">
        <v>3585</v>
      </c>
    </row>
    <row r="1527" spans="1:3">
      <c r="A1527" s="593" t="s">
        <v>8060</v>
      </c>
      <c r="B1527" s="593" t="s">
        <v>251</v>
      </c>
      <c r="C1527" s="593" t="s">
        <v>2121</v>
      </c>
    </row>
    <row r="1528" spans="1:3">
      <c r="A1528" s="593" t="s">
        <v>9084</v>
      </c>
      <c r="B1528" s="593" t="s">
        <v>251</v>
      </c>
      <c r="C1528" s="593" t="s">
        <v>1682</v>
      </c>
    </row>
    <row r="1529" spans="1:3">
      <c r="A1529" s="593" t="s">
        <v>9202</v>
      </c>
      <c r="B1529" s="593" t="s">
        <v>251</v>
      </c>
      <c r="C1529" s="593" t="s">
        <v>3856</v>
      </c>
    </row>
    <row r="1530" spans="1:3">
      <c r="A1530" s="593" t="s">
        <v>3648</v>
      </c>
      <c r="B1530" s="593" t="s">
        <v>251</v>
      </c>
      <c r="C1530" s="593" t="s">
        <v>660</v>
      </c>
    </row>
    <row r="1531" spans="1:3">
      <c r="A1531" s="593" t="s">
        <v>9204</v>
      </c>
      <c r="B1531" s="593" t="s">
        <v>251</v>
      </c>
      <c r="C1531" s="593" t="s">
        <v>4012</v>
      </c>
    </row>
    <row r="1532" spans="1:3">
      <c r="A1532" s="593" t="s">
        <v>9205</v>
      </c>
      <c r="B1532" s="593" t="s">
        <v>251</v>
      </c>
      <c r="C1532" s="593" t="s">
        <v>4077</v>
      </c>
    </row>
    <row r="1533" spans="1:3">
      <c r="A1533" s="593" t="s">
        <v>3038</v>
      </c>
      <c r="B1533" s="593" t="s">
        <v>251</v>
      </c>
      <c r="C1533" s="593" t="s">
        <v>4204</v>
      </c>
    </row>
    <row r="1534" spans="1:3">
      <c r="A1534" s="593" t="s">
        <v>1045</v>
      </c>
      <c r="B1534" s="593" t="s">
        <v>251</v>
      </c>
      <c r="C1534" s="593" t="s">
        <v>2055</v>
      </c>
    </row>
    <row r="1535" spans="1:3">
      <c r="A1535" s="593" t="s">
        <v>9210</v>
      </c>
      <c r="B1535" s="593" t="s">
        <v>251</v>
      </c>
      <c r="C1535" s="593" t="s">
        <v>3960</v>
      </c>
    </row>
    <row r="1536" spans="1:3">
      <c r="A1536" s="593" t="s">
        <v>9215</v>
      </c>
      <c r="B1536" s="593" t="s">
        <v>251</v>
      </c>
      <c r="C1536" s="593" t="s">
        <v>3088</v>
      </c>
    </row>
    <row r="1537" spans="1:3">
      <c r="A1537" s="593" t="s">
        <v>2009</v>
      </c>
      <c r="B1537" s="593" t="s">
        <v>251</v>
      </c>
      <c r="C1537" s="593" t="s">
        <v>4574</v>
      </c>
    </row>
    <row r="1538" spans="1:3">
      <c r="A1538" s="593" t="s">
        <v>6996</v>
      </c>
      <c r="B1538" s="593" t="s">
        <v>251</v>
      </c>
      <c r="C1538" s="593" t="s">
        <v>261</v>
      </c>
    </row>
    <row r="1539" spans="1:3">
      <c r="A1539" s="593" t="s">
        <v>9217</v>
      </c>
      <c r="B1539" s="593" t="s">
        <v>251</v>
      </c>
      <c r="C1539" s="593" t="s">
        <v>4721</v>
      </c>
    </row>
    <row r="1540" spans="1:3">
      <c r="A1540" s="593" t="s">
        <v>1090</v>
      </c>
      <c r="B1540" s="593" t="s">
        <v>251</v>
      </c>
      <c r="C1540" s="593" t="s">
        <v>4816</v>
      </c>
    </row>
    <row r="1541" spans="1:3">
      <c r="A1541" s="593" t="s">
        <v>9225</v>
      </c>
      <c r="B1541" s="593" t="s">
        <v>251</v>
      </c>
      <c r="C1541" s="593" t="s">
        <v>4869</v>
      </c>
    </row>
    <row r="1542" spans="1:3">
      <c r="A1542" s="593" t="s">
        <v>9227</v>
      </c>
      <c r="B1542" s="593" t="s">
        <v>251</v>
      </c>
      <c r="C1542" s="593" t="s">
        <v>4918</v>
      </c>
    </row>
    <row r="1543" spans="1:3">
      <c r="A1543" s="593" t="s">
        <v>788</v>
      </c>
      <c r="B1543" s="593" t="s">
        <v>2543</v>
      </c>
      <c r="C1543" s="593" t="s">
        <v>4580</v>
      </c>
    </row>
    <row r="1544" spans="1:3">
      <c r="A1544" s="593" t="s">
        <v>9230</v>
      </c>
      <c r="B1544" s="593" t="s">
        <v>251</v>
      </c>
      <c r="C1544" s="593" t="s">
        <v>5006</v>
      </c>
    </row>
    <row r="1545" spans="1:3">
      <c r="A1545" s="593" t="s">
        <v>9233</v>
      </c>
      <c r="B1545" s="593" t="s">
        <v>251</v>
      </c>
      <c r="C1545" s="593" t="s">
        <v>4367</v>
      </c>
    </row>
    <row r="1546" spans="1:3">
      <c r="A1546" s="593" t="s">
        <v>8396</v>
      </c>
      <c r="B1546" s="593" t="s">
        <v>251</v>
      </c>
      <c r="C1546" s="593" t="s">
        <v>1360</v>
      </c>
    </row>
    <row r="1547" spans="1:3">
      <c r="A1547" s="593" t="s">
        <v>7283</v>
      </c>
      <c r="B1547" s="593" t="s">
        <v>251</v>
      </c>
      <c r="C1547" s="593" t="s">
        <v>5163</v>
      </c>
    </row>
    <row r="1548" spans="1:3">
      <c r="A1548" s="593" t="s">
        <v>9236</v>
      </c>
      <c r="B1548" s="593" t="s">
        <v>251</v>
      </c>
      <c r="C1548" s="593" t="s">
        <v>5201</v>
      </c>
    </row>
    <row r="1549" spans="1:3">
      <c r="A1549" s="593" t="s">
        <v>6112</v>
      </c>
      <c r="B1549" s="593" t="s">
        <v>251</v>
      </c>
      <c r="C1549" s="593" t="s">
        <v>1086</v>
      </c>
    </row>
    <row r="1550" spans="1:3">
      <c r="A1550" s="593" t="s">
        <v>8473</v>
      </c>
      <c r="B1550" s="593" t="s">
        <v>251</v>
      </c>
      <c r="C1550" s="593" t="s">
        <v>5174</v>
      </c>
    </row>
    <row r="1551" spans="1:3">
      <c r="A1551" s="593" t="s">
        <v>2050</v>
      </c>
      <c r="B1551" s="593" t="s">
        <v>251</v>
      </c>
      <c r="C1551" s="593" t="s">
        <v>5324</v>
      </c>
    </row>
    <row r="1552" spans="1:3">
      <c r="A1552" s="593" t="s">
        <v>9239</v>
      </c>
      <c r="B1552" s="593" t="s">
        <v>251</v>
      </c>
      <c r="C1552" s="593" t="s">
        <v>3021</v>
      </c>
    </row>
    <row r="1553" spans="1:3">
      <c r="A1553" s="593" t="s">
        <v>9241</v>
      </c>
      <c r="B1553" s="593" t="s">
        <v>251</v>
      </c>
      <c r="C1553" s="593" t="s">
        <v>5373</v>
      </c>
    </row>
    <row r="1554" spans="1:3">
      <c r="A1554" s="593" t="s">
        <v>9245</v>
      </c>
      <c r="B1554" s="593" t="s">
        <v>251</v>
      </c>
      <c r="C1554" s="593" t="s">
        <v>4622</v>
      </c>
    </row>
    <row r="1555" spans="1:3">
      <c r="A1555" s="593" t="s">
        <v>9247</v>
      </c>
      <c r="B1555" s="593" t="s">
        <v>251</v>
      </c>
      <c r="C1555" s="593" t="s">
        <v>450</v>
      </c>
    </row>
    <row r="1556" spans="1:3">
      <c r="A1556" s="593" t="s">
        <v>2397</v>
      </c>
      <c r="B1556" s="593" t="s">
        <v>251</v>
      </c>
      <c r="C1556" s="593" t="s">
        <v>3868</v>
      </c>
    </row>
    <row r="1557" spans="1:3">
      <c r="A1557" s="593" t="s">
        <v>1310</v>
      </c>
      <c r="B1557" s="593" t="s">
        <v>251</v>
      </c>
      <c r="C1557" s="593" t="s">
        <v>1022</v>
      </c>
    </row>
    <row r="1558" spans="1:3">
      <c r="A1558" s="593" t="s">
        <v>9252</v>
      </c>
      <c r="B1558" s="593" t="s">
        <v>251</v>
      </c>
      <c r="C1558" s="593" t="s">
        <v>5522</v>
      </c>
    </row>
    <row r="1559" spans="1:3">
      <c r="A1559" s="593" t="s">
        <v>9254</v>
      </c>
      <c r="B1559" s="593" t="s">
        <v>251</v>
      </c>
      <c r="C1559" s="593" t="s">
        <v>566</v>
      </c>
    </row>
    <row r="1560" spans="1:3">
      <c r="A1560" s="593" t="s">
        <v>726</v>
      </c>
      <c r="B1560" s="593" t="s">
        <v>251</v>
      </c>
      <c r="C1560" s="593" t="s">
        <v>5567</v>
      </c>
    </row>
    <row r="1561" spans="1:3">
      <c r="A1561" s="593" t="s">
        <v>9258</v>
      </c>
      <c r="B1561" s="593" t="s">
        <v>251</v>
      </c>
      <c r="C1561" s="593" t="s">
        <v>5593</v>
      </c>
    </row>
    <row r="1562" spans="1:3">
      <c r="A1562" s="593" t="s">
        <v>9260</v>
      </c>
      <c r="B1562" s="593" t="s">
        <v>251</v>
      </c>
      <c r="C1562" s="593" t="s">
        <v>3839</v>
      </c>
    </row>
    <row r="1563" spans="1:3">
      <c r="A1563" s="593" t="s">
        <v>9263</v>
      </c>
      <c r="B1563" s="593" t="s">
        <v>251</v>
      </c>
      <c r="C1563" s="593" t="s">
        <v>5627</v>
      </c>
    </row>
    <row r="1564" spans="1:3">
      <c r="A1564" s="593" t="s">
        <v>3160</v>
      </c>
      <c r="B1564" s="593" t="s">
        <v>251</v>
      </c>
      <c r="C1564" s="593" t="s">
        <v>2967</v>
      </c>
    </row>
    <row r="1565" spans="1:3">
      <c r="A1565" s="593" t="s">
        <v>9266</v>
      </c>
      <c r="B1565" s="593" t="s">
        <v>251</v>
      </c>
      <c r="C1565" s="593" t="s">
        <v>5670</v>
      </c>
    </row>
    <row r="1566" spans="1:3">
      <c r="A1566" s="593" t="s">
        <v>6478</v>
      </c>
      <c r="B1566" s="593" t="s">
        <v>251</v>
      </c>
      <c r="C1566" s="593" t="s">
        <v>2227</v>
      </c>
    </row>
    <row r="1567" spans="1:3">
      <c r="A1567" s="593" t="s">
        <v>9271</v>
      </c>
      <c r="B1567" s="593" t="s">
        <v>251</v>
      </c>
      <c r="C1567" s="593" t="s">
        <v>5693</v>
      </c>
    </row>
    <row r="1568" spans="1:3">
      <c r="A1568" s="593" t="s">
        <v>9273</v>
      </c>
      <c r="B1568" s="593" t="s">
        <v>251</v>
      </c>
      <c r="C1568" s="593" t="s">
        <v>1938</v>
      </c>
    </row>
    <row r="1569" spans="1:3">
      <c r="A1569" s="593" t="s">
        <v>9274</v>
      </c>
      <c r="B1569" s="593" t="s">
        <v>251</v>
      </c>
      <c r="C1569" s="593" t="s">
        <v>3609</v>
      </c>
    </row>
    <row r="1570" spans="1:3">
      <c r="A1570" s="593" t="s">
        <v>9276</v>
      </c>
      <c r="B1570" s="593" t="s">
        <v>251</v>
      </c>
      <c r="C1570" s="593" t="s">
        <v>1345</v>
      </c>
    </row>
    <row r="1571" spans="1:3">
      <c r="A1571" s="593" t="s">
        <v>5568</v>
      </c>
      <c r="B1571" s="593" t="s">
        <v>251</v>
      </c>
      <c r="C1571" s="593" t="s">
        <v>5731</v>
      </c>
    </row>
    <row r="1572" spans="1:3">
      <c r="A1572" s="593" t="s">
        <v>2611</v>
      </c>
      <c r="B1572" s="593" t="s">
        <v>251</v>
      </c>
      <c r="C1572" s="593" t="s">
        <v>1631</v>
      </c>
    </row>
    <row r="1573" spans="1:3">
      <c r="A1573" s="593" t="s">
        <v>9285</v>
      </c>
      <c r="B1573" s="593" t="s">
        <v>251</v>
      </c>
      <c r="C1573" s="593" t="s">
        <v>4327</v>
      </c>
    </row>
    <row r="1574" spans="1:3">
      <c r="A1574" s="593" t="s">
        <v>9288</v>
      </c>
      <c r="B1574" s="593" t="s">
        <v>251</v>
      </c>
      <c r="C1574" s="593" t="s">
        <v>2319</v>
      </c>
    </row>
    <row r="1575" spans="1:3">
      <c r="A1575" s="593" t="s">
        <v>5375</v>
      </c>
      <c r="B1575" s="593" t="s">
        <v>1520</v>
      </c>
    </row>
    <row r="1576" spans="1:3">
      <c r="A1576" s="593" t="s">
        <v>5144</v>
      </c>
      <c r="B1576" s="593" t="s">
        <v>1520</v>
      </c>
      <c r="C1576" s="593" t="s">
        <v>1876</v>
      </c>
    </row>
    <row r="1577" spans="1:3">
      <c r="A1577" s="593" t="s">
        <v>8150</v>
      </c>
      <c r="B1577" s="593" t="s">
        <v>1520</v>
      </c>
      <c r="C1577" s="593" t="s">
        <v>2130</v>
      </c>
    </row>
    <row r="1578" spans="1:3">
      <c r="A1578" s="593" t="s">
        <v>9291</v>
      </c>
      <c r="B1578" s="593" t="s">
        <v>1520</v>
      </c>
      <c r="C1578" s="593" t="s">
        <v>2270</v>
      </c>
    </row>
    <row r="1579" spans="1:3">
      <c r="A1579" s="593" t="s">
        <v>9293</v>
      </c>
      <c r="B1579" s="593" t="s">
        <v>1520</v>
      </c>
      <c r="C1579" s="593" t="s">
        <v>2484</v>
      </c>
    </row>
    <row r="1580" spans="1:3">
      <c r="A1580" s="593" t="s">
        <v>9296</v>
      </c>
      <c r="B1580" s="593" t="s">
        <v>1520</v>
      </c>
      <c r="C1580" s="593" t="s">
        <v>982</v>
      </c>
    </row>
    <row r="1581" spans="1:3">
      <c r="A1581" s="593" t="s">
        <v>9304</v>
      </c>
      <c r="B1581" s="593" t="s">
        <v>1520</v>
      </c>
      <c r="C1581" s="593" t="s">
        <v>1951</v>
      </c>
    </row>
    <row r="1582" spans="1:3">
      <c r="A1582" s="593" t="s">
        <v>9308</v>
      </c>
      <c r="B1582" s="593" t="s">
        <v>1520</v>
      </c>
      <c r="C1582" s="593" t="s">
        <v>1049</v>
      </c>
    </row>
    <row r="1583" spans="1:3">
      <c r="A1583" s="593" t="s">
        <v>6795</v>
      </c>
      <c r="B1583" s="593" t="s">
        <v>1520</v>
      </c>
      <c r="C1583" s="593" t="s">
        <v>3047</v>
      </c>
    </row>
    <row r="1584" spans="1:3">
      <c r="A1584" s="593" t="s">
        <v>9309</v>
      </c>
      <c r="B1584" s="593" t="s">
        <v>1520</v>
      </c>
      <c r="C1584" s="593" t="s">
        <v>3205</v>
      </c>
    </row>
    <row r="1585" spans="1:3">
      <c r="A1585" s="593" t="s">
        <v>9311</v>
      </c>
      <c r="B1585" s="593" t="s">
        <v>1520</v>
      </c>
      <c r="C1585" s="593" t="s">
        <v>1304</v>
      </c>
    </row>
    <row r="1586" spans="1:3">
      <c r="A1586" s="593" t="s">
        <v>8500</v>
      </c>
      <c r="B1586" s="593" t="s">
        <v>1520</v>
      </c>
      <c r="C1586" s="593" t="s">
        <v>3287</v>
      </c>
    </row>
    <row r="1587" spans="1:3">
      <c r="A1587" s="593" t="s">
        <v>8693</v>
      </c>
      <c r="B1587" s="593" t="s">
        <v>1520</v>
      </c>
      <c r="C1587" s="593" t="s">
        <v>3594</v>
      </c>
    </row>
    <row r="1588" spans="1:3">
      <c r="A1588" s="593" t="s">
        <v>6409</v>
      </c>
      <c r="B1588" s="593" t="s">
        <v>1520</v>
      </c>
      <c r="C1588" s="593" t="s">
        <v>793</v>
      </c>
    </row>
    <row r="1589" spans="1:3">
      <c r="A1589" s="593" t="s">
        <v>9319</v>
      </c>
      <c r="B1589" s="593" t="s">
        <v>1520</v>
      </c>
      <c r="C1589" s="593" t="s">
        <v>1317</v>
      </c>
    </row>
    <row r="1590" spans="1:3">
      <c r="A1590" s="593" t="s">
        <v>9007</v>
      </c>
      <c r="B1590" s="593" t="s">
        <v>1520</v>
      </c>
      <c r="C1590" s="593" t="s">
        <v>3061</v>
      </c>
    </row>
    <row r="1591" spans="1:3">
      <c r="A1591" s="593" t="s">
        <v>9323</v>
      </c>
      <c r="B1591" s="593" t="s">
        <v>1520</v>
      </c>
      <c r="C1591" s="593" t="s">
        <v>2146</v>
      </c>
    </row>
    <row r="1592" spans="1:3">
      <c r="A1592" s="593" t="s">
        <v>6154</v>
      </c>
      <c r="B1592" s="593" t="s">
        <v>1520</v>
      </c>
      <c r="C1592" s="593" t="s">
        <v>1389</v>
      </c>
    </row>
    <row r="1593" spans="1:3">
      <c r="A1593" s="593" t="s">
        <v>7313</v>
      </c>
      <c r="B1593" s="593" t="s">
        <v>1520</v>
      </c>
      <c r="C1593" s="593" t="s">
        <v>4079</v>
      </c>
    </row>
    <row r="1594" spans="1:3">
      <c r="A1594" s="593" t="s">
        <v>9328</v>
      </c>
      <c r="B1594" s="593" t="s">
        <v>1520</v>
      </c>
      <c r="C1594" s="593" t="s">
        <v>2045</v>
      </c>
    </row>
    <row r="1595" spans="1:3">
      <c r="A1595" s="593" t="s">
        <v>9330</v>
      </c>
      <c r="B1595" s="593" t="s">
        <v>1520</v>
      </c>
      <c r="C1595" s="593" t="s">
        <v>4313</v>
      </c>
    </row>
    <row r="1596" spans="1:3">
      <c r="A1596" s="593" t="s">
        <v>5406</v>
      </c>
      <c r="B1596" s="593" t="s">
        <v>1542</v>
      </c>
    </row>
    <row r="1597" spans="1:3">
      <c r="A1597" s="593" t="s">
        <v>2918</v>
      </c>
      <c r="B1597" s="593" t="s">
        <v>1542</v>
      </c>
      <c r="C1597" s="593" t="s">
        <v>1903</v>
      </c>
    </row>
    <row r="1598" spans="1:3">
      <c r="A1598" s="593" t="s">
        <v>4683</v>
      </c>
      <c r="B1598" s="593" t="s">
        <v>1542</v>
      </c>
      <c r="C1598" s="593" t="s">
        <v>1583</v>
      </c>
    </row>
    <row r="1599" spans="1:3">
      <c r="A1599" s="593" t="s">
        <v>7672</v>
      </c>
      <c r="B1599" s="593" t="s">
        <v>1542</v>
      </c>
      <c r="C1599" s="593" t="s">
        <v>193</v>
      </c>
    </row>
    <row r="1600" spans="1:3">
      <c r="A1600" s="593" t="s">
        <v>9334</v>
      </c>
      <c r="B1600" s="593" t="s">
        <v>1542</v>
      </c>
      <c r="C1600" s="593" t="s">
        <v>2297</v>
      </c>
    </row>
    <row r="1601" spans="1:3">
      <c r="A1601" s="593" t="s">
        <v>1914</v>
      </c>
      <c r="B1601" s="593" t="s">
        <v>1542</v>
      </c>
      <c r="C1601" s="593" t="s">
        <v>918</v>
      </c>
    </row>
    <row r="1602" spans="1:3">
      <c r="A1602" s="593" t="s">
        <v>4408</v>
      </c>
      <c r="B1602" s="593" t="s">
        <v>1542</v>
      </c>
      <c r="C1602" s="593" t="s">
        <v>2764</v>
      </c>
    </row>
    <row r="1603" spans="1:3">
      <c r="A1603" s="593" t="s">
        <v>9338</v>
      </c>
      <c r="B1603" s="593" t="s">
        <v>1542</v>
      </c>
      <c r="C1603" s="593" t="s">
        <v>2591</v>
      </c>
    </row>
    <row r="1604" spans="1:3">
      <c r="A1604" s="593" t="s">
        <v>1775</v>
      </c>
      <c r="B1604" s="593" t="s">
        <v>1542</v>
      </c>
      <c r="C1604" s="593" t="s">
        <v>1187</v>
      </c>
    </row>
    <row r="1605" spans="1:3">
      <c r="A1605" s="593" t="s">
        <v>9347</v>
      </c>
      <c r="B1605" s="593" t="s">
        <v>1542</v>
      </c>
      <c r="C1605" s="593" t="s">
        <v>3213</v>
      </c>
    </row>
    <row r="1606" spans="1:3">
      <c r="A1606" s="593" t="s">
        <v>6959</v>
      </c>
      <c r="B1606" s="593" t="s">
        <v>1542</v>
      </c>
      <c r="C1606" s="593" t="s">
        <v>2473</v>
      </c>
    </row>
    <row r="1607" spans="1:3">
      <c r="A1607" s="593" t="s">
        <v>2957</v>
      </c>
      <c r="B1607" s="593" t="s">
        <v>1542</v>
      </c>
      <c r="C1607" s="593" t="s">
        <v>2459</v>
      </c>
    </row>
    <row r="1608" spans="1:3">
      <c r="A1608" s="593" t="s">
        <v>7736</v>
      </c>
      <c r="B1608" s="593" t="s">
        <v>1542</v>
      </c>
      <c r="C1608" s="593" t="s">
        <v>2527</v>
      </c>
    </row>
    <row r="1609" spans="1:3">
      <c r="A1609" s="593" t="s">
        <v>9350</v>
      </c>
      <c r="B1609" s="593" t="s">
        <v>1542</v>
      </c>
      <c r="C1609" s="593" t="s">
        <v>3584</v>
      </c>
    </row>
    <row r="1610" spans="1:3">
      <c r="A1610" s="593" t="s">
        <v>5301</v>
      </c>
      <c r="B1610" s="593" t="s">
        <v>1542</v>
      </c>
      <c r="C1610" s="593" t="s">
        <v>3775</v>
      </c>
    </row>
    <row r="1611" spans="1:3">
      <c r="A1611" s="593" t="s">
        <v>9353</v>
      </c>
      <c r="B1611" s="593" t="s">
        <v>1542</v>
      </c>
      <c r="C1611" s="593" t="s">
        <v>3859</v>
      </c>
    </row>
    <row r="1612" spans="1:3">
      <c r="A1612" s="593" t="s">
        <v>5395</v>
      </c>
      <c r="B1612" s="593" t="s">
        <v>1542</v>
      </c>
      <c r="C1612" s="593" t="s">
        <v>2630</v>
      </c>
    </row>
    <row r="1613" spans="1:3">
      <c r="A1613" s="593" t="s">
        <v>9355</v>
      </c>
      <c r="B1613" s="593" t="s">
        <v>1542</v>
      </c>
      <c r="C1613" s="593" t="s">
        <v>15</v>
      </c>
    </row>
    <row r="1614" spans="1:3">
      <c r="A1614" s="593" t="s">
        <v>9361</v>
      </c>
      <c r="B1614" s="593" t="s">
        <v>1542</v>
      </c>
      <c r="C1614" s="593" t="s">
        <v>4082</v>
      </c>
    </row>
    <row r="1615" spans="1:3">
      <c r="A1615" s="593" t="s">
        <v>9363</v>
      </c>
      <c r="B1615" s="593" t="s">
        <v>1542</v>
      </c>
      <c r="C1615" s="593" t="s">
        <v>3080</v>
      </c>
    </row>
    <row r="1616" spans="1:3">
      <c r="A1616" s="593" t="s">
        <v>9367</v>
      </c>
      <c r="B1616" s="593" t="s">
        <v>1542</v>
      </c>
      <c r="C1616" s="593" t="s">
        <v>4319</v>
      </c>
    </row>
    <row r="1617" spans="1:3">
      <c r="A1617" s="593" t="s">
        <v>9372</v>
      </c>
      <c r="B1617" s="593" t="s">
        <v>1542</v>
      </c>
      <c r="C1617" s="593" t="s">
        <v>4343</v>
      </c>
    </row>
    <row r="1618" spans="1:3">
      <c r="A1618" s="593" t="s">
        <v>5434</v>
      </c>
      <c r="B1618" s="593" t="s">
        <v>1557</v>
      </c>
    </row>
    <row r="1619" spans="1:3">
      <c r="A1619" s="593" t="s">
        <v>9374</v>
      </c>
      <c r="B1619" s="593" t="s">
        <v>1557</v>
      </c>
      <c r="C1619" s="593" t="s">
        <v>1820</v>
      </c>
    </row>
    <row r="1620" spans="1:3">
      <c r="A1620" s="593" t="s">
        <v>9377</v>
      </c>
      <c r="B1620" s="593" t="s">
        <v>1557</v>
      </c>
      <c r="C1620" s="593" t="s">
        <v>2133</v>
      </c>
    </row>
    <row r="1621" spans="1:3">
      <c r="A1621" s="593" t="s">
        <v>132</v>
      </c>
      <c r="B1621" s="593" t="s">
        <v>1557</v>
      </c>
      <c r="C1621" s="593" t="s">
        <v>2321</v>
      </c>
    </row>
    <row r="1622" spans="1:3">
      <c r="A1622" s="593" t="s">
        <v>7785</v>
      </c>
      <c r="B1622" s="593" t="s">
        <v>1557</v>
      </c>
      <c r="C1622" s="593" t="s">
        <v>2485</v>
      </c>
    </row>
    <row r="1623" spans="1:3">
      <c r="A1623" s="593" t="s">
        <v>9383</v>
      </c>
      <c r="B1623" s="593" t="s">
        <v>1557</v>
      </c>
      <c r="C1623" s="593" t="s">
        <v>2260</v>
      </c>
    </row>
    <row r="1624" spans="1:3">
      <c r="A1624" s="593" t="s">
        <v>9387</v>
      </c>
      <c r="B1624" s="593" t="s">
        <v>1557</v>
      </c>
      <c r="C1624" s="593" t="s">
        <v>1199</v>
      </c>
    </row>
    <row r="1625" spans="1:3">
      <c r="A1625" s="593" t="s">
        <v>5451</v>
      </c>
      <c r="B1625" s="593" t="s">
        <v>1557</v>
      </c>
      <c r="C1625" s="593" t="s">
        <v>2859</v>
      </c>
    </row>
    <row r="1626" spans="1:3">
      <c r="A1626" s="593" t="s">
        <v>9392</v>
      </c>
      <c r="B1626" s="593" t="s">
        <v>1557</v>
      </c>
      <c r="C1626" s="593" t="s">
        <v>3051</v>
      </c>
    </row>
    <row r="1627" spans="1:3">
      <c r="A1627" s="593" t="s">
        <v>9398</v>
      </c>
      <c r="B1627" s="593" t="s">
        <v>1557</v>
      </c>
      <c r="C1627" s="593" t="s">
        <v>1251</v>
      </c>
    </row>
    <row r="1628" spans="1:3">
      <c r="A1628" s="593" t="s">
        <v>4186</v>
      </c>
      <c r="B1628" s="593" t="s">
        <v>1557</v>
      </c>
      <c r="C1628" s="593" t="s">
        <v>1702</v>
      </c>
    </row>
    <row r="1629" spans="1:3">
      <c r="A1629" s="593" t="s">
        <v>9401</v>
      </c>
      <c r="B1629" s="593" t="s">
        <v>1557</v>
      </c>
      <c r="C1629" s="593" t="s">
        <v>293</v>
      </c>
    </row>
    <row r="1630" spans="1:3">
      <c r="A1630" s="593" t="s">
        <v>4481</v>
      </c>
      <c r="B1630" s="593" t="s">
        <v>1557</v>
      </c>
      <c r="C1630" s="593" t="s">
        <v>3598</v>
      </c>
    </row>
    <row r="1631" spans="1:3">
      <c r="A1631" s="593" t="s">
        <v>9406</v>
      </c>
      <c r="B1631" s="593" t="s">
        <v>1557</v>
      </c>
      <c r="C1631" s="593" t="s">
        <v>1230</v>
      </c>
    </row>
    <row r="1632" spans="1:3">
      <c r="A1632" s="593" t="s">
        <v>9409</v>
      </c>
      <c r="B1632" s="593" t="s">
        <v>1557</v>
      </c>
      <c r="C1632" s="593" t="s">
        <v>936</v>
      </c>
    </row>
    <row r="1633" spans="1:3">
      <c r="A1633" s="593" t="s">
        <v>9410</v>
      </c>
      <c r="B1633" s="593" t="s">
        <v>1557</v>
      </c>
      <c r="C1633" s="593" t="s">
        <v>489</v>
      </c>
    </row>
    <row r="1634" spans="1:3">
      <c r="A1634" s="593" t="s">
        <v>9413</v>
      </c>
      <c r="B1634" s="593" t="s">
        <v>1557</v>
      </c>
      <c r="C1634" s="593" t="s">
        <v>3932</v>
      </c>
    </row>
    <row r="1635" spans="1:3">
      <c r="A1635" s="593" t="s">
        <v>4551</v>
      </c>
      <c r="B1635" s="593" t="s">
        <v>1557</v>
      </c>
      <c r="C1635" s="593" t="s">
        <v>530</v>
      </c>
    </row>
    <row r="1636" spans="1:3">
      <c r="A1636" s="593" t="s">
        <v>36</v>
      </c>
      <c r="B1636" s="593" t="s">
        <v>1557</v>
      </c>
      <c r="C1636" s="593" t="s">
        <v>4084</v>
      </c>
    </row>
    <row r="1637" spans="1:3">
      <c r="A1637" s="593" t="s">
        <v>8640</v>
      </c>
      <c r="B1637" s="593" t="s">
        <v>1557</v>
      </c>
      <c r="C1637" s="593" t="s">
        <v>3063</v>
      </c>
    </row>
    <row r="1638" spans="1:3">
      <c r="A1638" s="593" t="s">
        <v>9415</v>
      </c>
      <c r="B1638" s="593" t="s">
        <v>1557</v>
      </c>
      <c r="C1638" s="593" t="s">
        <v>673</v>
      </c>
    </row>
    <row r="1639" spans="1:3">
      <c r="A1639" s="593" t="s">
        <v>9419</v>
      </c>
      <c r="B1639" s="593" t="s">
        <v>1557</v>
      </c>
      <c r="C1639" s="593" t="s">
        <v>4390</v>
      </c>
    </row>
    <row r="1640" spans="1:3">
      <c r="A1640" s="593" t="s">
        <v>9421</v>
      </c>
      <c r="B1640" s="593" t="s">
        <v>1557</v>
      </c>
      <c r="C1640" s="593" t="s">
        <v>3655</v>
      </c>
    </row>
    <row r="1641" spans="1:3">
      <c r="A1641" s="593" t="s">
        <v>9427</v>
      </c>
      <c r="B1641" s="593" t="s">
        <v>1557</v>
      </c>
      <c r="C1641" s="593" t="s">
        <v>4575</v>
      </c>
    </row>
    <row r="1642" spans="1:3">
      <c r="A1642" s="593" t="s">
        <v>9428</v>
      </c>
      <c r="B1642" s="593" t="s">
        <v>1557</v>
      </c>
      <c r="C1642" s="593" t="s">
        <v>4646</v>
      </c>
    </row>
    <row r="1643" spans="1:3">
      <c r="A1643" s="593" t="s">
        <v>9432</v>
      </c>
      <c r="B1643" s="593" t="s">
        <v>1557</v>
      </c>
      <c r="C1643" s="593" t="s">
        <v>4727</v>
      </c>
    </row>
    <row r="1644" spans="1:3">
      <c r="A1644" s="593" t="s">
        <v>9435</v>
      </c>
      <c r="B1644" s="593" t="s">
        <v>1557</v>
      </c>
      <c r="C1644" s="593" t="s">
        <v>4819</v>
      </c>
    </row>
    <row r="1645" spans="1:3">
      <c r="A1645" s="593" t="s">
        <v>1447</v>
      </c>
      <c r="B1645" s="593" t="s">
        <v>1557</v>
      </c>
      <c r="C1645" s="593" t="s">
        <v>484</v>
      </c>
    </row>
    <row r="1646" spans="1:3">
      <c r="A1646" s="593" t="s">
        <v>9436</v>
      </c>
      <c r="B1646" s="593" t="s">
        <v>1557</v>
      </c>
      <c r="C1646" s="593" t="s">
        <v>4920</v>
      </c>
    </row>
    <row r="1647" spans="1:3">
      <c r="A1647" s="593" t="s">
        <v>1050</v>
      </c>
      <c r="B1647" s="593" t="s">
        <v>1557</v>
      </c>
      <c r="C1647" s="593" t="s">
        <v>2377</v>
      </c>
    </row>
    <row r="1648" spans="1:3">
      <c r="A1648" s="593" t="s">
        <v>9447</v>
      </c>
      <c r="B1648" s="593" t="s">
        <v>1557</v>
      </c>
      <c r="C1648" s="593" t="s">
        <v>3851</v>
      </c>
    </row>
    <row r="1649" spans="1:3">
      <c r="A1649" s="593" t="s">
        <v>9451</v>
      </c>
      <c r="B1649" s="593" t="s">
        <v>1557</v>
      </c>
      <c r="C1649" s="593" t="s">
        <v>1510</v>
      </c>
    </row>
    <row r="1650" spans="1:3">
      <c r="A1650" s="593" t="s">
        <v>7780</v>
      </c>
      <c r="B1650" s="593" t="s">
        <v>1557</v>
      </c>
      <c r="C1650" s="593" t="s">
        <v>5102</v>
      </c>
    </row>
    <row r="1651" spans="1:3">
      <c r="A1651" s="593" t="s">
        <v>9454</v>
      </c>
      <c r="B1651" s="593" t="s">
        <v>1557</v>
      </c>
      <c r="C1651" s="593" t="s">
        <v>3809</v>
      </c>
    </row>
    <row r="1652" spans="1:3">
      <c r="A1652" s="593" t="s">
        <v>4516</v>
      </c>
      <c r="B1652" s="593" t="s">
        <v>1557</v>
      </c>
      <c r="C1652" s="593" t="s">
        <v>5203</v>
      </c>
    </row>
    <row r="1653" spans="1:3">
      <c r="A1653" s="593" t="s">
        <v>1534</v>
      </c>
      <c r="B1653" s="593" t="s">
        <v>1557</v>
      </c>
      <c r="C1653" s="593" t="s">
        <v>5245</v>
      </c>
    </row>
    <row r="1654" spans="1:3">
      <c r="A1654" s="593" t="s">
        <v>3929</v>
      </c>
      <c r="B1654" s="593" t="s">
        <v>1557</v>
      </c>
      <c r="C1654" s="593" t="s">
        <v>1748</v>
      </c>
    </row>
    <row r="1655" spans="1:3">
      <c r="A1655" s="593" t="s">
        <v>3591</v>
      </c>
      <c r="B1655" s="593" t="s">
        <v>1557</v>
      </c>
      <c r="C1655" s="593" t="s">
        <v>5329</v>
      </c>
    </row>
    <row r="1656" spans="1:3">
      <c r="A1656" s="593" t="s">
        <v>9457</v>
      </c>
      <c r="B1656" s="593" t="s">
        <v>1557</v>
      </c>
      <c r="C1656" s="593" t="s">
        <v>5345</v>
      </c>
    </row>
    <row r="1657" spans="1:3">
      <c r="A1657" s="593" t="s">
        <v>9460</v>
      </c>
      <c r="B1657" s="593" t="s">
        <v>1557</v>
      </c>
      <c r="C1657" s="593" t="s">
        <v>2051</v>
      </c>
    </row>
    <row r="1658" spans="1:3">
      <c r="A1658" s="593" t="s">
        <v>4544</v>
      </c>
      <c r="B1658" s="593" t="s">
        <v>1557</v>
      </c>
      <c r="C1658" s="593" t="s">
        <v>4503</v>
      </c>
    </row>
    <row r="1659" spans="1:3">
      <c r="A1659" s="593" t="s">
        <v>9463</v>
      </c>
      <c r="B1659" s="593" t="s">
        <v>1557</v>
      </c>
      <c r="C1659" s="593" t="s">
        <v>4717</v>
      </c>
    </row>
    <row r="1660" spans="1:3">
      <c r="A1660" s="593" t="s">
        <v>1143</v>
      </c>
      <c r="B1660" s="593" t="s">
        <v>1557</v>
      </c>
      <c r="C1660" s="593" t="s">
        <v>3397</v>
      </c>
    </row>
    <row r="1661" spans="1:3">
      <c r="A1661" s="593" t="s">
        <v>6549</v>
      </c>
      <c r="B1661" s="593" t="s">
        <v>1557</v>
      </c>
      <c r="C1661" s="593" t="s">
        <v>1789</v>
      </c>
    </row>
    <row r="1662" spans="1:3">
      <c r="A1662" s="593" t="s">
        <v>6999</v>
      </c>
      <c r="B1662" s="593" t="s">
        <v>1557</v>
      </c>
      <c r="C1662" s="593" t="s">
        <v>2809</v>
      </c>
    </row>
    <row r="1663" spans="1:3">
      <c r="A1663" s="593" t="s">
        <v>9468</v>
      </c>
      <c r="B1663" s="593" t="s">
        <v>1557</v>
      </c>
      <c r="C1663" s="593" t="s">
        <v>5536</v>
      </c>
    </row>
    <row r="1664" spans="1:3">
      <c r="A1664" s="593" t="s">
        <v>228</v>
      </c>
      <c r="B1664" s="593" t="s">
        <v>1574</v>
      </c>
    </row>
    <row r="1665" spans="1:3">
      <c r="A1665" s="593" t="s">
        <v>4768</v>
      </c>
      <c r="B1665" s="593" t="s">
        <v>1574</v>
      </c>
      <c r="C1665" s="593" t="s">
        <v>1651</v>
      </c>
    </row>
    <row r="1666" spans="1:3">
      <c r="A1666" s="593" t="s">
        <v>973</v>
      </c>
      <c r="B1666" s="593" t="s">
        <v>1574</v>
      </c>
      <c r="C1666" s="593" t="s">
        <v>2144</v>
      </c>
    </row>
    <row r="1667" spans="1:3">
      <c r="A1667" s="593" t="s">
        <v>9470</v>
      </c>
      <c r="B1667" s="593" t="s">
        <v>1574</v>
      </c>
      <c r="C1667" s="593" t="s">
        <v>2325</v>
      </c>
    </row>
    <row r="1668" spans="1:3">
      <c r="A1668" s="593" t="s">
        <v>9474</v>
      </c>
      <c r="B1668" s="593" t="s">
        <v>1574</v>
      </c>
      <c r="C1668" s="593" t="s">
        <v>315</v>
      </c>
    </row>
    <row r="1669" spans="1:3">
      <c r="A1669" s="593" t="s">
        <v>9475</v>
      </c>
      <c r="B1669" s="593" t="s">
        <v>1574</v>
      </c>
      <c r="C1669" s="593" t="s">
        <v>2141</v>
      </c>
    </row>
    <row r="1670" spans="1:3">
      <c r="A1670" s="593" t="s">
        <v>9476</v>
      </c>
      <c r="B1670" s="593" t="s">
        <v>1574</v>
      </c>
      <c r="C1670" s="593" t="s">
        <v>1889</v>
      </c>
    </row>
    <row r="1671" spans="1:3">
      <c r="A1671" s="593" t="s">
        <v>184</v>
      </c>
      <c r="B1671" s="593" t="s">
        <v>1574</v>
      </c>
      <c r="C1671" s="593" t="s">
        <v>2865</v>
      </c>
    </row>
    <row r="1672" spans="1:3">
      <c r="A1672" s="593" t="s">
        <v>9478</v>
      </c>
      <c r="B1672" s="593" t="s">
        <v>1574</v>
      </c>
      <c r="C1672" s="593" t="s">
        <v>3055</v>
      </c>
    </row>
    <row r="1673" spans="1:3">
      <c r="A1673" s="593" t="s">
        <v>4924</v>
      </c>
      <c r="B1673" s="593" t="s">
        <v>1574</v>
      </c>
      <c r="C1673" s="593" t="s">
        <v>3216</v>
      </c>
    </row>
    <row r="1674" spans="1:3">
      <c r="A1674" s="593" t="s">
        <v>8947</v>
      </c>
      <c r="B1674" s="593" t="s">
        <v>1574</v>
      </c>
      <c r="C1674" s="593" t="s">
        <v>491</v>
      </c>
    </row>
    <row r="1675" spans="1:3">
      <c r="A1675" s="593" t="s">
        <v>5576</v>
      </c>
      <c r="B1675" s="593" t="s">
        <v>1574</v>
      </c>
      <c r="C1675" s="593" t="s">
        <v>3463</v>
      </c>
    </row>
    <row r="1676" spans="1:3">
      <c r="A1676" s="593" t="s">
        <v>9480</v>
      </c>
      <c r="B1676" s="593" t="s">
        <v>1574</v>
      </c>
      <c r="C1676" s="593" t="s">
        <v>2716</v>
      </c>
    </row>
    <row r="1677" spans="1:3">
      <c r="A1677" s="593" t="s">
        <v>1400</v>
      </c>
      <c r="B1677" s="593" t="s">
        <v>1574</v>
      </c>
      <c r="C1677" s="593" t="s">
        <v>3208</v>
      </c>
    </row>
    <row r="1678" spans="1:3">
      <c r="A1678" s="593" t="s">
        <v>7506</v>
      </c>
      <c r="B1678" s="593" t="s">
        <v>1574</v>
      </c>
      <c r="C1678" s="593" t="s">
        <v>3779</v>
      </c>
    </row>
    <row r="1679" spans="1:3">
      <c r="A1679" s="593" t="s">
        <v>9481</v>
      </c>
      <c r="B1679" s="593" t="s">
        <v>1574</v>
      </c>
      <c r="C1679" s="593" t="s">
        <v>62</v>
      </c>
    </row>
    <row r="1680" spans="1:3">
      <c r="A1680" s="593" t="s">
        <v>539</v>
      </c>
      <c r="B1680" s="593" t="s">
        <v>1574</v>
      </c>
      <c r="C1680" s="593" t="s">
        <v>508</v>
      </c>
    </row>
    <row r="1681" spans="1:3">
      <c r="A1681" s="593" t="s">
        <v>7496</v>
      </c>
      <c r="B1681" s="593" t="s">
        <v>1574</v>
      </c>
      <c r="C1681" s="593" t="s">
        <v>3877</v>
      </c>
    </row>
    <row r="1682" spans="1:3">
      <c r="A1682" s="593" t="s">
        <v>4211</v>
      </c>
      <c r="B1682" s="593" t="s">
        <v>1574</v>
      </c>
      <c r="C1682" s="593" t="s">
        <v>1929</v>
      </c>
    </row>
    <row r="1683" spans="1:3">
      <c r="A1683" s="593" t="s">
        <v>5307</v>
      </c>
      <c r="B1683" s="593" t="s">
        <v>1579</v>
      </c>
    </row>
    <row r="1684" spans="1:3">
      <c r="A1684" s="593" t="s">
        <v>2315</v>
      </c>
      <c r="B1684" s="593" t="s">
        <v>1579</v>
      </c>
      <c r="C1684" s="593" t="s">
        <v>1916</v>
      </c>
    </row>
    <row r="1685" spans="1:3">
      <c r="A1685" s="593" t="s">
        <v>9482</v>
      </c>
      <c r="B1685" s="593" t="s">
        <v>1579</v>
      </c>
      <c r="C1685" s="593" t="s">
        <v>77</v>
      </c>
    </row>
    <row r="1686" spans="1:3">
      <c r="A1686" s="593" t="s">
        <v>9484</v>
      </c>
      <c r="B1686" s="593" t="s">
        <v>1579</v>
      </c>
      <c r="C1686" s="593" t="s">
        <v>2332</v>
      </c>
    </row>
    <row r="1687" spans="1:3">
      <c r="A1687" s="593" t="s">
        <v>9485</v>
      </c>
      <c r="B1687" s="593" t="s">
        <v>1579</v>
      </c>
      <c r="C1687" s="593" t="s">
        <v>2491</v>
      </c>
    </row>
    <row r="1688" spans="1:3">
      <c r="A1688" s="593" t="s">
        <v>9489</v>
      </c>
      <c r="B1688" s="593" t="s">
        <v>1579</v>
      </c>
      <c r="C1688" s="593" t="s">
        <v>2588</v>
      </c>
    </row>
    <row r="1689" spans="1:3">
      <c r="A1689" s="593" t="s">
        <v>2493</v>
      </c>
      <c r="B1689" s="593" t="s">
        <v>1579</v>
      </c>
      <c r="C1689" s="593" t="s">
        <v>449</v>
      </c>
    </row>
    <row r="1690" spans="1:3">
      <c r="A1690" s="593" t="s">
        <v>4115</v>
      </c>
      <c r="B1690" s="593" t="s">
        <v>1579</v>
      </c>
      <c r="C1690" s="593" t="s">
        <v>2870</v>
      </c>
    </row>
    <row r="1691" spans="1:3">
      <c r="A1691" s="593" t="s">
        <v>7888</v>
      </c>
      <c r="B1691" s="593" t="s">
        <v>1579</v>
      </c>
      <c r="C1691" s="593" t="s">
        <v>3066</v>
      </c>
    </row>
    <row r="1692" spans="1:3">
      <c r="A1692" s="593" t="s">
        <v>4220</v>
      </c>
      <c r="B1692" s="593" t="s">
        <v>1579</v>
      </c>
      <c r="C1692" s="593" t="s">
        <v>122</v>
      </c>
    </row>
    <row r="1693" spans="1:3">
      <c r="A1693" s="593" t="s">
        <v>4732</v>
      </c>
      <c r="B1693" s="593" t="s">
        <v>1579</v>
      </c>
      <c r="C1693" s="593" t="s">
        <v>2746</v>
      </c>
    </row>
    <row r="1694" spans="1:3">
      <c r="A1694" s="593" t="s">
        <v>9305</v>
      </c>
      <c r="B1694" s="593" t="s">
        <v>1579</v>
      </c>
      <c r="C1694" s="593" t="s">
        <v>1242</v>
      </c>
    </row>
    <row r="1695" spans="1:3">
      <c r="A1695" s="593" t="s">
        <v>9490</v>
      </c>
      <c r="B1695" s="593" t="s">
        <v>1579</v>
      </c>
      <c r="C1695" s="593" t="s">
        <v>2455</v>
      </c>
    </row>
    <row r="1696" spans="1:3">
      <c r="A1696" s="593" t="s">
        <v>9491</v>
      </c>
      <c r="B1696" s="593" t="s">
        <v>1579</v>
      </c>
      <c r="C1696" s="593" t="s">
        <v>516</v>
      </c>
    </row>
    <row r="1697" spans="1:3">
      <c r="A1697" s="593" t="s">
        <v>9497</v>
      </c>
      <c r="B1697" s="593" t="s">
        <v>1579</v>
      </c>
      <c r="C1697" s="593" t="s">
        <v>3368</v>
      </c>
    </row>
    <row r="1698" spans="1:3">
      <c r="A1698" s="593" t="s">
        <v>8724</v>
      </c>
      <c r="B1698" s="593" t="s">
        <v>1579</v>
      </c>
      <c r="C1698" s="593" t="s">
        <v>3862</v>
      </c>
    </row>
    <row r="1699" spans="1:3">
      <c r="A1699" s="593" t="s">
        <v>9498</v>
      </c>
      <c r="B1699" s="593" t="s">
        <v>1579</v>
      </c>
      <c r="C1699" s="593" t="s">
        <v>1506</v>
      </c>
    </row>
    <row r="1700" spans="1:3">
      <c r="A1700" s="593" t="s">
        <v>751</v>
      </c>
      <c r="B1700" s="593" t="s">
        <v>1579</v>
      </c>
      <c r="C1700" s="593" t="s">
        <v>2548</v>
      </c>
    </row>
    <row r="1701" spans="1:3">
      <c r="A1701" s="593" t="s">
        <v>1459</v>
      </c>
      <c r="B1701" s="593" t="s">
        <v>1579</v>
      </c>
      <c r="C1701" s="593" t="s">
        <v>2546</v>
      </c>
    </row>
    <row r="1702" spans="1:3">
      <c r="A1702" s="593" t="s">
        <v>2668</v>
      </c>
      <c r="B1702" s="593" t="s">
        <v>1579</v>
      </c>
      <c r="C1702" s="593" t="s">
        <v>4209</v>
      </c>
    </row>
    <row r="1703" spans="1:3">
      <c r="A1703" s="593" t="s">
        <v>9500</v>
      </c>
      <c r="B1703" s="593" t="s">
        <v>1579</v>
      </c>
      <c r="C1703" s="593" t="s">
        <v>4325</v>
      </c>
    </row>
    <row r="1704" spans="1:3">
      <c r="A1704" s="593" t="s">
        <v>9502</v>
      </c>
      <c r="B1704" s="593" t="s">
        <v>1579</v>
      </c>
      <c r="C1704" s="593" t="s">
        <v>4394</v>
      </c>
    </row>
    <row r="1705" spans="1:3">
      <c r="A1705" s="593" t="s">
        <v>9504</v>
      </c>
      <c r="B1705" s="593" t="s">
        <v>1579</v>
      </c>
      <c r="C1705" s="593" t="s">
        <v>3790</v>
      </c>
    </row>
    <row r="1706" spans="1:3">
      <c r="A1706" s="593" t="s">
        <v>8000</v>
      </c>
      <c r="B1706" s="593" t="s">
        <v>1579</v>
      </c>
      <c r="C1706" s="593" t="s">
        <v>3555</v>
      </c>
    </row>
    <row r="1707" spans="1:3">
      <c r="A1707" s="593" t="s">
        <v>6854</v>
      </c>
      <c r="B1707" s="593" t="s">
        <v>1579</v>
      </c>
      <c r="C1707" s="593" t="s">
        <v>4647</v>
      </c>
    </row>
    <row r="1708" spans="1:3">
      <c r="A1708" s="593" t="s">
        <v>8638</v>
      </c>
      <c r="B1708" s="593" t="s">
        <v>1579</v>
      </c>
      <c r="C1708" s="593" t="s">
        <v>4730</v>
      </c>
    </row>
    <row r="1709" spans="1:3">
      <c r="A1709" s="593" t="s">
        <v>9507</v>
      </c>
      <c r="B1709" s="593" t="s">
        <v>1579</v>
      </c>
      <c r="C1709" s="593" t="s">
        <v>4822</v>
      </c>
    </row>
    <row r="1710" spans="1:3">
      <c r="A1710" s="593" t="s">
        <v>2500</v>
      </c>
      <c r="B1710" s="593" t="s">
        <v>11450</v>
      </c>
    </row>
    <row r="1711" spans="1:3">
      <c r="A1711" s="593" t="s">
        <v>7219</v>
      </c>
      <c r="B1711" s="593" t="s">
        <v>11450</v>
      </c>
      <c r="C1711" s="593" t="s">
        <v>113</v>
      </c>
    </row>
    <row r="1712" spans="1:3">
      <c r="A1712" s="593" t="s">
        <v>2461</v>
      </c>
      <c r="B1712" s="593" t="s">
        <v>11450</v>
      </c>
      <c r="C1712" s="593" t="s">
        <v>2147</v>
      </c>
    </row>
    <row r="1713" spans="1:3">
      <c r="A1713" s="593" t="s">
        <v>9510</v>
      </c>
      <c r="B1713" s="593" t="s">
        <v>11450</v>
      </c>
      <c r="C1713" s="593" t="s">
        <v>2341</v>
      </c>
    </row>
    <row r="1714" spans="1:3">
      <c r="A1714" s="593" t="s">
        <v>5043</v>
      </c>
      <c r="B1714" s="593" t="s">
        <v>11450</v>
      </c>
      <c r="C1714" s="593" t="s">
        <v>2438</v>
      </c>
    </row>
    <row r="1715" spans="1:3">
      <c r="A1715" s="593" t="s">
        <v>9511</v>
      </c>
      <c r="B1715" s="593" t="s">
        <v>11450</v>
      </c>
      <c r="C1715" s="593" t="s">
        <v>2602</v>
      </c>
    </row>
    <row r="1716" spans="1:3">
      <c r="A1716" s="593" t="s">
        <v>1880</v>
      </c>
      <c r="B1716" s="593" t="s">
        <v>11450</v>
      </c>
      <c r="C1716" s="593" t="s">
        <v>2773</v>
      </c>
    </row>
    <row r="1717" spans="1:3">
      <c r="A1717" s="593" t="s">
        <v>1111</v>
      </c>
      <c r="B1717" s="593" t="s">
        <v>11450</v>
      </c>
      <c r="C1717" s="593" t="s">
        <v>2872</v>
      </c>
    </row>
    <row r="1718" spans="1:3">
      <c r="A1718" s="593" t="s">
        <v>9515</v>
      </c>
      <c r="B1718" s="593" t="s">
        <v>11450</v>
      </c>
      <c r="C1718" s="593" t="s">
        <v>3070</v>
      </c>
    </row>
    <row r="1719" spans="1:3">
      <c r="A1719" s="593" t="s">
        <v>8343</v>
      </c>
      <c r="B1719" s="593" t="s">
        <v>11450</v>
      </c>
      <c r="C1719" s="593" t="s">
        <v>2042</v>
      </c>
    </row>
    <row r="1720" spans="1:3">
      <c r="A1720" s="593" t="s">
        <v>5169</v>
      </c>
      <c r="B1720" s="593" t="s">
        <v>11450</v>
      </c>
      <c r="C1720" s="593" t="s">
        <v>3347</v>
      </c>
    </row>
    <row r="1721" spans="1:3">
      <c r="A1721" s="593" t="s">
        <v>642</v>
      </c>
      <c r="B1721" s="593" t="s">
        <v>11450</v>
      </c>
      <c r="C1721" s="593" t="s">
        <v>3467</v>
      </c>
    </row>
    <row r="1722" spans="1:3">
      <c r="A1722" s="593" t="s">
        <v>5044</v>
      </c>
      <c r="B1722" s="593" t="s">
        <v>11450</v>
      </c>
      <c r="C1722" s="593" t="s">
        <v>3602</v>
      </c>
    </row>
    <row r="1723" spans="1:3">
      <c r="A1723" s="593" t="s">
        <v>9517</v>
      </c>
      <c r="B1723" s="593" t="s">
        <v>11450</v>
      </c>
      <c r="C1723" s="593" t="s">
        <v>3469</v>
      </c>
    </row>
    <row r="1724" spans="1:3">
      <c r="A1724" s="593" t="s">
        <v>715</v>
      </c>
      <c r="B1724" s="593" t="s">
        <v>11450</v>
      </c>
      <c r="C1724" s="593" t="s">
        <v>2635</v>
      </c>
    </row>
    <row r="1725" spans="1:3">
      <c r="A1725" s="593" t="s">
        <v>6820</v>
      </c>
      <c r="B1725" s="593" t="s">
        <v>11450</v>
      </c>
      <c r="C1725" s="593" t="s">
        <v>3866</v>
      </c>
    </row>
    <row r="1726" spans="1:3">
      <c r="A1726" s="593" t="s">
        <v>9519</v>
      </c>
      <c r="B1726" s="593" t="s">
        <v>11450</v>
      </c>
      <c r="C1726" s="593" t="s">
        <v>3936</v>
      </c>
    </row>
    <row r="1727" spans="1:3">
      <c r="A1727" s="593" t="s">
        <v>3176</v>
      </c>
      <c r="B1727" s="593" t="s">
        <v>11450</v>
      </c>
      <c r="C1727" s="593" t="s">
        <v>1412</v>
      </c>
    </row>
    <row r="1728" spans="1:3">
      <c r="A1728" s="593" t="s">
        <v>1581</v>
      </c>
      <c r="B1728" s="593" t="s">
        <v>11450</v>
      </c>
      <c r="C1728" s="593" t="s">
        <v>4086</v>
      </c>
    </row>
    <row r="1729" spans="1:3">
      <c r="A1729" s="593" t="s">
        <v>9520</v>
      </c>
      <c r="B1729" s="593" t="s">
        <v>11450</v>
      </c>
      <c r="C1729" s="593" t="s">
        <v>2436</v>
      </c>
    </row>
    <row r="1730" spans="1:3">
      <c r="A1730" s="593" t="s">
        <v>1585</v>
      </c>
      <c r="B1730" s="593" t="s">
        <v>11450</v>
      </c>
      <c r="C1730" s="593" t="s">
        <v>4329</v>
      </c>
    </row>
    <row r="1731" spans="1:3">
      <c r="A1731" s="593" t="s">
        <v>9521</v>
      </c>
      <c r="B1731" s="593" t="s">
        <v>11450</v>
      </c>
      <c r="C1731" s="593" t="s">
        <v>4395</v>
      </c>
    </row>
    <row r="1732" spans="1:3">
      <c r="A1732" s="593" t="s">
        <v>9524</v>
      </c>
      <c r="B1732" s="593" t="s">
        <v>11450</v>
      </c>
      <c r="C1732" s="593" t="s">
        <v>4135</v>
      </c>
    </row>
    <row r="1733" spans="1:3">
      <c r="A1733" s="593" t="s">
        <v>4903</v>
      </c>
      <c r="B1733" s="593" t="s">
        <v>11450</v>
      </c>
      <c r="C1733" s="593" t="s">
        <v>1073</v>
      </c>
    </row>
    <row r="1734" spans="1:3">
      <c r="A1734" s="593" t="s">
        <v>7456</v>
      </c>
      <c r="B1734" s="593" t="s">
        <v>11450</v>
      </c>
      <c r="C1734" s="593" t="s">
        <v>4649</v>
      </c>
    </row>
    <row r="1735" spans="1:3">
      <c r="A1735" s="593" t="s">
        <v>1849</v>
      </c>
      <c r="B1735" s="593" t="s">
        <v>11450</v>
      </c>
      <c r="C1735" s="593" t="s">
        <v>4731</v>
      </c>
    </row>
    <row r="1736" spans="1:3">
      <c r="A1736" s="593" t="s">
        <v>9525</v>
      </c>
      <c r="B1736" s="593" t="s">
        <v>11450</v>
      </c>
      <c r="C1736" s="593" t="s">
        <v>2948</v>
      </c>
    </row>
    <row r="1737" spans="1:3">
      <c r="A1737" s="593" t="s">
        <v>9526</v>
      </c>
      <c r="B1737" s="593" t="s">
        <v>11450</v>
      </c>
      <c r="C1737" s="593" t="s">
        <v>4871</v>
      </c>
    </row>
    <row r="1738" spans="1:3">
      <c r="A1738" s="593" t="s">
        <v>9534</v>
      </c>
      <c r="B1738" s="593" t="s">
        <v>11450</v>
      </c>
      <c r="C1738" s="593" t="s">
        <v>4923</v>
      </c>
    </row>
    <row r="1739" spans="1:3">
      <c r="A1739" s="593" t="s">
        <v>9537</v>
      </c>
      <c r="B1739" s="593" t="s">
        <v>11450</v>
      </c>
      <c r="C1739" s="593" t="s">
        <v>1517</v>
      </c>
    </row>
    <row r="1740" spans="1:3">
      <c r="A1740" s="593" t="s">
        <v>8821</v>
      </c>
      <c r="B1740" s="593" t="s">
        <v>11450</v>
      </c>
      <c r="C1740" s="593" t="s">
        <v>818</v>
      </c>
    </row>
    <row r="1741" spans="1:3">
      <c r="A1741" s="593" t="s">
        <v>9538</v>
      </c>
      <c r="B1741" s="593" t="s">
        <v>11450</v>
      </c>
      <c r="C1741" s="593" t="s">
        <v>5053</v>
      </c>
    </row>
    <row r="1742" spans="1:3">
      <c r="A1742" s="593" t="s">
        <v>3806</v>
      </c>
      <c r="B1742" s="593" t="s">
        <v>11450</v>
      </c>
      <c r="C1742" s="593" t="s">
        <v>1473</v>
      </c>
    </row>
    <row r="1743" spans="1:3">
      <c r="A1743" s="593" t="s">
        <v>5580</v>
      </c>
      <c r="B1743" s="593" t="s">
        <v>11450</v>
      </c>
      <c r="C1743" s="593" t="s">
        <v>5165</v>
      </c>
    </row>
    <row r="1744" spans="1:3">
      <c r="A1744" s="593" t="s">
        <v>1070</v>
      </c>
      <c r="B1744" s="593" t="s">
        <v>11450</v>
      </c>
      <c r="C1744" s="593" t="s">
        <v>5206</v>
      </c>
    </row>
    <row r="1745" spans="1:3">
      <c r="A1745" s="593" t="s">
        <v>9543</v>
      </c>
      <c r="B1745" s="593" t="s">
        <v>11450</v>
      </c>
      <c r="C1745" s="593" t="s">
        <v>5248</v>
      </c>
    </row>
    <row r="1746" spans="1:3">
      <c r="A1746" s="593" t="s">
        <v>6591</v>
      </c>
      <c r="B1746" s="593" t="s">
        <v>11450</v>
      </c>
      <c r="C1746" s="593" t="s">
        <v>5172</v>
      </c>
    </row>
    <row r="1747" spans="1:3">
      <c r="A1747" s="593" t="s">
        <v>9550</v>
      </c>
      <c r="B1747" s="593" t="s">
        <v>11450</v>
      </c>
      <c r="C1747" s="593" t="s">
        <v>5335</v>
      </c>
    </row>
    <row r="1748" spans="1:3">
      <c r="A1748" s="593" t="s">
        <v>5030</v>
      </c>
      <c r="B1748" s="593" t="s">
        <v>11450</v>
      </c>
      <c r="C1748" s="593" t="s">
        <v>3135</v>
      </c>
    </row>
    <row r="1749" spans="1:3">
      <c r="A1749" s="593" t="s">
        <v>5689</v>
      </c>
      <c r="B1749" s="593" t="s">
        <v>11450</v>
      </c>
      <c r="C1749" s="593" t="s">
        <v>175</v>
      </c>
    </row>
    <row r="1750" spans="1:3">
      <c r="A1750" s="593" t="s">
        <v>9554</v>
      </c>
      <c r="B1750" s="593" t="s">
        <v>11450</v>
      </c>
      <c r="C1750" s="593" t="s">
        <v>5403</v>
      </c>
    </row>
    <row r="1751" spans="1:3">
      <c r="A1751" s="593" t="s">
        <v>3029</v>
      </c>
      <c r="B1751" s="593" t="s">
        <v>11450</v>
      </c>
      <c r="C1751" s="593" t="s">
        <v>5423</v>
      </c>
    </row>
    <row r="1752" spans="1:3">
      <c r="A1752" s="593" t="s">
        <v>9560</v>
      </c>
      <c r="B1752" s="593" t="s">
        <v>11450</v>
      </c>
      <c r="C1752" s="593" t="s">
        <v>5460</v>
      </c>
    </row>
    <row r="1753" spans="1:3">
      <c r="A1753" s="593" t="s">
        <v>9562</v>
      </c>
      <c r="B1753" s="593" t="s">
        <v>11450</v>
      </c>
      <c r="C1753" s="593" t="s">
        <v>5492</v>
      </c>
    </row>
    <row r="1754" spans="1:3">
      <c r="A1754" s="593" t="s">
        <v>5544</v>
      </c>
      <c r="B1754" s="593" t="s">
        <v>1594</v>
      </c>
    </row>
    <row r="1755" spans="1:3">
      <c r="A1755" s="593" t="s">
        <v>9564</v>
      </c>
      <c r="B1755" s="593" t="s">
        <v>1594</v>
      </c>
      <c r="C1755" s="593" t="s">
        <v>1937</v>
      </c>
    </row>
    <row r="1756" spans="1:3">
      <c r="A1756" s="593" t="s">
        <v>9568</v>
      </c>
      <c r="B1756" s="593" t="s">
        <v>1594</v>
      </c>
      <c r="C1756" s="593" t="s">
        <v>2157</v>
      </c>
    </row>
    <row r="1757" spans="1:3">
      <c r="A1757" s="593" t="s">
        <v>9569</v>
      </c>
      <c r="B1757" s="593" t="s">
        <v>1594</v>
      </c>
      <c r="C1757" s="593" t="s">
        <v>2345</v>
      </c>
    </row>
    <row r="1758" spans="1:3">
      <c r="A1758" s="593" t="s">
        <v>9571</v>
      </c>
      <c r="B1758" s="593" t="s">
        <v>1594</v>
      </c>
      <c r="C1758" s="593" t="s">
        <v>2503</v>
      </c>
    </row>
    <row r="1759" spans="1:3">
      <c r="A1759" s="593" t="s">
        <v>9573</v>
      </c>
      <c r="B1759" s="593" t="s">
        <v>1594</v>
      </c>
      <c r="C1759" s="593" t="s">
        <v>2234</v>
      </c>
    </row>
    <row r="1760" spans="1:3">
      <c r="A1760" s="593" t="s">
        <v>1313</v>
      </c>
      <c r="B1760" s="593" t="s">
        <v>1594</v>
      </c>
      <c r="C1760" s="593" t="s">
        <v>705</v>
      </c>
    </row>
    <row r="1761" spans="1:3">
      <c r="A1761" s="593" t="s">
        <v>9574</v>
      </c>
      <c r="B1761" s="593" t="s">
        <v>1594</v>
      </c>
      <c r="C1761" s="593" t="s">
        <v>2875</v>
      </c>
    </row>
    <row r="1762" spans="1:3">
      <c r="A1762" s="593" t="s">
        <v>9575</v>
      </c>
      <c r="B1762" s="593" t="s">
        <v>1594</v>
      </c>
      <c r="C1762" s="593" t="s">
        <v>3084</v>
      </c>
    </row>
    <row r="1763" spans="1:3">
      <c r="A1763" s="593" t="s">
        <v>9577</v>
      </c>
      <c r="B1763" s="593" t="s">
        <v>1594</v>
      </c>
      <c r="C1763" s="593" t="s">
        <v>782</v>
      </c>
    </row>
    <row r="1764" spans="1:3">
      <c r="A1764" s="593" t="s">
        <v>129</v>
      </c>
      <c r="B1764" s="593" t="s">
        <v>1594</v>
      </c>
      <c r="C1764" s="593" t="s">
        <v>3348</v>
      </c>
    </row>
    <row r="1765" spans="1:3">
      <c r="A1765" s="593" t="s">
        <v>9580</v>
      </c>
      <c r="B1765" s="593" t="s">
        <v>1594</v>
      </c>
      <c r="C1765" s="593" t="s">
        <v>1813</v>
      </c>
    </row>
    <row r="1766" spans="1:3">
      <c r="A1766" s="593" t="s">
        <v>9584</v>
      </c>
      <c r="B1766" s="593" t="s">
        <v>1594</v>
      </c>
      <c r="C1766" s="593" t="s">
        <v>1882</v>
      </c>
    </row>
    <row r="1767" spans="1:3">
      <c r="A1767" s="593" t="s">
        <v>377</v>
      </c>
      <c r="B1767" s="593" t="s">
        <v>1594</v>
      </c>
      <c r="C1767" s="593" t="s">
        <v>1167</v>
      </c>
    </row>
    <row r="1768" spans="1:3">
      <c r="A1768" s="593" t="s">
        <v>9587</v>
      </c>
      <c r="B1768" s="593" t="s">
        <v>1594</v>
      </c>
      <c r="C1768" s="593" t="s">
        <v>3781</v>
      </c>
    </row>
    <row r="1769" spans="1:3">
      <c r="A1769" s="593" t="s">
        <v>9588</v>
      </c>
      <c r="B1769" s="593" t="s">
        <v>1594</v>
      </c>
      <c r="C1769" s="593" t="s">
        <v>1157</v>
      </c>
    </row>
    <row r="1770" spans="1:3">
      <c r="A1770" s="593" t="s">
        <v>9590</v>
      </c>
      <c r="B1770" s="593" t="s">
        <v>1594</v>
      </c>
      <c r="C1770" s="593" t="s">
        <v>2593</v>
      </c>
    </row>
    <row r="1771" spans="1:3">
      <c r="A1771" s="593" t="s">
        <v>2537</v>
      </c>
      <c r="B1771" s="593" t="s">
        <v>1594</v>
      </c>
      <c r="C1771" s="593" t="s">
        <v>2523</v>
      </c>
    </row>
    <row r="1772" spans="1:3">
      <c r="A1772" s="593" t="s">
        <v>8016</v>
      </c>
      <c r="B1772" s="593" t="s">
        <v>1594</v>
      </c>
      <c r="C1772" s="593" t="s">
        <v>3391</v>
      </c>
    </row>
    <row r="1773" spans="1:3">
      <c r="A1773" s="593" t="s">
        <v>9591</v>
      </c>
      <c r="B1773" s="593" t="s">
        <v>1594</v>
      </c>
      <c r="C1773" s="593" t="s">
        <v>4216</v>
      </c>
    </row>
    <row r="1774" spans="1:3">
      <c r="A1774" s="593" t="s">
        <v>9595</v>
      </c>
      <c r="B1774" s="593" t="s">
        <v>1594</v>
      </c>
      <c r="C1774" s="593" t="s">
        <v>3339</v>
      </c>
    </row>
    <row r="1775" spans="1:3">
      <c r="A1775" s="593" t="s">
        <v>9600</v>
      </c>
      <c r="B1775" s="593" t="s">
        <v>1594</v>
      </c>
      <c r="C1775" s="593" t="s">
        <v>4403</v>
      </c>
    </row>
    <row r="1776" spans="1:3">
      <c r="A1776" s="593" t="s">
        <v>9602</v>
      </c>
      <c r="B1776" s="593" t="s">
        <v>1594</v>
      </c>
      <c r="C1776" s="593" t="s">
        <v>4504</v>
      </c>
    </row>
    <row r="1777" spans="1:3">
      <c r="A1777" s="593" t="s">
        <v>7406</v>
      </c>
      <c r="B1777" s="593" t="s">
        <v>1594</v>
      </c>
      <c r="C1777" s="593" t="s">
        <v>2468</v>
      </c>
    </row>
    <row r="1778" spans="1:3">
      <c r="A1778" s="593" t="s">
        <v>9005</v>
      </c>
      <c r="B1778" s="593" t="s">
        <v>1594</v>
      </c>
      <c r="C1778" s="593" t="s">
        <v>4654</v>
      </c>
    </row>
    <row r="1779" spans="1:3">
      <c r="A1779" s="593" t="s">
        <v>4781</v>
      </c>
      <c r="B1779" s="593" t="s">
        <v>1594</v>
      </c>
      <c r="C1779" s="593" t="s">
        <v>4737</v>
      </c>
    </row>
    <row r="1780" spans="1:3">
      <c r="A1780" s="593" t="s">
        <v>8907</v>
      </c>
      <c r="B1780" s="593" t="s">
        <v>1594</v>
      </c>
      <c r="C1780" s="593" t="s">
        <v>4828</v>
      </c>
    </row>
    <row r="1781" spans="1:3">
      <c r="A1781" s="593" t="s">
        <v>9605</v>
      </c>
      <c r="B1781" s="593" t="s">
        <v>1594</v>
      </c>
      <c r="C1781" s="593" t="s">
        <v>4145</v>
      </c>
    </row>
    <row r="1782" spans="1:3">
      <c r="A1782" s="593" t="s">
        <v>9607</v>
      </c>
      <c r="B1782" s="593" t="s">
        <v>1594</v>
      </c>
      <c r="C1782" s="593" t="s">
        <v>1934</v>
      </c>
    </row>
    <row r="1783" spans="1:3">
      <c r="A1783" s="593" t="s">
        <v>9608</v>
      </c>
      <c r="B1783" s="593" t="s">
        <v>1594</v>
      </c>
      <c r="C1783" s="593" t="s">
        <v>3292</v>
      </c>
    </row>
    <row r="1784" spans="1:3">
      <c r="A1784" s="593" t="s">
        <v>9610</v>
      </c>
      <c r="B1784" s="593" t="s">
        <v>1594</v>
      </c>
      <c r="C1784" s="593" t="s">
        <v>1736</v>
      </c>
    </row>
    <row r="1785" spans="1:3">
      <c r="A1785" s="593" t="s">
        <v>9612</v>
      </c>
      <c r="B1785" s="593" t="s">
        <v>1594</v>
      </c>
      <c r="C1785" s="593" t="s">
        <v>4060</v>
      </c>
    </row>
    <row r="1786" spans="1:3">
      <c r="A1786" s="593" t="s">
        <v>9617</v>
      </c>
      <c r="B1786" s="593" t="s">
        <v>1594</v>
      </c>
      <c r="C1786" s="593" t="s">
        <v>5113</v>
      </c>
    </row>
    <row r="1787" spans="1:3">
      <c r="A1787" s="593" t="s">
        <v>3544</v>
      </c>
      <c r="B1787" s="593" t="s">
        <v>1594</v>
      </c>
      <c r="C1787" s="593" t="s">
        <v>2516</v>
      </c>
    </row>
    <row r="1788" spans="1:3">
      <c r="A1788" s="593" t="s">
        <v>6579</v>
      </c>
      <c r="B1788" s="593" t="s">
        <v>1594</v>
      </c>
      <c r="C1788" s="593" t="s">
        <v>1444</v>
      </c>
    </row>
    <row r="1789" spans="1:3">
      <c r="A1789" s="593" t="s">
        <v>7957</v>
      </c>
      <c r="B1789" s="593" t="s">
        <v>1594</v>
      </c>
      <c r="C1789" s="593" t="s">
        <v>5256</v>
      </c>
    </row>
    <row r="1790" spans="1:3">
      <c r="A1790" s="593" t="s">
        <v>9619</v>
      </c>
      <c r="B1790" s="593" t="s">
        <v>1594</v>
      </c>
      <c r="C1790" s="593" t="s">
        <v>5273</v>
      </c>
    </row>
    <row r="1791" spans="1:3">
      <c r="A1791" s="593" t="s">
        <v>9450</v>
      </c>
      <c r="B1791" s="593" t="s">
        <v>1594</v>
      </c>
      <c r="C1791" s="593" t="s">
        <v>5336</v>
      </c>
    </row>
    <row r="1792" spans="1:3">
      <c r="A1792" s="593" t="s">
        <v>6742</v>
      </c>
      <c r="B1792" s="593" t="s">
        <v>1594</v>
      </c>
      <c r="C1792" s="593" t="s">
        <v>5346</v>
      </c>
    </row>
    <row r="1793" spans="1:3">
      <c r="A1793" s="593" t="s">
        <v>9623</v>
      </c>
      <c r="B1793" s="593" t="s">
        <v>1594</v>
      </c>
      <c r="C1793" s="593" t="s">
        <v>1015</v>
      </c>
    </row>
    <row r="1794" spans="1:3">
      <c r="A1794" s="593" t="s">
        <v>1448</v>
      </c>
      <c r="B1794" s="593" t="s">
        <v>1594</v>
      </c>
      <c r="C1794" s="593" t="s">
        <v>5234</v>
      </c>
    </row>
    <row r="1795" spans="1:3">
      <c r="A1795" s="593" t="s">
        <v>9625</v>
      </c>
      <c r="B1795" s="593" t="s">
        <v>1594</v>
      </c>
      <c r="C1795" s="593" t="s">
        <v>3374</v>
      </c>
    </row>
    <row r="1796" spans="1:3">
      <c r="A1796" s="593" t="s">
        <v>3012</v>
      </c>
      <c r="B1796" s="593" t="s">
        <v>12129</v>
      </c>
      <c r="C1796" s="593" t="s">
        <v>1943</v>
      </c>
    </row>
    <row r="1797" spans="1:3">
      <c r="A1797" s="593" t="s">
        <v>11459</v>
      </c>
      <c r="B1797" s="593" t="s">
        <v>12129</v>
      </c>
      <c r="C1797" s="593" t="s">
        <v>2163</v>
      </c>
    </row>
    <row r="1798" spans="1:3">
      <c r="A1798" s="593" t="s">
        <v>8731</v>
      </c>
      <c r="B1798" s="593" t="s">
        <v>12129</v>
      </c>
      <c r="C1798" s="593" t="s">
        <v>1183</v>
      </c>
    </row>
    <row r="1799" spans="1:3">
      <c r="A1799" s="593" t="s">
        <v>5755</v>
      </c>
      <c r="B1799" s="593" t="s">
        <v>12129</v>
      </c>
      <c r="C1799" s="593" t="s">
        <v>2509</v>
      </c>
    </row>
    <row r="1800" spans="1:3">
      <c r="A1800" s="593" t="s">
        <v>770</v>
      </c>
      <c r="B1800" s="593" t="s">
        <v>12129</v>
      </c>
      <c r="C1800" s="593" t="s">
        <v>2612</v>
      </c>
    </row>
    <row r="1801" spans="1:3">
      <c r="A1801" s="593" t="s">
        <v>11460</v>
      </c>
      <c r="B1801" s="593" t="s">
        <v>12129</v>
      </c>
      <c r="C1801" s="593" t="s">
        <v>734</v>
      </c>
    </row>
    <row r="1802" spans="1:3">
      <c r="A1802" s="593" t="s">
        <v>11461</v>
      </c>
      <c r="B1802" s="593" t="s">
        <v>12129</v>
      </c>
      <c r="C1802" s="593" t="s">
        <v>1556</v>
      </c>
    </row>
    <row r="1803" spans="1:3">
      <c r="A1803" s="593" t="s">
        <v>10717</v>
      </c>
      <c r="B1803" s="593" t="s">
        <v>12129</v>
      </c>
      <c r="C1803" s="593" t="s">
        <v>3094</v>
      </c>
    </row>
    <row r="1804" spans="1:3">
      <c r="A1804" s="593" t="s">
        <v>11462</v>
      </c>
      <c r="B1804" s="593" t="s">
        <v>12129</v>
      </c>
      <c r="C1804" s="593" t="s">
        <v>3221</v>
      </c>
    </row>
    <row r="1805" spans="1:3">
      <c r="A1805" s="593" t="s">
        <v>4473</v>
      </c>
      <c r="B1805" s="593" t="s">
        <v>12129</v>
      </c>
      <c r="C1805" s="593" t="s">
        <v>4576</v>
      </c>
    </row>
    <row r="1806" spans="1:3">
      <c r="A1806" s="593" t="s">
        <v>8795</v>
      </c>
      <c r="B1806" s="593" t="s">
        <v>12129</v>
      </c>
      <c r="C1806" s="593" t="s">
        <v>290</v>
      </c>
    </row>
    <row r="1807" spans="1:3">
      <c r="A1807" s="593" t="s">
        <v>11463</v>
      </c>
      <c r="B1807" s="593" t="s">
        <v>12129</v>
      </c>
      <c r="C1807" s="593" t="s">
        <v>2963</v>
      </c>
    </row>
    <row r="1808" spans="1:3">
      <c r="A1808" s="593" t="s">
        <v>5251</v>
      </c>
      <c r="B1808" s="593" t="s">
        <v>12129</v>
      </c>
      <c r="C1808" s="593" t="s">
        <v>12135</v>
      </c>
    </row>
    <row r="1809" spans="1:3">
      <c r="A1809" s="593" t="s">
        <v>11464</v>
      </c>
      <c r="B1809" s="593" t="s">
        <v>12129</v>
      </c>
      <c r="C1809" s="593" t="s">
        <v>10587</v>
      </c>
    </row>
    <row r="1810" spans="1:3">
      <c r="A1810" s="593" t="s">
        <v>11468</v>
      </c>
      <c r="B1810" s="593" t="s">
        <v>12129</v>
      </c>
      <c r="C1810" s="593" t="s">
        <v>3182</v>
      </c>
    </row>
    <row r="1811" spans="1:3">
      <c r="A1811" s="593" t="s">
        <v>11471</v>
      </c>
      <c r="B1811" s="593" t="s">
        <v>12129</v>
      </c>
      <c r="C1811" s="593" t="s">
        <v>438</v>
      </c>
    </row>
    <row r="1812" spans="1:3">
      <c r="A1812" s="593" t="s">
        <v>11472</v>
      </c>
      <c r="B1812" s="593" t="s">
        <v>12129</v>
      </c>
      <c r="C1812" s="593" t="s">
        <v>11065</v>
      </c>
    </row>
    <row r="1813" spans="1:3">
      <c r="A1813" s="593" t="s">
        <v>2285</v>
      </c>
      <c r="B1813" s="593" t="s">
        <v>12129</v>
      </c>
      <c r="C1813" s="593" t="s">
        <v>1824</v>
      </c>
    </row>
    <row r="1814" spans="1:3">
      <c r="A1814" s="593" t="s">
        <v>8661</v>
      </c>
      <c r="B1814" s="593" t="s">
        <v>12129</v>
      </c>
      <c r="C1814" s="593" t="s">
        <v>12136</v>
      </c>
    </row>
    <row r="1815" spans="1:3">
      <c r="A1815" s="593" t="s">
        <v>11475</v>
      </c>
      <c r="B1815" s="593" t="s">
        <v>12129</v>
      </c>
      <c r="C1815" s="593" t="s">
        <v>2080</v>
      </c>
    </row>
    <row r="1816" spans="1:3">
      <c r="A1816" s="593" t="s">
        <v>11477</v>
      </c>
      <c r="B1816" s="593" t="s">
        <v>12129</v>
      </c>
      <c r="C1816" s="593" t="s">
        <v>679</v>
      </c>
    </row>
    <row r="1817" spans="1:3">
      <c r="A1817" s="593" t="s">
        <v>11478</v>
      </c>
      <c r="B1817" s="593" t="s">
        <v>12129</v>
      </c>
      <c r="C1817" s="593" t="s">
        <v>2788</v>
      </c>
    </row>
    <row r="1818" spans="1:3">
      <c r="A1818" s="593" t="s">
        <v>744</v>
      </c>
      <c r="B1818" s="593" t="s">
        <v>12129</v>
      </c>
      <c r="C1818" s="593" t="s">
        <v>340</v>
      </c>
    </row>
    <row r="1819" spans="1:3">
      <c r="A1819" s="593" t="s">
        <v>8290</v>
      </c>
      <c r="B1819" s="593" t="s">
        <v>12129</v>
      </c>
      <c r="C1819" s="593" t="s">
        <v>3930</v>
      </c>
    </row>
    <row r="1820" spans="1:3">
      <c r="A1820" s="593" t="s">
        <v>11481</v>
      </c>
      <c r="B1820" s="593" t="s">
        <v>12129</v>
      </c>
      <c r="C1820" s="593" t="s">
        <v>4983</v>
      </c>
    </row>
    <row r="1821" spans="1:3">
      <c r="A1821" s="593" t="s">
        <v>11482</v>
      </c>
      <c r="B1821" s="593" t="s">
        <v>12129</v>
      </c>
      <c r="C1821" s="593" t="s">
        <v>5011</v>
      </c>
    </row>
    <row r="1822" spans="1:3">
      <c r="A1822" s="593" t="s">
        <v>11484</v>
      </c>
      <c r="B1822" s="593" t="s">
        <v>12129</v>
      </c>
      <c r="C1822" s="593" t="s">
        <v>12137</v>
      </c>
    </row>
    <row r="1823" spans="1:3">
      <c r="A1823" s="593" t="s">
        <v>3271</v>
      </c>
      <c r="B1823" s="593" t="s">
        <v>12129</v>
      </c>
      <c r="C1823" s="593" t="s">
        <v>3813</v>
      </c>
    </row>
    <row r="1824" spans="1:3">
      <c r="A1824" s="593" t="s">
        <v>5950</v>
      </c>
      <c r="B1824" s="593" t="s">
        <v>12129</v>
      </c>
      <c r="C1824" s="593" t="s">
        <v>4455</v>
      </c>
    </row>
    <row r="1825" spans="1:3">
      <c r="A1825" s="593" t="s">
        <v>11488</v>
      </c>
      <c r="B1825" s="593" t="s">
        <v>12129</v>
      </c>
      <c r="C1825" s="593" t="s">
        <v>4989</v>
      </c>
    </row>
    <row r="1826" spans="1:3">
      <c r="A1826" s="593" t="s">
        <v>11490</v>
      </c>
      <c r="B1826" s="593" t="s">
        <v>12129</v>
      </c>
      <c r="C1826" s="593" t="s">
        <v>832</v>
      </c>
    </row>
    <row r="1827" spans="1:3">
      <c r="A1827" s="593" t="s">
        <v>11492</v>
      </c>
      <c r="B1827" s="593" t="s">
        <v>12129</v>
      </c>
      <c r="C1827" s="593" t="s">
        <v>10783</v>
      </c>
    </row>
    <row r="1828" spans="1:3">
      <c r="A1828" s="593" t="s">
        <v>7533</v>
      </c>
      <c r="B1828" s="593" t="s">
        <v>12129</v>
      </c>
      <c r="C1828" s="593" t="s">
        <v>603</v>
      </c>
    </row>
    <row r="1829" spans="1:3">
      <c r="A1829" s="593" t="s">
        <v>11494</v>
      </c>
      <c r="B1829" s="593" t="s">
        <v>12129</v>
      </c>
      <c r="C1829" s="593" t="s">
        <v>4682</v>
      </c>
    </row>
    <row r="1830" spans="1:3">
      <c r="A1830" s="593" t="s">
        <v>7194</v>
      </c>
      <c r="B1830" s="593" t="s">
        <v>12129</v>
      </c>
      <c r="C1830" s="593" t="s">
        <v>5352</v>
      </c>
    </row>
    <row r="1831" spans="1:3">
      <c r="A1831" s="593" t="s">
        <v>10514</v>
      </c>
      <c r="B1831" s="593" t="s">
        <v>12129</v>
      </c>
      <c r="C1831" s="593" t="s">
        <v>895</v>
      </c>
    </row>
    <row r="1832" spans="1:3">
      <c r="A1832" s="593" t="s">
        <v>5367</v>
      </c>
      <c r="B1832" s="593" t="s">
        <v>12129</v>
      </c>
      <c r="C1832" s="593" t="s">
        <v>5429</v>
      </c>
    </row>
    <row r="1833" spans="1:3">
      <c r="A1833" s="593" t="s">
        <v>11498</v>
      </c>
      <c r="B1833" s="593" t="s">
        <v>12129</v>
      </c>
      <c r="C1833" s="593" t="s">
        <v>12138</v>
      </c>
    </row>
    <row r="1834" spans="1:3">
      <c r="A1834" s="593" t="s">
        <v>5062</v>
      </c>
      <c r="B1834" s="593" t="s">
        <v>12129</v>
      </c>
      <c r="C1834" s="593" t="s">
        <v>10938</v>
      </c>
    </row>
    <row r="1835" spans="1:3">
      <c r="A1835" s="593" t="s">
        <v>10942</v>
      </c>
      <c r="B1835" s="593" t="s">
        <v>12129</v>
      </c>
      <c r="C1835" s="593" t="s">
        <v>1860</v>
      </c>
    </row>
    <row r="1836" spans="1:3">
      <c r="A1836" s="593" t="s">
        <v>11499</v>
      </c>
      <c r="B1836" s="593" t="s">
        <v>12129</v>
      </c>
      <c r="C1836" s="593" t="s">
        <v>9222</v>
      </c>
    </row>
    <row r="1837" spans="1:3">
      <c r="A1837" s="593" t="s">
        <v>11501</v>
      </c>
      <c r="B1837" s="593" t="s">
        <v>12129</v>
      </c>
      <c r="C1837" s="593" t="s">
        <v>6125</v>
      </c>
    </row>
    <row r="1838" spans="1:3">
      <c r="A1838" s="593" t="s">
        <v>11502</v>
      </c>
      <c r="B1838" s="593" t="s">
        <v>12129</v>
      </c>
      <c r="C1838" s="593" t="s">
        <v>3513</v>
      </c>
    </row>
    <row r="1839" spans="1:3">
      <c r="A1839" s="593" t="s">
        <v>11503</v>
      </c>
      <c r="B1839" s="593" t="s">
        <v>12129</v>
      </c>
      <c r="C1839" s="593" t="s">
        <v>4217</v>
      </c>
    </row>
    <row r="1840" spans="1:3">
      <c r="A1840" s="593" t="s">
        <v>11507</v>
      </c>
      <c r="B1840" s="593" t="s">
        <v>12129</v>
      </c>
      <c r="C1840" s="593" t="s">
        <v>5645</v>
      </c>
    </row>
    <row r="1841" spans="1:3">
      <c r="A1841" s="593" t="s">
        <v>11508</v>
      </c>
      <c r="B1841" s="593" t="s">
        <v>12129</v>
      </c>
      <c r="C1841" s="593" t="s">
        <v>5539</v>
      </c>
    </row>
    <row r="1842" spans="1:3">
      <c r="A1842" s="593" t="s">
        <v>7899</v>
      </c>
      <c r="B1842" s="593" t="s">
        <v>12129</v>
      </c>
      <c r="C1842" s="593" t="s">
        <v>1501</v>
      </c>
    </row>
    <row r="1843" spans="1:3">
      <c r="A1843" s="593" t="s">
        <v>8043</v>
      </c>
      <c r="B1843" s="593" t="s">
        <v>12129</v>
      </c>
      <c r="C1843" s="593" t="s">
        <v>5047</v>
      </c>
    </row>
    <row r="1844" spans="1:3">
      <c r="A1844" s="593" t="s">
        <v>11509</v>
      </c>
      <c r="B1844" s="593" t="s">
        <v>12129</v>
      </c>
      <c r="C1844" s="593" t="s">
        <v>12140</v>
      </c>
    </row>
    <row r="1845" spans="1:3">
      <c r="A1845" s="593" t="s">
        <v>11512</v>
      </c>
      <c r="B1845" s="593" t="s">
        <v>12129</v>
      </c>
      <c r="C1845" s="593" t="s">
        <v>4342</v>
      </c>
    </row>
    <row r="1846" spans="1:3">
      <c r="A1846" s="593" t="s">
        <v>11514</v>
      </c>
      <c r="B1846" s="593" t="s">
        <v>12129</v>
      </c>
      <c r="C1846" s="593" t="s">
        <v>2839</v>
      </c>
    </row>
    <row r="1847" spans="1:3">
      <c r="A1847" s="593" t="s">
        <v>11515</v>
      </c>
      <c r="B1847" s="593" t="s">
        <v>12129</v>
      </c>
      <c r="C1847" s="593" t="s">
        <v>5737</v>
      </c>
    </row>
    <row r="1848" spans="1:3">
      <c r="A1848" s="593" t="s">
        <v>11519</v>
      </c>
      <c r="B1848" s="593" t="s">
        <v>12129</v>
      </c>
      <c r="C1848" s="593" t="s">
        <v>5742</v>
      </c>
    </row>
    <row r="1849" spans="1:3">
      <c r="A1849" s="593" t="s">
        <v>11524</v>
      </c>
      <c r="B1849" s="593" t="s">
        <v>12129</v>
      </c>
      <c r="C1849" s="593" t="s">
        <v>4303</v>
      </c>
    </row>
    <row r="1850" spans="1:3">
      <c r="A1850" s="593" t="s">
        <v>11525</v>
      </c>
      <c r="B1850" s="593" t="s">
        <v>12129</v>
      </c>
      <c r="C1850" s="593" t="s">
        <v>5759</v>
      </c>
    </row>
    <row r="1851" spans="1:3">
      <c r="A1851" s="593" t="s">
        <v>11526</v>
      </c>
      <c r="B1851" s="593" t="s">
        <v>12129</v>
      </c>
      <c r="C1851" s="593" t="s">
        <v>5255</v>
      </c>
    </row>
    <row r="1852" spans="1:3">
      <c r="A1852" s="593" t="s">
        <v>4253</v>
      </c>
      <c r="B1852" s="593" t="s">
        <v>12129</v>
      </c>
      <c r="C1852" s="593" t="s">
        <v>5776</v>
      </c>
    </row>
    <row r="1853" spans="1:3">
      <c r="A1853" s="593" t="s">
        <v>11527</v>
      </c>
      <c r="B1853" s="593" t="s">
        <v>12129</v>
      </c>
      <c r="C1853" s="593" t="s">
        <v>3759</v>
      </c>
    </row>
    <row r="1854" spans="1:3">
      <c r="A1854" s="593" t="s">
        <v>1092</v>
      </c>
      <c r="B1854" s="593" t="s">
        <v>12129</v>
      </c>
      <c r="C1854" s="593" t="s">
        <v>3640</v>
      </c>
    </row>
    <row r="1855" spans="1:3">
      <c r="A1855" s="593" t="s">
        <v>11528</v>
      </c>
      <c r="B1855" s="593" t="s">
        <v>12129</v>
      </c>
      <c r="C1855" s="593" t="s">
        <v>5788</v>
      </c>
    </row>
    <row r="1856" spans="1:3">
      <c r="A1856" s="593" t="s">
        <v>11530</v>
      </c>
      <c r="B1856" s="593" t="s">
        <v>12129</v>
      </c>
      <c r="C1856" s="593" t="s">
        <v>5794</v>
      </c>
    </row>
    <row r="1857" spans="1:3">
      <c r="A1857" s="593" t="s">
        <v>2769</v>
      </c>
      <c r="B1857" s="593" t="s">
        <v>12129</v>
      </c>
      <c r="C1857" s="593" t="s">
        <v>328</v>
      </c>
    </row>
    <row r="1858" spans="1:3">
      <c r="A1858" s="593" t="s">
        <v>11532</v>
      </c>
      <c r="B1858" s="593" t="s">
        <v>12129</v>
      </c>
      <c r="C1858" s="593" t="s">
        <v>1901</v>
      </c>
    </row>
    <row r="1859" spans="1:3">
      <c r="A1859" s="593" t="s">
        <v>4311</v>
      </c>
      <c r="B1859" s="593" t="s">
        <v>12129</v>
      </c>
      <c r="C1859" s="593" t="s">
        <v>5016</v>
      </c>
    </row>
    <row r="1860" spans="1:3">
      <c r="A1860" s="593" t="s">
        <v>11533</v>
      </c>
      <c r="B1860" s="593" t="s">
        <v>12129</v>
      </c>
      <c r="C1860" s="593" t="s">
        <v>5488</v>
      </c>
    </row>
    <row r="1861" spans="1:3">
      <c r="A1861" s="593" t="s">
        <v>11536</v>
      </c>
      <c r="B1861" s="593" t="s">
        <v>12129</v>
      </c>
      <c r="C1861" s="593" t="s">
        <v>5242</v>
      </c>
    </row>
    <row r="1862" spans="1:3">
      <c r="A1862" s="593" t="s">
        <v>8161</v>
      </c>
      <c r="B1862" s="593" t="s">
        <v>12129</v>
      </c>
      <c r="C1862" s="593" t="s">
        <v>4022</v>
      </c>
    </row>
    <row r="1863" spans="1:3">
      <c r="A1863" s="593" t="s">
        <v>6824</v>
      </c>
      <c r="B1863" s="593" t="s">
        <v>12129</v>
      </c>
      <c r="C1863" s="593" t="s">
        <v>5806</v>
      </c>
    </row>
    <row r="1864" spans="1:3">
      <c r="A1864" s="593" t="s">
        <v>11537</v>
      </c>
      <c r="B1864" s="593" t="s">
        <v>12129</v>
      </c>
      <c r="C1864" s="593" t="s">
        <v>1053</v>
      </c>
    </row>
    <row r="1865" spans="1:3">
      <c r="A1865" s="593" t="s">
        <v>11540</v>
      </c>
      <c r="B1865" s="593" t="s">
        <v>12129</v>
      </c>
      <c r="C1865" s="593" t="s">
        <v>5675</v>
      </c>
    </row>
    <row r="1866" spans="1:3">
      <c r="A1866" s="593" t="s">
        <v>5919</v>
      </c>
      <c r="B1866" s="593" t="s">
        <v>12129</v>
      </c>
      <c r="C1866" s="593" t="s">
        <v>3043</v>
      </c>
    </row>
    <row r="1867" spans="1:3">
      <c r="A1867" s="593" t="s">
        <v>11541</v>
      </c>
      <c r="B1867" s="593" t="s">
        <v>12129</v>
      </c>
      <c r="C1867" s="593" t="s">
        <v>5816</v>
      </c>
    </row>
    <row r="1868" spans="1:3">
      <c r="A1868" s="593" t="s">
        <v>9207</v>
      </c>
      <c r="B1868" s="593" t="s">
        <v>12129</v>
      </c>
      <c r="C1868" s="593" t="s">
        <v>4241</v>
      </c>
    </row>
    <row r="1869" spans="1:3">
      <c r="A1869" s="593" t="s">
        <v>10809</v>
      </c>
      <c r="B1869" s="593" t="s">
        <v>12129</v>
      </c>
      <c r="C1869" s="593" t="s">
        <v>1530</v>
      </c>
    </row>
    <row r="1870" spans="1:3">
      <c r="A1870" s="593" t="s">
        <v>10774</v>
      </c>
      <c r="B1870" s="593" t="s">
        <v>12129</v>
      </c>
      <c r="C1870" s="593" t="s">
        <v>4360</v>
      </c>
    </row>
    <row r="1871" spans="1:3">
      <c r="A1871" s="593" t="s">
        <v>9488</v>
      </c>
      <c r="B1871" s="593" t="s">
        <v>12129</v>
      </c>
      <c r="C1871" s="593" t="s">
        <v>3702</v>
      </c>
    </row>
    <row r="1872" spans="1:3">
      <c r="A1872" s="593" t="s">
        <v>11542</v>
      </c>
      <c r="B1872" s="593" t="s">
        <v>12129</v>
      </c>
      <c r="C1872" s="593" t="s">
        <v>5834</v>
      </c>
    </row>
    <row r="1873" spans="1:3">
      <c r="A1873" s="593" t="s">
        <v>11545</v>
      </c>
      <c r="B1873" s="593" t="s">
        <v>12129</v>
      </c>
      <c r="C1873" s="593" t="s">
        <v>5835</v>
      </c>
    </row>
    <row r="1874" spans="1:3">
      <c r="A1874" s="593" t="s">
        <v>10969</v>
      </c>
      <c r="B1874" s="593" t="s">
        <v>12129</v>
      </c>
      <c r="C1874" s="593" t="s">
        <v>5838</v>
      </c>
    </row>
    <row r="1875" spans="1:3">
      <c r="A1875" s="593" t="s">
        <v>11546</v>
      </c>
      <c r="B1875" s="593" t="s">
        <v>12129</v>
      </c>
      <c r="C1875" s="593" t="s">
        <v>90</v>
      </c>
    </row>
    <row r="1876" spans="1:3">
      <c r="A1876" s="593" t="s">
        <v>3801</v>
      </c>
      <c r="B1876" s="593" t="s">
        <v>12129</v>
      </c>
      <c r="C1876" s="593" t="s">
        <v>3384</v>
      </c>
    </row>
    <row r="1877" spans="1:3">
      <c r="A1877" s="593" t="s">
        <v>11549</v>
      </c>
      <c r="B1877" s="593" t="s">
        <v>12129</v>
      </c>
      <c r="C1877" s="593" t="s">
        <v>1037</v>
      </c>
    </row>
    <row r="1878" spans="1:3">
      <c r="A1878" s="593" t="s">
        <v>11554</v>
      </c>
      <c r="B1878" s="593" t="s">
        <v>12129</v>
      </c>
      <c r="C1878" s="593" t="s">
        <v>5854</v>
      </c>
    </row>
    <row r="1879" spans="1:3">
      <c r="A1879" s="593" t="s">
        <v>10913</v>
      </c>
      <c r="B1879" s="593" t="s">
        <v>12129</v>
      </c>
      <c r="C1879" s="593" t="s">
        <v>5859</v>
      </c>
    </row>
    <row r="1880" spans="1:3">
      <c r="A1880" s="593" t="s">
        <v>11555</v>
      </c>
      <c r="B1880" s="593" t="s">
        <v>12129</v>
      </c>
      <c r="C1880" s="593" t="s">
        <v>5871</v>
      </c>
    </row>
    <row r="1881" spans="1:3">
      <c r="A1881" s="593" t="s">
        <v>11556</v>
      </c>
      <c r="B1881" s="593" t="s">
        <v>12129</v>
      </c>
      <c r="C1881" s="593" t="s">
        <v>477</v>
      </c>
    </row>
    <row r="1882" spans="1:3">
      <c r="A1882" s="593" t="s">
        <v>7221</v>
      </c>
      <c r="B1882" s="593" t="s">
        <v>12129</v>
      </c>
      <c r="C1882" s="593" t="s">
        <v>5501</v>
      </c>
    </row>
    <row r="1883" spans="1:3">
      <c r="A1883" s="593" t="s">
        <v>11558</v>
      </c>
      <c r="B1883" s="593" t="s">
        <v>12129</v>
      </c>
      <c r="C1883" s="593" t="s">
        <v>5879</v>
      </c>
    </row>
    <row r="1884" spans="1:3">
      <c r="A1884" s="593" t="s">
        <v>1339</v>
      </c>
      <c r="B1884" s="593" t="s">
        <v>12129</v>
      </c>
      <c r="C1884" s="593" t="s">
        <v>4144</v>
      </c>
    </row>
    <row r="1885" spans="1:3">
      <c r="A1885" s="593" t="s">
        <v>10617</v>
      </c>
      <c r="B1885" s="593" t="s">
        <v>12129</v>
      </c>
      <c r="C1885" s="593" t="s">
        <v>3071</v>
      </c>
    </row>
    <row r="1886" spans="1:3">
      <c r="A1886" s="593" t="s">
        <v>6846</v>
      </c>
      <c r="B1886" s="593" t="s">
        <v>12129</v>
      </c>
      <c r="C1886" s="593" t="s">
        <v>5896</v>
      </c>
    </row>
    <row r="1887" spans="1:3">
      <c r="A1887" s="593" t="s">
        <v>11560</v>
      </c>
      <c r="B1887" s="593" t="s">
        <v>12129</v>
      </c>
      <c r="C1887" s="593" t="s">
        <v>5898</v>
      </c>
    </row>
    <row r="1888" spans="1:3">
      <c r="A1888" s="593" t="s">
        <v>11561</v>
      </c>
      <c r="B1888" s="593" t="s">
        <v>12129</v>
      </c>
      <c r="C1888" s="593" t="s">
        <v>4023</v>
      </c>
    </row>
    <row r="1889" spans="1:3">
      <c r="A1889" s="593" t="s">
        <v>11565</v>
      </c>
      <c r="B1889" s="593" t="s">
        <v>12129</v>
      </c>
      <c r="C1889" s="593" t="s">
        <v>12143</v>
      </c>
    </row>
    <row r="1890" spans="1:3">
      <c r="A1890" s="593" t="s">
        <v>11566</v>
      </c>
      <c r="B1890" s="593" t="s">
        <v>12129</v>
      </c>
      <c r="C1890" s="593" t="s">
        <v>4121</v>
      </c>
    </row>
    <row r="1891" spans="1:3">
      <c r="A1891" s="593" t="s">
        <v>11568</v>
      </c>
      <c r="B1891" s="593" t="s">
        <v>12129</v>
      </c>
      <c r="C1891" s="593" t="s">
        <v>5521</v>
      </c>
    </row>
    <row r="1892" spans="1:3">
      <c r="A1892" s="593" t="s">
        <v>11569</v>
      </c>
      <c r="B1892" s="593" t="s">
        <v>12129</v>
      </c>
      <c r="C1892" s="593" t="s">
        <v>5585</v>
      </c>
    </row>
    <row r="1893" spans="1:3">
      <c r="A1893" s="593" t="s">
        <v>11570</v>
      </c>
      <c r="B1893" s="593" t="s">
        <v>12129</v>
      </c>
      <c r="C1893" s="593" t="s">
        <v>5907</v>
      </c>
    </row>
    <row r="1894" spans="1:3">
      <c r="A1894" s="593" t="s">
        <v>11575</v>
      </c>
      <c r="B1894" s="593" t="s">
        <v>12129</v>
      </c>
      <c r="C1894" s="593" t="s">
        <v>5908</v>
      </c>
    </row>
    <row r="1895" spans="1:3">
      <c r="A1895" s="593" t="s">
        <v>11578</v>
      </c>
      <c r="B1895" s="593" t="s">
        <v>12129</v>
      </c>
      <c r="C1895" s="593" t="s">
        <v>3912</v>
      </c>
    </row>
    <row r="1896" spans="1:3">
      <c r="A1896" s="593" t="s">
        <v>9592</v>
      </c>
      <c r="B1896" s="593" t="s">
        <v>12129</v>
      </c>
      <c r="C1896" s="593" t="s">
        <v>5911</v>
      </c>
    </row>
    <row r="1897" spans="1:3">
      <c r="A1897" s="593" t="s">
        <v>11580</v>
      </c>
      <c r="B1897" s="593" t="s">
        <v>12129</v>
      </c>
      <c r="C1897" s="593" t="s">
        <v>5920</v>
      </c>
    </row>
    <row r="1898" spans="1:3">
      <c r="A1898" s="593" t="s">
        <v>9303</v>
      </c>
      <c r="B1898" s="593" t="s">
        <v>12129</v>
      </c>
      <c r="C1898" s="593" t="s">
        <v>5926</v>
      </c>
    </row>
    <row r="1899" spans="1:3">
      <c r="A1899" s="593" t="s">
        <v>10837</v>
      </c>
      <c r="B1899" s="593" t="s">
        <v>12129</v>
      </c>
      <c r="C1899" s="593" t="s">
        <v>5297</v>
      </c>
    </row>
    <row r="1900" spans="1:3">
      <c r="A1900" s="593" t="s">
        <v>10915</v>
      </c>
      <c r="B1900" s="593" t="s">
        <v>12129</v>
      </c>
      <c r="C1900" s="593" t="s">
        <v>5937</v>
      </c>
    </row>
    <row r="1901" spans="1:3">
      <c r="A1901" s="593" t="s">
        <v>10947</v>
      </c>
      <c r="B1901" s="593" t="s">
        <v>12129</v>
      </c>
      <c r="C1901" s="593" t="s">
        <v>2899</v>
      </c>
    </row>
    <row r="1902" spans="1:3">
      <c r="A1902" s="593" t="s">
        <v>6732</v>
      </c>
      <c r="B1902" s="593" t="s">
        <v>12129</v>
      </c>
      <c r="C1902" s="593" t="s">
        <v>199</v>
      </c>
    </row>
    <row r="1903" spans="1:3">
      <c r="A1903" s="593" t="s">
        <v>2617</v>
      </c>
      <c r="B1903" s="593" t="s">
        <v>12129</v>
      </c>
      <c r="C1903" s="593" t="s">
        <v>12144</v>
      </c>
    </row>
    <row r="1904" spans="1:3">
      <c r="A1904" s="593" t="s">
        <v>11582</v>
      </c>
      <c r="B1904" s="593" t="s">
        <v>12129</v>
      </c>
      <c r="C1904" s="593" t="s">
        <v>5949</v>
      </c>
    </row>
    <row r="1905" spans="1:3">
      <c r="A1905" s="593" t="s">
        <v>6693</v>
      </c>
      <c r="B1905" s="593" t="s">
        <v>12129</v>
      </c>
      <c r="C1905" s="593" t="s">
        <v>5572</v>
      </c>
    </row>
    <row r="1906" spans="1:3">
      <c r="A1906" s="593" t="s">
        <v>11584</v>
      </c>
      <c r="B1906" s="593" t="s">
        <v>12129</v>
      </c>
      <c r="C1906" s="593" t="s">
        <v>2644</v>
      </c>
    </row>
    <row r="1907" spans="1:3">
      <c r="A1907" s="593" t="s">
        <v>11586</v>
      </c>
      <c r="B1907" s="593" t="s">
        <v>12129</v>
      </c>
      <c r="C1907" s="593" t="s">
        <v>9384</v>
      </c>
    </row>
    <row r="1908" spans="1:3">
      <c r="A1908" s="593" t="s">
        <v>11589</v>
      </c>
      <c r="B1908" s="593" t="s">
        <v>12129</v>
      </c>
      <c r="C1908" s="593" t="s">
        <v>12145</v>
      </c>
    </row>
    <row r="1909" spans="1:3">
      <c r="A1909" s="593" t="s">
        <v>10240</v>
      </c>
      <c r="B1909" s="593" t="s">
        <v>12129</v>
      </c>
      <c r="C1909" s="593" t="s">
        <v>3125</v>
      </c>
    </row>
    <row r="1910" spans="1:3">
      <c r="A1910" s="593" t="s">
        <v>11593</v>
      </c>
      <c r="B1910" s="593" t="s">
        <v>12129</v>
      </c>
      <c r="C1910" s="593" t="s">
        <v>4043</v>
      </c>
    </row>
    <row r="1911" spans="1:3">
      <c r="A1911" s="593" t="s">
        <v>11594</v>
      </c>
      <c r="B1911" s="593" t="s">
        <v>12129</v>
      </c>
      <c r="C1911" s="593" t="s">
        <v>3832</v>
      </c>
    </row>
    <row r="1912" spans="1:3">
      <c r="A1912" s="593" t="s">
        <v>5556</v>
      </c>
      <c r="B1912" s="593" t="s">
        <v>12129</v>
      </c>
      <c r="C1912" s="593" t="s">
        <v>5960</v>
      </c>
    </row>
    <row r="1913" spans="1:3">
      <c r="A1913" s="593" t="s">
        <v>821</v>
      </c>
      <c r="B1913" s="593" t="s">
        <v>12129</v>
      </c>
      <c r="C1913" s="593" t="s">
        <v>4061</v>
      </c>
    </row>
    <row r="1914" spans="1:3">
      <c r="A1914" s="593" t="s">
        <v>7107</v>
      </c>
      <c r="B1914" s="593" t="s">
        <v>12129</v>
      </c>
      <c r="C1914" s="593" t="s">
        <v>4414</v>
      </c>
    </row>
    <row r="1915" spans="1:3">
      <c r="A1915" s="593" t="s">
        <v>11595</v>
      </c>
      <c r="B1915" s="593" t="s">
        <v>12129</v>
      </c>
      <c r="C1915" s="593" t="s">
        <v>834</v>
      </c>
    </row>
    <row r="1916" spans="1:3">
      <c r="A1916" s="593" t="s">
        <v>11596</v>
      </c>
      <c r="B1916" s="593" t="s">
        <v>12129</v>
      </c>
      <c r="C1916" s="593" t="s">
        <v>5978</v>
      </c>
    </row>
    <row r="1917" spans="1:3">
      <c r="A1917" s="593" t="s">
        <v>11597</v>
      </c>
      <c r="B1917" s="593" t="s">
        <v>12129</v>
      </c>
      <c r="C1917" s="593" t="s">
        <v>5987</v>
      </c>
    </row>
    <row r="1918" spans="1:3">
      <c r="A1918" s="593" t="s">
        <v>11598</v>
      </c>
      <c r="B1918" s="593" t="s">
        <v>12129</v>
      </c>
      <c r="C1918" s="593" t="s">
        <v>1505</v>
      </c>
    </row>
    <row r="1919" spans="1:3">
      <c r="A1919" s="593" t="s">
        <v>1032</v>
      </c>
      <c r="B1919" s="593" t="s">
        <v>12129</v>
      </c>
      <c r="C1919" s="593" t="s">
        <v>7310</v>
      </c>
    </row>
    <row r="1920" spans="1:3">
      <c r="A1920" s="593" t="s">
        <v>11602</v>
      </c>
      <c r="B1920" s="593" t="s">
        <v>12129</v>
      </c>
      <c r="C1920" s="593" t="s">
        <v>2017</v>
      </c>
    </row>
    <row r="1921" spans="1:3">
      <c r="A1921" s="593" t="s">
        <v>11604</v>
      </c>
      <c r="B1921" s="593" t="s">
        <v>12129</v>
      </c>
      <c r="C1921" s="593" t="s">
        <v>4590</v>
      </c>
    </row>
    <row r="1922" spans="1:3">
      <c r="A1922" s="593" t="s">
        <v>7392</v>
      </c>
      <c r="B1922" s="593" t="s">
        <v>12129</v>
      </c>
      <c r="C1922" s="593" t="s">
        <v>6006</v>
      </c>
    </row>
    <row r="1923" spans="1:3">
      <c r="A1923" s="593" t="s">
        <v>3570</v>
      </c>
      <c r="B1923" s="593" t="s">
        <v>12129</v>
      </c>
      <c r="C1923" s="593" t="s">
        <v>1316</v>
      </c>
    </row>
    <row r="1924" spans="1:3">
      <c r="A1924" s="593" t="s">
        <v>11606</v>
      </c>
      <c r="B1924" s="593" t="s">
        <v>12129</v>
      </c>
      <c r="C1924" s="593" t="s">
        <v>6023</v>
      </c>
    </row>
    <row r="1925" spans="1:3">
      <c r="A1925" s="593" t="s">
        <v>2705</v>
      </c>
      <c r="B1925" s="593" t="s">
        <v>12129</v>
      </c>
      <c r="C1925" s="593" t="s">
        <v>3357</v>
      </c>
    </row>
    <row r="1926" spans="1:3">
      <c r="A1926" s="593" t="s">
        <v>11522</v>
      </c>
      <c r="B1926" s="593" t="s">
        <v>12129</v>
      </c>
      <c r="C1926" s="593" t="s">
        <v>120</v>
      </c>
    </row>
    <row r="1927" spans="1:3">
      <c r="A1927" s="593" t="s">
        <v>732</v>
      </c>
      <c r="B1927" s="593" t="s">
        <v>12129</v>
      </c>
      <c r="C1927" s="593" t="s">
        <v>6041</v>
      </c>
    </row>
    <row r="1928" spans="1:3">
      <c r="A1928" s="593" t="s">
        <v>11607</v>
      </c>
      <c r="B1928" s="593" t="s">
        <v>12129</v>
      </c>
      <c r="C1928" s="593" t="s">
        <v>2814</v>
      </c>
    </row>
    <row r="1929" spans="1:3">
      <c r="A1929" s="593" t="s">
        <v>9509</v>
      </c>
      <c r="B1929" s="593" t="s">
        <v>12129</v>
      </c>
      <c r="C1929" s="593" t="s">
        <v>3576</v>
      </c>
    </row>
    <row r="1930" spans="1:3">
      <c r="A1930" s="593" t="s">
        <v>11609</v>
      </c>
      <c r="B1930" s="593" t="s">
        <v>12129</v>
      </c>
      <c r="C1930" s="593" t="s">
        <v>6073</v>
      </c>
    </row>
    <row r="1931" spans="1:3">
      <c r="A1931" s="593" t="s">
        <v>11610</v>
      </c>
      <c r="B1931" s="593" t="s">
        <v>12129</v>
      </c>
      <c r="C1931" s="593" t="s">
        <v>4092</v>
      </c>
    </row>
    <row r="1932" spans="1:3">
      <c r="A1932" s="593" t="s">
        <v>11612</v>
      </c>
      <c r="B1932" s="593" t="s">
        <v>12129</v>
      </c>
      <c r="C1932" s="593" t="s">
        <v>6083</v>
      </c>
    </row>
    <row r="1933" spans="1:3">
      <c r="A1933" s="593" t="s">
        <v>9220</v>
      </c>
      <c r="B1933" s="593" t="s">
        <v>12129</v>
      </c>
      <c r="C1933" s="593" t="s">
        <v>5517</v>
      </c>
    </row>
    <row r="1934" spans="1:3">
      <c r="A1934" s="593" t="s">
        <v>5619</v>
      </c>
      <c r="B1934" s="593" t="s">
        <v>12129</v>
      </c>
      <c r="C1934" s="593" t="s">
        <v>6098</v>
      </c>
    </row>
    <row r="1935" spans="1:3">
      <c r="A1935" s="593" t="s">
        <v>8549</v>
      </c>
      <c r="B1935" s="593" t="s">
        <v>12129</v>
      </c>
      <c r="C1935" s="593" t="s">
        <v>4952</v>
      </c>
    </row>
    <row r="1936" spans="1:3">
      <c r="A1936" s="593" t="s">
        <v>11613</v>
      </c>
      <c r="B1936" s="593" t="s">
        <v>12129</v>
      </c>
      <c r="C1936" s="593" t="s">
        <v>6113</v>
      </c>
    </row>
    <row r="1937" spans="1:3">
      <c r="A1937" s="593" t="s">
        <v>11614</v>
      </c>
      <c r="B1937" s="593" t="s">
        <v>12129</v>
      </c>
      <c r="C1937" s="593" t="s">
        <v>6124</v>
      </c>
    </row>
    <row r="1938" spans="1:3">
      <c r="A1938" s="593" t="s">
        <v>9439</v>
      </c>
      <c r="B1938" s="593" t="s">
        <v>12129</v>
      </c>
      <c r="C1938" s="593" t="s">
        <v>2244</v>
      </c>
    </row>
    <row r="1939" spans="1:3">
      <c r="A1939" s="593" t="s">
        <v>10604</v>
      </c>
      <c r="B1939" s="593" t="s">
        <v>12129</v>
      </c>
      <c r="C1939" s="593" t="s">
        <v>5853</v>
      </c>
    </row>
    <row r="1940" spans="1:3">
      <c r="A1940" s="593" t="s">
        <v>11616</v>
      </c>
      <c r="B1940" s="593" t="s">
        <v>12129</v>
      </c>
      <c r="C1940" s="593" t="s">
        <v>2774</v>
      </c>
    </row>
    <row r="1941" spans="1:3">
      <c r="A1941" s="593" t="s">
        <v>11618</v>
      </c>
      <c r="B1941" s="593" t="s">
        <v>12129</v>
      </c>
      <c r="C1941" s="593" t="s">
        <v>6140</v>
      </c>
    </row>
    <row r="1942" spans="1:3">
      <c r="A1942" s="593" t="s">
        <v>9723</v>
      </c>
      <c r="B1942" s="593" t="s">
        <v>12129</v>
      </c>
      <c r="C1942" s="593" t="s">
        <v>6145</v>
      </c>
    </row>
    <row r="1943" spans="1:3">
      <c r="A1943" s="593" t="s">
        <v>6907</v>
      </c>
      <c r="B1943" s="593" t="s">
        <v>12129</v>
      </c>
      <c r="C1943" s="593" t="s">
        <v>4438</v>
      </c>
    </row>
    <row r="1944" spans="1:3">
      <c r="A1944" s="593" t="s">
        <v>11621</v>
      </c>
      <c r="B1944" s="593" t="s">
        <v>12129</v>
      </c>
      <c r="C1944" s="593" t="s">
        <v>6162</v>
      </c>
    </row>
    <row r="1945" spans="1:3">
      <c r="A1945" s="593" t="s">
        <v>10329</v>
      </c>
      <c r="B1945" s="593" t="s">
        <v>12129</v>
      </c>
      <c r="C1945" s="593" t="s">
        <v>1161</v>
      </c>
    </row>
    <row r="1946" spans="1:3">
      <c r="A1946" s="593" t="s">
        <v>11381</v>
      </c>
      <c r="B1946" s="593" t="s">
        <v>12129</v>
      </c>
      <c r="C1946" s="593" t="s">
        <v>835</v>
      </c>
    </row>
    <row r="1947" spans="1:3">
      <c r="A1947" s="593" t="s">
        <v>11624</v>
      </c>
      <c r="B1947" s="593" t="s">
        <v>12129</v>
      </c>
      <c r="C1947" s="593" t="s">
        <v>12147</v>
      </c>
    </row>
    <row r="1948" spans="1:3">
      <c r="A1948" s="593" t="s">
        <v>1277</v>
      </c>
      <c r="B1948" s="593" t="s">
        <v>12129</v>
      </c>
      <c r="C1948" s="593" t="s">
        <v>4298</v>
      </c>
    </row>
    <row r="1949" spans="1:3">
      <c r="A1949" s="593" t="s">
        <v>11627</v>
      </c>
      <c r="B1949" s="593" t="s">
        <v>12129</v>
      </c>
      <c r="C1949" s="593" t="s">
        <v>10297</v>
      </c>
    </row>
    <row r="1950" spans="1:3">
      <c r="A1950" s="593" t="s">
        <v>11628</v>
      </c>
      <c r="B1950" s="593" t="s">
        <v>12129</v>
      </c>
      <c r="C1950" s="593" t="s">
        <v>4510</v>
      </c>
    </row>
    <row r="1951" spans="1:3">
      <c r="A1951" s="593" t="s">
        <v>8469</v>
      </c>
      <c r="B1951" s="593" t="s">
        <v>12129</v>
      </c>
      <c r="C1951" s="593" t="s">
        <v>5702</v>
      </c>
    </row>
    <row r="1952" spans="1:3">
      <c r="A1952" s="593" t="s">
        <v>11629</v>
      </c>
      <c r="B1952" s="593" t="s">
        <v>12129</v>
      </c>
      <c r="C1952" s="593" t="s">
        <v>6201</v>
      </c>
    </row>
    <row r="1953" spans="1:3">
      <c r="A1953" s="593" t="s">
        <v>11631</v>
      </c>
      <c r="B1953" s="593" t="s">
        <v>12129</v>
      </c>
      <c r="C1953" s="593" t="s">
        <v>6204</v>
      </c>
    </row>
    <row r="1954" spans="1:3">
      <c r="A1954" s="593" t="s">
        <v>11632</v>
      </c>
      <c r="B1954" s="593" t="s">
        <v>12129</v>
      </c>
      <c r="C1954" s="593" t="s">
        <v>791</v>
      </c>
    </row>
    <row r="1955" spans="1:3">
      <c r="A1955" s="593" t="s">
        <v>7281</v>
      </c>
      <c r="B1955" s="593" t="s">
        <v>12129</v>
      </c>
      <c r="C1955" s="593" t="s">
        <v>6217</v>
      </c>
    </row>
    <row r="1956" spans="1:3">
      <c r="A1956" s="593" t="s">
        <v>3497</v>
      </c>
      <c r="B1956" s="593" t="s">
        <v>12129</v>
      </c>
      <c r="C1956" s="593" t="s">
        <v>4332</v>
      </c>
    </row>
    <row r="1957" spans="1:3">
      <c r="A1957" s="593" t="s">
        <v>11634</v>
      </c>
      <c r="B1957" s="593" t="s">
        <v>12129</v>
      </c>
      <c r="C1957" s="593" t="s">
        <v>5866</v>
      </c>
    </row>
    <row r="1958" spans="1:3">
      <c r="A1958" s="593" t="s">
        <v>3172</v>
      </c>
      <c r="B1958" s="593" t="s">
        <v>12129</v>
      </c>
      <c r="C1958" s="593" t="s">
        <v>6240</v>
      </c>
    </row>
    <row r="1959" spans="1:3">
      <c r="A1959" s="593" t="s">
        <v>7654</v>
      </c>
      <c r="B1959" s="593" t="s">
        <v>12129</v>
      </c>
      <c r="C1959" s="593" t="s">
        <v>2413</v>
      </c>
    </row>
    <row r="1960" spans="1:3">
      <c r="A1960" s="593" t="s">
        <v>11635</v>
      </c>
      <c r="B1960" s="593" t="s">
        <v>12129</v>
      </c>
      <c r="C1960" s="593" t="s">
        <v>2969</v>
      </c>
    </row>
    <row r="1961" spans="1:3">
      <c r="A1961" s="593" t="s">
        <v>4229</v>
      </c>
      <c r="B1961" s="593" t="s">
        <v>12129</v>
      </c>
      <c r="C1961" s="593" t="s">
        <v>273</v>
      </c>
    </row>
    <row r="1962" spans="1:3">
      <c r="A1962" s="593" t="s">
        <v>10939</v>
      </c>
      <c r="B1962" s="593" t="s">
        <v>12129</v>
      </c>
      <c r="C1962" s="593" t="s">
        <v>6258</v>
      </c>
    </row>
    <row r="1963" spans="1:3">
      <c r="A1963" s="593" t="s">
        <v>6975</v>
      </c>
      <c r="B1963" s="593" t="s">
        <v>12129</v>
      </c>
      <c r="C1963" s="593" t="s">
        <v>1256</v>
      </c>
    </row>
    <row r="1964" spans="1:3">
      <c r="A1964" s="593" t="s">
        <v>11636</v>
      </c>
      <c r="B1964" s="593" t="s">
        <v>12129</v>
      </c>
      <c r="C1964" s="593" t="s">
        <v>9306</v>
      </c>
    </row>
    <row r="1965" spans="1:3">
      <c r="A1965" s="593" t="s">
        <v>1487</v>
      </c>
      <c r="B1965" s="593" t="s">
        <v>12129</v>
      </c>
      <c r="C1965" s="593" t="s">
        <v>10883</v>
      </c>
    </row>
    <row r="1966" spans="1:3">
      <c r="A1966" s="593" t="s">
        <v>9487</v>
      </c>
      <c r="B1966" s="593" t="s">
        <v>12129</v>
      </c>
      <c r="C1966" s="593" t="s">
        <v>12148</v>
      </c>
    </row>
    <row r="1967" spans="1:3">
      <c r="A1967" s="593" t="s">
        <v>11637</v>
      </c>
      <c r="B1967" s="593" t="s">
        <v>12129</v>
      </c>
      <c r="C1967" s="593" t="s">
        <v>1537</v>
      </c>
    </row>
    <row r="1968" spans="1:3">
      <c r="A1968" s="593" t="s">
        <v>11638</v>
      </c>
      <c r="B1968" s="593" t="s">
        <v>12129</v>
      </c>
      <c r="C1968" s="593" t="s">
        <v>11354</v>
      </c>
    </row>
    <row r="1969" spans="1:3">
      <c r="A1969" s="593" t="s">
        <v>11640</v>
      </c>
      <c r="B1969" s="593" t="s">
        <v>12129</v>
      </c>
      <c r="C1969" s="593" t="s">
        <v>11355</v>
      </c>
    </row>
    <row r="1970" spans="1:3">
      <c r="A1970" s="593" t="s">
        <v>7397</v>
      </c>
      <c r="B1970" s="593" t="s">
        <v>12129</v>
      </c>
      <c r="C1970" s="593" t="s">
        <v>10369</v>
      </c>
    </row>
    <row r="1971" spans="1:3">
      <c r="A1971" s="593" t="s">
        <v>10390</v>
      </c>
      <c r="B1971" s="593" t="s">
        <v>12129</v>
      </c>
      <c r="C1971" s="593" t="s">
        <v>9627</v>
      </c>
    </row>
    <row r="1972" spans="1:3">
      <c r="A1972" s="593" t="s">
        <v>11641</v>
      </c>
      <c r="B1972" s="593" t="s">
        <v>12129</v>
      </c>
      <c r="C1972" s="593" t="s">
        <v>1963</v>
      </c>
    </row>
    <row r="1973" spans="1:3">
      <c r="A1973" s="593" t="s">
        <v>9803</v>
      </c>
      <c r="B1973" s="593" t="s">
        <v>12129</v>
      </c>
      <c r="C1973" s="593" t="s">
        <v>12149</v>
      </c>
    </row>
    <row r="1974" spans="1:3">
      <c r="A1974" s="593" t="s">
        <v>11643</v>
      </c>
      <c r="B1974" s="593" t="s">
        <v>12129</v>
      </c>
      <c r="C1974" s="593" t="s">
        <v>12151</v>
      </c>
    </row>
    <row r="1975" spans="1:3">
      <c r="A1975" s="593" t="s">
        <v>9024</v>
      </c>
      <c r="B1975" s="593" t="s">
        <v>12129</v>
      </c>
      <c r="C1975" s="593" t="s">
        <v>3238</v>
      </c>
    </row>
    <row r="1976" spans="1:3">
      <c r="A1976" s="593" t="s">
        <v>7628</v>
      </c>
      <c r="B1976" s="593" t="s">
        <v>12129</v>
      </c>
      <c r="C1976" s="593" t="s">
        <v>7498</v>
      </c>
    </row>
    <row r="1977" spans="1:3">
      <c r="A1977" s="593" t="s">
        <v>9528</v>
      </c>
      <c r="B1977" s="593" t="s">
        <v>12129</v>
      </c>
      <c r="C1977" s="593" t="s">
        <v>2299</v>
      </c>
    </row>
    <row r="1978" spans="1:3">
      <c r="A1978" s="593" t="s">
        <v>5100</v>
      </c>
      <c r="B1978" s="593" t="s">
        <v>12129</v>
      </c>
      <c r="C1978" s="593" t="s">
        <v>12152</v>
      </c>
    </row>
    <row r="1979" spans="1:3">
      <c r="A1979" s="593" t="s">
        <v>11644</v>
      </c>
      <c r="B1979" s="593" t="s">
        <v>12129</v>
      </c>
      <c r="C1979" s="593" t="s">
        <v>6281</v>
      </c>
    </row>
    <row r="1980" spans="1:3">
      <c r="A1980" s="593" t="s">
        <v>11645</v>
      </c>
      <c r="B1980" s="593" t="s">
        <v>12129</v>
      </c>
      <c r="C1980" s="593" t="s">
        <v>3277</v>
      </c>
    </row>
    <row r="1981" spans="1:3">
      <c r="A1981" s="593" t="s">
        <v>11648</v>
      </c>
      <c r="B1981" s="593" t="s">
        <v>12129</v>
      </c>
      <c r="C1981" s="593" t="s">
        <v>2101</v>
      </c>
    </row>
    <row r="1982" spans="1:3">
      <c r="A1982" s="593" t="s">
        <v>11649</v>
      </c>
      <c r="B1982" s="593" t="s">
        <v>12129</v>
      </c>
      <c r="C1982" s="593" t="s">
        <v>2415</v>
      </c>
    </row>
    <row r="1983" spans="1:3">
      <c r="A1983" s="593" t="s">
        <v>11650</v>
      </c>
      <c r="B1983" s="593" t="s">
        <v>12129</v>
      </c>
      <c r="C1983" s="593" t="s">
        <v>4885</v>
      </c>
    </row>
    <row r="1984" spans="1:3">
      <c r="A1984" s="593" t="s">
        <v>11652</v>
      </c>
      <c r="B1984" s="593" t="s">
        <v>12129</v>
      </c>
      <c r="C1984" s="593" t="s">
        <v>1597</v>
      </c>
    </row>
    <row r="1985" spans="1:3">
      <c r="A1985" s="593" t="s">
        <v>6303</v>
      </c>
      <c r="B1985" s="593" t="s">
        <v>12129</v>
      </c>
      <c r="C1985" s="593" t="s">
        <v>3062</v>
      </c>
    </row>
    <row r="1986" spans="1:3">
      <c r="A1986" s="593" t="s">
        <v>11655</v>
      </c>
      <c r="B1986" s="593" t="s">
        <v>12129</v>
      </c>
      <c r="C1986" s="593" t="s">
        <v>6179</v>
      </c>
    </row>
    <row r="1987" spans="1:3">
      <c r="A1987" s="593" t="s">
        <v>8444</v>
      </c>
      <c r="B1987" s="593" t="s">
        <v>12129</v>
      </c>
      <c r="C1987" s="593" t="s">
        <v>5691</v>
      </c>
    </row>
    <row r="1988" spans="1:3">
      <c r="A1988" s="593" t="s">
        <v>10529</v>
      </c>
      <c r="B1988" s="593" t="s">
        <v>12129</v>
      </c>
      <c r="C1988" s="593" t="s">
        <v>1714</v>
      </c>
    </row>
    <row r="1989" spans="1:3">
      <c r="A1989" s="593" t="s">
        <v>8194</v>
      </c>
      <c r="B1989" s="593" t="s">
        <v>12129</v>
      </c>
      <c r="C1989" s="593" t="s">
        <v>6306</v>
      </c>
    </row>
    <row r="1990" spans="1:3">
      <c r="A1990" s="593" t="s">
        <v>7700</v>
      </c>
      <c r="B1990" s="593" t="s">
        <v>12129</v>
      </c>
      <c r="C1990" s="593" t="s">
        <v>6069</v>
      </c>
    </row>
    <row r="1991" spans="1:3">
      <c r="A1991" s="593" t="s">
        <v>11657</v>
      </c>
      <c r="B1991" s="593" t="s">
        <v>12129</v>
      </c>
      <c r="C1991" s="593" t="s">
        <v>2584</v>
      </c>
    </row>
    <row r="1992" spans="1:3">
      <c r="A1992" s="593" t="s">
        <v>6166</v>
      </c>
      <c r="B1992" s="593" t="s">
        <v>12129</v>
      </c>
      <c r="C1992" s="593" t="s">
        <v>2881</v>
      </c>
    </row>
    <row r="1993" spans="1:3">
      <c r="A1993" s="593" t="s">
        <v>11659</v>
      </c>
      <c r="B1993" s="593" t="s">
        <v>12129</v>
      </c>
      <c r="C1993" s="593" t="s">
        <v>12154</v>
      </c>
    </row>
    <row r="1994" spans="1:3">
      <c r="A1994" s="593" t="s">
        <v>11662</v>
      </c>
      <c r="B1994" s="593" t="s">
        <v>12129</v>
      </c>
      <c r="C1994" s="593" t="s">
        <v>12157</v>
      </c>
    </row>
    <row r="1995" spans="1:3">
      <c r="A1995" s="593" t="s">
        <v>6722</v>
      </c>
      <c r="B1995" s="593" t="s">
        <v>12129</v>
      </c>
      <c r="C1995" s="593" t="s">
        <v>12158</v>
      </c>
    </row>
    <row r="1996" spans="1:3">
      <c r="A1996" s="593" t="s">
        <v>11665</v>
      </c>
      <c r="B1996" s="593" t="s">
        <v>12129</v>
      </c>
      <c r="C1996" s="593" t="s">
        <v>12160</v>
      </c>
    </row>
    <row r="1997" spans="1:3">
      <c r="A1997" s="593" t="s">
        <v>8358</v>
      </c>
      <c r="B1997" s="593" t="s">
        <v>12129</v>
      </c>
      <c r="C1997" s="593" t="s">
        <v>12162</v>
      </c>
    </row>
    <row r="1998" spans="1:3">
      <c r="A1998" s="593" t="s">
        <v>1408</v>
      </c>
      <c r="B1998" s="593" t="s">
        <v>12129</v>
      </c>
      <c r="C1998" s="593" t="s">
        <v>12164</v>
      </c>
    </row>
    <row r="1999" spans="1:3">
      <c r="A1999" s="593" t="s">
        <v>11667</v>
      </c>
      <c r="B1999" s="593" t="s">
        <v>12129</v>
      </c>
      <c r="C1999" s="593" t="s">
        <v>6331</v>
      </c>
    </row>
    <row r="2000" spans="1:3">
      <c r="A2000" s="593" t="s">
        <v>11670</v>
      </c>
      <c r="B2000" s="593" t="s">
        <v>12129</v>
      </c>
      <c r="C2000" s="593" t="s">
        <v>11357</v>
      </c>
    </row>
    <row r="2001" spans="1:3">
      <c r="A2001" s="593" t="s">
        <v>9932</v>
      </c>
      <c r="B2001" s="593" t="s">
        <v>12129</v>
      </c>
      <c r="C2001" s="593" t="s">
        <v>3840</v>
      </c>
    </row>
    <row r="2002" spans="1:3">
      <c r="A2002" s="593" t="s">
        <v>9901</v>
      </c>
      <c r="B2002" s="593" t="s">
        <v>12129</v>
      </c>
      <c r="C2002" s="593" t="s">
        <v>6346</v>
      </c>
    </row>
    <row r="2003" spans="1:3">
      <c r="A2003" s="593" t="s">
        <v>11672</v>
      </c>
      <c r="B2003" s="593" t="s">
        <v>12129</v>
      </c>
      <c r="C2003" s="593" t="s">
        <v>6355</v>
      </c>
    </row>
    <row r="2004" spans="1:3">
      <c r="A2004" s="593" t="s">
        <v>11677</v>
      </c>
      <c r="B2004" s="593" t="s">
        <v>12129</v>
      </c>
      <c r="C2004" s="593" t="s">
        <v>6360</v>
      </c>
    </row>
    <row r="2005" spans="1:3">
      <c r="A2005" s="593" t="s">
        <v>10560</v>
      </c>
      <c r="B2005" s="593" t="s">
        <v>12129</v>
      </c>
      <c r="C2005" s="593" t="s">
        <v>3124</v>
      </c>
    </row>
    <row r="2006" spans="1:3">
      <c r="A2006" s="593" t="s">
        <v>5654</v>
      </c>
      <c r="B2006" s="593" t="s">
        <v>12129</v>
      </c>
      <c r="C2006" s="593" t="s">
        <v>6370</v>
      </c>
    </row>
    <row r="2007" spans="1:3">
      <c r="A2007" s="593" t="s">
        <v>11680</v>
      </c>
      <c r="B2007" s="593" t="s">
        <v>12129</v>
      </c>
      <c r="C2007" s="593" t="s">
        <v>6374</v>
      </c>
    </row>
    <row r="2008" spans="1:3">
      <c r="A2008" s="593" t="s">
        <v>11682</v>
      </c>
      <c r="B2008" s="593" t="s">
        <v>12129</v>
      </c>
      <c r="C2008" s="593" t="s">
        <v>4771</v>
      </c>
    </row>
    <row r="2009" spans="1:3">
      <c r="A2009" s="593" t="s">
        <v>2108</v>
      </c>
      <c r="B2009" s="593" t="s">
        <v>12129</v>
      </c>
      <c r="C2009" s="593" t="s">
        <v>11361</v>
      </c>
    </row>
    <row r="2010" spans="1:3">
      <c r="A2010" s="593" t="s">
        <v>3516</v>
      </c>
      <c r="B2010" s="593" t="s">
        <v>12129</v>
      </c>
      <c r="C2010" s="593" t="s">
        <v>5550</v>
      </c>
    </row>
    <row r="2011" spans="1:3">
      <c r="A2011" s="593" t="s">
        <v>11685</v>
      </c>
      <c r="B2011" s="593" t="s">
        <v>12129</v>
      </c>
      <c r="C2011" s="593" t="s">
        <v>5772</v>
      </c>
    </row>
    <row r="2012" spans="1:3">
      <c r="A2012" s="593" t="s">
        <v>11687</v>
      </c>
      <c r="B2012" s="593" t="s">
        <v>12129</v>
      </c>
      <c r="C2012" s="593" t="s">
        <v>1152</v>
      </c>
    </row>
    <row r="2013" spans="1:3">
      <c r="A2013" s="593" t="s">
        <v>11690</v>
      </c>
      <c r="B2013" s="593" t="s">
        <v>12129</v>
      </c>
      <c r="C2013" s="593" t="s">
        <v>4708</v>
      </c>
    </row>
    <row r="2014" spans="1:3">
      <c r="A2014" s="593" t="s">
        <v>1650</v>
      </c>
      <c r="B2014" s="593" t="s">
        <v>12129</v>
      </c>
      <c r="C2014" s="593" t="s">
        <v>8736</v>
      </c>
    </row>
    <row r="2015" spans="1:3">
      <c r="A2015" s="593" t="s">
        <v>2139</v>
      </c>
      <c r="B2015" s="593" t="s">
        <v>12129</v>
      </c>
      <c r="C2015" s="593" t="s">
        <v>4116</v>
      </c>
    </row>
    <row r="2016" spans="1:3">
      <c r="A2016" s="593" t="s">
        <v>12413</v>
      </c>
      <c r="B2016" s="593" t="s">
        <v>12129</v>
      </c>
      <c r="C2016" s="593" t="s">
        <v>4416</v>
      </c>
    </row>
    <row r="2017" spans="1:3">
      <c r="A2017" s="593" t="s">
        <v>11693</v>
      </c>
      <c r="B2017" s="593" t="s">
        <v>12129</v>
      </c>
      <c r="C2017" s="593" t="s">
        <v>6389</v>
      </c>
    </row>
    <row r="2018" spans="1:3">
      <c r="A2018" s="593" t="s">
        <v>3870</v>
      </c>
      <c r="B2018" s="593" t="s">
        <v>12129</v>
      </c>
      <c r="C2018" s="593" t="s">
        <v>1584</v>
      </c>
    </row>
    <row r="2019" spans="1:3">
      <c r="A2019" s="593" t="s">
        <v>10953</v>
      </c>
      <c r="B2019" s="593" t="s">
        <v>12129</v>
      </c>
      <c r="C2019" s="593" t="s">
        <v>92</v>
      </c>
    </row>
    <row r="2020" spans="1:3">
      <c r="A2020" s="593" t="s">
        <v>11694</v>
      </c>
      <c r="B2020" s="593" t="s">
        <v>12129</v>
      </c>
      <c r="C2020" s="593" t="s">
        <v>6393</v>
      </c>
    </row>
    <row r="2021" spans="1:3">
      <c r="A2021" s="593" t="s">
        <v>11697</v>
      </c>
      <c r="B2021" s="593" t="s">
        <v>12129</v>
      </c>
      <c r="C2021" s="593" t="s">
        <v>5750</v>
      </c>
    </row>
    <row r="2022" spans="1:3">
      <c r="A2022" s="593" t="s">
        <v>5594</v>
      </c>
      <c r="B2022" s="593" t="s">
        <v>12129</v>
      </c>
      <c r="C2022" s="593" t="s">
        <v>6396</v>
      </c>
    </row>
    <row r="2023" spans="1:3">
      <c r="A2023" s="593" t="s">
        <v>4959</v>
      </c>
      <c r="B2023" s="593" t="s">
        <v>12129</v>
      </c>
      <c r="C2023" s="593" t="s">
        <v>6403</v>
      </c>
    </row>
    <row r="2024" spans="1:3">
      <c r="A2024" s="593" t="s">
        <v>11698</v>
      </c>
      <c r="B2024" s="593" t="s">
        <v>12129</v>
      </c>
      <c r="C2024" s="593" t="s">
        <v>6411</v>
      </c>
    </row>
    <row r="2025" spans="1:3">
      <c r="A2025" s="593" t="s">
        <v>6884</v>
      </c>
      <c r="B2025" s="593" t="s">
        <v>12129</v>
      </c>
      <c r="C2025" s="593" t="s">
        <v>1989</v>
      </c>
    </row>
    <row r="2026" spans="1:3">
      <c r="A2026" s="593" t="s">
        <v>7367</v>
      </c>
      <c r="B2026" s="593" t="s">
        <v>12129</v>
      </c>
      <c r="C2026" s="593" t="s">
        <v>6415</v>
      </c>
    </row>
    <row r="2027" spans="1:3">
      <c r="A2027" s="593" t="s">
        <v>11701</v>
      </c>
      <c r="B2027" s="593" t="s">
        <v>12129</v>
      </c>
      <c r="C2027" s="593" t="s">
        <v>6419</v>
      </c>
    </row>
    <row r="2028" spans="1:3">
      <c r="A2028" s="593" t="s">
        <v>11702</v>
      </c>
      <c r="B2028" s="593" t="s">
        <v>12129</v>
      </c>
      <c r="C2028" s="593" t="s">
        <v>6427</v>
      </c>
    </row>
    <row r="2029" spans="1:3">
      <c r="A2029" s="593" t="s">
        <v>11703</v>
      </c>
      <c r="B2029" s="593" t="s">
        <v>12129</v>
      </c>
      <c r="C2029" s="593" t="s">
        <v>4257</v>
      </c>
    </row>
    <row r="2030" spans="1:3">
      <c r="A2030" s="593" t="s">
        <v>11679</v>
      </c>
      <c r="B2030" s="593" t="s">
        <v>12129</v>
      </c>
      <c r="C2030" s="593" t="s">
        <v>6437</v>
      </c>
    </row>
    <row r="2031" spans="1:3">
      <c r="A2031" s="593" t="s">
        <v>11704</v>
      </c>
      <c r="B2031" s="593" t="s">
        <v>12129</v>
      </c>
      <c r="C2031" s="593" t="s">
        <v>12166</v>
      </c>
    </row>
    <row r="2032" spans="1:3">
      <c r="A2032" s="593" t="s">
        <v>11705</v>
      </c>
      <c r="B2032" s="593" t="s">
        <v>12129</v>
      </c>
      <c r="C2032" s="593" t="s">
        <v>6442</v>
      </c>
    </row>
    <row r="2033" spans="1:3">
      <c r="A2033" s="593" t="s">
        <v>11707</v>
      </c>
      <c r="B2033" s="593" t="s">
        <v>12129</v>
      </c>
      <c r="C2033" s="593" t="s">
        <v>1922</v>
      </c>
    </row>
    <row r="2034" spans="1:3">
      <c r="A2034" s="593" t="s">
        <v>11709</v>
      </c>
      <c r="B2034" s="593" t="s">
        <v>12129</v>
      </c>
      <c r="C2034" s="593" t="s">
        <v>410</v>
      </c>
    </row>
    <row r="2035" spans="1:3">
      <c r="A2035" s="593" t="s">
        <v>4926</v>
      </c>
      <c r="B2035" s="593" t="s">
        <v>12129</v>
      </c>
      <c r="C2035" s="593" t="s">
        <v>5093</v>
      </c>
    </row>
    <row r="2036" spans="1:3">
      <c r="A2036" s="593" t="s">
        <v>11710</v>
      </c>
      <c r="B2036" s="593" t="s">
        <v>12129</v>
      </c>
      <c r="C2036" s="593" t="s">
        <v>6455</v>
      </c>
    </row>
    <row r="2037" spans="1:3">
      <c r="A2037" s="593" t="s">
        <v>4813</v>
      </c>
      <c r="B2037" s="593" t="s">
        <v>12129</v>
      </c>
      <c r="C2037" s="593" t="s">
        <v>12170</v>
      </c>
    </row>
    <row r="2038" spans="1:3">
      <c r="A2038" s="593" t="s">
        <v>6361</v>
      </c>
      <c r="B2038" s="593" t="s">
        <v>12129</v>
      </c>
      <c r="C2038" s="593" t="s">
        <v>11518</v>
      </c>
    </row>
    <row r="2039" spans="1:3">
      <c r="A2039" s="593" t="s">
        <v>11711</v>
      </c>
      <c r="B2039" s="593" t="s">
        <v>12129</v>
      </c>
      <c r="C2039" s="593" t="s">
        <v>12172</v>
      </c>
    </row>
    <row r="2040" spans="1:3">
      <c r="A2040" s="593" t="s">
        <v>2399</v>
      </c>
      <c r="B2040" s="593" t="s">
        <v>12129</v>
      </c>
      <c r="C2040" s="593" t="s">
        <v>1103</v>
      </c>
    </row>
    <row r="2041" spans="1:3">
      <c r="A2041" s="593" t="s">
        <v>4055</v>
      </c>
      <c r="B2041" s="593" t="s">
        <v>12129</v>
      </c>
      <c r="C2041" s="593" t="s">
        <v>9787</v>
      </c>
    </row>
    <row r="2042" spans="1:3">
      <c r="A2042" s="593" t="s">
        <v>12414</v>
      </c>
      <c r="B2042" s="593" t="s">
        <v>12129</v>
      </c>
      <c r="C2042" s="593" t="s">
        <v>6440</v>
      </c>
    </row>
    <row r="2043" spans="1:3">
      <c r="A2043" s="593" t="s">
        <v>7250</v>
      </c>
      <c r="B2043" s="593" t="s">
        <v>12129</v>
      </c>
      <c r="C2043" s="593" t="s">
        <v>6472</v>
      </c>
    </row>
    <row r="2044" spans="1:3">
      <c r="A2044" s="593" t="s">
        <v>11713</v>
      </c>
      <c r="B2044" s="593" t="s">
        <v>12129</v>
      </c>
      <c r="C2044" s="593" t="s">
        <v>6474</v>
      </c>
    </row>
    <row r="2045" spans="1:3">
      <c r="A2045" s="593" t="s">
        <v>11715</v>
      </c>
      <c r="B2045" s="593" t="s">
        <v>12129</v>
      </c>
      <c r="C2045" s="593" t="s">
        <v>6476</v>
      </c>
    </row>
    <row r="2046" spans="1:3">
      <c r="A2046" s="593" t="s">
        <v>11716</v>
      </c>
      <c r="B2046" s="593" t="s">
        <v>12129</v>
      </c>
      <c r="C2046" s="593" t="s">
        <v>1724</v>
      </c>
    </row>
    <row r="2047" spans="1:3">
      <c r="A2047" s="593" t="s">
        <v>11719</v>
      </c>
      <c r="B2047" s="593" t="s">
        <v>12129</v>
      </c>
      <c r="C2047" s="593" t="s">
        <v>5616</v>
      </c>
    </row>
    <row r="2048" spans="1:3">
      <c r="A2048" s="593" t="s">
        <v>6864</v>
      </c>
      <c r="B2048" s="593" t="s">
        <v>12129</v>
      </c>
      <c r="C2048" s="593" t="s">
        <v>6482</v>
      </c>
    </row>
    <row r="2049" spans="1:3">
      <c r="A2049" s="593" t="s">
        <v>11720</v>
      </c>
      <c r="B2049" s="593" t="s">
        <v>12129</v>
      </c>
      <c r="C2049" s="593" t="s">
        <v>11362</v>
      </c>
    </row>
    <row r="2050" spans="1:3">
      <c r="A2050" s="593" t="s">
        <v>217</v>
      </c>
      <c r="B2050" s="593" t="s">
        <v>12129</v>
      </c>
      <c r="C2050" s="593" t="s">
        <v>1349</v>
      </c>
    </row>
    <row r="2051" spans="1:3">
      <c r="A2051" s="593" t="s">
        <v>11149</v>
      </c>
      <c r="B2051" s="593" t="s">
        <v>12129</v>
      </c>
      <c r="C2051" s="593" t="s">
        <v>3026</v>
      </c>
    </row>
    <row r="2052" spans="1:3">
      <c r="A2052" s="593" t="s">
        <v>887</v>
      </c>
      <c r="B2052" s="593" t="s">
        <v>12129</v>
      </c>
      <c r="C2052" s="593" t="s">
        <v>6485</v>
      </c>
    </row>
    <row r="2053" spans="1:3">
      <c r="A2053" s="593" t="s">
        <v>8937</v>
      </c>
      <c r="B2053" s="593" t="s">
        <v>12129</v>
      </c>
      <c r="C2053" s="593" t="s">
        <v>6492</v>
      </c>
    </row>
    <row r="2054" spans="1:3">
      <c r="A2054" s="593" t="s">
        <v>11722</v>
      </c>
      <c r="B2054" s="593" t="s">
        <v>12129</v>
      </c>
      <c r="C2054" s="593" t="s">
        <v>11365</v>
      </c>
    </row>
    <row r="2055" spans="1:3">
      <c r="A2055" s="593" t="s">
        <v>10264</v>
      </c>
      <c r="B2055" s="593" t="s">
        <v>12129</v>
      </c>
      <c r="C2055" s="593" t="s">
        <v>4393</v>
      </c>
    </row>
    <row r="2056" spans="1:3">
      <c r="A2056" s="593" t="s">
        <v>4113</v>
      </c>
      <c r="B2056" s="593" t="s">
        <v>12129</v>
      </c>
      <c r="C2056" s="593" t="s">
        <v>5156</v>
      </c>
    </row>
    <row r="2057" spans="1:3">
      <c r="A2057" s="593" t="s">
        <v>8547</v>
      </c>
      <c r="B2057" s="593" t="s">
        <v>12129</v>
      </c>
      <c r="C2057" s="593" t="s">
        <v>6498</v>
      </c>
    </row>
    <row r="2058" spans="1:3">
      <c r="A2058" s="593" t="s">
        <v>5915</v>
      </c>
      <c r="B2058" s="593" t="s">
        <v>12129</v>
      </c>
      <c r="C2058" s="593" t="s">
        <v>6504</v>
      </c>
    </row>
    <row r="2059" spans="1:3">
      <c r="A2059" s="593" t="s">
        <v>8833</v>
      </c>
      <c r="B2059" s="593" t="s">
        <v>12129</v>
      </c>
      <c r="C2059" s="593" t="s">
        <v>6512</v>
      </c>
    </row>
    <row r="2060" spans="1:3">
      <c r="A2060" s="593" t="s">
        <v>8592</v>
      </c>
      <c r="B2060" s="593" t="s">
        <v>12129</v>
      </c>
      <c r="C2060" s="593" t="s">
        <v>987</v>
      </c>
    </row>
    <row r="2061" spans="1:3">
      <c r="A2061" s="593" t="s">
        <v>11724</v>
      </c>
      <c r="B2061" s="593" t="s">
        <v>12129</v>
      </c>
      <c r="C2061" s="593" t="s">
        <v>6514</v>
      </c>
    </row>
    <row r="2062" spans="1:3">
      <c r="A2062" s="593" t="s">
        <v>11726</v>
      </c>
      <c r="B2062" s="593" t="s">
        <v>12129</v>
      </c>
      <c r="C2062" s="593" t="s">
        <v>3137</v>
      </c>
    </row>
    <row r="2063" spans="1:3">
      <c r="A2063" s="593" t="s">
        <v>11727</v>
      </c>
      <c r="B2063" s="593" t="s">
        <v>12129</v>
      </c>
      <c r="C2063" s="593" t="s">
        <v>6095</v>
      </c>
    </row>
    <row r="2064" spans="1:3">
      <c r="A2064" s="593" t="s">
        <v>11728</v>
      </c>
      <c r="B2064" s="593" t="s">
        <v>12129</v>
      </c>
      <c r="C2064" s="593" t="s">
        <v>4471</v>
      </c>
    </row>
    <row r="2065" spans="1:3">
      <c r="A2065" s="593" t="s">
        <v>11729</v>
      </c>
      <c r="B2065" s="593" t="s">
        <v>12129</v>
      </c>
      <c r="C2065" s="593" t="s">
        <v>6522</v>
      </c>
    </row>
    <row r="2066" spans="1:3">
      <c r="A2066" s="593" t="s">
        <v>10175</v>
      </c>
      <c r="B2066" s="593" t="s">
        <v>12129</v>
      </c>
      <c r="C2066" s="593" t="s">
        <v>6529</v>
      </c>
    </row>
    <row r="2067" spans="1:3">
      <c r="A2067" s="593" t="s">
        <v>11732</v>
      </c>
      <c r="B2067" s="593" t="s">
        <v>12129</v>
      </c>
      <c r="C2067" s="593" t="s">
        <v>3307</v>
      </c>
    </row>
    <row r="2068" spans="1:3">
      <c r="A2068" s="593" t="s">
        <v>10522</v>
      </c>
      <c r="B2068" s="593" t="s">
        <v>12129</v>
      </c>
      <c r="C2068" s="593" t="s">
        <v>6533</v>
      </c>
    </row>
    <row r="2069" spans="1:3">
      <c r="A2069" s="593" t="s">
        <v>6285</v>
      </c>
      <c r="B2069" s="593" t="s">
        <v>12129</v>
      </c>
      <c r="C2069" s="593" t="s">
        <v>11366</v>
      </c>
    </row>
    <row r="2070" spans="1:3">
      <c r="A2070" s="593" t="s">
        <v>9621</v>
      </c>
      <c r="B2070" s="593" t="s">
        <v>12129</v>
      </c>
      <c r="C2070" s="593" t="s">
        <v>5560</v>
      </c>
    </row>
    <row r="2071" spans="1:3">
      <c r="A2071" s="593" t="s">
        <v>11735</v>
      </c>
      <c r="B2071" s="593" t="s">
        <v>12129</v>
      </c>
      <c r="C2071" s="593" t="s">
        <v>3468</v>
      </c>
    </row>
    <row r="2072" spans="1:3">
      <c r="A2072" s="593" t="s">
        <v>5279</v>
      </c>
      <c r="B2072" s="593" t="s">
        <v>12129</v>
      </c>
      <c r="C2072" s="593" t="s">
        <v>5995</v>
      </c>
    </row>
    <row r="2073" spans="1:3">
      <c r="A2073" s="593" t="s">
        <v>11736</v>
      </c>
      <c r="B2073" s="593" t="s">
        <v>12129</v>
      </c>
      <c r="C2073" s="593" t="s">
        <v>5015</v>
      </c>
    </row>
    <row r="2074" spans="1:3">
      <c r="A2074" s="593" t="s">
        <v>11529</v>
      </c>
      <c r="B2074" s="593" t="s">
        <v>12129</v>
      </c>
      <c r="C2074" s="593" t="s">
        <v>1061</v>
      </c>
    </row>
    <row r="2075" spans="1:3">
      <c r="A2075" s="593" t="s">
        <v>3223</v>
      </c>
      <c r="B2075" s="593" t="s">
        <v>12129</v>
      </c>
      <c r="C2075" s="593" t="s">
        <v>5590</v>
      </c>
    </row>
    <row r="2076" spans="1:3">
      <c r="A2076" s="593" t="s">
        <v>11739</v>
      </c>
      <c r="B2076" s="593" t="s">
        <v>12129</v>
      </c>
      <c r="C2076" s="593" t="s">
        <v>2252</v>
      </c>
    </row>
    <row r="2077" spans="1:3">
      <c r="A2077" s="593" t="s">
        <v>10267</v>
      </c>
      <c r="B2077" s="593" t="s">
        <v>12129</v>
      </c>
      <c r="C2077" s="593" t="s">
        <v>297</v>
      </c>
    </row>
    <row r="2078" spans="1:3">
      <c r="A2078" s="593" t="s">
        <v>6918</v>
      </c>
      <c r="B2078" s="593" t="s">
        <v>12129</v>
      </c>
      <c r="C2078" s="593" t="s">
        <v>1384</v>
      </c>
    </row>
    <row r="2079" spans="1:3">
      <c r="A2079" s="593" t="s">
        <v>2917</v>
      </c>
      <c r="B2079" s="593" t="s">
        <v>12129</v>
      </c>
      <c r="C2079" s="593" t="s">
        <v>11367</v>
      </c>
    </row>
    <row r="2080" spans="1:3">
      <c r="A2080" s="593" t="s">
        <v>10098</v>
      </c>
      <c r="B2080" s="593" t="s">
        <v>12129</v>
      </c>
      <c r="C2080" s="593" t="s">
        <v>6554</v>
      </c>
    </row>
    <row r="2081" spans="1:3">
      <c r="A2081" s="593" t="s">
        <v>11740</v>
      </c>
      <c r="B2081" s="593" t="s">
        <v>12129</v>
      </c>
      <c r="C2081" s="593" t="s">
        <v>75</v>
      </c>
    </row>
    <row r="2082" spans="1:3">
      <c r="A2082" s="593" t="s">
        <v>5827</v>
      </c>
      <c r="B2082" s="593" t="s">
        <v>12129</v>
      </c>
      <c r="C2082" s="593" t="s">
        <v>1357</v>
      </c>
    </row>
    <row r="2083" spans="1:3">
      <c r="A2083" s="593" t="s">
        <v>1755</v>
      </c>
      <c r="B2083" s="593" t="s">
        <v>12129</v>
      </c>
      <c r="C2083" s="593" t="s">
        <v>6558</v>
      </c>
    </row>
    <row r="2084" spans="1:3">
      <c r="A2084" s="593" t="s">
        <v>3797</v>
      </c>
      <c r="B2084" s="593" t="s">
        <v>12129</v>
      </c>
      <c r="C2084" s="593" t="s">
        <v>348</v>
      </c>
    </row>
    <row r="2085" spans="1:3">
      <c r="A2085" s="593" t="s">
        <v>11678</v>
      </c>
      <c r="B2085" s="593" t="s">
        <v>12129</v>
      </c>
      <c r="C2085" s="593" t="s">
        <v>6562</v>
      </c>
    </row>
    <row r="2086" spans="1:3">
      <c r="A2086" s="593" t="s">
        <v>11741</v>
      </c>
      <c r="B2086" s="593" t="s">
        <v>12129</v>
      </c>
      <c r="C2086" s="593" t="s">
        <v>6571</v>
      </c>
    </row>
    <row r="2087" spans="1:3">
      <c r="A2087" s="593" t="s">
        <v>11742</v>
      </c>
      <c r="B2087" s="593" t="s">
        <v>12129</v>
      </c>
      <c r="C2087" s="593" t="s">
        <v>3109</v>
      </c>
    </row>
    <row r="2088" spans="1:3">
      <c r="A2088" s="593" t="s">
        <v>11743</v>
      </c>
      <c r="B2088" s="593" t="s">
        <v>12129</v>
      </c>
      <c r="C2088" s="593" t="s">
        <v>2116</v>
      </c>
    </row>
    <row r="2089" spans="1:3">
      <c r="A2089" s="593" t="s">
        <v>5095</v>
      </c>
      <c r="B2089" s="593" t="s">
        <v>12129</v>
      </c>
      <c r="C2089" s="593" t="s">
        <v>5265</v>
      </c>
    </row>
    <row r="2090" spans="1:3">
      <c r="A2090" s="593" t="s">
        <v>11745</v>
      </c>
      <c r="B2090" s="593" t="s">
        <v>12129</v>
      </c>
      <c r="C2090" s="593" t="s">
        <v>1780</v>
      </c>
    </row>
    <row r="2091" spans="1:3">
      <c r="A2091" s="593" t="s">
        <v>1365</v>
      </c>
      <c r="B2091" s="593" t="s">
        <v>12129</v>
      </c>
      <c r="C2091" s="593" t="s">
        <v>3816</v>
      </c>
    </row>
    <row r="2092" spans="1:3">
      <c r="A2092" s="593" t="s">
        <v>11747</v>
      </c>
      <c r="B2092" s="593" t="s">
        <v>12129</v>
      </c>
      <c r="C2092" s="593" t="s">
        <v>463</v>
      </c>
    </row>
    <row r="2093" spans="1:3">
      <c r="A2093" s="593" t="s">
        <v>11750</v>
      </c>
      <c r="B2093" s="593" t="s">
        <v>12129</v>
      </c>
      <c r="C2093" s="593" t="s">
        <v>6592</v>
      </c>
    </row>
    <row r="2094" spans="1:3">
      <c r="A2094" s="593" t="s">
        <v>5932</v>
      </c>
      <c r="B2094" s="593" t="s">
        <v>12129</v>
      </c>
      <c r="C2094" s="593" t="s">
        <v>5427</v>
      </c>
    </row>
    <row r="2095" spans="1:3">
      <c r="A2095" s="593" t="s">
        <v>11753</v>
      </c>
      <c r="B2095" s="593" t="s">
        <v>12129</v>
      </c>
      <c r="C2095" s="593" t="s">
        <v>6598</v>
      </c>
    </row>
    <row r="2096" spans="1:3">
      <c r="A2096" s="593" t="s">
        <v>1553</v>
      </c>
      <c r="B2096" s="593" t="s">
        <v>12129</v>
      </c>
      <c r="C2096" s="593" t="s">
        <v>4902</v>
      </c>
    </row>
    <row r="2097" spans="1:3">
      <c r="A2097" s="593" t="s">
        <v>11754</v>
      </c>
      <c r="B2097" s="593" t="s">
        <v>12129</v>
      </c>
      <c r="C2097" s="593" t="s">
        <v>6599</v>
      </c>
    </row>
    <row r="2098" spans="1:3">
      <c r="A2098" s="593" t="s">
        <v>7728</v>
      </c>
      <c r="B2098" s="593" t="s">
        <v>12129</v>
      </c>
      <c r="C2098" s="593" t="s">
        <v>5288</v>
      </c>
    </row>
    <row r="2099" spans="1:3">
      <c r="A2099" s="593" t="s">
        <v>11757</v>
      </c>
      <c r="B2099" s="593" t="s">
        <v>12129</v>
      </c>
      <c r="C2099" s="593" t="s">
        <v>5233</v>
      </c>
    </row>
    <row r="2100" spans="1:3">
      <c r="A2100" s="593" t="s">
        <v>3542</v>
      </c>
      <c r="B2100" s="593" t="s">
        <v>12129</v>
      </c>
      <c r="C2100" s="593" t="s">
        <v>780</v>
      </c>
    </row>
    <row r="2101" spans="1:3">
      <c r="A2101" s="593" t="s">
        <v>1855</v>
      </c>
      <c r="B2101" s="593" t="s">
        <v>12129</v>
      </c>
      <c r="C2101" s="593" t="s">
        <v>3219</v>
      </c>
    </row>
    <row r="2102" spans="1:3">
      <c r="A2102" s="593" t="s">
        <v>11759</v>
      </c>
      <c r="B2102" s="593" t="s">
        <v>12129</v>
      </c>
      <c r="C2102" s="593" t="s">
        <v>4979</v>
      </c>
    </row>
    <row r="2103" spans="1:3">
      <c r="A2103" s="593" t="s">
        <v>11763</v>
      </c>
      <c r="B2103" s="593" t="s">
        <v>12129</v>
      </c>
      <c r="C2103" s="593" t="s">
        <v>1300</v>
      </c>
    </row>
    <row r="2104" spans="1:3">
      <c r="A2104" s="593" t="s">
        <v>11764</v>
      </c>
      <c r="B2104" s="593" t="s">
        <v>12129</v>
      </c>
      <c r="C2104" s="593" t="s">
        <v>6173</v>
      </c>
    </row>
    <row r="2105" spans="1:3">
      <c r="A2105" s="593" t="s">
        <v>11767</v>
      </c>
      <c r="B2105" s="593" t="s">
        <v>12129</v>
      </c>
      <c r="C2105" s="593" t="s">
        <v>11369</v>
      </c>
    </row>
    <row r="2106" spans="1:3">
      <c r="A2106" s="593" t="s">
        <v>11768</v>
      </c>
      <c r="B2106" s="593" t="s">
        <v>12129</v>
      </c>
      <c r="C2106" s="593" t="s">
        <v>11370</v>
      </c>
    </row>
    <row r="2107" spans="1:3">
      <c r="A2107" s="593" t="s">
        <v>5316</v>
      </c>
      <c r="B2107" s="593" t="s">
        <v>12129</v>
      </c>
      <c r="C2107" s="593" t="s">
        <v>1804</v>
      </c>
    </row>
    <row r="2108" spans="1:3">
      <c r="A2108" s="593" t="s">
        <v>11770</v>
      </c>
      <c r="B2108" s="593" t="s">
        <v>12129</v>
      </c>
      <c r="C2108" s="593" t="s">
        <v>7265</v>
      </c>
    </row>
    <row r="2109" spans="1:3">
      <c r="A2109" s="593" t="s">
        <v>11772</v>
      </c>
      <c r="B2109" s="593" t="s">
        <v>12129</v>
      </c>
      <c r="C2109" s="593" t="s">
        <v>9183</v>
      </c>
    </row>
    <row r="2110" spans="1:3">
      <c r="A2110" s="593" t="s">
        <v>11775</v>
      </c>
      <c r="B2110" s="593" t="s">
        <v>12129</v>
      </c>
      <c r="C2110" s="593" t="s">
        <v>3959</v>
      </c>
    </row>
    <row r="2111" spans="1:3">
      <c r="A2111" s="593" t="s">
        <v>11777</v>
      </c>
      <c r="B2111" s="593" t="s">
        <v>12129</v>
      </c>
      <c r="C2111" s="593" t="s">
        <v>6624</v>
      </c>
    </row>
    <row r="2112" spans="1:3">
      <c r="A2112" s="593" t="s">
        <v>8409</v>
      </c>
      <c r="B2112" s="593" t="s">
        <v>12129</v>
      </c>
      <c r="C2112" s="593" t="s">
        <v>6087</v>
      </c>
    </row>
    <row r="2113" spans="1:3">
      <c r="A2113" s="593" t="s">
        <v>4246</v>
      </c>
      <c r="B2113" s="593" t="s">
        <v>12129</v>
      </c>
      <c r="C2113" s="593" t="s">
        <v>6636</v>
      </c>
    </row>
    <row r="2114" spans="1:3">
      <c r="A2114" s="593" t="s">
        <v>5682</v>
      </c>
      <c r="B2114" s="593" t="s">
        <v>12129</v>
      </c>
      <c r="C2114" s="593" t="s">
        <v>11372</v>
      </c>
    </row>
    <row r="2115" spans="1:3">
      <c r="A2115" s="593" t="s">
        <v>7879</v>
      </c>
      <c r="B2115" s="593" t="s">
        <v>12129</v>
      </c>
      <c r="C2115" s="593" t="s">
        <v>6143</v>
      </c>
    </row>
    <row r="2116" spans="1:3">
      <c r="A2116" s="593" t="s">
        <v>3069</v>
      </c>
      <c r="B2116" s="593" t="s">
        <v>12129</v>
      </c>
      <c r="C2116" s="593" t="s">
        <v>6644</v>
      </c>
    </row>
    <row r="2117" spans="1:3">
      <c r="A2117" s="593" t="s">
        <v>11778</v>
      </c>
      <c r="B2117" s="593" t="s">
        <v>12129</v>
      </c>
      <c r="C2117" s="593" t="s">
        <v>6653</v>
      </c>
    </row>
    <row r="2118" spans="1:3">
      <c r="A2118" s="593" t="s">
        <v>1376</v>
      </c>
      <c r="B2118" s="593" t="s">
        <v>12129</v>
      </c>
      <c r="C2118" s="593" t="s">
        <v>6662</v>
      </c>
    </row>
    <row r="2119" spans="1:3">
      <c r="A2119" s="593" t="s">
        <v>11781</v>
      </c>
      <c r="B2119" s="593" t="s">
        <v>12129</v>
      </c>
      <c r="C2119" s="593" t="s">
        <v>10950</v>
      </c>
    </row>
    <row r="2120" spans="1:3">
      <c r="A2120" s="593" t="s">
        <v>11782</v>
      </c>
      <c r="B2120" s="593" t="s">
        <v>12129</v>
      </c>
      <c r="C2120" s="593" t="s">
        <v>204</v>
      </c>
    </row>
    <row r="2121" spans="1:3">
      <c r="A2121" s="593" t="s">
        <v>11783</v>
      </c>
      <c r="B2121" s="593" t="s">
        <v>12129</v>
      </c>
      <c r="C2121" s="593" t="s">
        <v>10151</v>
      </c>
    </row>
    <row r="2122" spans="1:3">
      <c r="A2122" s="593" t="s">
        <v>2300</v>
      </c>
      <c r="B2122" s="593" t="s">
        <v>12129</v>
      </c>
      <c r="C2122" s="593" t="s">
        <v>6670</v>
      </c>
    </row>
    <row r="2123" spans="1:3">
      <c r="A2123" s="593" t="s">
        <v>9506</v>
      </c>
      <c r="B2123" s="593" t="s">
        <v>12129</v>
      </c>
      <c r="C2123" s="593" t="s">
        <v>4219</v>
      </c>
    </row>
    <row r="2124" spans="1:3">
      <c r="A2124" s="593" t="s">
        <v>6055</v>
      </c>
      <c r="B2124" s="593" t="s">
        <v>12129</v>
      </c>
      <c r="C2124" s="593" t="s">
        <v>9395</v>
      </c>
    </row>
    <row r="2125" spans="1:3">
      <c r="A2125" s="593" t="s">
        <v>11786</v>
      </c>
      <c r="B2125" s="593" t="s">
        <v>12129</v>
      </c>
      <c r="C2125" s="593" t="s">
        <v>7009</v>
      </c>
    </row>
    <row r="2126" spans="1:3">
      <c r="A2126" s="593" t="s">
        <v>11787</v>
      </c>
      <c r="B2126" s="593" t="s">
        <v>12129</v>
      </c>
      <c r="C2126" s="593" t="s">
        <v>11374</v>
      </c>
    </row>
    <row r="2127" spans="1:3">
      <c r="A2127" s="593" t="s">
        <v>9628</v>
      </c>
      <c r="B2127" s="593" t="s">
        <v>12129</v>
      </c>
      <c r="C2127" s="593" t="s">
        <v>5897</v>
      </c>
    </row>
    <row r="2128" spans="1:3">
      <c r="A2128" s="593" t="s">
        <v>9630</v>
      </c>
      <c r="B2128" s="593" t="s">
        <v>12129</v>
      </c>
      <c r="C2128" s="593" t="s">
        <v>6681</v>
      </c>
    </row>
    <row r="2129" spans="1:3">
      <c r="A2129" s="593" t="s">
        <v>247</v>
      </c>
      <c r="B2129" s="593" t="s">
        <v>12129</v>
      </c>
      <c r="C2129" s="593" t="s">
        <v>8990</v>
      </c>
    </row>
    <row r="2130" spans="1:3">
      <c r="A2130" s="593" t="s">
        <v>9631</v>
      </c>
      <c r="B2130" s="593" t="s">
        <v>12129</v>
      </c>
      <c r="C2130" s="593" t="s">
        <v>6686</v>
      </c>
    </row>
    <row r="2131" spans="1:3">
      <c r="A2131" s="593" t="s">
        <v>2908</v>
      </c>
      <c r="B2131" s="593" t="s">
        <v>12129</v>
      </c>
      <c r="C2131" s="593" t="s">
        <v>3332</v>
      </c>
    </row>
    <row r="2132" spans="1:3">
      <c r="A2132" s="593" t="s">
        <v>1621</v>
      </c>
      <c r="B2132" s="593" t="s">
        <v>12129</v>
      </c>
      <c r="C2132" s="593" t="s">
        <v>222</v>
      </c>
    </row>
    <row r="2133" spans="1:3">
      <c r="A2133" s="593" t="s">
        <v>9635</v>
      </c>
      <c r="B2133" s="593" t="s">
        <v>12129</v>
      </c>
      <c r="C2133" s="593" t="s">
        <v>6241</v>
      </c>
    </row>
    <row r="2134" spans="1:3">
      <c r="A2134" s="593" t="s">
        <v>9637</v>
      </c>
      <c r="B2134" s="593" t="s">
        <v>12129</v>
      </c>
      <c r="C2134" s="593" t="s">
        <v>6695</v>
      </c>
    </row>
    <row r="2135" spans="1:3">
      <c r="A2135" s="593" t="s">
        <v>9638</v>
      </c>
      <c r="B2135" s="593" t="s">
        <v>12129</v>
      </c>
      <c r="C2135" s="593" t="s">
        <v>6701</v>
      </c>
    </row>
    <row r="2136" spans="1:3">
      <c r="A2136" s="593" t="s">
        <v>9640</v>
      </c>
      <c r="B2136" s="593" t="s">
        <v>12129</v>
      </c>
      <c r="C2136" s="593" t="s">
        <v>6709</v>
      </c>
    </row>
    <row r="2137" spans="1:3">
      <c r="A2137" s="593" t="s">
        <v>9644</v>
      </c>
      <c r="B2137" s="593" t="s">
        <v>12129</v>
      </c>
      <c r="C2137" s="593" t="s">
        <v>6710</v>
      </c>
    </row>
    <row r="2138" spans="1:3">
      <c r="A2138" s="593" t="s">
        <v>306</v>
      </c>
      <c r="B2138" s="593" t="s">
        <v>12129</v>
      </c>
      <c r="C2138" s="593" t="s">
        <v>9862</v>
      </c>
    </row>
    <row r="2139" spans="1:3">
      <c r="A2139" s="593" t="s">
        <v>6160</v>
      </c>
      <c r="B2139" s="593" t="s">
        <v>12129</v>
      </c>
      <c r="C2139" s="593" t="s">
        <v>5766</v>
      </c>
    </row>
    <row r="2140" spans="1:3">
      <c r="A2140" s="593" t="s">
        <v>9648</v>
      </c>
      <c r="B2140" s="593" t="s">
        <v>12129</v>
      </c>
      <c r="C2140" s="593" t="s">
        <v>4667</v>
      </c>
    </row>
    <row r="2141" spans="1:3">
      <c r="A2141" s="593" t="s">
        <v>7799</v>
      </c>
      <c r="B2141" s="593" t="s">
        <v>12129</v>
      </c>
      <c r="C2141" s="593" t="s">
        <v>6723</v>
      </c>
    </row>
    <row r="2142" spans="1:3">
      <c r="A2142" s="593" t="s">
        <v>9651</v>
      </c>
      <c r="B2142" s="593" t="s">
        <v>12129</v>
      </c>
      <c r="C2142" s="593" t="s">
        <v>11376</v>
      </c>
    </row>
    <row r="2143" spans="1:3">
      <c r="A2143" s="593" t="s">
        <v>9659</v>
      </c>
      <c r="B2143" s="593" t="s">
        <v>12129</v>
      </c>
      <c r="C2143" s="593" t="s">
        <v>6451</v>
      </c>
    </row>
    <row r="2144" spans="1:3">
      <c r="A2144" s="593" t="s">
        <v>9664</v>
      </c>
      <c r="B2144" s="593" t="s">
        <v>12129</v>
      </c>
      <c r="C2144" s="593" t="s">
        <v>6194</v>
      </c>
    </row>
    <row r="2145" spans="1:3">
      <c r="A2145" s="593" t="s">
        <v>9665</v>
      </c>
      <c r="B2145" s="593" t="s">
        <v>12129</v>
      </c>
      <c r="C2145" s="593" t="s">
        <v>5500</v>
      </c>
    </row>
    <row r="2146" spans="1:3">
      <c r="A2146" s="593" t="s">
        <v>9667</v>
      </c>
      <c r="B2146" s="593" t="s">
        <v>12129</v>
      </c>
      <c r="C2146" s="593" t="s">
        <v>6735</v>
      </c>
    </row>
    <row r="2147" spans="1:3">
      <c r="A2147" s="593" t="s">
        <v>9669</v>
      </c>
      <c r="B2147" s="593" t="s">
        <v>12129</v>
      </c>
      <c r="C2147" s="593" t="s">
        <v>5433</v>
      </c>
    </row>
    <row r="2148" spans="1:3">
      <c r="A2148" s="593" t="s">
        <v>7057</v>
      </c>
      <c r="B2148" s="593" t="s">
        <v>12129</v>
      </c>
      <c r="C2148" s="593" t="s">
        <v>6739</v>
      </c>
    </row>
    <row r="2149" spans="1:3">
      <c r="A2149" s="593" t="s">
        <v>2926</v>
      </c>
      <c r="B2149" s="593" t="s">
        <v>12129</v>
      </c>
      <c r="C2149" s="593" t="s">
        <v>10656</v>
      </c>
    </row>
    <row r="2150" spans="1:3">
      <c r="A2150" s="593" t="s">
        <v>9671</v>
      </c>
      <c r="B2150" s="593" t="s">
        <v>12129</v>
      </c>
      <c r="C2150" s="593" t="s">
        <v>6741</v>
      </c>
    </row>
    <row r="2151" spans="1:3">
      <c r="A2151" s="593" t="s">
        <v>9673</v>
      </c>
      <c r="B2151" s="593" t="s">
        <v>12129</v>
      </c>
      <c r="C2151" s="593" t="s">
        <v>6747</v>
      </c>
    </row>
    <row r="2152" spans="1:3">
      <c r="A2152" s="593" t="s">
        <v>7930</v>
      </c>
      <c r="B2152" s="593" t="s">
        <v>12129</v>
      </c>
      <c r="C2152" s="593" t="s">
        <v>6753</v>
      </c>
    </row>
    <row r="2153" spans="1:3">
      <c r="A2153" s="593" t="s">
        <v>4805</v>
      </c>
      <c r="B2153" s="593" t="s">
        <v>12129</v>
      </c>
      <c r="C2153" s="593" t="s">
        <v>6763</v>
      </c>
    </row>
    <row r="2154" spans="1:3">
      <c r="A2154" s="593" t="s">
        <v>9677</v>
      </c>
      <c r="B2154" s="593" t="s">
        <v>12129</v>
      </c>
      <c r="C2154" s="593" t="s">
        <v>1255</v>
      </c>
    </row>
    <row r="2155" spans="1:3">
      <c r="A2155" s="593" t="s">
        <v>137</v>
      </c>
      <c r="B2155" s="593" t="s">
        <v>12129</v>
      </c>
      <c r="C2155" s="593" t="s">
        <v>661</v>
      </c>
    </row>
    <row r="2156" spans="1:3">
      <c r="A2156" s="593" t="s">
        <v>9681</v>
      </c>
      <c r="B2156" s="593" t="s">
        <v>12129</v>
      </c>
      <c r="C2156" s="593" t="s">
        <v>11377</v>
      </c>
    </row>
    <row r="2157" spans="1:3">
      <c r="A2157" s="593" t="s">
        <v>11431</v>
      </c>
      <c r="B2157" s="593" t="s">
        <v>12129</v>
      </c>
      <c r="C2157" s="593" t="s">
        <v>11954</v>
      </c>
    </row>
    <row r="2158" spans="1:3">
      <c r="A2158" s="593" t="s">
        <v>9683</v>
      </c>
      <c r="B2158" s="593" t="s">
        <v>12129</v>
      </c>
      <c r="C2158" s="593" t="s">
        <v>151</v>
      </c>
    </row>
    <row r="2159" spans="1:3">
      <c r="A2159" s="593" t="s">
        <v>9684</v>
      </c>
      <c r="B2159" s="593" t="s">
        <v>12129</v>
      </c>
      <c r="C2159" s="593" t="s">
        <v>76</v>
      </c>
    </row>
    <row r="2160" spans="1:3">
      <c r="A2160" s="593" t="s">
        <v>9686</v>
      </c>
      <c r="B2160" s="593" t="s">
        <v>12129</v>
      </c>
      <c r="C2160" s="593" t="s">
        <v>6775</v>
      </c>
    </row>
    <row r="2161" spans="1:3">
      <c r="A2161" s="593" t="s">
        <v>7593</v>
      </c>
      <c r="B2161" s="593" t="s">
        <v>12129</v>
      </c>
      <c r="C2161" s="593" t="s">
        <v>5073</v>
      </c>
    </row>
    <row r="2162" spans="1:3">
      <c r="A2162" s="593" t="s">
        <v>9688</v>
      </c>
      <c r="B2162" s="593" t="s">
        <v>12129</v>
      </c>
      <c r="C2162" s="593" t="s">
        <v>494</v>
      </c>
    </row>
    <row r="2163" spans="1:3">
      <c r="A2163" s="593" t="s">
        <v>9690</v>
      </c>
      <c r="B2163" s="593" t="s">
        <v>12129</v>
      </c>
      <c r="C2163" s="593" t="s">
        <v>115</v>
      </c>
    </row>
    <row r="2164" spans="1:3">
      <c r="A2164" s="593" t="s">
        <v>8481</v>
      </c>
      <c r="B2164" s="593" t="s">
        <v>12129</v>
      </c>
      <c r="C2164" s="593" t="s">
        <v>6786</v>
      </c>
    </row>
    <row r="2165" spans="1:3">
      <c r="A2165" s="593" t="s">
        <v>9680</v>
      </c>
      <c r="B2165" s="593" t="s">
        <v>12129</v>
      </c>
      <c r="C2165" s="593" t="s">
        <v>6792</v>
      </c>
    </row>
    <row r="2166" spans="1:3">
      <c r="A2166" s="593" t="s">
        <v>8733</v>
      </c>
      <c r="B2166" s="593" t="s">
        <v>12129</v>
      </c>
      <c r="C2166" s="593" t="s">
        <v>6793</v>
      </c>
    </row>
    <row r="2167" spans="1:3">
      <c r="A2167" s="593" t="s">
        <v>9694</v>
      </c>
      <c r="B2167" s="593" t="s">
        <v>12129</v>
      </c>
      <c r="C2167" s="593" t="s">
        <v>1907</v>
      </c>
    </row>
    <row r="2168" spans="1:3">
      <c r="A2168" s="593" t="s">
        <v>9696</v>
      </c>
      <c r="B2168" s="593" t="s">
        <v>12129</v>
      </c>
      <c r="C2168" s="593" t="s">
        <v>6381</v>
      </c>
    </row>
    <row r="2169" spans="1:3">
      <c r="A2169" s="593" t="s">
        <v>9698</v>
      </c>
      <c r="B2169" s="593" t="s">
        <v>12129</v>
      </c>
      <c r="C2169" s="593" t="s">
        <v>1270</v>
      </c>
    </row>
    <row r="2170" spans="1:3">
      <c r="A2170" s="593" t="s">
        <v>9702</v>
      </c>
      <c r="B2170" s="593" t="s">
        <v>12129</v>
      </c>
      <c r="C2170" s="593" t="s">
        <v>6812</v>
      </c>
    </row>
    <row r="2171" spans="1:3">
      <c r="A2171" s="593" t="s">
        <v>9704</v>
      </c>
      <c r="B2171" s="593" t="s">
        <v>12129</v>
      </c>
      <c r="C2171" s="593" t="s">
        <v>2954</v>
      </c>
    </row>
    <row r="2172" spans="1:3">
      <c r="A2172" s="593" t="s">
        <v>8834</v>
      </c>
      <c r="B2172" s="593" t="s">
        <v>12129</v>
      </c>
      <c r="C2172" s="593" t="s">
        <v>6821</v>
      </c>
    </row>
    <row r="2173" spans="1:3">
      <c r="A2173" s="593" t="s">
        <v>5312</v>
      </c>
      <c r="B2173" s="593" t="s">
        <v>12129</v>
      </c>
      <c r="C2173" s="593" t="s">
        <v>4316</v>
      </c>
    </row>
    <row r="2174" spans="1:3">
      <c r="A2174" s="593" t="s">
        <v>637</v>
      </c>
      <c r="B2174" s="593" t="s">
        <v>12129</v>
      </c>
      <c r="C2174" s="593" t="s">
        <v>12175</v>
      </c>
    </row>
    <row r="2175" spans="1:3">
      <c r="A2175" s="593" t="s">
        <v>2254</v>
      </c>
      <c r="B2175" s="593" t="s">
        <v>12129</v>
      </c>
      <c r="C2175" s="593" t="s">
        <v>6823</v>
      </c>
    </row>
    <row r="2176" spans="1:3">
      <c r="A2176" s="593" t="s">
        <v>525</v>
      </c>
      <c r="B2176" s="593" t="s">
        <v>12129</v>
      </c>
      <c r="C2176" s="593" t="s">
        <v>6706</v>
      </c>
    </row>
    <row r="2177" spans="1:3">
      <c r="A2177" s="593" t="s">
        <v>9706</v>
      </c>
      <c r="B2177" s="593" t="s">
        <v>12129</v>
      </c>
      <c r="C2177" s="593" t="s">
        <v>6838</v>
      </c>
    </row>
    <row r="2178" spans="1:3">
      <c r="A2178" s="593" t="s">
        <v>5874</v>
      </c>
      <c r="B2178" s="593" t="s">
        <v>12129</v>
      </c>
      <c r="C2178" s="593" t="s">
        <v>12176</v>
      </c>
    </row>
    <row r="2179" spans="1:3">
      <c r="A2179" s="593" t="s">
        <v>4396</v>
      </c>
      <c r="B2179" s="593" t="s">
        <v>12129</v>
      </c>
      <c r="C2179" s="593" t="s">
        <v>5889</v>
      </c>
    </row>
    <row r="2180" spans="1:3">
      <c r="A2180" s="593" t="s">
        <v>9709</v>
      </c>
      <c r="B2180" s="593" t="s">
        <v>12129</v>
      </c>
      <c r="C2180" s="593" t="s">
        <v>4255</v>
      </c>
    </row>
    <row r="2181" spans="1:3">
      <c r="A2181" s="593" t="s">
        <v>9710</v>
      </c>
      <c r="B2181" s="593" t="s">
        <v>12129</v>
      </c>
      <c r="C2181" s="593" t="s">
        <v>6796</v>
      </c>
    </row>
    <row r="2182" spans="1:3">
      <c r="A2182" s="593" t="s">
        <v>746</v>
      </c>
      <c r="B2182" s="593" t="s">
        <v>12129</v>
      </c>
      <c r="C2182" s="593" t="s">
        <v>6848</v>
      </c>
    </row>
    <row r="2183" spans="1:3">
      <c r="A2183" s="593" t="s">
        <v>4895</v>
      </c>
      <c r="B2183" s="593" t="s">
        <v>12129</v>
      </c>
      <c r="C2183" s="593" t="s">
        <v>11379</v>
      </c>
    </row>
    <row r="2184" spans="1:3">
      <c r="A2184" s="593" t="s">
        <v>9712</v>
      </c>
      <c r="B2184" s="593" t="s">
        <v>12129</v>
      </c>
      <c r="C2184" s="593" t="s">
        <v>12177</v>
      </c>
    </row>
    <row r="2185" spans="1:3">
      <c r="A2185" s="593" t="s">
        <v>8112</v>
      </c>
      <c r="B2185" s="593" t="s">
        <v>12129</v>
      </c>
      <c r="C2185" s="593" t="s">
        <v>12178</v>
      </c>
    </row>
    <row r="2186" spans="1:3">
      <c r="A2186" s="593" t="s">
        <v>9715</v>
      </c>
      <c r="B2186" s="593" t="s">
        <v>12129</v>
      </c>
      <c r="C2186" s="593" t="s">
        <v>6866</v>
      </c>
    </row>
    <row r="2187" spans="1:3">
      <c r="A2187" s="593" t="s">
        <v>9716</v>
      </c>
      <c r="B2187" s="593" t="s">
        <v>12129</v>
      </c>
      <c r="C2187" s="593" t="s">
        <v>612</v>
      </c>
    </row>
    <row r="2188" spans="1:3">
      <c r="A2188" s="593" t="s">
        <v>9403</v>
      </c>
      <c r="B2188" s="593" t="s">
        <v>12129</v>
      </c>
      <c r="C2188" s="593" t="s">
        <v>6458</v>
      </c>
    </row>
    <row r="2189" spans="1:3">
      <c r="A2189" s="593" t="s">
        <v>9718</v>
      </c>
      <c r="B2189" s="593" t="s">
        <v>12129</v>
      </c>
      <c r="C2189" s="593" t="s">
        <v>9583</v>
      </c>
    </row>
    <row r="2190" spans="1:3">
      <c r="A2190" s="593" t="s">
        <v>9722</v>
      </c>
      <c r="B2190" s="593" t="s">
        <v>12129</v>
      </c>
      <c r="C2190" s="593" t="s">
        <v>6872</v>
      </c>
    </row>
    <row r="2191" spans="1:3">
      <c r="A2191" s="593" t="s">
        <v>9724</v>
      </c>
      <c r="B2191" s="593" t="s">
        <v>12129</v>
      </c>
      <c r="C2191" s="593" t="s">
        <v>6878</v>
      </c>
    </row>
    <row r="2192" spans="1:3">
      <c r="A2192" s="593" t="s">
        <v>8430</v>
      </c>
      <c r="B2192" s="593" t="s">
        <v>12129</v>
      </c>
      <c r="C2192" s="593" t="s">
        <v>6885</v>
      </c>
    </row>
    <row r="2193" spans="1:3">
      <c r="A2193" s="593" t="s">
        <v>8578</v>
      </c>
      <c r="B2193" s="593" t="s">
        <v>12129</v>
      </c>
      <c r="C2193" s="593" t="s">
        <v>6836</v>
      </c>
    </row>
    <row r="2194" spans="1:3">
      <c r="A2194" s="593" t="s">
        <v>9726</v>
      </c>
      <c r="B2194" s="593" t="s">
        <v>12129</v>
      </c>
      <c r="C2194" s="593" t="s">
        <v>6892</v>
      </c>
    </row>
    <row r="2195" spans="1:3">
      <c r="A2195" s="593" t="s">
        <v>9728</v>
      </c>
      <c r="B2195" s="593" t="s">
        <v>12129</v>
      </c>
      <c r="C2195" s="593" t="s">
        <v>6897</v>
      </c>
    </row>
    <row r="2196" spans="1:3">
      <c r="A2196" s="593" t="s">
        <v>9731</v>
      </c>
      <c r="B2196" s="593" t="s">
        <v>12129</v>
      </c>
      <c r="C2196" s="593" t="s">
        <v>6900</v>
      </c>
    </row>
    <row r="2197" spans="1:3">
      <c r="A2197" s="593" t="s">
        <v>9736</v>
      </c>
      <c r="B2197" s="593" t="s">
        <v>12129</v>
      </c>
      <c r="C2197" s="593" t="s">
        <v>627</v>
      </c>
    </row>
    <row r="2198" spans="1:3">
      <c r="A2198" s="593" t="s">
        <v>7270</v>
      </c>
      <c r="B2198" s="593" t="s">
        <v>12129</v>
      </c>
      <c r="C2198" s="593" t="s">
        <v>4237</v>
      </c>
    </row>
    <row r="2199" spans="1:3">
      <c r="A2199" s="593" t="s">
        <v>9742</v>
      </c>
      <c r="B2199" s="593" t="s">
        <v>12129</v>
      </c>
      <c r="C2199" s="593" t="s">
        <v>3156</v>
      </c>
    </row>
    <row r="2200" spans="1:3">
      <c r="A2200" s="593" t="s">
        <v>1861</v>
      </c>
      <c r="B2200" s="593" t="s">
        <v>12129</v>
      </c>
      <c r="C2200" s="593" t="s">
        <v>6922</v>
      </c>
    </row>
    <row r="2201" spans="1:3">
      <c r="A2201" s="593" t="s">
        <v>5050</v>
      </c>
      <c r="B2201" s="593" t="s">
        <v>12129</v>
      </c>
      <c r="C2201" s="593" t="s">
        <v>2655</v>
      </c>
    </row>
    <row r="2202" spans="1:3">
      <c r="A2202" s="593" t="s">
        <v>9746</v>
      </c>
      <c r="B2202" s="593" t="s">
        <v>12129</v>
      </c>
      <c r="C2202" s="593" t="s">
        <v>7890</v>
      </c>
    </row>
    <row r="2203" spans="1:3">
      <c r="A2203" s="593" t="s">
        <v>6659</v>
      </c>
      <c r="B2203" s="593" t="s">
        <v>12129</v>
      </c>
      <c r="C2203" s="593" t="s">
        <v>1397</v>
      </c>
    </row>
    <row r="2204" spans="1:3">
      <c r="A2204" s="593" t="s">
        <v>4557</v>
      </c>
      <c r="B2204" s="593" t="s">
        <v>12129</v>
      </c>
      <c r="C2204" s="593" t="s">
        <v>4597</v>
      </c>
    </row>
    <row r="2205" spans="1:3">
      <c r="A2205" s="593" t="s">
        <v>9751</v>
      </c>
      <c r="B2205" s="593" t="s">
        <v>12129</v>
      </c>
      <c r="C2205" s="593" t="s">
        <v>12183</v>
      </c>
    </row>
    <row r="2206" spans="1:3">
      <c r="A2206" s="593" t="s">
        <v>9752</v>
      </c>
      <c r="B2206" s="593" t="s">
        <v>12129</v>
      </c>
      <c r="C2206" s="593" t="s">
        <v>1926</v>
      </c>
    </row>
    <row r="2207" spans="1:3">
      <c r="A2207" s="593" t="s">
        <v>9754</v>
      </c>
      <c r="B2207" s="593" t="s">
        <v>12129</v>
      </c>
      <c r="C2207" s="593" t="s">
        <v>6939</v>
      </c>
    </row>
    <row r="2208" spans="1:3">
      <c r="A2208" s="593" t="s">
        <v>11433</v>
      </c>
      <c r="B2208" s="593" t="s">
        <v>12129</v>
      </c>
      <c r="C2208" s="593" t="s">
        <v>12184</v>
      </c>
    </row>
    <row r="2209" spans="1:3">
      <c r="A2209" s="593" t="s">
        <v>11434</v>
      </c>
      <c r="B2209" s="593" t="s">
        <v>12129</v>
      </c>
      <c r="C2209" s="593" t="s">
        <v>12187</v>
      </c>
    </row>
    <row r="2210" spans="1:3">
      <c r="A2210" s="593" t="s">
        <v>11435</v>
      </c>
      <c r="B2210" s="593" t="s">
        <v>12129</v>
      </c>
      <c r="C2210" s="593" t="s">
        <v>12190</v>
      </c>
    </row>
    <row r="2211" spans="1:3">
      <c r="A2211" s="593" t="s">
        <v>12418</v>
      </c>
      <c r="B2211" s="593" t="s">
        <v>12129</v>
      </c>
      <c r="C2211" s="593" t="s">
        <v>12191</v>
      </c>
    </row>
    <row r="2212" spans="1:3">
      <c r="A2212" s="593" t="s">
        <v>5659</v>
      </c>
      <c r="B2212" s="593" t="s">
        <v>12129</v>
      </c>
      <c r="C2212" s="593" t="s">
        <v>6944</v>
      </c>
    </row>
    <row r="2213" spans="1:3">
      <c r="A2213" s="593" t="s">
        <v>9759</v>
      </c>
      <c r="B2213" s="593" t="s">
        <v>12129</v>
      </c>
      <c r="C2213" s="593" t="s">
        <v>5633</v>
      </c>
    </row>
    <row r="2214" spans="1:3">
      <c r="A2214" s="593" t="s">
        <v>9763</v>
      </c>
      <c r="B2214" s="593" t="s">
        <v>12129</v>
      </c>
      <c r="C2214" s="593" t="s">
        <v>5885</v>
      </c>
    </row>
    <row r="2215" spans="1:3">
      <c r="A2215" s="593" t="s">
        <v>5294</v>
      </c>
      <c r="B2215" s="593" t="s">
        <v>12129</v>
      </c>
      <c r="C2215" s="593" t="s">
        <v>10288</v>
      </c>
    </row>
    <row r="2216" spans="1:3">
      <c r="A2216" s="593" t="s">
        <v>9764</v>
      </c>
      <c r="B2216" s="593" t="s">
        <v>12129</v>
      </c>
      <c r="C2216" s="593" t="s">
        <v>6950</v>
      </c>
    </row>
    <row r="2217" spans="1:3">
      <c r="A2217" s="593" t="s">
        <v>4808</v>
      </c>
      <c r="B2217" s="593" t="s">
        <v>12129</v>
      </c>
      <c r="C2217" s="593" t="s">
        <v>6956</v>
      </c>
    </row>
    <row r="2218" spans="1:3">
      <c r="A2218" s="593" t="s">
        <v>9770</v>
      </c>
      <c r="B2218" s="593" t="s">
        <v>12129</v>
      </c>
      <c r="C2218" s="593" t="s">
        <v>5170</v>
      </c>
    </row>
    <row r="2219" spans="1:3">
      <c r="A2219" s="593" t="s">
        <v>9771</v>
      </c>
      <c r="B2219" s="593" t="s">
        <v>12129</v>
      </c>
      <c r="C2219" s="593" t="s">
        <v>6960</v>
      </c>
    </row>
    <row r="2220" spans="1:3">
      <c r="A2220" s="593" t="s">
        <v>9773</v>
      </c>
      <c r="B2220" s="593" t="s">
        <v>12129</v>
      </c>
      <c r="C2220" s="593" t="s">
        <v>1259</v>
      </c>
    </row>
    <row r="2221" spans="1:3">
      <c r="A2221" s="593" t="s">
        <v>2772</v>
      </c>
      <c r="B2221" s="593" t="s">
        <v>12129</v>
      </c>
      <c r="C2221" s="593" t="s">
        <v>11382</v>
      </c>
    </row>
    <row r="2222" spans="1:3">
      <c r="A2222" s="593" t="s">
        <v>9774</v>
      </c>
      <c r="B2222" s="593" t="s">
        <v>12129</v>
      </c>
      <c r="C2222" s="593" t="s">
        <v>7612</v>
      </c>
    </row>
    <row r="2223" spans="1:3">
      <c r="A2223" s="593" t="s">
        <v>9775</v>
      </c>
      <c r="B2223" s="593" t="s">
        <v>12129</v>
      </c>
      <c r="C2223" s="593" t="s">
        <v>4715</v>
      </c>
    </row>
    <row r="2224" spans="1:3">
      <c r="A2224" s="593" t="s">
        <v>3520</v>
      </c>
      <c r="B2224" s="593" t="s">
        <v>12129</v>
      </c>
      <c r="C2224" s="593" t="s">
        <v>6986</v>
      </c>
    </row>
    <row r="2225" spans="1:3">
      <c r="A2225" s="593" t="s">
        <v>9776</v>
      </c>
      <c r="B2225" s="593" t="s">
        <v>12129</v>
      </c>
      <c r="C2225" s="593" t="s">
        <v>5119</v>
      </c>
    </row>
    <row r="2226" spans="1:3">
      <c r="A2226" s="593" t="s">
        <v>1435</v>
      </c>
      <c r="B2226" s="593" t="s">
        <v>12129</v>
      </c>
      <c r="C2226" s="593" t="s">
        <v>6990</v>
      </c>
    </row>
    <row r="2227" spans="1:3">
      <c r="A2227" s="593" t="s">
        <v>3510</v>
      </c>
      <c r="B2227" s="593" t="s">
        <v>12129</v>
      </c>
      <c r="C2227" s="593" t="s">
        <v>4375</v>
      </c>
    </row>
    <row r="2228" spans="1:3">
      <c r="A2228" s="593" t="s">
        <v>6384</v>
      </c>
      <c r="B2228" s="593" t="s">
        <v>12129</v>
      </c>
      <c r="C2228" s="593" t="s">
        <v>2670</v>
      </c>
    </row>
    <row r="2229" spans="1:3">
      <c r="A2229" s="593" t="s">
        <v>9777</v>
      </c>
      <c r="B2229" s="593" t="s">
        <v>12129</v>
      </c>
      <c r="C2229" s="593" t="s">
        <v>5350</v>
      </c>
    </row>
    <row r="2230" spans="1:3">
      <c r="A2230" s="593" t="s">
        <v>9778</v>
      </c>
      <c r="B2230" s="593" t="s">
        <v>12129</v>
      </c>
      <c r="C2230" s="593" t="s">
        <v>1425</v>
      </c>
    </row>
    <row r="2231" spans="1:3">
      <c r="A2231" s="593" t="s">
        <v>9782</v>
      </c>
      <c r="B2231" s="593" t="s">
        <v>12129</v>
      </c>
      <c r="C2231" s="593" t="s">
        <v>11383</v>
      </c>
    </row>
    <row r="2232" spans="1:3">
      <c r="A2232" s="593" t="s">
        <v>9785</v>
      </c>
      <c r="B2232" s="593" t="s">
        <v>12129</v>
      </c>
      <c r="C2232" s="593" t="s">
        <v>7008</v>
      </c>
    </row>
    <row r="2233" spans="1:3">
      <c r="A2233" s="593" t="s">
        <v>9190</v>
      </c>
      <c r="B2233" s="593" t="s">
        <v>12129</v>
      </c>
      <c r="C2233" s="593" t="s">
        <v>11384</v>
      </c>
    </row>
    <row r="2234" spans="1:3">
      <c r="A2234" s="593" t="s">
        <v>7734</v>
      </c>
      <c r="B2234" s="593" t="s">
        <v>12129</v>
      </c>
      <c r="C2234" s="593" t="s">
        <v>2607</v>
      </c>
    </row>
    <row r="2235" spans="1:3">
      <c r="A2235" s="593" t="s">
        <v>1136</v>
      </c>
      <c r="B2235" s="593" t="s">
        <v>12129</v>
      </c>
      <c r="C2235" s="593" t="s">
        <v>5068</v>
      </c>
    </row>
    <row r="2236" spans="1:3">
      <c r="A2236" s="593" t="s">
        <v>7850</v>
      </c>
      <c r="B2236" s="593" t="s">
        <v>12129</v>
      </c>
      <c r="C2236" s="593" t="s">
        <v>11387</v>
      </c>
    </row>
    <row r="2237" spans="1:3">
      <c r="A2237" s="593" t="s">
        <v>9786</v>
      </c>
      <c r="B2237" s="593" t="s">
        <v>12129</v>
      </c>
      <c r="C2237" s="593" t="s">
        <v>11391</v>
      </c>
    </row>
    <row r="2238" spans="1:3">
      <c r="A2238" s="593" t="s">
        <v>9788</v>
      </c>
      <c r="B2238" s="593" t="s">
        <v>12129</v>
      </c>
      <c r="C2238" s="593" t="s">
        <v>248</v>
      </c>
    </row>
    <row r="2239" spans="1:3">
      <c r="A2239" s="593" t="s">
        <v>7290</v>
      </c>
      <c r="B2239" s="593" t="s">
        <v>12129</v>
      </c>
      <c r="C2239" s="593" t="s">
        <v>4607</v>
      </c>
    </row>
    <row r="2240" spans="1:3">
      <c r="A2240" s="593" t="s">
        <v>9790</v>
      </c>
      <c r="B2240" s="593" t="s">
        <v>12129</v>
      </c>
      <c r="C2240" s="593" t="s">
        <v>7028</v>
      </c>
    </row>
    <row r="2241" spans="1:3">
      <c r="A2241" s="593" t="s">
        <v>9795</v>
      </c>
      <c r="B2241" s="593" t="s">
        <v>12129</v>
      </c>
      <c r="C2241" s="593" t="s">
        <v>7032</v>
      </c>
    </row>
    <row r="2242" spans="1:3">
      <c r="A2242" s="593" t="s">
        <v>1831</v>
      </c>
      <c r="B2242" s="593" t="s">
        <v>12129</v>
      </c>
      <c r="C2242" s="593" t="s">
        <v>7034</v>
      </c>
    </row>
    <row r="2243" spans="1:3">
      <c r="A2243" s="593" t="s">
        <v>3762</v>
      </c>
      <c r="B2243" s="593" t="s">
        <v>12129</v>
      </c>
      <c r="C2243" s="593" t="s">
        <v>7042</v>
      </c>
    </row>
    <row r="2244" spans="1:3">
      <c r="A2244" s="593" t="s">
        <v>5458</v>
      </c>
      <c r="B2244" s="593" t="s">
        <v>12129</v>
      </c>
      <c r="C2244" s="593" t="s">
        <v>11455</v>
      </c>
    </row>
    <row r="2245" spans="1:3">
      <c r="A2245" s="593" t="s">
        <v>8564</v>
      </c>
      <c r="B2245" s="593" t="s">
        <v>12129</v>
      </c>
      <c r="C2245" s="593" t="s">
        <v>11392</v>
      </c>
    </row>
    <row r="2246" spans="1:3">
      <c r="A2246" s="593" t="s">
        <v>8986</v>
      </c>
      <c r="B2246" s="593" t="s">
        <v>12129</v>
      </c>
      <c r="C2246" s="593" t="s">
        <v>7053</v>
      </c>
    </row>
    <row r="2247" spans="1:3">
      <c r="A2247" s="593" t="s">
        <v>9796</v>
      </c>
      <c r="B2247" s="593" t="s">
        <v>12129</v>
      </c>
      <c r="C2247" s="593" t="s">
        <v>7056</v>
      </c>
    </row>
    <row r="2248" spans="1:3">
      <c r="A2248" s="593" t="s">
        <v>2843</v>
      </c>
      <c r="B2248" s="593" t="s">
        <v>12129</v>
      </c>
      <c r="C2248" s="593" t="s">
        <v>7062</v>
      </c>
    </row>
    <row r="2249" spans="1:3">
      <c r="A2249" s="593" t="s">
        <v>2821</v>
      </c>
      <c r="B2249" s="593" t="s">
        <v>12129</v>
      </c>
      <c r="C2249" s="593" t="s">
        <v>5870</v>
      </c>
    </row>
    <row r="2250" spans="1:3">
      <c r="A2250" s="593" t="s">
        <v>9799</v>
      </c>
      <c r="B2250" s="593" t="s">
        <v>12129</v>
      </c>
      <c r="C2250" s="593" t="s">
        <v>7073</v>
      </c>
    </row>
    <row r="2251" spans="1:3">
      <c r="A2251" s="593" t="s">
        <v>9801</v>
      </c>
      <c r="B2251" s="593" t="s">
        <v>12129</v>
      </c>
      <c r="C2251" s="593" t="s">
        <v>1314</v>
      </c>
    </row>
    <row r="2252" spans="1:3">
      <c r="A2252" s="593" t="s">
        <v>9802</v>
      </c>
      <c r="B2252" s="593" t="s">
        <v>12129</v>
      </c>
      <c r="C2252" s="593" t="s">
        <v>900</v>
      </c>
    </row>
    <row r="2253" spans="1:3">
      <c r="A2253" s="593" t="s">
        <v>9804</v>
      </c>
      <c r="B2253" s="593" t="s">
        <v>12129</v>
      </c>
      <c r="C2253" s="593" t="s">
        <v>10567</v>
      </c>
    </row>
    <row r="2254" spans="1:3">
      <c r="A2254" s="593" t="s">
        <v>9805</v>
      </c>
      <c r="B2254" s="593" t="s">
        <v>12129</v>
      </c>
      <c r="C2254" s="593" t="s">
        <v>7740</v>
      </c>
    </row>
    <row r="2255" spans="1:3">
      <c r="A2255" s="593" t="s">
        <v>9808</v>
      </c>
      <c r="B2255" s="593" t="s">
        <v>12129</v>
      </c>
      <c r="C2255" s="593" t="s">
        <v>5738</v>
      </c>
    </row>
    <row r="2256" spans="1:3">
      <c r="A2256" s="593" t="s">
        <v>9810</v>
      </c>
      <c r="B2256" s="593" t="s">
        <v>12129</v>
      </c>
      <c r="C2256" s="593" t="s">
        <v>723</v>
      </c>
    </row>
    <row r="2257" spans="1:3">
      <c r="A2257" s="593" t="s">
        <v>9505</v>
      </c>
      <c r="B2257" s="593" t="s">
        <v>12129</v>
      </c>
      <c r="C2257" s="593" t="s">
        <v>10798</v>
      </c>
    </row>
    <row r="2258" spans="1:3">
      <c r="A2258" s="593" t="s">
        <v>8642</v>
      </c>
      <c r="B2258" s="593" t="s">
        <v>12129</v>
      </c>
      <c r="C2258" s="593" t="s">
        <v>11456</v>
      </c>
    </row>
    <row r="2259" spans="1:3">
      <c r="A2259" s="593" t="s">
        <v>9815</v>
      </c>
      <c r="B2259" s="593" t="s">
        <v>12129</v>
      </c>
      <c r="C2259" s="593" t="s">
        <v>7091</v>
      </c>
    </row>
    <row r="2260" spans="1:3">
      <c r="A2260" s="593" t="s">
        <v>9818</v>
      </c>
      <c r="B2260" s="593" t="s">
        <v>12129</v>
      </c>
      <c r="C2260" s="593" t="s">
        <v>7095</v>
      </c>
    </row>
    <row r="2261" spans="1:3">
      <c r="A2261" s="593" t="s">
        <v>9819</v>
      </c>
      <c r="B2261" s="593" t="s">
        <v>12129</v>
      </c>
      <c r="C2261" s="593" t="s">
        <v>7098</v>
      </c>
    </row>
    <row r="2262" spans="1:3">
      <c r="A2262" s="593" t="s">
        <v>3090</v>
      </c>
      <c r="B2262" s="593" t="s">
        <v>12129</v>
      </c>
      <c r="C2262" s="593" t="s">
        <v>1166</v>
      </c>
    </row>
    <row r="2263" spans="1:3">
      <c r="A2263" s="593" t="s">
        <v>7122</v>
      </c>
      <c r="B2263" s="593" t="s">
        <v>12129</v>
      </c>
      <c r="C2263" s="593" t="s">
        <v>7105</v>
      </c>
    </row>
    <row r="2264" spans="1:3">
      <c r="A2264" s="593" t="s">
        <v>9822</v>
      </c>
      <c r="B2264" s="593" t="s">
        <v>12129</v>
      </c>
      <c r="C2264" s="593" t="s">
        <v>7109</v>
      </c>
    </row>
    <row r="2265" spans="1:3">
      <c r="A2265" s="593" t="s">
        <v>6611</v>
      </c>
      <c r="B2265" s="593" t="s">
        <v>12129</v>
      </c>
      <c r="C2265" s="593" t="s">
        <v>4309</v>
      </c>
    </row>
    <row r="2266" spans="1:3">
      <c r="A2266" s="593" t="s">
        <v>1729</v>
      </c>
      <c r="B2266" s="593" t="s">
        <v>12129</v>
      </c>
      <c r="C2266" s="593" t="s">
        <v>7113</v>
      </c>
    </row>
    <row r="2267" spans="1:3">
      <c r="A2267" s="593" t="s">
        <v>9823</v>
      </c>
      <c r="B2267" s="593" t="s">
        <v>12129</v>
      </c>
      <c r="C2267" s="593" t="s">
        <v>2559</v>
      </c>
    </row>
    <row r="2268" spans="1:3">
      <c r="A2268" s="593" t="s">
        <v>9824</v>
      </c>
      <c r="B2268" s="593" t="s">
        <v>12129</v>
      </c>
      <c r="C2268" s="593" t="s">
        <v>2907</v>
      </c>
    </row>
    <row r="2269" spans="1:3">
      <c r="A2269" s="593" t="s">
        <v>9826</v>
      </c>
      <c r="B2269" s="593" t="s">
        <v>12129</v>
      </c>
      <c r="C2269" s="593" t="s">
        <v>7128</v>
      </c>
    </row>
    <row r="2270" spans="1:3">
      <c r="A2270" s="593" t="s">
        <v>9828</v>
      </c>
      <c r="B2270" s="593" t="s">
        <v>12129</v>
      </c>
      <c r="C2270" s="593" t="s">
        <v>7133</v>
      </c>
    </row>
    <row r="2271" spans="1:3">
      <c r="A2271" s="593" t="s">
        <v>9255</v>
      </c>
      <c r="B2271" s="593" t="s">
        <v>12129</v>
      </c>
      <c r="C2271" s="593" t="s">
        <v>7136</v>
      </c>
    </row>
    <row r="2272" spans="1:3">
      <c r="A2272" s="593" t="s">
        <v>9829</v>
      </c>
      <c r="B2272" s="593" t="s">
        <v>12129</v>
      </c>
      <c r="C2272" s="593" t="s">
        <v>7145</v>
      </c>
    </row>
    <row r="2273" spans="1:3">
      <c r="A2273" s="593" t="s">
        <v>4618</v>
      </c>
      <c r="B2273" s="593" t="s">
        <v>12129</v>
      </c>
      <c r="C2273" s="593" t="s">
        <v>7125</v>
      </c>
    </row>
    <row r="2274" spans="1:3">
      <c r="A2274" s="593" t="s">
        <v>9830</v>
      </c>
      <c r="B2274" s="593" t="s">
        <v>12129</v>
      </c>
      <c r="C2274" s="593" t="s">
        <v>7152</v>
      </c>
    </row>
    <row r="2275" spans="1:3">
      <c r="A2275" s="593" t="s">
        <v>9836</v>
      </c>
      <c r="B2275" s="593" t="s">
        <v>12129</v>
      </c>
      <c r="C2275" s="593" t="s">
        <v>7154</v>
      </c>
    </row>
    <row r="2276" spans="1:3">
      <c r="A2276" s="593" t="s">
        <v>1512</v>
      </c>
      <c r="B2276" s="593" t="s">
        <v>12129</v>
      </c>
      <c r="C2276" s="593" t="s">
        <v>4350</v>
      </c>
    </row>
    <row r="2277" spans="1:3">
      <c r="A2277" s="593" t="s">
        <v>9838</v>
      </c>
      <c r="B2277" s="593" t="s">
        <v>12129</v>
      </c>
      <c r="C2277" s="593" t="s">
        <v>4563</v>
      </c>
    </row>
    <row r="2278" spans="1:3">
      <c r="A2278" s="593" t="s">
        <v>9839</v>
      </c>
      <c r="B2278" s="593" t="s">
        <v>12129</v>
      </c>
      <c r="C2278" s="593" t="s">
        <v>7161</v>
      </c>
    </row>
    <row r="2279" spans="1:3">
      <c r="A2279" s="593" t="s">
        <v>9841</v>
      </c>
      <c r="B2279" s="593" t="s">
        <v>12129</v>
      </c>
      <c r="C2279" s="593" t="s">
        <v>916</v>
      </c>
    </row>
    <row r="2280" spans="1:3">
      <c r="A2280" s="593" t="s">
        <v>8206</v>
      </c>
      <c r="B2280" s="593" t="s">
        <v>12129</v>
      </c>
      <c r="C2280" s="593" t="s">
        <v>6665</v>
      </c>
    </row>
    <row r="2281" spans="1:3">
      <c r="A2281" s="593" t="s">
        <v>1263</v>
      </c>
      <c r="B2281" s="593" t="s">
        <v>12129</v>
      </c>
      <c r="C2281" s="593" t="s">
        <v>4802</v>
      </c>
    </row>
    <row r="2282" spans="1:3">
      <c r="A2282" s="593" t="s">
        <v>9843</v>
      </c>
      <c r="B2282" s="593" t="s">
        <v>12129</v>
      </c>
      <c r="C2282" s="593" t="s">
        <v>6040</v>
      </c>
    </row>
    <row r="2283" spans="1:3">
      <c r="A2283" s="593" t="s">
        <v>9848</v>
      </c>
      <c r="B2283" s="593" t="s">
        <v>12129</v>
      </c>
      <c r="C2283" s="593" t="s">
        <v>469</v>
      </c>
    </row>
    <row r="2284" spans="1:3">
      <c r="A2284" s="593" t="s">
        <v>9849</v>
      </c>
      <c r="B2284" s="593" t="s">
        <v>12129</v>
      </c>
      <c r="C2284" s="593" t="s">
        <v>7169</v>
      </c>
    </row>
    <row r="2285" spans="1:3">
      <c r="A2285" s="593" t="s">
        <v>6834</v>
      </c>
      <c r="B2285" s="593" t="s">
        <v>12129</v>
      </c>
      <c r="C2285" s="593" t="s">
        <v>1025</v>
      </c>
    </row>
    <row r="2286" spans="1:3">
      <c r="A2286" s="593" t="s">
        <v>9850</v>
      </c>
      <c r="B2286" s="593" t="s">
        <v>12129</v>
      </c>
      <c r="C2286" s="593" t="s">
        <v>7176</v>
      </c>
    </row>
    <row r="2287" spans="1:3">
      <c r="A2287" s="593" t="s">
        <v>9851</v>
      </c>
      <c r="B2287" s="593" t="s">
        <v>12129</v>
      </c>
      <c r="C2287" s="593" t="s">
        <v>7180</v>
      </c>
    </row>
    <row r="2288" spans="1:3">
      <c r="A2288" s="593" t="s">
        <v>9269</v>
      </c>
      <c r="B2288" s="593" t="s">
        <v>12129</v>
      </c>
      <c r="C2288" s="593" t="s">
        <v>3623</v>
      </c>
    </row>
    <row r="2289" spans="1:3">
      <c r="A2289" s="593" t="s">
        <v>9854</v>
      </c>
      <c r="B2289" s="593" t="s">
        <v>12129</v>
      </c>
      <c r="C2289" s="593" t="s">
        <v>1548</v>
      </c>
    </row>
    <row r="2290" spans="1:3">
      <c r="A2290" s="593" t="s">
        <v>8488</v>
      </c>
      <c r="B2290" s="593" t="s">
        <v>12129</v>
      </c>
      <c r="C2290" s="593" t="s">
        <v>2451</v>
      </c>
    </row>
    <row r="2291" spans="1:3">
      <c r="A2291" s="593" t="s">
        <v>3163</v>
      </c>
      <c r="B2291" s="593" t="s">
        <v>12129</v>
      </c>
      <c r="C2291" s="593" t="s">
        <v>8798</v>
      </c>
    </row>
    <row r="2292" spans="1:3">
      <c r="A2292" s="593" t="s">
        <v>9860</v>
      </c>
      <c r="B2292" s="593" t="s">
        <v>12129</v>
      </c>
      <c r="C2292" s="593" t="s">
        <v>3130</v>
      </c>
    </row>
    <row r="2293" spans="1:3">
      <c r="A2293" s="593" t="s">
        <v>9865</v>
      </c>
      <c r="B2293" s="593" t="s">
        <v>12129</v>
      </c>
      <c r="C2293" s="593" t="s">
        <v>7198</v>
      </c>
    </row>
    <row r="2294" spans="1:3">
      <c r="A2294" s="593" t="s">
        <v>4726</v>
      </c>
      <c r="B2294" s="593" t="s">
        <v>12129</v>
      </c>
      <c r="C2294" s="593" t="s">
        <v>7200</v>
      </c>
    </row>
    <row r="2295" spans="1:3">
      <c r="A2295" s="593" t="s">
        <v>9866</v>
      </c>
      <c r="B2295" s="593" t="s">
        <v>12129</v>
      </c>
      <c r="C2295" s="593" t="s">
        <v>7211</v>
      </c>
    </row>
    <row r="2296" spans="1:3">
      <c r="A2296" s="593" t="s">
        <v>9317</v>
      </c>
      <c r="B2296" s="593" t="s">
        <v>12129</v>
      </c>
      <c r="C2296" s="593" t="s">
        <v>7215</v>
      </c>
    </row>
    <row r="2297" spans="1:3">
      <c r="A2297" s="593" t="s">
        <v>9871</v>
      </c>
      <c r="B2297" s="593" t="s">
        <v>12129</v>
      </c>
      <c r="C2297" s="593" t="s">
        <v>7217</v>
      </c>
    </row>
    <row r="2298" spans="1:3">
      <c r="A2298" s="593" t="s">
        <v>9872</v>
      </c>
      <c r="B2298" s="593" t="s">
        <v>12129</v>
      </c>
      <c r="C2298" s="593" t="s">
        <v>2419</v>
      </c>
    </row>
    <row r="2299" spans="1:3">
      <c r="A2299" s="593" t="s">
        <v>9875</v>
      </c>
      <c r="B2299" s="593" t="s">
        <v>12129</v>
      </c>
      <c r="C2299" s="593" t="s">
        <v>1146</v>
      </c>
    </row>
    <row r="2300" spans="1:3">
      <c r="A2300" s="593" t="s">
        <v>9453</v>
      </c>
      <c r="B2300" s="593" t="s">
        <v>12129</v>
      </c>
      <c r="C2300" s="593" t="s">
        <v>7007</v>
      </c>
    </row>
    <row r="2301" spans="1:3">
      <c r="A2301" s="593" t="s">
        <v>7162</v>
      </c>
      <c r="B2301" s="593" t="s">
        <v>12129</v>
      </c>
      <c r="C2301" s="593" t="s">
        <v>7233</v>
      </c>
    </row>
    <row r="2302" spans="1:3">
      <c r="A2302" s="593" t="s">
        <v>9877</v>
      </c>
      <c r="B2302" s="593" t="s">
        <v>12129</v>
      </c>
      <c r="C2302" s="593" t="s">
        <v>7235</v>
      </c>
    </row>
    <row r="2303" spans="1:3">
      <c r="A2303" s="593" t="s">
        <v>9879</v>
      </c>
      <c r="B2303" s="593" t="s">
        <v>12129</v>
      </c>
      <c r="C2303" s="593" t="s">
        <v>6570</v>
      </c>
    </row>
    <row r="2304" spans="1:3">
      <c r="A2304" s="593" t="s">
        <v>9883</v>
      </c>
      <c r="B2304" s="593" t="s">
        <v>12129</v>
      </c>
      <c r="C2304" s="593" t="s">
        <v>5219</v>
      </c>
    </row>
    <row r="2305" spans="1:3">
      <c r="A2305" s="593" t="s">
        <v>3535</v>
      </c>
      <c r="B2305" s="593" t="s">
        <v>12129</v>
      </c>
      <c r="C2305" s="593" t="s">
        <v>4700</v>
      </c>
    </row>
    <row r="2306" spans="1:3">
      <c r="A2306" s="593" t="s">
        <v>9884</v>
      </c>
      <c r="B2306" s="593" t="s">
        <v>12129</v>
      </c>
      <c r="C2306" s="593" t="s">
        <v>7247</v>
      </c>
    </row>
    <row r="2307" spans="1:3">
      <c r="A2307" s="593" t="s">
        <v>9887</v>
      </c>
      <c r="B2307" s="593" t="s">
        <v>12129</v>
      </c>
      <c r="C2307" s="593" t="s">
        <v>7259</v>
      </c>
    </row>
    <row r="2308" spans="1:3">
      <c r="A2308" s="593" t="s">
        <v>6242</v>
      </c>
      <c r="B2308" s="593" t="s">
        <v>12129</v>
      </c>
      <c r="C2308" s="593" t="s">
        <v>2511</v>
      </c>
    </row>
    <row r="2309" spans="1:3">
      <c r="A2309" s="593" t="s">
        <v>5904</v>
      </c>
      <c r="B2309" s="593" t="s">
        <v>12129</v>
      </c>
      <c r="C2309" s="593" t="s">
        <v>1258</v>
      </c>
    </row>
    <row r="2310" spans="1:3">
      <c r="A2310" s="593" t="s">
        <v>9889</v>
      </c>
      <c r="B2310" s="593" t="s">
        <v>12129</v>
      </c>
      <c r="C2310" s="593" t="s">
        <v>5989</v>
      </c>
    </row>
    <row r="2311" spans="1:3">
      <c r="A2311" s="593" t="s">
        <v>9107</v>
      </c>
      <c r="B2311" s="593" t="s">
        <v>12129</v>
      </c>
      <c r="C2311" s="593" t="s">
        <v>1927</v>
      </c>
    </row>
    <row r="2312" spans="1:3">
      <c r="A2312" s="593" t="s">
        <v>9891</v>
      </c>
      <c r="B2312" s="593" t="s">
        <v>12129</v>
      </c>
      <c r="C2312" s="593" t="s">
        <v>4552</v>
      </c>
    </row>
    <row r="2313" spans="1:3">
      <c r="A2313" s="593" t="s">
        <v>7919</v>
      </c>
      <c r="B2313" s="593" t="s">
        <v>12129</v>
      </c>
      <c r="C2313" s="593" t="s">
        <v>7268</v>
      </c>
    </row>
    <row r="2314" spans="1:3">
      <c r="A2314" s="593" t="s">
        <v>9893</v>
      </c>
      <c r="B2314" s="593" t="s">
        <v>12129</v>
      </c>
      <c r="C2314" s="593" t="s">
        <v>12193</v>
      </c>
    </row>
    <row r="2315" spans="1:3">
      <c r="A2315" s="593" t="s">
        <v>6800</v>
      </c>
      <c r="B2315" s="593" t="s">
        <v>12129</v>
      </c>
      <c r="C2315" s="593" t="s">
        <v>12194</v>
      </c>
    </row>
    <row r="2316" spans="1:3">
      <c r="A2316" s="593" t="s">
        <v>9894</v>
      </c>
      <c r="B2316" s="593" t="s">
        <v>12129</v>
      </c>
      <c r="C2316" s="593" t="s">
        <v>4642</v>
      </c>
    </row>
    <row r="2317" spans="1:3">
      <c r="A2317" s="593" t="s">
        <v>8379</v>
      </c>
      <c r="B2317" s="593" t="s">
        <v>12129</v>
      </c>
      <c r="C2317" s="593" t="s">
        <v>12196</v>
      </c>
    </row>
    <row r="2318" spans="1:3">
      <c r="A2318" s="593" t="s">
        <v>9896</v>
      </c>
      <c r="B2318" s="593" t="s">
        <v>12129</v>
      </c>
      <c r="C2318" s="593" t="s">
        <v>12197</v>
      </c>
    </row>
    <row r="2319" spans="1:3">
      <c r="A2319" s="593" t="s">
        <v>678</v>
      </c>
      <c r="B2319" s="593" t="s">
        <v>12129</v>
      </c>
      <c r="C2319" s="593" t="s">
        <v>7282</v>
      </c>
    </row>
    <row r="2320" spans="1:3">
      <c r="A2320" s="593" t="s">
        <v>9897</v>
      </c>
      <c r="B2320" s="593" t="s">
        <v>12129</v>
      </c>
      <c r="C2320" s="593" t="s">
        <v>4118</v>
      </c>
    </row>
    <row r="2321" spans="1:3">
      <c r="A2321" s="593" t="s">
        <v>1013</v>
      </c>
      <c r="B2321" s="593" t="s">
        <v>12129</v>
      </c>
      <c r="C2321" s="593" t="s">
        <v>7296</v>
      </c>
    </row>
    <row r="2322" spans="1:3">
      <c r="A2322" s="593" t="s">
        <v>7781</v>
      </c>
      <c r="B2322" s="593" t="s">
        <v>12129</v>
      </c>
      <c r="C2322" s="593" t="s">
        <v>7298</v>
      </c>
    </row>
    <row r="2323" spans="1:3">
      <c r="A2323" s="593" t="s">
        <v>7922</v>
      </c>
      <c r="B2323" s="593" t="s">
        <v>12129</v>
      </c>
      <c r="C2323" s="593" t="s">
        <v>7301</v>
      </c>
    </row>
    <row r="2324" spans="1:3">
      <c r="A2324" s="593" t="s">
        <v>9902</v>
      </c>
      <c r="B2324" s="593" t="s">
        <v>12129</v>
      </c>
      <c r="C2324" s="593" t="s">
        <v>7306</v>
      </c>
    </row>
    <row r="2325" spans="1:3">
      <c r="A2325" s="593" t="s">
        <v>9903</v>
      </c>
      <c r="B2325" s="593" t="s">
        <v>12129</v>
      </c>
      <c r="C2325" s="593" t="s">
        <v>2579</v>
      </c>
    </row>
    <row r="2326" spans="1:3">
      <c r="A2326" s="593" t="s">
        <v>4053</v>
      </c>
      <c r="B2326" s="593" t="s">
        <v>12129</v>
      </c>
      <c r="C2326" s="593" t="s">
        <v>265</v>
      </c>
    </row>
    <row r="2327" spans="1:3">
      <c r="A2327" s="593" t="s">
        <v>9904</v>
      </c>
      <c r="B2327" s="593" t="s">
        <v>12129</v>
      </c>
      <c r="C2327" s="593" t="s">
        <v>7312</v>
      </c>
    </row>
    <row r="2328" spans="1:3">
      <c r="A2328" s="593" t="s">
        <v>9906</v>
      </c>
      <c r="B2328" s="593" t="s">
        <v>12129</v>
      </c>
      <c r="C2328" s="593" t="s">
        <v>7314</v>
      </c>
    </row>
    <row r="2329" spans="1:3">
      <c r="A2329" s="593" t="s">
        <v>5733</v>
      </c>
      <c r="B2329" s="593" t="s">
        <v>12129</v>
      </c>
      <c r="C2329" s="593" t="s">
        <v>7316</v>
      </c>
    </row>
    <row r="2330" spans="1:3">
      <c r="A2330" s="593" t="s">
        <v>9908</v>
      </c>
      <c r="B2330" s="593" t="s">
        <v>12129</v>
      </c>
      <c r="C2330" s="593" t="s">
        <v>6229</v>
      </c>
    </row>
    <row r="2331" spans="1:3">
      <c r="A2331" s="593" t="s">
        <v>1742</v>
      </c>
      <c r="B2331" s="593" t="s">
        <v>12129</v>
      </c>
      <c r="C2331" s="593" t="s">
        <v>6991</v>
      </c>
    </row>
    <row r="2332" spans="1:3">
      <c r="A2332" s="593" t="s">
        <v>6479</v>
      </c>
      <c r="B2332" s="593" t="s">
        <v>12129</v>
      </c>
      <c r="C2332" s="593" t="s">
        <v>5325</v>
      </c>
    </row>
    <row r="2333" spans="1:3">
      <c r="A2333" s="593" t="s">
        <v>9911</v>
      </c>
      <c r="B2333" s="593" t="s">
        <v>12129</v>
      </c>
      <c r="C2333" s="593" t="s">
        <v>164</v>
      </c>
    </row>
    <row r="2334" spans="1:3">
      <c r="A2334" s="593" t="s">
        <v>482</v>
      </c>
      <c r="B2334" s="593" t="s">
        <v>12129</v>
      </c>
      <c r="C2334" s="593" t="s">
        <v>3562</v>
      </c>
    </row>
    <row r="2335" spans="1:3">
      <c r="A2335" s="593" t="s">
        <v>9915</v>
      </c>
      <c r="B2335" s="593" t="s">
        <v>12129</v>
      </c>
      <c r="C2335" s="593" t="s">
        <v>3453</v>
      </c>
    </row>
    <row r="2336" spans="1:3">
      <c r="A2336" s="593" t="s">
        <v>9918</v>
      </c>
      <c r="B2336" s="593" t="s">
        <v>12129</v>
      </c>
      <c r="C2336" s="593" t="s">
        <v>7335</v>
      </c>
    </row>
    <row r="2337" spans="1:3">
      <c r="A2337" s="593" t="s">
        <v>9919</v>
      </c>
      <c r="B2337" s="593" t="s">
        <v>12129</v>
      </c>
      <c r="C2337" s="593" t="s">
        <v>7336</v>
      </c>
    </row>
    <row r="2338" spans="1:3">
      <c r="A2338" s="593" t="s">
        <v>5646</v>
      </c>
      <c r="B2338" s="593" t="s">
        <v>12129</v>
      </c>
      <c r="C2338" s="593" t="s">
        <v>5357</v>
      </c>
    </row>
    <row r="2339" spans="1:3">
      <c r="A2339" s="593" t="s">
        <v>5646</v>
      </c>
      <c r="B2339" s="593" t="s">
        <v>12129</v>
      </c>
      <c r="C2339" s="593" t="s">
        <v>5357</v>
      </c>
    </row>
    <row r="2340" spans="1:3">
      <c r="A2340" s="593" t="s">
        <v>9921</v>
      </c>
      <c r="B2340" s="593" t="s">
        <v>12129</v>
      </c>
      <c r="C2340" s="593" t="s">
        <v>1554</v>
      </c>
    </row>
    <row r="2341" spans="1:3">
      <c r="A2341" s="593" t="s">
        <v>9922</v>
      </c>
      <c r="B2341" s="593" t="s">
        <v>12129</v>
      </c>
      <c r="C2341" s="593" t="s">
        <v>7340</v>
      </c>
    </row>
    <row r="2342" spans="1:3">
      <c r="A2342" s="593" t="s">
        <v>9923</v>
      </c>
      <c r="B2342" s="593" t="s">
        <v>12129</v>
      </c>
      <c r="C2342" s="593" t="s">
        <v>7346</v>
      </c>
    </row>
    <row r="2343" spans="1:3">
      <c r="A2343" s="593" t="s">
        <v>8563</v>
      </c>
      <c r="B2343" s="593" t="s">
        <v>12129</v>
      </c>
      <c r="C2343" s="593" t="s">
        <v>7347</v>
      </c>
    </row>
    <row r="2344" spans="1:3">
      <c r="A2344" s="593" t="s">
        <v>9926</v>
      </c>
      <c r="B2344" s="593" t="s">
        <v>12129</v>
      </c>
      <c r="C2344" s="593" t="s">
        <v>7349</v>
      </c>
    </row>
    <row r="2345" spans="1:3">
      <c r="A2345" s="593" t="s">
        <v>9929</v>
      </c>
      <c r="B2345" s="593" t="s">
        <v>12129</v>
      </c>
      <c r="C2345" s="593" t="s">
        <v>867</v>
      </c>
    </row>
    <row r="2346" spans="1:3">
      <c r="A2346" s="593" t="s">
        <v>3898</v>
      </c>
      <c r="B2346" s="593" t="s">
        <v>12129</v>
      </c>
      <c r="C2346" s="593" t="s">
        <v>7359</v>
      </c>
    </row>
    <row r="2347" spans="1:3">
      <c r="A2347" s="593" t="s">
        <v>4095</v>
      </c>
      <c r="B2347" s="593" t="s">
        <v>12129</v>
      </c>
      <c r="C2347" s="593" t="s">
        <v>7361</v>
      </c>
    </row>
    <row r="2348" spans="1:3">
      <c r="A2348" s="593" t="s">
        <v>9933</v>
      </c>
      <c r="B2348" s="593" t="s">
        <v>12129</v>
      </c>
      <c r="C2348" s="593" t="s">
        <v>7362</v>
      </c>
    </row>
    <row r="2349" spans="1:3">
      <c r="A2349" s="593" t="s">
        <v>3230</v>
      </c>
      <c r="B2349" s="593" t="s">
        <v>12129</v>
      </c>
      <c r="C2349" s="593" t="s">
        <v>7369</v>
      </c>
    </row>
    <row r="2350" spans="1:3">
      <c r="A2350" s="593" t="s">
        <v>7092</v>
      </c>
      <c r="B2350" s="593" t="s">
        <v>12129</v>
      </c>
      <c r="C2350" s="593" t="s">
        <v>5769</v>
      </c>
    </row>
    <row r="2351" spans="1:3">
      <c r="A2351" s="593" t="s">
        <v>7619</v>
      </c>
      <c r="B2351" s="593" t="s">
        <v>12129</v>
      </c>
      <c r="C2351" s="593" t="s">
        <v>7374</v>
      </c>
    </row>
    <row r="2352" spans="1:3">
      <c r="A2352" s="593" t="s">
        <v>9936</v>
      </c>
      <c r="B2352" s="593" t="s">
        <v>12129</v>
      </c>
      <c r="C2352" s="593" t="s">
        <v>5343</v>
      </c>
    </row>
    <row r="2353" spans="1:3">
      <c r="A2353" s="593" t="s">
        <v>9938</v>
      </c>
      <c r="B2353" s="593" t="s">
        <v>12129</v>
      </c>
      <c r="C2353" s="593" t="s">
        <v>7376</v>
      </c>
    </row>
    <row r="2354" spans="1:3">
      <c r="A2354" s="593" t="s">
        <v>6358</v>
      </c>
      <c r="B2354" s="593" t="s">
        <v>12129</v>
      </c>
      <c r="C2354" s="593" t="s">
        <v>7381</v>
      </c>
    </row>
    <row r="2355" spans="1:3">
      <c r="A2355" s="593" t="s">
        <v>9941</v>
      </c>
      <c r="B2355" s="593" t="s">
        <v>12129</v>
      </c>
      <c r="C2355" s="593" t="s">
        <v>10957</v>
      </c>
    </row>
    <row r="2356" spans="1:3">
      <c r="A2356" s="593" t="s">
        <v>1887</v>
      </c>
      <c r="B2356" s="593" t="s">
        <v>12129</v>
      </c>
      <c r="C2356" s="593" t="s">
        <v>3485</v>
      </c>
    </row>
    <row r="2357" spans="1:3">
      <c r="A2357" s="593" t="s">
        <v>1639</v>
      </c>
      <c r="B2357" s="593" t="s">
        <v>12129</v>
      </c>
      <c r="C2357" s="593" t="s">
        <v>7971</v>
      </c>
    </row>
    <row r="2358" spans="1:3">
      <c r="A2358" s="593" t="s">
        <v>9541</v>
      </c>
      <c r="B2358" s="593" t="s">
        <v>12129</v>
      </c>
      <c r="C2358" s="593" t="s">
        <v>12199</v>
      </c>
    </row>
    <row r="2359" spans="1:3">
      <c r="A2359" s="593" t="s">
        <v>9942</v>
      </c>
      <c r="B2359" s="593" t="s">
        <v>12129</v>
      </c>
      <c r="C2359" s="593" t="s">
        <v>8636</v>
      </c>
    </row>
    <row r="2360" spans="1:3">
      <c r="A2360" s="593" t="s">
        <v>9945</v>
      </c>
      <c r="B2360" s="593" t="s">
        <v>12129</v>
      </c>
      <c r="C2360" s="593" t="s">
        <v>12200</v>
      </c>
    </row>
    <row r="2361" spans="1:3">
      <c r="A2361" s="593" t="s">
        <v>9947</v>
      </c>
      <c r="B2361" s="593" t="s">
        <v>12129</v>
      </c>
      <c r="C2361" s="593" t="s">
        <v>7391</v>
      </c>
    </row>
    <row r="2362" spans="1:3">
      <c r="A2362" s="593" t="s">
        <v>605</v>
      </c>
      <c r="B2362" s="593" t="s">
        <v>12129</v>
      </c>
      <c r="C2362" s="593" t="s">
        <v>7396</v>
      </c>
    </row>
    <row r="2363" spans="1:3">
      <c r="A2363" s="593" t="s">
        <v>9949</v>
      </c>
      <c r="B2363" s="593" t="s">
        <v>12129</v>
      </c>
      <c r="C2363" s="593" t="s">
        <v>2786</v>
      </c>
    </row>
    <row r="2364" spans="1:3">
      <c r="A2364" s="593" t="s">
        <v>9950</v>
      </c>
      <c r="B2364" s="593" t="s">
        <v>12129</v>
      </c>
      <c r="C2364" s="593" t="s">
        <v>4381</v>
      </c>
    </row>
    <row r="2365" spans="1:3">
      <c r="A2365" s="593" t="s">
        <v>9952</v>
      </c>
      <c r="B2365" s="593" t="s">
        <v>12129</v>
      </c>
      <c r="C2365" s="593" t="s">
        <v>10471</v>
      </c>
    </row>
    <row r="2366" spans="1:3">
      <c r="A2366" s="593" t="s">
        <v>9956</v>
      </c>
      <c r="B2366" s="593" t="s">
        <v>12129</v>
      </c>
      <c r="C2366" s="593" t="s">
        <v>852</v>
      </c>
    </row>
    <row r="2367" spans="1:3">
      <c r="A2367" s="593" t="s">
        <v>4925</v>
      </c>
      <c r="B2367" s="593" t="s">
        <v>12129</v>
      </c>
      <c r="C2367" s="593" t="s">
        <v>7204</v>
      </c>
    </row>
    <row r="2368" spans="1:3">
      <c r="A2368" s="593" t="s">
        <v>750</v>
      </c>
      <c r="B2368" s="593" t="s">
        <v>12129</v>
      </c>
      <c r="C2368" s="593" t="s">
        <v>4814</v>
      </c>
    </row>
    <row r="2369" spans="1:3">
      <c r="A2369" s="593" t="s">
        <v>7014</v>
      </c>
      <c r="B2369" s="593" t="s">
        <v>12129</v>
      </c>
      <c r="C2369" s="593" t="s">
        <v>7413</v>
      </c>
    </row>
    <row r="2370" spans="1:3">
      <c r="A2370" s="593" t="s">
        <v>9959</v>
      </c>
      <c r="B2370" s="593" t="s">
        <v>12129</v>
      </c>
      <c r="C2370" s="593" t="s">
        <v>11751</v>
      </c>
    </row>
    <row r="2371" spans="1:3">
      <c r="A2371" s="593" t="s">
        <v>9960</v>
      </c>
      <c r="B2371" s="593" t="s">
        <v>12129</v>
      </c>
      <c r="C2371" s="593" t="s">
        <v>7423</v>
      </c>
    </row>
    <row r="2372" spans="1:3">
      <c r="A2372" s="593" t="s">
        <v>9965</v>
      </c>
      <c r="B2372" s="593" t="s">
        <v>12129</v>
      </c>
      <c r="C2372" s="593" t="s">
        <v>6317</v>
      </c>
    </row>
    <row r="2373" spans="1:3">
      <c r="A2373" s="593" t="s">
        <v>1802</v>
      </c>
      <c r="B2373" s="593" t="s">
        <v>12129</v>
      </c>
      <c r="C2373" s="593" t="s">
        <v>7426</v>
      </c>
    </row>
    <row r="2374" spans="1:3">
      <c r="A2374" s="593" t="s">
        <v>9966</v>
      </c>
      <c r="B2374" s="593" t="s">
        <v>12129</v>
      </c>
      <c r="C2374" s="593" t="s">
        <v>1570</v>
      </c>
    </row>
    <row r="2375" spans="1:3">
      <c r="A2375" s="593" t="s">
        <v>9970</v>
      </c>
      <c r="B2375" s="593" t="s">
        <v>12129</v>
      </c>
      <c r="C2375" s="593" t="s">
        <v>7434</v>
      </c>
    </row>
    <row r="2376" spans="1:3">
      <c r="A2376" s="593" t="s">
        <v>9977</v>
      </c>
      <c r="B2376" s="593" t="s">
        <v>12129</v>
      </c>
      <c r="C2376" s="593" t="s">
        <v>2534</v>
      </c>
    </row>
    <row r="2377" spans="1:3">
      <c r="A2377" s="593" t="s">
        <v>9979</v>
      </c>
      <c r="B2377" s="593" t="s">
        <v>12129</v>
      </c>
      <c r="C2377" s="593" t="s">
        <v>3537</v>
      </c>
    </row>
    <row r="2378" spans="1:3">
      <c r="A2378" s="593" t="s">
        <v>5753</v>
      </c>
      <c r="B2378" s="593" t="s">
        <v>12129</v>
      </c>
      <c r="C2378" s="593" t="s">
        <v>11198</v>
      </c>
    </row>
    <row r="2379" spans="1:3">
      <c r="A2379" s="593" t="s">
        <v>5327</v>
      </c>
      <c r="B2379" s="593" t="s">
        <v>12129</v>
      </c>
      <c r="C2379" s="593" t="s">
        <v>7443</v>
      </c>
    </row>
    <row r="2380" spans="1:3">
      <c r="A2380" s="593" t="s">
        <v>9981</v>
      </c>
      <c r="B2380" s="593" t="s">
        <v>12129</v>
      </c>
      <c r="C2380" s="593" t="s">
        <v>11298</v>
      </c>
    </row>
    <row r="2381" spans="1:3">
      <c r="A2381" s="593" t="s">
        <v>3922</v>
      </c>
      <c r="B2381" s="593" t="s">
        <v>12129</v>
      </c>
      <c r="C2381" s="593" t="s">
        <v>12202</v>
      </c>
    </row>
    <row r="2382" spans="1:3">
      <c r="A2382" s="593" t="s">
        <v>9983</v>
      </c>
      <c r="B2382" s="593" t="s">
        <v>12129</v>
      </c>
      <c r="C2382" s="593" t="s">
        <v>995</v>
      </c>
    </row>
    <row r="2383" spans="1:3">
      <c r="A2383" s="593" t="s">
        <v>1043</v>
      </c>
      <c r="B2383" s="593" t="s">
        <v>12129</v>
      </c>
      <c r="C2383" s="593" t="s">
        <v>7549</v>
      </c>
    </row>
    <row r="2384" spans="1:3">
      <c r="A2384" s="593" t="s">
        <v>9985</v>
      </c>
      <c r="B2384" s="593" t="s">
        <v>12129</v>
      </c>
      <c r="C2384" s="593" t="s">
        <v>12203</v>
      </c>
    </row>
    <row r="2385" spans="1:3">
      <c r="A2385" s="593" t="s">
        <v>9989</v>
      </c>
      <c r="B2385" s="593" t="s">
        <v>12129</v>
      </c>
      <c r="C2385" s="593" t="s">
        <v>12205</v>
      </c>
    </row>
    <row r="2386" spans="1:3">
      <c r="A2386" s="593" t="s">
        <v>9990</v>
      </c>
      <c r="B2386" s="593" t="s">
        <v>12129</v>
      </c>
      <c r="C2386" s="593" t="s">
        <v>5415</v>
      </c>
    </row>
    <row r="2387" spans="1:3">
      <c r="A2387" s="593" t="s">
        <v>9994</v>
      </c>
      <c r="B2387" s="593" t="s">
        <v>12129</v>
      </c>
      <c r="C2387" s="593" t="s">
        <v>7455</v>
      </c>
    </row>
    <row r="2388" spans="1:3">
      <c r="A2388" s="593" t="s">
        <v>1589</v>
      </c>
      <c r="B2388" s="593" t="s">
        <v>12129</v>
      </c>
      <c r="C2388" s="593" t="s">
        <v>7457</v>
      </c>
    </row>
    <row r="2389" spans="1:3">
      <c r="A2389" s="593" t="s">
        <v>9995</v>
      </c>
      <c r="B2389" s="593" t="s">
        <v>12129</v>
      </c>
      <c r="C2389" s="593" t="s">
        <v>6545</v>
      </c>
    </row>
    <row r="2390" spans="1:3">
      <c r="A2390" s="593" t="s">
        <v>808</v>
      </c>
      <c r="B2390" s="593" t="s">
        <v>12129</v>
      </c>
      <c r="C2390" s="593" t="s">
        <v>3000</v>
      </c>
    </row>
    <row r="2391" spans="1:3">
      <c r="A2391" s="593" t="s">
        <v>9997</v>
      </c>
      <c r="B2391" s="593" t="s">
        <v>12129</v>
      </c>
      <c r="C2391" s="593" t="s">
        <v>7467</v>
      </c>
    </row>
    <row r="2392" spans="1:3">
      <c r="A2392" s="593" t="s">
        <v>1367</v>
      </c>
      <c r="B2392" s="593" t="s">
        <v>12129</v>
      </c>
      <c r="C2392" s="593" t="s">
        <v>7469</v>
      </c>
    </row>
    <row r="2393" spans="1:3">
      <c r="A2393" s="593" t="s">
        <v>10003</v>
      </c>
      <c r="B2393" s="593" t="s">
        <v>12129</v>
      </c>
      <c r="C2393" s="593" t="s">
        <v>7472</v>
      </c>
    </row>
    <row r="2394" spans="1:3">
      <c r="A2394" s="593" t="s">
        <v>10004</v>
      </c>
      <c r="B2394" s="593" t="s">
        <v>12129</v>
      </c>
      <c r="C2394" s="593" t="s">
        <v>7478</v>
      </c>
    </row>
    <row r="2395" spans="1:3">
      <c r="A2395" s="593" t="s">
        <v>8857</v>
      </c>
      <c r="B2395" s="593" t="s">
        <v>12129</v>
      </c>
      <c r="C2395" s="593" t="s">
        <v>12209</v>
      </c>
    </row>
    <row r="2396" spans="1:3">
      <c r="A2396" s="593" t="s">
        <v>10006</v>
      </c>
      <c r="B2396" s="593" t="s">
        <v>12129</v>
      </c>
      <c r="C2396" s="593" t="s">
        <v>3827</v>
      </c>
    </row>
    <row r="2397" spans="1:3">
      <c r="A2397" s="593" t="s">
        <v>10008</v>
      </c>
      <c r="B2397" s="593" t="s">
        <v>12129</v>
      </c>
      <c r="C2397" s="593" t="s">
        <v>7483</v>
      </c>
    </row>
    <row r="2398" spans="1:3">
      <c r="A2398" s="593" t="s">
        <v>9158</v>
      </c>
      <c r="B2398" s="593" t="s">
        <v>12129</v>
      </c>
      <c r="C2398" s="593" t="s">
        <v>7486</v>
      </c>
    </row>
    <row r="2399" spans="1:3">
      <c r="A2399" s="593" t="s">
        <v>10010</v>
      </c>
      <c r="B2399" s="593" t="s">
        <v>12129</v>
      </c>
      <c r="C2399" s="593" t="s">
        <v>7489</v>
      </c>
    </row>
    <row r="2400" spans="1:3">
      <c r="A2400" s="593" t="s">
        <v>8513</v>
      </c>
      <c r="B2400" s="593" t="s">
        <v>12129</v>
      </c>
      <c r="C2400" s="593" t="s">
        <v>7491</v>
      </c>
    </row>
    <row r="2401" spans="1:3">
      <c r="A2401" s="593" t="s">
        <v>9378</v>
      </c>
      <c r="B2401" s="593" t="s">
        <v>12129</v>
      </c>
      <c r="C2401" s="593" t="s">
        <v>7492</v>
      </c>
    </row>
    <row r="2402" spans="1:3">
      <c r="A2402" s="593" t="s">
        <v>9177</v>
      </c>
      <c r="B2402" s="593" t="s">
        <v>12129</v>
      </c>
      <c r="C2402" s="593" t="s">
        <v>11551</v>
      </c>
    </row>
    <row r="2403" spans="1:3">
      <c r="A2403" s="593" t="s">
        <v>5565</v>
      </c>
      <c r="B2403" s="593" t="s">
        <v>12129</v>
      </c>
      <c r="C2403" s="593" t="s">
        <v>12211</v>
      </c>
    </row>
    <row r="2404" spans="1:3">
      <c r="A2404" s="593" t="s">
        <v>10550</v>
      </c>
      <c r="B2404" s="593" t="s">
        <v>12129</v>
      </c>
      <c r="C2404" s="593" t="s">
        <v>11322</v>
      </c>
    </row>
    <row r="2405" spans="1:3">
      <c r="A2405" s="593" t="s">
        <v>139</v>
      </c>
      <c r="B2405" s="593" t="s">
        <v>12129</v>
      </c>
      <c r="C2405" s="593" t="s">
        <v>2118</v>
      </c>
    </row>
    <row r="2406" spans="1:3">
      <c r="A2406" s="593" t="s">
        <v>10014</v>
      </c>
      <c r="B2406" s="593" t="s">
        <v>12129</v>
      </c>
      <c r="C2406" s="593" t="s">
        <v>7501</v>
      </c>
    </row>
    <row r="2407" spans="1:3">
      <c r="A2407" s="593" t="s">
        <v>10016</v>
      </c>
      <c r="B2407" s="593" t="s">
        <v>12129</v>
      </c>
      <c r="C2407" s="593" t="s">
        <v>7502</v>
      </c>
    </row>
    <row r="2408" spans="1:3">
      <c r="A2408" s="593" t="s">
        <v>2005</v>
      </c>
      <c r="B2408" s="593" t="s">
        <v>12129</v>
      </c>
      <c r="C2408" s="593" t="s">
        <v>7507</v>
      </c>
    </row>
    <row r="2409" spans="1:3">
      <c r="A2409" s="593" t="s">
        <v>9917</v>
      </c>
      <c r="B2409" s="593" t="s">
        <v>12129</v>
      </c>
      <c r="C2409" s="593" t="s">
        <v>7510</v>
      </c>
    </row>
    <row r="2410" spans="1:3">
      <c r="A2410" s="593" t="s">
        <v>7641</v>
      </c>
      <c r="B2410" s="593" t="s">
        <v>12129</v>
      </c>
      <c r="C2410" s="593" t="s">
        <v>4555</v>
      </c>
    </row>
    <row r="2411" spans="1:3">
      <c r="A2411" s="593" t="s">
        <v>10019</v>
      </c>
      <c r="B2411" s="593" t="s">
        <v>12129</v>
      </c>
      <c r="C2411" s="593" t="s">
        <v>7515</v>
      </c>
    </row>
    <row r="2412" spans="1:3">
      <c r="A2412" s="593" t="s">
        <v>693</v>
      </c>
      <c r="B2412" s="593" t="s">
        <v>12129</v>
      </c>
      <c r="C2412" s="593" t="s">
        <v>7521</v>
      </c>
    </row>
    <row r="2413" spans="1:3">
      <c r="A2413" s="593" t="s">
        <v>5435</v>
      </c>
      <c r="B2413" s="593" t="s">
        <v>12129</v>
      </c>
      <c r="C2413" s="593" t="s">
        <v>4168</v>
      </c>
    </row>
    <row r="2414" spans="1:3">
      <c r="A2414" s="593" t="s">
        <v>10024</v>
      </c>
      <c r="B2414" s="593" t="s">
        <v>12129</v>
      </c>
      <c r="C2414" s="593" t="s">
        <v>897</v>
      </c>
    </row>
    <row r="2415" spans="1:3">
      <c r="A2415" s="593" t="s">
        <v>10026</v>
      </c>
      <c r="B2415" s="593" t="s">
        <v>12129</v>
      </c>
      <c r="C2415" s="593" t="s">
        <v>7532</v>
      </c>
    </row>
    <row r="2416" spans="1:3">
      <c r="A2416" s="593" t="s">
        <v>9634</v>
      </c>
      <c r="B2416" s="593" t="s">
        <v>12129</v>
      </c>
      <c r="C2416" s="593" t="s">
        <v>7536</v>
      </c>
    </row>
    <row r="2417" spans="1:3">
      <c r="A2417" s="593" t="s">
        <v>10028</v>
      </c>
      <c r="B2417" s="593" t="s">
        <v>12129</v>
      </c>
      <c r="C2417" s="593" t="s">
        <v>5758</v>
      </c>
    </row>
    <row r="2418" spans="1:3">
      <c r="A2418" s="593" t="s">
        <v>9597</v>
      </c>
      <c r="B2418" s="593" t="s">
        <v>12129</v>
      </c>
      <c r="C2418" s="593" t="s">
        <v>3421</v>
      </c>
    </row>
    <row r="2419" spans="1:3">
      <c r="A2419" s="593" t="s">
        <v>3264</v>
      </c>
      <c r="B2419" s="593" t="s">
        <v>12129</v>
      </c>
      <c r="C2419" s="593" t="s">
        <v>4657</v>
      </c>
    </row>
    <row r="2420" spans="1:3">
      <c r="A2420" s="593" t="s">
        <v>10030</v>
      </c>
      <c r="B2420" s="593" t="s">
        <v>12129</v>
      </c>
      <c r="C2420" s="593" t="s">
        <v>6815</v>
      </c>
    </row>
    <row r="2421" spans="1:3">
      <c r="A2421" s="593" t="s">
        <v>10032</v>
      </c>
      <c r="B2421" s="593" t="s">
        <v>12129</v>
      </c>
      <c r="C2421" s="593" t="s">
        <v>6826</v>
      </c>
    </row>
    <row r="2422" spans="1:3">
      <c r="A2422" s="593" t="s">
        <v>1190</v>
      </c>
      <c r="B2422" s="593" t="s">
        <v>12129</v>
      </c>
      <c r="C2422" s="593" t="s">
        <v>7393</v>
      </c>
    </row>
    <row r="2423" spans="1:3">
      <c r="A2423" s="593" t="s">
        <v>10033</v>
      </c>
      <c r="B2423" s="593" t="s">
        <v>12129</v>
      </c>
      <c r="C2423" s="593" t="s">
        <v>7548</v>
      </c>
    </row>
    <row r="2424" spans="1:3">
      <c r="A2424" s="593" t="s">
        <v>4143</v>
      </c>
      <c r="B2424" s="593" t="s">
        <v>12129</v>
      </c>
      <c r="C2424" s="593" t="s">
        <v>4202</v>
      </c>
    </row>
    <row r="2425" spans="1:3">
      <c r="A2425" s="593" t="s">
        <v>1957</v>
      </c>
      <c r="B2425" s="593" t="s">
        <v>12129</v>
      </c>
      <c r="C2425" s="593" t="s">
        <v>2627</v>
      </c>
    </row>
    <row r="2426" spans="1:3">
      <c r="A2426" s="593" t="s">
        <v>10035</v>
      </c>
      <c r="B2426" s="593" t="s">
        <v>12129</v>
      </c>
      <c r="C2426" s="593" t="s">
        <v>7013</v>
      </c>
    </row>
    <row r="2427" spans="1:3">
      <c r="A2427" s="593" t="s">
        <v>3014</v>
      </c>
      <c r="B2427" s="593" t="s">
        <v>12129</v>
      </c>
      <c r="C2427" s="593" t="s">
        <v>7564</v>
      </c>
    </row>
    <row r="2428" spans="1:3">
      <c r="A2428" s="593" t="s">
        <v>5185</v>
      </c>
      <c r="B2428" s="593" t="s">
        <v>12129</v>
      </c>
      <c r="C2428" s="593" t="s">
        <v>957</v>
      </c>
    </row>
    <row r="2429" spans="1:3">
      <c r="A2429" s="593" t="s">
        <v>10036</v>
      </c>
      <c r="B2429" s="593" t="s">
        <v>12129</v>
      </c>
      <c r="C2429" s="593" t="s">
        <v>7573</v>
      </c>
    </row>
    <row r="2430" spans="1:3">
      <c r="A2430" s="593" t="s">
        <v>9957</v>
      </c>
      <c r="B2430" s="593" t="s">
        <v>12129</v>
      </c>
      <c r="C2430" s="593" t="s">
        <v>6628</v>
      </c>
    </row>
    <row r="2431" spans="1:3">
      <c r="A2431" s="593" t="s">
        <v>10037</v>
      </c>
      <c r="B2431" s="593" t="s">
        <v>12129</v>
      </c>
      <c r="C2431" s="593" t="s">
        <v>6893</v>
      </c>
    </row>
    <row r="2432" spans="1:3">
      <c r="A2432" s="593" t="s">
        <v>10038</v>
      </c>
      <c r="B2432" s="593" t="s">
        <v>12129</v>
      </c>
      <c r="C2432" s="593" t="s">
        <v>1770</v>
      </c>
    </row>
    <row r="2433" spans="1:3">
      <c r="A2433" s="593" t="s">
        <v>10042</v>
      </c>
      <c r="B2433" s="593" t="s">
        <v>12129</v>
      </c>
      <c r="C2433" s="593" t="s">
        <v>7588</v>
      </c>
    </row>
    <row r="2434" spans="1:3">
      <c r="A2434" s="593" t="s">
        <v>10043</v>
      </c>
      <c r="B2434" s="593" t="s">
        <v>12129</v>
      </c>
      <c r="C2434" s="593" t="s">
        <v>7590</v>
      </c>
    </row>
    <row r="2435" spans="1:3">
      <c r="A2435" s="593" t="s">
        <v>10045</v>
      </c>
      <c r="B2435" s="593" t="s">
        <v>12129</v>
      </c>
      <c r="C2435" s="593" t="s">
        <v>1644</v>
      </c>
    </row>
    <row r="2436" spans="1:3">
      <c r="A2436" s="593" t="s">
        <v>6301</v>
      </c>
      <c r="B2436" s="593" t="s">
        <v>12129</v>
      </c>
      <c r="C2436" s="593" t="s">
        <v>7592</v>
      </c>
    </row>
    <row r="2437" spans="1:3">
      <c r="A2437" s="593" t="s">
        <v>1305</v>
      </c>
      <c r="B2437" s="593" t="s">
        <v>12129</v>
      </c>
      <c r="C2437" s="593" t="s">
        <v>5067</v>
      </c>
    </row>
    <row r="2438" spans="1:3">
      <c r="A2438" s="593" t="s">
        <v>10046</v>
      </c>
      <c r="B2438" s="593" t="s">
        <v>12129</v>
      </c>
      <c r="C2438" s="593" t="s">
        <v>7603</v>
      </c>
    </row>
    <row r="2439" spans="1:3">
      <c r="A2439" s="593" t="s">
        <v>10049</v>
      </c>
      <c r="B2439" s="593" t="s">
        <v>12129</v>
      </c>
      <c r="C2439" s="593" t="s">
        <v>7609</v>
      </c>
    </row>
    <row r="2440" spans="1:3">
      <c r="A2440" s="593" t="s">
        <v>10052</v>
      </c>
      <c r="B2440" s="593" t="s">
        <v>12129</v>
      </c>
      <c r="C2440" s="593" t="s">
        <v>7615</v>
      </c>
    </row>
    <row r="2441" spans="1:3">
      <c r="A2441" s="593" t="s">
        <v>10053</v>
      </c>
      <c r="B2441" s="593" t="s">
        <v>12129</v>
      </c>
      <c r="C2441" s="593" t="s">
        <v>526</v>
      </c>
    </row>
    <row r="2442" spans="1:3">
      <c r="A2442" s="593" t="s">
        <v>719</v>
      </c>
      <c r="B2442" s="593" t="s">
        <v>12129</v>
      </c>
      <c r="C2442" s="593" t="s">
        <v>2478</v>
      </c>
    </row>
    <row r="2443" spans="1:3">
      <c r="A2443" s="593" t="s">
        <v>10055</v>
      </c>
      <c r="B2443" s="593" t="s">
        <v>12129</v>
      </c>
      <c r="C2443" s="593" t="s">
        <v>7622</v>
      </c>
    </row>
    <row r="2444" spans="1:3">
      <c r="A2444" s="593" t="s">
        <v>6973</v>
      </c>
      <c r="B2444" s="593" t="s">
        <v>12129</v>
      </c>
      <c r="C2444" s="593" t="s">
        <v>518</v>
      </c>
    </row>
    <row r="2445" spans="1:3">
      <c r="A2445" s="593" t="s">
        <v>1082</v>
      </c>
      <c r="B2445" s="593" t="s">
        <v>12129</v>
      </c>
      <c r="C2445" s="593" t="s">
        <v>1320</v>
      </c>
    </row>
    <row r="2446" spans="1:3">
      <c r="A2446" s="593" t="s">
        <v>1191</v>
      </c>
      <c r="B2446" s="593" t="s">
        <v>12129</v>
      </c>
      <c r="C2446" s="593" t="s">
        <v>7625</v>
      </c>
    </row>
    <row r="2447" spans="1:3">
      <c r="A2447" s="593" t="s">
        <v>2457</v>
      </c>
      <c r="B2447" s="593" t="s">
        <v>12129</v>
      </c>
      <c r="C2447" s="593" t="s">
        <v>1192</v>
      </c>
    </row>
    <row r="2448" spans="1:3">
      <c r="A2448" s="593" t="s">
        <v>10059</v>
      </c>
      <c r="B2448" s="593" t="s">
        <v>12129</v>
      </c>
      <c r="C2448" s="593" t="s">
        <v>6517</v>
      </c>
    </row>
    <row r="2449" spans="1:3">
      <c r="A2449" s="593" t="s">
        <v>9869</v>
      </c>
      <c r="B2449" s="593" t="s">
        <v>12129</v>
      </c>
      <c r="C2449" s="593" t="s">
        <v>11394</v>
      </c>
    </row>
    <row r="2450" spans="1:3">
      <c r="A2450" s="593" t="s">
        <v>10061</v>
      </c>
      <c r="B2450" s="593" t="s">
        <v>12129</v>
      </c>
      <c r="C2450" s="593" t="s">
        <v>7639</v>
      </c>
    </row>
    <row r="2451" spans="1:3">
      <c r="A2451" s="593" t="s">
        <v>9369</v>
      </c>
      <c r="B2451" s="593" t="s">
        <v>12129</v>
      </c>
      <c r="C2451" s="593" t="s">
        <v>4950</v>
      </c>
    </row>
    <row r="2452" spans="1:3">
      <c r="A2452" s="593" t="s">
        <v>5235</v>
      </c>
      <c r="B2452" s="593" t="s">
        <v>12129</v>
      </c>
      <c r="C2452" s="593" t="s">
        <v>7025</v>
      </c>
    </row>
    <row r="2453" spans="1:3">
      <c r="A2453" s="593" t="s">
        <v>10066</v>
      </c>
      <c r="B2453" s="593" t="s">
        <v>12129</v>
      </c>
      <c r="C2453" s="593" t="s">
        <v>7647</v>
      </c>
    </row>
    <row r="2454" spans="1:3">
      <c r="A2454" s="593" t="s">
        <v>10068</v>
      </c>
      <c r="B2454" s="593" t="s">
        <v>12129</v>
      </c>
      <c r="C2454" s="593" t="s">
        <v>7650</v>
      </c>
    </row>
    <row r="2455" spans="1:3">
      <c r="A2455" s="593" t="s">
        <v>10070</v>
      </c>
      <c r="B2455" s="593" t="s">
        <v>12129</v>
      </c>
      <c r="C2455" s="593" t="s">
        <v>7657</v>
      </c>
    </row>
    <row r="2456" spans="1:3">
      <c r="A2456" s="593" t="s">
        <v>3033</v>
      </c>
      <c r="B2456" s="593" t="s">
        <v>12129</v>
      </c>
      <c r="C2456" s="593" t="s">
        <v>6746</v>
      </c>
    </row>
    <row r="2457" spans="1:3">
      <c r="A2457" s="593" t="s">
        <v>10072</v>
      </c>
      <c r="B2457" s="593" t="s">
        <v>12129</v>
      </c>
      <c r="C2457" s="593" t="s">
        <v>7666</v>
      </c>
    </row>
    <row r="2458" spans="1:3">
      <c r="A2458" s="593" t="s">
        <v>1354</v>
      </c>
      <c r="B2458" s="593" t="s">
        <v>12129</v>
      </c>
      <c r="C2458" s="593" t="s">
        <v>2647</v>
      </c>
    </row>
    <row r="2459" spans="1:3">
      <c r="A2459" s="593" t="s">
        <v>10075</v>
      </c>
      <c r="B2459" s="593" t="s">
        <v>12129</v>
      </c>
      <c r="C2459" s="593" t="s">
        <v>6096</v>
      </c>
    </row>
    <row r="2460" spans="1:3">
      <c r="A2460" s="593" t="s">
        <v>156</v>
      </c>
      <c r="B2460" s="593" t="s">
        <v>12129</v>
      </c>
      <c r="C2460" s="593" t="s">
        <v>3662</v>
      </c>
    </row>
    <row r="2461" spans="1:3">
      <c r="A2461" s="593" t="s">
        <v>10076</v>
      </c>
      <c r="B2461" s="593" t="s">
        <v>12129</v>
      </c>
      <c r="C2461" s="593" t="s">
        <v>7671</v>
      </c>
    </row>
    <row r="2462" spans="1:3">
      <c r="A2462" s="593" t="s">
        <v>10077</v>
      </c>
      <c r="B2462" s="593" t="s">
        <v>12129</v>
      </c>
      <c r="C2462" s="593" t="s">
        <v>2368</v>
      </c>
    </row>
    <row r="2463" spans="1:3">
      <c r="A2463" s="593" t="s">
        <v>10078</v>
      </c>
      <c r="B2463" s="593" t="s">
        <v>12129</v>
      </c>
      <c r="C2463" s="593" t="s">
        <v>6463</v>
      </c>
    </row>
    <row r="2464" spans="1:3">
      <c r="A2464" s="593" t="s">
        <v>8286</v>
      </c>
      <c r="B2464" s="593" t="s">
        <v>12129</v>
      </c>
      <c r="C2464" s="593" t="s">
        <v>7681</v>
      </c>
    </row>
    <row r="2465" spans="1:3">
      <c r="A2465" s="593" t="s">
        <v>10081</v>
      </c>
      <c r="B2465" s="593" t="s">
        <v>12129</v>
      </c>
      <c r="C2465" s="593" t="s">
        <v>7683</v>
      </c>
    </row>
    <row r="2466" spans="1:3">
      <c r="A2466" s="593" t="s">
        <v>4500</v>
      </c>
      <c r="B2466" s="593" t="s">
        <v>12129</v>
      </c>
      <c r="C2466" s="593" t="s">
        <v>6930</v>
      </c>
    </row>
    <row r="2467" spans="1:3">
      <c r="A2467" s="593" t="s">
        <v>8285</v>
      </c>
      <c r="B2467" s="593" t="s">
        <v>12129</v>
      </c>
      <c r="C2467" s="593" t="s">
        <v>7693</v>
      </c>
    </row>
    <row r="2468" spans="1:3">
      <c r="A2468" s="593" t="s">
        <v>10085</v>
      </c>
      <c r="B2468" s="593" t="s">
        <v>12129</v>
      </c>
      <c r="C2468" s="593" t="s">
        <v>11395</v>
      </c>
    </row>
    <row r="2469" spans="1:3">
      <c r="A2469" s="593" t="s">
        <v>10088</v>
      </c>
      <c r="B2469" s="593" t="s">
        <v>12129</v>
      </c>
      <c r="C2469" s="593" t="s">
        <v>11396</v>
      </c>
    </row>
    <row r="2470" spans="1:3">
      <c r="A2470" s="593" t="s">
        <v>10092</v>
      </c>
      <c r="B2470" s="593" t="s">
        <v>12129</v>
      </c>
      <c r="C2470" s="593" t="s">
        <v>1396</v>
      </c>
    </row>
    <row r="2471" spans="1:3">
      <c r="A2471" s="593" t="s">
        <v>3289</v>
      </c>
      <c r="B2471" s="593" t="s">
        <v>12129</v>
      </c>
      <c r="C2471" s="593" t="s">
        <v>5162</v>
      </c>
    </row>
    <row r="2472" spans="1:3">
      <c r="A2472" s="593" t="s">
        <v>11436</v>
      </c>
      <c r="B2472" s="593" t="s">
        <v>12129</v>
      </c>
      <c r="C2472" s="593" t="s">
        <v>12213</v>
      </c>
    </row>
    <row r="2473" spans="1:3">
      <c r="A2473" s="593" t="s">
        <v>12419</v>
      </c>
      <c r="B2473" s="593" t="s">
        <v>12129</v>
      </c>
      <c r="C2473" s="593" t="s">
        <v>10621</v>
      </c>
    </row>
    <row r="2474" spans="1:3">
      <c r="A2474" s="593" t="s">
        <v>10095</v>
      </c>
      <c r="B2474" s="593" t="s">
        <v>12129</v>
      </c>
      <c r="C2474" s="593" t="s">
        <v>7706</v>
      </c>
    </row>
    <row r="2475" spans="1:3">
      <c r="A2475" s="593" t="s">
        <v>2730</v>
      </c>
      <c r="B2475" s="593" t="s">
        <v>12129</v>
      </c>
      <c r="C2475" s="593" t="s">
        <v>4539</v>
      </c>
    </row>
    <row r="2476" spans="1:3">
      <c r="A2476" s="593" t="s">
        <v>9246</v>
      </c>
      <c r="B2476" s="593" t="s">
        <v>12129</v>
      </c>
      <c r="C2476" s="593" t="s">
        <v>7714</v>
      </c>
    </row>
    <row r="2477" spans="1:3">
      <c r="A2477" s="593" t="s">
        <v>2489</v>
      </c>
      <c r="B2477" s="593" t="s">
        <v>12129</v>
      </c>
      <c r="C2477" s="593" t="s">
        <v>2047</v>
      </c>
    </row>
    <row r="2478" spans="1:3">
      <c r="A2478" s="593" t="s">
        <v>8864</v>
      </c>
      <c r="B2478" s="593" t="s">
        <v>12129</v>
      </c>
      <c r="C2478" s="593" t="s">
        <v>12216</v>
      </c>
    </row>
    <row r="2479" spans="1:3">
      <c r="A2479" s="593" t="s">
        <v>10097</v>
      </c>
      <c r="B2479" s="593" t="s">
        <v>12129</v>
      </c>
      <c r="C2479" s="593" t="s">
        <v>7722</v>
      </c>
    </row>
    <row r="2480" spans="1:3">
      <c r="A2480" s="593" t="s">
        <v>10101</v>
      </c>
      <c r="B2480" s="593" t="s">
        <v>12129</v>
      </c>
      <c r="C2480" s="593" t="s">
        <v>7724</v>
      </c>
    </row>
    <row r="2481" spans="1:3">
      <c r="A2481" s="593" t="s">
        <v>5308</v>
      </c>
      <c r="B2481" s="593" t="s">
        <v>12129</v>
      </c>
      <c r="C2481" s="593" t="s">
        <v>7729</v>
      </c>
    </row>
    <row r="2482" spans="1:3">
      <c r="A2482" s="593" t="s">
        <v>10102</v>
      </c>
      <c r="B2482" s="593" t="s">
        <v>12129</v>
      </c>
      <c r="C2482" s="593" t="s">
        <v>7738</v>
      </c>
    </row>
    <row r="2483" spans="1:3">
      <c r="A2483" s="593" t="s">
        <v>10103</v>
      </c>
      <c r="B2483" s="593" t="s">
        <v>12129</v>
      </c>
      <c r="C2483" s="593" t="s">
        <v>2759</v>
      </c>
    </row>
    <row r="2484" spans="1:3">
      <c r="A2484" s="593" t="s">
        <v>10105</v>
      </c>
      <c r="B2484" s="593" t="s">
        <v>12129</v>
      </c>
      <c r="C2484" s="593" t="s">
        <v>7744</v>
      </c>
    </row>
    <row r="2485" spans="1:3">
      <c r="A2485" s="593" t="s">
        <v>10108</v>
      </c>
      <c r="B2485" s="593" t="s">
        <v>12129</v>
      </c>
      <c r="C2485" s="593" t="s">
        <v>7748</v>
      </c>
    </row>
    <row r="2486" spans="1:3">
      <c r="A2486" s="593" t="s">
        <v>9721</v>
      </c>
      <c r="B2486" s="593" t="s">
        <v>12129</v>
      </c>
      <c r="C2486" s="593" t="s">
        <v>7277</v>
      </c>
    </row>
    <row r="2487" spans="1:3">
      <c r="A2487" s="593" t="s">
        <v>8946</v>
      </c>
      <c r="B2487" s="593" t="s">
        <v>12129</v>
      </c>
      <c r="C2487" s="593" t="s">
        <v>3971</v>
      </c>
    </row>
    <row r="2488" spans="1:3">
      <c r="A2488" s="593" t="s">
        <v>10109</v>
      </c>
      <c r="B2488" s="593" t="s">
        <v>12129</v>
      </c>
      <c r="C2488" s="593" t="s">
        <v>4856</v>
      </c>
    </row>
    <row r="2489" spans="1:3">
      <c r="A2489" s="593" t="s">
        <v>4864</v>
      </c>
      <c r="B2489" s="593" t="s">
        <v>12129</v>
      </c>
      <c r="C2489" s="593" t="s">
        <v>1128</v>
      </c>
    </row>
    <row r="2490" spans="1:3">
      <c r="A2490" s="593" t="s">
        <v>10112</v>
      </c>
      <c r="B2490" s="593" t="s">
        <v>12129</v>
      </c>
      <c r="C2490" s="593" t="s">
        <v>10624</v>
      </c>
    </row>
    <row r="2491" spans="1:3">
      <c r="A2491" s="593" t="s">
        <v>10115</v>
      </c>
      <c r="B2491" s="593" t="s">
        <v>12129</v>
      </c>
      <c r="C2491" s="593" t="s">
        <v>12217</v>
      </c>
    </row>
    <row r="2492" spans="1:3">
      <c r="A2492" s="593" t="s">
        <v>10116</v>
      </c>
      <c r="B2492" s="593" t="s">
        <v>12129</v>
      </c>
      <c r="C2492" s="593" t="s">
        <v>12218</v>
      </c>
    </row>
    <row r="2493" spans="1:3">
      <c r="A2493" s="593" t="s">
        <v>3547</v>
      </c>
      <c r="B2493" s="593" t="s">
        <v>12129</v>
      </c>
      <c r="C2493" s="593" t="s">
        <v>7757</v>
      </c>
    </row>
    <row r="2494" spans="1:3">
      <c r="A2494" s="593" t="s">
        <v>4391</v>
      </c>
      <c r="B2494" s="593" t="s">
        <v>12129</v>
      </c>
      <c r="C2494" s="593" t="s">
        <v>267</v>
      </c>
    </row>
    <row r="2495" spans="1:3">
      <c r="A2495" s="593" t="s">
        <v>8420</v>
      </c>
      <c r="B2495" s="593" t="s">
        <v>12129</v>
      </c>
      <c r="C2495" s="593" t="s">
        <v>1033</v>
      </c>
    </row>
    <row r="2496" spans="1:3">
      <c r="A2496" s="593" t="s">
        <v>10119</v>
      </c>
      <c r="B2496" s="593" t="s">
        <v>12129</v>
      </c>
      <c r="C2496" s="593" t="s">
        <v>5655</v>
      </c>
    </row>
    <row r="2497" spans="1:3">
      <c r="A2497" s="593" t="s">
        <v>10120</v>
      </c>
      <c r="B2497" s="593" t="s">
        <v>12129</v>
      </c>
      <c r="C2497" s="593" t="s">
        <v>11121</v>
      </c>
    </row>
    <row r="2498" spans="1:3">
      <c r="A2498" s="593" t="s">
        <v>5417</v>
      </c>
      <c r="B2498" s="593" t="s">
        <v>12129</v>
      </c>
      <c r="C2498" s="593" t="s">
        <v>7460</v>
      </c>
    </row>
    <row r="2499" spans="1:3">
      <c r="A2499" s="593" t="s">
        <v>10124</v>
      </c>
      <c r="B2499" s="593" t="s">
        <v>12129</v>
      </c>
      <c r="C2499" s="593" t="s">
        <v>7627</v>
      </c>
    </row>
    <row r="2500" spans="1:3">
      <c r="A2500" s="593" t="s">
        <v>4427</v>
      </c>
      <c r="B2500" s="593" t="s">
        <v>12129</v>
      </c>
      <c r="C2500" s="593" t="s">
        <v>238</v>
      </c>
    </row>
    <row r="2501" spans="1:3">
      <c r="A2501" s="593" t="s">
        <v>10129</v>
      </c>
      <c r="B2501" s="593" t="s">
        <v>12129</v>
      </c>
      <c r="C2501" s="593" t="s">
        <v>1362</v>
      </c>
    </row>
    <row r="2502" spans="1:3">
      <c r="A2502" s="593" t="s">
        <v>493</v>
      </c>
      <c r="B2502" s="593" t="s">
        <v>12129</v>
      </c>
      <c r="C2502" s="593" t="s">
        <v>3818</v>
      </c>
    </row>
    <row r="2503" spans="1:3">
      <c r="A2503" s="593" t="s">
        <v>10130</v>
      </c>
      <c r="B2503" s="593" t="s">
        <v>12129</v>
      </c>
      <c r="C2503" s="593" t="s">
        <v>7778</v>
      </c>
    </row>
    <row r="2504" spans="1:3">
      <c r="A2504" s="593" t="s">
        <v>10134</v>
      </c>
      <c r="B2504" s="593" t="s">
        <v>12129</v>
      </c>
      <c r="C2504" s="593" t="s">
        <v>7783</v>
      </c>
    </row>
    <row r="2505" spans="1:3">
      <c r="A2505" s="593" t="s">
        <v>596</v>
      </c>
      <c r="B2505" s="593" t="s">
        <v>12129</v>
      </c>
      <c r="C2505" s="593" t="s">
        <v>12219</v>
      </c>
    </row>
    <row r="2506" spans="1:3">
      <c r="A2506" s="593" t="s">
        <v>2217</v>
      </c>
      <c r="B2506" s="593" t="s">
        <v>12129</v>
      </c>
      <c r="C2506" s="593" t="s">
        <v>3784</v>
      </c>
    </row>
    <row r="2507" spans="1:3">
      <c r="A2507" s="593" t="s">
        <v>10135</v>
      </c>
      <c r="B2507" s="593" t="s">
        <v>12129</v>
      </c>
      <c r="C2507" s="593" t="s">
        <v>7790</v>
      </c>
    </row>
    <row r="2508" spans="1:3">
      <c r="A2508" s="593" t="s">
        <v>10140</v>
      </c>
      <c r="B2508" s="593" t="s">
        <v>12129</v>
      </c>
      <c r="C2508" s="593" t="s">
        <v>2798</v>
      </c>
    </row>
    <row r="2509" spans="1:3">
      <c r="A2509" s="593" t="s">
        <v>10143</v>
      </c>
      <c r="B2509" s="593" t="s">
        <v>12129</v>
      </c>
      <c r="C2509" s="593" t="s">
        <v>485</v>
      </c>
    </row>
    <row r="2510" spans="1:3">
      <c r="A2510" s="593" t="s">
        <v>10144</v>
      </c>
      <c r="B2510" s="593" t="s">
        <v>12129</v>
      </c>
      <c r="C2510" s="593" t="s">
        <v>11401</v>
      </c>
    </row>
    <row r="2511" spans="1:3">
      <c r="A2511" s="593" t="s">
        <v>10146</v>
      </c>
      <c r="B2511" s="593" t="s">
        <v>12129</v>
      </c>
      <c r="C2511" s="593" t="s">
        <v>5115</v>
      </c>
    </row>
    <row r="2512" spans="1:3">
      <c r="A2512" s="593" t="s">
        <v>7965</v>
      </c>
      <c r="B2512" s="593" t="s">
        <v>12129</v>
      </c>
      <c r="C2512" s="593" t="s">
        <v>4470</v>
      </c>
    </row>
    <row r="2513" spans="1:3">
      <c r="A2513" s="593" t="s">
        <v>9389</v>
      </c>
      <c r="B2513" s="593" t="s">
        <v>12129</v>
      </c>
      <c r="C2513" s="593" t="s">
        <v>12220</v>
      </c>
    </row>
    <row r="2514" spans="1:3">
      <c r="A2514" s="593" t="s">
        <v>7692</v>
      </c>
      <c r="B2514" s="593" t="s">
        <v>12129</v>
      </c>
      <c r="C2514" s="593" t="s">
        <v>11050</v>
      </c>
    </row>
    <row r="2515" spans="1:3">
      <c r="A2515" s="593" t="s">
        <v>7526</v>
      </c>
      <c r="B2515" s="593" t="s">
        <v>12129</v>
      </c>
      <c r="C2515" s="593" t="s">
        <v>7811</v>
      </c>
    </row>
    <row r="2516" spans="1:3">
      <c r="A2516" s="593" t="s">
        <v>3910</v>
      </c>
      <c r="B2516" s="593" t="s">
        <v>12129</v>
      </c>
      <c r="C2516" s="593" t="s">
        <v>2296</v>
      </c>
    </row>
    <row r="2517" spans="1:3">
      <c r="A2517" s="593" t="s">
        <v>10147</v>
      </c>
      <c r="B2517" s="593" t="s">
        <v>12129</v>
      </c>
      <c r="C2517" s="593" t="s">
        <v>7819</v>
      </c>
    </row>
    <row r="2518" spans="1:3">
      <c r="A2518" s="593" t="s">
        <v>6068</v>
      </c>
      <c r="B2518" s="593" t="s">
        <v>12129</v>
      </c>
      <c r="C2518" s="593" t="s">
        <v>1457</v>
      </c>
    </row>
    <row r="2519" spans="1:3">
      <c r="A2519" s="593" t="s">
        <v>10149</v>
      </c>
      <c r="B2519" s="593" t="s">
        <v>12129</v>
      </c>
      <c r="C2519" s="593" t="s">
        <v>7822</v>
      </c>
    </row>
    <row r="2520" spans="1:3">
      <c r="A2520" s="593" t="s">
        <v>10152</v>
      </c>
      <c r="B2520" s="593" t="s">
        <v>12129</v>
      </c>
      <c r="C2520" s="593" t="s">
        <v>4830</v>
      </c>
    </row>
    <row r="2521" spans="1:3">
      <c r="A2521" s="593" t="s">
        <v>10155</v>
      </c>
      <c r="B2521" s="593" t="s">
        <v>12129</v>
      </c>
      <c r="C2521" s="593" t="s">
        <v>12221</v>
      </c>
    </row>
    <row r="2522" spans="1:3">
      <c r="A2522" s="593" t="s">
        <v>10157</v>
      </c>
      <c r="B2522" s="593" t="s">
        <v>12129</v>
      </c>
      <c r="C2522" s="593" t="s">
        <v>7828</v>
      </c>
    </row>
    <row r="2523" spans="1:3">
      <c r="A2523" s="593" t="s">
        <v>10158</v>
      </c>
      <c r="B2523" s="593" t="s">
        <v>12129</v>
      </c>
      <c r="C2523" s="593" t="s">
        <v>7829</v>
      </c>
    </row>
    <row r="2524" spans="1:3">
      <c r="A2524" s="593" t="s">
        <v>10160</v>
      </c>
      <c r="B2524" s="593" t="s">
        <v>12129</v>
      </c>
      <c r="C2524" s="593" t="s">
        <v>7767</v>
      </c>
    </row>
    <row r="2525" spans="1:3">
      <c r="A2525" s="593" t="s">
        <v>7856</v>
      </c>
      <c r="B2525" s="593" t="s">
        <v>12129</v>
      </c>
      <c r="C2525" s="593" t="s">
        <v>7839</v>
      </c>
    </row>
    <row r="2526" spans="1:3">
      <c r="A2526" s="593" t="s">
        <v>10165</v>
      </c>
      <c r="B2526" s="593" t="s">
        <v>12129</v>
      </c>
      <c r="C2526" s="593" t="s">
        <v>5697</v>
      </c>
    </row>
    <row r="2527" spans="1:3">
      <c r="A2527" s="593" t="s">
        <v>10166</v>
      </c>
      <c r="B2527" s="593" t="s">
        <v>12129</v>
      </c>
      <c r="C2527" s="593" t="s">
        <v>7842</v>
      </c>
    </row>
    <row r="2528" spans="1:3">
      <c r="A2528" s="593" t="s">
        <v>9034</v>
      </c>
      <c r="B2528" s="593" t="s">
        <v>12129</v>
      </c>
      <c r="C2528" s="593" t="s">
        <v>3676</v>
      </c>
    </row>
    <row r="2529" spans="1:3">
      <c r="A2529" s="593" t="s">
        <v>10167</v>
      </c>
      <c r="B2529" s="593" t="s">
        <v>12129</v>
      </c>
      <c r="C2529" s="593" t="s">
        <v>4083</v>
      </c>
    </row>
    <row r="2530" spans="1:3">
      <c r="A2530" s="593" t="s">
        <v>5227</v>
      </c>
      <c r="B2530" s="593" t="s">
        <v>12129</v>
      </c>
      <c r="C2530" s="593" t="s">
        <v>7853</v>
      </c>
    </row>
    <row r="2531" spans="1:3">
      <c r="A2531" s="593" t="s">
        <v>10171</v>
      </c>
      <c r="B2531" s="593" t="s">
        <v>12129</v>
      </c>
      <c r="C2531" s="593" t="s">
        <v>7860</v>
      </c>
    </row>
    <row r="2532" spans="1:3">
      <c r="A2532" s="593" t="s">
        <v>10174</v>
      </c>
      <c r="B2532" s="593" t="s">
        <v>12129</v>
      </c>
      <c r="C2532" s="593" t="s">
        <v>136</v>
      </c>
    </row>
    <row r="2533" spans="1:3">
      <c r="A2533" s="593" t="s">
        <v>10176</v>
      </c>
      <c r="B2533" s="593" t="s">
        <v>12129</v>
      </c>
      <c r="C2533" s="593" t="s">
        <v>7865</v>
      </c>
    </row>
    <row r="2534" spans="1:3">
      <c r="A2534" s="593" t="s">
        <v>7651</v>
      </c>
      <c r="B2534" s="593" t="s">
        <v>12129</v>
      </c>
      <c r="C2534" s="593" t="s">
        <v>6495</v>
      </c>
    </row>
    <row r="2535" spans="1:3">
      <c r="A2535" s="593" t="s">
        <v>10178</v>
      </c>
      <c r="B2535" s="593" t="s">
        <v>12129</v>
      </c>
      <c r="C2535" s="593" t="s">
        <v>3009</v>
      </c>
    </row>
    <row r="2536" spans="1:3">
      <c r="A2536" s="593" t="s">
        <v>10180</v>
      </c>
      <c r="B2536" s="593" t="s">
        <v>12129</v>
      </c>
      <c r="C2536" s="593" t="s">
        <v>7869</v>
      </c>
    </row>
    <row r="2537" spans="1:3">
      <c r="A2537" s="593" t="s">
        <v>10185</v>
      </c>
      <c r="B2537" s="593" t="s">
        <v>12129</v>
      </c>
      <c r="C2537" s="593" t="s">
        <v>3695</v>
      </c>
    </row>
    <row r="2538" spans="1:3">
      <c r="A2538" s="593" t="s">
        <v>9111</v>
      </c>
      <c r="B2538" s="593" t="s">
        <v>12129</v>
      </c>
      <c r="C2538" s="593" t="s">
        <v>12225</v>
      </c>
    </row>
    <row r="2539" spans="1:3">
      <c r="A2539" s="593" t="s">
        <v>5680</v>
      </c>
      <c r="B2539" s="593" t="s">
        <v>12129</v>
      </c>
      <c r="C2539" s="593" t="s">
        <v>3352</v>
      </c>
    </row>
    <row r="2540" spans="1:3">
      <c r="A2540" s="593" t="s">
        <v>9725</v>
      </c>
      <c r="B2540" s="593" t="s">
        <v>12129</v>
      </c>
      <c r="C2540" s="593" t="s">
        <v>7225</v>
      </c>
    </row>
    <row r="2541" spans="1:3">
      <c r="A2541" s="593" t="s">
        <v>5247</v>
      </c>
      <c r="B2541" s="593" t="s">
        <v>12129</v>
      </c>
      <c r="C2541" s="593" t="s">
        <v>3771</v>
      </c>
    </row>
    <row r="2542" spans="1:3">
      <c r="A2542" s="593" t="s">
        <v>3020</v>
      </c>
      <c r="B2542" s="593" t="s">
        <v>12129</v>
      </c>
      <c r="C2542" s="593" t="s">
        <v>8810</v>
      </c>
    </row>
    <row r="2543" spans="1:3">
      <c r="A2543" s="593" t="s">
        <v>3727</v>
      </c>
      <c r="B2543" s="593" t="s">
        <v>12129</v>
      </c>
      <c r="C2543" s="593" t="s">
        <v>6683</v>
      </c>
    </row>
    <row r="2544" spans="1:3">
      <c r="A2544" s="593" t="s">
        <v>8601</v>
      </c>
      <c r="B2544" s="593" t="s">
        <v>12129</v>
      </c>
      <c r="C2544" s="593" t="s">
        <v>6721</v>
      </c>
    </row>
    <row r="2545" spans="1:3">
      <c r="A2545" s="593" t="s">
        <v>10186</v>
      </c>
      <c r="B2545" s="593" t="s">
        <v>12129</v>
      </c>
      <c r="C2545" s="593" t="s">
        <v>10589</v>
      </c>
    </row>
    <row r="2546" spans="1:3">
      <c r="A2546" s="593" t="s">
        <v>4497</v>
      </c>
      <c r="B2546" s="593" t="s">
        <v>12129</v>
      </c>
      <c r="C2546" s="593" t="s">
        <v>12227</v>
      </c>
    </row>
    <row r="2547" spans="1:3">
      <c r="A2547" s="593" t="s">
        <v>10188</v>
      </c>
      <c r="B2547" s="593" t="s">
        <v>12129</v>
      </c>
      <c r="C2547" s="593" t="s">
        <v>2259</v>
      </c>
    </row>
    <row r="2548" spans="1:3">
      <c r="A2548" s="593" t="s">
        <v>9382</v>
      </c>
      <c r="B2548" s="593" t="s">
        <v>12129</v>
      </c>
      <c r="C2548" s="593" t="s">
        <v>7882</v>
      </c>
    </row>
    <row r="2549" spans="1:3">
      <c r="A2549" s="593" t="s">
        <v>6400</v>
      </c>
      <c r="B2549" s="593" t="s">
        <v>12129</v>
      </c>
      <c r="C2549" s="593" t="s">
        <v>7475</v>
      </c>
    </row>
    <row r="2550" spans="1:3">
      <c r="A2550" s="593" t="s">
        <v>3772</v>
      </c>
      <c r="B2550" s="593" t="s">
        <v>12129</v>
      </c>
      <c r="C2550" s="593" t="s">
        <v>7889</v>
      </c>
    </row>
    <row r="2551" spans="1:3">
      <c r="A2551" s="593" t="s">
        <v>8130</v>
      </c>
      <c r="B2551" s="593" t="s">
        <v>12129</v>
      </c>
      <c r="C2551" s="593" t="s">
        <v>4457</v>
      </c>
    </row>
    <row r="2552" spans="1:3">
      <c r="A2552" s="593" t="s">
        <v>3449</v>
      </c>
      <c r="B2552" s="593" t="s">
        <v>12129</v>
      </c>
      <c r="C2552" s="593" t="s">
        <v>1295</v>
      </c>
    </row>
    <row r="2553" spans="1:3">
      <c r="A2553" s="593" t="s">
        <v>8997</v>
      </c>
      <c r="B2553" s="593" t="s">
        <v>12129</v>
      </c>
      <c r="C2553" s="593" t="s">
        <v>7898</v>
      </c>
    </row>
    <row r="2554" spans="1:3">
      <c r="A2554" s="593" t="s">
        <v>10190</v>
      </c>
      <c r="B2554" s="593" t="s">
        <v>12129</v>
      </c>
      <c r="C2554" s="593" t="s">
        <v>1982</v>
      </c>
    </row>
    <row r="2555" spans="1:3">
      <c r="A2555" s="593" t="s">
        <v>10192</v>
      </c>
      <c r="B2555" s="593" t="s">
        <v>12129</v>
      </c>
      <c r="C2555" s="593" t="s">
        <v>6111</v>
      </c>
    </row>
    <row r="2556" spans="1:3">
      <c r="A2556" s="593" t="s">
        <v>10193</v>
      </c>
      <c r="B2556" s="593" t="s">
        <v>12129</v>
      </c>
      <c r="C2556" s="593" t="s">
        <v>7908</v>
      </c>
    </row>
    <row r="2557" spans="1:3">
      <c r="A2557" s="593" t="s">
        <v>9874</v>
      </c>
      <c r="B2557" s="593" t="s">
        <v>12129</v>
      </c>
      <c r="C2557" s="593" t="s">
        <v>12229</v>
      </c>
    </row>
    <row r="2558" spans="1:3">
      <c r="A2558" s="593" t="s">
        <v>1332</v>
      </c>
      <c r="B2558" s="593" t="s">
        <v>12129</v>
      </c>
      <c r="C2558" s="593" t="s">
        <v>12230</v>
      </c>
    </row>
    <row r="2559" spans="1:3">
      <c r="A2559" s="593" t="s">
        <v>10194</v>
      </c>
      <c r="B2559" s="593" t="s">
        <v>12129</v>
      </c>
      <c r="C2559" s="593" t="s">
        <v>7909</v>
      </c>
    </row>
    <row r="2560" spans="1:3">
      <c r="A2560" s="593" t="s">
        <v>1752</v>
      </c>
      <c r="B2560" s="593" t="s">
        <v>12129</v>
      </c>
      <c r="C2560" s="593" t="s">
        <v>4602</v>
      </c>
    </row>
    <row r="2561" spans="1:3">
      <c r="A2561" s="593" t="s">
        <v>8999</v>
      </c>
      <c r="B2561" s="593" t="s">
        <v>12129</v>
      </c>
      <c r="C2561" s="593" t="s">
        <v>3871</v>
      </c>
    </row>
    <row r="2562" spans="1:3">
      <c r="A2562" s="593" t="s">
        <v>10196</v>
      </c>
      <c r="B2562" s="593" t="s">
        <v>12129</v>
      </c>
      <c r="C2562" s="593" t="s">
        <v>1858</v>
      </c>
    </row>
    <row r="2563" spans="1:3">
      <c r="A2563" s="593" t="s">
        <v>10198</v>
      </c>
      <c r="B2563" s="593" t="s">
        <v>12129</v>
      </c>
      <c r="C2563" s="593" t="s">
        <v>7913</v>
      </c>
    </row>
    <row r="2564" spans="1:3">
      <c r="A2564" s="593" t="s">
        <v>10200</v>
      </c>
      <c r="B2564" s="593" t="s">
        <v>12129</v>
      </c>
      <c r="C2564" s="593" t="s">
        <v>7923</v>
      </c>
    </row>
    <row r="2565" spans="1:3">
      <c r="A2565" s="593" t="s">
        <v>10202</v>
      </c>
      <c r="B2565" s="593" t="s">
        <v>12129</v>
      </c>
      <c r="C2565" s="593" t="s">
        <v>7060</v>
      </c>
    </row>
    <row r="2566" spans="1:3">
      <c r="A2566" s="593" t="s">
        <v>10209</v>
      </c>
      <c r="B2566" s="593" t="s">
        <v>12129</v>
      </c>
      <c r="C2566" s="593" t="s">
        <v>868</v>
      </c>
    </row>
    <row r="2567" spans="1:3">
      <c r="A2567" s="593" t="s">
        <v>9030</v>
      </c>
      <c r="B2567" s="593" t="s">
        <v>12129</v>
      </c>
      <c r="C2567" s="593" t="s">
        <v>6923</v>
      </c>
    </row>
    <row r="2568" spans="1:3">
      <c r="A2568" s="593" t="s">
        <v>10212</v>
      </c>
      <c r="B2568" s="593" t="s">
        <v>12129</v>
      </c>
      <c r="C2568" s="593" t="s">
        <v>7132</v>
      </c>
    </row>
    <row r="2569" spans="1:3">
      <c r="A2569" s="593" t="s">
        <v>10214</v>
      </c>
      <c r="B2569" s="593" t="s">
        <v>12129</v>
      </c>
      <c r="C2569" s="593" t="s">
        <v>7931</v>
      </c>
    </row>
    <row r="2570" spans="1:3">
      <c r="A2570" s="593" t="s">
        <v>10217</v>
      </c>
      <c r="B2570" s="593" t="s">
        <v>12129</v>
      </c>
      <c r="C2570" s="593" t="s">
        <v>4633</v>
      </c>
    </row>
    <row r="2571" spans="1:3">
      <c r="A2571" s="593" t="s">
        <v>2613</v>
      </c>
      <c r="B2571" s="593" t="s">
        <v>12129</v>
      </c>
      <c r="C2571" s="593" t="s">
        <v>7933</v>
      </c>
    </row>
    <row r="2572" spans="1:3">
      <c r="A2572" s="593" t="s">
        <v>10218</v>
      </c>
      <c r="B2572" s="593" t="s">
        <v>12129</v>
      </c>
      <c r="C2572" s="593" t="s">
        <v>7938</v>
      </c>
    </row>
    <row r="2573" spans="1:3">
      <c r="A2573" s="593" t="s">
        <v>9974</v>
      </c>
      <c r="B2573" s="593" t="s">
        <v>12129</v>
      </c>
      <c r="C2573" s="593" t="s">
        <v>12231</v>
      </c>
    </row>
    <row r="2574" spans="1:3">
      <c r="A2574" s="593" t="s">
        <v>10219</v>
      </c>
      <c r="B2574" s="593" t="s">
        <v>12129</v>
      </c>
      <c r="C2574" s="593" t="s">
        <v>3738</v>
      </c>
    </row>
    <row r="2575" spans="1:3">
      <c r="A2575" s="593" t="s">
        <v>10220</v>
      </c>
      <c r="B2575" s="593" t="s">
        <v>12129</v>
      </c>
      <c r="C2575" s="593" t="s">
        <v>4358</v>
      </c>
    </row>
    <row r="2576" spans="1:3">
      <c r="A2576" s="593" t="s">
        <v>10223</v>
      </c>
      <c r="B2576" s="593" t="s">
        <v>12129</v>
      </c>
      <c r="C2576" s="593" t="s">
        <v>99</v>
      </c>
    </row>
    <row r="2577" spans="1:3">
      <c r="A2577" s="593" t="s">
        <v>10227</v>
      </c>
      <c r="B2577" s="593" t="s">
        <v>12129</v>
      </c>
      <c r="C2577" s="593" t="s">
        <v>879</v>
      </c>
    </row>
    <row r="2578" spans="1:3">
      <c r="A2578" s="593" t="s">
        <v>4912</v>
      </c>
      <c r="B2578" s="593" t="s">
        <v>12129</v>
      </c>
      <c r="C2578" s="593" t="s">
        <v>7945</v>
      </c>
    </row>
    <row r="2579" spans="1:3">
      <c r="A2579" s="593" t="s">
        <v>409</v>
      </c>
      <c r="B2579" s="593" t="s">
        <v>12129</v>
      </c>
      <c r="C2579" s="593" t="s">
        <v>7953</v>
      </c>
    </row>
    <row r="2580" spans="1:3">
      <c r="A2580" s="593" t="s">
        <v>10229</v>
      </c>
      <c r="B2580" s="593" t="s">
        <v>12129</v>
      </c>
      <c r="C2580" s="593" t="s">
        <v>4660</v>
      </c>
    </row>
    <row r="2581" spans="1:3">
      <c r="A2581" s="593" t="s">
        <v>5979</v>
      </c>
      <c r="B2581" s="593" t="s">
        <v>12129</v>
      </c>
      <c r="C2581" s="593" t="s">
        <v>12233</v>
      </c>
    </row>
    <row r="2582" spans="1:3">
      <c r="A2582" s="593" t="s">
        <v>10231</v>
      </c>
      <c r="B2582" s="593" t="s">
        <v>12129</v>
      </c>
      <c r="C2582" s="593" t="s">
        <v>7959</v>
      </c>
    </row>
    <row r="2583" spans="1:3">
      <c r="A2583" s="593" t="s">
        <v>8894</v>
      </c>
      <c r="B2583" s="593" t="s">
        <v>12129</v>
      </c>
      <c r="C2583" s="593" t="s">
        <v>1837</v>
      </c>
    </row>
    <row r="2584" spans="1:3">
      <c r="A2584" s="593" t="s">
        <v>10233</v>
      </c>
      <c r="B2584" s="593" t="s">
        <v>12129</v>
      </c>
      <c r="C2584" s="593" t="s">
        <v>3913</v>
      </c>
    </row>
    <row r="2585" spans="1:3">
      <c r="A2585" s="593" t="s">
        <v>4733</v>
      </c>
      <c r="B2585" s="593" t="s">
        <v>12129</v>
      </c>
      <c r="C2585" s="593" t="s">
        <v>12237</v>
      </c>
    </row>
    <row r="2586" spans="1:3">
      <c r="A2586" s="593" t="s">
        <v>1731</v>
      </c>
      <c r="B2586" s="593" t="s">
        <v>12129</v>
      </c>
      <c r="C2586" s="593" t="s">
        <v>12240</v>
      </c>
    </row>
    <row r="2587" spans="1:3">
      <c r="A2587" s="593" t="s">
        <v>8264</v>
      </c>
      <c r="B2587" s="593" t="s">
        <v>12129</v>
      </c>
      <c r="C2587" s="593" t="s">
        <v>4680</v>
      </c>
    </row>
    <row r="2588" spans="1:3">
      <c r="A2588" s="593" t="s">
        <v>8869</v>
      </c>
      <c r="B2588" s="593" t="s">
        <v>12129</v>
      </c>
      <c r="C2588" s="593" t="s">
        <v>761</v>
      </c>
    </row>
    <row r="2589" spans="1:3">
      <c r="A2589" s="593" t="s">
        <v>10236</v>
      </c>
      <c r="B2589" s="593" t="s">
        <v>12129</v>
      </c>
      <c r="C2589" s="593" t="s">
        <v>7980</v>
      </c>
    </row>
    <row r="2590" spans="1:3">
      <c r="A2590" s="593" t="s">
        <v>1869</v>
      </c>
      <c r="B2590" s="593" t="s">
        <v>12129</v>
      </c>
      <c r="C2590" s="593" t="s">
        <v>11404</v>
      </c>
    </row>
    <row r="2591" spans="1:3">
      <c r="A2591" s="593" t="s">
        <v>5847</v>
      </c>
      <c r="B2591" s="593" t="s">
        <v>12129</v>
      </c>
      <c r="C2591" s="593" t="s">
        <v>10504</v>
      </c>
    </row>
    <row r="2592" spans="1:3">
      <c r="A2592" s="593" t="s">
        <v>10237</v>
      </c>
      <c r="B2592" s="593" t="s">
        <v>12129</v>
      </c>
      <c r="C2592" s="593" t="s">
        <v>7986</v>
      </c>
    </row>
    <row r="2593" spans="1:3">
      <c r="A2593" s="593" t="s">
        <v>7782</v>
      </c>
      <c r="B2593" s="593" t="s">
        <v>12129</v>
      </c>
      <c r="C2593" s="593" t="s">
        <v>7989</v>
      </c>
    </row>
    <row r="2594" spans="1:3">
      <c r="A2594" s="593" t="s">
        <v>10238</v>
      </c>
      <c r="B2594" s="593" t="s">
        <v>12129</v>
      </c>
      <c r="C2594" s="593" t="s">
        <v>7992</v>
      </c>
    </row>
    <row r="2595" spans="1:3">
      <c r="A2595" s="593" t="s">
        <v>5518</v>
      </c>
      <c r="B2595" s="593" t="s">
        <v>12129</v>
      </c>
      <c r="C2595" s="593" t="s">
        <v>1812</v>
      </c>
    </row>
    <row r="2596" spans="1:3">
      <c r="A2596" s="593" t="s">
        <v>10239</v>
      </c>
      <c r="B2596" s="593" t="s">
        <v>12129</v>
      </c>
      <c r="C2596" s="593" t="s">
        <v>4807</v>
      </c>
    </row>
    <row r="2597" spans="1:3">
      <c r="A2597" s="593" t="s">
        <v>5243</v>
      </c>
      <c r="B2597" s="593" t="s">
        <v>12129</v>
      </c>
      <c r="C2597" s="593" t="s">
        <v>12243</v>
      </c>
    </row>
    <row r="2598" spans="1:3">
      <c r="A2598" s="593" t="s">
        <v>7231</v>
      </c>
      <c r="B2598" s="593" t="s">
        <v>12129</v>
      </c>
      <c r="C2598" s="593" t="s">
        <v>7997</v>
      </c>
    </row>
    <row r="2599" spans="1:3">
      <c r="A2599" s="593" t="s">
        <v>10241</v>
      </c>
      <c r="B2599" s="593" t="s">
        <v>12129</v>
      </c>
      <c r="C2599" s="593" t="s">
        <v>6192</v>
      </c>
    </row>
    <row r="2600" spans="1:3">
      <c r="A2600" s="593" t="s">
        <v>7893</v>
      </c>
      <c r="B2600" s="593" t="s">
        <v>12129</v>
      </c>
      <c r="C2600" s="593" t="s">
        <v>8002</v>
      </c>
    </row>
    <row r="2601" spans="1:3">
      <c r="A2601" s="593" t="s">
        <v>10242</v>
      </c>
      <c r="B2601" s="593" t="s">
        <v>12129</v>
      </c>
      <c r="C2601" s="593" t="s">
        <v>7018</v>
      </c>
    </row>
    <row r="2602" spans="1:3">
      <c r="A2602" s="593" t="s">
        <v>10245</v>
      </c>
      <c r="B2602" s="593" t="s">
        <v>12129</v>
      </c>
      <c r="C2602" s="593" t="s">
        <v>5606</v>
      </c>
    </row>
    <row r="2603" spans="1:3">
      <c r="A2603" s="593" t="s">
        <v>520</v>
      </c>
      <c r="B2603" s="593" t="s">
        <v>12129</v>
      </c>
      <c r="C2603" s="593" t="s">
        <v>11922</v>
      </c>
    </row>
    <row r="2604" spans="1:3">
      <c r="A2604" s="593" t="s">
        <v>10250</v>
      </c>
      <c r="B2604" s="593" t="s">
        <v>12129</v>
      </c>
      <c r="C2604" s="593" t="s">
        <v>4093</v>
      </c>
    </row>
    <row r="2605" spans="1:3">
      <c r="A2605" s="593" t="s">
        <v>6754</v>
      </c>
      <c r="B2605" s="593" t="s">
        <v>12129</v>
      </c>
      <c r="C2605" s="593" t="s">
        <v>12245</v>
      </c>
    </row>
    <row r="2606" spans="1:3">
      <c r="A2606" s="593" t="s">
        <v>10253</v>
      </c>
      <c r="B2606" s="593" t="s">
        <v>12129</v>
      </c>
      <c r="C2606" s="593" t="s">
        <v>4344</v>
      </c>
    </row>
    <row r="2607" spans="1:3">
      <c r="A2607" s="593" t="s">
        <v>4999</v>
      </c>
      <c r="B2607" s="593" t="s">
        <v>12129</v>
      </c>
      <c r="C2607" s="593" t="s">
        <v>1998</v>
      </c>
    </row>
    <row r="2608" spans="1:3">
      <c r="A2608" s="593" t="s">
        <v>9099</v>
      </c>
      <c r="B2608" s="593" t="s">
        <v>12129</v>
      </c>
      <c r="C2608" s="593" t="s">
        <v>3647</v>
      </c>
    </row>
    <row r="2609" spans="1:3">
      <c r="A2609" s="593" t="s">
        <v>8758</v>
      </c>
      <c r="B2609" s="593" t="s">
        <v>12129</v>
      </c>
      <c r="C2609" s="593" t="s">
        <v>8026</v>
      </c>
    </row>
    <row r="2610" spans="1:3">
      <c r="A2610" s="593" t="s">
        <v>10256</v>
      </c>
      <c r="B2610" s="593" t="s">
        <v>12129</v>
      </c>
      <c r="C2610" s="593" t="s">
        <v>1319</v>
      </c>
    </row>
    <row r="2611" spans="1:3">
      <c r="A2611" s="593" t="s">
        <v>10257</v>
      </c>
      <c r="B2611" s="593" t="s">
        <v>12129</v>
      </c>
      <c r="C2611" s="593" t="s">
        <v>8027</v>
      </c>
    </row>
    <row r="2612" spans="1:3">
      <c r="A2612" s="593" t="s">
        <v>10260</v>
      </c>
      <c r="B2612" s="593" t="s">
        <v>12129</v>
      </c>
      <c r="C2612" s="593" t="s">
        <v>5975</v>
      </c>
    </row>
    <row r="2613" spans="1:3">
      <c r="A2613" s="593" t="s">
        <v>10262</v>
      </c>
      <c r="B2613" s="593" t="s">
        <v>12129</v>
      </c>
      <c r="C2613" s="593" t="s">
        <v>12248</v>
      </c>
    </row>
    <row r="2614" spans="1:3">
      <c r="A2614" s="593" t="s">
        <v>10263</v>
      </c>
      <c r="B2614" s="593" t="s">
        <v>12129</v>
      </c>
      <c r="C2614" s="593" t="s">
        <v>7512</v>
      </c>
    </row>
    <row r="2615" spans="1:3">
      <c r="A2615" s="593" t="s">
        <v>3947</v>
      </c>
      <c r="B2615" s="593" t="s">
        <v>12129</v>
      </c>
      <c r="C2615" s="593" t="s">
        <v>3295</v>
      </c>
    </row>
    <row r="2616" spans="1:3">
      <c r="A2616" s="593" t="s">
        <v>10266</v>
      </c>
      <c r="B2616" s="593" t="s">
        <v>12129</v>
      </c>
      <c r="C2616" s="593" t="s">
        <v>8034</v>
      </c>
    </row>
    <row r="2617" spans="1:3">
      <c r="A2617" s="593" t="s">
        <v>10268</v>
      </c>
      <c r="B2617" s="593" t="s">
        <v>12129</v>
      </c>
      <c r="C2617" s="593" t="s">
        <v>8039</v>
      </c>
    </row>
    <row r="2618" spans="1:3">
      <c r="A2618" s="593" t="s">
        <v>512</v>
      </c>
      <c r="B2618" s="593" t="s">
        <v>12129</v>
      </c>
      <c r="C2618" s="593" t="s">
        <v>2041</v>
      </c>
    </row>
    <row r="2619" spans="1:3">
      <c r="A2619" s="593" t="s">
        <v>5278</v>
      </c>
      <c r="B2619" s="593" t="s">
        <v>12129</v>
      </c>
      <c r="C2619" s="593" t="s">
        <v>1604</v>
      </c>
    </row>
    <row r="2620" spans="1:3">
      <c r="A2620" s="593" t="s">
        <v>3477</v>
      </c>
      <c r="B2620" s="593" t="s">
        <v>12129</v>
      </c>
      <c r="C2620" s="593" t="s">
        <v>13</v>
      </c>
    </row>
    <row r="2621" spans="1:3">
      <c r="A2621" s="593" t="s">
        <v>5529</v>
      </c>
      <c r="B2621" s="593" t="s">
        <v>12129</v>
      </c>
      <c r="C2621" s="593" t="s">
        <v>2161</v>
      </c>
    </row>
    <row r="2622" spans="1:3">
      <c r="A2622" s="593" t="s">
        <v>3659</v>
      </c>
      <c r="B2622" s="593" t="s">
        <v>12129</v>
      </c>
      <c r="C2622" s="593" t="s">
        <v>1099</v>
      </c>
    </row>
    <row r="2623" spans="1:3">
      <c r="A2623" s="593" t="s">
        <v>10270</v>
      </c>
      <c r="B2623" s="593" t="s">
        <v>12129</v>
      </c>
      <c r="C2623" s="593" t="s">
        <v>8045</v>
      </c>
    </row>
    <row r="2624" spans="1:3">
      <c r="A2624" s="593" t="s">
        <v>10272</v>
      </c>
      <c r="B2624" s="593" t="s">
        <v>12129</v>
      </c>
      <c r="C2624" s="593" t="s">
        <v>6418</v>
      </c>
    </row>
    <row r="2625" spans="1:3">
      <c r="A2625" s="593" t="s">
        <v>10275</v>
      </c>
      <c r="B2625" s="593" t="s">
        <v>12129</v>
      </c>
      <c r="C2625" s="593" t="s">
        <v>6620</v>
      </c>
    </row>
    <row r="2626" spans="1:3">
      <c r="A2626" s="593" t="s">
        <v>5116</v>
      </c>
      <c r="B2626" s="593" t="s">
        <v>12129</v>
      </c>
      <c r="C2626" s="593" t="s">
        <v>6115</v>
      </c>
    </row>
    <row r="2627" spans="1:3">
      <c r="A2627" s="593" t="s">
        <v>10278</v>
      </c>
      <c r="B2627" s="593" t="s">
        <v>12129</v>
      </c>
      <c r="C2627" s="593" t="s">
        <v>2176</v>
      </c>
    </row>
    <row r="2628" spans="1:3">
      <c r="A2628" s="593" t="s">
        <v>10281</v>
      </c>
      <c r="B2628" s="593" t="s">
        <v>12129</v>
      </c>
      <c r="C2628" s="593" t="s">
        <v>12249</v>
      </c>
    </row>
    <row r="2629" spans="1:3">
      <c r="A2629" s="593" t="s">
        <v>10284</v>
      </c>
      <c r="B2629" s="593" t="s">
        <v>12129</v>
      </c>
      <c r="C2629" s="593" t="s">
        <v>12251</v>
      </c>
    </row>
    <row r="2630" spans="1:3">
      <c r="A2630" s="593" t="s">
        <v>10289</v>
      </c>
      <c r="B2630" s="593" t="s">
        <v>12129</v>
      </c>
      <c r="C2630" s="593" t="s">
        <v>8058</v>
      </c>
    </row>
    <row r="2631" spans="1:3">
      <c r="A2631" s="593" t="s">
        <v>10290</v>
      </c>
      <c r="B2631" s="593" t="s">
        <v>12129</v>
      </c>
      <c r="C2631" s="593" t="s">
        <v>12252</v>
      </c>
    </row>
    <row r="2632" spans="1:3">
      <c r="A2632" s="593" t="s">
        <v>10292</v>
      </c>
      <c r="B2632" s="593" t="s">
        <v>12129</v>
      </c>
      <c r="C2632" s="593" t="s">
        <v>2929</v>
      </c>
    </row>
    <row r="2633" spans="1:3">
      <c r="A2633" s="593" t="s">
        <v>5800</v>
      </c>
      <c r="B2633" s="593" t="s">
        <v>12129</v>
      </c>
      <c r="C2633" s="593" t="s">
        <v>9711</v>
      </c>
    </row>
    <row r="2634" spans="1:3">
      <c r="A2634" s="593" t="s">
        <v>10293</v>
      </c>
      <c r="B2634" s="593" t="s">
        <v>12129</v>
      </c>
      <c r="C2634" s="593" t="s">
        <v>12253</v>
      </c>
    </row>
    <row r="2635" spans="1:3">
      <c r="A2635" s="593" t="s">
        <v>10294</v>
      </c>
      <c r="B2635" s="593" t="s">
        <v>12129</v>
      </c>
      <c r="C2635" s="593" t="s">
        <v>8312</v>
      </c>
    </row>
    <row r="2636" spans="1:3">
      <c r="A2636" s="593" t="s">
        <v>3256</v>
      </c>
      <c r="B2636" s="593" t="s">
        <v>12129</v>
      </c>
      <c r="C2636" s="593" t="s">
        <v>12255</v>
      </c>
    </row>
    <row r="2637" spans="1:3">
      <c r="A2637" s="593" t="s">
        <v>10296</v>
      </c>
      <c r="B2637" s="593" t="s">
        <v>12129</v>
      </c>
      <c r="C2637" s="593" t="s">
        <v>8064</v>
      </c>
    </row>
    <row r="2638" spans="1:3">
      <c r="A2638" s="593" t="s">
        <v>3078</v>
      </c>
      <c r="B2638" s="593" t="s">
        <v>12129</v>
      </c>
      <c r="C2638" s="593" t="s">
        <v>12258</v>
      </c>
    </row>
    <row r="2639" spans="1:3">
      <c r="A2639" s="593" t="s">
        <v>256</v>
      </c>
      <c r="B2639" s="593" t="s">
        <v>12129</v>
      </c>
      <c r="C2639" s="593" t="s">
        <v>8065</v>
      </c>
    </row>
    <row r="2640" spans="1:3">
      <c r="A2640" s="593" t="s">
        <v>336</v>
      </c>
      <c r="B2640" s="593" t="s">
        <v>12129</v>
      </c>
      <c r="C2640" s="593" t="s">
        <v>8067</v>
      </c>
    </row>
    <row r="2641" spans="1:3">
      <c r="A2641" s="593" t="s">
        <v>10299</v>
      </c>
      <c r="B2641" s="593" t="s">
        <v>12129</v>
      </c>
      <c r="C2641" s="593" t="s">
        <v>8075</v>
      </c>
    </row>
    <row r="2642" spans="1:3">
      <c r="A2642" s="593" t="s">
        <v>10302</v>
      </c>
      <c r="B2642" s="593" t="s">
        <v>12129</v>
      </c>
      <c r="C2642" s="593" t="s">
        <v>5966</v>
      </c>
    </row>
    <row r="2643" spans="1:3">
      <c r="A2643" s="593" t="s">
        <v>10303</v>
      </c>
      <c r="B2643" s="593" t="s">
        <v>12129</v>
      </c>
      <c r="C2643" s="593" t="s">
        <v>8077</v>
      </c>
    </row>
    <row r="2644" spans="1:3">
      <c r="A2644" s="593" t="s">
        <v>10304</v>
      </c>
      <c r="B2644" s="593" t="s">
        <v>12129</v>
      </c>
      <c r="C2644" s="593" t="s">
        <v>5118</v>
      </c>
    </row>
    <row r="2645" spans="1:3">
      <c r="A2645" s="593" t="s">
        <v>6633</v>
      </c>
      <c r="B2645" s="593" t="s">
        <v>12129</v>
      </c>
      <c r="C2645" s="593" t="s">
        <v>8083</v>
      </c>
    </row>
    <row r="2646" spans="1:3">
      <c r="A2646" s="593" t="s">
        <v>10305</v>
      </c>
      <c r="B2646" s="593" t="s">
        <v>12129</v>
      </c>
      <c r="C2646" s="593" t="s">
        <v>5283</v>
      </c>
    </row>
    <row r="2647" spans="1:3">
      <c r="A2647" s="593" t="s">
        <v>10307</v>
      </c>
      <c r="B2647" s="593" t="s">
        <v>12129</v>
      </c>
      <c r="C2647" s="593" t="s">
        <v>8084</v>
      </c>
    </row>
    <row r="2648" spans="1:3">
      <c r="A2648" s="593" t="s">
        <v>10310</v>
      </c>
      <c r="B2648" s="593" t="s">
        <v>12129</v>
      </c>
      <c r="C2648" s="593" t="s">
        <v>3560</v>
      </c>
    </row>
    <row r="2649" spans="1:3">
      <c r="A2649" s="593" t="s">
        <v>10312</v>
      </c>
      <c r="B2649" s="593" t="s">
        <v>12129</v>
      </c>
      <c r="C2649" s="593" t="s">
        <v>8092</v>
      </c>
    </row>
    <row r="2650" spans="1:3">
      <c r="A2650" s="593" t="s">
        <v>10315</v>
      </c>
      <c r="B2650" s="593" t="s">
        <v>12129</v>
      </c>
      <c r="C2650" s="593" t="s">
        <v>8093</v>
      </c>
    </row>
    <row r="2651" spans="1:3">
      <c r="A2651" s="593" t="s">
        <v>10318</v>
      </c>
      <c r="B2651" s="593" t="s">
        <v>12129</v>
      </c>
      <c r="C2651" s="593" t="s">
        <v>8097</v>
      </c>
    </row>
    <row r="2652" spans="1:3">
      <c r="A2652" s="593" t="s">
        <v>10321</v>
      </c>
      <c r="B2652" s="593" t="s">
        <v>12129</v>
      </c>
      <c r="C2652" s="593" t="s">
        <v>12260</v>
      </c>
    </row>
    <row r="2653" spans="1:3">
      <c r="A2653" s="593" t="s">
        <v>8949</v>
      </c>
      <c r="B2653" s="593" t="s">
        <v>12129</v>
      </c>
      <c r="C2653" s="593" t="s">
        <v>8101</v>
      </c>
    </row>
    <row r="2654" spans="1:3">
      <c r="A2654" s="593" t="s">
        <v>10325</v>
      </c>
      <c r="B2654" s="593" t="s">
        <v>12129</v>
      </c>
      <c r="C2654" s="593" t="s">
        <v>12262</v>
      </c>
    </row>
    <row r="2655" spans="1:3">
      <c r="A2655" s="593" t="s">
        <v>10327</v>
      </c>
      <c r="B2655" s="593" t="s">
        <v>12129</v>
      </c>
      <c r="C2655" s="593" t="s">
        <v>1328</v>
      </c>
    </row>
    <row r="2656" spans="1:3">
      <c r="A2656" s="593" t="s">
        <v>8901</v>
      </c>
      <c r="B2656" s="593" t="s">
        <v>12129</v>
      </c>
      <c r="C2656" s="593" t="s">
        <v>8104</v>
      </c>
    </row>
    <row r="2657" spans="1:3">
      <c r="A2657" s="593" t="s">
        <v>9126</v>
      </c>
      <c r="B2657" s="593" t="s">
        <v>12129</v>
      </c>
      <c r="C2657" s="593" t="s">
        <v>8116</v>
      </c>
    </row>
    <row r="2658" spans="1:3">
      <c r="A2658" s="593" t="s">
        <v>10330</v>
      </c>
      <c r="B2658" s="593" t="s">
        <v>12129</v>
      </c>
      <c r="C2658" s="593" t="s">
        <v>7184</v>
      </c>
    </row>
    <row r="2659" spans="1:3">
      <c r="A2659" s="593" t="s">
        <v>1852</v>
      </c>
      <c r="B2659" s="593" t="s">
        <v>12129</v>
      </c>
      <c r="C2659" s="593" t="s">
        <v>1370</v>
      </c>
    </row>
    <row r="2660" spans="1:3">
      <c r="A2660" s="593" t="s">
        <v>10333</v>
      </c>
      <c r="B2660" s="593" t="s">
        <v>12129</v>
      </c>
      <c r="C2660" s="593" t="s">
        <v>8131</v>
      </c>
    </row>
    <row r="2661" spans="1:3">
      <c r="A2661" s="593" t="s">
        <v>3439</v>
      </c>
      <c r="B2661" s="593" t="s">
        <v>12129</v>
      </c>
      <c r="C2661" s="593" t="s">
        <v>8132</v>
      </c>
    </row>
    <row r="2662" spans="1:3">
      <c r="A2662" s="593" t="s">
        <v>6889</v>
      </c>
      <c r="B2662" s="593" t="s">
        <v>12129</v>
      </c>
      <c r="C2662" s="593" t="s">
        <v>8135</v>
      </c>
    </row>
    <row r="2663" spans="1:3">
      <c r="A2663" s="593" t="s">
        <v>10335</v>
      </c>
      <c r="B2663" s="593" t="s">
        <v>12129</v>
      </c>
      <c r="C2663" s="593" t="s">
        <v>7988</v>
      </c>
    </row>
    <row r="2664" spans="1:3">
      <c r="A2664" s="593" t="s">
        <v>10337</v>
      </c>
      <c r="B2664" s="593" t="s">
        <v>12129</v>
      </c>
      <c r="C2664" s="593" t="s">
        <v>8137</v>
      </c>
    </row>
    <row r="2665" spans="1:3">
      <c r="A2665" s="593" t="s">
        <v>10339</v>
      </c>
      <c r="B2665" s="593" t="s">
        <v>12129</v>
      </c>
      <c r="C2665" s="593" t="s">
        <v>11250</v>
      </c>
    </row>
    <row r="2666" spans="1:3">
      <c r="A2666" s="593" t="s">
        <v>10340</v>
      </c>
      <c r="B2666" s="593" t="s">
        <v>12129</v>
      </c>
      <c r="C2666" s="593" t="s">
        <v>6651</v>
      </c>
    </row>
    <row r="2667" spans="1:3">
      <c r="A2667" s="593" t="s">
        <v>10341</v>
      </c>
      <c r="B2667" s="593" t="s">
        <v>12129</v>
      </c>
      <c r="C2667" s="593" t="s">
        <v>12264</v>
      </c>
    </row>
    <row r="2668" spans="1:3">
      <c r="A2668" s="593" t="s">
        <v>8603</v>
      </c>
      <c r="B2668" s="593" t="s">
        <v>12129</v>
      </c>
      <c r="C2668" s="593" t="s">
        <v>5790</v>
      </c>
    </row>
    <row r="2669" spans="1:3">
      <c r="A2669" s="593" t="s">
        <v>10343</v>
      </c>
      <c r="B2669" s="593" t="s">
        <v>12129</v>
      </c>
      <c r="C2669" s="593" t="s">
        <v>7411</v>
      </c>
    </row>
    <row r="2670" spans="1:3">
      <c r="A2670" s="593" t="s">
        <v>10345</v>
      </c>
      <c r="B2670" s="593" t="s">
        <v>12129</v>
      </c>
      <c r="C2670" s="593" t="s">
        <v>2545</v>
      </c>
    </row>
    <row r="2671" spans="1:3">
      <c r="A2671" s="593" t="s">
        <v>4487</v>
      </c>
      <c r="B2671" s="593" t="s">
        <v>12129</v>
      </c>
      <c r="C2671" s="593" t="s">
        <v>490</v>
      </c>
    </row>
    <row r="2672" spans="1:3">
      <c r="A2672" s="593" t="s">
        <v>10094</v>
      </c>
      <c r="B2672" s="593" t="s">
        <v>12129</v>
      </c>
      <c r="C2672" s="593" t="s">
        <v>8160</v>
      </c>
    </row>
    <row r="2673" spans="1:3">
      <c r="A2673" s="593" t="s">
        <v>10346</v>
      </c>
      <c r="B2673" s="593" t="s">
        <v>12129</v>
      </c>
      <c r="C2673" s="593" t="s">
        <v>8163</v>
      </c>
    </row>
    <row r="2674" spans="1:3">
      <c r="A2674" s="593" t="s">
        <v>5339</v>
      </c>
      <c r="B2674" s="593" t="s">
        <v>12129</v>
      </c>
      <c r="C2674" s="593" t="s">
        <v>2395</v>
      </c>
    </row>
    <row r="2675" spans="1:3">
      <c r="A2675" s="593" t="s">
        <v>10347</v>
      </c>
      <c r="B2675" s="593" t="s">
        <v>12129</v>
      </c>
      <c r="C2675" s="593" t="s">
        <v>12265</v>
      </c>
    </row>
    <row r="2676" spans="1:3">
      <c r="A2676" s="593" t="s">
        <v>10350</v>
      </c>
      <c r="B2676" s="593" t="s">
        <v>12129</v>
      </c>
      <c r="C2676" s="593" t="s">
        <v>8166</v>
      </c>
    </row>
    <row r="2677" spans="1:3">
      <c r="A2677" s="593" t="s">
        <v>10351</v>
      </c>
      <c r="B2677" s="593" t="s">
        <v>12129</v>
      </c>
      <c r="C2677" s="593" t="s">
        <v>5711</v>
      </c>
    </row>
    <row r="2678" spans="1:3">
      <c r="A2678" s="593" t="s">
        <v>7630</v>
      </c>
      <c r="B2678" s="593" t="s">
        <v>12129</v>
      </c>
      <c r="C2678" s="593" t="s">
        <v>6948</v>
      </c>
    </row>
    <row r="2679" spans="1:3">
      <c r="A2679" s="593" t="s">
        <v>10354</v>
      </c>
      <c r="B2679" s="593" t="s">
        <v>12129</v>
      </c>
      <c r="C2679" s="593" t="s">
        <v>5971</v>
      </c>
    </row>
    <row r="2680" spans="1:3">
      <c r="A2680" s="593" t="s">
        <v>8971</v>
      </c>
      <c r="B2680" s="593" t="s">
        <v>12129</v>
      </c>
      <c r="C2680" s="593" t="s">
        <v>8176</v>
      </c>
    </row>
    <row r="2681" spans="1:3">
      <c r="A2681" s="593" t="s">
        <v>10356</v>
      </c>
      <c r="B2681" s="593" t="s">
        <v>12129</v>
      </c>
      <c r="C2681" s="593" t="s">
        <v>5361</v>
      </c>
    </row>
    <row r="2682" spans="1:3">
      <c r="A2682" s="593" t="s">
        <v>8823</v>
      </c>
      <c r="B2682" s="593" t="s">
        <v>12129</v>
      </c>
      <c r="C2682" s="593" t="s">
        <v>7130</v>
      </c>
    </row>
    <row r="2683" spans="1:3">
      <c r="A2683" s="593" t="s">
        <v>1057</v>
      </c>
      <c r="B2683" s="593" t="s">
        <v>12129</v>
      </c>
      <c r="C2683" s="593" t="s">
        <v>12269</v>
      </c>
    </row>
    <row r="2684" spans="1:3">
      <c r="A2684" s="593" t="s">
        <v>1279</v>
      </c>
      <c r="B2684" s="593" t="s">
        <v>12129</v>
      </c>
      <c r="C2684" s="593" t="s">
        <v>8684</v>
      </c>
    </row>
    <row r="2685" spans="1:3">
      <c r="A2685" s="593" t="s">
        <v>8375</v>
      </c>
      <c r="B2685" s="593" t="s">
        <v>12129</v>
      </c>
      <c r="C2685" s="593" t="s">
        <v>9277</v>
      </c>
    </row>
    <row r="2686" spans="1:3">
      <c r="A2686" s="593" t="s">
        <v>3169</v>
      </c>
      <c r="B2686" s="593" t="s">
        <v>12129</v>
      </c>
      <c r="C2686" s="593" t="s">
        <v>12169</v>
      </c>
    </row>
    <row r="2687" spans="1:3">
      <c r="A2687" s="593" t="s">
        <v>1163</v>
      </c>
      <c r="B2687" s="593" t="s">
        <v>12129</v>
      </c>
      <c r="C2687" s="593" t="s">
        <v>12271</v>
      </c>
    </row>
    <row r="2688" spans="1:3">
      <c r="A2688" s="593" t="s">
        <v>10357</v>
      </c>
      <c r="B2688" s="593" t="s">
        <v>12129</v>
      </c>
      <c r="C2688" s="593" t="s">
        <v>1449</v>
      </c>
    </row>
    <row r="2689" spans="1:3">
      <c r="A2689" s="593" t="s">
        <v>7517</v>
      </c>
      <c r="B2689" s="593" t="s">
        <v>12129</v>
      </c>
      <c r="C2689" s="593" t="s">
        <v>3556</v>
      </c>
    </row>
    <row r="2690" spans="1:3">
      <c r="A2690" s="593" t="s">
        <v>10359</v>
      </c>
      <c r="B2690" s="593" t="s">
        <v>12129</v>
      </c>
      <c r="C2690" s="593" t="s">
        <v>4244</v>
      </c>
    </row>
    <row r="2691" spans="1:3">
      <c r="A2691" s="593" t="s">
        <v>8053</v>
      </c>
      <c r="B2691" s="593" t="s">
        <v>12129</v>
      </c>
      <c r="C2691" s="593" t="s">
        <v>2054</v>
      </c>
    </row>
    <row r="2692" spans="1:3">
      <c r="A2692" s="593" t="s">
        <v>10360</v>
      </c>
      <c r="B2692" s="593" t="s">
        <v>12129</v>
      </c>
      <c r="C2692" s="593" t="s">
        <v>8182</v>
      </c>
    </row>
    <row r="2693" spans="1:3">
      <c r="A2693" s="593" t="s">
        <v>10365</v>
      </c>
      <c r="B2693" s="593" t="s">
        <v>12129</v>
      </c>
      <c r="C2693" s="593" t="s">
        <v>6899</v>
      </c>
    </row>
    <row r="2694" spans="1:3">
      <c r="A2694" s="593" t="s">
        <v>10366</v>
      </c>
      <c r="B2694" s="593" t="s">
        <v>12129</v>
      </c>
      <c r="C2694" s="593" t="s">
        <v>3461</v>
      </c>
    </row>
    <row r="2695" spans="1:3">
      <c r="A2695" s="593" t="s">
        <v>5401</v>
      </c>
      <c r="B2695" s="593" t="s">
        <v>12129</v>
      </c>
      <c r="C2695" s="593" t="s">
        <v>3235</v>
      </c>
    </row>
    <row r="2696" spans="1:3">
      <c r="A2696" s="593" t="s">
        <v>10090</v>
      </c>
      <c r="B2696" s="593" t="s">
        <v>12129</v>
      </c>
      <c r="C2696" s="593" t="s">
        <v>8072</v>
      </c>
    </row>
    <row r="2697" spans="1:3">
      <c r="A2697" s="593" t="s">
        <v>10368</v>
      </c>
      <c r="B2697" s="593" t="s">
        <v>12129</v>
      </c>
      <c r="C2697" s="593" t="s">
        <v>8168</v>
      </c>
    </row>
    <row r="2698" spans="1:3">
      <c r="A2698" s="593" t="s">
        <v>10371</v>
      </c>
      <c r="B2698" s="593" t="s">
        <v>12129</v>
      </c>
      <c r="C2698" s="593" t="s">
        <v>488</v>
      </c>
    </row>
    <row r="2699" spans="1:3">
      <c r="A2699" s="593" t="s">
        <v>10372</v>
      </c>
      <c r="B2699" s="593" t="s">
        <v>12129</v>
      </c>
      <c r="C2699" s="593" t="s">
        <v>4818</v>
      </c>
    </row>
    <row r="2700" spans="1:3">
      <c r="A2700" s="593" t="s">
        <v>10373</v>
      </c>
      <c r="B2700" s="593" t="s">
        <v>12129</v>
      </c>
      <c r="C2700" s="593" t="s">
        <v>1106</v>
      </c>
    </row>
    <row r="2701" spans="1:3">
      <c r="A2701" s="593" t="s">
        <v>10375</v>
      </c>
      <c r="B2701" s="593" t="s">
        <v>12129</v>
      </c>
      <c r="C2701" s="593" t="s">
        <v>4687</v>
      </c>
    </row>
    <row r="2702" spans="1:3">
      <c r="A2702" s="593" t="s">
        <v>4954</v>
      </c>
      <c r="B2702" s="593" t="s">
        <v>12129</v>
      </c>
      <c r="C2702" s="593" t="s">
        <v>8213</v>
      </c>
    </row>
    <row r="2703" spans="1:3">
      <c r="A2703" s="593" t="s">
        <v>10377</v>
      </c>
      <c r="B2703" s="593" t="s">
        <v>12129</v>
      </c>
      <c r="C2703" s="593" t="s">
        <v>7948</v>
      </c>
    </row>
    <row r="2704" spans="1:3">
      <c r="A2704" s="593" t="s">
        <v>10380</v>
      </c>
      <c r="B2704" s="593" t="s">
        <v>12129</v>
      </c>
      <c r="C2704" s="593" t="s">
        <v>5237</v>
      </c>
    </row>
    <row r="2705" spans="1:3">
      <c r="A2705" s="593" t="s">
        <v>10381</v>
      </c>
      <c r="B2705" s="593" t="s">
        <v>12129</v>
      </c>
      <c r="C2705" s="593" t="s">
        <v>12272</v>
      </c>
    </row>
    <row r="2706" spans="1:3">
      <c r="A2706" s="593" t="s">
        <v>4058</v>
      </c>
      <c r="B2706" s="593" t="s">
        <v>12129</v>
      </c>
      <c r="C2706" s="593" t="s">
        <v>5497</v>
      </c>
    </row>
    <row r="2707" spans="1:3">
      <c r="A2707" s="593" t="s">
        <v>9914</v>
      </c>
      <c r="B2707" s="593" t="s">
        <v>12129</v>
      </c>
      <c r="C2707" s="593" t="s">
        <v>10378</v>
      </c>
    </row>
    <row r="2708" spans="1:3">
      <c r="A2708" s="593" t="s">
        <v>10382</v>
      </c>
      <c r="B2708" s="593" t="s">
        <v>12129</v>
      </c>
      <c r="C2708" s="593" t="s">
        <v>2258</v>
      </c>
    </row>
    <row r="2709" spans="1:3">
      <c r="A2709" s="593" t="s">
        <v>6672</v>
      </c>
      <c r="B2709" s="593" t="s">
        <v>12129</v>
      </c>
      <c r="C2709" s="593" t="s">
        <v>6783</v>
      </c>
    </row>
    <row r="2710" spans="1:3">
      <c r="A2710" s="593" t="s">
        <v>3474</v>
      </c>
      <c r="B2710" s="593" t="s">
        <v>12129</v>
      </c>
      <c r="C2710" s="593" t="s">
        <v>4426</v>
      </c>
    </row>
    <row r="2711" spans="1:3">
      <c r="A2711" s="593" t="s">
        <v>4263</v>
      </c>
      <c r="B2711" s="593" t="s">
        <v>12129</v>
      </c>
      <c r="C2711" s="593" t="s">
        <v>349</v>
      </c>
    </row>
    <row r="2712" spans="1:3">
      <c r="A2712" s="593" t="s">
        <v>10386</v>
      </c>
      <c r="B2712" s="593" t="s">
        <v>12129</v>
      </c>
      <c r="C2712" s="593" t="s">
        <v>4910</v>
      </c>
    </row>
    <row r="2713" spans="1:3">
      <c r="A2713" s="593" t="s">
        <v>8245</v>
      </c>
      <c r="B2713" s="593" t="s">
        <v>12129</v>
      </c>
      <c r="C2713" s="593" t="s">
        <v>4724</v>
      </c>
    </row>
    <row r="2714" spans="1:3">
      <c r="A2714" s="593" t="s">
        <v>8233</v>
      </c>
      <c r="B2714" s="593" t="s">
        <v>12129</v>
      </c>
      <c r="C2714" s="593" t="s">
        <v>4025</v>
      </c>
    </row>
    <row r="2715" spans="1:3">
      <c r="A2715" s="593" t="s">
        <v>10388</v>
      </c>
      <c r="B2715" s="593" t="s">
        <v>12129</v>
      </c>
      <c r="C2715" s="593" t="s">
        <v>1030</v>
      </c>
    </row>
    <row r="2716" spans="1:3">
      <c r="A2716" s="593" t="s">
        <v>10389</v>
      </c>
      <c r="B2716" s="593" t="s">
        <v>12129</v>
      </c>
      <c r="C2716" s="593" t="s">
        <v>3265</v>
      </c>
    </row>
    <row r="2717" spans="1:3">
      <c r="A2717" s="593" t="s">
        <v>9685</v>
      </c>
      <c r="B2717" s="593" t="s">
        <v>12129</v>
      </c>
      <c r="C2717" s="593" t="s">
        <v>6371</v>
      </c>
    </row>
    <row r="2718" spans="1:3">
      <c r="A2718" s="593" t="s">
        <v>9740</v>
      </c>
      <c r="B2718" s="593" t="s">
        <v>12129</v>
      </c>
      <c r="C2718" s="593" t="s">
        <v>2012</v>
      </c>
    </row>
    <row r="2719" spans="1:3">
      <c r="A2719" s="593" t="s">
        <v>10391</v>
      </c>
      <c r="B2719" s="593" t="s">
        <v>12129</v>
      </c>
      <c r="C2719" s="593" t="s">
        <v>2376</v>
      </c>
    </row>
    <row r="2720" spans="1:3">
      <c r="A2720" s="593" t="s">
        <v>8494</v>
      </c>
      <c r="B2720" s="593" t="s">
        <v>12129</v>
      </c>
      <c r="C2720" s="593" t="s">
        <v>1227</v>
      </c>
    </row>
    <row r="2721" spans="1:3">
      <c r="A2721" s="593" t="s">
        <v>10392</v>
      </c>
      <c r="B2721" s="593" t="s">
        <v>12129</v>
      </c>
      <c r="C2721" s="593" t="s">
        <v>12274</v>
      </c>
    </row>
    <row r="2722" spans="1:3">
      <c r="A2722" s="593" t="s">
        <v>10393</v>
      </c>
      <c r="B2722" s="593" t="s">
        <v>12129</v>
      </c>
      <c r="C2722" s="593" t="s">
        <v>7635</v>
      </c>
    </row>
    <row r="2723" spans="1:3">
      <c r="A2723" s="593" t="s">
        <v>10394</v>
      </c>
      <c r="B2723" s="593" t="s">
        <v>12129</v>
      </c>
      <c r="C2723" s="593" t="s">
        <v>4437</v>
      </c>
    </row>
    <row r="2724" spans="1:3">
      <c r="A2724" s="593" t="s">
        <v>96</v>
      </c>
      <c r="B2724" s="593" t="s">
        <v>12129</v>
      </c>
      <c r="C2724" s="593" t="s">
        <v>8252</v>
      </c>
    </row>
    <row r="2725" spans="1:3">
      <c r="A2725" s="593" t="s">
        <v>6784</v>
      </c>
      <c r="B2725" s="593" t="s">
        <v>12129</v>
      </c>
      <c r="C2725" s="593" t="s">
        <v>5151</v>
      </c>
    </row>
    <row r="2726" spans="1:3">
      <c r="A2726" s="593" t="s">
        <v>7695</v>
      </c>
      <c r="B2726" s="593" t="s">
        <v>12129</v>
      </c>
      <c r="C2726" s="593" t="s">
        <v>12276</v>
      </c>
    </row>
    <row r="2727" spans="1:3">
      <c r="A2727" s="593" t="s">
        <v>10172</v>
      </c>
      <c r="B2727" s="593" t="s">
        <v>12129</v>
      </c>
      <c r="C2727" s="593" t="s">
        <v>8261</v>
      </c>
    </row>
    <row r="2728" spans="1:3">
      <c r="A2728" s="593" t="s">
        <v>2446</v>
      </c>
      <c r="B2728" s="593" t="s">
        <v>12129</v>
      </c>
      <c r="C2728" s="593" t="s">
        <v>7551</v>
      </c>
    </row>
    <row r="2729" spans="1:3">
      <c r="A2729" s="593" t="s">
        <v>10395</v>
      </c>
      <c r="B2729" s="593" t="s">
        <v>12129</v>
      </c>
      <c r="C2729" s="593" t="s">
        <v>12277</v>
      </c>
    </row>
    <row r="2730" spans="1:3">
      <c r="A2730" s="593" t="s">
        <v>9265</v>
      </c>
      <c r="B2730" s="593" t="s">
        <v>12129</v>
      </c>
      <c r="C2730" s="593" t="s">
        <v>7509</v>
      </c>
    </row>
    <row r="2731" spans="1:3">
      <c r="A2731" s="593" t="s">
        <v>7801</v>
      </c>
      <c r="B2731" s="593" t="s">
        <v>12129</v>
      </c>
      <c r="C2731" s="593" t="s">
        <v>1559</v>
      </c>
    </row>
    <row r="2732" spans="1:3">
      <c r="A2732" s="593" t="s">
        <v>10396</v>
      </c>
      <c r="B2732" s="593" t="s">
        <v>12129</v>
      </c>
      <c r="C2732" s="593" t="s">
        <v>4884</v>
      </c>
    </row>
    <row r="2733" spans="1:3">
      <c r="A2733" s="593" t="s">
        <v>10398</v>
      </c>
      <c r="B2733" s="593" t="s">
        <v>12129</v>
      </c>
      <c r="C2733" s="593" t="s">
        <v>12279</v>
      </c>
    </row>
    <row r="2734" spans="1:3">
      <c r="A2734" s="593" t="s">
        <v>10400</v>
      </c>
      <c r="B2734" s="593" t="s">
        <v>12129</v>
      </c>
      <c r="C2734" s="593" t="s">
        <v>12281</v>
      </c>
    </row>
    <row r="2735" spans="1:3">
      <c r="A2735" s="593" t="s">
        <v>10402</v>
      </c>
      <c r="B2735" s="593" t="s">
        <v>12129</v>
      </c>
      <c r="C2735" s="593" t="s">
        <v>8273</v>
      </c>
    </row>
    <row r="2736" spans="1:3">
      <c r="A2736" s="593" t="s">
        <v>1078</v>
      </c>
      <c r="B2736" s="593" t="s">
        <v>12129</v>
      </c>
      <c r="C2736" s="593" t="s">
        <v>12282</v>
      </c>
    </row>
    <row r="2737" spans="1:3">
      <c r="A2737" s="593" t="s">
        <v>10405</v>
      </c>
      <c r="B2737" s="593" t="s">
        <v>12129</v>
      </c>
      <c r="C2737" s="593" t="s">
        <v>6062</v>
      </c>
    </row>
    <row r="2738" spans="1:3">
      <c r="A2738" s="593" t="s">
        <v>10406</v>
      </c>
      <c r="B2738" s="593" t="s">
        <v>12129</v>
      </c>
      <c r="C2738" s="593" t="s">
        <v>10575</v>
      </c>
    </row>
    <row r="2739" spans="1:3">
      <c r="A2739" s="593" t="s">
        <v>5007</v>
      </c>
      <c r="B2739" s="593" t="s">
        <v>12129</v>
      </c>
      <c r="C2739" s="593" t="s">
        <v>10686</v>
      </c>
    </row>
    <row r="2740" spans="1:3">
      <c r="A2740" s="593" t="s">
        <v>8815</v>
      </c>
      <c r="B2740" s="593" t="s">
        <v>12129</v>
      </c>
      <c r="C2740" s="593" t="s">
        <v>10204</v>
      </c>
    </row>
    <row r="2741" spans="1:3">
      <c r="A2741" s="593" t="s">
        <v>9242</v>
      </c>
      <c r="B2741" s="593" t="s">
        <v>12129</v>
      </c>
      <c r="C2741" s="593" t="s">
        <v>11889</v>
      </c>
    </row>
    <row r="2742" spans="1:3">
      <c r="A2742" s="593" t="s">
        <v>8113</v>
      </c>
      <c r="B2742" s="593" t="s">
        <v>12129</v>
      </c>
      <c r="C2742" s="593" t="s">
        <v>8066</v>
      </c>
    </row>
    <row r="2743" spans="1:3">
      <c r="A2743" s="593" t="s">
        <v>10408</v>
      </c>
      <c r="B2743" s="593" t="s">
        <v>12129</v>
      </c>
      <c r="C2743" s="593" t="s">
        <v>6247</v>
      </c>
    </row>
    <row r="2744" spans="1:3">
      <c r="A2744" s="593" t="s">
        <v>8145</v>
      </c>
      <c r="B2744" s="593" t="s">
        <v>12129</v>
      </c>
      <c r="C2744" s="593" t="s">
        <v>1422</v>
      </c>
    </row>
    <row r="2745" spans="1:3">
      <c r="A2745" s="593" t="s">
        <v>10412</v>
      </c>
      <c r="B2745" s="593" t="s">
        <v>12129</v>
      </c>
      <c r="C2745" s="593" t="s">
        <v>12283</v>
      </c>
    </row>
    <row r="2746" spans="1:3">
      <c r="A2746" s="593" t="s">
        <v>10413</v>
      </c>
      <c r="B2746" s="593" t="s">
        <v>12129</v>
      </c>
      <c r="C2746" s="593" t="s">
        <v>8282</v>
      </c>
    </row>
    <row r="2747" spans="1:3">
      <c r="A2747" s="593" t="s">
        <v>7758</v>
      </c>
      <c r="B2747" s="593" t="s">
        <v>12129</v>
      </c>
      <c r="C2747" s="593" t="s">
        <v>8284</v>
      </c>
    </row>
    <row r="2748" spans="1:3">
      <c r="A2748" s="593" t="s">
        <v>221</v>
      </c>
      <c r="B2748" s="593" t="s">
        <v>12129</v>
      </c>
      <c r="C2748" s="593" t="s">
        <v>9783</v>
      </c>
    </row>
    <row r="2749" spans="1:3">
      <c r="A2749" s="593" t="s">
        <v>10415</v>
      </c>
      <c r="B2749" s="593" t="s">
        <v>12129</v>
      </c>
      <c r="C2749" s="593" t="s">
        <v>381</v>
      </c>
    </row>
    <row r="2750" spans="1:3">
      <c r="A2750" s="593" t="s">
        <v>4794</v>
      </c>
      <c r="B2750" s="593" t="s">
        <v>12129</v>
      </c>
      <c r="C2750" s="593" t="s">
        <v>6279</v>
      </c>
    </row>
    <row r="2751" spans="1:3">
      <c r="A2751" s="593" t="s">
        <v>10418</v>
      </c>
      <c r="B2751" s="593" t="s">
        <v>12129</v>
      </c>
      <c r="C2751" s="593" t="s">
        <v>8288</v>
      </c>
    </row>
    <row r="2752" spans="1:3">
      <c r="A2752" s="593" t="s">
        <v>1674</v>
      </c>
      <c r="B2752" s="593" t="s">
        <v>12129</v>
      </c>
      <c r="C2752" s="593" t="s">
        <v>8292</v>
      </c>
    </row>
    <row r="2753" spans="1:3">
      <c r="A2753" s="593" t="s">
        <v>9794</v>
      </c>
      <c r="B2753" s="593" t="s">
        <v>12129</v>
      </c>
      <c r="C2753" s="593" t="s">
        <v>8299</v>
      </c>
    </row>
    <row r="2754" spans="1:3">
      <c r="A2754" s="593" t="s">
        <v>10420</v>
      </c>
      <c r="B2754" s="593" t="s">
        <v>12129</v>
      </c>
      <c r="C2754" s="593" t="s">
        <v>8301</v>
      </c>
    </row>
    <row r="2755" spans="1:3">
      <c r="A2755" s="593" t="s">
        <v>8512</v>
      </c>
      <c r="B2755" s="593" t="s">
        <v>12129</v>
      </c>
      <c r="C2755" s="593" t="s">
        <v>8303</v>
      </c>
    </row>
    <row r="2756" spans="1:3">
      <c r="A2756" s="593" t="s">
        <v>10423</v>
      </c>
      <c r="B2756" s="593" t="s">
        <v>12129</v>
      </c>
      <c r="C2756" s="593" t="s">
        <v>8308</v>
      </c>
    </row>
    <row r="2757" spans="1:3">
      <c r="A2757" s="593" t="s">
        <v>10425</v>
      </c>
      <c r="B2757" s="593" t="s">
        <v>12129</v>
      </c>
      <c r="C2757" s="593" t="s">
        <v>7264</v>
      </c>
    </row>
    <row r="2758" spans="1:3">
      <c r="A2758" s="593" t="s">
        <v>10403</v>
      </c>
      <c r="B2758" s="593" t="s">
        <v>12129</v>
      </c>
      <c r="C2758" s="593" t="s">
        <v>11408</v>
      </c>
    </row>
    <row r="2759" spans="1:3">
      <c r="A2759" s="593" t="s">
        <v>10426</v>
      </c>
      <c r="B2759" s="593" t="s">
        <v>12129</v>
      </c>
      <c r="C2759" s="593" t="s">
        <v>2267</v>
      </c>
    </row>
    <row r="2760" spans="1:3">
      <c r="A2760" s="593" t="s">
        <v>10427</v>
      </c>
      <c r="B2760" s="593" t="s">
        <v>12129</v>
      </c>
      <c r="C2760" s="593" t="s">
        <v>8319</v>
      </c>
    </row>
    <row r="2761" spans="1:3">
      <c r="A2761" s="593" t="s">
        <v>10429</v>
      </c>
      <c r="B2761" s="593" t="s">
        <v>12129</v>
      </c>
      <c r="C2761" s="593" t="s">
        <v>8320</v>
      </c>
    </row>
    <row r="2762" spans="1:3">
      <c r="A2762" s="593" t="s">
        <v>10432</v>
      </c>
      <c r="B2762" s="593" t="s">
        <v>12129</v>
      </c>
      <c r="C2762" s="593" t="s">
        <v>8324</v>
      </c>
    </row>
    <row r="2763" spans="1:3">
      <c r="A2763" s="593" t="s">
        <v>4328</v>
      </c>
      <c r="B2763" s="593" t="s">
        <v>12129</v>
      </c>
      <c r="C2763" s="593" t="s">
        <v>7731</v>
      </c>
    </row>
    <row r="2764" spans="1:3">
      <c r="A2764" s="593" t="s">
        <v>5837</v>
      </c>
      <c r="B2764" s="593" t="s">
        <v>12129</v>
      </c>
      <c r="C2764" s="593" t="s">
        <v>3719</v>
      </c>
    </row>
    <row r="2765" spans="1:3">
      <c r="A2765" s="593" t="s">
        <v>10433</v>
      </c>
      <c r="B2765" s="593" t="s">
        <v>12129</v>
      </c>
      <c r="C2765" s="593" t="s">
        <v>6417</v>
      </c>
    </row>
    <row r="2766" spans="1:3">
      <c r="A2766" s="593" t="s">
        <v>10434</v>
      </c>
      <c r="B2766" s="593" t="s">
        <v>12129</v>
      </c>
      <c r="C2766" s="593" t="s">
        <v>12284</v>
      </c>
    </row>
    <row r="2767" spans="1:3">
      <c r="A2767" s="593" t="s">
        <v>2440</v>
      </c>
      <c r="B2767" s="593" t="s">
        <v>12129</v>
      </c>
      <c r="C2767" s="593" t="s">
        <v>7789</v>
      </c>
    </row>
    <row r="2768" spans="1:3">
      <c r="A2768" s="593" t="s">
        <v>10435</v>
      </c>
      <c r="B2768" s="593" t="s">
        <v>12129</v>
      </c>
      <c r="C2768" s="593" t="s">
        <v>8333</v>
      </c>
    </row>
    <row r="2769" spans="1:3">
      <c r="A2769" s="593" t="s">
        <v>1456</v>
      </c>
      <c r="B2769" s="593" t="s">
        <v>12129</v>
      </c>
      <c r="C2769" s="593" t="s">
        <v>8338</v>
      </c>
    </row>
    <row r="2770" spans="1:3">
      <c r="A2770" s="593" t="s">
        <v>10099</v>
      </c>
      <c r="B2770" s="593" t="s">
        <v>12129</v>
      </c>
      <c r="C2770" s="593" t="s">
        <v>4454</v>
      </c>
    </row>
    <row r="2771" spans="1:3">
      <c r="A2771" s="593" t="s">
        <v>2714</v>
      </c>
      <c r="B2771" s="593" t="s">
        <v>12129</v>
      </c>
      <c r="C2771" s="593" t="s">
        <v>6547</v>
      </c>
    </row>
    <row r="2772" spans="1:3">
      <c r="A2772" s="593" t="s">
        <v>6195</v>
      </c>
      <c r="B2772" s="593" t="s">
        <v>12129</v>
      </c>
      <c r="C2772" s="593" t="s">
        <v>8345</v>
      </c>
    </row>
    <row r="2773" spans="1:3">
      <c r="A2773" s="593" t="s">
        <v>10441</v>
      </c>
      <c r="B2773" s="593" t="s">
        <v>12129</v>
      </c>
      <c r="C2773" s="593" t="s">
        <v>2999</v>
      </c>
    </row>
    <row r="2774" spans="1:3">
      <c r="A2774" s="593" t="s">
        <v>4075</v>
      </c>
      <c r="B2774" s="593" t="s">
        <v>12129</v>
      </c>
      <c r="C2774" s="593" t="s">
        <v>8347</v>
      </c>
    </row>
    <row r="2775" spans="1:3">
      <c r="A2775" s="593" t="s">
        <v>10442</v>
      </c>
      <c r="B2775" s="593" t="s">
        <v>12129</v>
      </c>
      <c r="C2775" s="593" t="s">
        <v>8352</v>
      </c>
    </row>
    <row r="2776" spans="1:3">
      <c r="A2776" s="593" t="s">
        <v>10444</v>
      </c>
      <c r="B2776" s="593" t="s">
        <v>12129</v>
      </c>
      <c r="C2776" s="593" t="s">
        <v>8353</v>
      </c>
    </row>
    <row r="2777" spans="1:3">
      <c r="A2777" s="593" t="s">
        <v>10447</v>
      </c>
      <c r="B2777" s="593" t="s">
        <v>12129</v>
      </c>
      <c r="C2777" s="593" t="s">
        <v>6577</v>
      </c>
    </row>
    <row r="2778" spans="1:3">
      <c r="A2778" s="593" t="s">
        <v>1624</v>
      </c>
      <c r="B2778" s="593" t="s">
        <v>12129</v>
      </c>
      <c r="C2778" s="593" t="s">
        <v>8357</v>
      </c>
    </row>
    <row r="2779" spans="1:3">
      <c r="A2779" s="593" t="s">
        <v>8678</v>
      </c>
      <c r="B2779" s="593" t="s">
        <v>12129</v>
      </c>
      <c r="C2779" s="593" t="s">
        <v>6369</v>
      </c>
    </row>
    <row r="2780" spans="1:3">
      <c r="A2780" s="593" t="s">
        <v>5422</v>
      </c>
      <c r="B2780" s="593" t="s">
        <v>12129</v>
      </c>
      <c r="C2780" s="593" t="s">
        <v>4880</v>
      </c>
    </row>
    <row r="2781" spans="1:3">
      <c r="A2781" s="593" t="s">
        <v>10450</v>
      </c>
      <c r="B2781" s="593" t="s">
        <v>12129</v>
      </c>
      <c r="C2781" s="593" t="s">
        <v>8363</v>
      </c>
    </row>
    <row r="2782" spans="1:3">
      <c r="A2782" s="593" t="s">
        <v>352</v>
      </c>
      <c r="B2782" s="593" t="s">
        <v>12129</v>
      </c>
      <c r="C2782" s="593" t="s">
        <v>8367</v>
      </c>
    </row>
    <row r="2783" spans="1:3">
      <c r="A2783" s="593" t="s">
        <v>10451</v>
      </c>
      <c r="B2783" s="593" t="s">
        <v>12129</v>
      </c>
      <c r="C2783" s="593" t="s">
        <v>8368</v>
      </c>
    </row>
    <row r="2784" spans="1:3">
      <c r="A2784" s="593" t="s">
        <v>10452</v>
      </c>
      <c r="B2784" s="593" t="s">
        <v>12129</v>
      </c>
      <c r="C2784" s="593" t="s">
        <v>7373</v>
      </c>
    </row>
    <row r="2785" spans="1:3">
      <c r="A2785" s="593" t="s">
        <v>10453</v>
      </c>
      <c r="B2785" s="593" t="s">
        <v>12129</v>
      </c>
      <c r="C2785" s="593" t="s">
        <v>12285</v>
      </c>
    </row>
    <row r="2786" spans="1:3">
      <c r="A2786" s="593" t="s">
        <v>10454</v>
      </c>
      <c r="B2786" s="593" t="s">
        <v>12129</v>
      </c>
      <c r="C2786" s="593" t="s">
        <v>5916</v>
      </c>
    </row>
    <row r="2787" spans="1:3">
      <c r="A2787" s="593" t="s">
        <v>10455</v>
      </c>
      <c r="B2787" s="593" t="s">
        <v>12129</v>
      </c>
      <c r="C2787" s="593" t="s">
        <v>10834</v>
      </c>
    </row>
    <row r="2788" spans="1:3">
      <c r="A2788" s="593" t="s">
        <v>634</v>
      </c>
      <c r="B2788" s="593" t="s">
        <v>12129</v>
      </c>
      <c r="C2788" s="593" t="s">
        <v>3990</v>
      </c>
    </row>
    <row r="2789" spans="1:3">
      <c r="A2789" s="593" t="s">
        <v>710</v>
      </c>
      <c r="B2789" s="593" t="s">
        <v>12129</v>
      </c>
      <c r="C2789" s="593" t="s">
        <v>948</v>
      </c>
    </row>
    <row r="2790" spans="1:3">
      <c r="A2790" s="593" t="s">
        <v>10458</v>
      </c>
      <c r="B2790" s="593" t="s">
        <v>12129</v>
      </c>
      <c r="C2790" s="593" t="s">
        <v>12286</v>
      </c>
    </row>
    <row r="2791" spans="1:3">
      <c r="A2791" s="593" t="s">
        <v>3545</v>
      </c>
      <c r="B2791" s="593" t="s">
        <v>12129</v>
      </c>
      <c r="C2791" s="593" t="s">
        <v>12287</v>
      </c>
    </row>
    <row r="2792" spans="1:3">
      <c r="A2792" s="593" t="s">
        <v>10460</v>
      </c>
      <c r="B2792" s="593" t="s">
        <v>12129</v>
      </c>
      <c r="C2792" s="593" t="s">
        <v>3744</v>
      </c>
    </row>
    <row r="2793" spans="1:3">
      <c r="A2793" s="593" t="s">
        <v>2931</v>
      </c>
      <c r="B2793" s="593" t="s">
        <v>12129</v>
      </c>
      <c r="C2793" s="593" t="s">
        <v>11500</v>
      </c>
    </row>
    <row r="2794" spans="1:3">
      <c r="A2794" s="593" t="s">
        <v>10463</v>
      </c>
      <c r="B2794" s="593" t="s">
        <v>12129</v>
      </c>
      <c r="C2794" s="593" t="s">
        <v>6767</v>
      </c>
    </row>
    <row r="2795" spans="1:3">
      <c r="A2795" s="593" t="s">
        <v>316</v>
      </c>
      <c r="B2795" s="593" t="s">
        <v>12129</v>
      </c>
      <c r="C2795" s="593" t="s">
        <v>3170</v>
      </c>
    </row>
    <row r="2796" spans="1:3">
      <c r="A2796" s="593" t="s">
        <v>1000</v>
      </c>
      <c r="B2796" s="593" t="s">
        <v>12129</v>
      </c>
      <c r="C2796" s="593" t="s">
        <v>12288</v>
      </c>
    </row>
    <row r="2797" spans="1:3">
      <c r="A2797" s="593" t="s">
        <v>10464</v>
      </c>
      <c r="B2797" s="593" t="s">
        <v>12129</v>
      </c>
      <c r="C2797" s="593" t="s">
        <v>8250</v>
      </c>
    </row>
    <row r="2798" spans="1:3">
      <c r="A2798" s="593" t="s">
        <v>10467</v>
      </c>
      <c r="B2798" s="593" t="s">
        <v>12129</v>
      </c>
      <c r="C2798" s="593" t="s">
        <v>2340</v>
      </c>
    </row>
    <row r="2799" spans="1:3">
      <c r="A2799" s="593" t="s">
        <v>10470</v>
      </c>
      <c r="B2799" s="593" t="s">
        <v>12129</v>
      </c>
      <c r="C2799" s="593" t="s">
        <v>8391</v>
      </c>
    </row>
    <row r="2800" spans="1:3">
      <c r="A2800" s="593" t="s">
        <v>10280</v>
      </c>
      <c r="B2800" s="593" t="s">
        <v>12129</v>
      </c>
      <c r="C2800" s="593" t="s">
        <v>942</v>
      </c>
    </row>
    <row r="2801" spans="1:3">
      <c r="A2801" s="593" t="s">
        <v>10169</v>
      </c>
      <c r="B2801" s="593" t="s">
        <v>12129</v>
      </c>
      <c r="C2801" s="593" t="s">
        <v>12291</v>
      </c>
    </row>
    <row r="2802" spans="1:3">
      <c r="A2802" s="593" t="s">
        <v>10029</v>
      </c>
      <c r="B2802" s="593" t="s">
        <v>12129</v>
      </c>
      <c r="C2802" s="593" t="s">
        <v>5582</v>
      </c>
    </row>
    <row r="2803" spans="1:3">
      <c r="A2803" s="593" t="s">
        <v>10472</v>
      </c>
      <c r="B2803" s="593" t="s">
        <v>12129</v>
      </c>
      <c r="C2803" s="593" t="s">
        <v>1303</v>
      </c>
    </row>
    <row r="2804" spans="1:3">
      <c r="A2804" s="593" t="s">
        <v>8192</v>
      </c>
      <c r="B2804" s="593" t="s">
        <v>12129</v>
      </c>
      <c r="C2804" s="593" t="s">
        <v>11303</v>
      </c>
    </row>
    <row r="2805" spans="1:3">
      <c r="A2805" s="593" t="s">
        <v>10476</v>
      </c>
      <c r="B2805" s="593" t="s">
        <v>12129</v>
      </c>
      <c r="C2805" s="593" t="s">
        <v>8393</v>
      </c>
    </row>
    <row r="2806" spans="1:3">
      <c r="A2806" s="593" t="s">
        <v>4384</v>
      </c>
      <c r="B2806" s="593" t="s">
        <v>12129</v>
      </c>
      <c r="C2806" s="593" t="s">
        <v>12293</v>
      </c>
    </row>
    <row r="2807" spans="1:3">
      <c r="A2807" s="593" t="s">
        <v>6920</v>
      </c>
      <c r="B2807" s="593" t="s">
        <v>12129</v>
      </c>
      <c r="C2807" s="593" t="s">
        <v>3824</v>
      </c>
    </row>
    <row r="2808" spans="1:3">
      <c r="A2808" s="593" t="s">
        <v>5140</v>
      </c>
      <c r="B2808" s="593" t="s">
        <v>12129</v>
      </c>
      <c r="C2808" s="593" t="s">
        <v>8399</v>
      </c>
    </row>
    <row r="2809" spans="1:3">
      <c r="A2809" s="593" t="s">
        <v>10477</v>
      </c>
      <c r="B2809" s="593" t="s">
        <v>12129</v>
      </c>
      <c r="C2809" s="593" t="s">
        <v>7156</v>
      </c>
    </row>
    <row r="2810" spans="1:3">
      <c r="A2810" s="593" t="s">
        <v>10478</v>
      </c>
      <c r="B2810" s="593" t="s">
        <v>12129</v>
      </c>
      <c r="C2810" s="593" t="s">
        <v>8402</v>
      </c>
    </row>
    <row r="2811" spans="1:3">
      <c r="A2811" s="593" t="s">
        <v>10480</v>
      </c>
      <c r="B2811" s="593" t="s">
        <v>12129</v>
      </c>
      <c r="C2811" s="593" t="s">
        <v>8404</v>
      </c>
    </row>
    <row r="2812" spans="1:3">
      <c r="A2812" s="593" t="s">
        <v>8890</v>
      </c>
      <c r="B2812" s="593" t="s">
        <v>12129</v>
      </c>
      <c r="C2812" s="593" t="s">
        <v>3874</v>
      </c>
    </row>
    <row r="2813" spans="1:3">
      <c r="A2813" s="593" t="s">
        <v>7464</v>
      </c>
      <c r="B2813" s="593" t="s">
        <v>12129</v>
      </c>
      <c r="C2813" s="593" t="s">
        <v>6380</v>
      </c>
    </row>
    <row r="2814" spans="1:3">
      <c r="A2814" s="593" t="s">
        <v>10485</v>
      </c>
      <c r="B2814" s="593" t="s">
        <v>12129</v>
      </c>
      <c r="C2814" s="593" t="s">
        <v>8234</v>
      </c>
    </row>
    <row r="2815" spans="1:3">
      <c r="A2815" s="593" t="s">
        <v>10486</v>
      </c>
      <c r="B2815" s="593" t="s">
        <v>12129</v>
      </c>
      <c r="C2815" s="593" t="s">
        <v>8407</v>
      </c>
    </row>
    <row r="2816" spans="1:3">
      <c r="A2816" s="593" t="s">
        <v>9798</v>
      </c>
      <c r="B2816" s="593" t="s">
        <v>12129</v>
      </c>
      <c r="C2816" s="593" t="s">
        <v>11409</v>
      </c>
    </row>
    <row r="2817" spans="1:3">
      <c r="A2817" s="593" t="s">
        <v>10488</v>
      </c>
      <c r="B2817" s="593" t="s">
        <v>12129</v>
      </c>
      <c r="C2817" s="593" t="s">
        <v>4874</v>
      </c>
    </row>
    <row r="2818" spans="1:3">
      <c r="A2818" s="593" t="s">
        <v>10490</v>
      </c>
      <c r="B2818" s="593" t="s">
        <v>12129</v>
      </c>
      <c r="C2818" s="593" t="s">
        <v>8414</v>
      </c>
    </row>
    <row r="2819" spans="1:3">
      <c r="A2819" s="593" t="s">
        <v>9443</v>
      </c>
      <c r="B2819" s="593" t="s">
        <v>12129</v>
      </c>
      <c r="C2819" s="593" t="s">
        <v>11412</v>
      </c>
    </row>
    <row r="2820" spans="1:3">
      <c r="A2820" s="593" t="s">
        <v>10492</v>
      </c>
      <c r="B2820" s="593" t="s">
        <v>12129</v>
      </c>
      <c r="C2820" s="593" t="s">
        <v>762</v>
      </c>
    </row>
    <row r="2821" spans="1:3">
      <c r="A2821" s="593" t="s">
        <v>10459</v>
      </c>
      <c r="B2821" s="593" t="s">
        <v>12129</v>
      </c>
      <c r="C2821" s="593" t="s">
        <v>8418</v>
      </c>
    </row>
    <row r="2822" spans="1:3">
      <c r="A2822" s="593" t="s">
        <v>9124</v>
      </c>
      <c r="B2822" s="593" t="s">
        <v>12129</v>
      </c>
      <c r="C2822" s="593" t="s">
        <v>11413</v>
      </c>
    </row>
    <row r="2823" spans="1:3">
      <c r="A2823" s="593" t="s">
        <v>10499</v>
      </c>
      <c r="B2823" s="593" t="s">
        <v>12129</v>
      </c>
      <c r="C2823" s="593" t="s">
        <v>5545</v>
      </c>
    </row>
    <row r="2824" spans="1:3">
      <c r="A2824" s="593" t="s">
        <v>10502</v>
      </c>
      <c r="B2824" s="593" t="s">
        <v>12129</v>
      </c>
      <c r="C2824" s="593" t="s">
        <v>11378</v>
      </c>
    </row>
    <row r="2825" spans="1:3">
      <c r="A2825" s="593" t="s">
        <v>10505</v>
      </c>
      <c r="B2825" s="593" t="s">
        <v>12129</v>
      </c>
      <c r="C2825" s="593" t="s">
        <v>949</v>
      </c>
    </row>
    <row r="2826" spans="1:3">
      <c r="A2826" s="593" t="s">
        <v>10507</v>
      </c>
      <c r="B2826" s="593" t="s">
        <v>12129</v>
      </c>
      <c r="C2826" s="593" t="s">
        <v>6193</v>
      </c>
    </row>
    <row r="2827" spans="1:3">
      <c r="A2827" s="593" t="s">
        <v>10509</v>
      </c>
      <c r="B2827" s="593" t="s">
        <v>12129</v>
      </c>
      <c r="C2827" s="593" t="s">
        <v>8429</v>
      </c>
    </row>
    <row r="2828" spans="1:3">
      <c r="A2828" s="593" t="s">
        <v>830</v>
      </c>
      <c r="B2828" s="593" t="s">
        <v>12129</v>
      </c>
      <c r="C2828" s="593" t="s">
        <v>3554</v>
      </c>
    </row>
    <row r="2829" spans="1:3">
      <c r="A2829" s="593" t="s">
        <v>64</v>
      </c>
      <c r="B2829" s="593" t="s">
        <v>12129</v>
      </c>
      <c r="C2829" s="593" t="s">
        <v>448</v>
      </c>
    </row>
    <row r="2830" spans="1:3">
      <c r="A2830" s="593" t="s">
        <v>10512</v>
      </c>
      <c r="B2830" s="593" t="s">
        <v>12129</v>
      </c>
      <c r="C2830" s="593" t="s">
        <v>11415</v>
      </c>
    </row>
    <row r="2831" spans="1:3">
      <c r="A2831" s="593" t="s">
        <v>10513</v>
      </c>
      <c r="B2831" s="593" t="s">
        <v>12129</v>
      </c>
      <c r="C2831" s="593" t="s">
        <v>5696</v>
      </c>
    </row>
    <row r="2832" spans="1:3">
      <c r="A2832" s="593" t="s">
        <v>10515</v>
      </c>
      <c r="B2832" s="593" t="s">
        <v>12129</v>
      </c>
      <c r="C2832" s="593" t="s">
        <v>8436</v>
      </c>
    </row>
    <row r="2833" spans="1:3">
      <c r="A2833" s="593" t="s">
        <v>4917</v>
      </c>
      <c r="B2833" s="593" t="s">
        <v>12129</v>
      </c>
      <c r="C2833" s="593" t="s">
        <v>549</v>
      </c>
    </row>
    <row r="2834" spans="1:3">
      <c r="A2834" s="593" t="s">
        <v>8427</v>
      </c>
      <c r="B2834" s="593" t="s">
        <v>12129</v>
      </c>
      <c r="C2834" s="593" t="s">
        <v>8440</v>
      </c>
    </row>
    <row r="2835" spans="1:3">
      <c r="A2835" s="593" t="s">
        <v>1390</v>
      </c>
      <c r="B2835" s="593" t="s">
        <v>12129</v>
      </c>
      <c r="C2835" s="593" t="s">
        <v>8442</v>
      </c>
    </row>
    <row r="2836" spans="1:3">
      <c r="A2836" s="593" t="s">
        <v>10517</v>
      </c>
      <c r="B2836" s="593" t="s">
        <v>12129</v>
      </c>
      <c r="C2836" s="593" t="s">
        <v>12294</v>
      </c>
    </row>
    <row r="2837" spans="1:3">
      <c r="A2837" s="593" t="s">
        <v>342</v>
      </c>
      <c r="B2837" s="593" t="s">
        <v>12129</v>
      </c>
      <c r="C2837" s="593" t="s">
        <v>12295</v>
      </c>
    </row>
    <row r="2838" spans="1:3">
      <c r="A2838" s="593" t="s">
        <v>1749</v>
      </c>
      <c r="B2838" s="593" t="s">
        <v>12129</v>
      </c>
      <c r="C2838" s="593" t="s">
        <v>10813</v>
      </c>
    </row>
    <row r="2839" spans="1:3">
      <c r="A2839" s="593" t="s">
        <v>10520</v>
      </c>
      <c r="B2839" s="593" t="s">
        <v>12129</v>
      </c>
      <c r="C2839" s="593" t="s">
        <v>3313</v>
      </c>
    </row>
    <row r="2840" spans="1:3">
      <c r="A2840" s="593" t="s">
        <v>5690</v>
      </c>
      <c r="B2840" s="593" t="s">
        <v>12129</v>
      </c>
      <c r="C2840" s="593" t="s">
        <v>11834</v>
      </c>
    </row>
    <row r="2841" spans="1:3">
      <c r="A2841" s="593" t="s">
        <v>10523</v>
      </c>
      <c r="B2841" s="593" t="s">
        <v>12129</v>
      </c>
      <c r="C2841" s="593" t="s">
        <v>8448</v>
      </c>
    </row>
    <row r="2842" spans="1:3">
      <c r="A2842" s="593" t="s">
        <v>7579</v>
      </c>
      <c r="B2842" s="593" t="s">
        <v>12129</v>
      </c>
      <c r="C2842" s="593" t="s">
        <v>2597</v>
      </c>
    </row>
    <row r="2843" spans="1:3">
      <c r="A2843" s="593" t="s">
        <v>10524</v>
      </c>
      <c r="B2843" s="593" t="s">
        <v>12129</v>
      </c>
      <c r="C2843" s="593" t="s">
        <v>6272</v>
      </c>
    </row>
    <row r="2844" spans="1:3">
      <c r="A2844" s="593" t="s">
        <v>10527</v>
      </c>
      <c r="B2844" s="593" t="s">
        <v>12129</v>
      </c>
      <c r="C2844" s="593" t="s">
        <v>8460</v>
      </c>
    </row>
    <row r="2845" spans="1:3">
      <c r="A2845" s="593" t="s">
        <v>10528</v>
      </c>
      <c r="B2845" s="593" t="s">
        <v>12129</v>
      </c>
      <c r="C2845" s="593" t="s">
        <v>6584</v>
      </c>
    </row>
    <row r="2846" spans="1:3">
      <c r="A2846" s="593" t="s">
        <v>5801</v>
      </c>
      <c r="B2846" s="593" t="s">
        <v>12129</v>
      </c>
      <c r="C2846" s="593" t="s">
        <v>1913</v>
      </c>
    </row>
    <row r="2847" spans="1:3">
      <c r="A2847" s="593" t="s">
        <v>10530</v>
      </c>
      <c r="B2847" s="593" t="s">
        <v>12129</v>
      </c>
      <c r="C2847" s="593" t="s">
        <v>8467</v>
      </c>
    </row>
    <row r="2848" spans="1:3">
      <c r="A2848" s="593" t="s">
        <v>8355</v>
      </c>
      <c r="B2848" s="593" t="s">
        <v>12129</v>
      </c>
      <c r="C2848" s="593" t="s">
        <v>733</v>
      </c>
    </row>
    <row r="2849" spans="1:3">
      <c r="A2849" s="593" t="s">
        <v>10531</v>
      </c>
      <c r="B2849" s="593" t="s">
        <v>12129</v>
      </c>
      <c r="C2849" s="593" t="s">
        <v>12297</v>
      </c>
    </row>
    <row r="2850" spans="1:3">
      <c r="A2850" s="593" t="s">
        <v>10534</v>
      </c>
      <c r="B2850" s="593" t="s">
        <v>12129</v>
      </c>
      <c r="C2850" s="593" t="s">
        <v>8475</v>
      </c>
    </row>
    <row r="2851" spans="1:3">
      <c r="A2851" s="593" t="s">
        <v>10538</v>
      </c>
      <c r="B2851" s="593" t="s">
        <v>12129</v>
      </c>
      <c r="C2851" s="593" t="s">
        <v>6022</v>
      </c>
    </row>
    <row r="2852" spans="1:3">
      <c r="A2852" s="593" t="s">
        <v>7178</v>
      </c>
      <c r="B2852" s="593" t="s">
        <v>12129</v>
      </c>
      <c r="C2852" s="593" t="s">
        <v>8482</v>
      </c>
    </row>
    <row r="2853" spans="1:3">
      <c r="A2853" s="593" t="s">
        <v>5472</v>
      </c>
      <c r="B2853" s="593" t="s">
        <v>12129</v>
      </c>
      <c r="C2853" s="593" t="s">
        <v>8080</v>
      </c>
    </row>
    <row r="2854" spans="1:3">
      <c r="A2854" s="593" t="s">
        <v>10539</v>
      </c>
      <c r="B2854" s="593" t="s">
        <v>12129</v>
      </c>
      <c r="C2854" s="593" t="s">
        <v>8484</v>
      </c>
    </row>
    <row r="2855" spans="1:3">
      <c r="A2855" s="593" t="s">
        <v>162</v>
      </c>
      <c r="B2855" s="593" t="s">
        <v>12129</v>
      </c>
      <c r="C2855" s="593" t="s">
        <v>1984</v>
      </c>
    </row>
    <row r="2856" spans="1:3">
      <c r="A2856" s="593" t="s">
        <v>3145</v>
      </c>
      <c r="B2856" s="593" t="s">
        <v>12129</v>
      </c>
      <c r="C2856" s="593" t="s">
        <v>1735</v>
      </c>
    </row>
    <row r="2857" spans="1:3">
      <c r="A2857" s="593" t="s">
        <v>10542</v>
      </c>
      <c r="B2857" s="593" t="s">
        <v>12129</v>
      </c>
      <c r="C2857" s="593" t="s">
        <v>8498</v>
      </c>
    </row>
    <row r="2858" spans="1:3">
      <c r="A2858" s="593" t="s">
        <v>10543</v>
      </c>
      <c r="B2858" s="593" t="s">
        <v>12129</v>
      </c>
      <c r="C2858" s="593" t="s">
        <v>9523</v>
      </c>
    </row>
    <row r="2859" spans="1:3">
      <c r="A2859" s="593" t="s">
        <v>5362</v>
      </c>
      <c r="B2859" s="593" t="s">
        <v>12129</v>
      </c>
      <c r="C2859" s="593" t="s">
        <v>6639</v>
      </c>
    </row>
    <row r="2860" spans="1:3">
      <c r="A2860" s="593" t="s">
        <v>6963</v>
      </c>
      <c r="B2860" s="593" t="s">
        <v>12129</v>
      </c>
      <c r="C2860" s="593" t="s">
        <v>8497</v>
      </c>
    </row>
    <row r="2861" spans="1:3">
      <c r="A2861" s="593" t="s">
        <v>8742</v>
      </c>
      <c r="B2861" s="593" t="s">
        <v>12129</v>
      </c>
      <c r="C2861" s="593" t="s">
        <v>4671</v>
      </c>
    </row>
    <row r="2862" spans="1:3">
      <c r="A2862" s="593" t="s">
        <v>7696</v>
      </c>
      <c r="B2862" s="593" t="s">
        <v>12129</v>
      </c>
      <c r="C2862" s="593" t="s">
        <v>3625</v>
      </c>
    </row>
    <row r="2863" spans="1:3">
      <c r="A2863" s="593" t="s">
        <v>10545</v>
      </c>
      <c r="B2863" s="593" t="s">
        <v>12129</v>
      </c>
      <c r="C2863" s="593" t="s">
        <v>3568</v>
      </c>
    </row>
    <row r="2864" spans="1:3">
      <c r="A2864" s="593" t="s">
        <v>10547</v>
      </c>
      <c r="B2864" s="593" t="s">
        <v>12129</v>
      </c>
      <c r="C2864" s="593" t="s">
        <v>12300</v>
      </c>
    </row>
    <row r="2865" spans="1:3">
      <c r="A2865" s="593" t="s">
        <v>10551</v>
      </c>
      <c r="B2865" s="593" t="s">
        <v>12129</v>
      </c>
      <c r="C2865" s="593" t="s">
        <v>12301</v>
      </c>
    </row>
    <row r="2866" spans="1:3">
      <c r="A2866" s="593" t="s">
        <v>7911</v>
      </c>
      <c r="B2866" s="593" t="s">
        <v>12129</v>
      </c>
      <c r="C2866" s="593" t="s">
        <v>6325</v>
      </c>
    </row>
    <row r="2867" spans="1:3">
      <c r="A2867" s="593" t="s">
        <v>3789</v>
      </c>
      <c r="B2867" s="593" t="s">
        <v>12129</v>
      </c>
      <c r="C2867" s="593" t="s">
        <v>7659</v>
      </c>
    </row>
    <row r="2868" spans="1:3">
      <c r="A2868" s="593" t="s">
        <v>11790</v>
      </c>
      <c r="B2868" s="593" t="s">
        <v>12129</v>
      </c>
      <c r="C2868" s="593" t="s">
        <v>11189</v>
      </c>
    </row>
    <row r="2869" spans="1:3">
      <c r="A2869" s="593" t="s">
        <v>10552</v>
      </c>
      <c r="B2869" s="593" t="s">
        <v>12129</v>
      </c>
      <c r="C2869" s="593" t="s">
        <v>12302</v>
      </c>
    </row>
    <row r="2870" spans="1:3">
      <c r="A2870" s="593" t="s">
        <v>5303</v>
      </c>
      <c r="B2870" s="593" t="s">
        <v>12129</v>
      </c>
      <c r="C2870" s="593" t="s">
        <v>8514</v>
      </c>
    </row>
    <row r="2871" spans="1:3">
      <c r="A2871" s="593" t="s">
        <v>2029</v>
      </c>
      <c r="B2871" s="593" t="s">
        <v>12129</v>
      </c>
      <c r="C2871" s="593" t="s">
        <v>4696</v>
      </c>
    </row>
    <row r="2872" spans="1:3">
      <c r="A2872" s="593" t="s">
        <v>9287</v>
      </c>
      <c r="B2872" s="593" t="s">
        <v>12129</v>
      </c>
      <c r="C2872" s="593" t="s">
        <v>12305</v>
      </c>
    </row>
    <row r="2873" spans="1:3">
      <c r="A2873" s="593" t="s">
        <v>10555</v>
      </c>
      <c r="B2873" s="593" t="s">
        <v>12129</v>
      </c>
      <c r="C2873" s="593" t="s">
        <v>8520</v>
      </c>
    </row>
    <row r="2874" spans="1:3">
      <c r="A2874" s="593" t="s">
        <v>10556</v>
      </c>
      <c r="B2874" s="593" t="s">
        <v>12129</v>
      </c>
      <c r="C2874" s="593" t="s">
        <v>4501</v>
      </c>
    </row>
    <row r="2875" spans="1:3">
      <c r="A2875" s="593" t="s">
        <v>5953</v>
      </c>
      <c r="B2875" s="593" t="s">
        <v>12129</v>
      </c>
      <c r="C2875" s="593" t="s">
        <v>12306</v>
      </c>
    </row>
    <row r="2876" spans="1:3">
      <c r="A2876" s="593" t="s">
        <v>10558</v>
      </c>
      <c r="B2876" s="593" t="s">
        <v>12129</v>
      </c>
      <c r="C2876" s="593" t="s">
        <v>7196</v>
      </c>
    </row>
    <row r="2877" spans="1:3">
      <c r="A2877" s="593" t="s">
        <v>10048</v>
      </c>
      <c r="B2877" s="593" t="s">
        <v>12129</v>
      </c>
      <c r="C2877" s="593" t="s">
        <v>8527</v>
      </c>
    </row>
    <row r="2878" spans="1:3">
      <c r="A2878" s="593" t="s">
        <v>10559</v>
      </c>
      <c r="B2878" s="593" t="s">
        <v>12129</v>
      </c>
      <c r="C2878" s="593" t="s">
        <v>8530</v>
      </c>
    </row>
    <row r="2879" spans="1:3">
      <c r="A2879" s="593" t="s">
        <v>10561</v>
      </c>
      <c r="B2879" s="593" t="s">
        <v>12129</v>
      </c>
      <c r="C2879" s="593" t="s">
        <v>12310</v>
      </c>
    </row>
    <row r="2880" spans="1:3">
      <c r="A2880" s="593" t="s">
        <v>2804</v>
      </c>
      <c r="B2880" s="593" t="s">
        <v>12129</v>
      </c>
      <c r="C2880" s="593" t="s">
        <v>10479</v>
      </c>
    </row>
    <row r="2881" spans="1:3">
      <c r="A2881" s="593" t="s">
        <v>4096</v>
      </c>
      <c r="B2881" s="593" t="s">
        <v>12129</v>
      </c>
      <c r="C2881" s="593" t="s">
        <v>12311</v>
      </c>
    </row>
    <row r="2882" spans="1:3">
      <c r="A2882" s="593" t="s">
        <v>4980</v>
      </c>
      <c r="B2882" s="593" t="s">
        <v>12129</v>
      </c>
      <c r="C2882" s="593" t="s">
        <v>5681</v>
      </c>
    </row>
    <row r="2883" spans="1:3">
      <c r="A2883" s="593" t="s">
        <v>604</v>
      </c>
      <c r="B2883" s="593" t="s">
        <v>12129</v>
      </c>
      <c r="C2883" s="593" t="s">
        <v>9868</v>
      </c>
    </row>
    <row r="2884" spans="1:3">
      <c r="A2884" s="593" t="s">
        <v>9599</v>
      </c>
      <c r="B2884" s="593" t="s">
        <v>12129</v>
      </c>
      <c r="C2884" s="593" t="s">
        <v>407</v>
      </c>
    </row>
    <row r="2885" spans="1:3">
      <c r="A2885" s="593" t="s">
        <v>10563</v>
      </c>
      <c r="B2885" s="593" t="s">
        <v>12129</v>
      </c>
      <c r="C2885" s="593" t="s">
        <v>3177</v>
      </c>
    </row>
    <row r="2886" spans="1:3">
      <c r="A2886" s="593" t="s">
        <v>10564</v>
      </c>
      <c r="B2886" s="593" t="s">
        <v>12129</v>
      </c>
      <c r="C2886" s="593" t="s">
        <v>12312</v>
      </c>
    </row>
    <row r="2887" spans="1:3">
      <c r="A2887" s="593" t="s">
        <v>10566</v>
      </c>
      <c r="B2887" s="593" t="s">
        <v>12129</v>
      </c>
      <c r="C2887" s="593" t="s">
        <v>12314</v>
      </c>
    </row>
    <row r="2888" spans="1:3">
      <c r="A2888" s="593" t="s">
        <v>10568</v>
      </c>
      <c r="B2888" s="593" t="s">
        <v>12129</v>
      </c>
      <c r="C2888" s="593" t="s">
        <v>8538</v>
      </c>
    </row>
    <row r="2889" spans="1:3">
      <c r="A2889" s="593" t="s">
        <v>1268</v>
      </c>
      <c r="B2889" s="593" t="s">
        <v>12129</v>
      </c>
      <c r="C2889" s="593" t="s">
        <v>1164</v>
      </c>
    </row>
    <row r="2890" spans="1:3">
      <c r="A2890" s="593" t="s">
        <v>10569</v>
      </c>
      <c r="B2890" s="593" t="s">
        <v>12129</v>
      </c>
      <c r="C2890" s="593" t="s">
        <v>2652</v>
      </c>
    </row>
    <row r="2891" spans="1:3">
      <c r="A2891" s="593" t="s">
        <v>5445</v>
      </c>
      <c r="B2891" s="593" t="s">
        <v>12129</v>
      </c>
      <c r="C2891" s="593" t="s">
        <v>12104</v>
      </c>
    </row>
    <row r="2892" spans="1:3">
      <c r="A2892" s="593" t="s">
        <v>10570</v>
      </c>
      <c r="B2892" s="593" t="s">
        <v>12129</v>
      </c>
      <c r="C2892" s="593" t="s">
        <v>3037</v>
      </c>
    </row>
    <row r="2893" spans="1:3">
      <c r="A2893" s="593" t="s">
        <v>10572</v>
      </c>
      <c r="B2893" s="593" t="s">
        <v>12129</v>
      </c>
      <c r="C2893" s="593" t="s">
        <v>6122</v>
      </c>
    </row>
    <row r="2894" spans="1:3">
      <c r="A2894" s="593" t="s">
        <v>6804</v>
      </c>
      <c r="B2894" s="593" t="s">
        <v>12129</v>
      </c>
      <c r="C2894" s="593" t="s">
        <v>8546</v>
      </c>
    </row>
    <row r="2895" spans="1:3">
      <c r="A2895" s="593" t="s">
        <v>10574</v>
      </c>
      <c r="B2895" s="593" t="s">
        <v>12129</v>
      </c>
      <c r="C2895" s="593" t="s">
        <v>8551</v>
      </c>
    </row>
    <row r="2896" spans="1:3">
      <c r="A2896" s="593" t="s">
        <v>1241</v>
      </c>
      <c r="B2896" s="593" t="s">
        <v>12129</v>
      </c>
      <c r="C2896" s="593" t="s">
        <v>8552</v>
      </c>
    </row>
    <row r="2897" spans="1:3">
      <c r="A2897" s="593" t="s">
        <v>9397</v>
      </c>
      <c r="B2897" s="593" t="s">
        <v>12129</v>
      </c>
      <c r="C2897" s="593" t="s">
        <v>8553</v>
      </c>
    </row>
    <row r="2898" spans="1:3">
      <c r="A2898" s="593" t="s">
        <v>8390</v>
      </c>
      <c r="B2898" s="593" t="s">
        <v>12129</v>
      </c>
      <c r="C2898" s="593" t="s">
        <v>628</v>
      </c>
    </row>
    <row r="2899" spans="1:3">
      <c r="A2899" s="593" t="s">
        <v>10576</v>
      </c>
      <c r="B2899" s="593" t="s">
        <v>12129</v>
      </c>
      <c r="C2899" s="593" t="s">
        <v>8221</v>
      </c>
    </row>
    <row r="2900" spans="1:3">
      <c r="A2900" s="593" t="s">
        <v>10578</v>
      </c>
      <c r="B2900" s="593" t="s">
        <v>12129</v>
      </c>
      <c r="C2900" s="593" t="s">
        <v>8561</v>
      </c>
    </row>
    <row r="2901" spans="1:3">
      <c r="A2901" s="593" t="s">
        <v>2989</v>
      </c>
      <c r="B2901" s="593" t="s">
        <v>12129</v>
      </c>
      <c r="C2901" s="593" t="s">
        <v>8568</v>
      </c>
    </row>
    <row r="2902" spans="1:3">
      <c r="A2902" s="593" t="s">
        <v>1289</v>
      </c>
      <c r="B2902" s="593" t="s">
        <v>12129</v>
      </c>
      <c r="C2902" s="593" t="s">
        <v>825</v>
      </c>
    </row>
    <row r="2903" spans="1:3">
      <c r="A2903" s="593" t="s">
        <v>10581</v>
      </c>
      <c r="B2903" s="593" t="s">
        <v>12129</v>
      </c>
      <c r="C2903" s="593" t="s">
        <v>651</v>
      </c>
    </row>
    <row r="2904" spans="1:3">
      <c r="A2904" s="593" t="s">
        <v>9655</v>
      </c>
      <c r="B2904" s="593" t="s">
        <v>12129</v>
      </c>
      <c r="C2904" s="593" t="s">
        <v>8133</v>
      </c>
    </row>
    <row r="2905" spans="1:3">
      <c r="A2905" s="593" t="s">
        <v>7881</v>
      </c>
      <c r="B2905" s="593" t="s">
        <v>12129</v>
      </c>
      <c r="C2905" s="593" t="s">
        <v>4757</v>
      </c>
    </row>
    <row r="2906" spans="1:3">
      <c r="A2906" s="593" t="s">
        <v>1920</v>
      </c>
      <c r="B2906" s="593" t="s">
        <v>12129</v>
      </c>
      <c r="C2906" s="593" t="s">
        <v>8570</v>
      </c>
    </row>
    <row r="2907" spans="1:3">
      <c r="A2907" s="593" t="s">
        <v>2873</v>
      </c>
      <c r="B2907" s="593" t="s">
        <v>12129</v>
      </c>
      <c r="C2907" s="593" t="s">
        <v>4368</v>
      </c>
    </row>
    <row r="2908" spans="1:3">
      <c r="A2908" s="593" t="s">
        <v>10583</v>
      </c>
      <c r="B2908" s="593" t="s">
        <v>12129</v>
      </c>
      <c r="C2908" s="593" t="s">
        <v>8572</v>
      </c>
    </row>
    <row r="2909" spans="1:3">
      <c r="A2909" s="593" t="s">
        <v>10586</v>
      </c>
      <c r="B2909" s="593" t="s">
        <v>12129</v>
      </c>
      <c r="C2909" s="593" t="s">
        <v>12316</v>
      </c>
    </row>
    <row r="2910" spans="1:3">
      <c r="A2910" s="593" t="s">
        <v>10590</v>
      </c>
      <c r="B2910" s="593" t="s">
        <v>12129</v>
      </c>
      <c r="C2910" s="593" t="s">
        <v>12318</v>
      </c>
    </row>
    <row r="2911" spans="1:3">
      <c r="A2911" s="593" t="s">
        <v>2428</v>
      </c>
      <c r="B2911" s="593" t="s">
        <v>12129</v>
      </c>
      <c r="C2911" s="593" t="s">
        <v>9761</v>
      </c>
    </row>
    <row r="2912" spans="1:3">
      <c r="A2912" s="593" t="s">
        <v>118</v>
      </c>
      <c r="B2912" s="593" t="s">
        <v>12129</v>
      </c>
      <c r="C2912" s="593" t="s">
        <v>11223</v>
      </c>
    </row>
    <row r="2913" spans="1:3">
      <c r="A2913" s="593" t="s">
        <v>10591</v>
      </c>
      <c r="B2913" s="593" t="s">
        <v>12129</v>
      </c>
      <c r="C2913" s="593" t="s">
        <v>8585</v>
      </c>
    </row>
    <row r="2914" spans="1:3">
      <c r="A2914" s="593" t="s">
        <v>8626</v>
      </c>
      <c r="B2914" s="593" t="s">
        <v>12129</v>
      </c>
      <c r="C2914" s="593" t="s">
        <v>8586</v>
      </c>
    </row>
    <row r="2915" spans="1:3">
      <c r="A2915" s="593" t="s">
        <v>656</v>
      </c>
      <c r="B2915" s="593" t="s">
        <v>12129</v>
      </c>
      <c r="C2915" s="593" t="s">
        <v>3530</v>
      </c>
    </row>
    <row r="2916" spans="1:3">
      <c r="A2916" s="593" t="s">
        <v>10475</v>
      </c>
      <c r="B2916" s="593" t="s">
        <v>12129</v>
      </c>
      <c r="C2916" s="593" t="s">
        <v>7416</v>
      </c>
    </row>
    <row r="2917" spans="1:3">
      <c r="A2917" s="593" t="s">
        <v>10595</v>
      </c>
      <c r="B2917" s="593" t="s">
        <v>12129</v>
      </c>
      <c r="C2917" s="593" t="s">
        <v>42</v>
      </c>
    </row>
    <row r="2918" spans="1:3">
      <c r="A2918" s="593" t="s">
        <v>10596</v>
      </c>
      <c r="B2918" s="593" t="s">
        <v>12129</v>
      </c>
      <c r="C2918" s="593" t="s">
        <v>8591</v>
      </c>
    </row>
    <row r="2919" spans="1:3">
      <c r="A2919" s="593" t="s">
        <v>2526</v>
      </c>
      <c r="B2919" s="593" t="s">
        <v>12129</v>
      </c>
      <c r="C2919" s="593" t="s">
        <v>6235</v>
      </c>
    </row>
    <row r="2920" spans="1:3">
      <c r="A2920" s="593" t="s">
        <v>4405</v>
      </c>
      <c r="B2920" s="593" t="s">
        <v>12129</v>
      </c>
      <c r="C2920" s="593" t="s">
        <v>8593</v>
      </c>
    </row>
    <row r="2921" spans="1:3">
      <c r="A2921" s="593" t="s">
        <v>10598</v>
      </c>
      <c r="B2921" s="593" t="s">
        <v>12129</v>
      </c>
      <c r="C2921" s="593" t="s">
        <v>2068</v>
      </c>
    </row>
    <row r="2922" spans="1:3">
      <c r="A2922" s="593" t="s">
        <v>2994</v>
      </c>
      <c r="B2922" s="593" t="s">
        <v>12129</v>
      </c>
      <c r="C2922" s="593" t="s">
        <v>5727</v>
      </c>
    </row>
    <row r="2923" spans="1:3">
      <c r="A2923" s="593" t="s">
        <v>4140</v>
      </c>
      <c r="B2923" s="593" t="s">
        <v>12129</v>
      </c>
      <c r="C2923" s="593" t="s">
        <v>8555</v>
      </c>
    </row>
    <row r="2924" spans="1:3">
      <c r="A2924" s="593" t="s">
        <v>5651</v>
      </c>
      <c r="B2924" s="593" t="s">
        <v>12129</v>
      </c>
      <c r="C2924" s="593" t="s">
        <v>8598</v>
      </c>
    </row>
    <row r="2925" spans="1:3">
      <c r="A2925" s="593" t="s">
        <v>10602</v>
      </c>
      <c r="B2925" s="593" t="s">
        <v>12129</v>
      </c>
      <c r="C2925" s="593" t="s">
        <v>4678</v>
      </c>
    </row>
    <row r="2926" spans="1:3">
      <c r="A2926" s="593" t="s">
        <v>10063</v>
      </c>
      <c r="B2926" s="593" t="s">
        <v>12129</v>
      </c>
      <c r="C2926" s="593" t="s">
        <v>8157</v>
      </c>
    </row>
    <row r="2927" spans="1:3">
      <c r="A2927" s="593" t="s">
        <v>10605</v>
      </c>
      <c r="B2927" s="593" t="s">
        <v>12129</v>
      </c>
      <c r="C2927" s="593" t="s">
        <v>3687</v>
      </c>
    </row>
    <row r="2928" spans="1:3">
      <c r="A2928" s="593" t="s">
        <v>2600</v>
      </c>
      <c r="B2928" s="593" t="s">
        <v>12129</v>
      </c>
      <c r="C2928" s="593" t="s">
        <v>1668</v>
      </c>
    </row>
    <row r="2929" spans="1:3">
      <c r="A2929" s="593" t="s">
        <v>10607</v>
      </c>
      <c r="B2929" s="593" t="s">
        <v>12129</v>
      </c>
      <c r="C2929" s="593" t="s">
        <v>11416</v>
      </c>
    </row>
    <row r="2930" spans="1:3">
      <c r="A2930" s="593" t="s">
        <v>9339</v>
      </c>
      <c r="B2930" s="593" t="s">
        <v>12129</v>
      </c>
      <c r="C2930" s="593" t="s">
        <v>8608</v>
      </c>
    </row>
    <row r="2931" spans="1:3">
      <c r="A2931" s="593" t="s">
        <v>10608</v>
      </c>
      <c r="B2931" s="593" t="s">
        <v>12129</v>
      </c>
      <c r="C2931" s="593" t="s">
        <v>8</v>
      </c>
    </row>
    <row r="2932" spans="1:3">
      <c r="A2932" s="593" t="s">
        <v>10610</v>
      </c>
      <c r="B2932" s="593" t="s">
        <v>12129</v>
      </c>
      <c r="C2932" s="593" t="s">
        <v>11419</v>
      </c>
    </row>
    <row r="2933" spans="1:3">
      <c r="A2933" s="593" t="s">
        <v>10611</v>
      </c>
      <c r="B2933" s="593" t="s">
        <v>12129</v>
      </c>
      <c r="C2933" s="593" t="s">
        <v>2882</v>
      </c>
    </row>
    <row r="2934" spans="1:3">
      <c r="A2934" s="593" t="s">
        <v>10612</v>
      </c>
      <c r="B2934" s="593" t="s">
        <v>12129</v>
      </c>
      <c r="C2934" s="593" t="s">
        <v>10342</v>
      </c>
    </row>
    <row r="2935" spans="1:3">
      <c r="A2935" s="593" t="s">
        <v>2276</v>
      </c>
      <c r="B2935" s="593" t="s">
        <v>12129</v>
      </c>
      <c r="C2935" s="593" t="s">
        <v>8617</v>
      </c>
    </row>
    <row r="2936" spans="1:3">
      <c r="A2936" s="593" t="s">
        <v>10615</v>
      </c>
      <c r="B2936" s="593" t="s">
        <v>12129</v>
      </c>
      <c r="C2936" s="593" t="s">
        <v>180</v>
      </c>
    </row>
    <row r="2937" spans="1:3">
      <c r="A2937" s="593" t="s">
        <v>10618</v>
      </c>
      <c r="B2937" s="593" t="s">
        <v>12129</v>
      </c>
      <c r="C2937" s="593" t="s">
        <v>3916</v>
      </c>
    </row>
    <row r="2938" spans="1:3">
      <c r="A2938" s="593" t="s">
        <v>5811</v>
      </c>
      <c r="B2938" s="593" t="s">
        <v>12129</v>
      </c>
      <c r="C2938" s="593" t="s">
        <v>8620</v>
      </c>
    </row>
    <row r="2939" spans="1:3">
      <c r="A2939" s="593" t="s">
        <v>3200</v>
      </c>
      <c r="B2939" s="593" t="s">
        <v>12129</v>
      </c>
      <c r="C2939" s="593" t="s">
        <v>3769</v>
      </c>
    </row>
    <row r="2940" spans="1:3">
      <c r="A2940" s="593" t="s">
        <v>10620</v>
      </c>
      <c r="B2940" s="593" t="s">
        <v>12129</v>
      </c>
      <c r="C2940" s="593" t="s">
        <v>5260</v>
      </c>
    </row>
    <row r="2941" spans="1:3">
      <c r="A2941" s="593" t="s">
        <v>213</v>
      </c>
      <c r="B2941" s="593" t="s">
        <v>12129</v>
      </c>
      <c r="C2941" s="593" t="s">
        <v>8624</v>
      </c>
    </row>
    <row r="2942" spans="1:3">
      <c r="A2942" s="593" t="s">
        <v>6574</v>
      </c>
      <c r="B2942" s="593" t="s">
        <v>12129</v>
      </c>
      <c r="C2942" s="593" t="s">
        <v>11421</v>
      </c>
    </row>
    <row r="2943" spans="1:3">
      <c r="A2943" s="593" t="s">
        <v>10623</v>
      </c>
      <c r="B2943" s="593" t="s">
        <v>12129</v>
      </c>
      <c r="C2943" s="593" t="s">
        <v>11422</v>
      </c>
    </row>
    <row r="2944" spans="1:3">
      <c r="A2944" s="593" t="s">
        <v>1737</v>
      </c>
      <c r="B2944" s="593" t="s">
        <v>12129</v>
      </c>
      <c r="C2944" s="593" t="s">
        <v>159</v>
      </c>
    </row>
    <row r="2945" spans="1:3">
      <c r="A2945" s="593" t="s">
        <v>10626</v>
      </c>
      <c r="B2945" s="593" t="s">
        <v>12129</v>
      </c>
      <c r="C2945" s="593" t="s">
        <v>6568</v>
      </c>
    </row>
    <row r="2946" spans="1:3">
      <c r="A2946" s="593" t="s">
        <v>10627</v>
      </c>
      <c r="B2946" s="593" t="s">
        <v>12129</v>
      </c>
      <c r="C2946" s="593" t="s">
        <v>3424</v>
      </c>
    </row>
    <row r="2947" spans="1:3">
      <c r="A2947" s="593" t="s">
        <v>10211</v>
      </c>
      <c r="B2947" s="593" t="s">
        <v>12129</v>
      </c>
      <c r="C2947" s="593" t="s">
        <v>3366</v>
      </c>
    </row>
    <row r="2948" spans="1:3">
      <c r="A2948" s="593" t="s">
        <v>3144</v>
      </c>
      <c r="B2948" s="593" t="s">
        <v>12129</v>
      </c>
      <c r="C2948" s="593" t="s">
        <v>8225</v>
      </c>
    </row>
    <row r="2949" spans="1:3">
      <c r="A2949" s="593" t="s">
        <v>10629</v>
      </c>
      <c r="B2949" s="593" t="s">
        <v>12129</v>
      </c>
      <c r="C2949" s="593" t="s">
        <v>8633</v>
      </c>
    </row>
    <row r="2950" spans="1:3">
      <c r="A2950" s="593" t="s">
        <v>10631</v>
      </c>
      <c r="B2950" s="593" t="s">
        <v>12129</v>
      </c>
      <c r="C2950" s="593" t="s">
        <v>8600</v>
      </c>
    </row>
    <row r="2951" spans="1:3">
      <c r="A2951" s="593" t="s">
        <v>6168</v>
      </c>
      <c r="B2951" s="593" t="s">
        <v>12129</v>
      </c>
      <c r="C2951" s="593" t="s">
        <v>7387</v>
      </c>
    </row>
    <row r="2952" spans="1:3">
      <c r="A2952" s="593" t="s">
        <v>10633</v>
      </c>
      <c r="B2952" s="593" t="s">
        <v>12129</v>
      </c>
      <c r="C2952" s="593" t="s">
        <v>1420</v>
      </c>
    </row>
    <row r="2953" spans="1:3">
      <c r="A2953" s="593" t="s">
        <v>1107</v>
      </c>
      <c r="B2953" s="593" t="s">
        <v>12129</v>
      </c>
      <c r="C2953" s="593" t="s">
        <v>8641</v>
      </c>
    </row>
    <row r="2954" spans="1:3">
      <c r="A2954" s="593" t="s">
        <v>10634</v>
      </c>
      <c r="B2954" s="593" t="s">
        <v>12129</v>
      </c>
      <c r="C2954" s="593" t="s">
        <v>11358</v>
      </c>
    </row>
    <row r="2955" spans="1:3">
      <c r="A2955" s="593" t="s">
        <v>10636</v>
      </c>
      <c r="B2955" s="593" t="s">
        <v>12129</v>
      </c>
      <c r="C2955" s="593" t="s">
        <v>8643</v>
      </c>
    </row>
    <row r="2956" spans="1:3">
      <c r="A2956" s="593" t="s">
        <v>10637</v>
      </c>
      <c r="B2956" s="593" t="s">
        <v>12129</v>
      </c>
      <c r="C2956" s="593" t="s">
        <v>5494</v>
      </c>
    </row>
    <row r="2957" spans="1:3">
      <c r="A2957" s="593" t="s">
        <v>4112</v>
      </c>
      <c r="B2957" s="593" t="s">
        <v>12129</v>
      </c>
      <c r="C2957" s="593" t="s">
        <v>8646</v>
      </c>
    </row>
    <row r="2958" spans="1:3">
      <c r="A2958" s="593" t="s">
        <v>4292</v>
      </c>
      <c r="B2958" s="593" t="s">
        <v>12129</v>
      </c>
      <c r="C2958" s="593" t="s">
        <v>7807</v>
      </c>
    </row>
    <row r="2959" spans="1:3">
      <c r="A2959" s="593" t="s">
        <v>6679</v>
      </c>
      <c r="B2959" s="593" t="s">
        <v>12129</v>
      </c>
      <c r="C2959" s="593" t="s">
        <v>6001</v>
      </c>
    </row>
    <row r="2960" spans="1:3">
      <c r="A2960" s="593" t="s">
        <v>3317</v>
      </c>
      <c r="B2960" s="593" t="s">
        <v>12129</v>
      </c>
      <c r="C2960" s="593" t="s">
        <v>7244</v>
      </c>
    </row>
    <row r="2961" spans="1:3">
      <c r="A2961" s="593" t="s">
        <v>10638</v>
      </c>
      <c r="B2961" s="593" t="s">
        <v>12129</v>
      </c>
      <c r="C2961" s="593" t="s">
        <v>4872</v>
      </c>
    </row>
    <row r="2962" spans="1:3">
      <c r="A2962" s="593" t="s">
        <v>7873</v>
      </c>
      <c r="B2962" s="593" t="s">
        <v>12129</v>
      </c>
      <c r="C2962" s="593" t="s">
        <v>8662</v>
      </c>
    </row>
    <row r="2963" spans="1:3">
      <c r="A2963" s="593" t="s">
        <v>10640</v>
      </c>
      <c r="B2963" s="593" t="s">
        <v>12129</v>
      </c>
      <c r="C2963" s="593" t="s">
        <v>8665</v>
      </c>
    </row>
    <row r="2964" spans="1:3">
      <c r="A2964" s="593" t="s">
        <v>6685</v>
      </c>
      <c r="B2964" s="593" t="s">
        <v>12129</v>
      </c>
      <c r="C2964" s="593" t="s">
        <v>10577</v>
      </c>
    </row>
    <row r="2965" spans="1:3">
      <c r="A2965" s="593" t="s">
        <v>1026</v>
      </c>
      <c r="B2965" s="593" t="s">
        <v>12129</v>
      </c>
      <c r="C2965" s="593" t="s">
        <v>8668</v>
      </c>
    </row>
    <row r="2966" spans="1:3">
      <c r="A2966" s="593" t="s">
        <v>7792</v>
      </c>
      <c r="B2966" s="593" t="s">
        <v>12129</v>
      </c>
      <c r="C2966" s="593" t="s">
        <v>3131</v>
      </c>
    </row>
    <row r="2967" spans="1:3">
      <c r="A2967" s="593" t="s">
        <v>10643</v>
      </c>
      <c r="B2967" s="593" t="s">
        <v>12129</v>
      </c>
      <c r="C2967" s="593" t="s">
        <v>4127</v>
      </c>
    </row>
    <row r="2968" spans="1:3">
      <c r="A2968" s="593" t="s">
        <v>10645</v>
      </c>
      <c r="B2968" s="593" t="s">
        <v>12129</v>
      </c>
      <c r="C2968" s="593" t="s">
        <v>3162</v>
      </c>
    </row>
    <row r="2969" spans="1:3">
      <c r="A2969" s="593" t="s">
        <v>10648</v>
      </c>
      <c r="B2969" s="593" t="s">
        <v>12129</v>
      </c>
      <c r="C2969" s="593" t="s">
        <v>7101</v>
      </c>
    </row>
    <row r="2970" spans="1:3">
      <c r="A2970" s="593" t="s">
        <v>10651</v>
      </c>
      <c r="B2970" s="593" t="s">
        <v>12129</v>
      </c>
      <c r="C2970" s="593" t="s">
        <v>8669</v>
      </c>
    </row>
    <row r="2971" spans="1:3">
      <c r="A2971" s="593" t="s">
        <v>10652</v>
      </c>
      <c r="B2971" s="593" t="s">
        <v>12129</v>
      </c>
      <c r="C2971" s="593" t="s">
        <v>3075</v>
      </c>
    </row>
    <row r="2972" spans="1:3">
      <c r="A2972" s="593" t="s">
        <v>9113</v>
      </c>
      <c r="B2972" s="593" t="s">
        <v>12129</v>
      </c>
      <c r="C2972" s="593" t="s">
        <v>8670</v>
      </c>
    </row>
    <row r="2973" spans="1:3">
      <c r="A2973" s="593" t="s">
        <v>2229</v>
      </c>
      <c r="B2973" s="593" t="s">
        <v>12129</v>
      </c>
      <c r="C2973" s="593" t="s">
        <v>6807</v>
      </c>
    </row>
    <row r="2974" spans="1:3">
      <c r="A2974" s="593" t="s">
        <v>10659</v>
      </c>
      <c r="B2974" s="593" t="s">
        <v>12129</v>
      </c>
      <c r="C2974" s="593" t="s">
        <v>3721</v>
      </c>
    </row>
    <row r="2975" spans="1:3">
      <c r="A2975" s="593" t="s">
        <v>5791</v>
      </c>
      <c r="B2975" s="593" t="s">
        <v>12129</v>
      </c>
      <c r="C2975" s="593" t="s">
        <v>1095</v>
      </c>
    </row>
    <row r="2976" spans="1:3">
      <c r="A2976" s="593" t="s">
        <v>536</v>
      </c>
      <c r="B2976" s="593" t="s">
        <v>12129</v>
      </c>
      <c r="C2976" s="593" t="s">
        <v>7726</v>
      </c>
    </row>
    <row r="2977" spans="1:3">
      <c r="A2977" s="593" t="s">
        <v>3354</v>
      </c>
      <c r="B2977" s="593" t="s">
        <v>12129</v>
      </c>
      <c r="C2977" s="593" t="s">
        <v>8687</v>
      </c>
    </row>
    <row r="2978" spans="1:3">
      <c r="A2978" s="593" t="s">
        <v>9717</v>
      </c>
      <c r="B2978" s="593" t="s">
        <v>12129</v>
      </c>
      <c r="C2978" s="593" t="s">
        <v>8689</v>
      </c>
    </row>
    <row r="2979" spans="1:3">
      <c r="A2979" s="593" t="s">
        <v>10664</v>
      </c>
      <c r="B2979" s="593" t="s">
        <v>12129</v>
      </c>
      <c r="C2979" s="593" t="s">
        <v>8695</v>
      </c>
    </row>
    <row r="2980" spans="1:3">
      <c r="A2980" s="593" t="s">
        <v>10669</v>
      </c>
      <c r="B2980" s="593" t="s">
        <v>12129</v>
      </c>
      <c r="C2980" s="593" t="s">
        <v>7704</v>
      </c>
    </row>
    <row r="2981" spans="1:3">
      <c r="A2981" s="593" t="s">
        <v>6808</v>
      </c>
      <c r="B2981" s="593" t="s">
        <v>12129</v>
      </c>
      <c r="C2981" s="593" t="s">
        <v>2665</v>
      </c>
    </row>
    <row r="2982" spans="1:3">
      <c r="A2982" s="593" t="s">
        <v>10670</v>
      </c>
      <c r="B2982" s="593" t="s">
        <v>12129</v>
      </c>
      <c r="C2982" s="593" t="s">
        <v>7976</v>
      </c>
    </row>
    <row r="2983" spans="1:3">
      <c r="A2983" s="593" t="s">
        <v>3726</v>
      </c>
      <c r="B2983" s="593" t="s">
        <v>12129</v>
      </c>
      <c r="C2983" s="593" t="s">
        <v>12320</v>
      </c>
    </row>
    <row r="2984" spans="1:3">
      <c r="A2984" s="593" t="s">
        <v>10671</v>
      </c>
      <c r="B2984" s="593" t="s">
        <v>12129</v>
      </c>
      <c r="C2984" s="593" t="s">
        <v>12323</v>
      </c>
    </row>
    <row r="2985" spans="1:3">
      <c r="A2985" s="593" t="s">
        <v>2992</v>
      </c>
      <c r="B2985" s="593" t="s">
        <v>12129</v>
      </c>
      <c r="C2985" s="593" t="s">
        <v>766</v>
      </c>
    </row>
    <row r="2986" spans="1:3">
      <c r="A2986" s="593" t="s">
        <v>4226</v>
      </c>
      <c r="B2986" s="593" t="s">
        <v>12129</v>
      </c>
      <c r="C2986" s="593" t="s">
        <v>8726</v>
      </c>
    </row>
    <row r="2987" spans="1:3">
      <c r="A2987" s="593" t="s">
        <v>1429</v>
      </c>
      <c r="B2987" s="593" t="s">
        <v>12129</v>
      </c>
      <c r="C2987" s="593" t="s">
        <v>12324</v>
      </c>
    </row>
    <row r="2988" spans="1:3">
      <c r="A2988" s="593" t="s">
        <v>10533</v>
      </c>
      <c r="B2988" s="593" t="s">
        <v>12129</v>
      </c>
      <c r="C2988" s="593" t="s">
        <v>4919</v>
      </c>
    </row>
    <row r="2989" spans="1:3">
      <c r="A2989" s="593" t="s">
        <v>10673</v>
      </c>
      <c r="B2989" s="593" t="s">
        <v>12129</v>
      </c>
      <c r="C2989" s="593" t="s">
        <v>8729</v>
      </c>
    </row>
    <row r="2990" spans="1:3">
      <c r="A2990" s="593" t="s">
        <v>10675</v>
      </c>
      <c r="B2990" s="593" t="s">
        <v>12129</v>
      </c>
      <c r="C2990" s="593" t="s">
        <v>6697</v>
      </c>
    </row>
    <row r="2991" spans="1:3">
      <c r="A2991" s="593" t="s">
        <v>225</v>
      </c>
      <c r="B2991" s="593" t="s">
        <v>12129</v>
      </c>
      <c r="C2991" s="593" t="s">
        <v>6445</v>
      </c>
    </row>
    <row r="2992" spans="1:3">
      <c r="A2992" s="593" t="s">
        <v>9946</v>
      </c>
      <c r="B2992" s="593" t="s">
        <v>12129</v>
      </c>
      <c r="C2992" s="593" t="s">
        <v>8294</v>
      </c>
    </row>
    <row r="2993" spans="1:3">
      <c r="A2993" s="593" t="s">
        <v>10678</v>
      </c>
      <c r="B2993" s="593" t="s">
        <v>12129</v>
      </c>
      <c r="C2993" s="593" t="s">
        <v>226</v>
      </c>
    </row>
    <row r="2994" spans="1:3">
      <c r="A2994" s="593" t="s">
        <v>10680</v>
      </c>
      <c r="B2994" s="593" t="s">
        <v>12129</v>
      </c>
      <c r="C2994" s="593" t="s">
        <v>2737</v>
      </c>
    </row>
    <row r="2995" spans="1:3">
      <c r="A2995" s="593" t="s">
        <v>7404</v>
      </c>
      <c r="B2995" s="593" t="s">
        <v>12129</v>
      </c>
      <c r="C2995" s="593" t="s">
        <v>12325</v>
      </c>
    </row>
    <row r="2996" spans="1:3">
      <c r="A2996" s="593" t="s">
        <v>3342</v>
      </c>
      <c r="B2996" s="593" t="s">
        <v>12129</v>
      </c>
      <c r="C2996" s="593" t="s">
        <v>12326</v>
      </c>
    </row>
    <row r="2997" spans="1:3">
      <c r="A2997" s="593" t="s">
        <v>10682</v>
      </c>
      <c r="B2997" s="593" t="s">
        <v>12129</v>
      </c>
      <c r="C2997" s="593" t="s">
        <v>8744</v>
      </c>
    </row>
    <row r="2998" spans="1:3">
      <c r="A2998" s="593" t="s">
        <v>10683</v>
      </c>
      <c r="B2998" s="593" t="s">
        <v>12129</v>
      </c>
      <c r="C2998" s="593" t="s">
        <v>8749</v>
      </c>
    </row>
    <row r="2999" spans="1:3">
      <c r="A2999" s="593" t="s">
        <v>8694</v>
      </c>
      <c r="B2999" s="593" t="s">
        <v>12129</v>
      </c>
      <c r="C2999" s="593" t="s">
        <v>8751</v>
      </c>
    </row>
    <row r="3000" spans="1:3">
      <c r="A3000" s="593" t="s">
        <v>953</v>
      </c>
      <c r="B3000" s="593" t="s">
        <v>12129</v>
      </c>
      <c r="C3000" s="593" t="s">
        <v>8753</v>
      </c>
    </row>
    <row r="3001" spans="1:3">
      <c r="A3001" s="593" t="s">
        <v>10685</v>
      </c>
      <c r="B3001" s="593" t="s">
        <v>12129</v>
      </c>
      <c r="C3001" s="593" t="s">
        <v>5334</v>
      </c>
    </row>
    <row r="3002" spans="1:3">
      <c r="A3002" s="593" t="s">
        <v>3367</v>
      </c>
      <c r="B3002" s="593" t="s">
        <v>12129</v>
      </c>
      <c r="C3002" s="593" t="s">
        <v>7977</v>
      </c>
    </row>
    <row r="3003" spans="1:3">
      <c r="A3003" s="593" t="s">
        <v>513</v>
      </c>
      <c r="B3003" s="593" t="s">
        <v>12129</v>
      </c>
      <c r="C3003" s="593" t="s">
        <v>2631</v>
      </c>
    </row>
    <row r="3004" spans="1:3">
      <c r="A3004" s="593" t="s">
        <v>10687</v>
      </c>
      <c r="B3004" s="593" t="s">
        <v>12129</v>
      </c>
      <c r="C3004" s="593" t="s">
        <v>8757</v>
      </c>
    </row>
    <row r="3005" spans="1:3">
      <c r="A3005" s="593" t="s">
        <v>10688</v>
      </c>
      <c r="B3005" s="593" t="s">
        <v>12129</v>
      </c>
      <c r="C3005" s="593" t="s">
        <v>8759</v>
      </c>
    </row>
    <row r="3006" spans="1:3">
      <c r="A3006" s="593" t="s">
        <v>10690</v>
      </c>
      <c r="B3006" s="593" t="s">
        <v>12129</v>
      </c>
      <c r="C3006" s="593" t="s">
        <v>3628</v>
      </c>
    </row>
    <row r="3007" spans="1:3">
      <c r="A3007" s="593" t="s">
        <v>10691</v>
      </c>
      <c r="B3007" s="593" t="s">
        <v>12129</v>
      </c>
      <c r="C3007" s="593" t="s">
        <v>6388</v>
      </c>
    </row>
    <row r="3008" spans="1:3">
      <c r="A3008" s="593" t="s">
        <v>685</v>
      </c>
      <c r="B3008" s="593" t="s">
        <v>12129</v>
      </c>
      <c r="C3008" s="593" t="s">
        <v>330</v>
      </c>
    </row>
    <row r="3009" spans="1:3">
      <c r="A3009" s="593" t="s">
        <v>4279</v>
      </c>
      <c r="B3009" s="593" t="s">
        <v>12129</v>
      </c>
      <c r="C3009" s="593" t="s">
        <v>12328</v>
      </c>
    </row>
    <row r="3010" spans="1:3">
      <c r="A3010" s="593" t="s">
        <v>9910</v>
      </c>
      <c r="B3010" s="593" t="s">
        <v>12129</v>
      </c>
      <c r="C3010" s="593" t="s">
        <v>4817</v>
      </c>
    </row>
    <row r="3011" spans="1:3">
      <c r="A3011" s="593" t="s">
        <v>10695</v>
      </c>
      <c r="B3011" s="593" t="s">
        <v>12129</v>
      </c>
      <c r="C3011" s="593" t="s">
        <v>12329</v>
      </c>
    </row>
    <row r="3012" spans="1:3">
      <c r="A3012" s="593" t="s">
        <v>10697</v>
      </c>
      <c r="B3012" s="593" t="s">
        <v>12129</v>
      </c>
      <c r="C3012" s="593" t="s">
        <v>9529</v>
      </c>
    </row>
    <row r="3013" spans="1:3">
      <c r="A3013" s="593" t="s">
        <v>5804</v>
      </c>
      <c r="B3013" s="593" t="s">
        <v>12129</v>
      </c>
      <c r="C3013" s="593" t="s">
        <v>2724</v>
      </c>
    </row>
    <row r="3014" spans="1:3">
      <c r="A3014" s="593" t="s">
        <v>1221</v>
      </c>
      <c r="B3014" s="593" t="s">
        <v>12129</v>
      </c>
      <c r="C3014" s="593" t="s">
        <v>6094</v>
      </c>
    </row>
    <row r="3015" spans="1:3">
      <c r="A3015" s="593" t="s">
        <v>10191</v>
      </c>
      <c r="B3015" s="593" t="s">
        <v>12129</v>
      </c>
      <c r="C3015" s="593" t="s">
        <v>5272</v>
      </c>
    </row>
    <row r="3016" spans="1:3">
      <c r="A3016" s="593" t="s">
        <v>7435</v>
      </c>
      <c r="B3016" s="593" t="s">
        <v>12129</v>
      </c>
      <c r="C3016" s="593" t="s">
        <v>8765</v>
      </c>
    </row>
    <row r="3017" spans="1:3">
      <c r="A3017" s="593" t="s">
        <v>10700</v>
      </c>
      <c r="B3017" s="593" t="s">
        <v>12129</v>
      </c>
      <c r="C3017" s="593" t="s">
        <v>7304</v>
      </c>
    </row>
    <row r="3018" spans="1:3">
      <c r="A3018" s="593" t="s">
        <v>6149</v>
      </c>
      <c r="B3018" s="593" t="s">
        <v>12129</v>
      </c>
      <c r="C3018" s="593" t="s">
        <v>5066</v>
      </c>
    </row>
    <row r="3019" spans="1:3">
      <c r="A3019" s="593" t="s">
        <v>10705</v>
      </c>
      <c r="B3019" s="593" t="s">
        <v>12129</v>
      </c>
      <c r="C3019" s="593" t="s">
        <v>7272</v>
      </c>
    </row>
    <row r="3020" spans="1:3">
      <c r="A3020" s="593" t="s">
        <v>10707</v>
      </c>
      <c r="B3020" s="593" t="s">
        <v>12129</v>
      </c>
      <c r="C3020" s="593" t="s">
        <v>8767</v>
      </c>
    </row>
    <row r="3021" spans="1:3">
      <c r="A3021" s="593" t="s">
        <v>10709</v>
      </c>
      <c r="B3021" s="593" t="s">
        <v>12129</v>
      </c>
      <c r="C3021" s="593" t="s">
        <v>8772</v>
      </c>
    </row>
    <row r="3022" spans="1:3">
      <c r="A3022" s="593" t="s">
        <v>5974</v>
      </c>
      <c r="B3022" s="593" t="s">
        <v>12129</v>
      </c>
      <c r="C3022" s="593" t="s">
        <v>8775</v>
      </c>
    </row>
    <row r="3023" spans="1:3">
      <c r="A3023" s="593" t="s">
        <v>10712</v>
      </c>
      <c r="B3023" s="593" t="s">
        <v>12129</v>
      </c>
      <c r="C3023" s="593" t="s">
        <v>3604</v>
      </c>
    </row>
    <row r="3024" spans="1:3">
      <c r="A3024" s="593" t="s">
        <v>10713</v>
      </c>
      <c r="B3024" s="593" t="s">
        <v>12129</v>
      </c>
      <c r="C3024" s="593" t="s">
        <v>5079</v>
      </c>
    </row>
    <row r="3025" spans="1:3">
      <c r="A3025" s="593" t="s">
        <v>10715</v>
      </c>
      <c r="B3025" s="593" t="s">
        <v>12129</v>
      </c>
      <c r="C3025" s="593" t="s">
        <v>1801</v>
      </c>
    </row>
    <row r="3026" spans="1:3">
      <c r="A3026" s="593" t="s">
        <v>10716</v>
      </c>
      <c r="B3026" s="593" t="s">
        <v>12129</v>
      </c>
      <c r="C3026" s="593" t="s">
        <v>4844</v>
      </c>
    </row>
    <row r="3027" spans="1:3">
      <c r="A3027" s="593" t="s">
        <v>10719</v>
      </c>
      <c r="B3027" s="593" t="s">
        <v>12129</v>
      </c>
      <c r="C3027" s="593" t="s">
        <v>8784</v>
      </c>
    </row>
    <row r="3028" spans="1:3">
      <c r="A3028" s="593" t="s">
        <v>10720</v>
      </c>
      <c r="B3028" s="593" t="s">
        <v>12129</v>
      </c>
      <c r="C3028" s="593" t="s">
        <v>3207</v>
      </c>
    </row>
    <row r="3029" spans="1:3">
      <c r="A3029" s="593" t="s">
        <v>10723</v>
      </c>
      <c r="B3029" s="593" t="s">
        <v>12129</v>
      </c>
      <c r="C3029" s="593" t="s">
        <v>12330</v>
      </c>
    </row>
    <row r="3030" spans="1:3">
      <c r="A3030" s="593" t="s">
        <v>7689</v>
      </c>
      <c r="B3030" s="593" t="s">
        <v>12129</v>
      </c>
      <c r="C3030" s="593" t="s">
        <v>5287</v>
      </c>
    </row>
    <row r="3031" spans="1:3">
      <c r="A3031" s="593" t="s">
        <v>4369</v>
      </c>
      <c r="B3031" s="593" t="s">
        <v>12129</v>
      </c>
      <c r="C3031" s="593" t="s">
        <v>3590</v>
      </c>
    </row>
    <row r="3032" spans="1:3">
      <c r="A3032" s="593" t="s">
        <v>4259</v>
      </c>
      <c r="B3032" s="593" t="s">
        <v>12129</v>
      </c>
      <c r="C3032" s="593" t="s">
        <v>8787</v>
      </c>
    </row>
    <row r="3033" spans="1:3">
      <c r="A3033" s="593" t="s">
        <v>6121</v>
      </c>
      <c r="B3033" s="593" t="s">
        <v>12129</v>
      </c>
      <c r="C3033" s="593" t="s">
        <v>8789</v>
      </c>
    </row>
    <row r="3034" spans="1:3">
      <c r="A3034" s="593" t="s">
        <v>10725</v>
      </c>
      <c r="B3034" s="593" t="s">
        <v>12129</v>
      </c>
      <c r="C3034" s="593" t="s">
        <v>7287</v>
      </c>
    </row>
    <row r="3035" spans="1:3">
      <c r="A3035" s="593" t="s">
        <v>4997</v>
      </c>
      <c r="B3035" s="593" t="s">
        <v>12129</v>
      </c>
      <c r="C3035" s="593" t="s">
        <v>8791</v>
      </c>
    </row>
    <row r="3036" spans="1:3">
      <c r="A3036" s="593" t="s">
        <v>9424</v>
      </c>
      <c r="B3036" s="593" t="s">
        <v>12129</v>
      </c>
      <c r="C3036" s="593" t="s">
        <v>3548</v>
      </c>
    </row>
    <row r="3037" spans="1:3">
      <c r="A3037" s="593" t="s">
        <v>10726</v>
      </c>
      <c r="B3037" s="593" t="s">
        <v>12129</v>
      </c>
      <c r="C3037" s="593" t="s">
        <v>8799</v>
      </c>
    </row>
    <row r="3038" spans="1:3">
      <c r="A3038" s="593" t="s">
        <v>270</v>
      </c>
      <c r="B3038" s="593" t="s">
        <v>12129</v>
      </c>
      <c r="C3038" s="593" t="s">
        <v>8807</v>
      </c>
    </row>
    <row r="3039" spans="1:3">
      <c r="A3039" s="593" t="s">
        <v>757</v>
      </c>
      <c r="B3039" s="593" t="s">
        <v>12129</v>
      </c>
      <c r="C3039" s="593" t="s">
        <v>1423</v>
      </c>
    </row>
    <row r="3040" spans="1:3">
      <c r="A3040" s="593" t="s">
        <v>10614</v>
      </c>
      <c r="B3040" s="593" t="s">
        <v>12129</v>
      </c>
      <c r="C3040" s="593" t="s">
        <v>8809</v>
      </c>
    </row>
    <row r="3041" spans="1:3">
      <c r="A3041" s="593" t="s">
        <v>10730</v>
      </c>
      <c r="B3041" s="593" t="s">
        <v>12129</v>
      </c>
      <c r="C3041" s="593" t="s">
        <v>3503</v>
      </c>
    </row>
    <row r="3042" spans="1:3">
      <c r="A3042" s="593" t="s">
        <v>9846</v>
      </c>
      <c r="B3042" s="593" t="s">
        <v>12129</v>
      </c>
      <c r="C3042" s="593" t="s">
        <v>11681</v>
      </c>
    </row>
    <row r="3043" spans="1:3">
      <c r="A3043" s="593" t="s">
        <v>9769</v>
      </c>
      <c r="B3043" s="593" t="s">
        <v>12129</v>
      </c>
      <c r="C3043" s="593" t="s">
        <v>12331</v>
      </c>
    </row>
    <row r="3044" spans="1:3">
      <c r="A3044" s="593" t="s">
        <v>10107</v>
      </c>
      <c r="B3044" s="593" t="s">
        <v>12129</v>
      </c>
      <c r="C3044" s="593" t="s">
        <v>2201</v>
      </c>
    </row>
    <row r="3045" spans="1:3">
      <c r="A3045" s="593" t="s">
        <v>1905</v>
      </c>
      <c r="B3045" s="593" t="s">
        <v>12129</v>
      </c>
      <c r="C3045" s="593" t="s">
        <v>667</v>
      </c>
    </row>
    <row r="3046" spans="1:3">
      <c r="A3046" s="593" t="s">
        <v>5918</v>
      </c>
      <c r="B3046" s="593" t="s">
        <v>12129</v>
      </c>
      <c r="C3046" s="593" t="s">
        <v>8817</v>
      </c>
    </row>
    <row r="3047" spans="1:3">
      <c r="A3047" s="593" t="s">
        <v>10733</v>
      </c>
      <c r="B3047" s="593" t="s">
        <v>12129</v>
      </c>
      <c r="C3047" s="593" t="s">
        <v>2570</v>
      </c>
    </row>
    <row r="3048" spans="1:3">
      <c r="A3048" s="593" t="s">
        <v>10737</v>
      </c>
      <c r="B3048" s="593" t="s">
        <v>12129</v>
      </c>
      <c r="C3048" s="593" t="s">
        <v>1087</v>
      </c>
    </row>
    <row r="3049" spans="1:3">
      <c r="A3049" s="593" t="s">
        <v>10739</v>
      </c>
      <c r="B3049" s="593" t="s">
        <v>12129</v>
      </c>
      <c r="C3049" s="593" t="s">
        <v>11483</v>
      </c>
    </row>
    <row r="3050" spans="1:3">
      <c r="A3050" s="593" t="s">
        <v>595</v>
      </c>
      <c r="B3050" s="593" t="s">
        <v>12129</v>
      </c>
      <c r="C3050" s="593" t="s">
        <v>12333</v>
      </c>
    </row>
    <row r="3051" spans="1:3">
      <c r="A3051" s="593" t="s">
        <v>24</v>
      </c>
      <c r="B3051" s="593" t="s">
        <v>12129</v>
      </c>
      <c r="C3051" s="593" t="s">
        <v>6603</v>
      </c>
    </row>
    <row r="3052" spans="1:3">
      <c r="A3052" s="593" t="s">
        <v>10438</v>
      </c>
      <c r="B3052" s="593" t="s">
        <v>12129</v>
      </c>
      <c r="C3052" s="593" t="s">
        <v>8824</v>
      </c>
    </row>
    <row r="3053" spans="1:3">
      <c r="A3053" s="593" t="s">
        <v>10742</v>
      </c>
      <c r="B3053" s="593" t="s">
        <v>12129</v>
      </c>
      <c r="C3053" s="593" t="s">
        <v>2373</v>
      </c>
    </row>
    <row r="3054" spans="1:3">
      <c r="A3054" s="593" t="s">
        <v>10745</v>
      </c>
      <c r="B3054" s="593" t="s">
        <v>12129</v>
      </c>
      <c r="C3054" s="593" t="s">
        <v>8828</v>
      </c>
    </row>
    <row r="3055" spans="1:3">
      <c r="A3055" s="593" t="s">
        <v>5768</v>
      </c>
      <c r="B3055" s="593" t="s">
        <v>12129</v>
      </c>
      <c r="C3055" s="593" t="s">
        <v>12335</v>
      </c>
    </row>
    <row r="3056" spans="1:3">
      <c r="A3056" s="593" t="s">
        <v>10750</v>
      </c>
      <c r="B3056" s="593" t="s">
        <v>12129</v>
      </c>
      <c r="C3056" s="593" t="s">
        <v>11423</v>
      </c>
    </row>
    <row r="3057" spans="1:3">
      <c r="A3057" s="593" t="s">
        <v>10754</v>
      </c>
      <c r="B3057" s="593" t="s">
        <v>12129</v>
      </c>
      <c r="C3057" s="593" t="s">
        <v>5129</v>
      </c>
    </row>
    <row r="3058" spans="1:3">
      <c r="A3058" s="593" t="s">
        <v>9337</v>
      </c>
      <c r="B3058" s="593" t="s">
        <v>12129</v>
      </c>
      <c r="C3058" s="593" t="s">
        <v>8839</v>
      </c>
    </row>
    <row r="3059" spans="1:3">
      <c r="A3059" s="593" t="s">
        <v>3707</v>
      </c>
      <c r="B3059" s="593" t="s">
        <v>12129</v>
      </c>
      <c r="C3059" s="593" t="s">
        <v>211</v>
      </c>
    </row>
    <row r="3060" spans="1:3">
      <c r="A3060" s="593" t="s">
        <v>10756</v>
      </c>
      <c r="B3060" s="593" t="s">
        <v>12129</v>
      </c>
      <c r="C3060" s="593" t="s">
        <v>6797</v>
      </c>
    </row>
    <row r="3061" spans="1:3">
      <c r="A3061" s="593" t="s">
        <v>5761</v>
      </c>
      <c r="B3061" s="593" t="s">
        <v>12129</v>
      </c>
      <c r="C3061" s="593" t="s">
        <v>1224</v>
      </c>
    </row>
    <row r="3062" spans="1:3">
      <c r="A3062" s="593" t="s">
        <v>10758</v>
      </c>
      <c r="B3062" s="593" t="s">
        <v>12129</v>
      </c>
      <c r="C3062" s="593" t="s">
        <v>4187</v>
      </c>
    </row>
    <row r="3063" spans="1:3">
      <c r="A3063" s="593" t="s">
        <v>7248</v>
      </c>
      <c r="B3063" s="593" t="s">
        <v>12129</v>
      </c>
      <c r="C3063" s="593" t="s">
        <v>5437</v>
      </c>
    </row>
    <row r="3064" spans="1:3">
      <c r="A3064" s="593" t="s">
        <v>299</v>
      </c>
      <c r="B3064" s="593" t="s">
        <v>12129</v>
      </c>
      <c r="C3064" s="593" t="s">
        <v>8856</v>
      </c>
    </row>
    <row r="3065" spans="1:3">
      <c r="A3065" s="593" t="s">
        <v>10759</v>
      </c>
      <c r="B3065" s="593" t="s">
        <v>12129</v>
      </c>
      <c r="C3065" s="593" t="s">
        <v>8535</v>
      </c>
    </row>
    <row r="3066" spans="1:3">
      <c r="A3066" s="593" t="s">
        <v>10760</v>
      </c>
      <c r="B3066" s="593" t="s">
        <v>12129</v>
      </c>
      <c r="C3066" s="593" t="s">
        <v>12337</v>
      </c>
    </row>
    <row r="3067" spans="1:3">
      <c r="A3067" s="593" t="s">
        <v>10762</v>
      </c>
      <c r="B3067" s="593" t="s">
        <v>12129</v>
      </c>
      <c r="C3067" s="593" t="s">
        <v>8865</v>
      </c>
    </row>
    <row r="3068" spans="1:3">
      <c r="A3068" s="593" t="s">
        <v>3941</v>
      </c>
      <c r="B3068" s="593" t="s">
        <v>12129</v>
      </c>
      <c r="C3068" s="593" t="s">
        <v>8868</v>
      </c>
    </row>
    <row r="3069" spans="1:3">
      <c r="A3069" s="593" t="s">
        <v>10763</v>
      </c>
      <c r="B3069" s="593" t="s">
        <v>12129</v>
      </c>
      <c r="C3069" s="593" t="s">
        <v>11590</v>
      </c>
    </row>
    <row r="3070" spans="1:3">
      <c r="A3070" s="593" t="s">
        <v>9714</v>
      </c>
      <c r="B3070" s="593" t="s">
        <v>12129</v>
      </c>
      <c r="C3070" s="593" t="s">
        <v>8872</v>
      </c>
    </row>
    <row r="3071" spans="1:3">
      <c r="A3071" s="593" t="s">
        <v>2581</v>
      </c>
      <c r="B3071" s="593" t="s">
        <v>12129</v>
      </c>
      <c r="C3071" s="593" t="s">
        <v>5672</v>
      </c>
    </row>
    <row r="3072" spans="1:3">
      <c r="A3072" s="593" t="s">
        <v>10766</v>
      </c>
      <c r="B3072" s="593" t="s">
        <v>12129</v>
      </c>
      <c r="C3072" s="593" t="s">
        <v>8874</v>
      </c>
    </row>
    <row r="3073" spans="1:3">
      <c r="A3073" s="593" t="s">
        <v>10768</v>
      </c>
      <c r="B3073" s="593" t="s">
        <v>12129</v>
      </c>
      <c r="C3073" s="593" t="s">
        <v>350</v>
      </c>
    </row>
    <row r="3074" spans="1:3">
      <c r="A3074" s="593" t="s">
        <v>1076</v>
      </c>
      <c r="B3074" s="593" t="s">
        <v>12129</v>
      </c>
      <c r="C3074" s="593" t="s">
        <v>8878</v>
      </c>
    </row>
    <row r="3075" spans="1:3">
      <c r="A3075" s="593" t="s">
        <v>4440</v>
      </c>
      <c r="B3075" s="593" t="s">
        <v>12129</v>
      </c>
      <c r="C3075" s="593" t="s">
        <v>8886</v>
      </c>
    </row>
    <row r="3076" spans="1:3">
      <c r="A3076" s="593" t="s">
        <v>10770</v>
      </c>
      <c r="B3076" s="593" t="s">
        <v>12129</v>
      </c>
      <c r="C3076" s="593" t="s">
        <v>8888</v>
      </c>
    </row>
    <row r="3077" spans="1:3">
      <c r="A3077" s="593" t="s">
        <v>6345</v>
      </c>
      <c r="B3077" s="593" t="s">
        <v>12129</v>
      </c>
      <c r="C3077" s="593" t="s">
        <v>8892</v>
      </c>
    </row>
    <row r="3078" spans="1:3">
      <c r="A3078" s="593" t="s">
        <v>10776</v>
      </c>
      <c r="B3078" s="593" t="s">
        <v>12129</v>
      </c>
      <c r="C3078" s="593" t="s">
        <v>12338</v>
      </c>
    </row>
    <row r="3079" spans="1:3">
      <c r="A3079" s="593" t="s">
        <v>1508</v>
      </c>
      <c r="B3079" s="593" t="s">
        <v>12129</v>
      </c>
      <c r="C3079" s="593" t="s">
        <v>7274</v>
      </c>
    </row>
    <row r="3080" spans="1:3">
      <c r="A3080" s="593" t="s">
        <v>3596</v>
      </c>
      <c r="B3080" s="593" t="s">
        <v>12129</v>
      </c>
      <c r="C3080" s="593" t="s">
        <v>3681</v>
      </c>
    </row>
    <row r="3081" spans="1:3">
      <c r="A3081" s="593" t="s">
        <v>10777</v>
      </c>
      <c r="B3081" s="593" t="s">
        <v>12129</v>
      </c>
      <c r="C3081" s="593" t="s">
        <v>11424</v>
      </c>
    </row>
    <row r="3082" spans="1:3">
      <c r="A3082" s="593" t="s">
        <v>10778</v>
      </c>
      <c r="B3082" s="593" t="s">
        <v>12129</v>
      </c>
      <c r="C3082" s="593" t="s">
        <v>12340</v>
      </c>
    </row>
    <row r="3083" spans="1:3">
      <c r="A3083" s="593" t="s">
        <v>10779</v>
      </c>
      <c r="B3083" s="593" t="s">
        <v>12129</v>
      </c>
      <c r="C3083" s="593" t="s">
        <v>12342</v>
      </c>
    </row>
    <row r="3084" spans="1:3">
      <c r="A3084" s="593" t="s">
        <v>2467</v>
      </c>
      <c r="B3084" s="593" t="s">
        <v>12129</v>
      </c>
      <c r="C3084" s="593" t="s">
        <v>12345</v>
      </c>
    </row>
    <row r="3085" spans="1:3">
      <c r="A3085" s="593" t="s">
        <v>10786</v>
      </c>
      <c r="B3085" s="593" t="s">
        <v>12129</v>
      </c>
      <c r="C3085" s="593" t="s">
        <v>8913</v>
      </c>
    </row>
    <row r="3086" spans="1:3">
      <c r="A3086" s="593" t="s">
        <v>10790</v>
      </c>
      <c r="B3086" s="593" t="s">
        <v>12129</v>
      </c>
      <c r="C3086" s="593" t="s">
        <v>1439</v>
      </c>
    </row>
    <row r="3087" spans="1:3">
      <c r="A3087" s="593" t="s">
        <v>5833</v>
      </c>
      <c r="B3087" s="593" t="s">
        <v>12129</v>
      </c>
      <c r="C3087" s="593" t="s">
        <v>8919</v>
      </c>
    </row>
    <row r="3088" spans="1:3">
      <c r="A3088" s="593" t="s">
        <v>230</v>
      </c>
      <c r="B3088" s="593" t="s">
        <v>12129</v>
      </c>
      <c r="C3088" s="593" t="s">
        <v>11773</v>
      </c>
    </row>
    <row r="3089" spans="1:3">
      <c r="A3089" s="593" t="s">
        <v>10791</v>
      </c>
      <c r="B3089" s="593" t="s">
        <v>12129</v>
      </c>
      <c r="C3089" s="593" t="s">
        <v>8927</v>
      </c>
    </row>
    <row r="3090" spans="1:3">
      <c r="A3090" s="593" t="s">
        <v>10277</v>
      </c>
      <c r="B3090" s="593" t="s">
        <v>12129</v>
      </c>
      <c r="C3090" s="593" t="s">
        <v>8931</v>
      </c>
    </row>
    <row r="3091" spans="1:3">
      <c r="A3091" s="593" t="s">
        <v>4399</v>
      </c>
      <c r="B3091" s="593" t="s">
        <v>12129</v>
      </c>
      <c r="C3091" s="593" t="s">
        <v>6844</v>
      </c>
    </row>
    <row r="3092" spans="1:3">
      <c r="A3092" s="593" t="s">
        <v>10793</v>
      </c>
      <c r="B3092" s="593" t="s">
        <v>12129</v>
      </c>
      <c r="C3092" s="593" t="s">
        <v>8935</v>
      </c>
    </row>
    <row r="3093" spans="1:3">
      <c r="A3093" s="593" t="s">
        <v>10795</v>
      </c>
      <c r="B3093" s="593" t="s">
        <v>12129</v>
      </c>
      <c r="C3093" s="593" t="s">
        <v>8939</v>
      </c>
    </row>
    <row r="3094" spans="1:3">
      <c r="A3094" s="593" t="s">
        <v>10796</v>
      </c>
      <c r="B3094" s="593" t="s">
        <v>12129</v>
      </c>
      <c r="C3094" s="593" t="s">
        <v>5917</v>
      </c>
    </row>
    <row r="3095" spans="1:3">
      <c r="A3095" s="593" t="s">
        <v>333</v>
      </c>
      <c r="B3095" s="593" t="s">
        <v>12129</v>
      </c>
      <c r="C3095" s="593" t="s">
        <v>5450</v>
      </c>
    </row>
    <row r="3096" spans="1:3">
      <c r="A3096" s="593" t="s">
        <v>9563</v>
      </c>
      <c r="B3096" s="593" t="s">
        <v>12129</v>
      </c>
      <c r="C3096" s="593" t="s">
        <v>8945</v>
      </c>
    </row>
    <row r="3097" spans="1:3">
      <c r="A3097" s="593" t="s">
        <v>10800</v>
      </c>
      <c r="B3097" s="593" t="s">
        <v>12129</v>
      </c>
      <c r="C3097" s="593" t="s">
        <v>4288</v>
      </c>
    </row>
    <row r="3098" spans="1:3">
      <c r="A3098" s="593" t="s">
        <v>10801</v>
      </c>
      <c r="B3098" s="593" t="s">
        <v>12129</v>
      </c>
      <c r="C3098" s="593" t="s">
        <v>8950</v>
      </c>
    </row>
    <row r="3099" spans="1:3">
      <c r="A3099" s="593" t="s">
        <v>9882</v>
      </c>
      <c r="B3099" s="593" t="s">
        <v>12129</v>
      </c>
      <c r="C3099" s="593" t="s">
        <v>4526</v>
      </c>
    </row>
    <row r="3100" spans="1:3">
      <c r="A3100" s="593" t="s">
        <v>10805</v>
      </c>
      <c r="B3100" s="593" t="s">
        <v>12129</v>
      </c>
      <c r="C3100" s="593" t="s">
        <v>1633</v>
      </c>
    </row>
    <row r="3101" spans="1:3">
      <c r="A3101" s="593" t="s">
        <v>6832</v>
      </c>
      <c r="B3101" s="593" t="s">
        <v>12129</v>
      </c>
      <c r="C3101" s="593" t="s">
        <v>8205</v>
      </c>
    </row>
    <row r="3102" spans="1:3">
      <c r="A3102" s="593" t="s">
        <v>10806</v>
      </c>
      <c r="B3102" s="593" t="s">
        <v>12129</v>
      </c>
      <c r="C3102" s="593" t="s">
        <v>8959</v>
      </c>
    </row>
    <row r="3103" spans="1:3">
      <c r="A3103" s="593" t="s">
        <v>10807</v>
      </c>
      <c r="B3103" s="593" t="s">
        <v>12129</v>
      </c>
      <c r="C3103" s="593" t="s">
        <v>9662</v>
      </c>
    </row>
    <row r="3104" spans="1:3">
      <c r="A3104" s="593" t="s">
        <v>10641</v>
      </c>
      <c r="B3104" s="593" t="s">
        <v>12129</v>
      </c>
      <c r="C3104" s="593" t="s">
        <v>7846</v>
      </c>
    </row>
    <row r="3105" spans="1:3">
      <c r="A3105" s="593" t="s">
        <v>5318</v>
      </c>
      <c r="B3105" s="593" t="s">
        <v>12129</v>
      </c>
      <c r="C3105" s="593" t="s">
        <v>776</v>
      </c>
    </row>
    <row r="3106" spans="1:3">
      <c r="A3106" s="593" t="s">
        <v>10811</v>
      </c>
      <c r="B3106" s="593" t="s">
        <v>12129</v>
      </c>
      <c r="C3106" s="593" t="s">
        <v>8961</v>
      </c>
    </row>
    <row r="3107" spans="1:3">
      <c r="A3107" s="593" t="s">
        <v>10815</v>
      </c>
      <c r="B3107" s="593" t="s">
        <v>12129</v>
      </c>
      <c r="C3107" s="593" t="s">
        <v>5957</v>
      </c>
    </row>
    <row r="3108" spans="1:3">
      <c r="A3108" s="593" t="s">
        <v>6493</v>
      </c>
      <c r="B3108" s="593" t="s">
        <v>12129</v>
      </c>
      <c r="C3108" s="593" t="s">
        <v>6976</v>
      </c>
    </row>
    <row r="3109" spans="1:3">
      <c r="A3109" s="593" t="s">
        <v>10817</v>
      </c>
      <c r="B3109" s="593" t="s">
        <v>12129</v>
      </c>
      <c r="C3109" s="593" t="s">
        <v>12346</v>
      </c>
    </row>
    <row r="3110" spans="1:3">
      <c r="A3110" s="593" t="s">
        <v>10821</v>
      </c>
      <c r="B3110" s="593" t="s">
        <v>12129</v>
      </c>
      <c r="C3110" s="593" t="s">
        <v>8967</v>
      </c>
    </row>
    <row r="3111" spans="1:3">
      <c r="A3111" s="593" t="s">
        <v>10823</v>
      </c>
      <c r="B3111" s="593" t="s">
        <v>12129</v>
      </c>
      <c r="C3111" s="593" t="s">
        <v>10508</v>
      </c>
    </row>
    <row r="3112" spans="1:3">
      <c r="A3112" s="593" t="s">
        <v>2680</v>
      </c>
      <c r="B3112" s="593" t="s">
        <v>12129</v>
      </c>
      <c r="C3112" s="593" t="s">
        <v>11800</v>
      </c>
    </row>
    <row r="3113" spans="1:3">
      <c r="A3113" s="593" t="s">
        <v>2982</v>
      </c>
      <c r="B3113" s="593" t="s">
        <v>12129</v>
      </c>
      <c r="C3113" s="593" t="s">
        <v>3138</v>
      </c>
    </row>
    <row r="3114" spans="1:3">
      <c r="A3114" s="593" t="s">
        <v>12420</v>
      </c>
      <c r="B3114" s="593" t="s">
        <v>12129</v>
      </c>
      <c r="C3114" s="593" t="s">
        <v>1236</v>
      </c>
    </row>
    <row r="3115" spans="1:3">
      <c r="A3115" s="593" t="s">
        <v>9643</v>
      </c>
      <c r="B3115" s="593" t="s">
        <v>12129</v>
      </c>
      <c r="C3115" s="593" t="s">
        <v>10585</v>
      </c>
    </row>
    <row r="3116" spans="1:3">
      <c r="A3116" s="593" t="s">
        <v>6190</v>
      </c>
      <c r="B3116" s="593" t="s">
        <v>12129</v>
      </c>
      <c r="C3116" s="593" t="s">
        <v>322</v>
      </c>
    </row>
    <row r="3117" spans="1:3">
      <c r="A3117" s="593" t="s">
        <v>2127</v>
      </c>
      <c r="B3117" s="593" t="s">
        <v>12129</v>
      </c>
      <c r="C3117" s="593" t="s">
        <v>12348</v>
      </c>
    </row>
    <row r="3118" spans="1:3">
      <c r="A3118" s="593" t="s">
        <v>7004</v>
      </c>
      <c r="B3118" s="593" t="s">
        <v>12129</v>
      </c>
      <c r="C3118" s="593" t="s">
        <v>8975</v>
      </c>
    </row>
    <row r="3119" spans="1:3">
      <c r="A3119" s="593" t="s">
        <v>10825</v>
      </c>
      <c r="B3119" s="593" t="s">
        <v>12129</v>
      </c>
      <c r="C3119" s="593" t="s">
        <v>736</v>
      </c>
    </row>
    <row r="3120" spans="1:3">
      <c r="A3120" s="593" t="s">
        <v>6841</v>
      </c>
      <c r="B3120" s="593" t="s">
        <v>12129</v>
      </c>
      <c r="C3120" s="593" t="s">
        <v>8979</v>
      </c>
    </row>
    <row r="3121" spans="1:3">
      <c r="A3121" s="593" t="s">
        <v>7658</v>
      </c>
      <c r="B3121" s="593" t="s">
        <v>12129</v>
      </c>
      <c r="C3121" s="593" t="s">
        <v>8982</v>
      </c>
    </row>
    <row r="3122" spans="1:3">
      <c r="A3122" s="593" t="s">
        <v>4272</v>
      </c>
      <c r="B3122" s="593" t="s">
        <v>12129</v>
      </c>
      <c r="C3122" s="593" t="s">
        <v>3364</v>
      </c>
    </row>
    <row r="3123" spans="1:3">
      <c r="A3123" s="593" t="s">
        <v>10827</v>
      </c>
      <c r="B3123" s="593" t="s">
        <v>12129</v>
      </c>
      <c r="C3123" s="593" t="s">
        <v>141</v>
      </c>
    </row>
    <row r="3124" spans="1:3">
      <c r="A3124" s="593" t="s">
        <v>10830</v>
      </c>
      <c r="B3124" s="593" t="s">
        <v>12129</v>
      </c>
      <c r="C3124" s="593" t="s">
        <v>3724</v>
      </c>
    </row>
    <row r="3125" spans="1:3">
      <c r="A3125" s="593" t="s">
        <v>10012</v>
      </c>
      <c r="B3125" s="593" t="s">
        <v>12129</v>
      </c>
      <c r="C3125" s="593" t="s">
        <v>1950</v>
      </c>
    </row>
    <row r="3126" spans="1:3">
      <c r="A3126" s="593" t="s">
        <v>2758</v>
      </c>
      <c r="B3126" s="593" t="s">
        <v>12129</v>
      </c>
      <c r="C3126" s="593" t="s">
        <v>8994</v>
      </c>
    </row>
    <row r="3127" spans="1:3">
      <c r="A3127" s="593" t="s">
        <v>10831</v>
      </c>
      <c r="B3127" s="593" t="s">
        <v>12129</v>
      </c>
      <c r="C3127" s="593" t="s">
        <v>2615</v>
      </c>
    </row>
    <row r="3128" spans="1:3">
      <c r="A3128" s="593" t="s">
        <v>610</v>
      </c>
      <c r="B3128" s="593" t="s">
        <v>12129</v>
      </c>
      <c r="C3128" s="593" t="s">
        <v>12349</v>
      </c>
    </row>
    <row r="3129" spans="1:3">
      <c r="A3129" s="593" t="s">
        <v>10835</v>
      </c>
      <c r="B3129" s="593" t="s">
        <v>12129</v>
      </c>
      <c r="C3129" s="593" t="s">
        <v>8479</v>
      </c>
    </row>
    <row r="3130" spans="1:3">
      <c r="A3130" s="593" t="s">
        <v>1126</v>
      </c>
      <c r="B3130" s="593" t="s">
        <v>12129</v>
      </c>
      <c r="C3130" s="593" t="s">
        <v>6076</v>
      </c>
    </row>
    <row r="3131" spans="1:3">
      <c r="A3131" s="593" t="s">
        <v>861</v>
      </c>
      <c r="B3131" s="593" t="s">
        <v>12129</v>
      </c>
      <c r="C3131" s="593" t="s">
        <v>9556</v>
      </c>
    </row>
    <row r="3132" spans="1:3">
      <c r="A3132" s="593" t="s">
        <v>10839</v>
      </c>
      <c r="B3132" s="593" t="s">
        <v>12129</v>
      </c>
      <c r="C3132" s="593" t="s">
        <v>9015</v>
      </c>
    </row>
    <row r="3133" spans="1:3">
      <c r="A3133" s="593" t="s">
        <v>3285</v>
      </c>
      <c r="B3133" s="593" t="s">
        <v>12129</v>
      </c>
      <c r="C3133" s="593" t="s">
        <v>2235</v>
      </c>
    </row>
    <row r="3134" spans="1:3">
      <c r="A3134" s="593" t="s">
        <v>3525</v>
      </c>
      <c r="B3134" s="593" t="s">
        <v>12129</v>
      </c>
      <c r="C3134" s="593" t="s">
        <v>5158</v>
      </c>
    </row>
    <row r="3135" spans="1:3">
      <c r="A3135" s="593" t="s">
        <v>6858</v>
      </c>
      <c r="B3135" s="593" t="s">
        <v>12129</v>
      </c>
      <c r="C3135" s="593" t="s">
        <v>2898</v>
      </c>
    </row>
    <row r="3136" spans="1:3">
      <c r="A3136" s="593" t="s">
        <v>7684</v>
      </c>
      <c r="B3136" s="593" t="s">
        <v>12129</v>
      </c>
      <c r="C3136" s="593" t="s">
        <v>9020</v>
      </c>
    </row>
    <row r="3137" spans="1:3">
      <c r="A3137" s="593" t="s">
        <v>10841</v>
      </c>
      <c r="B3137" s="593" t="s">
        <v>12129</v>
      </c>
      <c r="C3137" s="593" t="s">
        <v>9022</v>
      </c>
    </row>
    <row r="3138" spans="1:3">
      <c r="A3138" s="593" t="s">
        <v>10844</v>
      </c>
      <c r="B3138" s="593" t="s">
        <v>12129</v>
      </c>
      <c r="C3138" s="593" t="s">
        <v>9027</v>
      </c>
    </row>
    <row r="3139" spans="1:3">
      <c r="A3139" s="593" t="s">
        <v>10846</v>
      </c>
      <c r="B3139" s="593" t="s">
        <v>12129</v>
      </c>
      <c r="C3139" s="593" t="s">
        <v>10125</v>
      </c>
    </row>
    <row r="3140" spans="1:3">
      <c r="A3140" s="593" t="s">
        <v>1009</v>
      </c>
      <c r="B3140" s="593" t="s">
        <v>12129</v>
      </c>
      <c r="C3140" s="593" t="s">
        <v>9031</v>
      </c>
    </row>
    <row r="3141" spans="1:3">
      <c r="A3141" s="593" t="s">
        <v>10847</v>
      </c>
      <c r="B3141" s="593" t="s">
        <v>12129</v>
      </c>
      <c r="C3141" s="593" t="s">
        <v>9035</v>
      </c>
    </row>
    <row r="3142" spans="1:3">
      <c r="A3142" s="593" t="s">
        <v>9586</v>
      </c>
      <c r="B3142" s="593" t="s">
        <v>12129</v>
      </c>
      <c r="C3142" s="593" t="s">
        <v>4064</v>
      </c>
    </row>
    <row r="3143" spans="1:3">
      <c r="A3143" s="593" t="s">
        <v>10848</v>
      </c>
      <c r="B3143" s="593" t="s">
        <v>12129</v>
      </c>
      <c r="C3143" s="593" t="s">
        <v>9037</v>
      </c>
    </row>
    <row r="3144" spans="1:3">
      <c r="A3144" s="593" t="s">
        <v>10735</v>
      </c>
      <c r="B3144" s="593" t="s">
        <v>12129</v>
      </c>
      <c r="C3144" s="593" t="s">
        <v>9048</v>
      </c>
    </row>
    <row r="3145" spans="1:3">
      <c r="A3145" s="593" t="s">
        <v>10851</v>
      </c>
      <c r="B3145" s="593" t="s">
        <v>12129</v>
      </c>
      <c r="C3145" s="593" t="s">
        <v>9053</v>
      </c>
    </row>
    <row r="3146" spans="1:3">
      <c r="A3146" s="593" t="s">
        <v>3333</v>
      </c>
      <c r="B3146" s="593" t="s">
        <v>12129</v>
      </c>
      <c r="C3146" s="593" t="s">
        <v>12350</v>
      </c>
    </row>
    <row r="3147" spans="1:3">
      <c r="A3147" s="593" t="s">
        <v>6065</v>
      </c>
      <c r="B3147" s="593" t="s">
        <v>12129</v>
      </c>
      <c r="C3147" s="593" t="s">
        <v>9056</v>
      </c>
    </row>
    <row r="3148" spans="1:3">
      <c r="A3148" s="593" t="s">
        <v>9106</v>
      </c>
      <c r="B3148" s="593" t="s">
        <v>12129</v>
      </c>
      <c r="C3148" s="593" t="s">
        <v>9059</v>
      </c>
    </row>
    <row r="3149" spans="1:3">
      <c r="A3149" s="593" t="s">
        <v>10853</v>
      </c>
      <c r="B3149" s="593" t="s">
        <v>12129</v>
      </c>
      <c r="C3149" s="593" t="s">
        <v>12352</v>
      </c>
    </row>
    <row r="3150" spans="1:3">
      <c r="A3150" s="593" t="s">
        <v>10855</v>
      </c>
      <c r="B3150" s="593" t="s">
        <v>12129</v>
      </c>
      <c r="C3150" s="593" t="s">
        <v>9062</v>
      </c>
    </row>
    <row r="3151" spans="1:3">
      <c r="A3151" s="593" t="s">
        <v>10857</v>
      </c>
      <c r="B3151" s="593" t="s">
        <v>12129</v>
      </c>
      <c r="C3151" s="593" t="s">
        <v>12355</v>
      </c>
    </row>
    <row r="3152" spans="1:3">
      <c r="A3152" s="593" t="s">
        <v>1154</v>
      </c>
      <c r="B3152" s="593" t="s">
        <v>12129</v>
      </c>
      <c r="C3152" s="593" t="s">
        <v>3086</v>
      </c>
    </row>
    <row r="3153" spans="1:3">
      <c r="A3153" s="593" t="s">
        <v>6043</v>
      </c>
      <c r="B3153" s="593" t="s">
        <v>12129</v>
      </c>
      <c r="C3153" s="593" t="s">
        <v>9070</v>
      </c>
    </row>
    <row r="3154" spans="1:3">
      <c r="A3154" s="593" t="s">
        <v>10860</v>
      </c>
      <c r="B3154" s="593" t="s">
        <v>12129</v>
      </c>
      <c r="C3154" s="593" t="s">
        <v>7542</v>
      </c>
    </row>
    <row r="3155" spans="1:3">
      <c r="A3155" s="593" t="s">
        <v>3260</v>
      </c>
      <c r="B3155" s="593" t="s">
        <v>12129</v>
      </c>
      <c r="C3155" s="593" t="s">
        <v>9073</v>
      </c>
    </row>
    <row r="3156" spans="1:3">
      <c r="A3156" s="593" t="s">
        <v>10863</v>
      </c>
      <c r="B3156" s="593" t="s">
        <v>12129</v>
      </c>
      <c r="C3156" s="593" t="s">
        <v>9074</v>
      </c>
    </row>
    <row r="3157" spans="1:3">
      <c r="A3157" s="593" t="s">
        <v>10866</v>
      </c>
      <c r="B3157" s="593" t="s">
        <v>12129</v>
      </c>
      <c r="C3157" s="593" t="s">
        <v>9076</v>
      </c>
    </row>
    <row r="3158" spans="1:3">
      <c r="A3158" s="593" t="s">
        <v>1953</v>
      </c>
      <c r="B3158" s="593" t="s">
        <v>12129</v>
      </c>
      <c r="C3158" s="593" t="s">
        <v>9080</v>
      </c>
    </row>
    <row r="3159" spans="1:3">
      <c r="A3159" s="593" t="s">
        <v>676</v>
      </c>
      <c r="B3159" s="593" t="s">
        <v>12129</v>
      </c>
      <c r="C3159" s="593" t="s">
        <v>9082</v>
      </c>
    </row>
    <row r="3160" spans="1:3">
      <c r="A3160" s="593" t="s">
        <v>7263</v>
      </c>
      <c r="B3160" s="593" t="s">
        <v>12129</v>
      </c>
      <c r="C3160" s="593" t="s">
        <v>12358</v>
      </c>
    </row>
    <row r="3161" spans="1:3">
      <c r="A3161" s="593" t="s">
        <v>10446</v>
      </c>
      <c r="B3161" s="593" t="s">
        <v>12129</v>
      </c>
      <c r="C3161" s="593" t="s">
        <v>4752</v>
      </c>
    </row>
    <row r="3162" spans="1:3">
      <c r="A3162" s="593" t="s">
        <v>10867</v>
      </c>
      <c r="B3162" s="593" t="s">
        <v>12129</v>
      </c>
      <c r="C3162" s="593" t="s">
        <v>12360</v>
      </c>
    </row>
    <row r="3163" spans="1:3">
      <c r="A3163" s="593" t="s">
        <v>10868</v>
      </c>
      <c r="B3163" s="593" t="s">
        <v>12129</v>
      </c>
      <c r="C3163" s="593" t="s">
        <v>3935</v>
      </c>
    </row>
    <row r="3164" spans="1:3">
      <c r="A3164" s="593" t="s">
        <v>10870</v>
      </c>
      <c r="B3164" s="593" t="s">
        <v>12129</v>
      </c>
      <c r="C3164" s="593" t="s">
        <v>1800</v>
      </c>
    </row>
    <row r="3165" spans="1:3">
      <c r="A3165" s="593" t="s">
        <v>3966</v>
      </c>
      <c r="B3165" s="593" t="s">
        <v>12129</v>
      </c>
      <c r="C3165" s="593" t="s">
        <v>1701</v>
      </c>
    </row>
    <row r="3166" spans="1:3">
      <c r="A3166" s="593" t="s">
        <v>10877</v>
      </c>
      <c r="B3166" s="593" t="s">
        <v>12129</v>
      </c>
      <c r="C3166" s="593" t="s">
        <v>9093</v>
      </c>
    </row>
    <row r="3167" spans="1:3">
      <c r="A3167" s="593" t="s">
        <v>10878</v>
      </c>
      <c r="B3167" s="593" t="s">
        <v>12129</v>
      </c>
      <c r="C3167" s="593" t="s">
        <v>8049</v>
      </c>
    </row>
    <row r="3168" spans="1:3">
      <c r="A3168" s="593" t="s">
        <v>10881</v>
      </c>
      <c r="B3168" s="593" t="s">
        <v>12129</v>
      </c>
      <c r="C3168" s="593" t="s">
        <v>5728</v>
      </c>
    </row>
    <row r="3169" spans="1:3">
      <c r="A3169" s="593" t="s">
        <v>3993</v>
      </c>
      <c r="B3169" s="593" t="s">
        <v>12129</v>
      </c>
      <c r="C3169" s="593" t="s">
        <v>1483</v>
      </c>
    </row>
    <row r="3170" spans="1:3">
      <c r="A3170" s="593" t="s">
        <v>9593</v>
      </c>
      <c r="B3170" s="593" t="s">
        <v>12129</v>
      </c>
      <c r="C3170" s="593" t="s">
        <v>9100</v>
      </c>
    </row>
    <row r="3171" spans="1:3">
      <c r="A3171" s="593" t="s">
        <v>10884</v>
      </c>
      <c r="B3171" s="593" t="s">
        <v>12129</v>
      </c>
      <c r="C3171" s="593" t="s">
        <v>9104</v>
      </c>
    </row>
    <row r="3172" spans="1:3">
      <c r="A3172" s="593" t="s">
        <v>8125</v>
      </c>
      <c r="B3172" s="593" t="s">
        <v>12129</v>
      </c>
      <c r="C3172" s="593" t="s">
        <v>2515</v>
      </c>
    </row>
    <row r="3173" spans="1:3">
      <c r="A3173" s="593" t="s">
        <v>366</v>
      </c>
      <c r="B3173" s="593" t="s">
        <v>12129</v>
      </c>
      <c r="C3173" s="593" t="s">
        <v>9108</v>
      </c>
    </row>
    <row r="3174" spans="1:3">
      <c r="A3174" s="593" t="s">
        <v>33</v>
      </c>
      <c r="B3174" s="593" t="s">
        <v>12129</v>
      </c>
      <c r="C3174" s="593" t="s">
        <v>9112</v>
      </c>
    </row>
    <row r="3175" spans="1:3">
      <c r="A3175" s="593" t="s">
        <v>10885</v>
      </c>
      <c r="B3175" s="593" t="s">
        <v>12129</v>
      </c>
      <c r="C3175" s="593" t="s">
        <v>7067</v>
      </c>
    </row>
    <row r="3176" spans="1:3">
      <c r="A3176" s="593" t="s">
        <v>10889</v>
      </c>
      <c r="B3176" s="593" t="s">
        <v>12129</v>
      </c>
      <c r="C3176" s="593" t="s">
        <v>12361</v>
      </c>
    </row>
    <row r="3177" spans="1:3">
      <c r="A3177" s="593" t="s">
        <v>363</v>
      </c>
      <c r="B3177" s="593" t="s">
        <v>12129</v>
      </c>
      <c r="C3177" s="593" t="s">
        <v>9117</v>
      </c>
    </row>
    <row r="3178" spans="1:3">
      <c r="A3178" s="593" t="s">
        <v>10890</v>
      </c>
      <c r="B3178" s="593" t="s">
        <v>12129</v>
      </c>
      <c r="C3178" s="593" t="s">
        <v>8863</v>
      </c>
    </row>
    <row r="3179" spans="1:3">
      <c r="A3179" s="593" t="s">
        <v>3974</v>
      </c>
      <c r="B3179" s="593" t="s">
        <v>12129</v>
      </c>
      <c r="C3179" s="593" t="s">
        <v>5598</v>
      </c>
    </row>
    <row r="3180" spans="1:3">
      <c r="A3180" s="593" t="s">
        <v>4402</v>
      </c>
      <c r="B3180" s="593" t="s">
        <v>12129</v>
      </c>
      <c r="C3180" s="593" t="s">
        <v>5684</v>
      </c>
    </row>
    <row r="3181" spans="1:3">
      <c r="A3181" s="593" t="s">
        <v>2673</v>
      </c>
      <c r="B3181" s="593" t="s">
        <v>12129</v>
      </c>
      <c r="C3181" s="593" t="s">
        <v>4961</v>
      </c>
    </row>
    <row r="3182" spans="1:3">
      <c r="A3182" s="593" t="s">
        <v>10891</v>
      </c>
      <c r="B3182" s="593" t="s">
        <v>12129</v>
      </c>
      <c r="C3182" s="593" t="s">
        <v>9127</v>
      </c>
    </row>
    <row r="3183" spans="1:3">
      <c r="A3183" s="593" t="s">
        <v>3151</v>
      </c>
      <c r="B3183" s="593" t="s">
        <v>12129</v>
      </c>
      <c r="C3183" s="593" t="s">
        <v>9128</v>
      </c>
    </row>
    <row r="3184" spans="1:3">
      <c r="A3184" s="593" t="s">
        <v>1490</v>
      </c>
      <c r="B3184" s="593" t="s">
        <v>12129</v>
      </c>
      <c r="C3184" s="593" t="s">
        <v>4197</v>
      </c>
    </row>
    <row r="3185" spans="1:3">
      <c r="A3185" s="593" t="s">
        <v>10894</v>
      </c>
      <c r="B3185" s="593" t="s">
        <v>12129</v>
      </c>
      <c r="C3185" s="593" t="s">
        <v>12363</v>
      </c>
    </row>
    <row r="3186" spans="1:3">
      <c r="A3186" s="593" t="s">
        <v>10897</v>
      </c>
      <c r="B3186" s="593" t="s">
        <v>12129</v>
      </c>
      <c r="C3186" s="593" t="s">
        <v>9130</v>
      </c>
    </row>
    <row r="3187" spans="1:3">
      <c r="A3187" s="593" t="s">
        <v>11437</v>
      </c>
      <c r="B3187" s="593" t="s">
        <v>12129</v>
      </c>
      <c r="C3187" s="593" t="s">
        <v>6647</v>
      </c>
    </row>
    <row r="3188" spans="1:3">
      <c r="A3188" s="593" t="s">
        <v>4738</v>
      </c>
      <c r="B3188" s="593" t="s">
        <v>12129</v>
      </c>
      <c r="C3188" s="593" t="s">
        <v>40</v>
      </c>
    </row>
    <row r="3189" spans="1:3">
      <c r="A3189" s="593" t="s">
        <v>11438</v>
      </c>
      <c r="B3189" s="593" t="s">
        <v>12129</v>
      </c>
      <c r="C3189" s="593" t="s">
        <v>3387</v>
      </c>
    </row>
    <row r="3190" spans="1:3">
      <c r="A3190" s="593" t="s">
        <v>10898</v>
      </c>
      <c r="B3190" s="593" t="s">
        <v>12129</v>
      </c>
      <c r="C3190" s="593" t="s">
        <v>9135</v>
      </c>
    </row>
    <row r="3191" spans="1:3">
      <c r="A3191" s="593" t="s">
        <v>10902</v>
      </c>
      <c r="B3191" s="593" t="s">
        <v>12129</v>
      </c>
      <c r="C3191" s="593" t="s">
        <v>11425</v>
      </c>
    </row>
    <row r="3192" spans="1:3">
      <c r="A3192" s="593" t="s">
        <v>10903</v>
      </c>
      <c r="B3192" s="593" t="s">
        <v>12129</v>
      </c>
      <c r="C3192" s="593" t="s">
        <v>9139</v>
      </c>
    </row>
    <row r="3193" spans="1:3">
      <c r="A3193" s="593" t="s">
        <v>8232</v>
      </c>
      <c r="B3193" s="593" t="s">
        <v>12129</v>
      </c>
      <c r="C3193" s="593" t="s">
        <v>9141</v>
      </c>
    </row>
    <row r="3194" spans="1:3">
      <c r="A3194" s="593" t="s">
        <v>10904</v>
      </c>
      <c r="B3194" s="593" t="s">
        <v>12129</v>
      </c>
      <c r="C3194" s="593" t="s">
        <v>8384</v>
      </c>
    </row>
    <row r="3195" spans="1:3">
      <c r="A3195" s="593" t="s">
        <v>10905</v>
      </c>
      <c r="B3195" s="593" t="s">
        <v>12129</v>
      </c>
      <c r="C3195" s="593" t="s">
        <v>6295</v>
      </c>
    </row>
    <row r="3196" spans="1:3">
      <c r="A3196" s="593" t="s">
        <v>10911</v>
      </c>
      <c r="B3196" s="593" t="s">
        <v>12129</v>
      </c>
      <c r="C3196" s="593" t="s">
        <v>9149</v>
      </c>
    </row>
    <row r="3197" spans="1:3">
      <c r="A3197" s="593" t="s">
        <v>10914</v>
      </c>
      <c r="B3197" s="593" t="s">
        <v>12129</v>
      </c>
      <c r="C3197" s="593" t="s">
        <v>9152</v>
      </c>
    </row>
    <row r="3198" spans="1:3">
      <c r="A3198" s="593" t="s">
        <v>281</v>
      </c>
      <c r="B3198" s="593" t="s">
        <v>12129</v>
      </c>
      <c r="C3198" s="593" t="s">
        <v>9154</v>
      </c>
    </row>
    <row r="3199" spans="1:3">
      <c r="A3199" s="593" t="s">
        <v>10917</v>
      </c>
      <c r="B3199" s="593" t="s">
        <v>12129</v>
      </c>
      <c r="C3199" s="593" t="s">
        <v>12364</v>
      </c>
    </row>
    <row r="3200" spans="1:3">
      <c r="A3200" s="593" t="s">
        <v>10919</v>
      </c>
      <c r="B3200" s="593" t="s">
        <v>12129</v>
      </c>
      <c r="C3200" s="593" t="s">
        <v>9157</v>
      </c>
    </row>
    <row r="3201" spans="1:3">
      <c r="A3201" s="593" t="s">
        <v>979</v>
      </c>
      <c r="B3201" s="593" t="s">
        <v>12129</v>
      </c>
      <c r="C3201" s="593" t="s">
        <v>9161</v>
      </c>
    </row>
    <row r="3202" spans="1:3">
      <c r="A3202" s="593" t="s">
        <v>5945</v>
      </c>
      <c r="B3202" s="593" t="s">
        <v>12129</v>
      </c>
      <c r="C3202" s="593" t="s">
        <v>8190</v>
      </c>
    </row>
    <row r="3203" spans="1:3">
      <c r="A3203" s="593" t="s">
        <v>2164</v>
      </c>
      <c r="B3203" s="593" t="s">
        <v>12129</v>
      </c>
      <c r="C3203" s="593" t="s">
        <v>9166</v>
      </c>
    </row>
    <row r="3204" spans="1:3">
      <c r="A3204" s="593" t="s">
        <v>10920</v>
      </c>
      <c r="B3204" s="593" t="s">
        <v>12129</v>
      </c>
      <c r="C3204" s="593" t="s">
        <v>9169</v>
      </c>
    </row>
    <row r="3205" spans="1:3">
      <c r="A3205" s="593" t="s">
        <v>10922</v>
      </c>
      <c r="B3205" s="593" t="s">
        <v>12129</v>
      </c>
      <c r="C3205" s="593" t="s">
        <v>9174</v>
      </c>
    </row>
    <row r="3206" spans="1:3">
      <c r="A3206" s="593" t="s">
        <v>10923</v>
      </c>
      <c r="B3206" s="593" t="s">
        <v>12129</v>
      </c>
      <c r="C3206" s="593" t="s">
        <v>3850</v>
      </c>
    </row>
    <row r="3207" spans="1:3">
      <c r="A3207" s="593" t="s">
        <v>10925</v>
      </c>
      <c r="B3207" s="593" t="s">
        <v>12129</v>
      </c>
      <c r="C3207" s="593" t="s">
        <v>9180</v>
      </c>
    </row>
    <row r="3208" spans="1:3">
      <c r="A3208" s="593" t="s">
        <v>10317</v>
      </c>
      <c r="B3208" s="593" t="s">
        <v>12129</v>
      </c>
      <c r="C3208" s="593" t="s">
        <v>9182</v>
      </c>
    </row>
    <row r="3209" spans="1:3">
      <c r="A3209" s="593" t="s">
        <v>10926</v>
      </c>
      <c r="B3209" s="593" t="s">
        <v>12129</v>
      </c>
      <c r="C3209" s="593" t="s">
        <v>1610</v>
      </c>
    </row>
    <row r="3210" spans="1:3">
      <c r="A3210" s="593" t="s">
        <v>10927</v>
      </c>
      <c r="B3210" s="593" t="s">
        <v>12129</v>
      </c>
      <c r="C3210" s="593" t="s">
        <v>12367</v>
      </c>
    </row>
    <row r="3211" spans="1:3">
      <c r="A3211" s="593" t="s">
        <v>7043</v>
      </c>
      <c r="B3211" s="593" t="s">
        <v>12129</v>
      </c>
      <c r="C3211" s="593" t="s">
        <v>12368</v>
      </c>
    </row>
    <row r="3212" spans="1:3">
      <c r="A3212" s="593" t="s">
        <v>1119</v>
      </c>
      <c r="B3212" s="593" t="s">
        <v>12129</v>
      </c>
      <c r="C3212" s="593" t="s">
        <v>12370</v>
      </c>
    </row>
    <row r="3213" spans="1:3">
      <c r="A3213" s="593" t="s">
        <v>6761</v>
      </c>
      <c r="B3213" s="593" t="s">
        <v>12129</v>
      </c>
      <c r="C3213" s="593" t="s">
        <v>12371</v>
      </c>
    </row>
    <row r="3214" spans="1:3">
      <c r="A3214" s="593" t="s">
        <v>10930</v>
      </c>
      <c r="B3214" s="593" t="s">
        <v>12129</v>
      </c>
      <c r="C3214" s="593" t="s">
        <v>12372</v>
      </c>
    </row>
    <row r="3215" spans="1:3">
      <c r="A3215" s="593" t="s">
        <v>11439</v>
      </c>
      <c r="B3215" s="593" t="s">
        <v>12129</v>
      </c>
      <c r="C3215" s="593" t="s">
        <v>2034</v>
      </c>
    </row>
    <row r="3216" spans="1:3">
      <c r="A3216" s="593" t="s">
        <v>11440</v>
      </c>
      <c r="B3216" s="593" t="s">
        <v>12129</v>
      </c>
      <c r="C3216" s="593" t="s">
        <v>2233</v>
      </c>
    </row>
    <row r="3217" spans="1:3">
      <c r="A3217" s="593" t="s">
        <v>3297</v>
      </c>
      <c r="B3217" s="593" t="s">
        <v>12129</v>
      </c>
      <c r="C3217" s="593" t="s">
        <v>9195</v>
      </c>
    </row>
    <row r="3218" spans="1:3">
      <c r="A3218" s="593" t="s">
        <v>3574</v>
      </c>
      <c r="B3218" s="593" t="s">
        <v>12129</v>
      </c>
      <c r="C3218" s="593" t="s">
        <v>8050</v>
      </c>
    </row>
    <row r="3219" spans="1:3">
      <c r="A3219" s="593" t="s">
        <v>10931</v>
      </c>
      <c r="B3219" s="593" t="s">
        <v>12129</v>
      </c>
      <c r="C3219" s="593" t="s">
        <v>4266</v>
      </c>
    </row>
    <row r="3220" spans="1:3">
      <c r="A3220" s="593" t="s">
        <v>10933</v>
      </c>
      <c r="B3220" s="593" t="s">
        <v>12129</v>
      </c>
      <c r="C3220" s="593" t="s">
        <v>9197</v>
      </c>
    </row>
    <row r="3221" spans="1:3">
      <c r="A3221" s="593" t="s">
        <v>10934</v>
      </c>
      <c r="B3221" s="593" t="s">
        <v>12129</v>
      </c>
      <c r="C3221" s="593" t="s">
        <v>4705</v>
      </c>
    </row>
    <row r="3222" spans="1:3">
      <c r="A3222" s="593" t="s">
        <v>10935</v>
      </c>
      <c r="B3222" s="593" t="s">
        <v>12129</v>
      </c>
      <c r="C3222" s="593" t="s">
        <v>3526</v>
      </c>
    </row>
    <row r="3223" spans="1:3">
      <c r="A3223" s="593" t="s">
        <v>4560</v>
      </c>
      <c r="B3223" s="593" t="s">
        <v>12129</v>
      </c>
      <c r="C3223" s="593" t="s">
        <v>4035</v>
      </c>
    </row>
    <row r="3224" spans="1:3">
      <c r="A3224" s="593" t="s">
        <v>10936</v>
      </c>
      <c r="B3224" s="593" t="s">
        <v>12129</v>
      </c>
      <c r="C3224" s="593" t="s">
        <v>4028</v>
      </c>
    </row>
    <row r="3225" spans="1:3">
      <c r="A3225" s="593" t="s">
        <v>10937</v>
      </c>
      <c r="B3225" s="593" t="s">
        <v>12129</v>
      </c>
      <c r="C3225" s="593" t="s">
        <v>3522</v>
      </c>
    </row>
    <row r="3226" spans="1:3">
      <c r="A3226" s="593" t="s">
        <v>1601</v>
      </c>
      <c r="B3226" s="593" t="s">
        <v>12129</v>
      </c>
      <c r="C3226" s="593" t="s">
        <v>9208</v>
      </c>
    </row>
    <row r="3227" spans="1:3">
      <c r="A3227" s="593" t="s">
        <v>10941</v>
      </c>
      <c r="B3227" s="593" t="s">
        <v>12129</v>
      </c>
      <c r="C3227" s="593" t="s">
        <v>3794</v>
      </c>
    </row>
    <row r="3228" spans="1:3">
      <c r="A3228" s="593" t="s">
        <v>10944</v>
      </c>
      <c r="B3228" s="593" t="s">
        <v>12129</v>
      </c>
      <c r="C3228" s="593" t="s">
        <v>9212</v>
      </c>
    </row>
    <row r="3229" spans="1:3">
      <c r="A3229" s="593" t="s">
        <v>10946</v>
      </c>
      <c r="B3229" s="593" t="s">
        <v>12129</v>
      </c>
      <c r="C3229" s="593" t="s">
        <v>12373</v>
      </c>
    </row>
    <row r="3230" spans="1:3">
      <c r="A3230" s="593" t="s">
        <v>3100</v>
      </c>
      <c r="B3230" s="593" t="s">
        <v>12129</v>
      </c>
      <c r="C3230" s="593" t="s">
        <v>12377</v>
      </c>
    </row>
    <row r="3231" spans="1:3">
      <c r="A3231" s="593" t="s">
        <v>1373</v>
      </c>
      <c r="B3231" s="593" t="s">
        <v>12129</v>
      </c>
      <c r="C3231" s="593" t="s">
        <v>8779</v>
      </c>
    </row>
    <row r="3232" spans="1:3">
      <c r="A3232" s="593" t="s">
        <v>5385</v>
      </c>
      <c r="B3232" s="593" t="s">
        <v>12129</v>
      </c>
      <c r="C3232" s="593" t="s">
        <v>11326</v>
      </c>
    </row>
    <row r="3233" spans="1:3">
      <c r="A3233" s="593" t="s">
        <v>10948</v>
      </c>
      <c r="B3233" s="593" t="s">
        <v>12129</v>
      </c>
      <c r="C3233" s="593" t="s">
        <v>12380</v>
      </c>
    </row>
    <row r="3234" spans="1:3">
      <c r="A3234" s="593" t="s">
        <v>5291</v>
      </c>
      <c r="B3234" s="593" t="s">
        <v>12129</v>
      </c>
      <c r="C3234" s="593" t="s">
        <v>8493</v>
      </c>
    </row>
    <row r="3235" spans="1:3">
      <c r="A3235" s="593" t="s">
        <v>10951</v>
      </c>
      <c r="B3235" s="593" t="s">
        <v>12129</v>
      </c>
      <c r="C3235" s="593" t="s">
        <v>6819</v>
      </c>
    </row>
    <row r="3236" spans="1:3">
      <c r="A3236" s="593" t="s">
        <v>10952</v>
      </c>
      <c r="B3236" s="593" t="s">
        <v>12129</v>
      </c>
      <c r="C3236" s="593" t="s">
        <v>3582</v>
      </c>
    </row>
    <row r="3237" spans="1:3">
      <c r="A3237" s="593" t="s">
        <v>10955</v>
      </c>
      <c r="B3237" s="593" t="s">
        <v>12129</v>
      </c>
      <c r="C3237" s="593" t="s">
        <v>12381</v>
      </c>
    </row>
    <row r="3238" spans="1:3">
      <c r="A3238" s="593" t="s">
        <v>10958</v>
      </c>
      <c r="B3238" s="593" t="s">
        <v>12129</v>
      </c>
      <c r="C3238" s="593" t="s">
        <v>1084</v>
      </c>
    </row>
    <row r="3239" spans="1:3">
      <c r="A3239" s="593" t="s">
        <v>10962</v>
      </c>
      <c r="B3239" s="593" t="s">
        <v>12129</v>
      </c>
      <c r="C3239" s="593" t="s">
        <v>3282</v>
      </c>
    </row>
    <row r="3240" spans="1:3">
      <c r="A3240" s="593" t="s">
        <v>7739</v>
      </c>
      <c r="B3240" s="593" t="s">
        <v>12129</v>
      </c>
      <c r="C3240" s="593" t="s">
        <v>7048</v>
      </c>
    </row>
    <row r="3241" spans="1:3">
      <c r="A3241" s="593" t="s">
        <v>2894</v>
      </c>
      <c r="B3241" s="593" t="s">
        <v>12129</v>
      </c>
      <c r="C3241" s="593" t="s">
        <v>6134</v>
      </c>
    </row>
    <row r="3242" spans="1:3">
      <c r="A3242" s="593" t="s">
        <v>10963</v>
      </c>
      <c r="B3242" s="593" t="s">
        <v>12129</v>
      </c>
      <c r="C3242" s="593" t="s">
        <v>9237</v>
      </c>
    </row>
    <row r="3243" spans="1:3">
      <c r="A3243" s="593" t="s">
        <v>768</v>
      </c>
      <c r="B3243" s="593" t="s">
        <v>12129</v>
      </c>
      <c r="C3243" s="593" t="s">
        <v>9238</v>
      </c>
    </row>
    <row r="3244" spans="1:3">
      <c r="A3244" s="593" t="s">
        <v>10964</v>
      </c>
      <c r="B3244" s="593" t="s">
        <v>12129</v>
      </c>
      <c r="C3244" s="593" t="s">
        <v>63</v>
      </c>
    </row>
    <row r="3245" spans="1:3">
      <c r="A3245" s="593" t="s">
        <v>1046</v>
      </c>
      <c r="B3245" s="593" t="s">
        <v>12129</v>
      </c>
      <c r="C3245" s="593" t="s">
        <v>209</v>
      </c>
    </row>
    <row r="3246" spans="1:3">
      <c r="A3246" s="593" t="s">
        <v>10966</v>
      </c>
      <c r="B3246" s="593" t="s">
        <v>12129</v>
      </c>
      <c r="C3246" s="593" t="s">
        <v>941</v>
      </c>
    </row>
    <row r="3247" spans="1:3">
      <c r="A3247" s="593" t="s">
        <v>10968</v>
      </c>
      <c r="B3247" s="593" t="s">
        <v>12129</v>
      </c>
      <c r="C3247" s="593" t="s">
        <v>9248</v>
      </c>
    </row>
    <row r="3248" spans="1:3">
      <c r="A3248" s="593" t="s">
        <v>8531</v>
      </c>
      <c r="B3248" s="593" t="s">
        <v>12129</v>
      </c>
      <c r="C3248" s="593" t="s">
        <v>3052</v>
      </c>
    </row>
    <row r="3249" spans="1:3">
      <c r="A3249" s="593" t="s">
        <v>6564</v>
      </c>
      <c r="B3249" s="593" t="s">
        <v>12129</v>
      </c>
      <c r="C3249" s="593" t="s">
        <v>9250</v>
      </c>
    </row>
    <row r="3250" spans="1:3">
      <c r="A3250" s="593" t="s">
        <v>9261</v>
      </c>
      <c r="B3250" s="593" t="s">
        <v>12129</v>
      </c>
      <c r="C3250" s="593" t="s">
        <v>9253</v>
      </c>
    </row>
    <row r="3251" spans="1:3">
      <c r="A3251" s="593" t="s">
        <v>10971</v>
      </c>
      <c r="B3251" s="593" t="s">
        <v>12129</v>
      </c>
      <c r="C3251" s="593" t="s">
        <v>1972</v>
      </c>
    </row>
    <row r="3252" spans="1:3">
      <c r="A3252" s="593" t="s">
        <v>2727</v>
      </c>
      <c r="B3252" s="593" t="s">
        <v>12129</v>
      </c>
      <c r="C3252" s="593" t="s">
        <v>9256</v>
      </c>
    </row>
    <row r="3253" spans="1:3">
      <c r="A3253" s="593" t="s">
        <v>10757</v>
      </c>
      <c r="B3253" s="593" t="s">
        <v>12129</v>
      </c>
      <c r="C3253" s="593" t="s">
        <v>5341</v>
      </c>
    </row>
    <row r="3254" spans="1:3">
      <c r="A3254" s="593" t="s">
        <v>7363</v>
      </c>
      <c r="B3254" s="593" t="s">
        <v>12129</v>
      </c>
      <c r="C3254" s="593" t="s">
        <v>9262</v>
      </c>
    </row>
    <row r="3255" spans="1:3">
      <c r="A3255" s="593" t="s">
        <v>5214</v>
      </c>
      <c r="B3255" s="593" t="s">
        <v>12129</v>
      </c>
      <c r="C3255" s="593" t="s">
        <v>9264</v>
      </c>
    </row>
    <row r="3256" spans="1:3">
      <c r="A3256" s="593" t="s">
        <v>10972</v>
      </c>
      <c r="B3256" s="593" t="s">
        <v>12129</v>
      </c>
      <c r="C3256" s="593" t="s">
        <v>7158</v>
      </c>
    </row>
    <row r="3257" spans="1:3">
      <c r="A3257" s="593" t="s">
        <v>5886</v>
      </c>
      <c r="B3257" s="593" t="s">
        <v>12129</v>
      </c>
      <c r="C3257" s="593" t="s">
        <v>10956</v>
      </c>
    </row>
    <row r="3258" spans="1:3">
      <c r="A3258" s="593" t="s">
        <v>10973</v>
      </c>
      <c r="B3258" s="593" t="s">
        <v>12129</v>
      </c>
      <c r="C3258" s="593" t="s">
        <v>9270</v>
      </c>
    </row>
    <row r="3259" spans="1:3">
      <c r="A3259" s="593" t="s">
        <v>8704</v>
      </c>
      <c r="B3259" s="593" t="s">
        <v>12129</v>
      </c>
      <c r="C3259" s="593" t="s">
        <v>1100</v>
      </c>
    </row>
    <row r="3260" spans="1:3">
      <c r="A3260" s="593" t="s">
        <v>6660</v>
      </c>
      <c r="B3260" s="593" t="s">
        <v>12129</v>
      </c>
      <c r="C3260" s="593" t="s">
        <v>262</v>
      </c>
    </row>
    <row r="3261" spans="1:3">
      <c r="A3261" s="593" t="s">
        <v>10975</v>
      </c>
      <c r="B3261" s="593" t="s">
        <v>12129</v>
      </c>
      <c r="C3261" s="593" t="s">
        <v>9279</v>
      </c>
    </row>
    <row r="3262" spans="1:3">
      <c r="A3262" s="593" t="s">
        <v>1795</v>
      </c>
      <c r="B3262" s="593" t="s">
        <v>12129</v>
      </c>
      <c r="C3262" s="593" t="s">
        <v>9282</v>
      </c>
    </row>
    <row r="3263" spans="1:3">
      <c r="A3263" s="593" t="s">
        <v>10965</v>
      </c>
      <c r="B3263" s="593" t="s">
        <v>12129</v>
      </c>
      <c r="C3263" s="593" t="s">
        <v>9284</v>
      </c>
    </row>
    <row r="3264" spans="1:3">
      <c r="A3264" s="593" t="s">
        <v>10976</v>
      </c>
      <c r="B3264" s="593" t="s">
        <v>12129</v>
      </c>
      <c r="C3264" s="593" t="s">
        <v>9286</v>
      </c>
    </row>
    <row r="3265" spans="1:3">
      <c r="A3265" s="593" t="s">
        <v>10979</v>
      </c>
      <c r="B3265" s="593" t="s">
        <v>12129</v>
      </c>
      <c r="C3265" s="593" t="s">
        <v>3617</v>
      </c>
    </row>
    <row r="3266" spans="1:3">
      <c r="A3266" s="593" t="s">
        <v>10981</v>
      </c>
      <c r="B3266" s="593" t="s">
        <v>12129</v>
      </c>
      <c r="C3266" s="593" t="s">
        <v>1171</v>
      </c>
    </row>
    <row r="3267" spans="1:3">
      <c r="A3267" s="593" t="s">
        <v>10982</v>
      </c>
      <c r="B3267" s="593" t="s">
        <v>12129</v>
      </c>
      <c r="C3267" s="593" t="s">
        <v>12383</v>
      </c>
    </row>
    <row r="3268" spans="1:3">
      <c r="A3268" s="593" t="s">
        <v>10983</v>
      </c>
      <c r="B3268" s="593" t="s">
        <v>12129</v>
      </c>
      <c r="C3268" s="593" t="s">
        <v>12384</v>
      </c>
    </row>
    <row r="3269" spans="1:3">
      <c r="A3269" s="593" t="s">
        <v>10984</v>
      </c>
      <c r="B3269" s="593" t="s">
        <v>12129</v>
      </c>
      <c r="C3269" s="593" t="s">
        <v>593</v>
      </c>
    </row>
    <row r="3270" spans="1:3">
      <c r="A3270" s="593" t="s">
        <v>10986</v>
      </c>
      <c r="B3270" s="593" t="s">
        <v>12129</v>
      </c>
      <c r="C3270" s="593" t="s">
        <v>9299</v>
      </c>
    </row>
    <row r="3271" spans="1:3">
      <c r="A3271" s="593" t="s">
        <v>10987</v>
      </c>
      <c r="B3271" s="593" t="s">
        <v>12129</v>
      </c>
      <c r="C3271" s="593" t="s">
        <v>9307</v>
      </c>
    </row>
    <row r="3272" spans="1:3">
      <c r="A3272" s="593" t="s">
        <v>9831</v>
      </c>
      <c r="B3272" s="593" t="s">
        <v>12129</v>
      </c>
      <c r="C3272" s="593" t="s">
        <v>6353</v>
      </c>
    </row>
    <row r="3273" spans="1:3">
      <c r="A3273" s="593" t="s">
        <v>2083</v>
      </c>
      <c r="B3273" s="593" t="s">
        <v>12129</v>
      </c>
      <c r="C3273" s="593" t="s">
        <v>9313</v>
      </c>
    </row>
    <row r="3274" spans="1:3">
      <c r="A3274" s="593" t="s">
        <v>10988</v>
      </c>
      <c r="B3274" s="593" t="s">
        <v>12129</v>
      </c>
      <c r="C3274" s="593" t="s">
        <v>9314</v>
      </c>
    </row>
    <row r="3275" spans="1:3">
      <c r="A3275" s="593" t="s">
        <v>8788</v>
      </c>
      <c r="B3275" s="593" t="s">
        <v>12129</v>
      </c>
      <c r="C3275" s="593" t="s">
        <v>8337</v>
      </c>
    </row>
    <row r="3276" spans="1:3">
      <c r="A3276" s="593" t="s">
        <v>375</v>
      </c>
      <c r="B3276" s="593" t="s">
        <v>12129</v>
      </c>
      <c r="C3276" s="593" t="s">
        <v>9315</v>
      </c>
    </row>
    <row r="3277" spans="1:3">
      <c r="A3277" s="593" t="s">
        <v>400</v>
      </c>
      <c r="B3277" s="593" t="s">
        <v>12129</v>
      </c>
      <c r="C3277" s="593" t="s">
        <v>9321</v>
      </c>
    </row>
    <row r="3278" spans="1:3">
      <c r="A3278" s="593" t="s">
        <v>9001</v>
      </c>
      <c r="B3278" s="593" t="s">
        <v>12129</v>
      </c>
      <c r="C3278" s="593" t="s">
        <v>9322</v>
      </c>
    </row>
    <row r="3279" spans="1:3">
      <c r="A3279" s="593" t="s">
        <v>10989</v>
      </c>
      <c r="B3279" s="593" t="s">
        <v>12129</v>
      </c>
      <c r="C3279" s="593" t="s">
        <v>9325</v>
      </c>
    </row>
    <row r="3280" spans="1:3">
      <c r="A3280" s="593" t="s">
        <v>10990</v>
      </c>
      <c r="B3280" s="593" t="s">
        <v>12129</v>
      </c>
      <c r="C3280" s="593" t="s">
        <v>10017</v>
      </c>
    </row>
    <row r="3281" spans="1:3">
      <c r="A3281" s="593" t="s">
        <v>10991</v>
      </c>
      <c r="B3281" s="593" t="s">
        <v>12129</v>
      </c>
      <c r="C3281" s="593" t="s">
        <v>12387</v>
      </c>
    </row>
    <row r="3282" spans="1:3">
      <c r="A3282" s="593" t="s">
        <v>3742</v>
      </c>
      <c r="B3282" s="593" t="s">
        <v>12129</v>
      </c>
      <c r="C3282" s="593" t="s">
        <v>9333</v>
      </c>
    </row>
    <row r="3283" spans="1:3">
      <c r="A3283" s="593" t="s">
        <v>1348</v>
      </c>
      <c r="B3283" s="593" t="s">
        <v>12129</v>
      </c>
      <c r="C3283" s="593" t="s">
        <v>1261</v>
      </c>
    </row>
    <row r="3284" spans="1:3">
      <c r="A3284" s="593" t="s">
        <v>10993</v>
      </c>
      <c r="B3284" s="593" t="s">
        <v>12129</v>
      </c>
      <c r="C3284" s="593" t="s">
        <v>6638</v>
      </c>
    </row>
    <row r="3285" spans="1:3">
      <c r="A3285" s="593" t="s">
        <v>4783</v>
      </c>
      <c r="B3285" s="593" t="s">
        <v>12129</v>
      </c>
      <c r="C3285" s="593" t="s">
        <v>3251</v>
      </c>
    </row>
    <row r="3286" spans="1:3">
      <c r="A3286" s="593" t="s">
        <v>7288</v>
      </c>
      <c r="B3286" s="593" t="s">
        <v>12129</v>
      </c>
      <c r="C3286" s="593" t="s">
        <v>10865</v>
      </c>
    </row>
    <row r="3287" spans="1:3">
      <c r="A3287" s="593" t="s">
        <v>10994</v>
      </c>
      <c r="B3287" s="593" t="s">
        <v>12129</v>
      </c>
      <c r="C3287" s="593" t="s">
        <v>9336</v>
      </c>
    </row>
    <row r="3288" spans="1:3">
      <c r="A3288" s="593" t="s">
        <v>7633</v>
      </c>
      <c r="B3288" s="593" t="s">
        <v>12129</v>
      </c>
      <c r="C3288" s="593" t="s">
        <v>10660</v>
      </c>
    </row>
    <row r="3289" spans="1:3">
      <c r="A3289" s="593" t="s">
        <v>9147</v>
      </c>
      <c r="B3289" s="593" t="s">
        <v>12129</v>
      </c>
      <c r="C3289" s="593" t="s">
        <v>8595</v>
      </c>
    </row>
    <row r="3290" spans="1:3">
      <c r="A3290" s="593" t="s">
        <v>9757</v>
      </c>
      <c r="B3290" s="593" t="s">
        <v>12129</v>
      </c>
      <c r="C3290" s="593" t="s">
        <v>9343</v>
      </c>
    </row>
    <row r="3291" spans="1:3">
      <c r="A3291" s="593" t="s">
        <v>10996</v>
      </c>
      <c r="B3291" s="593" t="s">
        <v>12129</v>
      </c>
      <c r="C3291" s="593" t="s">
        <v>9348</v>
      </c>
    </row>
    <row r="3292" spans="1:3">
      <c r="A3292" s="593" t="s">
        <v>6203</v>
      </c>
      <c r="B3292" s="593" t="s">
        <v>12129</v>
      </c>
      <c r="C3292" s="593" t="s">
        <v>7914</v>
      </c>
    </row>
    <row r="3293" spans="1:3">
      <c r="A3293" s="593" t="s">
        <v>10997</v>
      </c>
      <c r="B3293" s="593" t="s">
        <v>12129</v>
      </c>
      <c r="C3293" s="593" t="s">
        <v>9349</v>
      </c>
    </row>
    <row r="3294" spans="1:3">
      <c r="A3294" s="593" t="s">
        <v>10998</v>
      </c>
      <c r="B3294" s="593" t="s">
        <v>12129</v>
      </c>
      <c r="C3294" s="593" t="s">
        <v>3758</v>
      </c>
    </row>
    <row r="3295" spans="1:3">
      <c r="A3295" s="593" t="s">
        <v>10999</v>
      </c>
      <c r="B3295" s="593" t="s">
        <v>12129</v>
      </c>
      <c r="C3295" s="593" t="s">
        <v>12389</v>
      </c>
    </row>
    <row r="3296" spans="1:3">
      <c r="A3296" s="593" t="s">
        <v>11000</v>
      </c>
      <c r="B3296" s="593" t="s">
        <v>12129</v>
      </c>
      <c r="C3296" s="593" t="s">
        <v>9351</v>
      </c>
    </row>
    <row r="3297" spans="1:3">
      <c r="A3297" s="593" t="s">
        <v>11001</v>
      </c>
      <c r="B3297" s="593" t="s">
        <v>12129</v>
      </c>
      <c r="C3297" s="593" t="s">
        <v>9354</v>
      </c>
    </row>
    <row r="3298" spans="1:3">
      <c r="A3298" s="593" t="s">
        <v>11002</v>
      </c>
      <c r="B3298" s="593" t="s">
        <v>12129</v>
      </c>
      <c r="C3298" s="593" t="s">
        <v>11430</v>
      </c>
    </row>
    <row r="3299" spans="1:3">
      <c r="A3299" s="593" t="s">
        <v>11003</v>
      </c>
      <c r="B3299" s="593" t="s">
        <v>12129</v>
      </c>
      <c r="C3299" s="593" t="s">
        <v>9357</v>
      </c>
    </row>
    <row r="3300" spans="1:3">
      <c r="A3300" s="593" t="s">
        <v>11004</v>
      </c>
      <c r="B3300" s="593" t="s">
        <v>12129</v>
      </c>
      <c r="C3300" s="593" t="s">
        <v>4301</v>
      </c>
    </row>
    <row r="3301" spans="1:3">
      <c r="A3301" s="593" t="s">
        <v>11005</v>
      </c>
      <c r="B3301" s="593" t="s">
        <v>12129</v>
      </c>
      <c r="C3301" s="593" t="s">
        <v>5410</v>
      </c>
    </row>
    <row r="3302" spans="1:3">
      <c r="A3302" s="593" t="s">
        <v>11006</v>
      </c>
      <c r="B3302" s="593" t="s">
        <v>12129</v>
      </c>
      <c r="C3302" s="593" t="s">
        <v>9370</v>
      </c>
    </row>
    <row r="3303" spans="1:3">
      <c r="A3303" s="593" t="s">
        <v>10679</v>
      </c>
      <c r="B3303" s="593" t="s">
        <v>12129</v>
      </c>
      <c r="C3303" s="593" t="s">
        <v>9373</v>
      </c>
    </row>
    <row r="3304" spans="1:3">
      <c r="A3304" s="593" t="s">
        <v>9840</v>
      </c>
      <c r="B3304" s="593" t="s">
        <v>12129</v>
      </c>
      <c r="C3304" s="593" t="s">
        <v>9376</v>
      </c>
    </row>
    <row r="3305" spans="1:3">
      <c r="A3305" s="593" t="s">
        <v>11008</v>
      </c>
      <c r="B3305" s="593" t="s">
        <v>12129</v>
      </c>
      <c r="C3305" s="593" t="s">
        <v>9379</v>
      </c>
    </row>
    <row r="3306" spans="1:3">
      <c r="A3306" s="593" t="s">
        <v>2498</v>
      </c>
      <c r="B3306" s="593" t="s">
        <v>12129</v>
      </c>
      <c r="C3306" s="593" t="s">
        <v>4548</v>
      </c>
    </row>
    <row r="3307" spans="1:3">
      <c r="A3307" s="593" t="s">
        <v>5204</v>
      </c>
      <c r="B3307" s="593" t="s">
        <v>12129</v>
      </c>
      <c r="C3307" s="593" t="s">
        <v>6601</v>
      </c>
    </row>
    <row r="3308" spans="1:3">
      <c r="A3308" s="593" t="s">
        <v>11010</v>
      </c>
      <c r="B3308" s="593" t="s">
        <v>12129</v>
      </c>
      <c r="C3308" s="593" t="s">
        <v>9385</v>
      </c>
    </row>
    <row r="3309" spans="1:3">
      <c r="A3309" s="593" t="s">
        <v>11011</v>
      </c>
      <c r="B3309" s="593" t="s">
        <v>12129</v>
      </c>
      <c r="C3309" s="593" t="s">
        <v>9390</v>
      </c>
    </row>
    <row r="3310" spans="1:3">
      <c r="A3310" s="593" t="s">
        <v>11012</v>
      </c>
      <c r="B3310" s="593" t="s">
        <v>12129</v>
      </c>
      <c r="C3310" s="593" t="s">
        <v>9396</v>
      </c>
    </row>
    <row r="3311" spans="1:3">
      <c r="A3311" s="593" t="s">
        <v>7813</v>
      </c>
      <c r="B3311" s="593" t="s">
        <v>12129</v>
      </c>
      <c r="C3311" s="593" t="s">
        <v>9400</v>
      </c>
    </row>
    <row r="3312" spans="1:3">
      <c r="A3312" s="593" t="s">
        <v>11014</v>
      </c>
      <c r="B3312" s="593" t="s">
        <v>12129</v>
      </c>
      <c r="C3312" s="593" t="s">
        <v>540</v>
      </c>
    </row>
    <row r="3313" spans="1:3">
      <c r="A3313" s="593" t="s">
        <v>9235</v>
      </c>
      <c r="B3313" s="593" t="s">
        <v>12129</v>
      </c>
      <c r="C3313" s="593" t="s">
        <v>9404</v>
      </c>
    </row>
    <row r="3314" spans="1:3">
      <c r="A3314" s="593" t="s">
        <v>11015</v>
      </c>
      <c r="B3314" s="593" t="s">
        <v>12129</v>
      </c>
      <c r="C3314" s="593" t="s">
        <v>1282</v>
      </c>
    </row>
    <row r="3315" spans="1:3">
      <c r="A3315" s="593" t="s">
        <v>8428</v>
      </c>
      <c r="B3315" s="593" t="s">
        <v>12129</v>
      </c>
      <c r="C3315" s="593" t="s">
        <v>9408</v>
      </c>
    </row>
    <row r="3316" spans="1:3">
      <c r="A3316" s="593" t="s">
        <v>9982</v>
      </c>
      <c r="B3316" s="593" t="s">
        <v>12129</v>
      </c>
      <c r="C3316" s="593" t="s">
        <v>12391</v>
      </c>
    </row>
    <row r="3317" spans="1:3">
      <c r="A3317" s="593" t="s">
        <v>3377</v>
      </c>
      <c r="B3317" s="593" t="s">
        <v>12129</v>
      </c>
      <c r="C3317" s="593" t="s">
        <v>9411</v>
      </c>
    </row>
    <row r="3318" spans="1:3">
      <c r="A3318" s="593" t="s">
        <v>4243</v>
      </c>
      <c r="B3318" s="593" t="s">
        <v>12129</v>
      </c>
      <c r="C3318" s="593" t="s">
        <v>292</v>
      </c>
    </row>
    <row r="3319" spans="1:3">
      <c r="A3319" s="593" t="s">
        <v>9639</v>
      </c>
      <c r="B3319" s="593" t="s">
        <v>12129</v>
      </c>
      <c r="C3319" s="593" t="s">
        <v>6978</v>
      </c>
    </row>
    <row r="3320" spans="1:3">
      <c r="A3320" s="593" t="s">
        <v>9547</v>
      </c>
      <c r="B3320" s="593" t="s">
        <v>12129</v>
      </c>
      <c r="C3320" s="593" t="s">
        <v>12394</v>
      </c>
    </row>
    <row r="3321" spans="1:3">
      <c r="A3321" s="593" t="s">
        <v>8229</v>
      </c>
      <c r="B3321" s="593" t="s">
        <v>12129</v>
      </c>
      <c r="C3321" s="593" t="s">
        <v>12395</v>
      </c>
    </row>
    <row r="3322" spans="1:3">
      <c r="A3322" s="593" t="s">
        <v>11018</v>
      </c>
      <c r="B3322" s="593" t="s">
        <v>12129</v>
      </c>
      <c r="C3322" s="593" t="s">
        <v>9418</v>
      </c>
    </row>
    <row r="3323" spans="1:3">
      <c r="A3323" s="593" t="s">
        <v>11021</v>
      </c>
      <c r="B3323" s="593" t="s">
        <v>12129</v>
      </c>
      <c r="C3323" s="593" t="s">
        <v>1327</v>
      </c>
    </row>
    <row r="3324" spans="1:3">
      <c r="A3324" s="593" t="s">
        <v>10511</v>
      </c>
      <c r="B3324" s="593" t="s">
        <v>12129</v>
      </c>
      <c r="C3324" s="593" t="s">
        <v>9429</v>
      </c>
    </row>
    <row r="3325" spans="1:3">
      <c r="A3325" s="593" t="s">
        <v>9762</v>
      </c>
      <c r="B3325" s="593" t="s">
        <v>12129</v>
      </c>
      <c r="C3325" s="593" t="s">
        <v>4853</v>
      </c>
    </row>
    <row r="3326" spans="1:3">
      <c r="A3326" s="593" t="s">
        <v>8172</v>
      </c>
      <c r="B3326" s="593" t="s">
        <v>12129</v>
      </c>
      <c r="C3326" s="593" t="s">
        <v>12396</v>
      </c>
    </row>
    <row r="3327" spans="1:3">
      <c r="A3327" s="593" t="s">
        <v>8020</v>
      </c>
      <c r="B3327" s="593" t="s">
        <v>12129</v>
      </c>
      <c r="C3327" s="593" t="s">
        <v>8688</v>
      </c>
    </row>
    <row r="3328" spans="1:3">
      <c r="A3328" s="593" t="s">
        <v>9290</v>
      </c>
      <c r="B3328" s="593" t="s">
        <v>12129</v>
      </c>
      <c r="C3328" s="593" t="s">
        <v>9440</v>
      </c>
    </row>
    <row r="3329" spans="1:3">
      <c r="A3329" s="593" t="s">
        <v>11022</v>
      </c>
      <c r="B3329" s="593" t="s">
        <v>12129</v>
      </c>
      <c r="C3329" s="593" t="s">
        <v>9445</v>
      </c>
    </row>
    <row r="3330" spans="1:3">
      <c r="A3330" s="593" t="s">
        <v>5930</v>
      </c>
      <c r="B3330" s="593" t="s">
        <v>12129</v>
      </c>
      <c r="C3330" s="593" t="s">
        <v>9448</v>
      </c>
    </row>
    <row r="3331" spans="1:3">
      <c r="A3331" s="593" t="s">
        <v>7718</v>
      </c>
      <c r="B3331" s="593" t="s">
        <v>12129</v>
      </c>
      <c r="C3331" s="593" t="s">
        <v>9452</v>
      </c>
    </row>
    <row r="3332" spans="1:3">
      <c r="A3332" s="593" t="s">
        <v>11023</v>
      </c>
      <c r="B3332" s="593" t="s">
        <v>12129</v>
      </c>
      <c r="C3332" s="593" t="s">
        <v>1272</v>
      </c>
    </row>
    <row r="3333" spans="1:3">
      <c r="A3333" s="593" t="s">
        <v>7752</v>
      </c>
      <c r="B3333" s="593" t="s">
        <v>12129</v>
      </c>
      <c r="C3333" s="593" t="s">
        <v>1039</v>
      </c>
    </row>
    <row r="3334" spans="1:3">
      <c r="A3334" s="593" t="s">
        <v>11024</v>
      </c>
      <c r="B3334" s="593" t="s">
        <v>12129</v>
      </c>
      <c r="C3334" s="593" t="s">
        <v>9455</v>
      </c>
    </row>
    <row r="3335" spans="1:3">
      <c r="A3335" s="593" t="s">
        <v>583</v>
      </c>
      <c r="B3335" s="593" t="s">
        <v>12129</v>
      </c>
      <c r="C3335" s="593" t="s">
        <v>5479</v>
      </c>
    </row>
    <row r="3336" spans="1:3">
      <c r="A3336" s="593" t="s">
        <v>11026</v>
      </c>
      <c r="B3336" s="593" t="s">
        <v>12129</v>
      </c>
      <c r="C3336" s="593" t="s">
        <v>9160</v>
      </c>
    </row>
    <row r="3337" spans="1:3">
      <c r="A3337" s="593" t="s">
        <v>3928</v>
      </c>
      <c r="B3337" s="593" t="s">
        <v>12129</v>
      </c>
      <c r="C3337" s="593" t="s">
        <v>9459</v>
      </c>
    </row>
    <row r="3338" spans="1:3">
      <c r="A3338" s="593" t="s">
        <v>5014</v>
      </c>
      <c r="B3338" s="593" t="s">
        <v>12129</v>
      </c>
      <c r="C3338" s="593" t="s">
        <v>8197</v>
      </c>
    </row>
    <row r="3339" spans="1:3">
      <c r="A3339" s="593" t="s">
        <v>2654</v>
      </c>
      <c r="B3339" s="593" t="s">
        <v>12129</v>
      </c>
      <c r="C3339" s="593" t="s">
        <v>5642</v>
      </c>
    </row>
    <row r="3340" spans="1:3">
      <c r="A3340" s="593" t="s">
        <v>3059</v>
      </c>
      <c r="B3340" s="593" t="s">
        <v>12129</v>
      </c>
      <c r="C3340" s="593" t="s">
        <v>9464</v>
      </c>
    </row>
    <row r="3341" spans="1:3">
      <c r="A3341" s="593" t="s">
        <v>11028</v>
      </c>
      <c r="B3341" s="593" t="s">
        <v>12129</v>
      </c>
      <c r="C3341" s="593" t="s">
        <v>12398</v>
      </c>
    </row>
    <row r="3342" spans="1:3">
      <c r="A3342" s="593" t="s">
        <v>10967</v>
      </c>
      <c r="B3342" s="593" t="s">
        <v>12129</v>
      </c>
      <c r="C3342" s="593" t="s">
        <v>9467</v>
      </c>
    </row>
    <row r="3343" spans="1:3">
      <c r="A3343" s="593" t="s">
        <v>11030</v>
      </c>
      <c r="B3343" s="593" t="s">
        <v>12129</v>
      </c>
      <c r="C3343" s="593" t="s">
        <v>976</v>
      </c>
    </row>
    <row r="3344" spans="1:3">
      <c r="A3344" s="593" t="s">
        <v>9316</v>
      </c>
      <c r="B3344" s="593" t="s">
        <v>12129</v>
      </c>
      <c r="C3344" s="593" t="s">
        <v>7112</v>
      </c>
    </row>
    <row r="3345" spans="1:3">
      <c r="A3345" s="593" t="s">
        <v>5470</v>
      </c>
      <c r="B3345" s="593" t="s">
        <v>12129</v>
      </c>
      <c r="C3345" s="593" t="s">
        <v>12399</v>
      </c>
    </row>
    <row r="3346" spans="1:3">
      <c r="A3346" s="593" t="s">
        <v>4823</v>
      </c>
      <c r="B3346" s="593" t="s">
        <v>12129</v>
      </c>
      <c r="C3346" s="593" t="s">
        <v>12400</v>
      </c>
    </row>
    <row r="3347" spans="1:3">
      <c r="A3347" s="593" t="s">
        <v>11032</v>
      </c>
      <c r="B3347" s="593" t="s">
        <v>12129</v>
      </c>
      <c r="C3347" s="593" t="s">
        <v>10248</v>
      </c>
    </row>
    <row r="3348" spans="1:3">
      <c r="A3348" s="593" t="s">
        <v>11033</v>
      </c>
      <c r="B3348" s="593" t="s">
        <v>12129</v>
      </c>
      <c r="C3348" s="593" t="s">
        <v>6289</v>
      </c>
    </row>
    <row r="3349" spans="1:3">
      <c r="A3349" s="593" t="s">
        <v>11038</v>
      </c>
      <c r="B3349" s="593" t="s">
        <v>12129</v>
      </c>
      <c r="C3349" s="593" t="s">
        <v>12401</v>
      </c>
    </row>
    <row r="3350" spans="1:3">
      <c r="A3350" s="593" t="s">
        <v>11043</v>
      </c>
      <c r="B3350" s="593" t="s">
        <v>12129</v>
      </c>
      <c r="C3350" s="593" t="s">
        <v>12365</v>
      </c>
    </row>
    <row r="3351" spans="1:3">
      <c r="A3351" s="593" t="s">
        <v>11442</v>
      </c>
      <c r="B3351" s="593" t="s">
        <v>12129</v>
      </c>
      <c r="C3351" s="593" t="s">
        <v>10118</v>
      </c>
    </row>
    <row r="3352" spans="1:3">
      <c r="A3352" s="593" t="s">
        <v>11443</v>
      </c>
      <c r="B3352" s="593" t="s">
        <v>12129</v>
      </c>
      <c r="C3352" s="593" t="s">
        <v>9955</v>
      </c>
    </row>
  </sheetData>
  <phoneticPr fontId="2"/>
  <pageMargins left="0.7" right="0.7" top="0.75" bottom="0.75" header="0.3" footer="0.3"/>
  <pageSetup paperSize="9" fitToWidth="1" fitToHeight="1" orientation="portrait" usePrinterDefaults="1"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dimension ref="A1:P3195"/>
  <sheetViews>
    <sheetView zoomScale="80" zoomScaleNormal="80" workbookViewId="0"/>
  </sheetViews>
  <sheetFormatPr defaultRowHeight="18"/>
  <cols>
    <col min="1" max="1" width="79.83203125" style="595" bestFit="1" customWidth="1"/>
    <col min="2" max="10" width="4.83203125" style="595" bestFit="1" customWidth="1"/>
    <col min="11" max="16" width="5.83203125" style="595" bestFit="1" customWidth="1"/>
  </cols>
  <sheetData>
    <row r="1" spans="1:16" s="590" customFormat="1">
      <c r="A1" s="596"/>
      <c r="B1" s="596">
        <v>1</v>
      </c>
      <c r="C1" s="596">
        <v>2</v>
      </c>
      <c r="D1" s="596">
        <v>3</v>
      </c>
      <c r="E1" s="596">
        <v>4</v>
      </c>
      <c r="F1" s="596">
        <v>5</v>
      </c>
      <c r="G1" s="596">
        <v>6</v>
      </c>
      <c r="H1" s="596">
        <v>7</v>
      </c>
      <c r="I1" s="596">
        <v>8</v>
      </c>
      <c r="J1" s="596">
        <v>9</v>
      </c>
      <c r="K1" s="596">
        <v>10</v>
      </c>
      <c r="L1" s="596">
        <v>11</v>
      </c>
      <c r="M1" s="596">
        <v>12</v>
      </c>
      <c r="N1" s="596">
        <v>13</v>
      </c>
      <c r="O1" s="596">
        <v>14</v>
      </c>
      <c r="P1" s="596">
        <v>15</v>
      </c>
    </row>
    <row r="2" spans="1:16">
      <c r="A2" s="595" t="s">
        <v>3001</v>
      </c>
      <c r="B2" s="595" t="s">
        <v>12421</v>
      </c>
      <c r="C2" s="595" t="s">
        <v>12423</v>
      </c>
      <c r="D2" s="445"/>
      <c r="E2" s="445"/>
      <c r="F2" s="445"/>
      <c r="G2" s="445"/>
      <c r="H2" s="445"/>
      <c r="I2" s="445"/>
      <c r="J2" s="445"/>
      <c r="K2" s="445"/>
      <c r="L2" s="445"/>
      <c r="M2" s="445"/>
      <c r="N2" s="445"/>
      <c r="O2" s="445"/>
      <c r="P2" s="445"/>
    </row>
    <row r="3" spans="1:16">
      <c r="A3" s="595" t="s">
        <v>6946</v>
      </c>
      <c r="B3" s="595" t="s">
        <v>12433</v>
      </c>
      <c r="C3" s="595" t="s">
        <v>12434</v>
      </c>
      <c r="D3" s="595" t="s">
        <v>6656</v>
      </c>
      <c r="E3" s="445"/>
      <c r="F3" s="445"/>
      <c r="G3" s="445"/>
      <c r="H3" s="445"/>
      <c r="I3" s="445"/>
      <c r="J3" s="445"/>
      <c r="K3" s="445"/>
      <c r="L3" s="445"/>
      <c r="M3" s="445"/>
      <c r="N3" s="445"/>
      <c r="O3" s="445"/>
      <c r="P3" s="445"/>
    </row>
    <row r="4" spans="1:16">
      <c r="A4" s="595" t="s">
        <v>8984</v>
      </c>
      <c r="B4" s="595" t="s">
        <v>9388</v>
      </c>
      <c r="C4" s="445"/>
      <c r="D4" s="445"/>
      <c r="E4" s="445"/>
      <c r="F4" s="445"/>
      <c r="G4" s="445"/>
      <c r="H4" s="445"/>
      <c r="I4" s="445"/>
      <c r="J4" s="445"/>
      <c r="K4" s="445"/>
      <c r="L4" s="445"/>
      <c r="M4" s="445"/>
      <c r="N4" s="445"/>
      <c r="O4" s="445"/>
      <c r="P4" s="445"/>
    </row>
    <row r="5" spans="1:16">
      <c r="A5" s="595" t="s">
        <v>12437</v>
      </c>
      <c r="B5" s="595" t="s">
        <v>11259</v>
      </c>
      <c r="C5" s="595" t="s">
        <v>12439</v>
      </c>
      <c r="D5" s="445"/>
      <c r="E5" s="445"/>
      <c r="F5" s="445"/>
      <c r="G5" s="445"/>
      <c r="H5" s="445"/>
      <c r="I5" s="445"/>
      <c r="J5" s="445"/>
      <c r="K5" s="445"/>
      <c r="L5" s="445"/>
      <c r="M5" s="445"/>
      <c r="N5" s="445"/>
      <c r="O5" s="445"/>
      <c r="P5" s="445"/>
    </row>
    <row r="6" spans="1:16">
      <c r="A6" s="595" t="s">
        <v>10000</v>
      </c>
      <c r="B6" s="595" t="s">
        <v>12430</v>
      </c>
      <c r="C6" s="445"/>
      <c r="D6" s="445"/>
      <c r="E6" s="445"/>
      <c r="F6" s="445"/>
      <c r="G6" s="445"/>
      <c r="H6" s="445"/>
      <c r="I6" s="445"/>
      <c r="J6" s="445"/>
      <c r="K6" s="445"/>
      <c r="L6" s="445"/>
      <c r="M6" s="445"/>
      <c r="N6" s="445"/>
      <c r="O6" s="445"/>
      <c r="P6" s="445"/>
    </row>
    <row r="7" spans="1:16">
      <c r="A7" s="595" t="s">
        <v>12440</v>
      </c>
      <c r="B7" s="595" t="s">
        <v>1625</v>
      </c>
      <c r="C7" s="445"/>
      <c r="D7" s="445"/>
      <c r="E7" s="445"/>
      <c r="F7" s="445"/>
      <c r="G7" s="445"/>
      <c r="H7" s="445"/>
      <c r="I7" s="445"/>
      <c r="J7" s="445"/>
      <c r="K7" s="445"/>
      <c r="L7" s="445"/>
      <c r="M7" s="445"/>
      <c r="N7" s="445"/>
      <c r="O7" s="445"/>
      <c r="P7" s="445"/>
    </row>
    <row r="8" spans="1:16">
      <c r="A8" s="595" t="s">
        <v>12441</v>
      </c>
      <c r="B8" s="595" t="s">
        <v>11261</v>
      </c>
      <c r="C8" s="595" t="s">
        <v>12442</v>
      </c>
      <c r="D8" s="595" t="s">
        <v>12445</v>
      </c>
      <c r="E8" s="445"/>
      <c r="F8" s="445"/>
      <c r="G8" s="445"/>
      <c r="H8" s="445"/>
      <c r="I8" s="445"/>
      <c r="J8" s="445"/>
      <c r="K8" s="445"/>
      <c r="L8" s="445"/>
      <c r="M8" s="445"/>
      <c r="N8" s="445"/>
      <c r="O8" s="445"/>
      <c r="P8" s="445"/>
    </row>
    <row r="9" spans="1:16">
      <c r="A9" s="595" t="s">
        <v>12447</v>
      </c>
      <c r="B9" s="595" t="s">
        <v>9092</v>
      </c>
      <c r="C9" s="595" t="s">
        <v>12449</v>
      </c>
      <c r="D9" s="445"/>
      <c r="E9" s="445"/>
      <c r="F9" s="445"/>
      <c r="G9" s="445"/>
      <c r="H9" s="445"/>
      <c r="I9" s="445"/>
      <c r="J9" s="445"/>
      <c r="K9" s="445"/>
      <c r="L9" s="445"/>
      <c r="M9" s="445"/>
      <c r="N9" s="445"/>
      <c r="O9" s="445"/>
      <c r="P9" s="445"/>
    </row>
    <row r="10" spans="1:16">
      <c r="A10" s="595" t="s">
        <v>12450</v>
      </c>
      <c r="B10" s="595" t="s">
        <v>3889</v>
      </c>
      <c r="C10" s="445"/>
      <c r="D10" s="445"/>
      <c r="E10" s="445"/>
      <c r="F10" s="445"/>
      <c r="G10" s="445"/>
      <c r="H10" s="445"/>
      <c r="I10" s="445"/>
      <c r="J10" s="445"/>
      <c r="K10" s="445"/>
      <c r="L10" s="445"/>
      <c r="M10" s="445"/>
      <c r="N10" s="445"/>
      <c r="O10" s="445"/>
      <c r="P10" s="445"/>
    </row>
    <row r="11" spans="1:16">
      <c r="A11" s="595" t="s">
        <v>12451</v>
      </c>
      <c r="B11" s="595" t="s">
        <v>12452</v>
      </c>
      <c r="C11" s="445"/>
      <c r="D11" s="445"/>
      <c r="E11" s="445"/>
      <c r="F11" s="445"/>
      <c r="G11" s="445"/>
      <c r="H11" s="445"/>
      <c r="I11" s="445"/>
      <c r="J11" s="445"/>
      <c r="K11" s="445"/>
      <c r="L11" s="445"/>
      <c r="M11" s="445"/>
      <c r="N11" s="445"/>
      <c r="O11" s="445"/>
      <c r="P11" s="445"/>
    </row>
    <row r="12" spans="1:16">
      <c r="A12" s="595" t="s">
        <v>12453</v>
      </c>
      <c r="B12" s="595" t="s">
        <v>12456</v>
      </c>
      <c r="C12" s="595" t="s">
        <v>9324</v>
      </c>
      <c r="D12" s="595" t="s">
        <v>12089</v>
      </c>
      <c r="E12" s="595" t="s">
        <v>11608</v>
      </c>
      <c r="F12" s="445"/>
      <c r="G12" s="445"/>
      <c r="H12" s="445"/>
      <c r="I12" s="445"/>
      <c r="J12" s="445"/>
      <c r="K12" s="445"/>
      <c r="L12" s="445"/>
      <c r="M12" s="445"/>
      <c r="N12" s="445"/>
      <c r="O12" s="445"/>
      <c r="P12" s="445"/>
    </row>
    <row r="13" spans="1:16">
      <c r="A13" s="595" t="s">
        <v>6144</v>
      </c>
      <c r="B13" s="595" t="s">
        <v>4882</v>
      </c>
      <c r="C13" s="595" t="s">
        <v>939</v>
      </c>
      <c r="D13" s="595" t="s">
        <v>9739</v>
      </c>
      <c r="E13" s="595" t="s">
        <v>3919</v>
      </c>
      <c r="F13" s="445"/>
      <c r="G13" s="445"/>
      <c r="H13" s="445"/>
      <c r="I13" s="445"/>
      <c r="J13" s="445"/>
      <c r="K13" s="445"/>
      <c r="L13" s="445"/>
      <c r="M13" s="445"/>
      <c r="N13" s="445"/>
      <c r="O13" s="445"/>
      <c r="P13" s="445"/>
    </row>
    <row r="14" spans="1:16">
      <c r="A14" s="595" t="s">
        <v>12460</v>
      </c>
      <c r="B14" s="595" t="s">
        <v>12464</v>
      </c>
      <c r="C14" s="445"/>
      <c r="D14" s="445"/>
      <c r="E14" s="445"/>
      <c r="F14" s="445"/>
      <c r="G14" s="445"/>
      <c r="H14" s="445"/>
      <c r="I14" s="445"/>
      <c r="J14" s="445"/>
      <c r="K14" s="445"/>
      <c r="L14" s="445"/>
      <c r="M14" s="445"/>
      <c r="N14" s="445"/>
      <c r="O14" s="445"/>
      <c r="P14" s="445"/>
    </row>
    <row r="15" spans="1:16">
      <c r="A15" s="595" t="s">
        <v>12466</v>
      </c>
      <c r="B15" s="595" t="s">
        <v>12467</v>
      </c>
      <c r="C15" s="595" t="s">
        <v>1401</v>
      </c>
      <c r="D15" s="445"/>
      <c r="E15" s="445"/>
      <c r="F15" s="445"/>
      <c r="G15" s="445"/>
      <c r="H15" s="445"/>
      <c r="I15" s="445"/>
      <c r="J15" s="445"/>
      <c r="K15" s="445"/>
      <c r="L15" s="445"/>
      <c r="M15" s="445"/>
      <c r="N15" s="445"/>
      <c r="O15" s="445"/>
      <c r="P15" s="445"/>
    </row>
    <row r="16" spans="1:16">
      <c r="A16" s="595" t="s">
        <v>12468</v>
      </c>
      <c r="B16" s="595" t="s">
        <v>10921</v>
      </c>
      <c r="C16" s="595" t="s">
        <v>6391</v>
      </c>
      <c r="D16" s="445"/>
      <c r="E16" s="445"/>
      <c r="F16" s="445"/>
      <c r="G16" s="445"/>
      <c r="H16" s="445"/>
      <c r="I16" s="445"/>
      <c r="J16" s="445"/>
      <c r="K16" s="445"/>
      <c r="L16" s="445"/>
      <c r="M16" s="445"/>
      <c r="N16" s="445"/>
      <c r="O16" s="445"/>
      <c r="P16" s="445"/>
    </row>
    <row r="17" spans="1:16">
      <c r="A17" s="595" t="s">
        <v>6825</v>
      </c>
      <c r="B17" s="595" t="s">
        <v>12472</v>
      </c>
      <c r="C17" s="445"/>
      <c r="D17" s="445"/>
      <c r="E17" s="445"/>
      <c r="F17" s="445"/>
      <c r="G17" s="445"/>
      <c r="H17" s="445"/>
      <c r="I17" s="445"/>
      <c r="J17" s="445"/>
      <c r="K17" s="445"/>
      <c r="L17" s="445"/>
      <c r="M17" s="445"/>
      <c r="N17" s="445"/>
      <c r="O17" s="445"/>
      <c r="P17" s="445"/>
    </row>
    <row r="18" spans="1:16">
      <c r="A18" s="595" t="s">
        <v>11762</v>
      </c>
      <c r="B18" s="595" t="s">
        <v>4897</v>
      </c>
      <c r="C18" s="445"/>
      <c r="D18" s="445"/>
      <c r="E18" s="445"/>
      <c r="F18" s="445"/>
      <c r="G18" s="445"/>
      <c r="H18" s="445"/>
      <c r="I18" s="445"/>
      <c r="J18" s="445"/>
      <c r="K18" s="445"/>
      <c r="L18" s="445"/>
      <c r="M18" s="445"/>
      <c r="N18" s="445"/>
      <c r="O18" s="445"/>
      <c r="P18" s="445"/>
    </row>
    <row r="19" spans="1:16">
      <c r="A19" s="595" t="s">
        <v>11749</v>
      </c>
      <c r="B19" s="595" t="s">
        <v>3018</v>
      </c>
      <c r="C19" s="595" t="s">
        <v>12474</v>
      </c>
      <c r="D19" s="595" t="s">
        <v>6849</v>
      </c>
      <c r="E19" s="445"/>
      <c r="F19" s="445"/>
      <c r="G19" s="445"/>
      <c r="H19" s="445"/>
      <c r="I19" s="445"/>
      <c r="J19" s="445"/>
      <c r="K19" s="445"/>
      <c r="L19" s="445"/>
      <c r="M19" s="445"/>
      <c r="N19" s="445"/>
      <c r="O19" s="445"/>
      <c r="P19" s="445"/>
    </row>
    <row r="20" spans="1:16">
      <c r="A20" s="595" t="s">
        <v>9616</v>
      </c>
      <c r="B20" s="595" t="s">
        <v>12476</v>
      </c>
      <c r="C20" s="445"/>
      <c r="D20" s="445"/>
      <c r="E20" s="445"/>
      <c r="F20" s="445"/>
      <c r="G20" s="445"/>
      <c r="H20" s="445"/>
      <c r="I20" s="445"/>
      <c r="J20" s="445"/>
      <c r="K20" s="445"/>
      <c r="L20" s="445"/>
      <c r="M20" s="445"/>
      <c r="N20" s="445"/>
      <c r="O20" s="445"/>
      <c r="P20" s="445"/>
    </row>
    <row r="21" spans="1:16">
      <c r="A21" s="595" t="s">
        <v>6791</v>
      </c>
      <c r="B21" s="595" t="s">
        <v>12477</v>
      </c>
      <c r="C21" s="445"/>
      <c r="D21" s="445"/>
      <c r="E21" s="445"/>
      <c r="F21" s="445"/>
      <c r="G21" s="445"/>
      <c r="H21" s="445"/>
      <c r="I21" s="445"/>
      <c r="J21" s="445"/>
      <c r="K21" s="445"/>
      <c r="L21" s="445"/>
      <c r="M21" s="445"/>
      <c r="N21" s="445"/>
      <c r="O21" s="445"/>
      <c r="P21" s="445"/>
    </row>
    <row r="22" spans="1:16">
      <c r="A22" s="595" t="s">
        <v>11695</v>
      </c>
      <c r="B22" s="595" t="s">
        <v>12478</v>
      </c>
      <c r="C22" s="595" t="s">
        <v>3496</v>
      </c>
      <c r="D22" s="445"/>
      <c r="E22" s="445"/>
      <c r="F22" s="445"/>
      <c r="G22" s="445"/>
      <c r="H22" s="445"/>
      <c r="I22" s="445"/>
      <c r="J22" s="445"/>
      <c r="K22" s="445"/>
      <c r="L22" s="445"/>
      <c r="M22" s="445"/>
      <c r="N22" s="445"/>
      <c r="O22" s="445"/>
      <c r="P22" s="445"/>
    </row>
    <row r="23" spans="1:16">
      <c r="A23" s="595" t="s">
        <v>5803</v>
      </c>
      <c r="B23" s="595" t="s">
        <v>5829</v>
      </c>
      <c r="C23" s="445"/>
      <c r="D23" s="445"/>
      <c r="E23" s="445"/>
      <c r="F23" s="445"/>
      <c r="G23" s="445"/>
      <c r="H23" s="445"/>
      <c r="I23" s="445"/>
      <c r="J23" s="445"/>
      <c r="K23" s="445"/>
      <c r="L23" s="445"/>
      <c r="M23" s="445"/>
      <c r="N23" s="445"/>
      <c r="O23" s="445"/>
      <c r="P23" s="445"/>
    </row>
    <row r="24" spans="1:16">
      <c r="A24" s="595" t="s">
        <v>5713</v>
      </c>
      <c r="B24" s="595" t="s">
        <v>11646</v>
      </c>
      <c r="C24" s="595" t="s">
        <v>12480</v>
      </c>
      <c r="D24" s="595" t="s">
        <v>6421</v>
      </c>
      <c r="E24" s="595" t="s">
        <v>4826</v>
      </c>
      <c r="F24" s="445"/>
      <c r="G24" s="445"/>
      <c r="H24" s="445"/>
      <c r="I24" s="445"/>
      <c r="J24" s="445"/>
      <c r="K24" s="445"/>
      <c r="L24" s="445"/>
      <c r="M24" s="445"/>
      <c r="N24" s="445"/>
      <c r="O24" s="445"/>
      <c r="P24" s="445"/>
    </row>
    <row r="25" spans="1:16">
      <c r="A25" s="595" t="s">
        <v>9920</v>
      </c>
      <c r="B25" s="595" t="s">
        <v>1299</v>
      </c>
      <c r="C25" s="445"/>
      <c r="D25" s="445"/>
      <c r="E25" s="445"/>
      <c r="F25" s="445"/>
      <c r="G25" s="445"/>
      <c r="H25" s="445"/>
      <c r="I25" s="445"/>
      <c r="J25" s="445"/>
      <c r="K25" s="445"/>
      <c r="L25" s="445"/>
      <c r="M25" s="445"/>
      <c r="N25" s="445"/>
      <c r="O25" s="445"/>
      <c r="P25" s="445"/>
    </row>
    <row r="26" spans="1:16">
      <c r="A26" s="595" t="s">
        <v>12481</v>
      </c>
      <c r="B26" s="595" t="s">
        <v>10443</v>
      </c>
      <c r="C26" s="445"/>
      <c r="D26" s="445"/>
      <c r="E26" s="445"/>
      <c r="F26" s="445"/>
      <c r="G26" s="445"/>
      <c r="H26" s="445"/>
      <c r="I26" s="445"/>
      <c r="J26" s="445"/>
      <c r="K26" s="445"/>
      <c r="L26" s="445"/>
      <c r="M26" s="445"/>
      <c r="N26" s="445"/>
      <c r="O26" s="445"/>
      <c r="P26" s="445"/>
    </row>
    <row r="27" spans="1:16">
      <c r="A27" s="595" t="s">
        <v>7171</v>
      </c>
      <c r="B27" s="595" t="s">
        <v>12483</v>
      </c>
      <c r="C27" s="595" t="s">
        <v>12485</v>
      </c>
      <c r="D27" s="445"/>
      <c r="E27" s="445"/>
      <c r="F27" s="445"/>
      <c r="G27" s="445"/>
      <c r="H27" s="445"/>
      <c r="I27" s="445"/>
      <c r="J27" s="445"/>
      <c r="K27" s="445"/>
      <c r="L27" s="445"/>
      <c r="M27" s="445"/>
      <c r="N27" s="445"/>
      <c r="O27" s="445"/>
      <c r="P27" s="445"/>
    </row>
    <row r="28" spans="1:16">
      <c r="A28" s="595" t="s">
        <v>8966</v>
      </c>
      <c r="B28" s="595" t="s">
        <v>12486</v>
      </c>
      <c r="C28" s="595" t="s">
        <v>9606</v>
      </c>
      <c r="D28" s="445"/>
      <c r="E28" s="445"/>
      <c r="F28" s="445"/>
      <c r="G28" s="445"/>
      <c r="H28" s="445"/>
      <c r="I28" s="445"/>
      <c r="J28" s="445"/>
      <c r="K28" s="445"/>
      <c r="L28" s="445"/>
      <c r="M28" s="445"/>
      <c r="N28" s="445"/>
      <c r="O28" s="445"/>
      <c r="P28" s="445"/>
    </row>
    <row r="29" spans="1:16">
      <c r="A29" s="595" t="s">
        <v>12489</v>
      </c>
      <c r="B29" s="595" t="s">
        <v>12493</v>
      </c>
      <c r="C29" s="595" t="s">
        <v>843</v>
      </c>
      <c r="D29" s="595" t="s">
        <v>9346</v>
      </c>
      <c r="E29" s="445"/>
      <c r="F29" s="445"/>
      <c r="G29" s="445"/>
      <c r="H29" s="445"/>
      <c r="I29" s="445"/>
      <c r="J29" s="445"/>
      <c r="K29" s="445"/>
      <c r="L29" s="445"/>
      <c r="M29" s="445"/>
      <c r="N29" s="445"/>
      <c r="O29" s="445"/>
      <c r="P29" s="445"/>
    </row>
    <row r="30" spans="1:16">
      <c r="A30" s="595" t="s">
        <v>12496</v>
      </c>
      <c r="B30" s="595" t="s">
        <v>3778</v>
      </c>
      <c r="C30" s="445"/>
      <c r="D30" s="445"/>
      <c r="E30" s="445"/>
      <c r="F30" s="445"/>
      <c r="G30" s="445"/>
      <c r="H30" s="445"/>
      <c r="I30" s="445"/>
      <c r="J30" s="445"/>
      <c r="K30" s="445"/>
      <c r="L30" s="445"/>
      <c r="M30" s="445"/>
      <c r="N30" s="445"/>
      <c r="O30" s="445"/>
      <c r="P30" s="445"/>
    </row>
    <row r="31" spans="1:16">
      <c r="A31" s="595" t="s">
        <v>8866</v>
      </c>
      <c r="B31" s="595" t="s">
        <v>1188</v>
      </c>
      <c r="C31" s="445"/>
      <c r="D31" s="445"/>
      <c r="E31" s="445"/>
      <c r="F31" s="445"/>
      <c r="G31" s="445"/>
      <c r="H31" s="445"/>
      <c r="I31" s="445"/>
      <c r="J31" s="445"/>
      <c r="K31" s="445"/>
      <c r="L31" s="445"/>
      <c r="M31" s="445"/>
      <c r="N31" s="445"/>
      <c r="O31" s="445"/>
      <c r="P31" s="445"/>
    </row>
    <row r="32" spans="1:16">
      <c r="A32" s="595" t="s">
        <v>11400</v>
      </c>
      <c r="B32" s="595" t="s">
        <v>7234</v>
      </c>
      <c r="C32" s="445"/>
      <c r="D32" s="445"/>
      <c r="E32" s="445"/>
      <c r="F32" s="445"/>
      <c r="G32" s="445"/>
      <c r="H32" s="445"/>
      <c r="I32" s="445"/>
      <c r="J32" s="445"/>
      <c r="K32" s="445"/>
      <c r="L32" s="445"/>
      <c r="M32" s="445"/>
      <c r="N32" s="445"/>
      <c r="O32" s="445"/>
      <c r="P32" s="445"/>
    </row>
    <row r="33" spans="1:16">
      <c r="A33" s="595" t="s">
        <v>10385</v>
      </c>
      <c r="B33" s="595" t="s">
        <v>8202</v>
      </c>
      <c r="C33" s="595" t="s">
        <v>12376</v>
      </c>
      <c r="D33" s="595" t="s">
        <v>12500</v>
      </c>
      <c r="E33" s="595" t="s">
        <v>10493</v>
      </c>
      <c r="F33" s="445"/>
      <c r="G33" s="445"/>
      <c r="H33" s="445"/>
      <c r="I33" s="445"/>
      <c r="J33" s="445"/>
      <c r="K33" s="445"/>
      <c r="L33" s="445"/>
      <c r="M33" s="445"/>
      <c r="N33" s="445"/>
      <c r="O33" s="445"/>
      <c r="P33" s="445"/>
    </row>
    <row r="34" spans="1:16">
      <c r="A34" s="595" t="s">
        <v>7436</v>
      </c>
      <c r="B34" s="595" t="s">
        <v>12502</v>
      </c>
      <c r="C34" s="595" t="s">
        <v>12504</v>
      </c>
      <c r="D34" s="445"/>
      <c r="E34" s="445"/>
      <c r="F34" s="445"/>
      <c r="G34" s="445"/>
      <c r="H34" s="445"/>
      <c r="I34" s="445"/>
      <c r="J34" s="445"/>
      <c r="K34" s="445"/>
      <c r="L34" s="445"/>
      <c r="M34" s="445"/>
      <c r="N34" s="445"/>
      <c r="O34" s="445"/>
      <c r="P34" s="445"/>
    </row>
    <row r="35" spans="1:16">
      <c r="A35" s="595" t="s">
        <v>10985</v>
      </c>
      <c r="B35" s="595" t="s">
        <v>11984</v>
      </c>
      <c r="C35" s="445"/>
      <c r="D35" s="445"/>
      <c r="E35" s="445"/>
      <c r="F35" s="445"/>
      <c r="G35" s="445"/>
      <c r="H35" s="445"/>
      <c r="I35" s="445"/>
      <c r="J35" s="445"/>
      <c r="K35" s="445"/>
      <c r="L35" s="445"/>
      <c r="M35" s="445"/>
      <c r="N35" s="445"/>
      <c r="O35" s="445"/>
      <c r="P35" s="445"/>
    </row>
    <row r="36" spans="1:16">
      <c r="A36" s="595" t="s">
        <v>1131</v>
      </c>
      <c r="B36" s="595" t="s">
        <v>11633</v>
      </c>
      <c r="C36" s="445"/>
      <c r="D36" s="445"/>
      <c r="E36" s="445"/>
      <c r="F36" s="445"/>
      <c r="G36" s="445"/>
      <c r="H36" s="445"/>
      <c r="I36" s="445"/>
      <c r="J36" s="445"/>
      <c r="K36" s="445"/>
      <c r="L36" s="445"/>
      <c r="M36" s="445"/>
      <c r="N36" s="445"/>
      <c r="O36" s="445"/>
      <c r="P36" s="445"/>
    </row>
    <row r="37" spans="1:16">
      <c r="A37" s="595" t="s">
        <v>1969</v>
      </c>
      <c r="B37" s="595" t="s">
        <v>7022</v>
      </c>
      <c r="C37" s="445"/>
      <c r="D37" s="445"/>
      <c r="E37" s="445"/>
      <c r="F37" s="445"/>
      <c r="G37" s="445"/>
      <c r="H37" s="445"/>
      <c r="I37" s="445"/>
      <c r="J37" s="445"/>
      <c r="K37" s="445"/>
      <c r="L37" s="445"/>
      <c r="M37" s="445"/>
      <c r="N37" s="445"/>
      <c r="O37" s="445"/>
      <c r="P37" s="445"/>
    </row>
    <row r="38" spans="1:16">
      <c r="A38" s="595" t="s">
        <v>4443</v>
      </c>
      <c r="B38" s="595" t="s">
        <v>12505</v>
      </c>
      <c r="C38" s="445"/>
      <c r="D38" s="445"/>
      <c r="E38" s="445"/>
      <c r="F38" s="445"/>
      <c r="G38" s="445"/>
      <c r="H38" s="445"/>
      <c r="I38" s="445"/>
      <c r="J38" s="445"/>
      <c r="K38" s="445"/>
      <c r="L38" s="445"/>
      <c r="M38" s="445"/>
      <c r="N38" s="445"/>
      <c r="O38" s="445"/>
      <c r="P38" s="445"/>
    </row>
    <row r="39" spans="1:16">
      <c r="A39" s="595" t="s">
        <v>4619</v>
      </c>
      <c r="B39" s="595" t="s">
        <v>1809</v>
      </c>
      <c r="C39" s="445"/>
      <c r="D39" s="445"/>
      <c r="E39" s="445"/>
      <c r="F39" s="445"/>
      <c r="G39" s="445"/>
      <c r="H39" s="445"/>
      <c r="I39" s="445"/>
      <c r="J39" s="445"/>
      <c r="K39" s="445"/>
      <c r="L39" s="445"/>
      <c r="M39" s="445"/>
      <c r="N39" s="445"/>
      <c r="O39" s="445"/>
      <c r="P39" s="445"/>
    </row>
    <row r="40" spans="1:16">
      <c r="A40" s="595" t="s">
        <v>12506</v>
      </c>
      <c r="B40" s="595" t="s">
        <v>12509</v>
      </c>
      <c r="C40" s="595" t="s">
        <v>6668</v>
      </c>
      <c r="D40" s="595" t="s">
        <v>12510</v>
      </c>
      <c r="E40" s="445"/>
      <c r="F40" s="445"/>
      <c r="G40" s="445"/>
      <c r="H40" s="445"/>
      <c r="I40" s="445"/>
      <c r="J40" s="445"/>
      <c r="K40" s="445"/>
      <c r="L40" s="445"/>
      <c r="M40" s="445"/>
      <c r="N40" s="445"/>
      <c r="O40" s="445"/>
      <c r="P40" s="445"/>
    </row>
    <row r="41" spans="1:16">
      <c r="A41" s="595" t="s">
        <v>9857</v>
      </c>
      <c r="B41" s="595" t="s">
        <v>5376</v>
      </c>
      <c r="C41" s="595" t="s">
        <v>12511</v>
      </c>
      <c r="D41" s="595" t="s">
        <v>9430</v>
      </c>
      <c r="E41" s="445"/>
      <c r="F41" s="445"/>
      <c r="G41" s="445"/>
      <c r="H41" s="445"/>
      <c r="I41" s="445"/>
      <c r="J41" s="445"/>
      <c r="K41" s="445"/>
      <c r="L41" s="445"/>
      <c r="M41" s="445"/>
      <c r="N41" s="445"/>
      <c r="O41" s="445"/>
      <c r="P41" s="445"/>
    </row>
    <row r="42" spans="1:16">
      <c r="A42" s="595" t="s">
        <v>12513</v>
      </c>
      <c r="B42" s="595" t="s">
        <v>2871</v>
      </c>
      <c r="C42" s="445"/>
      <c r="D42" s="445"/>
      <c r="E42" s="445"/>
      <c r="F42" s="445"/>
      <c r="G42" s="445"/>
      <c r="H42" s="445"/>
      <c r="I42" s="445"/>
      <c r="J42" s="445"/>
      <c r="K42" s="445"/>
      <c r="L42" s="445"/>
      <c r="M42" s="445"/>
      <c r="N42" s="445"/>
      <c r="O42" s="445"/>
      <c r="P42" s="445"/>
    </row>
    <row r="43" spans="1:16">
      <c r="A43" s="595" t="s">
        <v>6968</v>
      </c>
      <c r="B43" s="595" t="s">
        <v>12171</v>
      </c>
      <c r="C43" s="445"/>
      <c r="D43" s="445"/>
      <c r="E43" s="445"/>
      <c r="F43" s="445"/>
      <c r="G43" s="445"/>
      <c r="H43" s="445"/>
      <c r="I43" s="445"/>
      <c r="J43" s="445"/>
      <c r="K43" s="445"/>
      <c r="L43" s="445"/>
      <c r="M43" s="445"/>
      <c r="N43" s="445"/>
      <c r="O43" s="445"/>
      <c r="P43" s="445"/>
    </row>
    <row r="44" spans="1:16">
      <c r="A44" s="595" t="s">
        <v>12515</v>
      </c>
      <c r="B44" s="595" t="s">
        <v>12516</v>
      </c>
      <c r="C44" s="595" t="s">
        <v>12518</v>
      </c>
      <c r="D44" s="595" t="s">
        <v>7772</v>
      </c>
      <c r="E44" s="445"/>
      <c r="F44" s="445"/>
      <c r="G44" s="445"/>
      <c r="H44" s="445"/>
      <c r="I44" s="445"/>
      <c r="J44" s="445"/>
      <c r="K44" s="445"/>
      <c r="L44" s="445"/>
      <c r="M44" s="445"/>
      <c r="N44" s="445"/>
      <c r="O44" s="445"/>
      <c r="P44" s="445"/>
    </row>
    <row r="45" spans="1:16">
      <c r="A45" s="595" t="s">
        <v>9925</v>
      </c>
      <c r="B45" s="595" t="s">
        <v>1150</v>
      </c>
      <c r="C45" s="445"/>
      <c r="D45" s="445"/>
      <c r="E45" s="445"/>
      <c r="F45" s="445"/>
      <c r="G45" s="445"/>
      <c r="H45" s="445"/>
      <c r="I45" s="445"/>
      <c r="J45" s="445"/>
      <c r="K45" s="445"/>
      <c r="L45" s="445"/>
      <c r="M45" s="445"/>
      <c r="N45" s="445"/>
      <c r="O45" s="445"/>
      <c r="P45" s="445"/>
    </row>
    <row r="46" spans="1:16">
      <c r="A46" s="595" t="s">
        <v>12520</v>
      </c>
      <c r="B46" s="595" t="s">
        <v>5295</v>
      </c>
      <c r="C46" s="445"/>
      <c r="D46" s="445"/>
      <c r="E46" s="445"/>
      <c r="F46" s="445"/>
      <c r="G46" s="445"/>
      <c r="H46" s="445"/>
      <c r="I46" s="445"/>
      <c r="J46" s="445"/>
      <c r="K46" s="445"/>
      <c r="L46" s="445"/>
      <c r="M46" s="445"/>
      <c r="N46" s="445"/>
      <c r="O46" s="445"/>
      <c r="P46" s="445"/>
    </row>
    <row r="47" spans="1:16">
      <c r="A47" s="595" t="s">
        <v>12524</v>
      </c>
      <c r="B47" s="595" t="s">
        <v>7597</v>
      </c>
      <c r="C47" s="445"/>
      <c r="D47" s="445"/>
      <c r="E47" s="445"/>
      <c r="F47" s="445"/>
      <c r="G47" s="445"/>
      <c r="H47" s="445"/>
      <c r="I47" s="445"/>
      <c r="J47" s="445"/>
      <c r="K47" s="445"/>
      <c r="L47" s="445"/>
      <c r="M47" s="445"/>
      <c r="N47" s="445"/>
      <c r="O47" s="445"/>
      <c r="P47" s="445"/>
    </row>
    <row r="48" spans="1:16">
      <c r="A48" s="595" t="s">
        <v>12526</v>
      </c>
      <c r="B48" s="595" t="s">
        <v>8037</v>
      </c>
      <c r="C48" s="445"/>
      <c r="D48" s="445"/>
      <c r="E48" s="445"/>
      <c r="F48" s="445"/>
      <c r="G48" s="445"/>
      <c r="H48" s="445"/>
      <c r="I48" s="445"/>
      <c r="J48" s="445"/>
      <c r="K48" s="445"/>
      <c r="L48" s="445"/>
      <c r="M48" s="445"/>
      <c r="N48" s="445"/>
      <c r="O48" s="445"/>
      <c r="P48" s="445"/>
    </row>
    <row r="49" spans="1:16">
      <c r="A49" s="595" t="s">
        <v>10718</v>
      </c>
      <c r="B49" s="595" t="s">
        <v>4370</v>
      </c>
      <c r="C49" s="595" t="s">
        <v>12528</v>
      </c>
      <c r="D49" s="595" t="s">
        <v>8806</v>
      </c>
      <c r="E49" s="595" t="s">
        <v>12530</v>
      </c>
      <c r="F49" s="445"/>
      <c r="G49" s="445"/>
      <c r="H49" s="445"/>
      <c r="I49" s="445"/>
      <c r="J49" s="445"/>
      <c r="K49" s="445"/>
      <c r="L49" s="445"/>
      <c r="M49" s="445"/>
      <c r="N49" s="445"/>
      <c r="O49" s="445"/>
      <c r="P49" s="445"/>
    </row>
    <row r="50" spans="1:16">
      <c r="A50" s="595" t="s">
        <v>7099</v>
      </c>
      <c r="B50" s="595" t="s">
        <v>1415</v>
      </c>
      <c r="C50" s="445"/>
      <c r="D50" s="445"/>
      <c r="E50" s="445"/>
      <c r="F50" s="445"/>
      <c r="G50" s="445"/>
      <c r="H50" s="445"/>
      <c r="I50" s="445"/>
      <c r="J50" s="445"/>
      <c r="K50" s="445"/>
      <c r="L50" s="445"/>
      <c r="M50" s="445"/>
      <c r="N50" s="445"/>
      <c r="O50" s="445"/>
      <c r="P50" s="445"/>
    </row>
    <row r="51" spans="1:16">
      <c r="A51" s="595" t="s">
        <v>1617</v>
      </c>
      <c r="B51" s="595" t="s">
        <v>3964</v>
      </c>
      <c r="C51" s="445"/>
      <c r="D51" s="445"/>
      <c r="E51" s="445"/>
      <c r="F51" s="445"/>
      <c r="G51" s="445"/>
      <c r="H51" s="445"/>
      <c r="I51" s="445"/>
      <c r="J51" s="445"/>
      <c r="K51" s="445"/>
      <c r="L51" s="445"/>
      <c r="M51" s="445"/>
      <c r="N51" s="445"/>
      <c r="O51" s="445"/>
      <c r="P51" s="445"/>
    </row>
    <row r="52" spans="1:16">
      <c r="A52" s="595" t="s">
        <v>12532</v>
      </c>
      <c r="B52" s="595" t="s">
        <v>3712</v>
      </c>
      <c r="C52" s="595" t="s">
        <v>2060</v>
      </c>
      <c r="D52" s="595" t="s">
        <v>971</v>
      </c>
      <c r="E52" s="445"/>
      <c r="F52" s="445"/>
      <c r="G52" s="445"/>
      <c r="H52" s="445"/>
      <c r="I52" s="445"/>
      <c r="J52" s="445"/>
      <c r="K52" s="445"/>
      <c r="L52" s="445"/>
      <c r="M52" s="445"/>
      <c r="N52" s="445"/>
      <c r="O52" s="445"/>
      <c r="P52" s="445"/>
    </row>
    <row r="53" spans="1:16">
      <c r="A53" s="595" t="s">
        <v>12132</v>
      </c>
      <c r="B53" s="595" t="s">
        <v>12534</v>
      </c>
      <c r="C53" s="445"/>
      <c r="D53" s="445"/>
      <c r="E53" s="445"/>
      <c r="F53" s="445"/>
      <c r="G53" s="445"/>
      <c r="H53" s="445"/>
      <c r="I53" s="445"/>
      <c r="J53" s="445"/>
      <c r="K53" s="445"/>
      <c r="L53" s="445"/>
      <c r="M53" s="445"/>
      <c r="N53" s="445"/>
      <c r="O53" s="445"/>
      <c r="P53" s="445"/>
    </row>
    <row r="54" spans="1:16">
      <c r="A54" s="595" t="s">
        <v>10746</v>
      </c>
      <c r="B54" s="595" t="s">
        <v>11263</v>
      </c>
      <c r="C54" s="445"/>
      <c r="D54" s="445"/>
      <c r="E54" s="445"/>
      <c r="F54" s="445"/>
      <c r="G54" s="445"/>
      <c r="H54" s="445"/>
      <c r="I54" s="445"/>
      <c r="J54" s="445"/>
      <c r="K54" s="445"/>
      <c r="L54" s="445"/>
      <c r="M54" s="445"/>
      <c r="N54" s="445"/>
      <c r="O54" s="445"/>
      <c r="P54" s="445"/>
    </row>
    <row r="55" spans="1:16">
      <c r="A55" s="595" t="s">
        <v>12120</v>
      </c>
      <c r="B55" s="595" t="s">
        <v>5828</v>
      </c>
      <c r="C55" s="595" t="s">
        <v>9572</v>
      </c>
      <c r="D55" s="595" t="s">
        <v>619</v>
      </c>
      <c r="E55" s="445"/>
      <c r="F55" s="445"/>
      <c r="G55" s="445"/>
      <c r="H55" s="445"/>
      <c r="I55" s="445"/>
      <c r="J55" s="445"/>
      <c r="K55" s="445"/>
      <c r="L55" s="445"/>
      <c r="M55" s="445"/>
      <c r="N55" s="445"/>
      <c r="O55" s="445"/>
      <c r="P55" s="445"/>
    </row>
    <row r="56" spans="1:16">
      <c r="A56" s="595" t="s">
        <v>10738</v>
      </c>
      <c r="B56" s="595" t="s">
        <v>12536</v>
      </c>
      <c r="C56" s="445"/>
      <c r="D56" s="445"/>
      <c r="E56" s="445"/>
      <c r="F56" s="445"/>
      <c r="G56" s="445"/>
      <c r="H56" s="445"/>
      <c r="I56" s="445"/>
      <c r="J56" s="445"/>
      <c r="K56" s="445"/>
      <c r="L56" s="445"/>
      <c r="M56" s="445"/>
      <c r="N56" s="445"/>
      <c r="O56" s="445"/>
      <c r="P56" s="445"/>
    </row>
    <row r="57" spans="1:16">
      <c r="A57" s="595" t="s">
        <v>12537</v>
      </c>
      <c r="B57" s="595" t="s">
        <v>12539</v>
      </c>
      <c r="C57" s="445"/>
      <c r="D57" s="445"/>
      <c r="E57" s="445"/>
      <c r="F57" s="445"/>
      <c r="G57" s="445"/>
      <c r="H57" s="445"/>
      <c r="I57" s="445"/>
      <c r="J57" s="445"/>
      <c r="K57" s="445"/>
      <c r="L57" s="445"/>
      <c r="M57" s="445"/>
      <c r="N57" s="445"/>
      <c r="O57" s="445"/>
      <c r="P57" s="445"/>
    </row>
    <row r="58" spans="1:16">
      <c r="A58" s="595" t="s">
        <v>7055</v>
      </c>
      <c r="B58" s="595" t="s">
        <v>8613</v>
      </c>
      <c r="C58" s="595" t="s">
        <v>12540</v>
      </c>
      <c r="D58" s="445"/>
      <c r="E58" s="445"/>
      <c r="F58" s="445"/>
      <c r="G58" s="445"/>
      <c r="H58" s="445"/>
      <c r="I58" s="445"/>
      <c r="J58" s="445"/>
      <c r="K58" s="445"/>
      <c r="L58" s="445"/>
      <c r="M58" s="445"/>
      <c r="N58" s="445"/>
      <c r="O58" s="445"/>
      <c r="P58" s="445"/>
    </row>
    <row r="59" spans="1:16">
      <c r="A59" s="595" t="s">
        <v>12542</v>
      </c>
      <c r="B59" s="595" t="s">
        <v>12543</v>
      </c>
      <c r="C59" s="595" t="s">
        <v>12550</v>
      </c>
      <c r="D59" s="445"/>
      <c r="E59" s="445"/>
      <c r="F59" s="445"/>
      <c r="G59" s="445"/>
      <c r="H59" s="445"/>
      <c r="I59" s="445"/>
      <c r="J59" s="445"/>
      <c r="K59" s="445"/>
      <c r="L59" s="445"/>
      <c r="M59" s="445"/>
      <c r="N59" s="445"/>
      <c r="O59" s="445"/>
      <c r="P59" s="445"/>
    </row>
    <row r="60" spans="1:16">
      <c r="A60" s="595" t="s">
        <v>2347</v>
      </c>
      <c r="B60" s="595" t="s">
        <v>11737</v>
      </c>
      <c r="C60" s="595" t="s">
        <v>12552</v>
      </c>
      <c r="D60" s="595" t="s">
        <v>7035</v>
      </c>
      <c r="E60" s="445"/>
      <c r="F60" s="445"/>
      <c r="G60" s="445"/>
      <c r="H60" s="445"/>
      <c r="I60" s="445"/>
      <c r="J60" s="445"/>
      <c r="K60" s="445"/>
      <c r="L60" s="445"/>
      <c r="M60" s="445"/>
      <c r="N60" s="445"/>
      <c r="O60" s="445"/>
      <c r="P60" s="445"/>
    </row>
    <row r="61" spans="1:16">
      <c r="A61" s="595" t="s">
        <v>3689</v>
      </c>
      <c r="B61" s="595" t="s">
        <v>12553</v>
      </c>
      <c r="C61" s="595" t="s">
        <v>10319</v>
      </c>
      <c r="D61" s="445"/>
      <c r="E61" s="445"/>
      <c r="F61" s="445"/>
      <c r="G61" s="445"/>
      <c r="H61" s="445"/>
      <c r="I61" s="445"/>
      <c r="J61" s="445"/>
      <c r="K61" s="445"/>
      <c r="L61" s="445"/>
      <c r="M61" s="445"/>
      <c r="N61" s="445"/>
      <c r="O61" s="445"/>
      <c r="P61" s="445"/>
    </row>
    <row r="62" spans="1:16">
      <c r="A62" s="595" t="s">
        <v>6433</v>
      </c>
      <c r="B62" s="595" t="s">
        <v>12554</v>
      </c>
      <c r="C62" s="595" t="s">
        <v>12555</v>
      </c>
      <c r="D62" s="445"/>
      <c r="E62" s="445"/>
      <c r="F62" s="445"/>
      <c r="G62" s="445"/>
      <c r="H62" s="445"/>
      <c r="I62" s="445"/>
      <c r="J62" s="445"/>
      <c r="K62" s="445"/>
      <c r="L62" s="445"/>
      <c r="M62" s="445"/>
      <c r="N62" s="445"/>
      <c r="O62" s="445"/>
      <c r="P62" s="445"/>
    </row>
    <row r="63" spans="1:16">
      <c r="A63" s="595" t="s">
        <v>11683</v>
      </c>
      <c r="B63" s="595" t="s">
        <v>1264</v>
      </c>
      <c r="C63" s="595" t="s">
        <v>9682</v>
      </c>
      <c r="D63" s="445"/>
      <c r="E63" s="445"/>
      <c r="F63" s="445"/>
      <c r="G63" s="445"/>
      <c r="H63" s="445"/>
      <c r="I63" s="445"/>
      <c r="J63" s="445"/>
      <c r="K63" s="445"/>
      <c r="L63" s="445"/>
      <c r="M63" s="445"/>
      <c r="N63" s="445"/>
      <c r="O63" s="445"/>
      <c r="P63" s="445"/>
    </row>
    <row r="64" spans="1:16">
      <c r="A64" s="595" t="s">
        <v>12557</v>
      </c>
      <c r="B64" s="595" t="s">
        <v>12560</v>
      </c>
      <c r="C64" s="595" t="s">
        <v>12561</v>
      </c>
      <c r="D64" s="445"/>
      <c r="E64" s="445"/>
      <c r="F64" s="445"/>
      <c r="G64" s="445"/>
      <c r="H64" s="445"/>
      <c r="I64" s="445"/>
      <c r="J64" s="445"/>
      <c r="K64" s="445"/>
      <c r="L64" s="445"/>
      <c r="M64" s="445"/>
      <c r="N64" s="445"/>
      <c r="O64" s="445"/>
      <c r="P64" s="445"/>
    </row>
    <row r="65" spans="1:16">
      <c r="A65" s="595" t="s">
        <v>12562</v>
      </c>
      <c r="B65" s="595" t="s">
        <v>3880</v>
      </c>
      <c r="C65" s="445"/>
      <c r="D65" s="445"/>
      <c r="E65" s="445"/>
      <c r="F65" s="445"/>
      <c r="G65" s="445"/>
      <c r="H65" s="445"/>
      <c r="I65" s="445"/>
      <c r="J65" s="445"/>
      <c r="K65" s="445"/>
      <c r="L65" s="445"/>
      <c r="M65" s="445"/>
      <c r="N65" s="445"/>
      <c r="O65" s="445"/>
      <c r="P65" s="445"/>
    </row>
    <row r="66" spans="1:16">
      <c r="A66" s="595" t="s">
        <v>12564</v>
      </c>
      <c r="B66" s="595" t="s">
        <v>11074</v>
      </c>
      <c r="C66" s="445"/>
      <c r="D66" s="445"/>
      <c r="E66" s="445"/>
      <c r="F66" s="445"/>
      <c r="G66" s="445"/>
      <c r="H66" s="445"/>
      <c r="I66" s="445"/>
      <c r="J66" s="445"/>
      <c r="K66" s="445"/>
      <c r="L66" s="445"/>
      <c r="M66" s="445"/>
      <c r="N66" s="445"/>
      <c r="O66" s="445"/>
      <c r="P66" s="445"/>
    </row>
    <row r="67" spans="1:16">
      <c r="A67" s="595" t="s">
        <v>12566</v>
      </c>
      <c r="B67" s="595" t="s">
        <v>12567</v>
      </c>
      <c r="C67" s="595" t="s">
        <v>12569</v>
      </c>
      <c r="D67" s="445"/>
      <c r="E67" s="445"/>
      <c r="F67" s="445"/>
      <c r="G67" s="445"/>
      <c r="H67" s="445"/>
      <c r="I67" s="445"/>
      <c r="J67" s="445"/>
      <c r="K67" s="445"/>
      <c r="L67" s="445"/>
      <c r="M67" s="445"/>
      <c r="N67" s="445"/>
      <c r="O67" s="445"/>
      <c r="P67" s="445"/>
    </row>
    <row r="68" spans="1:16">
      <c r="A68" s="595" t="s">
        <v>4417</v>
      </c>
      <c r="B68" s="595" t="s">
        <v>3166</v>
      </c>
      <c r="C68" s="445"/>
      <c r="D68" s="445"/>
      <c r="E68" s="445"/>
      <c r="F68" s="445"/>
      <c r="G68" s="445"/>
      <c r="H68" s="445"/>
      <c r="I68" s="445"/>
      <c r="J68" s="445"/>
      <c r="K68" s="445"/>
      <c r="L68" s="445"/>
      <c r="M68" s="445"/>
      <c r="N68" s="445"/>
      <c r="O68" s="445"/>
      <c r="P68" s="445"/>
    </row>
    <row r="69" spans="1:16">
      <c r="A69" s="595" t="s">
        <v>7906</v>
      </c>
      <c r="B69" s="595" t="s">
        <v>12570</v>
      </c>
      <c r="C69" s="445"/>
      <c r="D69" s="445"/>
      <c r="E69" s="445"/>
      <c r="F69" s="445"/>
      <c r="G69" s="445"/>
      <c r="H69" s="445"/>
      <c r="I69" s="445"/>
      <c r="J69" s="445"/>
      <c r="K69" s="445"/>
      <c r="L69" s="445"/>
      <c r="M69" s="445"/>
      <c r="N69" s="445"/>
      <c r="O69" s="445"/>
      <c r="P69" s="445"/>
    </row>
    <row r="70" spans="1:16">
      <c r="A70" s="595" t="s">
        <v>11718</v>
      </c>
      <c r="B70" s="595" t="s">
        <v>11939</v>
      </c>
      <c r="C70" s="445"/>
      <c r="D70" s="445"/>
      <c r="E70" s="445"/>
      <c r="F70" s="445"/>
      <c r="G70" s="445"/>
      <c r="H70" s="445"/>
      <c r="I70" s="445"/>
      <c r="J70" s="445"/>
      <c r="K70" s="445"/>
      <c r="L70" s="445"/>
      <c r="M70" s="445"/>
      <c r="N70" s="445"/>
      <c r="O70" s="445"/>
      <c r="P70" s="445"/>
    </row>
    <row r="71" spans="1:16">
      <c r="A71" s="595" t="s">
        <v>6526</v>
      </c>
      <c r="B71" s="595" t="s">
        <v>11389</v>
      </c>
      <c r="C71" s="445"/>
      <c r="D71" s="445"/>
      <c r="E71" s="445"/>
      <c r="F71" s="445"/>
      <c r="G71" s="445"/>
      <c r="H71" s="445"/>
      <c r="I71" s="445"/>
      <c r="J71" s="445"/>
      <c r="K71" s="445"/>
      <c r="L71" s="445"/>
      <c r="M71" s="445"/>
      <c r="N71" s="445"/>
      <c r="O71" s="445"/>
      <c r="P71" s="445"/>
    </row>
    <row r="72" spans="1:16">
      <c r="A72" s="595" t="s">
        <v>9508</v>
      </c>
      <c r="B72" s="595" t="s">
        <v>11588</v>
      </c>
      <c r="C72" s="445"/>
      <c r="D72" s="445"/>
      <c r="E72" s="445"/>
      <c r="F72" s="445"/>
      <c r="G72" s="445"/>
      <c r="H72" s="445"/>
      <c r="I72" s="445"/>
      <c r="J72" s="445"/>
      <c r="K72" s="445"/>
      <c r="L72" s="445"/>
      <c r="M72" s="445"/>
      <c r="N72" s="445"/>
      <c r="O72" s="445"/>
      <c r="P72" s="445"/>
    </row>
    <row r="73" spans="1:16">
      <c r="A73" s="595" t="s">
        <v>1522</v>
      </c>
      <c r="B73" s="595" t="s">
        <v>12572</v>
      </c>
      <c r="C73" s="445"/>
      <c r="D73" s="445"/>
      <c r="E73" s="445"/>
      <c r="F73" s="445"/>
      <c r="G73" s="445"/>
      <c r="H73" s="445"/>
      <c r="I73" s="445"/>
      <c r="J73" s="445"/>
      <c r="K73" s="445"/>
      <c r="L73" s="445"/>
      <c r="M73" s="445"/>
      <c r="N73" s="445"/>
      <c r="O73" s="445"/>
      <c r="P73" s="445"/>
    </row>
    <row r="74" spans="1:16">
      <c r="A74" s="595" t="s">
        <v>7031</v>
      </c>
      <c r="B74" s="595" t="s">
        <v>148</v>
      </c>
      <c r="C74" s="595" t="s">
        <v>11351</v>
      </c>
      <c r="D74" s="595" t="s">
        <v>12573</v>
      </c>
      <c r="E74" s="595" t="s">
        <v>5628</v>
      </c>
      <c r="F74" s="595" t="s">
        <v>6262</v>
      </c>
      <c r="G74" s="595" t="s">
        <v>12575</v>
      </c>
      <c r="H74" s="595" t="s">
        <v>2981</v>
      </c>
      <c r="I74" s="445"/>
      <c r="J74" s="445"/>
      <c r="K74" s="445"/>
      <c r="L74" s="445"/>
      <c r="M74" s="445"/>
      <c r="N74" s="445"/>
      <c r="O74" s="445"/>
      <c r="P74" s="445"/>
    </row>
    <row r="75" spans="1:16">
      <c r="A75" s="595" t="s">
        <v>12576</v>
      </c>
      <c r="B75" s="595" t="s">
        <v>2097</v>
      </c>
      <c r="C75" s="595" t="s">
        <v>2366</v>
      </c>
      <c r="D75" s="595" t="s">
        <v>11686</v>
      </c>
      <c r="E75" s="445"/>
      <c r="F75" s="445"/>
      <c r="G75" s="445"/>
      <c r="H75" s="445"/>
      <c r="I75" s="445"/>
      <c r="J75" s="445"/>
      <c r="K75" s="445"/>
      <c r="L75" s="445"/>
      <c r="M75" s="445"/>
      <c r="N75" s="445"/>
      <c r="O75" s="445"/>
      <c r="P75" s="445"/>
    </row>
    <row r="76" spans="1:16">
      <c r="A76" s="595" t="s">
        <v>12580</v>
      </c>
      <c r="B76" s="595" t="s">
        <v>4445</v>
      </c>
      <c r="C76" s="595" t="s">
        <v>12581</v>
      </c>
      <c r="D76" s="595" t="s">
        <v>6506</v>
      </c>
      <c r="E76" s="445"/>
      <c r="F76" s="445"/>
      <c r="G76" s="445"/>
      <c r="H76" s="445"/>
      <c r="I76" s="445"/>
      <c r="J76" s="445"/>
      <c r="K76" s="445"/>
      <c r="L76" s="445"/>
      <c r="M76" s="445"/>
      <c r="N76" s="445"/>
      <c r="O76" s="445"/>
      <c r="P76" s="445"/>
    </row>
    <row r="77" spans="1:16">
      <c r="A77" s="595" t="s">
        <v>12583</v>
      </c>
      <c r="B77" s="595" t="s">
        <v>3817</v>
      </c>
      <c r="C77" s="595" t="s">
        <v>2981</v>
      </c>
      <c r="D77" s="445"/>
      <c r="E77" s="445"/>
      <c r="F77" s="445"/>
      <c r="G77" s="445"/>
      <c r="H77" s="445"/>
      <c r="I77" s="445"/>
      <c r="J77" s="445"/>
      <c r="K77" s="445"/>
      <c r="L77" s="445"/>
      <c r="M77" s="445"/>
      <c r="N77" s="445"/>
      <c r="O77" s="445"/>
      <c r="P77" s="445"/>
    </row>
    <row r="78" spans="1:16">
      <c r="A78" s="595" t="s">
        <v>5035</v>
      </c>
      <c r="B78" s="595" t="s">
        <v>9090</v>
      </c>
      <c r="C78" s="595" t="s">
        <v>10468</v>
      </c>
      <c r="D78" s="595" t="s">
        <v>4482</v>
      </c>
      <c r="E78" s="595" t="s">
        <v>2981</v>
      </c>
      <c r="F78" s="445"/>
      <c r="G78" s="445"/>
      <c r="H78" s="445"/>
      <c r="I78" s="445"/>
      <c r="J78" s="445"/>
      <c r="K78" s="445"/>
      <c r="L78" s="445"/>
      <c r="M78" s="445"/>
      <c r="N78" s="445"/>
      <c r="O78" s="445"/>
      <c r="P78" s="445"/>
    </row>
    <row r="79" spans="1:16">
      <c r="A79" s="595" t="s">
        <v>12586</v>
      </c>
      <c r="B79" s="595" t="s">
        <v>12019</v>
      </c>
      <c r="C79" s="595" t="s">
        <v>2981</v>
      </c>
      <c r="D79" s="445"/>
      <c r="E79" s="445"/>
      <c r="F79" s="445"/>
      <c r="G79" s="445"/>
      <c r="H79" s="445"/>
      <c r="I79" s="445"/>
      <c r="J79" s="445"/>
      <c r="K79" s="445"/>
      <c r="L79" s="445"/>
      <c r="M79" s="445"/>
      <c r="N79" s="445"/>
      <c r="O79" s="445"/>
      <c r="P79" s="445"/>
    </row>
    <row r="80" spans="1:16">
      <c r="A80" s="595" t="s">
        <v>11427</v>
      </c>
      <c r="B80" s="595" t="s">
        <v>11535</v>
      </c>
      <c r="C80" s="595" t="s">
        <v>6699</v>
      </c>
      <c r="D80" s="595" t="s">
        <v>2981</v>
      </c>
      <c r="E80" s="445"/>
      <c r="F80" s="445"/>
      <c r="G80" s="445"/>
      <c r="H80" s="445"/>
      <c r="I80" s="445"/>
      <c r="J80" s="445"/>
      <c r="K80" s="445"/>
      <c r="L80" s="445"/>
      <c r="M80" s="445"/>
      <c r="N80" s="445"/>
      <c r="O80" s="445"/>
      <c r="P80" s="445"/>
    </row>
    <row r="81" spans="1:16">
      <c r="A81" s="595" t="s">
        <v>3917</v>
      </c>
      <c r="B81" s="595" t="s">
        <v>3018</v>
      </c>
      <c r="C81" s="595" t="s">
        <v>9129</v>
      </c>
      <c r="D81" s="595" t="s">
        <v>12588</v>
      </c>
      <c r="E81" s="595" t="s">
        <v>12590</v>
      </c>
      <c r="F81" s="595" t="s">
        <v>2981</v>
      </c>
      <c r="G81" s="445"/>
      <c r="H81" s="445"/>
      <c r="I81" s="445"/>
      <c r="J81" s="445"/>
      <c r="K81" s="445"/>
      <c r="L81" s="445"/>
      <c r="M81" s="445"/>
      <c r="N81" s="445"/>
      <c r="O81" s="445"/>
      <c r="P81" s="445"/>
    </row>
    <row r="82" spans="1:16">
      <c r="A82" s="595" t="s">
        <v>9768</v>
      </c>
      <c r="B82" s="595" t="s">
        <v>11939</v>
      </c>
      <c r="C82" s="595" t="s">
        <v>2981</v>
      </c>
      <c r="D82" s="445"/>
      <c r="E82" s="445"/>
      <c r="F82" s="445"/>
      <c r="G82" s="445"/>
      <c r="H82" s="445"/>
      <c r="I82" s="445"/>
      <c r="J82" s="445"/>
      <c r="K82" s="445"/>
      <c r="L82" s="445"/>
      <c r="M82" s="445"/>
      <c r="N82" s="445"/>
      <c r="O82" s="445"/>
      <c r="P82" s="445"/>
    </row>
    <row r="83" spans="1:16">
      <c r="A83" s="595" t="s">
        <v>12457</v>
      </c>
      <c r="B83" s="595" t="s">
        <v>12591</v>
      </c>
      <c r="C83" s="445"/>
      <c r="D83" s="445"/>
      <c r="E83" s="445"/>
      <c r="F83" s="445"/>
      <c r="G83" s="445"/>
      <c r="H83" s="445"/>
      <c r="I83" s="445"/>
      <c r="J83" s="445"/>
      <c r="K83" s="445"/>
      <c r="L83" s="445"/>
      <c r="M83" s="445"/>
      <c r="N83" s="445"/>
      <c r="O83" s="445"/>
      <c r="P83" s="445"/>
    </row>
    <row r="84" spans="1:16">
      <c r="A84" s="595" t="s">
        <v>12592</v>
      </c>
      <c r="B84" s="595" t="s">
        <v>2981</v>
      </c>
      <c r="C84" s="445"/>
      <c r="D84" s="445"/>
      <c r="E84" s="445"/>
      <c r="F84" s="445"/>
      <c r="G84" s="445"/>
      <c r="H84" s="445"/>
      <c r="I84" s="445"/>
      <c r="J84" s="445"/>
      <c r="K84" s="445"/>
      <c r="L84" s="445"/>
      <c r="M84" s="445"/>
      <c r="N84" s="445"/>
      <c r="O84" s="445"/>
      <c r="P84" s="445"/>
    </row>
    <row r="85" spans="1:16">
      <c r="A85" s="595" t="s">
        <v>12593</v>
      </c>
      <c r="B85" s="595" t="s">
        <v>12594</v>
      </c>
      <c r="C85" s="595" t="s">
        <v>3370</v>
      </c>
      <c r="D85" s="595" t="s">
        <v>12596</v>
      </c>
      <c r="E85" s="595" t="s">
        <v>4545</v>
      </c>
      <c r="F85" s="595" t="s">
        <v>12597</v>
      </c>
      <c r="G85" s="445"/>
      <c r="H85" s="445"/>
      <c r="I85" s="445"/>
      <c r="J85" s="445"/>
      <c r="K85" s="445"/>
      <c r="L85" s="445"/>
      <c r="M85" s="445"/>
      <c r="N85" s="445"/>
      <c r="O85" s="445"/>
      <c r="P85" s="445"/>
    </row>
    <row r="86" spans="1:16">
      <c r="A86" s="595" t="s">
        <v>12598</v>
      </c>
      <c r="B86" s="595" t="s">
        <v>12600</v>
      </c>
      <c r="C86" s="595" t="s">
        <v>2430</v>
      </c>
      <c r="D86" s="595" t="s">
        <v>2981</v>
      </c>
      <c r="E86" s="445"/>
      <c r="F86" s="445"/>
      <c r="G86" s="445"/>
      <c r="H86" s="445"/>
      <c r="I86" s="445"/>
      <c r="J86" s="445"/>
      <c r="K86" s="445"/>
      <c r="L86" s="445"/>
      <c r="M86" s="445"/>
      <c r="N86" s="445"/>
      <c r="O86" s="445"/>
      <c r="P86" s="445"/>
    </row>
    <row r="87" spans="1:16">
      <c r="A87" s="595" t="s">
        <v>12603</v>
      </c>
      <c r="B87" s="595" t="s">
        <v>11976</v>
      </c>
      <c r="C87" s="595" t="s">
        <v>4546</v>
      </c>
      <c r="D87" s="595" t="s">
        <v>8076</v>
      </c>
      <c r="E87" s="445"/>
      <c r="F87" s="445"/>
      <c r="G87" s="445"/>
      <c r="H87" s="445"/>
      <c r="I87" s="445"/>
      <c r="J87" s="445"/>
      <c r="K87" s="445"/>
      <c r="L87" s="445"/>
      <c r="M87" s="445"/>
      <c r="N87" s="445"/>
      <c r="O87" s="445"/>
      <c r="P87" s="445"/>
    </row>
    <row r="88" spans="1:16">
      <c r="A88" s="595" t="s">
        <v>10314</v>
      </c>
      <c r="B88" s="595" t="s">
        <v>12606</v>
      </c>
      <c r="C88" s="445"/>
      <c r="D88" s="445"/>
      <c r="E88" s="445"/>
      <c r="F88" s="445"/>
      <c r="G88" s="445"/>
      <c r="H88" s="445"/>
      <c r="I88" s="445"/>
      <c r="J88" s="445"/>
      <c r="K88" s="445"/>
      <c r="L88" s="445"/>
      <c r="M88" s="445"/>
      <c r="N88" s="445"/>
      <c r="O88" s="445"/>
      <c r="P88" s="445"/>
    </row>
    <row r="89" spans="1:16">
      <c r="A89" s="595" t="s">
        <v>12609</v>
      </c>
      <c r="B89" s="595" t="s">
        <v>8518</v>
      </c>
      <c r="C89" s="445"/>
      <c r="D89" s="445"/>
      <c r="E89" s="445"/>
      <c r="F89" s="445"/>
      <c r="G89" s="445"/>
      <c r="H89" s="445"/>
      <c r="I89" s="445"/>
      <c r="J89" s="445"/>
      <c r="K89" s="445"/>
      <c r="L89" s="445"/>
      <c r="M89" s="445"/>
      <c r="N89" s="445"/>
      <c r="O89" s="445"/>
      <c r="P89" s="445"/>
    </row>
    <row r="90" spans="1:16">
      <c r="A90" s="595" t="s">
        <v>1123</v>
      </c>
      <c r="B90" s="595" t="s">
        <v>2981</v>
      </c>
      <c r="C90" s="445"/>
      <c r="D90" s="445"/>
      <c r="E90" s="445"/>
      <c r="F90" s="445"/>
      <c r="G90" s="445"/>
      <c r="H90" s="445"/>
      <c r="I90" s="445"/>
      <c r="J90" s="445"/>
      <c r="K90" s="445"/>
      <c r="L90" s="445"/>
      <c r="M90" s="445"/>
      <c r="N90" s="445"/>
      <c r="O90" s="445"/>
      <c r="P90" s="445"/>
    </row>
    <row r="91" spans="1:16">
      <c r="A91" s="595" t="s">
        <v>10387</v>
      </c>
      <c r="B91" s="595" t="s">
        <v>2981</v>
      </c>
      <c r="C91" s="445"/>
      <c r="D91" s="445"/>
      <c r="E91" s="445"/>
      <c r="F91" s="445"/>
      <c r="G91" s="445"/>
      <c r="H91" s="445"/>
      <c r="I91" s="445"/>
      <c r="J91" s="445"/>
      <c r="K91" s="445"/>
      <c r="L91" s="445"/>
      <c r="M91" s="445"/>
      <c r="N91" s="445"/>
      <c r="O91" s="445"/>
      <c r="P91" s="445"/>
    </row>
    <row r="92" spans="1:16">
      <c r="A92" s="595" t="s">
        <v>10056</v>
      </c>
      <c r="B92" s="595" t="s">
        <v>2981</v>
      </c>
      <c r="C92" s="445"/>
      <c r="D92" s="445"/>
      <c r="E92" s="445"/>
      <c r="F92" s="445"/>
      <c r="G92" s="445"/>
      <c r="H92" s="445"/>
      <c r="I92" s="445"/>
      <c r="J92" s="445"/>
      <c r="K92" s="445"/>
      <c r="L92" s="445"/>
      <c r="M92" s="445"/>
      <c r="N92" s="445"/>
      <c r="O92" s="445"/>
      <c r="P92" s="445"/>
    </row>
    <row r="93" spans="1:16">
      <c r="A93" s="595" t="s">
        <v>4637</v>
      </c>
      <c r="B93" s="595" t="s">
        <v>7664</v>
      </c>
      <c r="C93" s="445"/>
      <c r="D93" s="445"/>
      <c r="E93" s="445"/>
      <c r="F93" s="445"/>
      <c r="G93" s="445"/>
      <c r="H93" s="445"/>
      <c r="I93" s="445"/>
      <c r="J93" s="445"/>
      <c r="K93" s="445"/>
      <c r="L93" s="445"/>
      <c r="M93" s="445"/>
      <c r="N93" s="445"/>
      <c r="O93" s="445"/>
      <c r="P93" s="445"/>
    </row>
    <row r="94" spans="1:16">
      <c r="A94" s="595" t="s">
        <v>12611</v>
      </c>
      <c r="B94" s="595" t="s">
        <v>2981</v>
      </c>
      <c r="C94" s="445"/>
      <c r="D94" s="445"/>
      <c r="E94" s="445"/>
      <c r="F94" s="445"/>
      <c r="G94" s="445"/>
      <c r="H94" s="445"/>
      <c r="I94" s="445"/>
      <c r="J94" s="445"/>
      <c r="K94" s="445"/>
      <c r="L94" s="445"/>
      <c r="M94" s="445"/>
      <c r="N94" s="445"/>
      <c r="O94" s="445"/>
      <c r="P94" s="445"/>
    </row>
    <row r="95" spans="1:16">
      <c r="A95" s="595" t="s">
        <v>12612</v>
      </c>
      <c r="B95" s="595" t="s">
        <v>12613</v>
      </c>
      <c r="C95" s="595" t="s">
        <v>4386</v>
      </c>
      <c r="D95" s="595" t="s">
        <v>5380</v>
      </c>
      <c r="E95" s="445"/>
      <c r="F95" s="445"/>
      <c r="G95" s="445"/>
      <c r="H95" s="445"/>
      <c r="I95" s="445"/>
      <c r="J95" s="445"/>
      <c r="K95" s="445"/>
      <c r="L95" s="445"/>
      <c r="M95" s="445"/>
      <c r="N95" s="445"/>
      <c r="O95" s="445"/>
      <c r="P95" s="445"/>
    </row>
    <row r="96" spans="1:16">
      <c r="A96" s="595" t="s">
        <v>12614</v>
      </c>
      <c r="B96" s="595" t="s">
        <v>6509</v>
      </c>
      <c r="C96" s="595" t="s">
        <v>10283</v>
      </c>
      <c r="D96" s="445"/>
      <c r="E96" s="445"/>
      <c r="F96" s="445"/>
      <c r="G96" s="445"/>
      <c r="H96" s="445"/>
      <c r="I96" s="445"/>
      <c r="J96" s="445"/>
      <c r="K96" s="445"/>
      <c r="L96" s="445"/>
      <c r="M96" s="445"/>
      <c r="N96" s="445"/>
      <c r="O96" s="445"/>
      <c r="P96" s="445"/>
    </row>
    <row r="97" spans="1:16">
      <c r="A97" s="595" t="s">
        <v>12618</v>
      </c>
      <c r="B97" s="595" t="s">
        <v>7389</v>
      </c>
      <c r="C97" s="445"/>
      <c r="D97" s="445"/>
      <c r="E97" s="445"/>
      <c r="F97" s="445"/>
      <c r="G97" s="445"/>
      <c r="H97" s="445"/>
      <c r="I97" s="445"/>
      <c r="J97" s="445"/>
      <c r="K97" s="445"/>
      <c r="L97" s="445"/>
      <c r="M97" s="445"/>
      <c r="N97" s="445"/>
      <c r="O97" s="445"/>
      <c r="P97" s="445"/>
    </row>
    <row r="98" spans="1:16">
      <c r="A98" s="595" t="s">
        <v>12619</v>
      </c>
      <c r="B98" s="595" t="s">
        <v>7821</v>
      </c>
      <c r="C98" s="445"/>
      <c r="D98" s="445"/>
      <c r="E98" s="445"/>
      <c r="F98" s="445"/>
      <c r="G98" s="445"/>
      <c r="H98" s="445"/>
      <c r="I98" s="445"/>
      <c r="J98" s="445"/>
      <c r="K98" s="445"/>
      <c r="L98" s="445"/>
      <c r="M98" s="445"/>
      <c r="N98" s="445"/>
      <c r="O98" s="445"/>
      <c r="P98" s="445"/>
    </row>
    <row r="99" spans="1:16">
      <c r="A99" s="595" t="s">
        <v>740</v>
      </c>
      <c r="B99" s="595" t="s">
        <v>10322</v>
      </c>
      <c r="C99" s="595" t="s">
        <v>12620</v>
      </c>
      <c r="D99" s="595" t="s">
        <v>12621</v>
      </c>
      <c r="E99" s="445"/>
      <c r="F99" s="445"/>
      <c r="G99" s="445"/>
      <c r="H99" s="445"/>
      <c r="I99" s="445"/>
      <c r="J99" s="445"/>
      <c r="K99" s="445"/>
      <c r="L99" s="445"/>
      <c r="M99" s="445"/>
      <c r="N99" s="445"/>
      <c r="O99" s="445"/>
      <c r="P99" s="445"/>
    </row>
    <row r="100" spans="1:16">
      <c r="A100" s="595" t="s">
        <v>7559</v>
      </c>
      <c r="B100" s="595" t="s">
        <v>12623</v>
      </c>
      <c r="C100" s="445"/>
      <c r="D100" s="445"/>
      <c r="E100" s="445"/>
      <c r="F100" s="445"/>
      <c r="G100" s="445"/>
      <c r="H100" s="445"/>
      <c r="I100" s="445"/>
      <c r="J100" s="445"/>
      <c r="K100" s="445"/>
      <c r="L100" s="445"/>
      <c r="M100" s="445"/>
      <c r="N100" s="445"/>
      <c r="O100" s="445"/>
      <c r="P100" s="445"/>
    </row>
    <row r="101" spans="1:16">
      <c r="A101" s="595" t="s">
        <v>8974</v>
      </c>
      <c r="B101" s="595" t="s">
        <v>12625</v>
      </c>
      <c r="C101" s="445"/>
      <c r="D101" s="445"/>
      <c r="E101" s="445"/>
      <c r="F101" s="445"/>
      <c r="G101" s="445"/>
      <c r="H101" s="445"/>
      <c r="I101" s="445"/>
      <c r="J101" s="445"/>
      <c r="K101" s="445"/>
      <c r="L101" s="445"/>
      <c r="M101" s="445"/>
      <c r="N101" s="445"/>
      <c r="O101" s="445"/>
      <c r="P101" s="445"/>
    </row>
    <row r="102" spans="1:16">
      <c r="A102" s="595" t="s">
        <v>7037</v>
      </c>
      <c r="B102" s="595" t="s">
        <v>12626</v>
      </c>
      <c r="C102" s="595" t="s">
        <v>9493</v>
      </c>
      <c r="D102" s="445"/>
      <c r="E102" s="445"/>
      <c r="F102" s="445"/>
      <c r="G102" s="445"/>
      <c r="H102" s="445"/>
      <c r="I102" s="445"/>
      <c r="J102" s="445"/>
      <c r="K102" s="445"/>
      <c r="L102" s="445"/>
      <c r="M102" s="445"/>
      <c r="N102" s="445"/>
      <c r="O102" s="445"/>
      <c r="P102" s="445"/>
    </row>
    <row r="103" spans="1:16">
      <c r="A103" s="595" t="s">
        <v>12627</v>
      </c>
      <c r="B103" s="595" t="s">
        <v>1144</v>
      </c>
      <c r="C103" s="595" t="s">
        <v>12628</v>
      </c>
      <c r="D103" s="595" t="s">
        <v>11356</v>
      </c>
      <c r="E103" s="445"/>
      <c r="F103" s="445"/>
      <c r="G103" s="445"/>
      <c r="H103" s="445"/>
      <c r="I103" s="445"/>
      <c r="J103" s="445"/>
      <c r="K103" s="445"/>
      <c r="L103" s="445"/>
      <c r="M103" s="445"/>
      <c r="N103" s="445"/>
      <c r="O103" s="445"/>
      <c r="P103" s="445"/>
    </row>
    <row r="104" spans="1:16">
      <c r="A104" s="595" t="s">
        <v>8340</v>
      </c>
      <c r="B104" s="595" t="s">
        <v>12629</v>
      </c>
      <c r="C104" s="445"/>
      <c r="D104" s="445"/>
      <c r="E104" s="445"/>
      <c r="F104" s="445"/>
      <c r="G104" s="445"/>
      <c r="H104" s="445"/>
      <c r="I104" s="445"/>
      <c r="J104" s="445"/>
      <c r="K104" s="445"/>
      <c r="L104" s="445"/>
      <c r="M104" s="445"/>
      <c r="N104" s="445"/>
      <c r="O104" s="445"/>
      <c r="P104" s="445"/>
    </row>
    <row r="105" spans="1:16">
      <c r="A105" s="595" t="s">
        <v>12226</v>
      </c>
      <c r="B105" s="595" t="s">
        <v>12632</v>
      </c>
      <c r="C105" s="445"/>
      <c r="D105" s="445"/>
      <c r="E105" s="445"/>
      <c r="F105" s="445"/>
      <c r="G105" s="445"/>
      <c r="H105" s="445"/>
      <c r="I105" s="445"/>
      <c r="J105" s="445"/>
      <c r="K105" s="445"/>
      <c r="L105" s="445"/>
      <c r="M105" s="445"/>
      <c r="N105" s="445"/>
      <c r="O105" s="445"/>
      <c r="P105" s="445"/>
    </row>
    <row r="106" spans="1:16">
      <c r="A106" s="595" t="s">
        <v>12634</v>
      </c>
      <c r="B106" s="595" t="s">
        <v>5667</v>
      </c>
      <c r="C106" s="445"/>
      <c r="D106" s="445"/>
      <c r="E106" s="445"/>
      <c r="F106" s="445"/>
      <c r="G106" s="445"/>
      <c r="H106" s="445"/>
      <c r="I106" s="445"/>
      <c r="J106" s="445"/>
      <c r="K106" s="445"/>
      <c r="L106" s="445"/>
      <c r="M106" s="445"/>
      <c r="N106" s="445"/>
      <c r="O106" s="445"/>
      <c r="P106" s="445"/>
    </row>
    <row r="107" spans="1:16">
      <c r="A107" s="595" t="s">
        <v>12636</v>
      </c>
      <c r="B107" s="595" t="s">
        <v>11855</v>
      </c>
      <c r="C107" s="445"/>
      <c r="D107" s="445"/>
      <c r="E107" s="445"/>
      <c r="F107" s="445"/>
      <c r="G107" s="445"/>
      <c r="H107" s="445"/>
      <c r="I107" s="445"/>
      <c r="J107" s="445"/>
      <c r="K107" s="445"/>
      <c r="L107" s="445"/>
      <c r="M107" s="445"/>
      <c r="N107" s="445"/>
      <c r="O107" s="445"/>
      <c r="P107" s="445"/>
    </row>
    <row r="108" spans="1:16">
      <c r="A108" s="595" t="s">
        <v>167</v>
      </c>
      <c r="B108" s="595" t="s">
        <v>12637</v>
      </c>
      <c r="C108" s="595" t="s">
        <v>295</v>
      </c>
      <c r="D108" s="595" t="s">
        <v>3273</v>
      </c>
      <c r="E108" s="445"/>
      <c r="F108" s="445"/>
      <c r="G108" s="445"/>
      <c r="H108" s="445"/>
      <c r="I108" s="445"/>
      <c r="J108" s="445"/>
      <c r="K108" s="445"/>
      <c r="L108" s="445"/>
      <c r="M108" s="445"/>
      <c r="N108" s="445"/>
      <c r="O108" s="445"/>
      <c r="P108" s="445"/>
    </row>
    <row r="109" spans="1:16">
      <c r="A109" s="595" t="s">
        <v>12638</v>
      </c>
      <c r="B109" s="595" t="s">
        <v>12639</v>
      </c>
      <c r="C109" s="445"/>
      <c r="D109" s="445"/>
      <c r="E109" s="445"/>
      <c r="F109" s="445"/>
      <c r="G109" s="445"/>
      <c r="H109" s="445"/>
      <c r="I109" s="445"/>
      <c r="J109" s="445"/>
      <c r="K109" s="445"/>
      <c r="L109" s="445"/>
      <c r="M109" s="445"/>
      <c r="N109" s="445"/>
      <c r="O109" s="445"/>
      <c r="P109" s="445"/>
    </row>
    <row r="110" spans="1:16">
      <c r="A110" s="595" t="s">
        <v>998</v>
      </c>
      <c r="B110" s="595" t="s">
        <v>3455</v>
      </c>
      <c r="C110" s="445"/>
      <c r="D110" s="445"/>
      <c r="E110" s="445"/>
      <c r="F110" s="445"/>
      <c r="G110" s="445"/>
      <c r="H110" s="445"/>
      <c r="I110" s="445"/>
      <c r="J110" s="445"/>
      <c r="K110" s="445"/>
      <c r="L110" s="445"/>
      <c r="M110" s="445"/>
      <c r="N110" s="445"/>
      <c r="O110" s="445"/>
      <c r="P110" s="445"/>
    </row>
    <row r="111" spans="1:16">
      <c r="A111" s="595" t="s">
        <v>12640</v>
      </c>
      <c r="B111" s="595" t="s">
        <v>12641</v>
      </c>
      <c r="C111" s="445"/>
      <c r="D111" s="445"/>
      <c r="E111" s="445"/>
      <c r="F111" s="445"/>
      <c r="G111" s="445"/>
      <c r="H111" s="445"/>
      <c r="I111" s="445"/>
      <c r="J111" s="445"/>
      <c r="K111" s="445"/>
      <c r="L111" s="445"/>
      <c r="M111" s="445"/>
      <c r="N111" s="445"/>
      <c r="O111" s="445"/>
      <c r="P111" s="445"/>
    </row>
    <row r="112" spans="1:16">
      <c r="A112" s="595" t="s">
        <v>12531</v>
      </c>
      <c r="B112" s="595" t="s">
        <v>12642</v>
      </c>
      <c r="C112" s="445"/>
      <c r="D112" s="445"/>
      <c r="E112" s="445"/>
      <c r="F112" s="445"/>
      <c r="G112" s="445"/>
      <c r="H112" s="445"/>
      <c r="I112" s="445"/>
      <c r="J112" s="445"/>
      <c r="K112" s="445"/>
      <c r="L112" s="445"/>
      <c r="M112" s="445"/>
      <c r="N112" s="445"/>
      <c r="O112" s="445"/>
      <c r="P112" s="445"/>
    </row>
    <row r="113" spans="1:16">
      <c r="A113" s="595" t="s">
        <v>9576</v>
      </c>
      <c r="B113" s="595" t="s">
        <v>12643</v>
      </c>
      <c r="C113" s="445"/>
      <c r="D113" s="445"/>
      <c r="E113" s="445"/>
      <c r="F113" s="445"/>
      <c r="G113" s="445"/>
      <c r="H113" s="445"/>
      <c r="I113" s="445"/>
      <c r="J113" s="445"/>
      <c r="K113" s="445"/>
      <c r="L113" s="445"/>
      <c r="M113" s="445"/>
      <c r="N113" s="445"/>
      <c r="O113" s="445"/>
      <c r="P113" s="445"/>
    </row>
    <row r="114" spans="1:16">
      <c r="A114" s="595" t="s">
        <v>12646</v>
      </c>
      <c r="B114" s="595" t="s">
        <v>12647</v>
      </c>
      <c r="C114" s="595" t="s">
        <v>7329</v>
      </c>
      <c r="D114" s="595" t="s">
        <v>12648</v>
      </c>
      <c r="E114" s="595" t="s">
        <v>9666</v>
      </c>
      <c r="F114" s="445"/>
      <c r="G114" s="445"/>
      <c r="H114" s="445"/>
      <c r="I114" s="445"/>
      <c r="J114" s="445"/>
      <c r="K114" s="445"/>
      <c r="L114" s="445"/>
      <c r="M114" s="445"/>
      <c r="N114" s="445"/>
      <c r="O114" s="445"/>
      <c r="P114" s="445"/>
    </row>
    <row r="115" spans="1:16">
      <c r="A115" s="595" t="s">
        <v>12650</v>
      </c>
      <c r="B115" s="595" t="s">
        <v>8388</v>
      </c>
      <c r="C115" s="595" t="s">
        <v>12652</v>
      </c>
      <c r="D115" s="445"/>
      <c r="E115" s="445"/>
      <c r="F115" s="445"/>
      <c r="G115" s="445"/>
      <c r="H115" s="445"/>
      <c r="I115" s="445"/>
      <c r="J115" s="445"/>
      <c r="K115" s="445"/>
      <c r="L115" s="445"/>
      <c r="M115" s="445"/>
      <c r="N115" s="445"/>
      <c r="O115" s="445"/>
      <c r="P115" s="445"/>
    </row>
    <row r="116" spans="1:16">
      <c r="A116" s="595" t="s">
        <v>451</v>
      </c>
      <c r="B116" s="595" t="s">
        <v>12654</v>
      </c>
      <c r="C116" s="445"/>
      <c r="D116" s="445"/>
      <c r="E116" s="445"/>
      <c r="F116" s="445"/>
      <c r="G116" s="445"/>
      <c r="H116" s="445"/>
      <c r="I116" s="445"/>
      <c r="J116" s="445"/>
      <c r="K116" s="445"/>
      <c r="L116" s="445"/>
      <c r="M116" s="445"/>
      <c r="N116" s="445"/>
      <c r="O116" s="445"/>
      <c r="P116" s="445"/>
    </row>
    <row r="117" spans="1:16">
      <c r="A117" s="595" t="s">
        <v>12657</v>
      </c>
      <c r="B117" s="595" t="s">
        <v>12658</v>
      </c>
      <c r="C117" s="595" t="s">
        <v>8942</v>
      </c>
      <c r="D117" s="595" t="s">
        <v>12660</v>
      </c>
      <c r="E117" s="595" t="s">
        <v>47</v>
      </c>
      <c r="F117" s="445"/>
      <c r="G117" s="445"/>
      <c r="H117" s="445"/>
      <c r="I117" s="445"/>
      <c r="J117" s="445"/>
      <c r="K117" s="445"/>
      <c r="L117" s="445"/>
      <c r="M117" s="445"/>
      <c r="N117" s="445"/>
      <c r="O117" s="445"/>
      <c r="P117" s="445"/>
    </row>
    <row r="118" spans="1:16">
      <c r="A118" s="595" t="s">
        <v>12661</v>
      </c>
      <c r="B118" s="595" t="s">
        <v>10461</v>
      </c>
      <c r="C118" s="595" t="s">
        <v>12663</v>
      </c>
      <c r="D118" s="445"/>
      <c r="E118" s="445"/>
      <c r="F118" s="445"/>
      <c r="G118" s="445"/>
      <c r="H118" s="445"/>
      <c r="I118" s="445"/>
      <c r="J118" s="445"/>
      <c r="K118" s="445"/>
      <c r="L118" s="445"/>
      <c r="M118" s="445"/>
      <c r="N118" s="445"/>
      <c r="O118" s="445"/>
      <c r="P118" s="445"/>
    </row>
    <row r="119" spans="1:16">
      <c r="A119" s="595" t="s">
        <v>1054</v>
      </c>
      <c r="B119" s="595" t="s">
        <v>12581</v>
      </c>
      <c r="C119" s="595" t="s">
        <v>11273</v>
      </c>
      <c r="D119" s="595" t="s">
        <v>8087</v>
      </c>
      <c r="E119" s="595" t="s">
        <v>1809</v>
      </c>
      <c r="F119" s="595" t="s">
        <v>12652</v>
      </c>
      <c r="G119" s="445"/>
      <c r="H119" s="445"/>
      <c r="I119" s="445"/>
      <c r="J119" s="445"/>
      <c r="K119" s="445"/>
      <c r="L119" s="445"/>
      <c r="M119" s="445"/>
      <c r="N119" s="445"/>
      <c r="O119" s="445"/>
      <c r="P119" s="445"/>
    </row>
    <row r="120" spans="1:16">
      <c r="A120" s="595" t="s">
        <v>2577</v>
      </c>
      <c r="B120" s="595" t="s">
        <v>4207</v>
      </c>
      <c r="C120" s="445"/>
      <c r="D120" s="445"/>
      <c r="E120" s="445"/>
      <c r="F120" s="445"/>
      <c r="G120" s="445"/>
      <c r="H120" s="445"/>
      <c r="I120" s="445"/>
      <c r="J120" s="445"/>
      <c r="K120" s="445"/>
      <c r="L120" s="445"/>
      <c r="M120" s="445"/>
      <c r="N120" s="445"/>
      <c r="O120" s="445"/>
      <c r="P120" s="445"/>
    </row>
    <row r="121" spans="1:16">
      <c r="A121" s="595" t="s">
        <v>12664</v>
      </c>
      <c r="B121" s="595" t="s">
        <v>7527</v>
      </c>
      <c r="C121" s="595" t="s">
        <v>1096</v>
      </c>
      <c r="D121" s="595" t="s">
        <v>11368</v>
      </c>
      <c r="E121" s="595" t="s">
        <v>5481</v>
      </c>
      <c r="F121" s="595" t="s">
        <v>548</v>
      </c>
      <c r="G121" s="445"/>
      <c r="H121" s="445"/>
      <c r="I121" s="445"/>
      <c r="J121" s="445"/>
      <c r="K121" s="445"/>
      <c r="L121" s="445"/>
      <c r="M121" s="445"/>
      <c r="N121" s="445"/>
      <c r="O121" s="445"/>
      <c r="P121" s="445"/>
    </row>
    <row r="122" spans="1:16">
      <c r="A122" s="595" t="s">
        <v>9155</v>
      </c>
      <c r="B122" s="595" t="s">
        <v>12652</v>
      </c>
      <c r="C122" s="445"/>
      <c r="D122" s="445"/>
      <c r="E122" s="445"/>
      <c r="F122" s="445"/>
      <c r="G122" s="445"/>
      <c r="H122" s="445"/>
      <c r="I122" s="445"/>
      <c r="J122" s="445"/>
      <c r="K122" s="445"/>
      <c r="L122" s="445"/>
      <c r="M122" s="445"/>
      <c r="N122" s="445"/>
      <c r="O122" s="445"/>
      <c r="P122" s="445"/>
    </row>
    <row r="123" spans="1:16">
      <c r="A123" s="595" t="s">
        <v>12044</v>
      </c>
      <c r="B123" s="595" t="s">
        <v>12665</v>
      </c>
      <c r="C123" s="445"/>
      <c r="D123" s="445"/>
      <c r="E123" s="445"/>
      <c r="F123" s="445"/>
      <c r="G123" s="445"/>
      <c r="H123" s="445"/>
      <c r="I123" s="445"/>
      <c r="J123" s="445"/>
      <c r="K123" s="445"/>
      <c r="L123" s="445"/>
      <c r="M123" s="445"/>
      <c r="N123" s="445"/>
      <c r="O123" s="445"/>
      <c r="P123" s="445"/>
    </row>
    <row r="124" spans="1:16">
      <c r="A124" s="595" t="s">
        <v>7201</v>
      </c>
      <c r="B124" s="595" t="s">
        <v>7044</v>
      </c>
      <c r="C124" s="445"/>
      <c r="D124" s="445"/>
      <c r="E124" s="445"/>
      <c r="F124" s="445"/>
      <c r="G124" s="445"/>
      <c r="H124" s="445"/>
      <c r="I124" s="445"/>
      <c r="J124" s="445"/>
      <c r="K124" s="445"/>
      <c r="L124" s="445"/>
      <c r="M124" s="445"/>
      <c r="N124" s="445"/>
      <c r="O124" s="445"/>
      <c r="P124" s="445"/>
    </row>
    <row r="125" spans="1:16">
      <c r="A125" s="595" t="s">
        <v>12666</v>
      </c>
      <c r="B125" s="595" t="s">
        <v>12667</v>
      </c>
      <c r="C125" s="595" t="s">
        <v>4842</v>
      </c>
      <c r="D125" s="445"/>
      <c r="E125" s="445"/>
      <c r="F125" s="445"/>
      <c r="G125" s="445"/>
      <c r="H125" s="445"/>
      <c r="I125" s="445"/>
      <c r="J125" s="445"/>
      <c r="K125" s="445"/>
      <c r="L125" s="445"/>
      <c r="M125" s="445"/>
      <c r="N125" s="445"/>
      <c r="O125" s="445"/>
      <c r="P125" s="445"/>
    </row>
    <row r="126" spans="1:16">
      <c r="A126" s="595" t="s">
        <v>12668</v>
      </c>
      <c r="B126" s="595" t="s">
        <v>12670</v>
      </c>
      <c r="C126" s="445"/>
      <c r="D126" s="445"/>
      <c r="E126" s="445"/>
      <c r="F126" s="445"/>
      <c r="G126" s="445"/>
      <c r="H126" s="445"/>
      <c r="I126" s="445"/>
      <c r="J126" s="445"/>
      <c r="K126" s="445"/>
      <c r="L126" s="445"/>
      <c r="M126" s="445"/>
      <c r="N126" s="445"/>
      <c r="O126" s="445"/>
      <c r="P126" s="445"/>
    </row>
    <row r="127" spans="1:16">
      <c r="A127" s="595" t="s">
        <v>9679</v>
      </c>
      <c r="B127" s="595" t="s">
        <v>5304</v>
      </c>
      <c r="C127" s="595" t="s">
        <v>12674</v>
      </c>
      <c r="D127" s="445"/>
      <c r="E127" s="445"/>
      <c r="F127" s="445"/>
      <c r="G127" s="445"/>
      <c r="H127" s="445"/>
      <c r="I127" s="445"/>
      <c r="J127" s="445"/>
      <c r="K127" s="445"/>
      <c r="L127" s="445"/>
      <c r="M127" s="445"/>
      <c r="N127" s="445"/>
      <c r="O127" s="445"/>
      <c r="P127" s="445"/>
    </row>
    <row r="128" spans="1:16">
      <c r="A128" s="595" t="s">
        <v>12675</v>
      </c>
      <c r="B128" s="595" t="s">
        <v>3499</v>
      </c>
      <c r="C128" s="445"/>
      <c r="D128" s="445"/>
      <c r="E128" s="445"/>
      <c r="F128" s="445"/>
      <c r="G128" s="445"/>
      <c r="H128" s="445"/>
      <c r="I128" s="445"/>
      <c r="J128" s="445"/>
      <c r="K128" s="445"/>
      <c r="L128" s="445"/>
      <c r="M128" s="445"/>
      <c r="N128" s="445"/>
      <c r="O128" s="445"/>
      <c r="P128" s="445"/>
    </row>
    <row r="129" spans="1:16">
      <c r="A129" s="595" t="s">
        <v>956</v>
      </c>
      <c r="B129" s="595" t="s">
        <v>10557</v>
      </c>
      <c r="C129" s="445"/>
      <c r="D129" s="445"/>
      <c r="E129" s="445"/>
      <c r="F129" s="445"/>
      <c r="G129" s="445"/>
      <c r="H129" s="445"/>
      <c r="I129" s="445"/>
      <c r="J129" s="445"/>
      <c r="K129" s="445"/>
      <c r="L129" s="445"/>
      <c r="M129" s="445"/>
      <c r="N129" s="445"/>
      <c r="O129" s="445"/>
      <c r="P129" s="445"/>
    </row>
    <row r="130" spans="1:16">
      <c r="A130" s="595" t="s">
        <v>11406</v>
      </c>
      <c r="B130" s="595" t="s">
        <v>12544</v>
      </c>
      <c r="C130" s="595" t="s">
        <v>12678</v>
      </c>
      <c r="D130" s="445"/>
      <c r="E130" s="445"/>
      <c r="F130" s="445"/>
      <c r="G130" s="445"/>
      <c r="H130" s="445"/>
      <c r="I130" s="445"/>
      <c r="J130" s="445"/>
      <c r="K130" s="445"/>
      <c r="L130" s="445"/>
      <c r="M130" s="445"/>
      <c r="N130" s="445"/>
      <c r="O130" s="445"/>
      <c r="P130" s="445"/>
    </row>
    <row r="131" spans="1:16">
      <c r="A131" s="595" t="s">
        <v>6108</v>
      </c>
      <c r="B131" s="595" t="s">
        <v>2834</v>
      </c>
      <c r="C131" s="445"/>
      <c r="D131" s="445"/>
      <c r="E131" s="445"/>
      <c r="F131" s="445"/>
      <c r="G131" s="445"/>
      <c r="H131" s="445"/>
      <c r="I131" s="445"/>
      <c r="J131" s="445"/>
      <c r="K131" s="445"/>
      <c r="L131" s="445"/>
      <c r="M131" s="445"/>
      <c r="N131" s="445"/>
      <c r="O131" s="445"/>
      <c r="P131" s="445"/>
    </row>
    <row r="132" spans="1:16">
      <c r="A132" s="595" t="s">
        <v>975</v>
      </c>
      <c r="B132" s="595" t="s">
        <v>11197</v>
      </c>
      <c r="C132" s="595" t="s">
        <v>5271</v>
      </c>
      <c r="D132" s="445"/>
      <c r="E132" s="445"/>
      <c r="F132" s="445"/>
      <c r="G132" s="445"/>
      <c r="H132" s="445"/>
      <c r="I132" s="445"/>
      <c r="J132" s="445"/>
      <c r="K132" s="445"/>
      <c r="L132" s="445"/>
      <c r="M132" s="445"/>
      <c r="N132" s="445"/>
      <c r="O132" s="445"/>
      <c r="P132" s="445"/>
    </row>
    <row r="133" spans="1:16">
      <c r="A133" s="595" t="s">
        <v>5562</v>
      </c>
      <c r="B133" s="595" t="s">
        <v>12680</v>
      </c>
      <c r="C133" s="595" t="s">
        <v>8370</v>
      </c>
      <c r="D133" s="595" t="s">
        <v>10093</v>
      </c>
      <c r="E133" s="445"/>
      <c r="F133" s="445"/>
      <c r="G133" s="445"/>
      <c r="H133" s="445"/>
      <c r="I133" s="445"/>
      <c r="J133" s="445"/>
      <c r="K133" s="445"/>
      <c r="L133" s="445"/>
      <c r="M133" s="445"/>
      <c r="N133" s="445"/>
      <c r="O133" s="445"/>
      <c r="P133" s="445"/>
    </row>
    <row r="134" spans="1:16">
      <c r="A134" s="595" t="s">
        <v>9438</v>
      </c>
      <c r="B134" s="595" t="s">
        <v>7317</v>
      </c>
      <c r="C134" s="595" t="s">
        <v>12681</v>
      </c>
      <c r="D134" s="445"/>
      <c r="E134" s="445"/>
      <c r="F134" s="445"/>
      <c r="G134" s="445"/>
      <c r="H134" s="445"/>
      <c r="I134" s="445"/>
      <c r="J134" s="445"/>
      <c r="K134" s="445"/>
      <c r="L134" s="445"/>
      <c r="M134" s="445"/>
      <c r="N134" s="445"/>
      <c r="O134" s="445"/>
      <c r="P134" s="445"/>
    </row>
    <row r="135" spans="1:16">
      <c r="A135" s="595" t="s">
        <v>12682</v>
      </c>
      <c r="B135" s="595" t="s">
        <v>10797</v>
      </c>
      <c r="C135" s="445"/>
      <c r="D135" s="445"/>
      <c r="E135" s="445"/>
      <c r="F135" s="445"/>
      <c r="G135" s="445"/>
      <c r="H135" s="445"/>
      <c r="I135" s="445"/>
      <c r="J135" s="445"/>
      <c r="K135" s="445"/>
      <c r="L135" s="445"/>
      <c r="M135" s="445"/>
      <c r="N135" s="445"/>
      <c r="O135" s="445"/>
      <c r="P135" s="445"/>
    </row>
    <row r="136" spans="1:16">
      <c r="A136" s="595" t="s">
        <v>12685</v>
      </c>
      <c r="B136" s="595" t="s">
        <v>12686</v>
      </c>
      <c r="C136" s="595" t="s">
        <v>9039</v>
      </c>
      <c r="D136" s="445"/>
      <c r="E136" s="445"/>
      <c r="F136" s="445"/>
      <c r="G136" s="445"/>
      <c r="H136" s="445"/>
      <c r="I136" s="445"/>
      <c r="J136" s="445"/>
      <c r="K136" s="445"/>
      <c r="L136" s="445"/>
      <c r="M136" s="445"/>
      <c r="N136" s="445"/>
      <c r="O136" s="445"/>
      <c r="P136" s="445"/>
    </row>
    <row r="137" spans="1:16">
      <c r="A137" s="595" t="s">
        <v>3846</v>
      </c>
      <c r="B137" s="595" t="s">
        <v>5890</v>
      </c>
      <c r="C137" s="595" t="s">
        <v>1174</v>
      </c>
      <c r="D137" s="445"/>
      <c r="E137" s="445"/>
      <c r="F137" s="445"/>
      <c r="G137" s="445"/>
      <c r="H137" s="445"/>
      <c r="I137" s="445"/>
      <c r="J137" s="445"/>
      <c r="K137" s="445"/>
      <c r="L137" s="445"/>
      <c r="M137" s="445"/>
      <c r="N137" s="445"/>
      <c r="O137" s="445"/>
      <c r="P137" s="445"/>
    </row>
    <row r="138" spans="1:16">
      <c r="A138" s="595" t="s">
        <v>10912</v>
      </c>
      <c r="B138" s="595" t="s">
        <v>10041</v>
      </c>
      <c r="C138" s="595" t="s">
        <v>12687</v>
      </c>
      <c r="D138" s="445"/>
      <c r="E138" s="445"/>
      <c r="F138" s="445"/>
      <c r="G138" s="445"/>
      <c r="H138" s="445"/>
      <c r="I138" s="445"/>
      <c r="J138" s="445"/>
      <c r="K138" s="445"/>
      <c r="L138" s="445"/>
      <c r="M138" s="445"/>
      <c r="N138" s="445"/>
      <c r="O138" s="445"/>
      <c r="P138" s="445"/>
    </row>
    <row r="139" spans="1:16">
      <c r="A139" s="595" t="s">
        <v>1124</v>
      </c>
      <c r="B139" s="595" t="s">
        <v>6689</v>
      </c>
      <c r="C139" s="595" t="s">
        <v>1532</v>
      </c>
      <c r="D139" s="595" t="s">
        <v>12495</v>
      </c>
      <c r="E139" s="445"/>
      <c r="F139" s="445"/>
      <c r="G139" s="445"/>
      <c r="H139" s="445"/>
      <c r="I139" s="445"/>
      <c r="J139" s="445"/>
      <c r="K139" s="445"/>
      <c r="L139" s="445"/>
      <c r="M139" s="445"/>
      <c r="N139" s="445"/>
      <c r="O139" s="445"/>
      <c r="P139" s="445"/>
    </row>
    <row r="140" spans="1:16">
      <c r="A140" s="595" t="s">
        <v>453</v>
      </c>
      <c r="B140" s="595" t="s">
        <v>12480</v>
      </c>
      <c r="C140" s="595" t="s">
        <v>5815</v>
      </c>
      <c r="D140" s="445"/>
      <c r="E140" s="445"/>
      <c r="F140" s="445"/>
      <c r="G140" s="445"/>
      <c r="H140" s="445"/>
      <c r="I140" s="445"/>
      <c r="J140" s="445"/>
      <c r="K140" s="445"/>
      <c r="L140" s="445"/>
      <c r="M140" s="445"/>
      <c r="N140" s="445"/>
      <c r="O140" s="445"/>
      <c r="P140" s="445"/>
    </row>
    <row r="141" spans="1:16">
      <c r="A141" s="595" t="s">
        <v>12688</v>
      </c>
      <c r="B141" s="595" t="s">
        <v>11458</v>
      </c>
      <c r="C141" s="595" t="s">
        <v>12689</v>
      </c>
      <c r="D141" s="595" t="s">
        <v>2553</v>
      </c>
      <c r="E141" s="595" t="s">
        <v>12691</v>
      </c>
      <c r="F141" s="445"/>
      <c r="G141" s="445"/>
      <c r="H141" s="445"/>
      <c r="I141" s="445"/>
      <c r="J141" s="445"/>
      <c r="K141" s="445"/>
      <c r="L141" s="445"/>
      <c r="M141" s="445"/>
      <c r="N141" s="445"/>
      <c r="O141" s="445"/>
      <c r="P141" s="445"/>
    </row>
    <row r="142" spans="1:16">
      <c r="A142" s="595" t="s">
        <v>2120</v>
      </c>
      <c r="B142" s="595" t="s">
        <v>9988</v>
      </c>
      <c r="C142" s="595" t="s">
        <v>12692</v>
      </c>
      <c r="D142" s="595" t="s">
        <v>11064</v>
      </c>
      <c r="E142" s="595" t="s">
        <v>12695</v>
      </c>
      <c r="F142" s="445"/>
      <c r="G142" s="445"/>
      <c r="H142" s="445"/>
      <c r="I142" s="445"/>
      <c r="J142" s="445"/>
      <c r="K142" s="445"/>
      <c r="L142" s="445"/>
      <c r="M142" s="445"/>
      <c r="N142" s="445"/>
      <c r="O142" s="445"/>
      <c r="P142" s="445"/>
    </row>
    <row r="143" spans="1:16">
      <c r="A143" s="595" t="s">
        <v>5017</v>
      </c>
      <c r="B143" s="595" t="s">
        <v>7432</v>
      </c>
      <c r="C143" s="595" t="s">
        <v>12696</v>
      </c>
      <c r="D143" s="595" t="s">
        <v>1936</v>
      </c>
      <c r="E143" s="595" t="s">
        <v>12697</v>
      </c>
      <c r="F143" s="595" t="s">
        <v>12698</v>
      </c>
      <c r="G143" s="445"/>
      <c r="H143" s="445"/>
      <c r="I143" s="445"/>
      <c r="J143" s="445"/>
      <c r="K143" s="445"/>
      <c r="L143" s="445"/>
      <c r="M143" s="445"/>
      <c r="N143" s="445"/>
      <c r="O143" s="445"/>
      <c r="P143" s="445"/>
    </row>
    <row r="144" spans="1:16">
      <c r="A144" s="595" t="s">
        <v>12701</v>
      </c>
      <c r="B144" s="595" t="s">
        <v>11842</v>
      </c>
      <c r="C144" s="445"/>
      <c r="D144" s="445"/>
      <c r="E144" s="445"/>
      <c r="F144" s="445"/>
      <c r="G144" s="445"/>
      <c r="H144" s="445"/>
      <c r="I144" s="445"/>
      <c r="J144" s="445"/>
      <c r="K144" s="445"/>
      <c r="L144" s="445"/>
      <c r="M144" s="445"/>
      <c r="N144" s="445"/>
      <c r="O144" s="445"/>
      <c r="P144" s="445"/>
    </row>
    <row r="145" spans="1:16">
      <c r="A145" s="595" t="s">
        <v>7775</v>
      </c>
      <c r="B145" s="595" t="s">
        <v>12559</v>
      </c>
      <c r="C145" s="595" t="s">
        <v>5008</v>
      </c>
      <c r="D145" s="445"/>
      <c r="E145" s="445"/>
      <c r="F145" s="445"/>
      <c r="G145" s="445"/>
      <c r="H145" s="445"/>
      <c r="I145" s="445"/>
      <c r="J145" s="445"/>
      <c r="K145" s="445"/>
      <c r="L145" s="445"/>
      <c r="M145" s="445"/>
      <c r="N145" s="445"/>
      <c r="O145" s="445"/>
      <c r="P145" s="445"/>
    </row>
    <row r="146" spans="1:16">
      <c r="A146" s="595" t="s">
        <v>12702</v>
      </c>
      <c r="B146" s="595" t="s">
        <v>12706</v>
      </c>
      <c r="C146" s="445"/>
      <c r="D146" s="445"/>
      <c r="E146" s="445"/>
      <c r="F146" s="445"/>
      <c r="G146" s="445"/>
      <c r="H146" s="445"/>
      <c r="I146" s="445"/>
      <c r="J146" s="445"/>
      <c r="K146" s="445"/>
      <c r="L146" s="445"/>
      <c r="M146" s="445"/>
      <c r="N146" s="445"/>
      <c r="O146" s="445"/>
      <c r="P146" s="445"/>
    </row>
    <row r="147" spans="1:16">
      <c r="A147" s="595" t="s">
        <v>12708</v>
      </c>
      <c r="B147" s="595" t="s">
        <v>10808</v>
      </c>
      <c r="C147" s="595" t="s">
        <v>5519</v>
      </c>
      <c r="D147" s="595" t="s">
        <v>12710</v>
      </c>
      <c r="E147" s="595" t="s">
        <v>12712</v>
      </c>
      <c r="F147" s="595" t="s">
        <v>7001</v>
      </c>
      <c r="G147" s="445"/>
      <c r="H147" s="445"/>
      <c r="I147" s="445"/>
      <c r="J147" s="445"/>
      <c r="K147" s="445"/>
      <c r="L147" s="445"/>
      <c r="M147" s="445"/>
      <c r="N147" s="445"/>
      <c r="O147" s="445"/>
      <c r="P147" s="445"/>
    </row>
    <row r="148" spans="1:16">
      <c r="A148" s="595" t="s">
        <v>12713</v>
      </c>
      <c r="B148" s="595" t="s">
        <v>12715</v>
      </c>
      <c r="C148" s="595" t="s">
        <v>12717</v>
      </c>
      <c r="D148" s="595" t="s">
        <v>12720</v>
      </c>
      <c r="E148" s="595" t="s">
        <v>1478</v>
      </c>
      <c r="F148" s="595" t="s">
        <v>12721</v>
      </c>
      <c r="G148" s="445"/>
      <c r="H148" s="445"/>
      <c r="I148" s="445"/>
      <c r="J148" s="445"/>
      <c r="K148" s="445"/>
      <c r="L148" s="445"/>
      <c r="M148" s="445"/>
      <c r="N148" s="445"/>
      <c r="O148" s="445"/>
      <c r="P148" s="445"/>
    </row>
    <row r="149" spans="1:16">
      <c r="A149" s="595" t="s">
        <v>9708</v>
      </c>
      <c r="B149" s="595" t="s">
        <v>7415</v>
      </c>
      <c r="C149" s="595" t="s">
        <v>8441</v>
      </c>
      <c r="D149" s="595" t="s">
        <v>2333</v>
      </c>
      <c r="E149" s="595" t="s">
        <v>9940</v>
      </c>
      <c r="F149" s="445"/>
      <c r="G149" s="445"/>
      <c r="H149" s="445"/>
      <c r="I149" s="445"/>
      <c r="J149" s="445"/>
      <c r="K149" s="445"/>
      <c r="L149" s="445"/>
      <c r="M149" s="445"/>
      <c r="N149" s="445"/>
      <c r="O149" s="445"/>
      <c r="P149" s="445"/>
    </row>
    <row r="150" spans="1:16">
      <c r="A150" s="595" t="s">
        <v>8745</v>
      </c>
      <c r="B150" s="595" t="s">
        <v>9963</v>
      </c>
      <c r="C150" s="445"/>
      <c r="D150" s="445"/>
      <c r="E150" s="445"/>
      <c r="F150" s="445"/>
      <c r="G150" s="445"/>
      <c r="H150" s="445"/>
      <c r="I150" s="445"/>
      <c r="J150" s="445"/>
      <c r="K150" s="445"/>
      <c r="L150" s="445"/>
      <c r="M150" s="445"/>
      <c r="N150" s="445"/>
      <c r="O150" s="445"/>
      <c r="P150" s="445"/>
    </row>
    <row r="151" spans="1:16">
      <c r="A151" s="595" t="s">
        <v>4323</v>
      </c>
      <c r="B151" s="595" t="s">
        <v>9734</v>
      </c>
      <c r="C151" s="595" t="s">
        <v>12723</v>
      </c>
      <c r="D151" s="445"/>
      <c r="E151" s="445"/>
      <c r="F151" s="445"/>
      <c r="G151" s="445"/>
      <c r="H151" s="445"/>
      <c r="I151" s="445"/>
      <c r="J151" s="445"/>
      <c r="K151" s="445"/>
      <c r="L151" s="445"/>
      <c r="M151" s="445"/>
      <c r="N151" s="445"/>
      <c r="O151" s="445"/>
      <c r="P151" s="445"/>
    </row>
    <row r="152" spans="1:16">
      <c r="A152" s="595" t="s">
        <v>6745</v>
      </c>
      <c r="B152" s="595" t="s">
        <v>10794</v>
      </c>
      <c r="C152" s="445"/>
      <c r="D152" s="445"/>
      <c r="E152" s="445"/>
      <c r="F152" s="445"/>
      <c r="G152" s="445"/>
      <c r="H152" s="445"/>
      <c r="I152" s="445"/>
      <c r="J152" s="445"/>
      <c r="K152" s="445"/>
      <c r="L152" s="445"/>
      <c r="M152" s="445"/>
      <c r="N152" s="445"/>
      <c r="O152" s="445"/>
      <c r="P152" s="445"/>
    </row>
    <row r="153" spans="1:16">
      <c r="A153" s="595" t="s">
        <v>11663</v>
      </c>
      <c r="B153" s="595" t="s">
        <v>356</v>
      </c>
      <c r="C153" s="595" t="s">
        <v>12724</v>
      </c>
      <c r="D153" s="595" t="s">
        <v>4786</v>
      </c>
      <c r="E153" s="595" t="s">
        <v>8310</v>
      </c>
      <c r="F153" s="595" t="s">
        <v>6049</v>
      </c>
      <c r="G153" s="445"/>
      <c r="H153" s="445"/>
      <c r="I153" s="445"/>
      <c r="J153" s="445"/>
      <c r="K153" s="445"/>
      <c r="L153" s="445"/>
      <c r="M153" s="445"/>
      <c r="N153" s="445"/>
      <c r="O153" s="445"/>
      <c r="P153" s="445"/>
    </row>
    <row r="154" spans="1:16">
      <c r="A154" s="595" t="s">
        <v>12726</v>
      </c>
      <c r="B154" s="595" t="s">
        <v>12729</v>
      </c>
      <c r="C154" s="595" t="s">
        <v>12242</v>
      </c>
      <c r="D154" s="595" t="s">
        <v>4754</v>
      </c>
      <c r="E154" s="595" t="s">
        <v>12730</v>
      </c>
      <c r="F154" s="595" t="s">
        <v>6734</v>
      </c>
      <c r="G154" s="445"/>
      <c r="H154" s="445"/>
      <c r="I154" s="445"/>
      <c r="J154" s="445"/>
      <c r="K154" s="445"/>
      <c r="L154" s="445"/>
      <c r="M154" s="445"/>
      <c r="N154" s="445"/>
      <c r="O154" s="445"/>
      <c r="P154" s="445"/>
    </row>
    <row r="155" spans="1:16">
      <c r="A155" s="595" t="s">
        <v>9046</v>
      </c>
      <c r="B155" s="595" t="s">
        <v>1113</v>
      </c>
      <c r="C155" s="595" t="s">
        <v>5705</v>
      </c>
      <c r="D155" s="595" t="s">
        <v>3869</v>
      </c>
      <c r="E155" s="595" t="s">
        <v>12731</v>
      </c>
      <c r="F155" s="595" t="s">
        <v>12733</v>
      </c>
      <c r="G155" s="445"/>
      <c r="H155" s="445"/>
      <c r="I155" s="445"/>
      <c r="J155" s="445"/>
      <c r="K155" s="445"/>
      <c r="L155" s="445"/>
      <c r="M155" s="445"/>
      <c r="N155" s="445"/>
      <c r="O155" s="445"/>
      <c r="P155" s="445"/>
    </row>
    <row r="156" spans="1:16">
      <c r="A156" s="595" t="s">
        <v>12735</v>
      </c>
      <c r="B156" s="595" t="s">
        <v>12736</v>
      </c>
      <c r="C156" s="445"/>
      <c r="D156" s="445"/>
      <c r="E156" s="445"/>
      <c r="F156" s="445"/>
      <c r="G156" s="445"/>
      <c r="H156" s="445"/>
      <c r="I156" s="445"/>
      <c r="J156" s="445"/>
      <c r="K156" s="445"/>
      <c r="L156" s="445"/>
      <c r="M156" s="445"/>
      <c r="N156" s="445"/>
      <c r="O156" s="445"/>
      <c r="P156" s="445"/>
    </row>
    <row r="157" spans="1:16">
      <c r="A157" s="595" t="s">
        <v>12738</v>
      </c>
      <c r="B157" s="595" t="s">
        <v>3915</v>
      </c>
      <c r="C157" s="445"/>
      <c r="D157" s="445"/>
      <c r="E157" s="445"/>
      <c r="F157" s="445"/>
      <c r="G157" s="445"/>
      <c r="H157" s="445"/>
      <c r="I157" s="445"/>
      <c r="J157" s="445"/>
      <c r="K157" s="445"/>
      <c r="L157" s="445"/>
      <c r="M157" s="445"/>
      <c r="N157" s="445"/>
      <c r="O157" s="445"/>
      <c r="P157" s="445"/>
    </row>
    <row r="158" spans="1:16">
      <c r="A158" s="595" t="s">
        <v>12716</v>
      </c>
      <c r="B158" s="595" t="s">
        <v>3885</v>
      </c>
      <c r="C158" s="445"/>
      <c r="D158" s="445"/>
      <c r="E158" s="445"/>
      <c r="F158" s="445"/>
      <c r="G158" s="445"/>
      <c r="H158" s="445"/>
      <c r="I158" s="445"/>
      <c r="J158" s="445"/>
      <c r="K158" s="445"/>
      <c r="L158" s="445"/>
      <c r="M158" s="445"/>
      <c r="N158" s="445"/>
      <c r="O158" s="445"/>
      <c r="P158" s="445"/>
    </row>
    <row r="159" spans="1:16">
      <c r="A159" s="595" t="s">
        <v>10516</v>
      </c>
      <c r="B159" s="595" t="s">
        <v>12645</v>
      </c>
      <c r="C159" s="445"/>
      <c r="D159" s="445"/>
      <c r="E159" s="445"/>
      <c r="F159" s="445"/>
      <c r="G159" s="445"/>
      <c r="H159" s="445"/>
      <c r="I159" s="445"/>
      <c r="J159" s="445"/>
      <c r="K159" s="445"/>
      <c r="L159" s="445"/>
      <c r="M159" s="445"/>
      <c r="N159" s="445"/>
      <c r="O159" s="445"/>
      <c r="P159" s="445"/>
    </row>
    <row r="160" spans="1:16">
      <c r="A160" s="595" t="s">
        <v>12317</v>
      </c>
      <c r="B160" s="595" t="s">
        <v>12739</v>
      </c>
      <c r="C160" s="595" t="s">
        <v>192</v>
      </c>
      <c r="D160" s="595" t="s">
        <v>6934</v>
      </c>
      <c r="E160" s="595" t="s">
        <v>12741</v>
      </c>
      <c r="F160" s="445"/>
      <c r="G160" s="445"/>
      <c r="H160" s="445"/>
      <c r="I160" s="445"/>
      <c r="J160" s="445"/>
      <c r="K160" s="445"/>
      <c r="L160" s="445"/>
      <c r="M160" s="445"/>
      <c r="N160" s="445"/>
      <c r="O160" s="445"/>
      <c r="P160" s="445"/>
    </row>
    <row r="161" spans="1:16">
      <c r="A161" s="595" t="s">
        <v>12742</v>
      </c>
      <c r="B161" s="595" t="s">
        <v>12743</v>
      </c>
      <c r="C161" s="595" t="s">
        <v>12168</v>
      </c>
      <c r="D161" s="445"/>
      <c r="E161" s="445"/>
      <c r="F161" s="445"/>
      <c r="G161" s="445"/>
      <c r="H161" s="445"/>
      <c r="I161" s="445"/>
      <c r="J161" s="445"/>
      <c r="K161" s="445"/>
      <c r="L161" s="445"/>
      <c r="M161" s="445"/>
      <c r="N161" s="445"/>
      <c r="O161" s="445"/>
      <c r="P161" s="445"/>
    </row>
    <row r="162" spans="1:16">
      <c r="A162" s="595" t="s">
        <v>12745</v>
      </c>
      <c r="B162" s="595" t="s">
        <v>12748</v>
      </c>
      <c r="C162" s="595" t="s">
        <v>12749</v>
      </c>
      <c r="D162" s="595" t="s">
        <v>195</v>
      </c>
      <c r="E162" s="595" t="s">
        <v>12750</v>
      </c>
      <c r="F162" s="595" t="s">
        <v>12238</v>
      </c>
      <c r="G162" s="445"/>
      <c r="H162" s="445"/>
      <c r="I162" s="445"/>
      <c r="J162" s="445"/>
      <c r="K162" s="445"/>
      <c r="L162" s="445"/>
      <c r="M162" s="445"/>
      <c r="N162" s="445"/>
      <c r="O162" s="445"/>
      <c r="P162" s="445"/>
    </row>
    <row r="163" spans="1:16">
      <c r="A163" s="595" t="s">
        <v>5900</v>
      </c>
      <c r="B163" s="595" t="s">
        <v>11939</v>
      </c>
      <c r="C163" s="445"/>
      <c r="D163" s="445"/>
      <c r="E163" s="445"/>
      <c r="F163" s="445"/>
      <c r="G163" s="445"/>
      <c r="H163" s="445"/>
      <c r="I163" s="445"/>
      <c r="J163" s="445"/>
      <c r="K163" s="445"/>
      <c r="L163" s="445"/>
      <c r="M163" s="445"/>
      <c r="N163" s="445"/>
      <c r="O163" s="445"/>
      <c r="P163" s="445"/>
    </row>
    <row r="164" spans="1:16">
      <c r="A164" s="595" t="s">
        <v>12751</v>
      </c>
      <c r="B164" s="595" t="s">
        <v>11581</v>
      </c>
      <c r="C164" s="445"/>
      <c r="D164" s="445"/>
      <c r="E164" s="445"/>
      <c r="F164" s="445"/>
      <c r="G164" s="445"/>
      <c r="H164" s="445"/>
      <c r="I164" s="445"/>
      <c r="J164" s="445"/>
      <c r="K164" s="445"/>
      <c r="L164" s="445"/>
      <c r="M164" s="445"/>
      <c r="N164" s="445"/>
      <c r="O164" s="445"/>
      <c r="P164" s="445"/>
    </row>
    <row r="165" spans="1:16">
      <c r="A165" s="595" t="s">
        <v>10495</v>
      </c>
      <c r="B165" s="595" t="s">
        <v>11055</v>
      </c>
      <c r="C165" s="595" t="s">
        <v>12752</v>
      </c>
      <c r="D165" s="445"/>
      <c r="E165" s="445"/>
      <c r="F165" s="445"/>
      <c r="G165" s="445"/>
      <c r="H165" s="445"/>
      <c r="I165" s="445"/>
      <c r="J165" s="445"/>
      <c r="K165" s="445"/>
      <c r="L165" s="445"/>
      <c r="M165" s="445"/>
      <c r="N165" s="445"/>
      <c r="O165" s="445"/>
      <c r="P165" s="445"/>
    </row>
    <row r="166" spans="1:16">
      <c r="A166" s="595" t="s">
        <v>8412</v>
      </c>
      <c r="B166" s="595" t="s">
        <v>12753</v>
      </c>
      <c r="C166" s="445"/>
      <c r="D166" s="445"/>
      <c r="E166" s="445"/>
      <c r="F166" s="445"/>
      <c r="G166" s="445"/>
      <c r="H166" s="445"/>
      <c r="I166" s="445"/>
      <c r="J166" s="445"/>
      <c r="K166" s="445"/>
      <c r="L166" s="445"/>
      <c r="M166" s="445"/>
      <c r="N166" s="445"/>
      <c r="O166" s="445"/>
      <c r="P166" s="445"/>
    </row>
    <row r="167" spans="1:16">
      <c r="A167" s="595" t="s">
        <v>12578</v>
      </c>
      <c r="B167" s="595" t="s">
        <v>12754</v>
      </c>
      <c r="C167" s="595" t="s">
        <v>12756</v>
      </c>
      <c r="D167" s="595" t="s">
        <v>7286</v>
      </c>
      <c r="E167" s="445"/>
      <c r="F167" s="445"/>
      <c r="G167" s="445"/>
      <c r="H167" s="445"/>
      <c r="I167" s="445"/>
      <c r="J167" s="445"/>
      <c r="K167" s="445"/>
      <c r="L167" s="445"/>
      <c r="M167" s="445"/>
      <c r="N167" s="445"/>
      <c r="O167" s="445"/>
      <c r="P167" s="445"/>
    </row>
    <row r="168" spans="1:16">
      <c r="A168" s="595" t="s">
        <v>12757</v>
      </c>
      <c r="B168" s="595" t="s">
        <v>10184</v>
      </c>
      <c r="C168" s="445"/>
      <c r="D168" s="445"/>
      <c r="E168" s="445"/>
      <c r="F168" s="445"/>
      <c r="G168" s="445"/>
      <c r="H168" s="445"/>
      <c r="I168" s="445"/>
      <c r="J168" s="445"/>
      <c r="K168" s="445"/>
      <c r="L168" s="445"/>
      <c r="M168" s="445"/>
      <c r="N168" s="445"/>
      <c r="O168" s="445"/>
      <c r="P168" s="445"/>
    </row>
    <row r="169" spans="1:16">
      <c r="A169" s="595" t="s">
        <v>12758</v>
      </c>
      <c r="B169" s="595" t="s">
        <v>12759</v>
      </c>
      <c r="C169" s="595" t="s">
        <v>12369</v>
      </c>
      <c r="D169" s="445"/>
      <c r="E169" s="445"/>
      <c r="F169" s="445"/>
      <c r="G169" s="445"/>
      <c r="H169" s="445"/>
      <c r="I169" s="445"/>
      <c r="J169" s="445"/>
      <c r="K169" s="445"/>
      <c r="L169" s="445"/>
      <c r="M169" s="445"/>
      <c r="N169" s="445"/>
      <c r="O169" s="445"/>
      <c r="P169" s="445"/>
    </row>
    <row r="170" spans="1:16">
      <c r="A170" s="595" t="s">
        <v>12762</v>
      </c>
      <c r="B170" s="595" t="s">
        <v>12764</v>
      </c>
      <c r="C170" s="445"/>
      <c r="D170" s="445"/>
      <c r="E170" s="445"/>
      <c r="F170" s="445"/>
      <c r="G170" s="445"/>
      <c r="H170" s="445"/>
      <c r="I170" s="445"/>
      <c r="J170" s="445"/>
      <c r="K170" s="445"/>
      <c r="L170" s="445"/>
      <c r="M170" s="445"/>
      <c r="N170" s="445"/>
      <c r="O170" s="445"/>
      <c r="P170" s="445"/>
    </row>
    <row r="171" spans="1:16">
      <c r="A171" s="595" t="s">
        <v>8921</v>
      </c>
      <c r="B171" s="595" t="s">
        <v>12766</v>
      </c>
      <c r="C171" s="595" t="s">
        <v>9613</v>
      </c>
      <c r="D171" s="445"/>
      <c r="E171" s="445"/>
      <c r="F171" s="445"/>
      <c r="G171" s="445"/>
      <c r="H171" s="445"/>
      <c r="I171" s="445"/>
      <c r="J171" s="445"/>
      <c r="K171" s="445"/>
      <c r="L171" s="445"/>
      <c r="M171" s="445"/>
      <c r="N171" s="445"/>
      <c r="O171" s="445"/>
      <c r="P171" s="445"/>
    </row>
    <row r="172" spans="1:16">
      <c r="A172" s="595" t="s">
        <v>5546</v>
      </c>
      <c r="B172" s="595" t="s">
        <v>2987</v>
      </c>
      <c r="C172" s="445"/>
      <c r="D172" s="445"/>
      <c r="E172" s="445"/>
      <c r="F172" s="445"/>
      <c r="G172" s="445"/>
      <c r="H172" s="445"/>
      <c r="I172" s="445"/>
      <c r="J172" s="445"/>
      <c r="K172" s="445"/>
      <c r="L172" s="445"/>
      <c r="M172" s="445"/>
      <c r="N172" s="445"/>
      <c r="O172" s="445"/>
      <c r="P172" s="445"/>
    </row>
    <row r="173" spans="1:16">
      <c r="A173" s="595" t="s">
        <v>12767</v>
      </c>
      <c r="B173" s="595" t="s">
        <v>12768</v>
      </c>
      <c r="C173" s="445"/>
      <c r="D173" s="445"/>
      <c r="E173" s="445"/>
      <c r="F173" s="445"/>
      <c r="G173" s="445"/>
      <c r="H173" s="445"/>
      <c r="I173" s="445"/>
      <c r="J173" s="445"/>
      <c r="K173" s="445"/>
      <c r="L173" s="445"/>
      <c r="M173" s="445"/>
      <c r="N173" s="445"/>
      <c r="O173" s="445"/>
      <c r="P173" s="445"/>
    </row>
    <row r="174" spans="1:16">
      <c r="A174" s="595" t="s">
        <v>12770</v>
      </c>
      <c r="B174" s="595" t="s">
        <v>12771</v>
      </c>
      <c r="C174" s="445"/>
      <c r="D174" s="445"/>
      <c r="E174" s="445"/>
      <c r="F174" s="445"/>
      <c r="G174" s="445"/>
      <c r="H174" s="445"/>
      <c r="I174" s="445"/>
      <c r="J174" s="445"/>
      <c r="K174" s="445"/>
      <c r="L174" s="445"/>
      <c r="M174" s="445"/>
      <c r="N174" s="445"/>
      <c r="O174" s="445"/>
      <c r="P174" s="445"/>
    </row>
    <row r="175" spans="1:16">
      <c r="A175" s="595" t="s">
        <v>5993</v>
      </c>
      <c r="B175" s="595" t="s">
        <v>12774</v>
      </c>
      <c r="C175" s="595" t="s">
        <v>9471</v>
      </c>
      <c r="D175" s="445"/>
      <c r="E175" s="445"/>
      <c r="F175" s="445"/>
      <c r="G175" s="445"/>
      <c r="H175" s="445"/>
      <c r="I175" s="445"/>
      <c r="J175" s="445"/>
      <c r="K175" s="445"/>
      <c r="L175" s="445"/>
      <c r="M175" s="445"/>
      <c r="N175" s="445"/>
      <c r="O175" s="445"/>
      <c r="P175" s="445"/>
    </row>
    <row r="176" spans="1:16">
      <c r="A176" s="595" t="s">
        <v>9540</v>
      </c>
      <c r="B176" s="595" t="s">
        <v>7085</v>
      </c>
      <c r="C176" s="445"/>
      <c r="D176" s="445"/>
      <c r="E176" s="445"/>
      <c r="F176" s="445"/>
      <c r="G176" s="445"/>
      <c r="H176" s="445"/>
      <c r="I176" s="445"/>
      <c r="J176" s="445"/>
      <c r="K176" s="445"/>
      <c r="L176" s="445"/>
      <c r="M176" s="445"/>
      <c r="N176" s="445"/>
      <c r="O176" s="445"/>
      <c r="P176" s="445"/>
    </row>
    <row r="177" spans="1:16">
      <c r="A177" s="595" t="s">
        <v>5217</v>
      </c>
      <c r="B177" s="595" t="s">
        <v>250</v>
      </c>
      <c r="C177" s="445"/>
      <c r="D177" s="445"/>
      <c r="E177" s="445"/>
      <c r="F177" s="445"/>
      <c r="G177" s="445"/>
      <c r="H177" s="445"/>
      <c r="I177" s="445"/>
      <c r="J177" s="445"/>
      <c r="K177" s="445"/>
      <c r="L177" s="445"/>
      <c r="M177" s="445"/>
      <c r="N177" s="445"/>
      <c r="O177" s="445"/>
      <c r="P177" s="445"/>
    </row>
    <row r="178" spans="1:16">
      <c r="A178" s="595" t="s">
        <v>9733</v>
      </c>
      <c r="B178" s="595" t="s">
        <v>12133</v>
      </c>
      <c r="C178" s="445"/>
      <c r="D178" s="445"/>
      <c r="E178" s="445"/>
      <c r="F178" s="445"/>
      <c r="G178" s="445"/>
      <c r="H178" s="445"/>
      <c r="I178" s="445"/>
      <c r="J178" s="445"/>
      <c r="K178" s="445"/>
      <c r="L178" s="445"/>
      <c r="M178" s="445"/>
      <c r="N178" s="445"/>
      <c r="O178" s="445"/>
      <c r="P178" s="445"/>
    </row>
    <row r="179" spans="1:16">
      <c r="A179" s="595" t="s">
        <v>12776</v>
      </c>
      <c r="B179" s="595" t="s">
        <v>12778</v>
      </c>
      <c r="C179" s="595" t="s">
        <v>624</v>
      </c>
      <c r="D179" s="595" t="s">
        <v>12781</v>
      </c>
      <c r="E179" s="445"/>
      <c r="F179" s="445"/>
      <c r="G179" s="445"/>
      <c r="H179" s="445"/>
      <c r="I179" s="445"/>
      <c r="J179" s="445"/>
      <c r="K179" s="445"/>
      <c r="L179" s="445"/>
      <c r="M179" s="445"/>
      <c r="N179" s="445"/>
      <c r="O179" s="445"/>
      <c r="P179" s="445"/>
    </row>
    <row r="180" spans="1:16">
      <c r="A180" s="595" t="s">
        <v>3678</v>
      </c>
      <c r="B180" s="595" t="s">
        <v>11016</v>
      </c>
      <c r="C180" s="445"/>
      <c r="D180" s="445"/>
      <c r="E180" s="445"/>
      <c r="F180" s="445"/>
      <c r="G180" s="445"/>
      <c r="H180" s="445"/>
      <c r="I180" s="445"/>
      <c r="J180" s="445"/>
      <c r="K180" s="445"/>
      <c r="L180" s="445"/>
      <c r="M180" s="445"/>
      <c r="N180" s="445"/>
      <c r="O180" s="445"/>
      <c r="P180" s="445"/>
    </row>
    <row r="181" spans="1:16">
      <c r="A181" s="595" t="s">
        <v>7690</v>
      </c>
      <c r="B181" s="595" t="s">
        <v>8850</v>
      </c>
      <c r="C181" s="595" t="s">
        <v>10616</v>
      </c>
      <c r="D181" s="595" t="s">
        <v>5104</v>
      </c>
      <c r="E181" s="445"/>
      <c r="F181" s="445"/>
      <c r="G181" s="445"/>
      <c r="H181" s="445"/>
      <c r="I181" s="445"/>
      <c r="J181" s="445"/>
      <c r="K181" s="445"/>
      <c r="L181" s="445"/>
      <c r="M181" s="445"/>
      <c r="N181" s="445"/>
      <c r="O181" s="445"/>
      <c r="P181" s="445"/>
    </row>
    <row r="182" spans="1:16">
      <c r="A182" s="595" t="s">
        <v>12782</v>
      </c>
      <c r="B182" s="595" t="s">
        <v>4855</v>
      </c>
      <c r="C182" s="445"/>
      <c r="D182" s="445"/>
      <c r="E182" s="445"/>
      <c r="F182" s="445"/>
      <c r="G182" s="445"/>
      <c r="H182" s="445"/>
      <c r="I182" s="445"/>
      <c r="J182" s="445"/>
      <c r="K182" s="445"/>
      <c r="L182" s="445"/>
      <c r="M182" s="445"/>
      <c r="N182" s="445"/>
      <c r="O182" s="445"/>
      <c r="P182" s="445"/>
    </row>
    <row r="183" spans="1:16">
      <c r="A183" s="595" t="s">
        <v>10609</v>
      </c>
      <c r="B183" s="595" t="s">
        <v>11480</v>
      </c>
      <c r="C183" s="595" t="s">
        <v>8721</v>
      </c>
      <c r="D183" s="595" t="s">
        <v>12784</v>
      </c>
      <c r="E183" s="445"/>
      <c r="F183" s="445"/>
      <c r="G183" s="445"/>
      <c r="H183" s="445"/>
      <c r="I183" s="445"/>
      <c r="J183" s="445"/>
      <c r="K183" s="445"/>
      <c r="L183" s="445"/>
      <c r="M183" s="445"/>
      <c r="N183" s="445"/>
      <c r="O183" s="445"/>
      <c r="P183" s="445"/>
    </row>
    <row r="184" spans="1:16">
      <c r="A184" s="595" t="s">
        <v>10145</v>
      </c>
      <c r="B184" s="595" t="s">
        <v>11399</v>
      </c>
      <c r="C184" s="445"/>
      <c r="D184" s="445"/>
      <c r="E184" s="445"/>
      <c r="F184" s="445"/>
      <c r="G184" s="445"/>
      <c r="H184" s="445"/>
      <c r="I184" s="445"/>
      <c r="J184" s="445"/>
      <c r="K184" s="445"/>
      <c r="L184" s="445"/>
      <c r="M184" s="445"/>
      <c r="N184" s="445"/>
      <c r="O184" s="445"/>
      <c r="P184" s="445"/>
    </row>
    <row r="185" spans="1:16">
      <c r="A185" s="595" t="s">
        <v>6232</v>
      </c>
      <c r="B185" s="595" t="s">
        <v>3473</v>
      </c>
      <c r="C185" s="445"/>
      <c r="D185" s="445"/>
      <c r="E185" s="445"/>
      <c r="F185" s="445"/>
      <c r="G185" s="445"/>
      <c r="H185" s="445"/>
      <c r="I185" s="445"/>
      <c r="J185" s="445"/>
      <c r="K185" s="445"/>
      <c r="L185" s="445"/>
      <c r="M185" s="445"/>
      <c r="N185" s="445"/>
      <c r="O185" s="445"/>
      <c r="P185" s="445"/>
    </row>
    <row r="186" spans="1:16">
      <c r="A186" s="595" t="s">
        <v>4011</v>
      </c>
      <c r="B186" s="595" t="s">
        <v>2338</v>
      </c>
      <c r="C186" s="445"/>
      <c r="D186" s="445"/>
      <c r="E186" s="445"/>
      <c r="F186" s="445"/>
      <c r="G186" s="445"/>
      <c r="H186" s="445"/>
      <c r="I186" s="445"/>
      <c r="J186" s="445"/>
      <c r="K186" s="445"/>
      <c r="L186" s="445"/>
      <c r="M186" s="445"/>
      <c r="N186" s="445"/>
      <c r="O186" s="445"/>
      <c r="P186" s="445"/>
    </row>
    <row r="187" spans="1:16">
      <c r="A187" s="595" t="s">
        <v>12786</v>
      </c>
      <c r="B187" s="595" t="s">
        <v>12787</v>
      </c>
      <c r="C187" s="595" t="s">
        <v>12790</v>
      </c>
      <c r="D187" s="595" t="s">
        <v>4940</v>
      </c>
      <c r="E187" s="595" t="s">
        <v>5105</v>
      </c>
      <c r="F187" s="445"/>
      <c r="G187" s="445"/>
      <c r="H187" s="445"/>
      <c r="I187" s="445"/>
      <c r="J187" s="445"/>
      <c r="K187" s="445"/>
      <c r="L187" s="445"/>
      <c r="M187" s="445"/>
      <c r="N187" s="445"/>
      <c r="O187" s="445"/>
      <c r="P187" s="445"/>
    </row>
    <row r="188" spans="1:16">
      <c r="A188" s="595" t="s">
        <v>12791</v>
      </c>
      <c r="B188" s="595" t="s">
        <v>5280</v>
      </c>
      <c r="C188" s="445"/>
      <c r="D188" s="445"/>
      <c r="E188" s="445"/>
      <c r="F188" s="445"/>
      <c r="G188" s="445"/>
      <c r="H188" s="445"/>
      <c r="I188" s="445"/>
      <c r="J188" s="445"/>
      <c r="K188" s="445"/>
      <c r="L188" s="445"/>
      <c r="M188" s="445"/>
      <c r="N188" s="445"/>
      <c r="O188" s="445"/>
      <c r="P188" s="445"/>
    </row>
    <row r="189" spans="1:16">
      <c r="A189" s="595" t="s">
        <v>12357</v>
      </c>
      <c r="B189" s="595" t="s">
        <v>12793</v>
      </c>
      <c r="C189" s="595" t="s">
        <v>12795</v>
      </c>
      <c r="D189" s="445"/>
      <c r="E189" s="445"/>
      <c r="F189" s="445"/>
      <c r="G189" s="445"/>
      <c r="H189" s="445"/>
      <c r="I189" s="445"/>
      <c r="J189" s="445"/>
      <c r="K189" s="445"/>
      <c r="L189" s="445"/>
      <c r="M189" s="445"/>
      <c r="N189" s="445"/>
      <c r="O189" s="445"/>
      <c r="P189" s="445"/>
    </row>
    <row r="190" spans="1:16">
      <c r="A190" s="595" t="s">
        <v>8117</v>
      </c>
      <c r="B190" s="595" t="s">
        <v>5431</v>
      </c>
      <c r="C190" s="445"/>
      <c r="D190" s="445"/>
      <c r="E190" s="445"/>
      <c r="F190" s="445"/>
      <c r="G190" s="445"/>
      <c r="H190" s="445"/>
      <c r="I190" s="445"/>
      <c r="J190" s="445"/>
      <c r="K190" s="445"/>
      <c r="L190" s="445"/>
      <c r="M190" s="445"/>
      <c r="N190" s="445"/>
      <c r="O190" s="445"/>
      <c r="P190" s="445"/>
    </row>
    <row r="191" spans="1:16">
      <c r="A191" s="595" t="s">
        <v>12797</v>
      </c>
      <c r="B191" s="595" t="s">
        <v>1613</v>
      </c>
      <c r="C191" s="445"/>
      <c r="D191" s="445"/>
      <c r="E191" s="445"/>
      <c r="F191" s="445"/>
      <c r="G191" s="445"/>
      <c r="H191" s="445"/>
      <c r="I191" s="445"/>
      <c r="J191" s="445"/>
      <c r="K191" s="445"/>
      <c r="L191" s="445"/>
      <c r="M191" s="445"/>
      <c r="N191" s="445"/>
      <c r="O191" s="445"/>
      <c r="P191" s="445"/>
    </row>
    <row r="192" spans="1:16">
      <c r="A192" s="595" t="s">
        <v>12799</v>
      </c>
      <c r="B192" s="595" t="s">
        <v>12462</v>
      </c>
      <c r="C192" s="445"/>
      <c r="D192" s="445"/>
      <c r="E192" s="445"/>
      <c r="F192" s="445"/>
      <c r="G192" s="445"/>
      <c r="H192" s="445"/>
      <c r="I192" s="445"/>
      <c r="J192" s="445"/>
      <c r="K192" s="445"/>
      <c r="L192" s="445"/>
      <c r="M192" s="445"/>
      <c r="N192" s="445"/>
      <c r="O192" s="445"/>
      <c r="P192" s="445"/>
    </row>
    <row r="193" spans="1:16">
      <c r="A193" s="595" t="s">
        <v>3107</v>
      </c>
      <c r="B193" s="595" t="s">
        <v>465</v>
      </c>
      <c r="C193" s="445"/>
      <c r="D193" s="445"/>
      <c r="E193" s="445"/>
      <c r="F193" s="445"/>
      <c r="G193" s="445"/>
      <c r="H193" s="445"/>
      <c r="I193" s="445"/>
      <c r="J193" s="445"/>
      <c r="K193" s="445"/>
      <c r="L193" s="445"/>
      <c r="M193" s="445"/>
      <c r="N193" s="445"/>
      <c r="O193" s="445"/>
      <c r="P193" s="445"/>
    </row>
    <row r="194" spans="1:16">
      <c r="A194" s="595" t="s">
        <v>10376</v>
      </c>
      <c r="B194" s="595" t="s">
        <v>12800</v>
      </c>
      <c r="C194" s="445"/>
      <c r="D194" s="445"/>
      <c r="E194" s="445"/>
      <c r="F194" s="445"/>
      <c r="G194" s="445"/>
      <c r="H194" s="445"/>
      <c r="I194" s="445"/>
      <c r="J194" s="445"/>
      <c r="K194" s="445"/>
      <c r="L194" s="445"/>
      <c r="M194" s="445"/>
      <c r="N194" s="445"/>
      <c r="O194" s="445"/>
      <c r="P194" s="445"/>
    </row>
    <row r="195" spans="1:16">
      <c r="A195" s="595" t="s">
        <v>12802</v>
      </c>
      <c r="B195" s="595" t="s">
        <v>7068</v>
      </c>
      <c r="C195" s="445"/>
      <c r="D195" s="445"/>
      <c r="E195" s="445"/>
      <c r="F195" s="445"/>
      <c r="G195" s="445"/>
      <c r="H195" s="445"/>
      <c r="I195" s="445"/>
      <c r="J195" s="445"/>
      <c r="K195" s="445"/>
      <c r="L195" s="445"/>
      <c r="M195" s="445"/>
      <c r="N195" s="445"/>
      <c r="O195" s="445"/>
      <c r="P195" s="445"/>
    </row>
    <row r="196" spans="1:16">
      <c r="A196" s="595" t="s">
        <v>12803</v>
      </c>
      <c r="B196" s="595" t="s">
        <v>3998</v>
      </c>
      <c r="C196" s="445"/>
      <c r="D196" s="445"/>
      <c r="E196" s="445"/>
      <c r="F196" s="445"/>
      <c r="G196" s="445"/>
      <c r="H196" s="445"/>
      <c r="I196" s="445"/>
      <c r="J196" s="445"/>
      <c r="K196" s="445"/>
      <c r="L196" s="445"/>
      <c r="M196" s="445"/>
      <c r="N196" s="445"/>
      <c r="O196" s="445"/>
      <c r="P196" s="445"/>
    </row>
    <row r="197" spans="1:16">
      <c r="A197" s="595" t="s">
        <v>10580</v>
      </c>
      <c r="B197" s="595" t="s">
        <v>12804</v>
      </c>
      <c r="C197" s="445"/>
      <c r="D197" s="445"/>
      <c r="E197" s="445"/>
      <c r="F197" s="445"/>
      <c r="G197" s="445"/>
      <c r="H197" s="445"/>
      <c r="I197" s="445"/>
      <c r="J197" s="445"/>
      <c r="K197" s="445"/>
      <c r="L197" s="445"/>
      <c r="M197" s="445"/>
      <c r="N197" s="445"/>
      <c r="O197" s="445"/>
      <c r="P197" s="445"/>
    </row>
    <row r="198" spans="1:16">
      <c r="A198" s="595" t="s">
        <v>8253</v>
      </c>
      <c r="B198" s="595" t="s">
        <v>146</v>
      </c>
      <c r="C198" s="595" t="s">
        <v>12806</v>
      </c>
      <c r="D198" s="595" t="s">
        <v>5074</v>
      </c>
      <c r="E198" s="445"/>
      <c r="F198" s="445"/>
      <c r="G198" s="445"/>
      <c r="H198" s="445"/>
      <c r="I198" s="445"/>
      <c r="J198" s="445"/>
      <c r="K198" s="445"/>
      <c r="L198" s="445"/>
      <c r="M198" s="445"/>
      <c r="N198" s="445"/>
      <c r="O198" s="445"/>
      <c r="P198" s="445"/>
    </row>
    <row r="199" spans="1:16">
      <c r="A199" s="595" t="s">
        <v>1941</v>
      </c>
      <c r="B199" s="595" t="s">
        <v>10113</v>
      </c>
      <c r="C199" s="595" t="s">
        <v>7983</v>
      </c>
      <c r="D199" s="445"/>
      <c r="E199" s="445"/>
      <c r="F199" s="445"/>
      <c r="G199" s="445"/>
      <c r="H199" s="445"/>
      <c r="I199" s="445"/>
      <c r="J199" s="445"/>
      <c r="K199" s="445"/>
      <c r="L199" s="445"/>
      <c r="M199" s="445"/>
      <c r="N199" s="445"/>
      <c r="O199" s="445"/>
      <c r="P199" s="445"/>
    </row>
    <row r="200" spans="1:16">
      <c r="A200" s="595" t="s">
        <v>6435</v>
      </c>
      <c r="B200" s="595" t="s">
        <v>12808</v>
      </c>
      <c r="C200" s="445"/>
      <c r="D200" s="445"/>
      <c r="E200" s="445"/>
      <c r="F200" s="445"/>
      <c r="G200" s="445"/>
      <c r="H200" s="445"/>
      <c r="I200" s="445"/>
      <c r="J200" s="445"/>
      <c r="K200" s="445"/>
      <c r="L200" s="445"/>
      <c r="M200" s="445"/>
      <c r="N200" s="445"/>
      <c r="O200" s="445"/>
      <c r="P200" s="445"/>
    </row>
    <row r="201" spans="1:16">
      <c r="A201" s="595" t="s">
        <v>8583</v>
      </c>
      <c r="B201" s="595" t="s">
        <v>1686</v>
      </c>
      <c r="C201" s="595" t="s">
        <v>4123</v>
      </c>
      <c r="D201" s="445"/>
      <c r="E201" s="445"/>
      <c r="F201" s="445"/>
      <c r="G201" s="445"/>
      <c r="H201" s="445"/>
      <c r="I201" s="445"/>
      <c r="J201" s="445"/>
      <c r="K201" s="445"/>
      <c r="L201" s="445"/>
      <c r="M201" s="445"/>
      <c r="N201" s="445"/>
      <c r="O201" s="445"/>
      <c r="P201" s="445"/>
    </row>
    <row r="202" spans="1:16">
      <c r="A202" s="595" t="s">
        <v>12811</v>
      </c>
      <c r="B202" s="595" t="s">
        <v>4364</v>
      </c>
      <c r="C202" s="445"/>
      <c r="D202" s="445"/>
      <c r="E202" s="445"/>
      <c r="F202" s="445"/>
      <c r="G202" s="445"/>
      <c r="H202" s="445"/>
      <c r="I202" s="445"/>
      <c r="J202" s="445"/>
      <c r="K202" s="445"/>
      <c r="L202" s="445"/>
      <c r="M202" s="445"/>
      <c r="N202" s="445"/>
      <c r="O202" s="445"/>
      <c r="P202" s="445"/>
    </row>
    <row r="203" spans="1:16">
      <c r="A203" s="595" t="s">
        <v>1416</v>
      </c>
      <c r="B203" s="595" t="s">
        <v>9216</v>
      </c>
      <c r="C203" s="445"/>
      <c r="D203" s="445"/>
      <c r="E203" s="445"/>
      <c r="F203" s="445"/>
      <c r="G203" s="445"/>
      <c r="H203" s="445"/>
      <c r="I203" s="445"/>
      <c r="J203" s="445"/>
      <c r="K203" s="445"/>
      <c r="L203" s="445"/>
      <c r="M203" s="445"/>
      <c r="N203" s="445"/>
      <c r="O203" s="445"/>
      <c r="P203" s="445"/>
    </row>
    <row r="204" spans="1:16">
      <c r="A204" s="595" t="s">
        <v>12812</v>
      </c>
      <c r="B204" s="595" t="s">
        <v>4295</v>
      </c>
      <c r="C204" s="445"/>
      <c r="D204" s="445"/>
      <c r="E204" s="445"/>
      <c r="F204" s="445"/>
      <c r="G204" s="445"/>
      <c r="H204" s="445"/>
      <c r="I204" s="445"/>
      <c r="J204" s="445"/>
      <c r="K204" s="445"/>
      <c r="L204" s="445"/>
      <c r="M204" s="445"/>
      <c r="N204" s="445"/>
      <c r="O204" s="445"/>
      <c r="P204" s="445"/>
    </row>
    <row r="205" spans="1:16">
      <c r="A205" s="595" t="s">
        <v>12813</v>
      </c>
      <c r="B205" s="595" t="s">
        <v>10892</v>
      </c>
      <c r="C205" s="445"/>
      <c r="D205" s="445"/>
      <c r="E205" s="445"/>
      <c r="F205" s="445"/>
      <c r="G205" s="445"/>
      <c r="H205" s="445"/>
      <c r="I205" s="445"/>
      <c r="J205" s="445"/>
      <c r="K205" s="445"/>
      <c r="L205" s="445"/>
      <c r="M205" s="445"/>
      <c r="N205" s="445"/>
      <c r="O205" s="445"/>
      <c r="P205" s="445"/>
    </row>
    <row r="206" spans="1:16">
      <c r="A206" s="595" t="s">
        <v>2659</v>
      </c>
      <c r="B206" s="595" t="s">
        <v>12814</v>
      </c>
      <c r="C206" s="595" t="s">
        <v>12816</v>
      </c>
      <c r="D206" s="595" t="s">
        <v>12818</v>
      </c>
      <c r="E206" s="445"/>
      <c r="F206" s="445"/>
      <c r="G206" s="445"/>
      <c r="H206" s="445"/>
      <c r="I206" s="445"/>
      <c r="J206" s="445"/>
      <c r="K206" s="445"/>
      <c r="L206" s="445"/>
      <c r="M206" s="445"/>
      <c r="N206" s="445"/>
      <c r="O206" s="445"/>
      <c r="P206" s="445"/>
    </row>
    <row r="207" spans="1:16">
      <c r="A207" s="595" t="s">
        <v>9653</v>
      </c>
      <c r="B207" s="595" t="s">
        <v>12819</v>
      </c>
      <c r="C207" s="595" t="s">
        <v>12821</v>
      </c>
      <c r="D207" s="445"/>
      <c r="E207" s="445"/>
      <c r="F207" s="445"/>
      <c r="G207" s="445"/>
      <c r="H207" s="445"/>
      <c r="I207" s="445"/>
      <c r="J207" s="445"/>
      <c r="K207" s="445"/>
      <c r="L207" s="445"/>
      <c r="M207" s="445"/>
      <c r="N207" s="445"/>
      <c r="O207" s="445"/>
      <c r="P207" s="445"/>
    </row>
    <row r="208" spans="1:16">
      <c r="A208" s="595" t="s">
        <v>12824</v>
      </c>
      <c r="B208" s="595" t="s">
        <v>7181</v>
      </c>
      <c r="C208" s="445"/>
      <c r="D208" s="445"/>
      <c r="E208" s="445"/>
      <c r="F208" s="445"/>
      <c r="G208" s="445"/>
      <c r="H208" s="445"/>
      <c r="I208" s="445"/>
      <c r="J208" s="445"/>
      <c r="K208" s="445"/>
      <c r="L208" s="445"/>
      <c r="M208" s="445"/>
      <c r="N208" s="445"/>
      <c r="O208" s="445"/>
      <c r="P208" s="445"/>
    </row>
    <row r="209" spans="1:16">
      <c r="A209" s="595" t="s">
        <v>12826</v>
      </c>
      <c r="B209" s="595" t="s">
        <v>9278</v>
      </c>
      <c r="C209" s="445"/>
      <c r="D209" s="445"/>
      <c r="E209" s="445"/>
      <c r="F209" s="445"/>
      <c r="G209" s="445"/>
      <c r="H209" s="445"/>
      <c r="I209" s="445"/>
      <c r="J209" s="445"/>
      <c r="K209" s="445"/>
      <c r="L209" s="445"/>
      <c r="M209" s="445"/>
      <c r="N209" s="445"/>
      <c r="O209" s="445"/>
      <c r="P209" s="445"/>
    </row>
    <row r="210" spans="1:16">
      <c r="A210" s="595" t="s">
        <v>9512</v>
      </c>
      <c r="B210" s="595" t="s">
        <v>12827</v>
      </c>
      <c r="C210" s="445"/>
      <c r="D210" s="445"/>
      <c r="E210" s="445"/>
      <c r="F210" s="445"/>
      <c r="G210" s="445"/>
      <c r="H210" s="445"/>
      <c r="I210" s="445"/>
      <c r="J210" s="445"/>
      <c r="K210" s="445"/>
      <c r="L210" s="445"/>
      <c r="M210" s="445"/>
      <c r="N210" s="445"/>
      <c r="O210" s="445"/>
      <c r="P210" s="445"/>
    </row>
    <row r="211" spans="1:16">
      <c r="A211" s="595" t="s">
        <v>7843</v>
      </c>
      <c r="B211" s="595" t="s">
        <v>9340</v>
      </c>
      <c r="C211" s="595" t="s">
        <v>2494</v>
      </c>
      <c r="D211" s="595" t="s">
        <v>12828</v>
      </c>
      <c r="E211" s="595" t="s">
        <v>12829</v>
      </c>
      <c r="F211" s="445"/>
      <c r="G211" s="445"/>
      <c r="H211" s="445"/>
      <c r="I211" s="445"/>
      <c r="J211" s="445"/>
      <c r="K211" s="445"/>
      <c r="L211" s="445"/>
      <c r="M211" s="445"/>
      <c r="N211" s="445"/>
      <c r="O211" s="445"/>
      <c r="P211" s="445"/>
    </row>
    <row r="212" spans="1:16">
      <c r="A212" s="595" t="s">
        <v>12830</v>
      </c>
      <c r="B212" s="595" t="s">
        <v>12831</v>
      </c>
      <c r="C212" s="445"/>
      <c r="D212" s="445"/>
      <c r="E212" s="445"/>
      <c r="F212" s="445"/>
      <c r="G212" s="445"/>
      <c r="H212" s="445"/>
      <c r="I212" s="445"/>
      <c r="J212" s="445"/>
      <c r="K212" s="445"/>
      <c r="L212" s="445"/>
      <c r="M212" s="445"/>
      <c r="N212" s="445"/>
      <c r="O212" s="445"/>
      <c r="P212" s="445"/>
    </row>
    <row r="213" spans="1:16">
      <c r="A213" s="595" t="s">
        <v>12832</v>
      </c>
      <c r="B213" s="595" t="s">
        <v>3458</v>
      </c>
      <c r="C213" s="595" t="s">
        <v>12833</v>
      </c>
      <c r="D213" s="595" t="s">
        <v>7093</v>
      </c>
      <c r="E213" s="445"/>
      <c r="F213" s="445"/>
      <c r="G213" s="445"/>
      <c r="H213" s="445"/>
      <c r="I213" s="445"/>
      <c r="J213" s="445"/>
      <c r="K213" s="445"/>
      <c r="L213" s="445"/>
      <c r="M213" s="445"/>
      <c r="N213" s="445"/>
      <c r="O213" s="445"/>
      <c r="P213" s="445"/>
    </row>
    <row r="214" spans="1:16">
      <c r="A214" s="595" t="s">
        <v>12835</v>
      </c>
      <c r="B214" s="595" t="s">
        <v>12838</v>
      </c>
      <c r="C214" s="445"/>
      <c r="D214" s="445"/>
      <c r="E214" s="445"/>
      <c r="F214" s="445"/>
      <c r="G214" s="445"/>
      <c r="H214" s="445"/>
      <c r="I214" s="445"/>
      <c r="J214" s="445"/>
      <c r="K214" s="445"/>
      <c r="L214" s="445"/>
      <c r="M214" s="445"/>
      <c r="N214" s="445"/>
      <c r="O214" s="445"/>
      <c r="P214" s="445"/>
    </row>
    <row r="215" spans="1:16">
      <c r="A215" s="595" t="s">
        <v>5259</v>
      </c>
      <c r="B215" s="595" t="s">
        <v>4940</v>
      </c>
      <c r="C215" s="595" t="s">
        <v>4208</v>
      </c>
      <c r="D215" s="445"/>
      <c r="E215" s="445"/>
      <c r="F215" s="445"/>
      <c r="G215" s="445"/>
      <c r="H215" s="445"/>
      <c r="I215" s="445"/>
      <c r="J215" s="445"/>
      <c r="K215" s="445"/>
      <c r="L215" s="445"/>
      <c r="M215" s="445"/>
      <c r="N215" s="445"/>
      <c r="O215" s="445"/>
      <c r="P215" s="445"/>
    </row>
    <row r="216" spans="1:16">
      <c r="A216" s="595" t="s">
        <v>12839</v>
      </c>
      <c r="B216" s="595" t="s">
        <v>7334</v>
      </c>
      <c r="C216" s="595" t="s">
        <v>12841</v>
      </c>
      <c r="D216" s="445"/>
      <c r="E216" s="445"/>
      <c r="F216" s="445"/>
      <c r="G216" s="445"/>
      <c r="H216" s="445"/>
      <c r="I216" s="445"/>
      <c r="J216" s="445"/>
      <c r="K216" s="445"/>
      <c r="L216" s="445"/>
      <c r="M216" s="445"/>
      <c r="N216" s="445"/>
      <c r="O216" s="445"/>
      <c r="P216" s="445"/>
    </row>
    <row r="217" spans="1:16">
      <c r="A217" s="595" t="s">
        <v>6213</v>
      </c>
      <c r="B217" s="595" t="s">
        <v>4419</v>
      </c>
      <c r="C217" s="445"/>
      <c r="D217" s="445"/>
      <c r="E217" s="445"/>
      <c r="F217" s="445"/>
      <c r="G217" s="445"/>
      <c r="H217" s="445"/>
      <c r="I217" s="445"/>
      <c r="J217" s="445"/>
      <c r="K217" s="445"/>
      <c r="L217" s="445"/>
      <c r="M217" s="445"/>
      <c r="N217" s="445"/>
      <c r="O217" s="445"/>
      <c r="P217" s="445"/>
    </row>
    <row r="218" spans="1:16">
      <c r="A218" s="595" t="s">
        <v>12842</v>
      </c>
      <c r="B218" s="595" t="s">
        <v>4754</v>
      </c>
      <c r="C218" s="595" t="s">
        <v>12843</v>
      </c>
      <c r="D218" s="445"/>
      <c r="E218" s="445"/>
      <c r="F218" s="445"/>
      <c r="G218" s="445"/>
      <c r="H218" s="445"/>
      <c r="I218" s="445"/>
      <c r="J218" s="445"/>
      <c r="K218" s="445"/>
      <c r="L218" s="445"/>
      <c r="M218" s="445"/>
      <c r="N218" s="445"/>
      <c r="O218" s="445"/>
      <c r="P218" s="445"/>
    </row>
    <row r="219" spans="1:16">
      <c r="A219" s="595" t="s">
        <v>5520</v>
      </c>
      <c r="B219" s="595" t="s">
        <v>6909</v>
      </c>
      <c r="C219" s="595" t="s">
        <v>12845</v>
      </c>
      <c r="D219" s="445"/>
      <c r="E219" s="445"/>
      <c r="F219" s="445"/>
      <c r="G219" s="445"/>
      <c r="H219" s="445"/>
      <c r="I219" s="445"/>
      <c r="J219" s="445"/>
      <c r="K219" s="445"/>
      <c r="L219" s="445"/>
      <c r="M219" s="445"/>
      <c r="N219" s="445"/>
      <c r="O219" s="445"/>
      <c r="P219" s="445"/>
    </row>
    <row r="220" spans="1:16">
      <c r="A220" s="595" t="s">
        <v>4666</v>
      </c>
      <c r="B220" s="595" t="s">
        <v>12846</v>
      </c>
      <c r="C220" s="595" t="s">
        <v>10747</v>
      </c>
      <c r="D220" s="445"/>
      <c r="E220" s="445"/>
      <c r="F220" s="445"/>
      <c r="G220" s="445"/>
      <c r="H220" s="445"/>
      <c r="I220" s="445"/>
      <c r="J220" s="445"/>
      <c r="K220" s="445"/>
      <c r="L220" s="445"/>
      <c r="M220" s="445"/>
      <c r="N220" s="445"/>
      <c r="O220" s="445"/>
      <c r="P220" s="445"/>
    </row>
    <row r="221" spans="1:16">
      <c r="A221" s="595" t="s">
        <v>12155</v>
      </c>
      <c r="B221" s="595" t="s">
        <v>12848</v>
      </c>
      <c r="C221" s="445"/>
      <c r="D221" s="445"/>
      <c r="E221" s="445"/>
      <c r="F221" s="445"/>
      <c r="G221" s="445"/>
      <c r="H221" s="445"/>
      <c r="I221" s="445"/>
      <c r="J221" s="445"/>
      <c r="K221" s="445"/>
      <c r="L221" s="445"/>
      <c r="M221" s="445"/>
      <c r="N221" s="445"/>
      <c r="O221" s="445"/>
      <c r="P221" s="445"/>
    </row>
    <row r="222" spans="1:16">
      <c r="A222" s="595" t="s">
        <v>12850</v>
      </c>
      <c r="B222" s="595" t="s">
        <v>12853</v>
      </c>
      <c r="C222" s="595" t="s">
        <v>12854</v>
      </c>
      <c r="D222" s="595" t="s">
        <v>119</v>
      </c>
      <c r="E222" s="595" t="s">
        <v>12856</v>
      </c>
      <c r="F222" s="445"/>
      <c r="G222" s="445"/>
      <c r="H222" s="445"/>
      <c r="I222" s="445"/>
      <c r="J222" s="445"/>
      <c r="K222" s="445"/>
      <c r="L222" s="445"/>
      <c r="M222" s="445"/>
      <c r="N222" s="445"/>
      <c r="O222" s="445"/>
      <c r="P222" s="445"/>
    </row>
    <row r="223" spans="1:16">
      <c r="A223" s="595" t="s">
        <v>12858</v>
      </c>
      <c r="B223" s="595" t="s">
        <v>12859</v>
      </c>
      <c r="C223" s="445"/>
      <c r="D223" s="445"/>
      <c r="E223" s="445"/>
      <c r="F223" s="445"/>
      <c r="G223" s="445"/>
      <c r="H223" s="445"/>
      <c r="I223" s="445"/>
      <c r="J223" s="445"/>
      <c r="K223" s="445"/>
      <c r="L223" s="445"/>
      <c r="M223" s="445"/>
      <c r="N223" s="445"/>
      <c r="O223" s="445"/>
      <c r="P223" s="445"/>
    </row>
    <row r="224" spans="1:16">
      <c r="A224" s="595" t="s">
        <v>4306</v>
      </c>
      <c r="B224" s="595" t="s">
        <v>8659</v>
      </c>
      <c r="C224" s="445"/>
      <c r="D224" s="445"/>
      <c r="E224" s="445"/>
      <c r="F224" s="445"/>
      <c r="G224" s="445"/>
      <c r="H224" s="445"/>
      <c r="I224" s="445"/>
      <c r="J224" s="445"/>
      <c r="K224" s="445"/>
      <c r="L224" s="445"/>
      <c r="M224" s="445"/>
      <c r="N224" s="445"/>
      <c r="O224" s="445"/>
      <c r="P224" s="445"/>
    </row>
    <row r="225" spans="1:16">
      <c r="A225" s="595" t="s">
        <v>9898</v>
      </c>
      <c r="B225" s="595" t="s">
        <v>7157</v>
      </c>
      <c r="C225" s="595" t="s">
        <v>12861</v>
      </c>
      <c r="D225" s="595" t="s">
        <v>6255</v>
      </c>
      <c r="E225" s="595" t="s">
        <v>12693</v>
      </c>
      <c r="F225" s="445"/>
      <c r="G225" s="445"/>
      <c r="H225" s="445"/>
      <c r="I225" s="445"/>
      <c r="J225" s="445"/>
      <c r="K225" s="445"/>
      <c r="L225" s="445"/>
      <c r="M225" s="445"/>
      <c r="N225" s="445"/>
      <c r="O225" s="445"/>
      <c r="P225" s="445"/>
    </row>
    <row r="226" spans="1:16">
      <c r="A226" s="595" t="s">
        <v>12862</v>
      </c>
      <c r="B226" s="595" t="s">
        <v>3222</v>
      </c>
      <c r="C226" s="595" t="s">
        <v>12867</v>
      </c>
      <c r="D226" s="445"/>
      <c r="E226" s="445"/>
      <c r="F226" s="445"/>
      <c r="G226" s="445"/>
      <c r="H226" s="445"/>
      <c r="I226" s="445"/>
      <c r="J226" s="445"/>
      <c r="K226" s="445"/>
      <c r="L226" s="445"/>
      <c r="M226" s="445"/>
      <c r="N226" s="445"/>
      <c r="O226" s="445"/>
      <c r="P226" s="445"/>
    </row>
    <row r="227" spans="1:16">
      <c r="A227" s="595" t="s">
        <v>12869</v>
      </c>
      <c r="B227" s="595" t="s">
        <v>12871</v>
      </c>
      <c r="C227" s="445"/>
      <c r="D227" s="445"/>
      <c r="E227" s="445"/>
      <c r="F227" s="445"/>
      <c r="G227" s="445"/>
      <c r="H227" s="445"/>
      <c r="I227" s="445"/>
      <c r="J227" s="445"/>
      <c r="K227" s="445"/>
      <c r="L227" s="445"/>
      <c r="M227" s="445"/>
      <c r="N227" s="445"/>
      <c r="O227" s="445"/>
      <c r="P227" s="445"/>
    </row>
    <row r="228" spans="1:16">
      <c r="A228" s="595" t="s">
        <v>12873</v>
      </c>
      <c r="B228" s="595" t="s">
        <v>6509</v>
      </c>
      <c r="C228" s="445"/>
      <c r="D228" s="445"/>
      <c r="E228" s="445"/>
      <c r="F228" s="445"/>
      <c r="G228" s="445"/>
      <c r="H228" s="445"/>
      <c r="I228" s="445"/>
      <c r="J228" s="445"/>
      <c r="K228" s="445"/>
      <c r="L228" s="445"/>
      <c r="M228" s="445"/>
      <c r="N228" s="445"/>
      <c r="O228" s="445"/>
      <c r="P228" s="445"/>
    </row>
    <row r="229" spans="1:16">
      <c r="A229" s="595" t="s">
        <v>12875</v>
      </c>
      <c r="B229" s="595" t="s">
        <v>10465</v>
      </c>
      <c r="C229" s="595" t="s">
        <v>10692</v>
      </c>
      <c r="D229" s="595" t="s">
        <v>7422</v>
      </c>
      <c r="E229" s="445"/>
      <c r="F229" s="445"/>
      <c r="G229" s="445"/>
      <c r="H229" s="445"/>
      <c r="I229" s="445"/>
      <c r="J229" s="445"/>
      <c r="K229" s="445"/>
      <c r="L229" s="445"/>
      <c r="M229" s="445"/>
      <c r="N229" s="445"/>
      <c r="O229" s="445"/>
      <c r="P229" s="445"/>
    </row>
    <row r="230" spans="1:16">
      <c r="A230" s="595" t="s">
        <v>12876</v>
      </c>
      <c r="B230" s="595" t="s">
        <v>12878</v>
      </c>
      <c r="C230" s="595" t="s">
        <v>12880</v>
      </c>
      <c r="D230" s="595" t="s">
        <v>12881</v>
      </c>
      <c r="E230" s="445"/>
      <c r="F230" s="445"/>
      <c r="G230" s="445"/>
      <c r="H230" s="445"/>
      <c r="I230" s="445"/>
      <c r="J230" s="445"/>
      <c r="K230" s="445"/>
      <c r="L230" s="445"/>
      <c r="M230" s="445"/>
      <c r="N230" s="445"/>
      <c r="O230" s="445"/>
      <c r="P230" s="445"/>
    </row>
    <row r="231" spans="1:16">
      <c r="A231" s="595" t="s">
        <v>12882</v>
      </c>
      <c r="B231" s="595" t="s">
        <v>12883</v>
      </c>
      <c r="C231" s="595" t="s">
        <v>12885</v>
      </c>
      <c r="D231" s="595" t="s">
        <v>2407</v>
      </c>
      <c r="E231" s="445"/>
      <c r="F231" s="445"/>
      <c r="G231" s="445"/>
      <c r="H231" s="445"/>
      <c r="I231" s="445"/>
      <c r="J231" s="445"/>
      <c r="K231" s="445"/>
      <c r="L231" s="445"/>
      <c r="M231" s="445"/>
      <c r="N231" s="445"/>
      <c r="O231" s="445"/>
      <c r="P231" s="445"/>
    </row>
    <row r="232" spans="1:16">
      <c r="A232" s="595" t="s">
        <v>12887</v>
      </c>
      <c r="B232" s="595" t="s">
        <v>12889</v>
      </c>
      <c r="C232" s="445"/>
      <c r="D232" s="445"/>
      <c r="E232" s="445"/>
      <c r="F232" s="445"/>
      <c r="G232" s="445"/>
      <c r="H232" s="445"/>
      <c r="I232" s="445"/>
      <c r="J232" s="445"/>
      <c r="K232" s="445"/>
      <c r="L232" s="445"/>
      <c r="M232" s="445"/>
      <c r="N232" s="445"/>
      <c r="O232" s="445"/>
      <c r="P232" s="445"/>
    </row>
    <row r="233" spans="1:16">
      <c r="A233" s="595" t="s">
        <v>12892</v>
      </c>
      <c r="B233" s="595" t="s">
        <v>12894</v>
      </c>
      <c r="C233" s="445"/>
      <c r="D233" s="445"/>
      <c r="E233" s="445"/>
      <c r="F233" s="445"/>
      <c r="G233" s="445"/>
      <c r="H233" s="445"/>
      <c r="I233" s="445"/>
      <c r="J233" s="445"/>
      <c r="K233" s="445"/>
      <c r="L233" s="445"/>
      <c r="M233" s="445"/>
      <c r="N233" s="445"/>
      <c r="O233" s="445"/>
      <c r="P233" s="445"/>
    </row>
    <row r="234" spans="1:16">
      <c r="A234" s="595" t="s">
        <v>4945</v>
      </c>
      <c r="B234" s="595" t="s">
        <v>2604</v>
      </c>
      <c r="C234" s="445"/>
      <c r="D234" s="445"/>
      <c r="E234" s="445"/>
      <c r="F234" s="445"/>
      <c r="G234" s="445"/>
      <c r="H234" s="445"/>
      <c r="I234" s="445"/>
      <c r="J234" s="445"/>
      <c r="K234" s="445"/>
      <c r="L234" s="445"/>
      <c r="M234" s="445"/>
      <c r="N234" s="445"/>
      <c r="O234" s="445"/>
      <c r="P234" s="445"/>
    </row>
    <row r="235" spans="1:16">
      <c r="A235" s="595" t="s">
        <v>12895</v>
      </c>
      <c r="B235" s="595" t="s">
        <v>11031</v>
      </c>
      <c r="C235" s="445"/>
      <c r="D235" s="445"/>
      <c r="E235" s="445"/>
      <c r="F235" s="445"/>
      <c r="G235" s="445"/>
      <c r="H235" s="445"/>
      <c r="I235" s="445"/>
      <c r="J235" s="445"/>
      <c r="K235" s="445"/>
      <c r="L235" s="445"/>
      <c r="M235" s="445"/>
      <c r="N235" s="445"/>
      <c r="O235" s="445"/>
      <c r="P235" s="445"/>
    </row>
    <row r="236" spans="1:16">
      <c r="A236" s="595" t="s">
        <v>4225</v>
      </c>
      <c r="B236" s="595" t="s">
        <v>12897</v>
      </c>
      <c r="C236" s="595" t="s">
        <v>5426</v>
      </c>
      <c r="D236" s="445"/>
      <c r="E236" s="445"/>
      <c r="F236" s="445"/>
      <c r="G236" s="445"/>
      <c r="H236" s="445"/>
      <c r="I236" s="445"/>
      <c r="J236" s="445"/>
      <c r="K236" s="445"/>
      <c r="L236" s="445"/>
      <c r="M236" s="445"/>
      <c r="N236" s="445"/>
      <c r="O236" s="445"/>
      <c r="P236" s="445"/>
    </row>
    <row r="237" spans="1:16">
      <c r="A237" s="595" t="s">
        <v>12898</v>
      </c>
      <c r="B237" s="595" t="s">
        <v>963</v>
      </c>
      <c r="C237" s="595" t="s">
        <v>7039</v>
      </c>
      <c r="D237" s="445"/>
      <c r="E237" s="445"/>
      <c r="F237" s="445"/>
      <c r="G237" s="445"/>
      <c r="H237" s="445"/>
      <c r="I237" s="445"/>
      <c r="J237" s="445"/>
      <c r="K237" s="445"/>
      <c r="L237" s="445"/>
      <c r="M237" s="445"/>
      <c r="N237" s="445"/>
      <c r="O237" s="445"/>
      <c r="P237" s="445"/>
    </row>
    <row r="238" spans="1:16">
      <c r="A238" s="595" t="s">
        <v>12901</v>
      </c>
      <c r="B238" s="595" t="s">
        <v>12903</v>
      </c>
      <c r="C238" s="445"/>
      <c r="D238" s="445"/>
      <c r="E238" s="445"/>
      <c r="F238" s="445"/>
      <c r="G238" s="445"/>
      <c r="H238" s="445"/>
      <c r="I238" s="445"/>
      <c r="J238" s="445"/>
      <c r="K238" s="445"/>
      <c r="L238" s="445"/>
      <c r="M238" s="445"/>
      <c r="N238" s="445"/>
      <c r="O238" s="445"/>
      <c r="P238" s="445"/>
    </row>
    <row r="239" spans="1:16">
      <c r="A239" s="595" t="s">
        <v>10230</v>
      </c>
      <c r="B239" s="595" t="s">
        <v>9049</v>
      </c>
      <c r="C239" s="445"/>
      <c r="D239" s="445"/>
      <c r="E239" s="445"/>
      <c r="F239" s="445"/>
      <c r="G239" s="445"/>
      <c r="H239" s="445"/>
      <c r="I239" s="445"/>
      <c r="J239" s="445"/>
      <c r="K239" s="445"/>
      <c r="L239" s="445"/>
      <c r="M239" s="445"/>
      <c r="N239" s="445"/>
      <c r="O239" s="445"/>
      <c r="P239" s="445"/>
    </row>
    <row r="240" spans="1:16">
      <c r="A240" s="595" t="s">
        <v>12303</v>
      </c>
      <c r="B240" s="595" t="s">
        <v>6509</v>
      </c>
      <c r="C240" s="445"/>
      <c r="D240" s="445"/>
      <c r="E240" s="445"/>
      <c r="F240" s="445"/>
      <c r="G240" s="445"/>
      <c r="H240" s="445"/>
      <c r="I240" s="445"/>
      <c r="J240" s="445"/>
      <c r="K240" s="445"/>
      <c r="L240" s="445"/>
      <c r="M240" s="445"/>
      <c r="N240" s="445"/>
      <c r="O240" s="445"/>
      <c r="P240" s="445"/>
    </row>
    <row r="241" spans="1:16">
      <c r="A241" s="595" t="s">
        <v>12905</v>
      </c>
      <c r="B241" s="595" t="s">
        <v>7970</v>
      </c>
      <c r="C241" s="445"/>
      <c r="D241" s="445"/>
      <c r="E241" s="445"/>
      <c r="F241" s="445"/>
      <c r="G241" s="445"/>
      <c r="H241" s="445"/>
      <c r="I241" s="445"/>
      <c r="J241" s="445"/>
      <c r="K241" s="445"/>
      <c r="L241" s="445"/>
      <c r="M241" s="445"/>
      <c r="N241" s="445"/>
      <c r="O241" s="445"/>
      <c r="P241" s="445"/>
    </row>
    <row r="242" spans="1:16">
      <c r="A242" s="595" t="s">
        <v>12906</v>
      </c>
      <c r="B242" s="595" t="s">
        <v>4407</v>
      </c>
      <c r="C242" s="595" t="s">
        <v>12907</v>
      </c>
      <c r="D242" s="595" t="s">
        <v>12909</v>
      </c>
      <c r="E242" s="595" t="s">
        <v>4049</v>
      </c>
      <c r="F242" s="445"/>
      <c r="G242" s="445"/>
      <c r="H242" s="445"/>
      <c r="I242" s="445"/>
      <c r="J242" s="445"/>
      <c r="K242" s="445"/>
      <c r="L242" s="445"/>
      <c r="M242" s="445"/>
      <c r="N242" s="445"/>
      <c r="O242" s="445"/>
      <c r="P242" s="445"/>
    </row>
    <row r="243" spans="1:16">
      <c r="A243" s="595" t="s">
        <v>12911</v>
      </c>
      <c r="B243" s="595" t="s">
        <v>12912</v>
      </c>
      <c r="C243" s="595" t="s">
        <v>12913</v>
      </c>
      <c r="D243" s="445"/>
      <c r="E243" s="445"/>
      <c r="F243" s="445"/>
      <c r="G243" s="445"/>
      <c r="H243" s="445"/>
      <c r="I243" s="445"/>
      <c r="J243" s="445"/>
      <c r="K243" s="445"/>
      <c r="L243" s="445"/>
      <c r="M243" s="445"/>
      <c r="N243" s="445"/>
      <c r="O243" s="445"/>
      <c r="P243" s="445"/>
    </row>
    <row r="244" spans="1:16">
      <c r="A244" s="595" t="s">
        <v>12917</v>
      </c>
      <c r="B244" s="595" t="s">
        <v>12918</v>
      </c>
      <c r="C244" s="445"/>
      <c r="D244" s="445"/>
      <c r="E244" s="445"/>
      <c r="F244" s="445"/>
      <c r="G244" s="445"/>
      <c r="H244" s="445"/>
      <c r="I244" s="445"/>
      <c r="J244" s="445"/>
      <c r="K244" s="445"/>
      <c r="L244" s="445"/>
      <c r="M244" s="445"/>
      <c r="N244" s="445"/>
      <c r="O244" s="445"/>
      <c r="P244" s="445"/>
    </row>
    <row r="245" spans="1:16">
      <c r="A245" s="595" t="s">
        <v>11218</v>
      </c>
      <c r="B245" s="595" t="s">
        <v>12919</v>
      </c>
      <c r="C245" s="595" t="s">
        <v>12922</v>
      </c>
      <c r="D245" s="595" t="s">
        <v>12923</v>
      </c>
      <c r="E245" s="595" t="s">
        <v>12925</v>
      </c>
      <c r="F245" s="595" t="s">
        <v>1759</v>
      </c>
      <c r="G245" s="445"/>
      <c r="H245" s="445"/>
      <c r="I245" s="445"/>
      <c r="J245" s="445"/>
      <c r="K245" s="445"/>
      <c r="L245" s="445"/>
      <c r="M245" s="445"/>
      <c r="N245" s="445"/>
      <c r="O245" s="445"/>
      <c r="P245" s="445"/>
    </row>
    <row r="246" spans="1:16">
      <c r="A246" s="595" t="s">
        <v>12926</v>
      </c>
      <c r="B246" s="595" t="s">
        <v>12927</v>
      </c>
      <c r="C246" s="595" t="s">
        <v>12928</v>
      </c>
      <c r="D246" s="445"/>
      <c r="E246" s="445"/>
      <c r="F246" s="445"/>
      <c r="G246" s="445"/>
      <c r="H246" s="445"/>
      <c r="I246" s="445"/>
      <c r="J246" s="445"/>
      <c r="K246" s="445"/>
      <c r="L246" s="445"/>
      <c r="M246" s="445"/>
      <c r="N246" s="445"/>
      <c r="O246" s="445"/>
      <c r="P246" s="445"/>
    </row>
    <row r="247" spans="1:16">
      <c r="A247" s="595" t="s">
        <v>12930</v>
      </c>
      <c r="B247" s="595" t="s">
        <v>8840</v>
      </c>
      <c r="C247" s="595" t="s">
        <v>11892</v>
      </c>
      <c r="D247" s="445"/>
      <c r="E247" s="445"/>
      <c r="F247" s="445"/>
      <c r="G247" s="445"/>
      <c r="H247" s="445"/>
      <c r="I247" s="445"/>
      <c r="J247" s="445"/>
      <c r="K247" s="445"/>
      <c r="L247" s="445"/>
      <c r="M247" s="445"/>
      <c r="N247" s="445"/>
      <c r="O247" s="445"/>
      <c r="P247" s="445"/>
    </row>
    <row r="248" spans="1:16">
      <c r="A248" s="595" t="s">
        <v>12932</v>
      </c>
      <c r="B248" s="595" t="s">
        <v>12933</v>
      </c>
      <c r="C248" s="445"/>
      <c r="D248" s="445"/>
      <c r="E248" s="445"/>
      <c r="F248" s="445"/>
      <c r="G248" s="445"/>
      <c r="H248" s="445"/>
      <c r="I248" s="445"/>
      <c r="J248" s="445"/>
      <c r="K248" s="445"/>
      <c r="L248" s="445"/>
      <c r="M248" s="445"/>
      <c r="N248" s="445"/>
      <c r="O248" s="445"/>
      <c r="P248" s="445"/>
    </row>
    <row r="249" spans="1:16">
      <c r="A249" s="595" t="s">
        <v>12935</v>
      </c>
      <c r="B249" s="595" t="s">
        <v>1145</v>
      </c>
      <c r="C249" s="595" t="s">
        <v>12939</v>
      </c>
      <c r="D249" s="595" t="s">
        <v>12940</v>
      </c>
      <c r="E249" s="445"/>
      <c r="F249" s="445"/>
      <c r="G249" s="445"/>
      <c r="H249" s="445"/>
      <c r="I249" s="445"/>
      <c r="J249" s="445"/>
      <c r="K249" s="445"/>
      <c r="L249" s="445"/>
      <c r="M249" s="445"/>
      <c r="N249" s="445"/>
      <c r="O249" s="445"/>
      <c r="P249" s="445"/>
    </row>
    <row r="250" spans="1:16">
      <c r="A250" s="595" t="s">
        <v>3187</v>
      </c>
      <c r="B250" s="595" t="s">
        <v>408</v>
      </c>
      <c r="C250" s="445"/>
      <c r="D250" s="445"/>
      <c r="E250" s="445"/>
      <c r="F250" s="445"/>
      <c r="G250" s="445"/>
      <c r="H250" s="445"/>
      <c r="I250" s="445"/>
      <c r="J250" s="445"/>
      <c r="K250" s="445"/>
      <c r="L250" s="445"/>
      <c r="M250" s="445"/>
      <c r="N250" s="445"/>
      <c r="O250" s="445"/>
      <c r="P250" s="445"/>
    </row>
    <row r="251" spans="1:16">
      <c r="A251" s="595" t="s">
        <v>8154</v>
      </c>
      <c r="B251" s="595" t="s">
        <v>12942</v>
      </c>
      <c r="C251" s="445"/>
      <c r="D251" s="445"/>
      <c r="E251" s="445"/>
      <c r="F251" s="445"/>
      <c r="G251" s="445"/>
      <c r="H251" s="445"/>
      <c r="I251" s="445"/>
      <c r="J251" s="445"/>
      <c r="K251" s="445"/>
      <c r="L251" s="445"/>
      <c r="M251" s="445"/>
      <c r="N251" s="445"/>
      <c r="O251" s="445"/>
      <c r="P251" s="445"/>
    </row>
    <row r="252" spans="1:16">
      <c r="A252" s="595" t="s">
        <v>12943</v>
      </c>
      <c r="B252" s="595" t="s">
        <v>12945</v>
      </c>
      <c r="C252" s="445"/>
      <c r="D252" s="445"/>
      <c r="E252" s="445"/>
      <c r="F252" s="445"/>
      <c r="G252" s="445"/>
      <c r="H252" s="445"/>
      <c r="I252" s="445"/>
      <c r="J252" s="445"/>
      <c r="K252" s="445"/>
      <c r="L252" s="445"/>
      <c r="M252" s="445"/>
      <c r="N252" s="445"/>
      <c r="O252" s="445"/>
      <c r="P252" s="445"/>
    </row>
    <row r="253" spans="1:16">
      <c r="A253" s="595" t="s">
        <v>1020</v>
      </c>
      <c r="B253" s="595" t="s">
        <v>4804</v>
      </c>
      <c r="C253" s="445"/>
      <c r="D253" s="445"/>
      <c r="E253" s="445"/>
      <c r="F253" s="445"/>
      <c r="G253" s="445"/>
      <c r="H253" s="445"/>
      <c r="I253" s="445"/>
      <c r="J253" s="445"/>
      <c r="K253" s="445"/>
      <c r="L253" s="445"/>
      <c r="M253" s="445"/>
      <c r="N253" s="445"/>
      <c r="O253" s="445"/>
      <c r="P253" s="445"/>
    </row>
    <row r="254" spans="1:16">
      <c r="A254" s="595" t="s">
        <v>12946</v>
      </c>
      <c r="B254" s="595" t="s">
        <v>12948</v>
      </c>
      <c r="C254" s="595" t="s">
        <v>12950</v>
      </c>
      <c r="D254" s="445"/>
      <c r="E254" s="445"/>
      <c r="F254" s="445"/>
      <c r="G254" s="445"/>
      <c r="H254" s="445"/>
      <c r="I254" s="445"/>
      <c r="J254" s="445"/>
      <c r="K254" s="445"/>
      <c r="L254" s="445"/>
      <c r="M254" s="445"/>
      <c r="N254" s="445"/>
      <c r="O254" s="445"/>
      <c r="P254" s="445"/>
    </row>
    <row r="255" spans="1:16">
      <c r="A255" s="595" t="s">
        <v>12951</v>
      </c>
      <c r="B255" s="595" t="s">
        <v>12953</v>
      </c>
      <c r="C255" s="595" t="s">
        <v>12198</v>
      </c>
      <c r="D255" s="445"/>
      <c r="E255" s="445"/>
      <c r="F255" s="445"/>
      <c r="G255" s="445"/>
      <c r="H255" s="445"/>
      <c r="I255" s="445"/>
      <c r="J255" s="445"/>
      <c r="K255" s="445"/>
      <c r="L255" s="445"/>
      <c r="M255" s="445"/>
      <c r="N255" s="445"/>
      <c r="O255" s="445"/>
      <c r="P255" s="445"/>
    </row>
    <row r="256" spans="1:16">
      <c r="A256" s="595" t="s">
        <v>12958</v>
      </c>
      <c r="B256" s="595" t="s">
        <v>12959</v>
      </c>
      <c r="C256" s="595" t="s">
        <v>9184</v>
      </c>
      <c r="D256" s="595" t="s">
        <v>8708</v>
      </c>
      <c r="E256" s="445"/>
      <c r="F256" s="445"/>
      <c r="G256" s="445"/>
      <c r="H256" s="445"/>
      <c r="I256" s="445"/>
      <c r="J256" s="445"/>
      <c r="K256" s="445"/>
      <c r="L256" s="445"/>
      <c r="M256" s="445"/>
      <c r="N256" s="445"/>
      <c r="O256" s="445"/>
      <c r="P256" s="445"/>
    </row>
    <row r="257" spans="1:16">
      <c r="A257" s="595" t="s">
        <v>8517</v>
      </c>
      <c r="B257" s="595" t="s">
        <v>10319</v>
      </c>
      <c r="C257" s="595" t="s">
        <v>848</v>
      </c>
      <c r="D257" s="445"/>
      <c r="E257" s="445"/>
      <c r="F257" s="445"/>
      <c r="G257" s="445"/>
      <c r="H257" s="445"/>
      <c r="I257" s="445"/>
      <c r="J257" s="445"/>
      <c r="K257" s="445"/>
      <c r="L257" s="445"/>
      <c r="M257" s="445"/>
      <c r="N257" s="445"/>
      <c r="O257" s="445"/>
      <c r="P257" s="445"/>
    </row>
    <row r="258" spans="1:16">
      <c r="A258" s="595" t="s">
        <v>6510</v>
      </c>
      <c r="B258" s="595" t="s">
        <v>12960</v>
      </c>
      <c r="C258" s="445"/>
      <c r="D258" s="445"/>
      <c r="E258" s="445"/>
      <c r="F258" s="445"/>
      <c r="G258" s="445"/>
      <c r="H258" s="445"/>
      <c r="I258" s="445"/>
      <c r="J258" s="445"/>
      <c r="K258" s="445"/>
      <c r="L258" s="445"/>
      <c r="M258" s="445"/>
      <c r="N258" s="445"/>
      <c r="O258" s="445"/>
      <c r="P258" s="445"/>
    </row>
    <row r="259" spans="1:16">
      <c r="A259" s="595" t="s">
        <v>1983</v>
      </c>
      <c r="B259" s="595" t="s">
        <v>12963</v>
      </c>
      <c r="C259" s="445"/>
      <c r="D259" s="445"/>
      <c r="E259" s="445"/>
      <c r="F259" s="445"/>
      <c r="G259" s="445"/>
      <c r="H259" s="445"/>
      <c r="I259" s="445"/>
      <c r="J259" s="445"/>
      <c r="K259" s="445"/>
      <c r="L259" s="445"/>
      <c r="M259" s="445"/>
      <c r="N259" s="445"/>
      <c r="O259" s="445"/>
      <c r="P259" s="445"/>
    </row>
    <row r="260" spans="1:16">
      <c r="A260" s="595" t="s">
        <v>12965</v>
      </c>
      <c r="B260" s="595" t="s">
        <v>12966</v>
      </c>
      <c r="C260" s="445"/>
      <c r="D260" s="445"/>
      <c r="E260" s="445"/>
      <c r="F260" s="445"/>
      <c r="G260" s="445"/>
      <c r="H260" s="445"/>
      <c r="I260" s="445"/>
      <c r="J260" s="445"/>
      <c r="K260" s="445"/>
      <c r="L260" s="445"/>
      <c r="M260" s="445"/>
      <c r="N260" s="445"/>
      <c r="O260" s="445"/>
      <c r="P260" s="445"/>
    </row>
    <row r="261" spans="1:16">
      <c r="A261" s="595" t="s">
        <v>12967</v>
      </c>
      <c r="B261" s="595" t="s">
        <v>6446</v>
      </c>
      <c r="C261" s="595" t="s">
        <v>12857</v>
      </c>
      <c r="D261" s="595" t="s">
        <v>5571</v>
      </c>
      <c r="E261" s="445"/>
      <c r="F261" s="445"/>
      <c r="G261" s="445"/>
      <c r="H261" s="445"/>
      <c r="I261" s="445"/>
      <c r="J261" s="445"/>
      <c r="K261" s="445"/>
      <c r="L261" s="445"/>
      <c r="M261" s="445"/>
      <c r="N261" s="445"/>
      <c r="O261" s="445"/>
      <c r="P261" s="445"/>
    </row>
    <row r="262" spans="1:16">
      <c r="A262" s="595" t="s">
        <v>12969</v>
      </c>
      <c r="B262" s="595" t="s">
        <v>12970</v>
      </c>
      <c r="C262" s="595" t="s">
        <v>12972</v>
      </c>
      <c r="D262" s="595" t="s">
        <v>360</v>
      </c>
      <c r="E262" s="445"/>
      <c r="F262" s="445"/>
      <c r="G262" s="445"/>
      <c r="H262" s="445"/>
      <c r="I262" s="445"/>
      <c r="J262" s="445"/>
      <c r="K262" s="445"/>
      <c r="L262" s="445"/>
      <c r="M262" s="445"/>
      <c r="N262" s="445"/>
      <c r="O262" s="445"/>
      <c r="P262" s="445"/>
    </row>
    <row r="263" spans="1:16">
      <c r="A263" s="595" t="s">
        <v>7345</v>
      </c>
      <c r="B263" s="595" t="s">
        <v>10319</v>
      </c>
      <c r="C263" s="445"/>
      <c r="D263" s="445"/>
      <c r="E263" s="445"/>
      <c r="F263" s="445"/>
      <c r="G263" s="445"/>
      <c r="H263" s="445"/>
      <c r="I263" s="445"/>
      <c r="J263" s="445"/>
      <c r="K263" s="445"/>
      <c r="L263" s="445"/>
      <c r="M263" s="445"/>
      <c r="N263" s="445"/>
      <c r="O263" s="445"/>
      <c r="P263" s="445"/>
    </row>
    <row r="264" spans="1:16">
      <c r="A264" s="595" t="s">
        <v>12633</v>
      </c>
      <c r="B264" s="595" t="s">
        <v>12975</v>
      </c>
      <c r="C264" s="595" t="s">
        <v>12978</v>
      </c>
      <c r="D264" s="445"/>
      <c r="E264" s="445"/>
      <c r="F264" s="445"/>
      <c r="G264" s="445"/>
      <c r="H264" s="445"/>
      <c r="I264" s="445"/>
      <c r="J264" s="445"/>
      <c r="K264" s="445"/>
      <c r="L264" s="445"/>
      <c r="M264" s="445"/>
      <c r="N264" s="445"/>
      <c r="O264" s="445"/>
      <c r="P264" s="445"/>
    </row>
    <row r="265" spans="1:16">
      <c r="A265" s="595" t="s">
        <v>11019</v>
      </c>
      <c r="B265" s="595" t="s">
        <v>12979</v>
      </c>
      <c r="C265" s="595" t="s">
        <v>12980</v>
      </c>
      <c r="D265" s="595" t="s">
        <v>12981</v>
      </c>
      <c r="E265" s="445"/>
      <c r="F265" s="445"/>
      <c r="G265" s="445"/>
      <c r="H265" s="445"/>
      <c r="I265" s="445"/>
      <c r="J265" s="445"/>
      <c r="K265" s="445"/>
      <c r="L265" s="445"/>
      <c r="M265" s="445"/>
      <c r="N265" s="445"/>
      <c r="O265" s="445"/>
      <c r="P265" s="445"/>
    </row>
    <row r="266" spans="1:16">
      <c r="A266" s="595" t="s">
        <v>12982</v>
      </c>
      <c r="B266" s="595" t="s">
        <v>3279</v>
      </c>
      <c r="C266" s="595" t="s">
        <v>12985</v>
      </c>
      <c r="D266" s="445"/>
      <c r="E266" s="445"/>
      <c r="F266" s="445"/>
      <c r="G266" s="445"/>
      <c r="H266" s="445"/>
      <c r="I266" s="445"/>
      <c r="J266" s="445"/>
      <c r="K266" s="445"/>
      <c r="L266" s="445"/>
      <c r="M266" s="445"/>
      <c r="N266" s="445"/>
      <c r="O266" s="445"/>
      <c r="P266" s="445"/>
    </row>
    <row r="267" spans="1:16">
      <c r="A267" s="595" t="s">
        <v>12062</v>
      </c>
      <c r="B267" s="595" t="s">
        <v>12986</v>
      </c>
      <c r="C267" s="595" t="s">
        <v>12987</v>
      </c>
      <c r="D267" s="595" t="s">
        <v>12989</v>
      </c>
      <c r="E267" s="445"/>
      <c r="F267" s="445"/>
      <c r="G267" s="445"/>
      <c r="H267" s="445"/>
      <c r="I267" s="445"/>
      <c r="J267" s="445"/>
      <c r="K267" s="445"/>
      <c r="L267" s="445"/>
      <c r="M267" s="445"/>
      <c r="N267" s="445"/>
      <c r="O267" s="445"/>
      <c r="P267" s="445"/>
    </row>
    <row r="268" spans="1:16">
      <c r="A268" s="595" t="s">
        <v>4222</v>
      </c>
      <c r="B268" s="595" t="s">
        <v>12990</v>
      </c>
      <c r="C268" s="595" t="s">
        <v>12993</v>
      </c>
      <c r="D268" s="595" t="s">
        <v>12994</v>
      </c>
      <c r="E268" s="445"/>
      <c r="F268" s="445"/>
      <c r="G268" s="445"/>
      <c r="H268" s="445"/>
      <c r="I268" s="445"/>
      <c r="J268" s="445"/>
      <c r="K268" s="445"/>
      <c r="L268" s="445"/>
      <c r="M268" s="445"/>
      <c r="N268" s="445"/>
      <c r="O268" s="445"/>
      <c r="P268" s="445"/>
    </row>
    <row r="269" spans="1:16">
      <c r="A269" s="595" t="s">
        <v>12997</v>
      </c>
      <c r="B269" s="595" t="s">
        <v>12998</v>
      </c>
      <c r="C269" s="595" t="s">
        <v>12999</v>
      </c>
      <c r="D269" s="445"/>
      <c r="E269" s="445"/>
      <c r="F269" s="445"/>
      <c r="G269" s="445"/>
      <c r="H269" s="445"/>
      <c r="I269" s="445"/>
      <c r="J269" s="445"/>
      <c r="K269" s="445"/>
      <c r="L269" s="445"/>
      <c r="M269" s="445"/>
      <c r="N269" s="445"/>
      <c r="O269" s="445"/>
      <c r="P269" s="445"/>
    </row>
    <row r="270" spans="1:16">
      <c r="A270" s="595" t="s">
        <v>13000</v>
      </c>
      <c r="B270" s="595" t="s">
        <v>1721</v>
      </c>
      <c r="C270" s="595" t="s">
        <v>884</v>
      </c>
      <c r="D270" s="595" t="s">
        <v>13002</v>
      </c>
      <c r="E270" s="445"/>
      <c r="F270" s="445"/>
      <c r="G270" s="445"/>
      <c r="H270" s="445"/>
      <c r="I270" s="445"/>
      <c r="J270" s="445"/>
      <c r="K270" s="445"/>
      <c r="L270" s="445"/>
      <c r="M270" s="445"/>
      <c r="N270" s="445"/>
      <c r="O270" s="445"/>
      <c r="P270" s="445"/>
    </row>
    <row r="271" spans="1:16">
      <c r="A271" s="595" t="s">
        <v>13003</v>
      </c>
      <c r="B271" s="595" t="s">
        <v>13004</v>
      </c>
      <c r="C271" s="445"/>
      <c r="D271" s="445"/>
      <c r="E271" s="445"/>
      <c r="F271" s="445"/>
      <c r="G271" s="445"/>
      <c r="H271" s="445"/>
      <c r="I271" s="445"/>
      <c r="J271" s="445"/>
      <c r="K271" s="445"/>
      <c r="L271" s="445"/>
      <c r="M271" s="445"/>
      <c r="N271" s="445"/>
      <c r="O271" s="445"/>
      <c r="P271" s="445"/>
    </row>
    <row r="272" spans="1:16">
      <c r="A272" s="595" t="s">
        <v>13005</v>
      </c>
      <c r="B272" s="595" t="s">
        <v>13006</v>
      </c>
      <c r="C272" s="595" t="s">
        <v>13007</v>
      </c>
      <c r="D272" s="595" t="s">
        <v>4445</v>
      </c>
      <c r="E272" s="595" t="s">
        <v>12733</v>
      </c>
      <c r="F272" s="445"/>
      <c r="G272" s="445"/>
      <c r="H272" s="445"/>
      <c r="I272" s="445"/>
      <c r="J272" s="445"/>
      <c r="K272" s="445"/>
      <c r="L272" s="445"/>
      <c r="M272" s="445"/>
      <c r="N272" s="445"/>
      <c r="O272" s="445"/>
      <c r="P272" s="445"/>
    </row>
    <row r="273" spans="1:16">
      <c r="A273" s="595" t="s">
        <v>11267</v>
      </c>
      <c r="B273" s="595" t="s">
        <v>13008</v>
      </c>
      <c r="C273" s="595" t="s">
        <v>13009</v>
      </c>
      <c r="D273" s="595" t="s">
        <v>13013</v>
      </c>
      <c r="E273" s="595" t="s">
        <v>10181</v>
      </c>
      <c r="F273" s="445"/>
      <c r="G273" s="445"/>
      <c r="H273" s="445"/>
      <c r="I273" s="445"/>
      <c r="J273" s="445"/>
      <c r="K273" s="445"/>
      <c r="L273" s="445"/>
      <c r="M273" s="445"/>
      <c r="N273" s="445"/>
      <c r="O273" s="445"/>
      <c r="P273" s="445"/>
    </row>
    <row r="274" spans="1:16">
      <c r="A274" s="595" t="s">
        <v>13014</v>
      </c>
      <c r="B274" s="595" t="s">
        <v>13016</v>
      </c>
      <c r="C274" s="595" t="s">
        <v>13017</v>
      </c>
      <c r="D274" s="595" t="s">
        <v>13018</v>
      </c>
      <c r="E274" s="595" t="s">
        <v>2766</v>
      </c>
      <c r="F274" s="445"/>
      <c r="G274" s="445"/>
      <c r="H274" s="445"/>
      <c r="I274" s="445"/>
      <c r="J274" s="445"/>
      <c r="K274" s="445"/>
      <c r="L274" s="445"/>
      <c r="M274" s="445"/>
      <c r="N274" s="445"/>
      <c r="O274" s="445"/>
      <c r="P274" s="445"/>
    </row>
    <row r="275" spans="1:16">
      <c r="A275" s="595" t="s">
        <v>13019</v>
      </c>
      <c r="B275" s="595" t="s">
        <v>9033</v>
      </c>
      <c r="C275" s="445"/>
      <c r="D275" s="445"/>
      <c r="E275" s="445"/>
      <c r="F275" s="445"/>
      <c r="G275" s="445"/>
      <c r="H275" s="445"/>
      <c r="I275" s="445"/>
      <c r="J275" s="445"/>
      <c r="K275" s="445"/>
      <c r="L275" s="445"/>
      <c r="M275" s="445"/>
      <c r="N275" s="445"/>
      <c r="O275" s="445"/>
      <c r="P275" s="445"/>
    </row>
    <row r="276" spans="1:16">
      <c r="A276" s="595" t="s">
        <v>13021</v>
      </c>
      <c r="B276" s="595" t="s">
        <v>12130</v>
      </c>
      <c r="C276" s="445"/>
      <c r="D276" s="445"/>
      <c r="E276" s="445"/>
      <c r="F276" s="445"/>
      <c r="G276" s="445"/>
      <c r="H276" s="445"/>
      <c r="I276" s="445"/>
      <c r="J276" s="445"/>
      <c r="K276" s="445"/>
      <c r="L276" s="445"/>
      <c r="M276" s="445"/>
      <c r="N276" s="445"/>
      <c r="O276" s="445"/>
      <c r="P276" s="445"/>
    </row>
    <row r="277" spans="1:16">
      <c r="A277" s="595" t="s">
        <v>390</v>
      </c>
      <c r="B277" s="595" t="s">
        <v>10599</v>
      </c>
      <c r="C277" s="595" t="s">
        <v>13024</v>
      </c>
      <c r="D277" s="595" t="s">
        <v>10977</v>
      </c>
      <c r="E277" s="445"/>
      <c r="F277" s="445"/>
      <c r="G277" s="445"/>
      <c r="H277" s="445"/>
      <c r="I277" s="445"/>
      <c r="J277" s="445"/>
      <c r="K277" s="445"/>
      <c r="L277" s="445"/>
      <c r="M277" s="445"/>
      <c r="N277" s="445"/>
      <c r="O277" s="445"/>
      <c r="P277" s="445"/>
    </row>
    <row r="278" spans="1:16">
      <c r="A278" s="595" t="s">
        <v>13025</v>
      </c>
      <c r="B278" s="595" t="s">
        <v>13026</v>
      </c>
      <c r="C278" s="445"/>
      <c r="D278" s="445"/>
      <c r="E278" s="445"/>
      <c r="F278" s="445"/>
      <c r="G278" s="445"/>
      <c r="H278" s="445"/>
      <c r="I278" s="445"/>
      <c r="J278" s="445"/>
      <c r="K278" s="445"/>
      <c r="L278" s="445"/>
      <c r="M278" s="445"/>
      <c r="N278" s="445"/>
      <c r="O278" s="445"/>
      <c r="P278" s="445"/>
    </row>
    <row r="279" spans="1:16">
      <c r="A279" s="595" t="s">
        <v>13027</v>
      </c>
      <c r="B279" s="595" t="s">
        <v>1862</v>
      </c>
      <c r="C279" s="595" t="s">
        <v>13030</v>
      </c>
      <c r="D279" s="595" t="s">
        <v>12037</v>
      </c>
      <c r="E279" s="595" t="s">
        <v>2753</v>
      </c>
      <c r="F279" s="445"/>
      <c r="G279" s="445"/>
      <c r="H279" s="445"/>
      <c r="I279" s="445"/>
      <c r="J279" s="445"/>
      <c r="K279" s="445"/>
      <c r="L279" s="445"/>
      <c r="M279" s="445"/>
      <c r="N279" s="445"/>
      <c r="O279" s="445"/>
      <c r="P279" s="445"/>
    </row>
    <row r="280" spans="1:16">
      <c r="A280" s="595" t="s">
        <v>13031</v>
      </c>
      <c r="B280" s="595" t="s">
        <v>13033</v>
      </c>
      <c r="C280" s="595" t="s">
        <v>13035</v>
      </c>
      <c r="D280" s="595" t="s">
        <v>4673</v>
      </c>
      <c r="E280" s="595" t="s">
        <v>3326</v>
      </c>
      <c r="F280" s="445"/>
      <c r="G280" s="445"/>
      <c r="H280" s="445"/>
      <c r="I280" s="445"/>
      <c r="J280" s="445"/>
      <c r="K280" s="445"/>
      <c r="L280" s="445"/>
      <c r="M280" s="445"/>
      <c r="N280" s="445"/>
      <c r="O280" s="445"/>
      <c r="P280" s="445"/>
    </row>
    <row r="281" spans="1:16">
      <c r="A281" s="595" t="s">
        <v>13038</v>
      </c>
      <c r="B281" s="595" t="s">
        <v>13039</v>
      </c>
      <c r="C281" s="595" t="s">
        <v>13040</v>
      </c>
      <c r="D281" s="595" t="s">
        <v>13042</v>
      </c>
      <c r="E281" s="595" t="s">
        <v>5370</v>
      </c>
      <c r="F281" s="595" t="s">
        <v>5148</v>
      </c>
      <c r="G281" s="445"/>
      <c r="H281" s="445"/>
      <c r="I281" s="445"/>
      <c r="J281" s="445"/>
      <c r="K281" s="445"/>
      <c r="L281" s="445"/>
      <c r="M281" s="445"/>
      <c r="N281" s="445"/>
      <c r="O281" s="445"/>
      <c r="P281" s="445"/>
    </row>
    <row r="282" spans="1:16">
      <c r="A282" s="595" t="s">
        <v>7400</v>
      </c>
      <c r="B282" s="595" t="s">
        <v>2890</v>
      </c>
      <c r="C282" s="445"/>
      <c r="D282" s="445"/>
      <c r="E282" s="445"/>
      <c r="F282" s="445"/>
      <c r="G282" s="445"/>
      <c r="H282" s="445"/>
      <c r="I282" s="445"/>
      <c r="J282" s="445"/>
      <c r="K282" s="445"/>
      <c r="L282" s="445"/>
      <c r="M282" s="445"/>
      <c r="N282" s="445"/>
      <c r="O282" s="445"/>
      <c r="P282" s="445"/>
    </row>
    <row r="283" spans="1:16">
      <c r="A283" s="595" t="s">
        <v>8588</v>
      </c>
      <c r="B283" s="595" t="s">
        <v>3079</v>
      </c>
      <c r="C283" s="445"/>
      <c r="D283" s="445"/>
      <c r="E283" s="445"/>
      <c r="F283" s="445"/>
      <c r="G283" s="445"/>
      <c r="H283" s="445"/>
      <c r="I283" s="445"/>
      <c r="J283" s="445"/>
      <c r="K283" s="445"/>
      <c r="L283" s="445"/>
      <c r="M283" s="445"/>
      <c r="N283" s="445"/>
      <c r="O283" s="445"/>
      <c r="P283" s="445"/>
    </row>
    <row r="284" spans="1:16">
      <c r="A284" s="595" t="s">
        <v>12179</v>
      </c>
      <c r="B284" s="595" t="s">
        <v>1115</v>
      </c>
      <c r="C284" s="595" t="s">
        <v>12558</v>
      </c>
      <c r="D284" s="595" t="s">
        <v>13044</v>
      </c>
      <c r="E284" s="595" t="s">
        <v>13045</v>
      </c>
      <c r="F284" s="595" t="s">
        <v>13047</v>
      </c>
      <c r="G284" s="445"/>
      <c r="H284" s="445"/>
      <c r="I284" s="445"/>
      <c r="J284" s="445"/>
      <c r="K284" s="445"/>
      <c r="L284" s="445"/>
      <c r="M284" s="445"/>
      <c r="N284" s="445"/>
      <c r="O284" s="445"/>
      <c r="P284" s="445"/>
    </row>
    <row r="285" spans="1:16">
      <c r="A285" s="595" t="s">
        <v>8644</v>
      </c>
      <c r="B285" s="595" t="s">
        <v>13048</v>
      </c>
      <c r="C285" s="445"/>
      <c r="D285" s="445"/>
      <c r="E285" s="445"/>
      <c r="F285" s="445"/>
      <c r="G285" s="445"/>
      <c r="H285" s="445"/>
      <c r="I285" s="445"/>
      <c r="J285" s="445"/>
      <c r="K285" s="445"/>
      <c r="L285" s="445"/>
      <c r="M285" s="445"/>
      <c r="N285" s="445"/>
      <c r="O285" s="445"/>
      <c r="P285" s="445"/>
    </row>
    <row r="286" spans="1:16">
      <c r="A286" s="595" t="s">
        <v>1899</v>
      </c>
      <c r="B286" s="595" t="s">
        <v>13049</v>
      </c>
      <c r="C286" s="445"/>
      <c r="D286" s="445"/>
      <c r="E286" s="445"/>
      <c r="F286" s="445"/>
      <c r="G286" s="445"/>
      <c r="H286" s="445"/>
      <c r="I286" s="445"/>
      <c r="J286" s="445"/>
      <c r="K286" s="445"/>
      <c r="L286" s="445"/>
      <c r="M286" s="445"/>
      <c r="N286" s="445"/>
      <c r="O286" s="445"/>
      <c r="P286" s="445"/>
    </row>
    <row r="287" spans="1:16">
      <c r="A287" s="595" t="s">
        <v>13050</v>
      </c>
      <c r="B287" s="595" t="s">
        <v>13054</v>
      </c>
      <c r="C287" s="595" t="s">
        <v>13055</v>
      </c>
      <c r="D287" s="595" t="s">
        <v>13056</v>
      </c>
      <c r="E287" s="595" t="s">
        <v>13057</v>
      </c>
      <c r="F287" s="445"/>
      <c r="G287" s="445"/>
      <c r="H287" s="445"/>
      <c r="I287" s="445"/>
      <c r="J287" s="445"/>
      <c r="K287" s="445"/>
      <c r="L287" s="445"/>
      <c r="M287" s="445"/>
      <c r="N287" s="445"/>
      <c r="O287" s="445"/>
      <c r="P287" s="445"/>
    </row>
    <row r="288" spans="1:16">
      <c r="A288" s="595" t="s">
        <v>6368</v>
      </c>
      <c r="B288" s="595" t="s">
        <v>12547</v>
      </c>
      <c r="C288" s="595" t="s">
        <v>13059</v>
      </c>
      <c r="D288" s="445"/>
      <c r="E288" s="445"/>
      <c r="F288" s="445"/>
      <c r="G288" s="445"/>
      <c r="H288" s="445"/>
      <c r="I288" s="445"/>
      <c r="J288" s="445"/>
      <c r="K288" s="445"/>
      <c r="L288" s="445"/>
      <c r="M288" s="445"/>
      <c r="N288" s="445"/>
      <c r="O288" s="445"/>
      <c r="P288" s="445"/>
    </row>
    <row r="289" spans="1:16">
      <c r="A289" s="595" t="s">
        <v>1734</v>
      </c>
      <c r="B289" s="595" t="s">
        <v>13060</v>
      </c>
      <c r="C289" s="445"/>
      <c r="D289" s="445"/>
      <c r="E289" s="445"/>
      <c r="F289" s="445"/>
      <c r="G289" s="445"/>
      <c r="H289" s="445"/>
      <c r="I289" s="445"/>
      <c r="J289" s="445"/>
      <c r="K289" s="445"/>
      <c r="L289" s="445"/>
      <c r="M289" s="445"/>
      <c r="N289" s="445"/>
      <c r="O289" s="445"/>
      <c r="P289" s="445"/>
    </row>
    <row r="290" spans="1:16">
      <c r="A290" s="595" t="s">
        <v>12484</v>
      </c>
      <c r="B290" s="595" t="s">
        <v>13062</v>
      </c>
      <c r="C290" s="595" t="s">
        <v>6623</v>
      </c>
      <c r="D290" s="595" t="s">
        <v>9114</v>
      </c>
      <c r="E290" s="595" t="s">
        <v>5360</v>
      </c>
      <c r="F290" s="445"/>
      <c r="G290" s="445"/>
      <c r="H290" s="445"/>
      <c r="I290" s="445"/>
      <c r="J290" s="445"/>
      <c r="K290" s="445"/>
      <c r="L290" s="445"/>
      <c r="M290" s="445"/>
      <c r="N290" s="445"/>
      <c r="O290" s="445"/>
      <c r="P290" s="445"/>
    </row>
    <row r="291" spans="1:16">
      <c r="A291" s="595" t="s">
        <v>13064</v>
      </c>
      <c r="B291" s="595" t="s">
        <v>1688</v>
      </c>
      <c r="C291" s="445"/>
      <c r="D291" s="445"/>
      <c r="E291" s="445"/>
      <c r="F291" s="445"/>
      <c r="G291" s="445"/>
      <c r="H291" s="445"/>
      <c r="I291" s="445"/>
      <c r="J291" s="445"/>
      <c r="K291" s="445"/>
      <c r="L291" s="445"/>
      <c r="M291" s="445"/>
      <c r="N291" s="445"/>
      <c r="O291" s="445"/>
      <c r="P291" s="445"/>
    </row>
    <row r="292" spans="1:16">
      <c r="A292" s="595" t="s">
        <v>12870</v>
      </c>
      <c r="B292" s="595" t="s">
        <v>13066</v>
      </c>
      <c r="C292" s="445"/>
      <c r="D292" s="445"/>
      <c r="E292" s="445"/>
      <c r="F292" s="445"/>
      <c r="G292" s="445"/>
      <c r="H292" s="445"/>
      <c r="I292" s="445"/>
      <c r="J292" s="445"/>
      <c r="K292" s="445"/>
      <c r="L292" s="445"/>
      <c r="M292" s="445"/>
      <c r="N292" s="445"/>
      <c r="O292" s="445"/>
      <c r="P292" s="445"/>
    </row>
    <row r="293" spans="1:16">
      <c r="A293" s="595" t="s">
        <v>13067</v>
      </c>
      <c r="B293" s="595" t="s">
        <v>10706</v>
      </c>
      <c r="C293" s="445"/>
      <c r="D293" s="445"/>
      <c r="E293" s="445"/>
      <c r="F293" s="445"/>
      <c r="G293" s="445"/>
      <c r="H293" s="445"/>
      <c r="I293" s="445"/>
      <c r="J293" s="445"/>
      <c r="K293" s="445"/>
      <c r="L293" s="445"/>
      <c r="M293" s="445"/>
      <c r="N293" s="445"/>
      <c r="O293" s="445"/>
      <c r="P293" s="445"/>
    </row>
    <row r="294" spans="1:16">
      <c r="A294" s="595" t="s">
        <v>395</v>
      </c>
      <c r="B294" s="595" t="s">
        <v>3487</v>
      </c>
      <c r="C294" s="445"/>
      <c r="D294" s="445"/>
      <c r="E294" s="445"/>
      <c r="F294" s="445"/>
      <c r="G294" s="445"/>
      <c r="H294" s="445"/>
      <c r="I294" s="445"/>
      <c r="J294" s="445"/>
      <c r="K294" s="445"/>
      <c r="L294" s="445"/>
      <c r="M294" s="445"/>
      <c r="N294" s="445"/>
      <c r="O294" s="445"/>
      <c r="P294" s="445"/>
    </row>
    <row r="295" spans="1:16">
      <c r="A295" s="595" t="s">
        <v>13068</v>
      </c>
      <c r="B295" s="595" t="s">
        <v>13069</v>
      </c>
      <c r="C295" s="445"/>
      <c r="D295" s="445"/>
      <c r="E295" s="445"/>
      <c r="F295" s="445"/>
      <c r="G295" s="445"/>
      <c r="H295" s="445"/>
      <c r="I295" s="445"/>
      <c r="J295" s="445"/>
      <c r="K295" s="445"/>
      <c r="L295" s="445"/>
      <c r="M295" s="445"/>
      <c r="N295" s="445"/>
      <c r="O295" s="445"/>
      <c r="P295" s="445"/>
    </row>
    <row r="296" spans="1:16">
      <c r="A296" s="595" t="s">
        <v>13071</v>
      </c>
      <c r="B296" s="595" t="s">
        <v>13073</v>
      </c>
      <c r="C296" s="445"/>
      <c r="D296" s="445"/>
      <c r="E296" s="445"/>
      <c r="F296" s="445"/>
      <c r="G296" s="445"/>
      <c r="H296" s="445"/>
      <c r="I296" s="445"/>
      <c r="J296" s="445"/>
      <c r="K296" s="445"/>
      <c r="L296" s="445"/>
      <c r="M296" s="445"/>
      <c r="N296" s="445"/>
      <c r="O296" s="445"/>
      <c r="P296" s="445"/>
    </row>
    <row r="297" spans="1:16">
      <c r="A297" s="595" t="s">
        <v>13074</v>
      </c>
      <c r="B297" s="595" t="s">
        <v>4858</v>
      </c>
      <c r="C297" s="595" t="s">
        <v>13076</v>
      </c>
      <c r="D297" s="595" t="s">
        <v>13079</v>
      </c>
      <c r="E297" s="595" t="s">
        <v>13082</v>
      </c>
      <c r="F297" s="445"/>
      <c r="G297" s="445"/>
      <c r="H297" s="445"/>
      <c r="I297" s="445"/>
      <c r="J297" s="445"/>
      <c r="K297" s="445"/>
      <c r="L297" s="445"/>
      <c r="M297" s="445"/>
      <c r="N297" s="445"/>
      <c r="O297" s="445"/>
      <c r="P297" s="445"/>
    </row>
    <row r="298" spans="1:16">
      <c r="A298" s="595" t="s">
        <v>10111</v>
      </c>
      <c r="B298" s="595" t="s">
        <v>13084</v>
      </c>
      <c r="C298" s="595" t="s">
        <v>13085</v>
      </c>
      <c r="D298" s="445"/>
      <c r="E298" s="445"/>
      <c r="F298" s="445"/>
      <c r="G298" s="445"/>
      <c r="H298" s="445"/>
      <c r="I298" s="445"/>
      <c r="J298" s="445"/>
      <c r="K298" s="445"/>
      <c r="L298" s="445"/>
      <c r="M298" s="445"/>
      <c r="N298" s="445"/>
      <c r="O298" s="445"/>
      <c r="P298" s="445"/>
    </row>
    <row r="299" spans="1:16">
      <c r="A299" s="595" t="s">
        <v>12503</v>
      </c>
      <c r="B299" s="595" t="s">
        <v>13088</v>
      </c>
      <c r="C299" s="595" t="s">
        <v>13090</v>
      </c>
      <c r="D299" s="445"/>
      <c r="E299" s="445"/>
      <c r="F299" s="445"/>
      <c r="G299" s="445"/>
      <c r="H299" s="445"/>
      <c r="I299" s="445"/>
      <c r="J299" s="445"/>
      <c r="K299" s="445"/>
      <c r="L299" s="445"/>
      <c r="M299" s="445"/>
      <c r="N299" s="445"/>
      <c r="O299" s="445"/>
      <c r="P299" s="445"/>
    </row>
    <row r="300" spans="1:16">
      <c r="A300" s="595" t="s">
        <v>8780</v>
      </c>
      <c r="B300" s="595" t="s">
        <v>13093</v>
      </c>
      <c r="C300" s="445"/>
      <c r="D300" s="445"/>
      <c r="E300" s="445"/>
      <c r="F300" s="445"/>
      <c r="G300" s="445"/>
      <c r="H300" s="445"/>
      <c r="I300" s="445"/>
      <c r="J300" s="445"/>
      <c r="K300" s="445"/>
      <c r="L300" s="445"/>
      <c r="M300" s="445"/>
      <c r="N300" s="445"/>
      <c r="O300" s="445"/>
      <c r="P300" s="445"/>
    </row>
    <row r="301" spans="1:16">
      <c r="A301" s="595" t="s">
        <v>9842</v>
      </c>
      <c r="B301" s="595" t="s">
        <v>13094</v>
      </c>
      <c r="C301" s="595" t="s">
        <v>13095</v>
      </c>
      <c r="D301" s="595" t="s">
        <v>13096</v>
      </c>
      <c r="E301" s="595" t="s">
        <v>5970</v>
      </c>
      <c r="F301" s="595" t="s">
        <v>4</v>
      </c>
      <c r="G301" s="445"/>
      <c r="H301" s="445"/>
      <c r="I301" s="445"/>
      <c r="J301" s="445"/>
      <c r="K301" s="445"/>
      <c r="L301" s="445"/>
      <c r="M301" s="445"/>
      <c r="N301" s="445"/>
      <c r="O301" s="445"/>
      <c r="P301" s="445"/>
    </row>
    <row r="302" spans="1:16">
      <c r="A302" s="595" t="s">
        <v>13100</v>
      </c>
      <c r="B302" s="595" t="s">
        <v>11591</v>
      </c>
      <c r="C302" s="445"/>
      <c r="D302" s="445"/>
      <c r="E302" s="445"/>
      <c r="F302" s="445"/>
      <c r="G302" s="445"/>
      <c r="H302" s="445"/>
      <c r="I302" s="445"/>
      <c r="J302" s="445"/>
      <c r="K302" s="445"/>
      <c r="L302" s="445"/>
      <c r="M302" s="445"/>
      <c r="N302" s="445"/>
      <c r="O302" s="445"/>
      <c r="P302" s="445"/>
    </row>
    <row r="303" spans="1:16">
      <c r="A303" s="595" t="s">
        <v>13102</v>
      </c>
      <c r="B303" s="595" t="s">
        <v>3002</v>
      </c>
      <c r="C303" s="595" t="s">
        <v>13104</v>
      </c>
      <c r="D303" s="595" t="s">
        <v>12422</v>
      </c>
      <c r="E303" s="595" t="s">
        <v>2418</v>
      </c>
      <c r="F303" s="445"/>
      <c r="G303" s="445"/>
      <c r="H303" s="445"/>
      <c r="I303" s="445"/>
      <c r="J303" s="445"/>
      <c r="K303" s="445"/>
      <c r="L303" s="445"/>
      <c r="M303" s="445"/>
      <c r="N303" s="445"/>
      <c r="O303" s="445"/>
      <c r="P303" s="445"/>
    </row>
    <row r="304" spans="1:16">
      <c r="A304" s="595" t="s">
        <v>13105</v>
      </c>
      <c r="B304" s="595" t="s">
        <v>5958</v>
      </c>
      <c r="C304" s="595" t="s">
        <v>12378</v>
      </c>
      <c r="D304" s="445"/>
      <c r="E304" s="445"/>
      <c r="F304" s="445"/>
      <c r="G304" s="445"/>
      <c r="H304" s="445"/>
      <c r="I304" s="445"/>
      <c r="J304" s="445"/>
      <c r="K304" s="445"/>
      <c r="L304" s="445"/>
      <c r="M304" s="445"/>
      <c r="N304" s="445"/>
      <c r="O304" s="445"/>
      <c r="P304" s="445"/>
    </row>
    <row r="305" spans="1:16">
      <c r="A305" s="595" t="s">
        <v>13106</v>
      </c>
      <c r="B305" s="595" t="s">
        <v>13107</v>
      </c>
      <c r="C305" s="445"/>
      <c r="D305" s="445"/>
      <c r="E305" s="445"/>
      <c r="F305" s="445"/>
      <c r="G305" s="445"/>
      <c r="H305" s="445"/>
      <c r="I305" s="445"/>
      <c r="J305" s="445"/>
      <c r="K305" s="445"/>
      <c r="L305" s="445"/>
      <c r="M305" s="445"/>
      <c r="N305" s="445"/>
      <c r="O305" s="445"/>
      <c r="P305" s="445"/>
    </row>
    <row r="306" spans="1:16">
      <c r="A306" s="595" t="s">
        <v>13108</v>
      </c>
      <c r="B306" s="595" t="s">
        <v>369</v>
      </c>
      <c r="C306" s="595" t="s">
        <v>13110</v>
      </c>
      <c r="D306" s="595" t="s">
        <v>13112</v>
      </c>
      <c r="E306" s="595" t="s">
        <v>13113</v>
      </c>
      <c r="F306" s="445"/>
      <c r="G306" s="445"/>
      <c r="H306" s="445"/>
      <c r="I306" s="445"/>
      <c r="J306" s="445"/>
      <c r="K306" s="445"/>
      <c r="L306" s="445"/>
      <c r="M306" s="445"/>
      <c r="N306" s="445"/>
      <c r="O306" s="445"/>
      <c r="P306" s="445"/>
    </row>
    <row r="307" spans="1:16">
      <c r="A307" s="595" t="s">
        <v>11557</v>
      </c>
      <c r="B307" s="595" t="s">
        <v>12072</v>
      </c>
      <c r="C307" s="445"/>
      <c r="D307" s="445"/>
      <c r="E307" s="445"/>
      <c r="F307" s="445"/>
      <c r="G307" s="445"/>
      <c r="H307" s="445"/>
      <c r="I307" s="445"/>
      <c r="J307" s="445"/>
      <c r="K307" s="445"/>
      <c r="L307" s="445"/>
      <c r="M307" s="445"/>
      <c r="N307" s="445"/>
      <c r="O307" s="445"/>
      <c r="P307" s="445"/>
    </row>
    <row r="308" spans="1:16">
      <c r="A308" s="595" t="s">
        <v>13114</v>
      </c>
      <c r="B308" s="595" t="s">
        <v>13115</v>
      </c>
      <c r="C308" s="595" t="s">
        <v>9407</v>
      </c>
      <c r="D308" s="445"/>
      <c r="E308" s="445"/>
      <c r="F308" s="445"/>
      <c r="G308" s="445"/>
      <c r="H308" s="445"/>
      <c r="I308" s="445"/>
      <c r="J308" s="445"/>
      <c r="K308" s="445"/>
      <c r="L308" s="445"/>
      <c r="M308" s="445"/>
      <c r="N308" s="445"/>
      <c r="O308" s="445"/>
      <c r="P308" s="445"/>
    </row>
    <row r="309" spans="1:16">
      <c r="A309" s="595" t="s">
        <v>13116</v>
      </c>
      <c r="B309" s="595" t="s">
        <v>11089</v>
      </c>
      <c r="C309" s="445"/>
      <c r="D309" s="445"/>
      <c r="E309" s="445"/>
      <c r="F309" s="445"/>
      <c r="G309" s="445"/>
      <c r="H309" s="445"/>
      <c r="I309" s="445"/>
      <c r="J309" s="445"/>
      <c r="K309" s="445"/>
      <c r="L309" s="445"/>
      <c r="M309" s="445"/>
      <c r="N309" s="445"/>
      <c r="O309" s="445"/>
      <c r="P309" s="445"/>
    </row>
    <row r="310" spans="1:16">
      <c r="A310" s="595" t="s">
        <v>13120</v>
      </c>
      <c r="B310" s="595" t="s">
        <v>13125</v>
      </c>
      <c r="C310" s="595" t="s">
        <v>13127</v>
      </c>
      <c r="D310" s="595" t="s">
        <v>13128</v>
      </c>
      <c r="E310" s="445"/>
      <c r="F310" s="445"/>
      <c r="G310" s="445"/>
      <c r="H310" s="445"/>
      <c r="I310" s="445"/>
      <c r="J310" s="445"/>
      <c r="K310" s="445"/>
      <c r="L310" s="445"/>
      <c r="M310" s="445"/>
      <c r="N310" s="445"/>
      <c r="O310" s="445"/>
      <c r="P310" s="445"/>
    </row>
    <row r="311" spans="1:16">
      <c r="A311" s="595" t="s">
        <v>6630</v>
      </c>
      <c r="B311" s="595" t="s">
        <v>13132</v>
      </c>
      <c r="C311" s="445"/>
      <c r="D311" s="445"/>
      <c r="E311" s="445"/>
      <c r="F311" s="445"/>
      <c r="G311" s="445"/>
      <c r="H311" s="445"/>
      <c r="I311" s="445"/>
      <c r="J311" s="445"/>
      <c r="K311" s="445"/>
      <c r="L311" s="445"/>
      <c r="M311" s="445"/>
      <c r="N311" s="445"/>
      <c r="O311" s="445"/>
      <c r="P311" s="445"/>
    </row>
    <row r="312" spans="1:16">
      <c r="A312" s="595" t="s">
        <v>13134</v>
      </c>
      <c r="B312" s="595" t="s">
        <v>13136</v>
      </c>
      <c r="C312" s="445"/>
      <c r="D312" s="445"/>
      <c r="E312" s="445"/>
      <c r="F312" s="445"/>
      <c r="G312" s="445"/>
      <c r="H312" s="445"/>
      <c r="I312" s="445"/>
      <c r="J312" s="445"/>
      <c r="K312" s="445"/>
      <c r="L312" s="445"/>
      <c r="M312" s="445"/>
      <c r="N312" s="445"/>
      <c r="O312" s="445"/>
      <c r="P312" s="445"/>
    </row>
    <row r="313" spans="1:16">
      <c r="A313" s="595" t="s">
        <v>4338</v>
      </c>
      <c r="B313" s="595" t="s">
        <v>13138</v>
      </c>
      <c r="C313" s="595" t="s">
        <v>13139</v>
      </c>
      <c r="D313" s="445"/>
      <c r="E313" s="445"/>
      <c r="F313" s="445"/>
      <c r="G313" s="445"/>
      <c r="H313" s="445"/>
      <c r="I313" s="445"/>
      <c r="J313" s="445"/>
      <c r="K313" s="445"/>
      <c r="L313" s="445"/>
      <c r="M313" s="445"/>
      <c r="N313" s="445"/>
      <c r="O313" s="445"/>
      <c r="P313" s="445"/>
    </row>
    <row r="314" spans="1:16">
      <c r="A314" s="595" t="s">
        <v>13140</v>
      </c>
      <c r="B314" s="595" t="s">
        <v>13142</v>
      </c>
      <c r="C314" s="445"/>
      <c r="D314" s="445"/>
      <c r="E314" s="445"/>
      <c r="F314" s="445"/>
      <c r="G314" s="445"/>
      <c r="H314" s="445"/>
      <c r="I314" s="445"/>
      <c r="J314" s="445"/>
      <c r="K314" s="445"/>
      <c r="L314" s="445"/>
      <c r="M314" s="445"/>
      <c r="N314" s="445"/>
      <c r="O314" s="445"/>
      <c r="P314" s="445"/>
    </row>
    <row r="315" spans="1:16">
      <c r="A315" s="595" t="s">
        <v>9289</v>
      </c>
      <c r="B315" s="595" t="s">
        <v>1486</v>
      </c>
      <c r="C315" s="595" t="s">
        <v>12753</v>
      </c>
      <c r="D315" s="595" t="s">
        <v>13143</v>
      </c>
      <c r="E315" s="445"/>
      <c r="F315" s="445"/>
      <c r="G315" s="445"/>
      <c r="H315" s="445"/>
      <c r="I315" s="445"/>
      <c r="J315" s="445"/>
      <c r="K315" s="445"/>
      <c r="L315" s="445"/>
      <c r="M315" s="445"/>
      <c r="N315" s="445"/>
      <c r="O315" s="445"/>
      <c r="P315" s="445"/>
    </row>
    <row r="316" spans="1:16">
      <c r="A316" s="595" t="s">
        <v>13144</v>
      </c>
      <c r="B316" s="595" t="s">
        <v>8806</v>
      </c>
      <c r="C316" s="595" t="s">
        <v>13145</v>
      </c>
      <c r="D316" s="595" t="s">
        <v>13148</v>
      </c>
      <c r="E316" s="445"/>
      <c r="F316" s="445"/>
      <c r="G316" s="445"/>
      <c r="H316" s="445"/>
      <c r="I316" s="445"/>
      <c r="J316" s="445"/>
      <c r="K316" s="445"/>
      <c r="L316" s="445"/>
      <c r="M316" s="445"/>
      <c r="N316" s="445"/>
      <c r="O316" s="445"/>
      <c r="P316" s="445"/>
    </row>
    <row r="317" spans="1:16">
      <c r="A317" s="595" t="s">
        <v>8773</v>
      </c>
      <c r="B317" s="595" t="s">
        <v>13154</v>
      </c>
      <c r="C317" s="595" t="s">
        <v>13156</v>
      </c>
      <c r="D317" s="595" t="s">
        <v>10273</v>
      </c>
      <c r="E317" s="445"/>
      <c r="F317" s="445"/>
      <c r="G317" s="445"/>
      <c r="H317" s="445"/>
      <c r="I317" s="445"/>
      <c r="J317" s="445"/>
      <c r="K317" s="445"/>
      <c r="L317" s="445"/>
      <c r="M317" s="445"/>
      <c r="N317" s="445"/>
      <c r="O317" s="445"/>
      <c r="P317" s="445"/>
    </row>
    <row r="318" spans="1:16">
      <c r="A318" s="595" t="s">
        <v>158</v>
      </c>
      <c r="B318" s="595" t="s">
        <v>11385</v>
      </c>
      <c r="C318" s="595" t="s">
        <v>13160</v>
      </c>
      <c r="D318" s="445"/>
      <c r="E318" s="445"/>
      <c r="F318" s="445"/>
      <c r="G318" s="445"/>
      <c r="H318" s="445"/>
      <c r="I318" s="445"/>
      <c r="J318" s="445"/>
      <c r="K318" s="445"/>
      <c r="L318" s="445"/>
      <c r="M318" s="445"/>
      <c r="N318" s="445"/>
      <c r="O318" s="445"/>
      <c r="P318" s="445"/>
    </row>
    <row r="319" spans="1:16">
      <c r="A319" s="595" t="s">
        <v>13162</v>
      </c>
      <c r="B319" s="595" t="s">
        <v>12472</v>
      </c>
      <c r="C319" s="595" t="s">
        <v>13164</v>
      </c>
      <c r="D319" s="595" t="s">
        <v>4165</v>
      </c>
      <c r="E319" s="445"/>
      <c r="F319" s="445"/>
      <c r="G319" s="445"/>
      <c r="H319" s="445"/>
      <c r="I319" s="445"/>
      <c r="J319" s="445"/>
      <c r="K319" s="445"/>
      <c r="L319" s="445"/>
      <c r="M319" s="445"/>
      <c r="N319" s="445"/>
      <c r="O319" s="445"/>
      <c r="P319" s="445"/>
    </row>
    <row r="320" spans="1:16">
      <c r="A320" s="595" t="s">
        <v>13165</v>
      </c>
      <c r="B320" s="595" t="s">
        <v>13160</v>
      </c>
      <c r="C320" s="445"/>
      <c r="D320" s="445"/>
      <c r="E320" s="445"/>
      <c r="F320" s="445"/>
      <c r="G320" s="445"/>
      <c r="H320" s="445"/>
      <c r="I320" s="445"/>
      <c r="J320" s="445"/>
      <c r="K320" s="445"/>
      <c r="L320" s="445"/>
      <c r="M320" s="445"/>
      <c r="N320" s="445"/>
      <c r="O320" s="445"/>
      <c r="P320" s="445"/>
    </row>
    <row r="321" spans="1:16">
      <c r="A321" s="595" t="s">
        <v>13168</v>
      </c>
      <c r="B321" s="595" t="s">
        <v>13169</v>
      </c>
      <c r="C321" s="595" t="s">
        <v>13170</v>
      </c>
      <c r="D321" s="445"/>
      <c r="E321" s="445"/>
      <c r="F321" s="445"/>
      <c r="G321" s="445"/>
      <c r="H321" s="445"/>
      <c r="I321" s="445"/>
      <c r="J321" s="445"/>
      <c r="K321" s="445"/>
      <c r="L321" s="445"/>
      <c r="M321" s="445"/>
      <c r="N321" s="445"/>
      <c r="O321" s="445"/>
      <c r="P321" s="445"/>
    </row>
    <row r="322" spans="1:16">
      <c r="A322" s="595" t="s">
        <v>13171</v>
      </c>
      <c r="B322" s="595" t="s">
        <v>3670</v>
      </c>
      <c r="C322" s="595" t="s">
        <v>13173</v>
      </c>
      <c r="D322" s="595" t="s">
        <v>13175</v>
      </c>
      <c r="E322" s="595" t="s">
        <v>13160</v>
      </c>
      <c r="F322" s="445"/>
      <c r="G322" s="445"/>
      <c r="H322" s="445"/>
      <c r="I322" s="445"/>
      <c r="J322" s="445"/>
      <c r="K322" s="445"/>
      <c r="L322" s="445"/>
      <c r="M322" s="445"/>
      <c r="N322" s="445"/>
      <c r="O322" s="445"/>
      <c r="P322" s="445"/>
    </row>
    <row r="323" spans="1:16">
      <c r="A323" s="595" t="s">
        <v>13176</v>
      </c>
      <c r="B323" s="595" t="s">
        <v>13178</v>
      </c>
      <c r="C323" s="445"/>
      <c r="D323" s="445"/>
      <c r="E323" s="445"/>
      <c r="F323" s="445"/>
      <c r="G323" s="445"/>
      <c r="H323" s="445"/>
      <c r="I323" s="445"/>
      <c r="J323" s="445"/>
      <c r="K323" s="445"/>
      <c r="L323" s="445"/>
      <c r="M323" s="445"/>
      <c r="N323" s="445"/>
      <c r="O323" s="445"/>
      <c r="P323" s="445"/>
    </row>
    <row r="324" spans="1:16">
      <c r="A324" s="595" t="s">
        <v>13179</v>
      </c>
      <c r="B324" s="595" t="s">
        <v>1977</v>
      </c>
      <c r="C324" s="445"/>
      <c r="D324" s="445"/>
      <c r="E324" s="445"/>
      <c r="F324" s="445"/>
      <c r="G324" s="445"/>
      <c r="H324" s="445"/>
      <c r="I324" s="445"/>
      <c r="J324" s="445"/>
      <c r="K324" s="445"/>
      <c r="L324" s="445"/>
      <c r="M324" s="445"/>
      <c r="N324" s="445"/>
      <c r="O324" s="445"/>
      <c r="P324" s="445"/>
    </row>
    <row r="325" spans="1:16">
      <c r="A325" s="595" t="s">
        <v>5535</v>
      </c>
      <c r="B325" s="595" t="s">
        <v>13180</v>
      </c>
      <c r="C325" s="595" t="s">
        <v>13160</v>
      </c>
      <c r="D325" s="445"/>
      <c r="E325" s="445"/>
      <c r="F325" s="445"/>
      <c r="G325" s="445"/>
      <c r="H325" s="445"/>
      <c r="I325" s="445"/>
      <c r="J325" s="445"/>
      <c r="K325" s="445"/>
      <c r="L325" s="445"/>
      <c r="M325" s="445"/>
      <c r="N325" s="445"/>
      <c r="O325" s="445"/>
      <c r="P325" s="445"/>
    </row>
    <row r="326" spans="1:16">
      <c r="A326" s="595" t="s">
        <v>13182</v>
      </c>
      <c r="B326" s="595" t="s">
        <v>13183</v>
      </c>
      <c r="C326" s="445"/>
      <c r="D326" s="445"/>
      <c r="E326" s="445"/>
      <c r="F326" s="445"/>
      <c r="G326" s="445"/>
      <c r="H326" s="445"/>
      <c r="I326" s="445"/>
      <c r="J326" s="445"/>
      <c r="K326" s="445"/>
      <c r="L326" s="445"/>
      <c r="M326" s="445"/>
      <c r="N326" s="445"/>
      <c r="O326" s="445"/>
      <c r="P326" s="445"/>
    </row>
    <row r="327" spans="1:16">
      <c r="A327" s="595" t="s">
        <v>3152</v>
      </c>
      <c r="B327" s="595" t="s">
        <v>13185</v>
      </c>
      <c r="C327" s="445"/>
      <c r="D327" s="445"/>
      <c r="E327" s="445"/>
      <c r="F327" s="445"/>
      <c r="G327" s="445"/>
      <c r="H327" s="445"/>
      <c r="I327" s="445"/>
      <c r="J327" s="445"/>
      <c r="K327" s="445"/>
      <c r="L327" s="445"/>
      <c r="M327" s="445"/>
      <c r="N327" s="445"/>
      <c r="O327" s="445"/>
      <c r="P327" s="445"/>
    </row>
    <row r="328" spans="1:16">
      <c r="A328" s="595" t="s">
        <v>3452</v>
      </c>
      <c r="B328" s="595" t="s">
        <v>4415</v>
      </c>
      <c r="C328" s="595" t="s">
        <v>13160</v>
      </c>
      <c r="D328" s="445"/>
      <c r="E328" s="445"/>
      <c r="F328" s="445"/>
      <c r="G328" s="445"/>
      <c r="H328" s="445"/>
      <c r="I328" s="445"/>
      <c r="J328" s="445"/>
      <c r="K328" s="445"/>
      <c r="L328" s="445"/>
      <c r="M328" s="445"/>
      <c r="N328" s="445"/>
      <c r="O328" s="445"/>
      <c r="P328" s="445"/>
    </row>
    <row r="329" spans="1:16">
      <c r="A329" s="595" t="s">
        <v>13186</v>
      </c>
      <c r="B329" s="595" t="s">
        <v>43</v>
      </c>
      <c r="C329" s="595" t="s">
        <v>13187</v>
      </c>
      <c r="D329" s="595" t="s">
        <v>13190</v>
      </c>
      <c r="E329" s="595" t="s">
        <v>13192</v>
      </c>
      <c r="F329" s="595" t="s">
        <v>13160</v>
      </c>
      <c r="G329" s="445"/>
      <c r="H329" s="445"/>
      <c r="I329" s="445"/>
      <c r="J329" s="445"/>
      <c r="K329" s="445"/>
      <c r="L329" s="445"/>
      <c r="M329" s="445"/>
      <c r="N329" s="445"/>
      <c r="O329" s="445"/>
      <c r="P329" s="445"/>
    </row>
    <row r="330" spans="1:16">
      <c r="A330" s="595" t="s">
        <v>13194</v>
      </c>
      <c r="B330" s="595" t="s">
        <v>13195</v>
      </c>
      <c r="C330" s="595" t="s">
        <v>13196</v>
      </c>
      <c r="D330" s="595" t="s">
        <v>13160</v>
      </c>
      <c r="E330" s="445"/>
      <c r="F330" s="445"/>
      <c r="G330" s="445"/>
      <c r="H330" s="445"/>
      <c r="I330" s="445"/>
      <c r="J330" s="445"/>
      <c r="K330" s="445"/>
      <c r="L330" s="445"/>
      <c r="M330" s="445"/>
      <c r="N330" s="445"/>
      <c r="O330" s="445"/>
      <c r="P330" s="445"/>
    </row>
    <row r="331" spans="1:16">
      <c r="A331" s="595" t="s">
        <v>13199</v>
      </c>
      <c r="B331" s="595" t="s">
        <v>13200</v>
      </c>
      <c r="C331" s="595" t="s">
        <v>13160</v>
      </c>
      <c r="D331" s="445"/>
      <c r="E331" s="445"/>
      <c r="F331" s="445"/>
      <c r="G331" s="445"/>
      <c r="H331" s="445"/>
      <c r="I331" s="445"/>
      <c r="J331" s="445"/>
      <c r="K331" s="445"/>
      <c r="L331" s="445"/>
      <c r="M331" s="445"/>
      <c r="N331" s="445"/>
      <c r="O331" s="445"/>
      <c r="P331" s="445"/>
    </row>
    <row r="332" spans="1:16">
      <c r="A332" s="595" t="s">
        <v>4050</v>
      </c>
      <c r="B332" s="595" t="s">
        <v>13160</v>
      </c>
      <c r="C332" s="445"/>
      <c r="D332" s="445"/>
      <c r="E332" s="445"/>
      <c r="F332" s="445"/>
      <c r="G332" s="445"/>
      <c r="H332" s="445"/>
      <c r="I332" s="445"/>
      <c r="J332" s="445"/>
      <c r="K332" s="445"/>
      <c r="L332" s="445"/>
      <c r="M332" s="445"/>
      <c r="N332" s="445"/>
      <c r="O332" s="445"/>
      <c r="P332" s="445"/>
    </row>
    <row r="333" spans="1:16">
      <c r="A333" s="595" t="s">
        <v>920</v>
      </c>
      <c r="B333" s="595" t="s">
        <v>765</v>
      </c>
      <c r="C333" s="595" t="s">
        <v>13160</v>
      </c>
      <c r="D333" s="445"/>
      <c r="E333" s="445"/>
      <c r="F333" s="445"/>
      <c r="G333" s="445"/>
      <c r="H333" s="445"/>
      <c r="I333" s="445"/>
      <c r="J333" s="445"/>
      <c r="K333" s="445"/>
      <c r="L333" s="445"/>
      <c r="M333" s="445"/>
      <c r="N333" s="445"/>
      <c r="O333" s="445"/>
      <c r="P333" s="445"/>
    </row>
    <row r="334" spans="1:16">
      <c r="A334" s="595" t="s">
        <v>3716</v>
      </c>
      <c r="B334" s="595" t="s">
        <v>7066</v>
      </c>
      <c r="C334" s="595" t="s">
        <v>13183</v>
      </c>
      <c r="D334" s="445"/>
      <c r="E334" s="445"/>
      <c r="F334" s="445"/>
      <c r="G334" s="445"/>
      <c r="H334" s="445"/>
      <c r="I334" s="445"/>
      <c r="J334" s="445"/>
      <c r="K334" s="445"/>
      <c r="L334" s="445"/>
      <c r="M334" s="445"/>
      <c r="N334" s="445"/>
      <c r="O334" s="445"/>
      <c r="P334" s="445"/>
    </row>
    <row r="335" spans="1:16">
      <c r="A335" s="595" t="s">
        <v>13202</v>
      </c>
      <c r="B335" s="595" t="s">
        <v>13204</v>
      </c>
      <c r="C335" s="595" t="s">
        <v>13207</v>
      </c>
      <c r="D335" s="595" t="s">
        <v>13208</v>
      </c>
      <c r="E335" s="595" t="s">
        <v>13160</v>
      </c>
      <c r="F335" s="445"/>
      <c r="G335" s="445"/>
      <c r="H335" s="445"/>
      <c r="I335" s="445"/>
      <c r="J335" s="445"/>
      <c r="K335" s="445"/>
      <c r="L335" s="445"/>
      <c r="M335" s="445"/>
      <c r="N335" s="445"/>
      <c r="O335" s="445"/>
      <c r="P335" s="445"/>
    </row>
    <row r="336" spans="1:16">
      <c r="A336" s="595" t="s">
        <v>13210</v>
      </c>
      <c r="B336" s="595" t="s">
        <v>13160</v>
      </c>
      <c r="C336" s="445"/>
      <c r="D336" s="445"/>
      <c r="E336" s="445"/>
      <c r="F336" s="445"/>
      <c r="G336" s="445"/>
      <c r="H336" s="445"/>
      <c r="I336" s="445"/>
      <c r="J336" s="445"/>
      <c r="K336" s="445"/>
      <c r="L336" s="445"/>
      <c r="M336" s="445"/>
      <c r="N336" s="445"/>
      <c r="O336" s="445"/>
      <c r="P336" s="445"/>
    </row>
    <row r="337" spans="1:16">
      <c r="A337" s="595" t="s">
        <v>7357</v>
      </c>
      <c r="B337" s="595" t="s">
        <v>13211</v>
      </c>
      <c r="C337" s="595" t="s">
        <v>13212</v>
      </c>
      <c r="D337" s="445"/>
      <c r="E337" s="445"/>
      <c r="F337" s="445"/>
      <c r="G337" s="445"/>
      <c r="H337" s="445"/>
      <c r="I337" s="445"/>
      <c r="J337" s="445"/>
      <c r="K337" s="445"/>
      <c r="L337" s="445"/>
      <c r="M337" s="445"/>
      <c r="N337" s="445"/>
      <c r="O337" s="445"/>
      <c r="P337" s="445"/>
    </row>
    <row r="338" spans="1:16">
      <c r="A338" s="595" t="s">
        <v>11111</v>
      </c>
      <c r="B338" s="595" t="s">
        <v>13215</v>
      </c>
      <c r="C338" s="595" t="s">
        <v>13216</v>
      </c>
      <c r="D338" s="595" t="s">
        <v>13218</v>
      </c>
      <c r="E338" s="595" t="s">
        <v>13220</v>
      </c>
      <c r="F338" s="595" t="s">
        <v>11233</v>
      </c>
      <c r="G338" s="595" t="s">
        <v>3179</v>
      </c>
      <c r="H338" s="595" t="s">
        <v>13221</v>
      </c>
      <c r="I338" s="595" t="s">
        <v>2404</v>
      </c>
      <c r="J338" s="595" t="s">
        <v>13222</v>
      </c>
      <c r="K338" s="445"/>
      <c r="L338" s="445"/>
      <c r="M338" s="445"/>
      <c r="N338" s="445"/>
      <c r="O338" s="445"/>
      <c r="P338" s="445"/>
    </row>
    <row r="339" spans="1:16">
      <c r="A339" s="595" t="s">
        <v>13224</v>
      </c>
      <c r="B339" s="595" t="s">
        <v>8087</v>
      </c>
      <c r="C339" s="445"/>
      <c r="D339" s="445"/>
      <c r="E339" s="445"/>
      <c r="F339" s="445"/>
      <c r="G339" s="445"/>
      <c r="H339" s="445"/>
      <c r="I339" s="445"/>
      <c r="J339" s="445"/>
      <c r="K339" s="445"/>
      <c r="L339" s="445"/>
      <c r="M339" s="445"/>
      <c r="N339" s="445"/>
      <c r="O339" s="445"/>
      <c r="P339" s="445"/>
    </row>
    <row r="340" spans="1:16">
      <c r="A340" s="595" t="s">
        <v>4588</v>
      </c>
      <c r="B340" s="595" t="s">
        <v>10031</v>
      </c>
      <c r="C340" s="595" t="s">
        <v>13225</v>
      </c>
      <c r="D340" s="595" t="s">
        <v>13227</v>
      </c>
      <c r="E340" s="595" t="s">
        <v>3113</v>
      </c>
      <c r="F340" s="595" t="s">
        <v>13228</v>
      </c>
      <c r="G340" s="445"/>
      <c r="H340" s="445"/>
      <c r="I340" s="445"/>
      <c r="J340" s="445"/>
      <c r="K340" s="445"/>
      <c r="L340" s="445"/>
      <c r="M340" s="445"/>
      <c r="N340" s="445"/>
      <c r="O340" s="445"/>
      <c r="P340" s="445"/>
    </row>
    <row r="341" spans="1:16">
      <c r="A341" s="595" t="s">
        <v>13229</v>
      </c>
      <c r="B341" s="595" t="s">
        <v>13230</v>
      </c>
      <c r="C341" s="595" t="s">
        <v>4452</v>
      </c>
      <c r="D341" s="445"/>
      <c r="E341" s="445"/>
      <c r="F341" s="445"/>
      <c r="G341" s="445"/>
      <c r="H341" s="445"/>
      <c r="I341" s="445"/>
      <c r="J341" s="445"/>
      <c r="K341" s="445"/>
      <c r="L341" s="445"/>
      <c r="M341" s="445"/>
      <c r="N341" s="445"/>
      <c r="O341" s="445"/>
      <c r="P341" s="445"/>
    </row>
    <row r="342" spans="1:16">
      <c r="A342" s="595" t="s">
        <v>13232</v>
      </c>
      <c r="B342" s="595" t="s">
        <v>13233</v>
      </c>
      <c r="C342" s="595" t="s">
        <v>13235</v>
      </c>
      <c r="D342" s="445"/>
      <c r="E342" s="445"/>
      <c r="F342" s="445"/>
      <c r="G342" s="445"/>
      <c r="H342" s="445"/>
      <c r="I342" s="445"/>
      <c r="J342" s="445"/>
      <c r="K342" s="445"/>
      <c r="L342" s="445"/>
      <c r="M342" s="445"/>
      <c r="N342" s="445"/>
      <c r="O342" s="445"/>
      <c r="P342" s="445"/>
    </row>
    <row r="343" spans="1:16">
      <c r="A343" s="595" t="s">
        <v>811</v>
      </c>
      <c r="B343" s="595" t="s">
        <v>743</v>
      </c>
      <c r="C343" s="595" t="s">
        <v>12848</v>
      </c>
      <c r="D343" s="445"/>
      <c r="E343" s="445"/>
      <c r="F343" s="445"/>
      <c r="G343" s="445"/>
      <c r="H343" s="445"/>
      <c r="I343" s="445"/>
      <c r="J343" s="445"/>
      <c r="K343" s="445"/>
      <c r="L343" s="445"/>
      <c r="M343" s="445"/>
      <c r="N343" s="445"/>
      <c r="O343" s="445"/>
      <c r="P343" s="445"/>
    </row>
    <row r="344" spans="1:16">
      <c r="A344" s="595" t="s">
        <v>13236</v>
      </c>
      <c r="B344" s="595" t="s">
        <v>13237</v>
      </c>
      <c r="C344" s="595" t="s">
        <v>652</v>
      </c>
      <c r="D344" s="595" t="s">
        <v>13239</v>
      </c>
      <c r="E344" s="445"/>
      <c r="F344" s="445"/>
      <c r="G344" s="445"/>
      <c r="H344" s="445"/>
      <c r="I344" s="445"/>
      <c r="J344" s="445"/>
      <c r="K344" s="445"/>
      <c r="L344" s="445"/>
      <c r="M344" s="445"/>
      <c r="N344" s="445"/>
      <c r="O344" s="445"/>
      <c r="P344" s="445"/>
    </row>
    <row r="345" spans="1:16">
      <c r="A345" s="595" t="s">
        <v>13241</v>
      </c>
      <c r="B345" s="595" t="s">
        <v>4331</v>
      </c>
      <c r="C345" s="595" t="s">
        <v>12655</v>
      </c>
      <c r="D345" s="595" t="s">
        <v>13149</v>
      </c>
      <c r="E345" s="445"/>
      <c r="F345" s="445"/>
      <c r="G345" s="445"/>
      <c r="H345" s="445"/>
      <c r="I345" s="445"/>
      <c r="J345" s="445"/>
      <c r="K345" s="445"/>
      <c r="L345" s="445"/>
      <c r="M345" s="445"/>
      <c r="N345" s="445"/>
      <c r="O345" s="445"/>
      <c r="P345" s="445"/>
    </row>
    <row r="346" spans="1:16">
      <c r="A346" s="595" t="s">
        <v>5533</v>
      </c>
      <c r="B346" s="595" t="s">
        <v>13243</v>
      </c>
      <c r="C346" s="595" t="s">
        <v>13244</v>
      </c>
      <c r="D346" s="595" t="s">
        <v>13245</v>
      </c>
      <c r="E346" s="595" t="s">
        <v>13247</v>
      </c>
      <c r="F346" s="445"/>
      <c r="G346" s="445"/>
      <c r="H346" s="445"/>
      <c r="I346" s="445"/>
      <c r="J346" s="445"/>
      <c r="K346" s="445"/>
      <c r="L346" s="445"/>
      <c r="M346" s="445"/>
      <c r="N346" s="445"/>
      <c r="O346" s="445"/>
      <c r="P346" s="445"/>
    </row>
    <row r="347" spans="1:16">
      <c r="A347" s="595" t="s">
        <v>6770</v>
      </c>
      <c r="B347" s="595" t="s">
        <v>3242</v>
      </c>
      <c r="C347" s="595" t="s">
        <v>1580</v>
      </c>
      <c r="D347" s="445"/>
      <c r="E347" s="445"/>
      <c r="F347" s="445"/>
      <c r="G347" s="445"/>
      <c r="H347" s="445"/>
      <c r="I347" s="445"/>
      <c r="J347" s="445"/>
      <c r="K347" s="445"/>
      <c r="L347" s="445"/>
      <c r="M347" s="445"/>
      <c r="N347" s="445"/>
      <c r="O347" s="445"/>
      <c r="P347" s="445"/>
    </row>
    <row r="348" spans="1:16">
      <c r="A348" s="595" t="s">
        <v>13249</v>
      </c>
      <c r="B348" s="595" t="s">
        <v>10319</v>
      </c>
      <c r="C348" s="445"/>
      <c r="D348" s="445"/>
      <c r="E348" s="445"/>
      <c r="F348" s="445"/>
      <c r="G348" s="445"/>
      <c r="H348" s="445"/>
      <c r="I348" s="445"/>
      <c r="J348" s="445"/>
      <c r="K348" s="445"/>
      <c r="L348" s="445"/>
      <c r="M348" s="445"/>
      <c r="N348" s="445"/>
      <c r="O348" s="445"/>
      <c r="P348" s="445"/>
    </row>
    <row r="349" spans="1:16">
      <c r="A349" s="595" t="s">
        <v>13251</v>
      </c>
      <c r="B349" s="595" t="s">
        <v>13254</v>
      </c>
      <c r="C349" s="595" t="s">
        <v>13255</v>
      </c>
      <c r="D349" s="445"/>
      <c r="E349" s="445"/>
      <c r="F349" s="445"/>
      <c r="G349" s="445"/>
      <c r="H349" s="445"/>
      <c r="I349" s="445"/>
      <c r="J349" s="445"/>
      <c r="K349" s="445"/>
      <c r="L349" s="445"/>
      <c r="M349" s="445"/>
      <c r="N349" s="445"/>
      <c r="O349" s="445"/>
      <c r="P349" s="445"/>
    </row>
    <row r="350" spans="1:16">
      <c r="A350" s="595" t="s">
        <v>13257</v>
      </c>
      <c r="B350" s="595" t="s">
        <v>13258</v>
      </c>
      <c r="C350" s="445"/>
      <c r="D350" s="445"/>
      <c r="E350" s="445"/>
      <c r="F350" s="445"/>
      <c r="G350" s="445"/>
      <c r="H350" s="445"/>
      <c r="I350" s="445"/>
      <c r="J350" s="445"/>
      <c r="K350" s="445"/>
      <c r="L350" s="445"/>
      <c r="M350" s="445"/>
      <c r="N350" s="445"/>
      <c r="O350" s="445"/>
      <c r="P350" s="445"/>
    </row>
    <row r="351" spans="1:16">
      <c r="A351" s="595" t="s">
        <v>13262</v>
      </c>
      <c r="B351" s="595" t="s">
        <v>13264</v>
      </c>
      <c r="C351" s="595" t="s">
        <v>13265</v>
      </c>
      <c r="D351" s="595" t="s">
        <v>13268</v>
      </c>
      <c r="E351" s="595" t="s">
        <v>13269</v>
      </c>
      <c r="F351" s="445"/>
      <c r="G351" s="445"/>
      <c r="H351" s="445"/>
      <c r="I351" s="445"/>
      <c r="J351" s="445"/>
      <c r="K351" s="445"/>
      <c r="L351" s="445"/>
      <c r="M351" s="445"/>
      <c r="N351" s="445"/>
      <c r="O351" s="445"/>
      <c r="P351" s="445"/>
    </row>
    <row r="352" spans="1:16">
      <c r="A352" s="595" t="s">
        <v>13270</v>
      </c>
      <c r="B352" s="595" t="s">
        <v>13274</v>
      </c>
      <c r="C352" s="595" t="s">
        <v>8685</v>
      </c>
      <c r="D352" s="595" t="s">
        <v>9280</v>
      </c>
      <c r="E352" s="595" t="s">
        <v>10261</v>
      </c>
      <c r="F352" s="595" t="s">
        <v>13276</v>
      </c>
      <c r="G352" s="445"/>
      <c r="H352" s="445"/>
      <c r="I352" s="445"/>
      <c r="J352" s="445"/>
      <c r="K352" s="445"/>
      <c r="L352" s="445"/>
      <c r="M352" s="445"/>
      <c r="N352" s="445"/>
      <c r="O352" s="445"/>
      <c r="P352" s="445"/>
    </row>
    <row r="353" spans="1:16">
      <c r="A353" s="595" t="s">
        <v>13277</v>
      </c>
      <c r="B353" s="595" t="s">
        <v>13280</v>
      </c>
      <c r="C353" s="445"/>
      <c r="D353" s="445"/>
      <c r="E353" s="445"/>
      <c r="F353" s="445"/>
      <c r="G353" s="445"/>
      <c r="H353" s="445"/>
      <c r="I353" s="445"/>
      <c r="J353" s="445"/>
      <c r="K353" s="445"/>
      <c r="L353" s="445"/>
      <c r="M353" s="445"/>
      <c r="N353" s="445"/>
      <c r="O353" s="445"/>
      <c r="P353" s="445"/>
    </row>
    <row r="354" spans="1:16">
      <c r="A354" s="595" t="s">
        <v>12159</v>
      </c>
      <c r="B354" s="595" t="s">
        <v>13204</v>
      </c>
      <c r="C354" s="595" t="s">
        <v>13281</v>
      </c>
      <c r="D354" s="445"/>
      <c r="E354" s="445"/>
      <c r="F354" s="445"/>
      <c r="G354" s="445"/>
      <c r="H354" s="445"/>
      <c r="I354" s="445"/>
      <c r="J354" s="445"/>
      <c r="K354" s="445"/>
      <c r="L354" s="445"/>
      <c r="M354" s="445"/>
      <c r="N354" s="445"/>
      <c r="O354" s="445"/>
      <c r="P354" s="445"/>
    </row>
    <row r="355" spans="1:16">
      <c r="A355" s="595" t="s">
        <v>13282</v>
      </c>
      <c r="B355" s="595" t="s">
        <v>11617</v>
      </c>
      <c r="C355" s="595" t="s">
        <v>13283</v>
      </c>
      <c r="D355" s="445"/>
      <c r="E355" s="445"/>
      <c r="F355" s="445"/>
      <c r="G355" s="445"/>
      <c r="H355" s="445"/>
      <c r="I355" s="445"/>
      <c r="J355" s="445"/>
      <c r="K355" s="445"/>
      <c r="L355" s="445"/>
      <c r="M355" s="445"/>
      <c r="N355" s="445"/>
      <c r="O355" s="445"/>
      <c r="P355" s="445"/>
    </row>
    <row r="356" spans="1:16">
      <c r="A356" s="595" t="s">
        <v>13285</v>
      </c>
      <c r="B356" s="595" t="s">
        <v>13287</v>
      </c>
      <c r="C356" s="445"/>
      <c r="D356" s="445"/>
      <c r="E356" s="445"/>
      <c r="F356" s="445"/>
      <c r="G356" s="445"/>
      <c r="H356" s="445"/>
      <c r="I356" s="445"/>
      <c r="J356" s="445"/>
      <c r="K356" s="445"/>
      <c r="L356" s="445"/>
      <c r="M356" s="445"/>
      <c r="N356" s="445"/>
      <c r="O356" s="445"/>
      <c r="P356" s="445"/>
    </row>
    <row r="357" spans="1:16">
      <c r="A357" s="595" t="s">
        <v>13288</v>
      </c>
      <c r="B357" s="595" t="s">
        <v>13289</v>
      </c>
      <c r="C357" s="595" t="s">
        <v>476</v>
      </c>
      <c r="D357" s="445"/>
      <c r="E357" s="445"/>
      <c r="F357" s="445"/>
      <c r="G357" s="445"/>
      <c r="H357" s="445"/>
      <c r="I357" s="445"/>
      <c r="J357" s="445"/>
      <c r="K357" s="445"/>
      <c r="L357" s="445"/>
      <c r="M357" s="445"/>
      <c r="N357" s="445"/>
      <c r="O357" s="445"/>
      <c r="P357" s="445"/>
    </row>
    <row r="358" spans="1:16">
      <c r="A358" s="595" t="s">
        <v>13290</v>
      </c>
      <c r="B358" s="595" t="s">
        <v>13292</v>
      </c>
      <c r="C358" s="595" t="s">
        <v>13293</v>
      </c>
      <c r="D358" s="595" t="s">
        <v>13294</v>
      </c>
      <c r="E358" s="445"/>
      <c r="F358" s="445"/>
      <c r="G358" s="445"/>
      <c r="H358" s="445"/>
      <c r="I358" s="445"/>
      <c r="J358" s="445"/>
      <c r="K358" s="445"/>
      <c r="L358" s="445"/>
      <c r="M358" s="445"/>
      <c r="N358" s="445"/>
      <c r="O358" s="445"/>
      <c r="P358" s="445"/>
    </row>
    <row r="359" spans="1:16">
      <c r="A359" s="595" t="s">
        <v>13296</v>
      </c>
      <c r="B359" s="595" t="s">
        <v>13298</v>
      </c>
      <c r="C359" s="445"/>
      <c r="D359" s="445"/>
      <c r="E359" s="445"/>
      <c r="F359" s="445"/>
      <c r="G359" s="445"/>
      <c r="H359" s="445"/>
      <c r="I359" s="445"/>
      <c r="J359" s="445"/>
      <c r="K359" s="445"/>
      <c r="L359" s="445"/>
      <c r="M359" s="445"/>
      <c r="N359" s="445"/>
      <c r="O359" s="445"/>
      <c r="P359" s="445"/>
    </row>
    <row r="360" spans="1:16">
      <c r="A360" s="595" t="s">
        <v>4581</v>
      </c>
      <c r="B360" s="595" t="s">
        <v>13300</v>
      </c>
      <c r="C360" s="445"/>
      <c r="D360" s="445"/>
      <c r="E360" s="445"/>
      <c r="F360" s="445"/>
      <c r="G360" s="445"/>
      <c r="H360" s="445"/>
      <c r="I360" s="445"/>
      <c r="J360" s="445"/>
      <c r="K360" s="445"/>
      <c r="L360" s="445"/>
      <c r="M360" s="445"/>
      <c r="N360" s="445"/>
      <c r="O360" s="445"/>
      <c r="P360" s="445"/>
    </row>
    <row r="361" spans="1:16">
      <c r="A361" s="595" t="s">
        <v>3807</v>
      </c>
      <c r="B361" s="595" t="s">
        <v>10148</v>
      </c>
      <c r="C361" s="445"/>
      <c r="D361" s="445"/>
      <c r="E361" s="445"/>
      <c r="F361" s="445"/>
      <c r="G361" s="445"/>
      <c r="H361" s="445"/>
      <c r="I361" s="445"/>
      <c r="J361" s="445"/>
      <c r="K361" s="445"/>
      <c r="L361" s="445"/>
      <c r="M361" s="445"/>
      <c r="N361" s="445"/>
      <c r="O361" s="445"/>
      <c r="P361" s="445"/>
    </row>
    <row r="362" spans="1:16">
      <c r="A362" s="595" t="s">
        <v>13305</v>
      </c>
      <c r="B362" s="595" t="s">
        <v>13307</v>
      </c>
      <c r="C362" s="445"/>
      <c r="D362" s="445"/>
      <c r="E362" s="445"/>
      <c r="F362" s="445"/>
      <c r="G362" s="445"/>
      <c r="H362" s="445"/>
      <c r="I362" s="445"/>
      <c r="J362" s="445"/>
      <c r="K362" s="445"/>
      <c r="L362" s="445"/>
      <c r="M362" s="445"/>
      <c r="N362" s="445"/>
      <c r="O362" s="445"/>
      <c r="P362" s="445"/>
    </row>
    <row r="363" spans="1:16">
      <c r="A363" s="595" t="s">
        <v>13308</v>
      </c>
      <c r="B363" s="595" t="s">
        <v>13309</v>
      </c>
      <c r="C363" s="595" t="s">
        <v>13310</v>
      </c>
      <c r="D363" s="445"/>
      <c r="E363" s="445"/>
      <c r="F363" s="445"/>
      <c r="G363" s="445"/>
      <c r="H363" s="445"/>
      <c r="I363" s="445"/>
      <c r="J363" s="445"/>
      <c r="K363" s="445"/>
      <c r="L363" s="445"/>
      <c r="M363" s="445"/>
      <c r="N363" s="445"/>
      <c r="O363" s="445"/>
      <c r="P363" s="445"/>
    </row>
    <row r="364" spans="1:16">
      <c r="A364" s="595" t="s">
        <v>5039</v>
      </c>
      <c r="B364" s="595" t="s">
        <v>13311</v>
      </c>
      <c r="C364" s="445"/>
      <c r="D364" s="445"/>
      <c r="E364" s="445"/>
      <c r="F364" s="445"/>
      <c r="G364" s="445"/>
      <c r="H364" s="445"/>
      <c r="I364" s="445"/>
      <c r="J364" s="445"/>
      <c r="K364" s="445"/>
      <c r="L364" s="445"/>
      <c r="M364" s="445"/>
      <c r="N364" s="445"/>
      <c r="O364" s="445"/>
      <c r="P364" s="445"/>
    </row>
    <row r="365" spans="1:16">
      <c r="A365" s="595" t="s">
        <v>13313</v>
      </c>
      <c r="B365" s="595" t="s">
        <v>8389</v>
      </c>
      <c r="C365" s="445"/>
      <c r="D365" s="445"/>
      <c r="E365" s="445"/>
      <c r="F365" s="445"/>
      <c r="G365" s="445"/>
      <c r="H365" s="445"/>
      <c r="I365" s="445"/>
      <c r="J365" s="445"/>
      <c r="K365" s="445"/>
      <c r="L365" s="445"/>
      <c r="M365" s="445"/>
      <c r="N365" s="445"/>
      <c r="O365" s="445"/>
      <c r="P365" s="445"/>
    </row>
    <row r="366" spans="1:16">
      <c r="A366" s="595" t="s">
        <v>4569</v>
      </c>
      <c r="B366" s="595" t="s">
        <v>2072</v>
      </c>
      <c r="C366" s="595" t="s">
        <v>13315</v>
      </c>
      <c r="D366" s="595" t="s">
        <v>13318</v>
      </c>
      <c r="E366" s="595" t="s">
        <v>10177</v>
      </c>
      <c r="F366" s="445"/>
      <c r="G366" s="445"/>
      <c r="H366" s="445"/>
      <c r="I366" s="445"/>
      <c r="J366" s="445"/>
      <c r="K366" s="445"/>
      <c r="L366" s="445"/>
      <c r="M366" s="445"/>
      <c r="N366" s="445"/>
      <c r="O366" s="445"/>
      <c r="P366" s="445"/>
    </row>
    <row r="367" spans="1:16">
      <c r="A367" s="595" t="s">
        <v>11562</v>
      </c>
      <c r="B367" s="595" t="s">
        <v>13320</v>
      </c>
      <c r="C367" s="595" t="s">
        <v>843</v>
      </c>
      <c r="D367" s="445"/>
      <c r="E367" s="445"/>
      <c r="F367" s="445"/>
      <c r="G367" s="445"/>
      <c r="H367" s="445"/>
      <c r="I367" s="445"/>
      <c r="J367" s="445"/>
      <c r="K367" s="445"/>
      <c r="L367" s="445"/>
      <c r="M367" s="445"/>
      <c r="N367" s="445"/>
      <c r="O367" s="445"/>
      <c r="P367" s="445"/>
    </row>
    <row r="368" spans="1:16">
      <c r="A368" s="595" t="s">
        <v>13323</v>
      </c>
      <c r="B368" s="595" t="s">
        <v>13326</v>
      </c>
      <c r="C368" s="595" t="s">
        <v>7969</v>
      </c>
      <c r="D368" s="595" t="s">
        <v>13327</v>
      </c>
      <c r="E368" s="595" t="s">
        <v>10845</v>
      </c>
      <c r="F368" s="595" t="s">
        <v>13328</v>
      </c>
      <c r="G368" s="595" t="s">
        <v>1519</v>
      </c>
      <c r="H368" s="445"/>
      <c r="I368" s="445"/>
      <c r="J368" s="445"/>
      <c r="K368" s="445"/>
      <c r="L368" s="445"/>
      <c r="M368" s="445"/>
      <c r="N368" s="445"/>
      <c r="O368" s="445"/>
      <c r="P368" s="445"/>
    </row>
    <row r="369" spans="1:16">
      <c r="A369" s="595" t="s">
        <v>13329</v>
      </c>
      <c r="B369" s="595" t="s">
        <v>13330</v>
      </c>
      <c r="C369" s="445"/>
      <c r="D369" s="445"/>
      <c r="E369" s="445"/>
      <c r="F369" s="445"/>
      <c r="G369" s="445"/>
      <c r="H369" s="445"/>
      <c r="I369" s="445"/>
      <c r="J369" s="445"/>
      <c r="K369" s="445"/>
      <c r="L369" s="445"/>
      <c r="M369" s="445"/>
      <c r="N369" s="445"/>
      <c r="O369" s="445"/>
      <c r="P369" s="445"/>
    </row>
    <row r="370" spans="1:16">
      <c r="A370" s="595" t="s">
        <v>13331</v>
      </c>
      <c r="B370" s="595" t="s">
        <v>12544</v>
      </c>
      <c r="C370" s="445"/>
      <c r="D370" s="445"/>
      <c r="E370" s="445"/>
      <c r="F370" s="445"/>
      <c r="G370" s="445"/>
      <c r="H370" s="445"/>
      <c r="I370" s="445"/>
      <c r="J370" s="445"/>
      <c r="K370" s="445"/>
      <c r="L370" s="445"/>
      <c r="M370" s="445"/>
      <c r="N370" s="445"/>
      <c r="O370" s="445"/>
      <c r="P370" s="445"/>
    </row>
    <row r="371" spans="1:16">
      <c r="A371" s="595" t="s">
        <v>12497</v>
      </c>
      <c r="B371" s="595" t="s">
        <v>13332</v>
      </c>
      <c r="C371" s="595" t="s">
        <v>8248</v>
      </c>
      <c r="D371" s="595" t="s">
        <v>13333</v>
      </c>
      <c r="E371" s="595" t="s">
        <v>12521</v>
      </c>
      <c r="F371" s="445"/>
      <c r="G371" s="445"/>
      <c r="H371" s="445"/>
      <c r="I371" s="445"/>
      <c r="J371" s="445"/>
      <c r="K371" s="445"/>
      <c r="L371" s="445"/>
      <c r="M371" s="445"/>
      <c r="N371" s="445"/>
      <c r="O371" s="445"/>
      <c r="P371" s="445"/>
    </row>
    <row r="372" spans="1:16">
      <c r="A372" s="595" t="s">
        <v>2947</v>
      </c>
      <c r="B372" s="595" t="s">
        <v>13335</v>
      </c>
      <c r="C372" s="595" t="s">
        <v>13336</v>
      </c>
      <c r="D372" s="445"/>
      <c r="E372" s="445"/>
      <c r="F372" s="445"/>
      <c r="G372" s="445"/>
      <c r="H372" s="445"/>
      <c r="I372" s="445"/>
      <c r="J372" s="445"/>
      <c r="K372" s="445"/>
      <c r="L372" s="445"/>
      <c r="M372" s="445"/>
      <c r="N372" s="445"/>
      <c r="O372" s="445"/>
      <c r="P372" s="445"/>
    </row>
    <row r="373" spans="1:16">
      <c r="A373" s="595" t="s">
        <v>13338</v>
      </c>
      <c r="B373" s="595" t="s">
        <v>13339</v>
      </c>
      <c r="C373" s="595" t="s">
        <v>10721</v>
      </c>
      <c r="D373" s="595" t="s">
        <v>13340</v>
      </c>
      <c r="E373" s="595" t="s">
        <v>2506</v>
      </c>
      <c r="F373" s="445"/>
      <c r="G373" s="445"/>
      <c r="H373" s="445"/>
      <c r="I373" s="445"/>
      <c r="J373" s="445"/>
      <c r="K373" s="445"/>
      <c r="L373" s="445"/>
      <c r="M373" s="445"/>
      <c r="N373" s="445"/>
      <c r="O373" s="445"/>
      <c r="P373" s="445"/>
    </row>
    <row r="374" spans="1:16">
      <c r="A374" s="595" t="s">
        <v>13342</v>
      </c>
      <c r="B374" s="595" t="s">
        <v>13344</v>
      </c>
      <c r="C374" s="445"/>
      <c r="D374" s="445"/>
      <c r="E374" s="445"/>
      <c r="F374" s="445"/>
      <c r="G374" s="445"/>
      <c r="H374" s="445"/>
      <c r="I374" s="445"/>
      <c r="J374" s="445"/>
      <c r="K374" s="445"/>
      <c r="L374" s="445"/>
      <c r="M374" s="445"/>
      <c r="N374" s="445"/>
      <c r="O374" s="445"/>
      <c r="P374" s="445"/>
    </row>
    <row r="375" spans="1:16">
      <c r="A375" s="595" t="s">
        <v>13345</v>
      </c>
      <c r="B375" s="595" t="s">
        <v>13347</v>
      </c>
      <c r="C375" s="595" t="s">
        <v>5543</v>
      </c>
      <c r="D375" s="445"/>
      <c r="E375" s="445"/>
      <c r="F375" s="445"/>
      <c r="G375" s="445"/>
      <c r="H375" s="445"/>
      <c r="I375" s="445"/>
      <c r="J375" s="445"/>
      <c r="K375" s="445"/>
      <c r="L375" s="445"/>
      <c r="M375" s="445"/>
      <c r="N375" s="445"/>
      <c r="O375" s="445"/>
      <c r="P375" s="445"/>
    </row>
    <row r="376" spans="1:16">
      <c r="A376" s="595" t="s">
        <v>13350</v>
      </c>
      <c r="B376" s="595" t="s">
        <v>7224</v>
      </c>
      <c r="C376" s="445"/>
      <c r="D376" s="445"/>
      <c r="E376" s="445"/>
      <c r="F376" s="445"/>
      <c r="G376" s="445"/>
      <c r="H376" s="445"/>
      <c r="I376" s="445"/>
      <c r="J376" s="445"/>
      <c r="K376" s="445"/>
      <c r="L376" s="445"/>
      <c r="M376" s="445"/>
      <c r="N376" s="445"/>
      <c r="O376" s="445"/>
      <c r="P376" s="445"/>
    </row>
    <row r="377" spans="1:16">
      <c r="A377" s="595" t="s">
        <v>13352</v>
      </c>
      <c r="B377" s="595" t="s">
        <v>13354</v>
      </c>
      <c r="C377" s="445"/>
      <c r="D377" s="445"/>
      <c r="E377" s="445"/>
      <c r="F377" s="445"/>
      <c r="G377" s="445"/>
      <c r="H377" s="445"/>
      <c r="I377" s="445"/>
      <c r="J377" s="445"/>
      <c r="K377" s="445"/>
      <c r="L377" s="445"/>
      <c r="M377" s="445"/>
      <c r="N377" s="445"/>
      <c r="O377" s="445"/>
      <c r="P377" s="445"/>
    </row>
    <row r="378" spans="1:16">
      <c r="A378" s="595" t="s">
        <v>13355</v>
      </c>
      <c r="B378" s="595" t="s">
        <v>13356</v>
      </c>
      <c r="C378" s="445"/>
      <c r="D378" s="445"/>
      <c r="E378" s="445"/>
      <c r="F378" s="445"/>
      <c r="G378" s="445"/>
      <c r="H378" s="445"/>
      <c r="I378" s="445"/>
      <c r="J378" s="445"/>
      <c r="K378" s="445"/>
      <c r="L378" s="445"/>
      <c r="M378" s="445"/>
      <c r="N378" s="445"/>
      <c r="O378" s="445"/>
      <c r="P378" s="445"/>
    </row>
    <row r="379" spans="1:16">
      <c r="A379" s="595" t="s">
        <v>4653</v>
      </c>
      <c r="B379" s="595" t="s">
        <v>13357</v>
      </c>
      <c r="C379" s="445"/>
      <c r="D379" s="445"/>
      <c r="E379" s="445"/>
      <c r="F379" s="445"/>
      <c r="G379" s="445"/>
      <c r="H379" s="445"/>
      <c r="I379" s="445"/>
      <c r="J379" s="445"/>
      <c r="K379" s="445"/>
      <c r="L379" s="445"/>
      <c r="M379" s="445"/>
      <c r="N379" s="445"/>
      <c r="O379" s="445"/>
      <c r="P379" s="445"/>
    </row>
    <row r="380" spans="1:16">
      <c r="A380" s="595" t="s">
        <v>13359</v>
      </c>
      <c r="B380" s="595" t="s">
        <v>8400</v>
      </c>
      <c r="C380" s="445"/>
      <c r="D380" s="445"/>
      <c r="E380" s="445"/>
      <c r="F380" s="445"/>
      <c r="G380" s="445"/>
      <c r="H380" s="445"/>
      <c r="I380" s="445"/>
      <c r="J380" s="445"/>
      <c r="K380" s="445"/>
      <c r="L380" s="445"/>
      <c r="M380" s="445"/>
      <c r="N380" s="445"/>
      <c r="O380" s="445"/>
      <c r="P380" s="445"/>
    </row>
    <row r="381" spans="1:16">
      <c r="A381" s="595" t="s">
        <v>13361</v>
      </c>
      <c r="B381" s="595" t="s">
        <v>9753</v>
      </c>
      <c r="C381" s="445"/>
      <c r="D381" s="445"/>
      <c r="E381" s="445"/>
      <c r="F381" s="445"/>
      <c r="G381" s="445"/>
      <c r="H381" s="445"/>
      <c r="I381" s="445"/>
      <c r="J381" s="445"/>
      <c r="K381" s="445"/>
      <c r="L381" s="445"/>
      <c r="M381" s="445"/>
      <c r="N381" s="445"/>
      <c r="O381" s="445"/>
      <c r="P381" s="445"/>
    </row>
    <row r="382" spans="1:16">
      <c r="A382" s="595" t="s">
        <v>13362</v>
      </c>
      <c r="B382" s="595" t="s">
        <v>13364</v>
      </c>
      <c r="C382" s="445"/>
      <c r="D382" s="445"/>
      <c r="E382" s="445"/>
      <c r="F382" s="445"/>
      <c r="G382" s="445"/>
      <c r="H382" s="445"/>
      <c r="I382" s="445"/>
      <c r="J382" s="445"/>
      <c r="K382" s="445"/>
      <c r="L382" s="445"/>
      <c r="M382" s="445"/>
      <c r="N382" s="445"/>
      <c r="O382" s="445"/>
      <c r="P382" s="445"/>
    </row>
    <row r="383" spans="1:16">
      <c r="A383" s="595" t="s">
        <v>10980</v>
      </c>
      <c r="B383" s="595" t="s">
        <v>6766</v>
      </c>
      <c r="C383" s="445"/>
      <c r="D383" s="445"/>
      <c r="E383" s="445"/>
      <c r="F383" s="445"/>
      <c r="G383" s="445"/>
      <c r="H383" s="445"/>
      <c r="I383" s="445"/>
      <c r="J383" s="445"/>
      <c r="K383" s="445"/>
      <c r="L383" s="445"/>
      <c r="M383" s="445"/>
      <c r="N383" s="445"/>
      <c r="O383" s="445"/>
      <c r="P383" s="445"/>
    </row>
    <row r="384" spans="1:16">
      <c r="A384" s="595" t="s">
        <v>13365</v>
      </c>
      <c r="B384" s="595" t="s">
        <v>13367</v>
      </c>
      <c r="C384" s="595" t="s">
        <v>13369</v>
      </c>
      <c r="D384" s="595" t="s">
        <v>11079</v>
      </c>
      <c r="E384" s="595" t="s">
        <v>8801</v>
      </c>
      <c r="F384" s="595" t="s">
        <v>8411</v>
      </c>
      <c r="G384" s="445"/>
      <c r="H384" s="445"/>
      <c r="I384" s="445"/>
      <c r="J384" s="445"/>
      <c r="K384" s="445"/>
      <c r="L384" s="445"/>
      <c r="M384" s="445"/>
      <c r="N384" s="445"/>
      <c r="O384" s="445"/>
      <c r="P384" s="445"/>
    </row>
    <row r="385" spans="1:16">
      <c r="A385" s="595" t="s">
        <v>2307</v>
      </c>
      <c r="B385" s="595" t="s">
        <v>5931</v>
      </c>
      <c r="C385" s="595" t="s">
        <v>1038</v>
      </c>
      <c r="D385" s="595" t="s">
        <v>13371</v>
      </c>
      <c r="E385" s="595" t="s">
        <v>13372</v>
      </c>
      <c r="F385" s="445"/>
      <c r="G385" s="445"/>
      <c r="H385" s="445"/>
      <c r="I385" s="445"/>
      <c r="J385" s="445"/>
      <c r="K385" s="445"/>
      <c r="L385" s="445"/>
      <c r="M385" s="445"/>
      <c r="N385" s="445"/>
      <c r="O385" s="445"/>
      <c r="P385" s="445"/>
    </row>
    <row r="386" spans="1:16">
      <c r="A386" s="595" t="s">
        <v>13376</v>
      </c>
      <c r="B386" s="595" t="s">
        <v>10173</v>
      </c>
      <c r="C386" s="595" t="s">
        <v>13380</v>
      </c>
      <c r="D386" s="595" t="s">
        <v>11721</v>
      </c>
      <c r="E386" s="595" t="s">
        <v>13382</v>
      </c>
      <c r="F386" s="595" t="s">
        <v>12374</v>
      </c>
      <c r="G386" s="445"/>
      <c r="H386" s="445"/>
      <c r="I386" s="445"/>
      <c r="J386" s="445"/>
      <c r="K386" s="445"/>
      <c r="L386" s="445"/>
      <c r="M386" s="445"/>
      <c r="N386" s="445"/>
      <c r="O386" s="445"/>
      <c r="P386" s="445"/>
    </row>
    <row r="387" spans="1:16">
      <c r="A387" s="595" t="s">
        <v>13383</v>
      </c>
      <c r="B387" s="595" t="s">
        <v>6320</v>
      </c>
      <c r="C387" s="445"/>
      <c r="D387" s="445"/>
      <c r="E387" s="445"/>
      <c r="F387" s="445"/>
      <c r="G387" s="445"/>
      <c r="H387" s="445"/>
      <c r="I387" s="445"/>
      <c r="J387" s="445"/>
      <c r="K387" s="445"/>
      <c r="L387" s="445"/>
      <c r="M387" s="445"/>
      <c r="N387" s="445"/>
      <c r="O387" s="445"/>
      <c r="P387" s="445"/>
    </row>
    <row r="388" spans="1:16">
      <c r="A388" s="595" t="s">
        <v>2844</v>
      </c>
      <c r="B388" s="595" t="s">
        <v>9486</v>
      </c>
      <c r="C388" s="445"/>
      <c r="D388" s="445"/>
      <c r="E388" s="445"/>
      <c r="F388" s="445"/>
      <c r="G388" s="445"/>
      <c r="H388" s="445"/>
      <c r="I388" s="445"/>
      <c r="J388" s="445"/>
      <c r="K388" s="445"/>
      <c r="L388" s="445"/>
      <c r="M388" s="445"/>
      <c r="N388" s="445"/>
      <c r="O388" s="445"/>
      <c r="P388" s="445"/>
    </row>
    <row r="389" spans="1:16">
      <c r="A389" s="595" t="s">
        <v>13384</v>
      </c>
      <c r="B389" s="595" t="s">
        <v>13385</v>
      </c>
      <c r="C389" s="445"/>
      <c r="D389" s="445"/>
      <c r="E389" s="445"/>
      <c r="F389" s="445"/>
      <c r="G389" s="445"/>
      <c r="H389" s="445"/>
      <c r="I389" s="445"/>
      <c r="J389" s="445"/>
      <c r="K389" s="445"/>
      <c r="L389" s="445"/>
      <c r="M389" s="445"/>
      <c r="N389" s="445"/>
      <c r="O389" s="445"/>
      <c r="P389" s="445"/>
    </row>
    <row r="390" spans="1:16">
      <c r="A390" s="595" t="s">
        <v>13387</v>
      </c>
      <c r="B390" s="595" t="s">
        <v>13389</v>
      </c>
      <c r="C390" s="595" t="s">
        <v>1613</v>
      </c>
      <c r="D390" s="595" t="s">
        <v>9362</v>
      </c>
      <c r="E390" s="445"/>
      <c r="F390" s="445"/>
      <c r="G390" s="445"/>
      <c r="H390" s="445"/>
      <c r="I390" s="445"/>
      <c r="J390" s="445"/>
      <c r="K390" s="445"/>
      <c r="L390" s="445"/>
      <c r="M390" s="445"/>
      <c r="N390" s="445"/>
      <c r="O390" s="445"/>
      <c r="P390" s="445"/>
    </row>
    <row r="391" spans="1:16">
      <c r="A391" s="595" t="s">
        <v>13390</v>
      </c>
      <c r="B391" s="595" t="s">
        <v>13391</v>
      </c>
      <c r="C391" s="595" t="s">
        <v>13392</v>
      </c>
      <c r="D391" s="445"/>
      <c r="E391" s="445"/>
      <c r="F391" s="445"/>
      <c r="G391" s="445"/>
      <c r="H391" s="445"/>
      <c r="I391" s="445"/>
      <c r="J391" s="445"/>
      <c r="K391" s="445"/>
      <c r="L391" s="445"/>
      <c r="M391" s="445"/>
      <c r="N391" s="445"/>
      <c r="O391" s="445"/>
      <c r="P391" s="445"/>
    </row>
    <row r="392" spans="1:16">
      <c r="A392" s="595" t="s">
        <v>13393</v>
      </c>
      <c r="B392" s="595" t="s">
        <v>4804</v>
      </c>
      <c r="C392" s="595" t="s">
        <v>13394</v>
      </c>
      <c r="D392" s="445"/>
      <c r="E392" s="445"/>
      <c r="F392" s="445"/>
      <c r="G392" s="445"/>
      <c r="H392" s="445"/>
      <c r="I392" s="445"/>
      <c r="J392" s="445"/>
      <c r="K392" s="445"/>
      <c r="L392" s="445"/>
      <c r="M392" s="445"/>
      <c r="N392" s="445"/>
      <c r="O392" s="445"/>
      <c r="P392" s="445"/>
    </row>
    <row r="393" spans="1:16">
      <c r="A393" s="595" t="s">
        <v>10832</v>
      </c>
      <c r="B393" s="595" t="s">
        <v>11531</v>
      </c>
      <c r="C393" s="595" t="s">
        <v>8489</v>
      </c>
      <c r="D393" s="595" t="s">
        <v>13093</v>
      </c>
      <c r="E393" s="595" t="s">
        <v>13396</v>
      </c>
      <c r="F393" s="445"/>
      <c r="G393" s="445"/>
      <c r="H393" s="445"/>
      <c r="I393" s="445"/>
      <c r="J393" s="445"/>
      <c r="K393" s="445"/>
      <c r="L393" s="445"/>
      <c r="M393" s="445"/>
      <c r="N393" s="445"/>
      <c r="O393" s="445"/>
      <c r="P393" s="445"/>
    </row>
    <row r="394" spans="1:16">
      <c r="A394" s="595" t="s">
        <v>13397</v>
      </c>
      <c r="B394" s="595" t="s">
        <v>13398</v>
      </c>
      <c r="C394" s="595" t="s">
        <v>9765</v>
      </c>
      <c r="D394" s="445"/>
      <c r="E394" s="445"/>
      <c r="F394" s="445"/>
      <c r="G394" s="445"/>
      <c r="H394" s="445"/>
      <c r="I394" s="445"/>
      <c r="J394" s="445"/>
      <c r="K394" s="445"/>
      <c r="L394" s="445"/>
      <c r="M394" s="445"/>
      <c r="N394" s="445"/>
      <c r="O394" s="445"/>
      <c r="P394" s="445"/>
    </row>
    <row r="395" spans="1:16">
      <c r="A395" s="595" t="s">
        <v>13400</v>
      </c>
      <c r="B395" s="595" t="s">
        <v>13283</v>
      </c>
      <c r="C395" s="595" t="s">
        <v>11587</v>
      </c>
      <c r="D395" s="445"/>
      <c r="E395" s="445"/>
      <c r="F395" s="445"/>
      <c r="G395" s="445"/>
      <c r="H395" s="445"/>
      <c r="I395" s="445"/>
      <c r="J395" s="445"/>
      <c r="K395" s="445"/>
      <c r="L395" s="445"/>
      <c r="M395" s="445"/>
      <c r="N395" s="445"/>
      <c r="O395" s="445"/>
      <c r="P395" s="445"/>
    </row>
    <row r="396" spans="1:16">
      <c r="A396" s="595" t="s">
        <v>13403</v>
      </c>
      <c r="B396" s="595" t="s">
        <v>10816</v>
      </c>
      <c r="C396" s="595" t="s">
        <v>12141</v>
      </c>
      <c r="D396" s="445"/>
      <c r="E396" s="445"/>
      <c r="F396" s="445"/>
      <c r="G396" s="445"/>
      <c r="H396" s="445"/>
      <c r="I396" s="445"/>
      <c r="J396" s="445"/>
      <c r="K396" s="445"/>
      <c r="L396" s="445"/>
      <c r="M396" s="445"/>
      <c r="N396" s="445"/>
      <c r="O396" s="445"/>
      <c r="P396" s="445"/>
    </row>
    <row r="397" spans="1:16">
      <c r="A397" s="595" t="s">
        <v>13404</v>
      </c>
      <c r="B397" s="595" t="s">
        <v>13283</v>
      </c>
      <c r="C397" s="595" t="s">
        <v>7508</v>
      </c>
      <c r="D397" s="595" t="s">
        <v>13405</v>
      </c>
      <c r="E397" s="445"/>
      <c r="F397" s="445"/>
      <c r="G397" s="445"/>
      <c r="H397" s="445"/>
      <c r="I397" s="445"/>
      <c r="J397" s="445"/>
      <c r="K397" s="445"/>
      <c r="L397" s="445"/>
      <c r="M397" s="445"/>
      <c r="N397" s="445"/>
      <c r="O397" s="445"/>
      <c r="P397" s="445"/>
    </row>
    <row r="398" spans="1:16">
      <c r="A398" s="595" t="s">
        <v>8989</v>
      </c>
      <c r="B398" s="595" t="s">
        <v>13408</v>
      </c>
      <c r="C398" s="445"/>
      <c r="D398" s="445"/>
      <c r="E398" s="445"/>
      <c r="F398" s="445"/>
      <c r="G398" s="445"/>
      <c r="H398" s="445"/>
      <c r="I398" s="445"/>
      <c r="J398" s="445"/>
      <c r="K398" s="445"/>
      <c r="L398" s="445"/>
      <c r="M398" s="445"/>
      <c r="N398" s="445"/>
      <c r="O398" s="445"/>
      <c r="P398" s="445"/>
    </row>
    <row r="399" spans="1:16">
      <c r="A399" s="595" t="s">
        <v>13409</v>
      </c>
      <c r="B399" s="595" t="s">
        <v>13410</v>
      </c>
      <c r="C399" s="595" t="s">
        <v>11737</v>
      </c>
      <c r="D399" s="595" t="s">
        <v>11516</v>
      </c>
      <c r="E399" s="445"/>
      <c r="F399" s="445"/>
      <c r="G399" s="445"/>
      <c r="H399" s="445"/>
      <c r="I399" s="445"/>
      <c r="J399" s="445"/>
      <c r="K399" s="445"/>
      <c r="L399" s="445"/>
      <c r="M399" s="445"/>
      <c r="N399" s="445"/>
      <c r="O399" s="445"/>
      <c r="P399" s="445"/>
    </row>
    <row r="400" spans="1:16">
      <c r="A400" s="595" t="s">
        <v>13411</v>
      </c>
      <c r="B400" s="595" t="s">
        <v>13413</v>
      </c>
      <c r="C400" s="595" t="s">
        <v>9937</v>
      </c>
      <c r="D400" s="445"/>
      <c r="E400" s="445"/>
      <c r="F400" s="445"/>
      <c r="G400" s="445"/>
      <c r="H400" s="445"/>
      <c r="I400" s="445"/>
      <c r="J400" s="445"/>
      <c r="K400" s="445"/>
      <c r="L400" s="445"/>
      <c r="M400" s="445"/>
      <c r="N400" s="445"/>
      <c r="O400" s="445"/>
      <c r="P400" s="445"/>
    </row>
    <row r="401" spans="1:16">
      <c r="A401" s="595" t="s">
        <v>13414</v>
      </c>
      <c r="B401" s="595" t="s">
        <v>12477</v>
      </c>
      <c r="C401" s="595" t="s">
        <v>13415</v>
      </c>
      <c r="D401" s="445"/>
      <c r="E401" s="445"/>
      <c r="F401" s="445"/>
      <c r="G401" s="445"/>
      <c r="H401" s="445"/>
      <c r="I401" s="445"/>
      <c r="J401" s="445"/>
      <c r="K401" s="445"/>
      <c r="L401" s="445"/>
      <c r="M401" s="445"/>
      <c r="N401" s="445"/>
      <c r="O401" s="445"/>
      <c r="P401" s="445"/>
    </row>
    <row r="402" spans="1:16">
      <c r="A402" s="595" t="s">
        <v>13418</v>
      </c>
      <c r="B402" s="595" t="s">
        <v>12055</v>
      </c>
      <c r="C402" s="445"/>
      <c r="D402" s="445"/>
      <c r="E402" s="445"/>
      <c r="F402" s="445"/>
      <c r="G402" s="445"/>
      <c r="H402" s="445"/>
      <c r="I402" s="445"/>
      <c r="J402" s="445"/>
      <c r="K402" s="445"/>
      <c r="L402" s="445"/>
      <c r="M402" s="445"/>
      <c r="N402" s="445"/>
      <c r="O402" s="445"/>
      <c r="P402" s="445"/>
    </row>
    <row r="403" spans="1:16">
      <c r="A403" s="595" t="s">
        <v>13419</v>
      </c>
      <c r="B403" s="595" t="s">
        <v>13421</v>
      </c>
      <c r="C403" s="445"/>
      <c r="D403" s="445"/>
      <c r="E403" s="445"/>
      <c r="F403" s="445"/>
      <c r="G403" s="445"/>
      <c r="H403" s="445"/>
      <c r="I403" s="445"/>
      <c r="J403" s="445"/>
      <c r="K403" s="445"/>
      <c r="L403" s="445"/>
      <c r="M403" s="445"/>
      <c r="N403" s="445"/>
      <c r="O403" s="445"/>
      <c r="P403" s="445"/>
    </row>
    <row r="404" spans="1:16">
      <c r="A404" s="595" t="s">
        <v>13422</v>
      </c>
      <c r="B404" s="595" t="s">
        <v>13423</v>
      </c>
      <c r="C404" s="445"/>
      <c r="D404" s="445"/>
      <c r="E404" s="445"/>
      <c r="F404" s="445"/>
      <c r="G404" s="445"/>
      <c r="H404" s="445"/>
      <c r="I404" s="445"/>
      <c r="J404" s="445"/>
      <c r="K404" s="445"/>
      <c r="L404" s="445"/>
      <c r="M404" s="445"/>
      <c r="N404" s="445"/>
      <c r="O404" s="445"/>
      <c r="P404" s="445"/>
    </row>
    <row r="405" spans="1:16">
      <c r="A405" s="595" t="s">
        <v>13425</v>
      </c>
      <c r="B405" s="595" t="s">
        <v>13426</v>
      </c>
      <c r="C405" s="445"/>
      <c r="D405" s="445"/>
      <c r="E405" s="445"/>
      <c r="F405" s="445"/>
      <c r="G405" s="445"/>
      <c r="H405" s="445"/>
      <c r="I405" s="445"/>
      <c r="J405" s="445"/>
      <c r="K405" s="445"/>
      <c r="L405" s="445"/>
      <c r="M405" s="445"/>
      <c r="N405" s="445"/>
      <c r="O405" s="445"/>
      <c r="P405" s="445"/>
    </row>
    <row r="406" spans="1:16">
      <c r="A406" s="595" t="s">
        <v>1436</v>
      </c>
      <c r="B406" s="595" t="s">
        <v>13427</v>
      </c>
      <c r="C406" s="445"/>
      <c r="D406" s="445"/>
      <c r="E406" s="445"/>
      <c r="F406" s="445"/>
      <c r="G406" s="445"/>
      <c r="H406" s="445"/>
      <c r="I406" s="445"/>
      <c r="J406" s="445"/>
      <c r="K406" s="445"/>
      <c r="L406" s="445"/>
      <c r="M406" s="445"/>
      <c r="N406" s="445"/>
      <c r="O406" s="445"/>
      <c r="P406" s="445"/>
    </row>
    <row r="407" spans="1:16">
      <c r="A407" s="595" t="s">
        <v>13428</v>
      </c>
      <c r="B407" s="595" t="s">
        <v>11817</v>
      </c>
      <c r="C407" s="595" t="s">
        <v>6573</v>
      </c>
      <c r="D407" s="445"/>
      <c r="E407" s="445"/>
      <c r="F407" s="445"/>
      <c r="G407" s="445"/>
      <c r="H407" s="445"/>
      <c r="I407" s="445"/>
      <c r="J407" s="445"/>
      <c r="K407" s="445"/>
      <c r="L407" s="445"/>
      <c r="M407" s="445"/>
      <c r="N407" s="445"/>
      <c r="O407" s="445"/>
      <c r="P407" s="445"/>
    </row>
    <row r="408" spans="1:16">
      <c r="A408" s="595" t="s">
        <v>13430</v>
      </c>
      <c r="B408" s="595" t="s">
        <v>13432</v>
      </c>
      <c r="C408" s="445"/>
      <c r="D408" s="445"/>
      <c r="E408" s="445"/>
      <c r="F408" s="445"/>
      <c r="G408" s="445"/>
      <c r="H408" s="445"/>
      <c r="I408" s="445"/>
      <c r="J408" s="445"/>
      <c r="K408" s="445"/>
      <c r="L408" s="445"/>
      <c r="M408" s="445"/>
      <c r="N408" s="445"/>
      <c r="O408" s="445"/>
      <c r="P408" s="445"/>
    </row>
    <row r="409" spans="1:16">
      <c r="A409" s="595" t="s">
        <v>13433</v>
      </c>
      <c r="B409" s="595" t="s">
        <v>13434</v>
      </c>
      <c r="C409" s="595" t="s">
        <v>3709</v>
      </c>
      <c r="D409" s="445"/>
      <c r="E409" s="445"/>
      <c r="F409" s="445"/>
      <c r="G409" s="445"/>
      <c r="H409" s="445"/>
      <c r="I409" s="445"/>
      <c r="J409" s="445"/>
      <c r="K409" s="445"/>
      <c r="L409" s="445"/>
      <c r="M409" s="445"/>
      <c r="N409" s="445"/>
      <c r="O409" s="445"/>
      <c r="P409" s="445"/>
    </row>
    <row r="410" spans="1:16">
      <c r="A410" s="595" t="s">
        <v>13437</v>
      </c>
      <c r="B410" s="595" t="s">
        <v>13438</v>
      </c>
      <c r="C410" s="445"/>
      <c r="D410" s="445"/>
      <c r="E410" s="445"/>
      <c r="F410" s="445"/>
      <c r="G410" s="445"/>
      <c r="H410" s="445"/>
      <c r="I410" s="445"/>
      <c r="J410" s="445"/>
      <c r="K410" s="445"/>
      <c r="L410" s="445"/>
      <c r="M410" s="445"/>
      <c r="N410" s="445"/>
      <c r="O410" s="445"/>
      <c r="P410" s="445"/>
    </row>
    <row r="411" spans="1:16">
      <c r="A411" s="595" t="s">
        <v>13439</v>
      </c>
      <c r="B411" s="595" t="s">
        <v>13438</v>
      </c>
      <c r="C411" s="445"/>
      <c r="D411" s="445"/>
      <c r="E411" s="445"/>
      <c r="F411" s="445"/>
      <c r="G411" s="445"/>
      <c r="H411" s="445"/>
      <c r="I411" s="445"/>
      <c r="J411" s="445"/>
      <c r="K411" s="445"/>
      <c r="L411" s="445"/>
      <c r="M411" s="445"/>
      <c r="N411" s="445"/>
      <c r="O411" s="445"/>
      <c r="P411" s="445"/>
    </row>
    <row r="412" spans="1:16">
      <c r="A412" s="595" t="s">
        <v>6970</v>
      </c>
      <c r="B412" s="595" t="s">
        <v>5601</v>
      </c>
      <c r="C412" s="595" t="s">
        <v>13441</v>
      </c>
      <c r="D412" s="445"/>
      <c r="E412" s="445"/>
      <c r="F412" s="445"/>
      <c r="G412" s="445"/>
      <c r="H412" s="445"/>
      <c r="I412" s="445"/>
      <c r="J412" s="445"/>
      <c r="K412" s="445"/>
      <c r="L412" s="445"/>
      <c r="M412" s="445"/>
      <c r="N412" s="445"/>
      <c r="O412" s="445"/>
      <c r="P412" s="445"/>
    </row>
    <row r="413" spans="1:16">
      <c r="A413" s="595" t="s">
        <v>5724</v>
      </c>
      <c r="B413" s="595" t="s">
        <v>13443</v>
      </c>
      <c r="C413" s="445"/>
      <c r="D413" s="445"/>
      <c r="E413" s="445"/>
      <c r="F413" s="445"/>
      <c r="G413" s="445"/>
      <c r="H413" s="445"/>
      <c r="I413" s="445"/>
      <c r="J413" s="445"/>
      <c r="K413" s="445"/>
      <c r="L413" s="445"/>
      <c r="M413" s="445"/>
      <c r="N413" s="445"/>
      <c r="O413" s="445"/>
      <c r="P413" s="445"/>
    </row>
    <row r="414" spans="1:16">
      <c r="A414" s="595" t="s">
        <v>13444</v>
      </c>
      <c r="B414" s="595" t="s">
        <v>12544</v>
      </c>
      <c r="C414" s="445"/>
      <c r="D414" s="445"/>
      <c r="E414" s="445"/>
      <c r="F414" s="445"/>
      <c r="G414" s="445"/>
      <c r="H414" s="445"/>
      <c r="I414" s="445"/>
      <c r="J414" s="445"/>
      <c r="K414" s="445"/>
      <c r="L414" s="445"/>
      <c r="M414" s="445"/>
      <c r="N414" s="445"/>
      <c r="O414" s="445"/>
      <c r="P414" s="445"/>
    </row>
    <row r="415" spans="1:16">
      <c r="A415" s="595" t="s">
        <v>12915</v>
      </c>
      <c r="B415" s="595" t="s">
        <v>11758</v>
      </c>
      <c r="C415" s="445"/>
      <c r="D415" s="445"/>
      <c r="E415" s="445"/>
      <c r="F415" s="445"/>
      <c r="G415" s="445"/>
      <c r="H415" s="445"/>
      <c r="I415" s="445"/>
      <c r="J415" s="445"/>
      <c r="K415" s="445"/>
      <c r="L415" s="445"/>
      <c r="M415" s="445"/>
      <c r="N415" s="445"/>
      <c r="O415" s="445"/>
      <c r="P415" s="445"/>
    </row>
    <row r="416" spans="1:16">
      <c r="A416" s="595" t="s">
        <v>13445</v>
      </c>
      <c r="B416" s="595" t="s">
        <v>13447</v>
      </c>
      <c r="C416" s="595" t="s">
        <v>13448</v>
      </c>
      <c r="D416" s="595" t="s">
        <v>12374</v>
      </c>
      <c r="E416" s="445"/>
      <c r="F416" s="445"/>
      <c r="G416" s="445"/>
      <c r="H416" s="445"/>
      <c r="I416" s="445"/>
      <c r="J416" s="445"/>
      <c r="K416" s="445"/>
      <c r="L416" s="445"/>
      <c r="M416" s="445"/>
      <c r="N416" s="445"/>
      <c r="O416" s="445"/>
      <c r="P416" s="445"/>
    </row>
    <row r="417" spans="1:16">
      <c r="A417" s="595" t="s">
        <v>13449</v>
      </c>
      <c r="B417" s="595" t="s">
        <v>12374</v>
      </c>
      <c r="C417" s="445"/>
      <c r="D417" s="445"/>
      <c r="E417" s="445"/>
      <c r="F417" s="445"/>
      <c r="G417" s="445"/>
      <c r="H417" s="445"/>
      <c r="I417" s="445"/>
      <c r="J417" s="445"/>
      <c r="K417" s="445"/>
      <c r="L417" s="445"/>
      <c r="M417" s="445"/>
      <c r="N417" s="445"/>
      <c r="O417" s="445"/>
      <c r="P417" s="445"/>
    </row>
    <row r="418" spans="1:16">
      <c r="A418" s="595" t="s">
        <v>13450</v>
      </c>
      <c r="B418" s="595" t="s">
        <v>13452</v>
      </c>
      <c r="C418" s="595" t="s">
        <v>13454</v>
      </c>
      <c r="D418" s="595" t="s">
        <v>7640</v>
      </c>
      <c r="E418" s="445"/>
      <c r="F418" s="445"/>
      <c r="G418" s="445"/>
      <c r="H418" s="445"/>
      <c r="I418" s="445"/>
      <c r="J418" s="445"/>
      <c r="K418" s="445"/>
      <c r="L418" s="445"/>
      <c r="M418" s="445"/>
      <c r="N418" s="445"/>
      <c r="O418" s="445"/>
      <c r="P418" s="445"/>
    </row>
    <row r="419" spans="1:16">
      <c r="A419" s="595" t="s">
        <v>13455</v>
      </c>
      <c r="B419" s="595" t="s">
        <v>13456</v>
      </c>
      <c r="C419" s="445"/>
      <c r="D419" s="445"/>
      <c r="E419" s="445"/>
      <c r="F419" s="445"/>
      <c r="G419" s="445"/>
      <c r="H419" s="445"/>
      <c r="I419" s="445"/>
      <c r="J419" s="445"/>
      <c r="K419" s="445"/>
      <c r="L419" s="445"/>
      <c r="M419" s="445"/>
      <c r="N419" s="445"/>
      <c r="O419" s="445"/>
      <c r="P419" s="445"/>
    </row>
    <row r="420" spans="1:16">
      <c r="A420" s="595" t="s">
        <v>13457</v>
      </c>
      <c r="B420" s="595" t="s">
        <v>11315</v>
      </c>
      <c r="C420" s="445"/>
      <c r="D420" s="445"/>
      <c r="E420" s="445"/>
      <c r="F420" s="445"/>
      <c r="G420" s="445"/>
      <c r="H420" s="445"/>
      <c r="I420" s="445"/>
      <c r="J420" s="445"/>
      <c r="K420" s="445"/>
      <c r="L420" s="445"/>
      <c r="M420" s="445"/>
      <c r="N420" s="445"/>
      <c r="O420" s="445"/>
      <c r="P420" s="445"/>
    </row>
    <row r="421" spans="1:16">
      <c r="A421" s="595" t="s">
        <v>13459</v>
      </c>
      <c r="B421" s="595" t="s">
        <v>13463</v>
      </c>
      <c r="C421" s="595" t="s">
        <v>2554</v>
      </c>
      <c r="D421" s="445"/>
      <c r="E421" s="445"/>
      <c r="F421" s="445"/>
      <c r="G421" s="445"/>
      <c r="H421" s="445"/>
      <c r="I421" s="445"/>
      <c r="J421" s="445"/>
      <c r="K421" s="445"/>
      <c r="L421" s="445"/>
      <c r="M421" s="445"/>
      <c r="N421" s="445"/>
      <c r="O421" s="445"/>
      <c r="P421" s="445"/>
    </row>
    <row r="422" spans="1:16">
      <c r="A422" s="595" t="s">
        <v>13464</v>
      </c>
      <c r="B422" s="595" t="s">
        <v>13465</v>
      </c>
      <c r="C422" s="595" t="s">
        <v>6904</v>
      </c>
      <c r="D422" s="595" t="s">
        <v>13466</v>
      </c>
      <c r="E422" s="595" t="s">
        <v>3860</v>
      </c>
      <c r="F422" s="595" t="s">
        <v>13468</v>
      </c>
      <c r="G422" s="445"/>
      <c r="H422" s="445"/>
      <c r="I422" s="445"/>
      <c r="J422" s="445"/>
      <c r="K422" s="445"/>
      <c r="L422" s="445"/>
      <c r="M422" s="445"/>
      <c r="N422" s="445"/>
      <c r="O422" s="445"/>
      <c r="P422" s="445"/>
    </row>
    <row r="423" spans="1:16">
      <c r="A423" s="595" t="s">
        <v>12834</v>
      </c>
      <c r="B423" s="595" t="s">
        <v>13469</v>
      </c>
      <c r="C423" s="445"/>
      <c r="D423" s="445"/>
      <c r="E423" s="445"/>
      <c r="F423" s="445"/>
      <c r="G423" s="445"/>
      <c r="H423" s="445"/>
      <c r="I423" s="445"/>
      <c r="J423" s="445"/>
      <c r="K423" s="445"/>
      <c r="L423" s="445"/>
      <c r="M423" s="445"/>
      <c r="N423" s="445"/>
      <c r="O423" s="445"/>
      <c r="P423" s="445"/>
    </row>
    <row r="424" spans="1:16">
      <c r="A424" s="595" t="s">
        <v>3024</v>
      </c>
      <c r="B424" s="595" t="s">
        <v>5468</v>
      </c>
      <c r="C424" s="595" t="s">
        <v>6490</v>
      </c>
      <c r="D424" s="595" t="s">
        <v>8690</v>
      </c>
      <c r="E424" s="445"/>
      <c r="F424" s="445"/>
      <c r="G424" s="445"/>
      <c r="H424" s="445"/>
      <c r="I424" s="445"/>
      <c r="J424" s="445"/>
      <c r="K424" s="445"/>
      <c r="L424" s="445"/>
      <c r="M424" s="445"/>
      <c r="N424" s="445"/>
      <c r="O424" s="445"/>
      <c r="P424" s="445"/>
    </row>
    <row r="425" spans="1:16">
      <c r="A425" s="595" t="s">
        <v>13470</v>
      </c>
      <c r="B425" s="595" t="s">
        <v>13471</v>
      </c>
      <c r="C425" s="445"/>
      <c r="D425" s="445"/>
      <c r="E425" s="445"/>
      <c r="F425" s="445"/>
      <c r="G425" s="445"/>
      <c r="H425" s="445"/>
      <c r="I425" s="445"/>
      <c r="J425" s="445"/>
      <c r="K425" s="445"/>
      <c r="L425" s="445"/>
      <c r="M425" s="445"/>
      <c r="N425" s="445"/>
      <c r="O425" s="445"/>
      <c r="P425" s="445"/>
    </row>
    <row r="426" spans="1:16">
      <c r="A426" s="595" t="s">
        <v>13473</v>
      </c>
      <c r="B426" s="595" t="s">
        <v>1246</v>
      </c>
      <c r="C426" s="445"/>
      <c r="D426" s="445"/>
      <c r="E426" s="445"/>
      <c r="F426" s="445"/>
      <c r="G426" s="445"/>
      <c r="H426" s="445"/>
      <c r="I426" s="445"/>
      <c r="J426" s="445"/>
      <c r="K426" s="445"/>
      <c r="L426" s="445"/>
      <c r="M426" s="445"/>
      <c r="N426" s="445"/>
      <c r="O426" s="445"/>
      <c r="P426" s="445"/>
    </row>
    <row r="427" spans="1:16">
      <c r="A427" s="595" t="s">
        <v>13474</v>
      </c>
      <c r="B427" s="595" t="s">
        <v>13477</v>
      </c>
      <c r="C427" s="595" t="s">
        <v>346</v>
      </c>
      <c r="D427" s="445"/>
      <c r="E427" s="445"/>
      <c r="F427" s="445"/>
      <c r="G427" s="445"/>
      <c r="H427" s="445"/>
      <c r="I427" s="445"/>
      <c r="J427" s="445"/>
      <c r="K427" s="445"/>
      <c r="L427" s="445"/>
      <c r="M427" s="445"/>
      <c r="N427" s="445"/>
      <c r="O427" s="445"/>
      <c r="P427" s="445"/>
    </row>
    <row r="428" spans="1:16">
      <c r="A428" s="595" t="s">
        <v>13478</v>
      </c>
      <c r="B428" s="595" t="s">
        <v>13481</v>
      </c>
      <c r="C428" s="445"/>
      <c r="D428" s="445"/>
      <c r="E428" s="445"/>
      <c r="F428" s="445"/>
      <c r="G428" s="445"/>
      <c r="H428" s="445"/>
      <c r="I428" s="445"/>
      <c r="J428" s="445"/>
      <c r="K428" s="445"/>
      <c r="L428" s="445"/>
      <c r="M428" s="445"/>
      <c r="N428" s="445"/>
      <c r="O428" s="445"/>
      <c r="P428" s="445"/>
    </row>
    <row r="429" spans="1:16">
      <c r="A429" s="595" t="s">
        <v>13483</v>
      </c>
      <c r="B429" s="595" t="s">
        <v>13484</v>
      </c>
      <c r="C429" s="595" t="s">
        <v>3089</v>
      </c>
      <c r="D429" s="445"/>
      <c r="E429" s="445"/>
      <c r="F429" s="445"/>
      <c r="G429" s="445"/>
      <c r="H429" s="445"/>
      <c r="I429" s="445"/>
      <c r="J429" s="445"/>
      <c r="K429" s="445"/>
      <c r="L429" s="445"/>
      <c r="M429" s="445"/>
      <c r="N429" s="445"/>
      <c r="O429" s="445"/>
      <c r="P429" s="445"/>
    </row>
    <row r="430" spans="1:16">
      <c r="A430" s="595" t="s">
        <v>13486</v>
      </c>
      <c r="B430" s="595" t="s">
        <v>9461</v>
      </c>
      <c r="C430" s="595" t="s">
        <v>13488</v>
      </c>
      <c r="D430" s="595" t="s">
        <v>11039</v>
      </c>
      <c r="E430" s="445"/>
      <c r="F430" s="445"/>
      <c r="G430" s="445"/>
      <c r="H430" s="445"/>
      <c r="I430" s="445"/>
      <c r="J430" s="445"/>
      <c r="K430" s="445"/>
      <c r="L430" s="445"/>
      <c r="M430" s="445"/>
      <c r="N430" s="445"/>
      <c r="O430" s="445"/>
      <c r="P430" s="445"/>
    </row>
    <row r="431" spans="1:16">
      <c r="A431" s="595" t="s">
        <v>13489</v>
      </c>
      <c r="B431" s="595" t="s">
        <v>9368</v>
      </c>
      <c r="C431" s="445"/>
      <c r="D431" s="445"/>
      <c r="E431" s="445"/>
      <c r="F431" s="445"/>
      <c r="G431" s="445"/>
      <c r="H431" s="445"/>
      <c r="I431" s="445"/>
      <c r="J431" s="445"/>
      <c r="K431" s="445"/>
      <c r="L431" s="445"/>
      <c r="M431" s="445"/>
      <c r="N431" s="445"/>
      <c r="O431" s="445"/>
      <c r="P431" s="445"/>
    </row>
    <row r="432" spans="1:16">
      <c r="A432" s="595" t="s">
        <v>13491</v>
      </c>
      <c r="B432" s="595" t="s">
        <v>13493</v>
      </c>
      <c r="C432" s="595" t="s">
        <v>12753</v>
      </c>
      <c r="D432" s="595" t="s">
        <v>6024</v>
      </c>
      <c r="E432" s="445"/>
      <c r="F432" s="445"/>
      <c r="G432" s="445"/>
      <c r="H432" s="445"/>
      <c r="I432" s="445"/>
      <c r="J432" s="445"/>
      <c r="K432" s="445"/>
      <c r="L432" s="445"/>
      <c r="M432" s="445"/>
      <c r="N432" s="445"/>
      <c r="O432" s="445"/>
      <c r="P432" s="445"/>
    </row>
    <row r="433" spans="1:16">
      <c r="A433" s="595" t="s">
        <v>6291</v>
      </c>
      <c r="B433" s="595" t="s">
        <v>13496</v>
      </c>
      <c r="C433" s="445"/>
      <c r="D433" s="445"/>
      <c r="E433" s="445"/>
      <c r="F433" s="445"/>
      <c r="G433" s="445"/>
      <c r="H433" s="445"/>
      <c r="I433" s="445"/>
      <c r="J433" s="445"/>
      <c r="K433" s="445"/>
      <c r="L433" s="445"/>
      <c r="M433" s="445"/>
      <c r="N433" s="445"/>
      <c r="O433" s="445"/>
      <c r="P433" s="445"/>
    </row>
    <row r="434" spans="1:16">
      <c r="A434" s="595" t="s">
        <v>13498</v>
      </c>
      <c r="B434" s="595" t="s">
        <v>6585</v>
      </c>
      <c r="C434" s="445"/>
      <c r="D434" s="445"/>
      <c r="E434" s="445"/>
      <c r="F434" s="445"/>
      <c r="G434" s="445"/>
      <c r="H434" s="445"/>
      <c r="I434" s="445"/>
      <c r="J434" s="445"/>
      <c r="K434" s="445"/>
      <c r="L434" s="445"/>
      <c r="M434" s="445"/>
      <c r="N434" s="445"/>
      <c r="O434" s="445"/>
      <c r="P434" s="445"/>
    </row>
    <row r="435" spans="1:16">
      <c r="A435" s="595" t="s">
        <v>8457</v>
      </c>
      <c r="B435" s="595" t="s">
        <v>10322</v>
      </c>
      <c r="C435" s="445"/>
      <c r="D435" s="445"/>
      <c r="E435" s="445"/>
      <c r="F435" s="445"/>
      <c r="G435" s="445"/>
      <c r="H435" s="445"/>
      <c r="I435" s="445"/>
      <c r="J435" s="445"/>
      <c r="K435" s="445"/>
      <c r="L435" s="445"/>
      <c r="M435" s="445"/>
      <c r="N435" s="445"/>
      <c r="O435" s="445"/>
      <c r="P435" s="445"/>
    </row>
    <row r="436" spans="1:16">
      <c r="A436" s="595" t="s">
        <v>13499</v>
      </c>
      <c r="B436" s="595" t="s">
        <v>13501</v>
      </c>
      <c r="C436" s="595" t="s">
        <v>13503</v>
      </c>
      <c r="D436" s="595" t="s">
        <v>13504</v>
      </c>
      <c r="E436" s="595" t="s">
        <v>13505</v>
      </c>
      <c r="F436" s="595" t="s">
        <v>4278</v>
      </c>
      <c r="G436" s="595" t="s">
        <v>13507</v>
      </c>
      <c r="H436" s="595" t="s">
        <v>7216</v>
      </c>
      <c r="I436" s="595" t="s">
        <v>13509</v>
      </c>
      <c r="J436" s="445"/>
      <c r="K436" s="445"/>
      <c r="L436" s="445"/>
      <c r="M436" s="445"/>
      <c r="N436" s="445"/>
      <c r="O436" s="445"/>
      <c r="P436" s="445"/>
    </row>
    <row r="437" spans="1:16">
      <c r="A437" s="595" t="s">
        <v>13511</v>
      </c>
      <c r="B437" s="595" t="s">
        <v>8739</v>
      </c>
      <c r="C437" s="595" t="s">
        <v>8071</v>
      </c>
      <c r="D437" s="595" t="s">
        <v>7106</v>
      </c>
      <c r="E437" s="595" t="s">
        <v>8806</v>
      </c>
      <c r="F437" s="595" t="s">
        <v>13040</v>
      </c>
      <c r="G437" s="445"/>
      <c r="H437" s="445"/>
      <c r="I437" s="445"/>
      <c r="J437" s="445"/>
      <c r="K437" s="445"/>
      <c r="L437" s="445"/>
      <c r="M437" s="445"/>
      <c r="N437" s="445"/>
      <c r="O437" s="445"/>
      <c r="P437" s="445"/>
    </row>
    <row r="438" spans="1:16">
      <c r="A438" s="595" t="s">
        <v>13512</v>
      </c>
      <c r="B438" s="595" t="s">
        <v>13514</v>
      </c>
      <c r="C438" s="445"/>
      <c r="D438" s="445"/>
      <c r="E438" s="445"/>
      <c r="F438" s="445"/>
      <c r="G438" s="445"/>
      <c r="H438" s="445"/>
      <c r="I438" s="445"/>
      <c r="J438" s="445"/>
      <c r="K438" s="445"/>
      <c r="L438" s="445"/>
      <c r="M438" s="445"/>
      <c r="N438" s="445"/>
      <c r="O438" s="445"/>
      <c r="P438" s="445"/>
    </row>
    <row r="439" spans="1:16">
      <c r="A439" s="595" t="s">
        <v>13515</v>
      </c>
      <c r="B439" s="595" t="s">
        <v>13517</v>
      </c>
      <c r="C439" s="445"/>
      <c r="D439" s="445"/>
      <c r="E439" s="445"/>
      <c r="F439" s="445"/>
      <c r="G439" s="445"/>
      <c r="H439" s="445"/>
      <c r="I439" s="445"/>
      <c r="J439" s="445"/>
      <c r="K439" s="445"/>
      <c r="L439" s="445"/>
      <c r="M439" s="445"/>
      <c r="N439" s="445"/>
      <c r="O439" s="445"/>
      <c r="P439" s="445"/>
    </row>
    <row r="440" spans="1:16">
      <c r="A440" s="595" t="s">
        <v>13518</v>
      </c>
      <c r="B440" s="595" t="s">
        <v>13519</v>
      </c>
      <c r="C440" s="595" t="s">
        <v>13520</v>
      </c>
      <c r="D440" s="445"/>
      <c r="E440" s="445"/>
      <c r="F440" s="445"/>
      <c r="G440" s="445"/>
      <c r="H440" s="445"/>
      <c r="I440" s="445"/>
      <c r="J440" s="445"/>
      <c r="K440" s="445"/>
      <c r="L440" s="445"/>
      <c r="M440" s="445"/>
      <c r="N440" s="445"/>
      <c r="O440" s="445"/>
      <c r="P440" s="445"/>
    </row>
    <row r="441" spans="1:16">
      <c r="A441" s="595" t="s">
        <v>13522</v>
      </c>
      <c r="B441" s="595" t="s">
        <v>10732</v>
      </c>
      <c r="C441" s="445"/>
      <c r="D441" s="445"/>
      <c r="E441" s="445"/>
      <c r="F441" s="445"/>
      <c r="G441" s="445"/>
      <c r="H441" s="445"/>
      <c r="I441" s="445"/>
      <c r="J441" s="445"/>
      <c r="K441" s="445"/>
      <c r="L441" s="445"/>
      <c r="M441" s="445"/>
      <c r="N441" s="445"/>
      <c r="O441" s="445"/>
      <c r="P441" s="445"/>
    </row>
    <row r="442" spans="1:16">
      <c r="A442" s="595" t="s">
        <v>13524</v>
      </c>
      <c r="B442" s="595" t="s">
        <v>7595</v>
      </c>
      <c r="C442" s="595" t="s">
        <v>8889</v>
      </c>
      <c r="D442" s="595" t="s">
        <v>13525</v>
      </c>
      <c r="E442" s="595" t="s">
        <v>13527</v>
      </c>
      <c r="F442" s="595" t="s">
        <v>6249</v>
      </c>
      <c r="G442" s="445"/>
      <c r="H442" s="445"/>
      <c r="I442" s="445"/>
      <c r="J442" s="445"/>
      <c r="K442" s="445"/>
      <c r="L442" s="445"/>
      <c r="M442" s="445"/>
      <c r="N442" s="445"/>
      <c r="O442" s="445"/>
      <c r="P442" s="445"/>
    </row>
    <row r="443" spans="1:16">
      <c r="A443" s="595" t="s">
        <v>13528</v>
      </c>
      <c r="B443" s="595" t="s">
        <v>7044</v>
      </c>
      <c r="C443" s="595" t="s">
        <v>13530</v>
      </c>
      <c r="D443" s="445"/>
      <c r="E443" s="445"/>
      <c r="F443" s="445"/>
      <c r="G443" s="445"/>
      <c r="H443" s="445"/>
      <c r="I443" s="445"/>
      <c r="J443" s="445"/>
      <c r="K443" s="445"/>
      <c r="L443" s="445"/>
      <c r="M443" s="445"/>
      <c r="N443" s="445"/>
      <c r="O443" s="445"/>
      <c r="P443" s="445"/>
    </row>
    <row r="444" spans="1:16">
      <c r="A444" s="595" t="s">
        <v>9624</v>
      </c>
      <c r="B444" s="595" t="s">
        <v>13531</v>
      </c>
      <c r="C444" s="595" t="s">
        <v>13532</v>
      </c>
      <c r="D444" s="445"/>
      <c r="E444" s="445"/>
      <c r="F444" s="445"/>
      <c r="G444" s="445"/>
      <c r="H444" s="445"/>
      <c r="I444" s="445"/>
      <c r="J444" s="445"/>
      <c r="K444" s="445"/>
      <c r="L444" s="445"/>
      <c r="M444" s="445"/>
      <c r="N444" s="445"/>
      <c r="O444" s="445"/>
      <c r="P444" s="445"/>
    </row>
    <row r="445" spans="1:16">
      <c r="A445" s="595" t="s">
        <v>8651</v>
      </c>
      <c r="B445" s="595" t="s">
        <v>6330</v>
      </c>
      <c r="C445" s="445"/>
      <c r="D445" s="445"/>
      <c r="E445" s="445"/>
      <c r="F445" s="445"/>
      <c r="G445" s="445"/>
      <c r="H445" s="445"/>
      <c r="I445" s="445"/>
      <c r="J445" s="445"/>
      <c r="K445" s="445"/>
      <c r="L445" s="445"/>
      <c r="M445" s="445"/>
      <c r="N445" s="445"/>
      <c r="O445" s="445"/>
      <c r="P445" s="445"/>
    </row>
    <row r="446" spans="1:16">
      <c r="A446" s="595" t="s">
        <v>1474</v>
      </c>
      <c r="B446" s="595" t="s">
        <v>12085</v>
      </c>
      <c r="C446" s="595" t="s">
        <v>13533</v>
      </c>
      <c r="D446" s="445"/>
      <c r="E446" s="445"/>
      <c r="F446" s="445"/>
      <c r="G446" s="445"/>
      <c r="H446" s="445"/>
      <c r="I446" s="445"/>
      <c r="J446" s="445"/>
      <c r="K446" s="445"/>
      <c r="L446" s="445"/>
      <c r="M446" s="445"/>
      <c r="N446" s="445"/>
      <c r="O446" s="445"/>
      <c r="P446" s="445"/>
    </row>
    <row r="447" spans="1:16">
      <c r="A447" s="595" t="s">
        <v>13535</v>
      </c>
      <c r="B447" s="595" t="s">
        <v>13022</v>
      </c>
      <c r="C447" s="445"/>
      <c r="D447" s="445"/>
      <c r="E447" s="445"/>
      <c r="F447" s="445"/>
      <c r="G447" s="445"/>
      <c r="H447" s="445"/>
      <c r="I447" s="445"/>
      <c r="J447" s="445"/>
      <c r="K447" s="445"/>
      <c r="L447" s="445"/>
      <c r="M447" s="445"/>
      <c r="N447" s="445"/>
      <c r="O447" s="445"/>
      <c r="P447" s="445"/>
    </row>
    <row r="448" spans="1:16">
      <c r="A448" s="595" t="s">
        <v>7412</v>
      </c>
      <c r="B448" s="595" t="s">
        <v>7232</v>
      </c>
      <c r="C448" s="445"/>
      <c r="D448" s="445"/>
      <c r="E448" s="445"/>
      <c r="F448" s="445"/>
      <c r="G448" s="445"/>
      <c r="H448" s="445"/>
      <c r="I448" s="445"/>
      <c r="J448" s="445"/>
      <c r="K448" s="445"/>
      <c r="L448" s="445"/>
      <c r="M448" s="445"/>
      <c r="N448" s="445"/>
      <c r="O448" s="445"/>
      <c r="P448" s="445"/>
    </row>
    <row r="449" spans="1:16">
      <c r="A449" s="595" t="s">
        <v>2806</v>
      </c>
      <c r="B449" s="595" t="s">
        <v>13537</v>
      </c>
      <c r="C449" s="595" t="s">
        <v>10856</v>
      </c>
      <c r="D449" s="445"/>
      <c r="E449" s="445"/>
      <c r="F449" s="445"/>
      <c r="G449" s="445"/>
      <c r="H449" s="445"/>
      <c r="I449" s="445"/>
      <c r="J449" s="445"/>
      <c r="K449" s="445"/>
      <c r="L449" s="445"/>
      <c r="M449" s="445"/>
      <c r="N449" s="445"/>
      <c r="O449" s="445"/>
      <c r="P449" s="445"/>
    </row>
    <row r="450" spans="1:16">
      <c r="A450" s="595" t="s">
        <v>13542</v>
      </c>
      <c r="B450" s="595" t="s">
        <v>13544</v>
      </c>
      <c r="C450" s="445"/>
      <c r="D450" s="445"/>
      <c r="E450" s="445"/>
      <c r="F450" s="445"/>
      <c r="G450" s="445"/>
      <c r="H450" s="445"/>
      <c r="I450" s="445"/>
      <c r="J450" s="445"/>
      <c r="K450" s="445"/>
      <c r="L450" s="445"/>
      <c r="M450" s="445"/>
      <c r="N450" s="445"/>
      <c r="O450" s="445"/>
      <c r="P450" s="445"/>
    </row>
    <row r="451" spans="1:16">
      <c r="A451" s="595" t="s">
        <v>13545</v>
      </c>
      <c r="B451" s="595" t="s">
        <v>13547</v>
      </c>
      <c r="C451" s="595" t="s">
        <v>7655</v>
      </c>
      <c r="D451" s="595" t="s">
        <v>245</v>
      </c>
      <c r="E451" s="445"/>
      <c r="F451" s="445"/>
      <c r="G451" s="445"/>
      <c r="H451" s="445"/>
      <c r="I451" s="445"/>
      <c r="J451" s="445"/>
      <c r="K451" s="445"/>
      <c r="L451" s="445"/>
      <c r="M451" s="445"/>
      <c r="N451" s="445"/>
      <c r="O451" s="445"/>
      <c r="P451" s="445"/>
    </row>
    <row r="452" spans="1:16">
      <c r="A452" s="595" t="s">
        <v>13548</v>
      </c>
      <c r="B452" s="595" t="s">
        <v>7079</v>
      </c>
      <c r="C452" s="445"/>
      <c r="D452" s="445"/>
      <c r="E452" s="445"/>
      <c r="F452" s="445"/>
      <c r="G452" s="445"/>
      <c r="H452" s="445"/>
      <c r="I452" s="445"/>
      <c r="J452" s="445"/>
      <c r="K452" s="445"/>
      <c r="L452" s="445"/>
      <c r="M452" s="445"/>
      <c r="N452" s="445"/>
      <c r="O452" s="445"/>
      <c r="P452" s="445"/>
    </row>
    <row r="453" spans="1:16">
      <c r="A453" s="595" t="s">
        <v>7440</v>
      </c>
      <c r="B453" s="595" t="s">
        <v>11386</v>
      </c>
      <c r="C453" s="445"/>
      <c r="D453" s="445"/>
      <c r="E453" s="445"/>
      <c r="F453" s="445"/>
      <c r="G453" s="445"/>
      <c r="H453" s="445"/>
      <c r="I453" s="445"/>
      <c r="J453" s="445"/>
      <c r="K453" s="445"/>
      <c r="L453" s="445"/>
      <c r="M453" s="445"/>
      <c r="N453" s="445"/>
      <c r="O453" s="445"/>
      <c r="P453" s="445"/>
    </row>
    <row r="454" spans="1:16">
      <c r="A454" s="595" t="s">
        <v>13551</v>
      </c>
      <c r="B454" s="595" t="s">
        <v>13553</v>
      </c>
      <c r="C454" s="445"/>
      <c r="D454" s="445"/>
      <c r="E454" s="445"/>
      <c r="F454" s="445"/>
      <c r="G454" s="445"/>
      <c r="H454" s="445"/>
      <c r="I454" s="445"/>
      <c r="J454" s="445"/>
      <c r="K454" s="445"/>
      <c r="L454" s="445"/>
      <c r="M454" s="445"/>
      <c r="N454" s="445"/>
      <c r="O454" s="445"/>
      <c r="P454" s="445"/>
    </row>
    <row r="455" spans="1:16">
      <c r="A455" s="595" t="s">
        <v>12446</v>
      </c>
      <c r="B455" s="595" t="s">
        <v>13555</v>
      </c>
      <c r="C455" s="595" t="s">
        <v>8283</v>
      </c>
      <c r="D455" s="595" t="s">
        <v>1919</v>
      </c>
      <c r="E455" s="595" t="s">
        <v>5857</v>
      </c>
      <c r="F455" s="595" t="s">
        <v>2993</v>
      </c>
      <c r="G455" s="445"/>
      <c r="H455" s="445"/>
      <c r="I455" s="445"/>
      <c r="J455" s="445"/>
      <c r="K455" s="445"/>
      <c r="L455" s="445"/>
      <c r="M455" s="445"/>
      <c r="N455" s="445"/>
      <c r="O455" s="445"/>
      <c r="P455" s="445"/>
    </row>
    <row r="456" spans="1:16">
      <c r="A456" s="595" t="s">
        <v>13557</v>
      </c>
      <c r="B456" s="595" t="s">
        <v>10416</v>
      </c>
      <c r="C456" s="595" t="s">
        <v>13560</v>
      </c>
      <c r="D456" s="595" t="s">
        <v>2561</v>
      </c>
      <c r="E456" s="595" t="s">
        <v>13043</v>
      </c>
      <c r="F456" s="445"/>
      <c r="G456" s="445"/>
      <c r="H456" s="445"/>
      <c r="I456" s="445"/>
      <c r="J456" s="445"/>
      <c r="K456" s="445"/>
      <c r="L456" s="445"/>
      <c r="M456" s="445"/>
      <c r="N456" s="445"/>
      <c r="O456" s="445"/>
      <c r="P456" s="445"/>
    </row>
    <row r="457" spans="1:16">
      <c r="A457" s="595" t="s">
        <v>4372</v>
      </c>
      <c r="B457" s="595" t="s">
        <v>11948</v>
      </c>
      <c r="C457" s="595" t="s">
        <v>13562</v>
      </c>
      <c r="D457" s="445"/>
      <c r="E457" s="445"/>
      <c r="F457" s="445"/>
      <c r="G457" s="445"/>
      <c r="H457" s="445"/>
      <c r="I457" s="445"/>
      <c r="J457" s="445"/>
      <c r="K457" s="445"/>
      <c r="L457" s="445"/>
      <c r="M457" s="445"/>
      <c r="N457" s="445"/>
      <c r="O457" s="445"/>
      <c r="P457" s="445"/>
    </row>
    <row r="458" spans="1:16">
      <c r="A458" s="595" t="s">
        <v>13563</v>
      </c>
      <c r="B458" s="595" t="s">
        <v>12425</v>
      </c>
      <c r="C458" s="595" t="s">
        <v>2016</v>
      </c>
      <c r="D458" s="595" t="s">
        <v>5997</v>
      </c>
      <c r="E458" s="445"/>
      <c r="F458" s="445"/>
      <c r="G458" s="445"/>
      <c r="H458" s="445"/>
      <c r="I458" s="445"/>
      <c r="J458" s="445"/>
      <c r="K458" s="445"/>
      <c r="L458" s="445"/>
      <c r="M458" s="445"/>
      <c r="N458" s="445"/>
      <c r="O458" s="445"/>
      <c r="P458" s="445"/>
    </row>
    <row r="459" spans="1:16">
      <c r="A459" s="595" t="s">
        <v>4120</v>
      </c>
      <c r="B459" s="595" t="s">
        <v>13565</v>
      </c>
      <c r="C459" s="445"/>
      <c r="D459" s="445"/>
      <c r="E459" s="445"/>
      <c r="F459" s="445"/>
      <c r="G459" s="445"/>
      <c r="H459" s="445"/>
      <c r="I459" s="445"/>
      <c r="J459" s="445"/>
      <c r="K459" s="445"/>
      <c r="L459" s="445"/>
      <c r="M459" s="445"/>
      <c r="N459" s="445"/>
      <c r="O459" s="445"/>
      <c r="P459" s="445"/>
    </row>
    <row r="460" spans="1:16">
      <c r="A460" s="595" t="s">
        <v>6489</v>
      </c>
      <c r="B460" s="595" t="s">
        <v>13566</v>
      </c>
      <c r="C460" s="595" t="s">
        <v>12242</v>
      </c>
      <c r="D460" s="445"/>
      <c r="E460" s="445"/>
      <c r="F460" s="445"/>
      <c r="G460" s="445"/>
      <c r="H460" s="445"/>
      <c r="I460" s="445"/>
      <c r="J460" s="445"/>
      <c r="K460" s="445"/>
      <c r="L460" s="445"/>
      <c r="M460" s="445"/>
      <c r="N460" s="445"/>
      <c r="O460" s="445"/>
      <c r="P460" s="445"/>
    </row>
    <row r="461" spans="1:16">
      <c r="A461" s="595" t="s">
        <v>13568</v>
      </c>
      <c r="B461" s="595" t="s">
        <v>13569</v>
      </c>
      <c r="C461" s="445"/>
      <c r="D461" s="445"/>
      <c r="E461" s="445"/>
      <c r="F461" s="445"/>
      <c r="G461" s="445"/>
      <c r="H461" s="445"/>
      <c r="I461" s="445"/>
      <c r="J461" s="445"/>
      <c r="K461" s="445"/>
      <c r="L461" s="445"/>
      <c r="M461" s="445"/>
      <c r="N461" s="445"/>
      <c r="O461" s="445"/>
      <c r="P461" s="445"/>
    </row>
    <row r="462" spans="1:16">
      <c r="A462" s="595" t="s">
        <v>3302</v>
      </c>
      <c r="B462" s="595" t="s">
        <v>13570</v>
      </c>
      <c r="C462" s="595" t="s">
        <v>13571</v>
      </c>
      <c r="D462" s="595" t="s">
        <v>9344</v>
      </c>
      <c r="E462" s="595" t="s">
        <v>10319</v>
      </c>
      <c r="F462" s="595" t="s">
        <v>2551</v>
      </c>
      <c r="G462" s="445"/>
      <c r="H462" s="445"/>
      <c r="I462" s="445"/>
      <c r="J462" s="445"/>
      <c r="K462" s="445"/>
      <c r="L462" s="445"/>
      <c r="M462" s="445"/>
      <c r="N462" s="445"/>
      <c r="O462" s="445"/>
      <c r="P462" s="445"/>
    </row>
    <row r="463" spans="1:16">
      <c r="A463" s="595" t="s">
        <v>13572</v>
      </c>
      <c r="B463" s="595" t="s">
        <v>13574</v>
      </c>
      <c r="C463" s="595" t="s">
        <v>13575</v>
      </c>
      <c r="D463" s="595" t="s">
        <v>13577</v>
      </c>
      <c r="E463" s="445"/>
      <c r="F463" s="445"/>
      <c r="G463" s="445"/>
      <c r="H463" s="445"/>
      <c r="I463" s="445"/>
      <c r="J463" s="445"/>
      <c r="K463" s="445"/>
      <c r="L463" s="445"/>
      <c r="M463" s="445"/>
      <c r="N463" s="445"/>
      <c r="O463" s="445"/>
      <c r="P463" s="445"/>
    </row>
    <row r="464" spans="1:16">
      <c r="A464" s="595" t="s">
        <v>5599</v>
      </c>
      <c r="B464" s="595" t="s">
        <v>13578</v>
      </c>
      <c r="C464" s="445"/>
      <c r="D464" s="445"/>
      <c r="E464" s="445"/>
      <c r="F464" s="445"/>
      <c r="G464" s="445"/>
      <c r="H464" s="445"/>
      <c r="I464" s="445"/>
      <c r="J464" s="445"/>
      <c r="K464" s="445"/>
      <c r="L464" s="445"/>
      <c r="M464" s="445"/>
      <c r="N464" s="445"/>
      <c r="O464" s="445"/>
      <c r="P464" s="445"/>
    </row>
    <row r="465" spans="1:16">
      <c r="A465" s="595" t="s">
        <v>3977</v>
      </c>
      <c r="B465" s="595" t="s">
        <v>6044</v>
      </c>
      <c r="C465" s="595" t="s">
        <v>13579</v>
      </c>
      <c r="D465" s="595" t="s">
        <v>3132</v>
      </c>
      <c r="E465" s="595" t="s">
        <v>13580</v>
      </c>
      <c r="F465" s="445"/>
      <c r="G465" s="445"/>
      <c r="H465" s="445"/>
      <c r="I465" s="445"/>
      <c r="J465" s="445"/>
      <c r="K465" s="445"/>
      <c r="L465" s="445"/>
      <c r="M465" s="445"/>
      <c r="N465" s="445"/>
      <c r="O465" s="445"/>
      <c r="P465" s="445"/>
    </row>
    <row r="466" spans="1:16">
      <c r="A466" s="595" t="s">
        <v>13581</v>
      </c>
      <c r="B466" s="595" t="s">
        <v>13583</v>
      </c>
      <c r="C466" s="595" t="s">
        <v>5333</v>
      </c>
      <c r="D466" s="595" t="s">
        <v>13584</v>
      </c>
      <c r="E466" s="445"/>
      <c r="F466" s="445"/>
      <c r="G466" s="445"/>
      <c r="H466" s="445"/>
      <c r="I466" s="445"/>
      <c r="J466" s="445"/>
      <c r="K466" s="445"/>
      <c r="L466" s="445"/>
      <c r="M466" s="445"/>
      <c r="N466" s="445"/>
      <c r="O466" s="445"/>
      <c r="P466" s="445"/>
    </row>
    <row r="467" spans="1:16">
      <c r="A467" s="595" t="s">
        <v>1598</v>
      </c>
      <c r="B467" s="595" t="s">
        <v>13571</v>
      </c>
      <c r="C467" s="445"/>
      <c r="D467" s="445"/>
      <c r="E467" s="445"/>
      <c r="F467" s="445"/>
      <c r="G467" s="445"/>
      <c r="H467" s="445"/>
      <c r="I467" s="445"/>
      <c r="J467" s="445"/>
      <c r="K467" s="445"/>
      <c r="L467" s="445"/>
      <c r="M467" s="445"/>
      <c r="N467" s="445"/>
      <c r="O467" s="445"/>
      <c r="P467" s="445"/>
    </row>
    <row r="468" spans="1:16">
      <c r="A468" s="595" t="s">
        <v>557</v>
      </c>
      <c r="B468" s="595" t="s">
        <v>7368</v>
      </c>
      <c r="C468" s="445"/>
      <c r="D468" s="445"/>
      <c r="E468" s="445"/>
      <c r="F468" s="445"/>
      <c r="G468" s="445"/>
      <c r="H468" s="445"/>
      <c r="I468" s="445"/>
      <c r="J468" s="445"/>
      <c r="K468" s="445"/>
      <c r="L468" s="445"/>
      <c r="M468" s="445"/>
      <c r="N468" s="445"/>
      <c r="O468" s="445"/>
      <c r="P468" s="445"/>
    </row>
    <row r="469" spans="1:16">
      <c r="A469" s="595" t="s">
        <v>12050</v>
      </c>
      <c r="B469" s="595" t="s">
        <v>10521</v>
      </c>
      <c r="C469" s="445"/>
      <c r="D469" s="445"/>
      <c r="E469" s="445"/>
      <c r="F469" s="445"/>
      <c r="G469" s="445"/>
      <c r="H469" s="445"/>
      <c r="I469" s="445"/>
      <c r="J469" s="445"/>
      <c r="K469" s="445"/>
      <c r="L469" s="445"/>
      <c r="M469" s="445"/>
      <c r="N469" s="445"/>
      <c r="O469" s="445"/>
      <c r="P469" s="445"/>
    </row>
    <row r="470" spans="1:16">
      <c r="A470" s="595" t="s">
        <v>13567</v>
      </c>
      <c r="B470" s="595" t="s">
        <v>13585</v>
      </c>
      <c r="C470" s="445"/>
      <c r="D470" s="445"/>
      <c r="E470" s="445"/>
      <c r="F470" s="445"/>
      <c r="G470" s="445"/>
      <c r="H470" s="445"/>
      <c r="I470" s="445"/>
      <c r="J470" s="445"/>
      <c r="K470" s="445"/>
      <c r="L470" s="445"/>
      <c r="M470" s="445"/>
      <c r="N470" s="445"/>
      <c r="O470" s="445"/>
      <c r="P470" s="445"/>
    </row>
    <row r="471" spans="1:16">
      <c r="A471" s="595" t="s">
        <v>13587</v>
      </c>
      <c r="B471" s="595" t="s">
        <v>12519</v>
      </c>
      <c r="C471" s="445"/>
      <c r="D471" s="445"/>
      <c r="E471" s="445"/>
      <c r="F471" s="445"/>
      <c r="G471" s="445"/>
      <c r="H471" s="445"/>
      <c r="I471" s="445"/>
      <c r="J471" s="445"/>
      <c r="K471" s="445"/>
      <c r="L471" s="445"/>
      <c r="M471" s="445"/>
      <c r="N471" s="445"/>
      <c r="O471" s="445"/>
      <c r="P471" s="445"/>
    </row>
    <row r="472" spans="1:16">
      <c r="A472" s="595" t="s">
        <v>13589</v>
      </c>
      <c r="B472" s="595" t="s">
        <v>13590</v>
      </c>
      <c r="C472" s="595" t="s">
        <v>13592</v>
      </c>
      <c r="D472" s="445"/>
      <c r="E472" s="445"/>
      <c r="F472" s="445"/>
      <c r="G472" s="445"/>
      <c r="H472" s="445"/>
      <c r="I472" s="445"/>
      <c r="J472" s="445"/>
      <c r="K472" s="445"/>
      <c r="L472" s="445"/>
      <c r="M472" s="445"/>
      <c r="N472" s="445"/>
      <c r="O472" s="445"/>
      <c r="P472" s="445"/>
    </row>
    <row r="473" spans="1:16">
      <c r="A473" s="595" t="s">
        <v>13595</v>
      </c>
      <c r="B473" s="595" t="s">
        <v>12695</v>
      </c>
      <c r="C473" s="595" t="s">
        <v>10002</v>
      </c>
      <c r="D473" s="595" t="s">
        <v>13597</v>
      </c>
      <c r="E473" s="595" t="s">
        <v>13598</v>
      </c>
      <c r="F473" s="445"/>
      <c r="G473" s="445"/>
      <c r="H473" s="445"/>
      <c r="I473" s="445"/>
      <c r="J473" s="445"/>
      <c r="K473" s="445"/>
      <c r="L473" s="445"/>
      <c r="M473" s="445"/>
      <c r="N473" s="445"/>
      <c r="O473" s="445"/>
      <c r="P473" s="445"/>
    </row>
    <row r="474" spans="1:16">
      <c r="A474" s="595" t="s">
        <v>9847</v>
      </c>
      <c r="B474" s="595" t="s">
        <v>13600</v>
      </c>
      <c r="C474" s="445"/>
      <c r="D474" s="445"/>
      <c r="E474" s="445"/>
      <c r="F474" s="445"/>
      <c r="G474" s="445"/>
      <c r="H474" s="445"/>
      <c r="I474" s="445"/>
      <c r="J474" s="445"/>
      <c r="K474" s="445"/>
      <c r="L474" s="445"/>
      <c r="M474" s="445"/>
      <c r="N474" s="445"/>
      <c r="O474" s="445"/>
      <c r="P474" s="445"/>
    </row>
    <row r="475" spans="1:16">
      <c r="A475" s="595" t="s">
        <v>13601</v>
      </c>
      <c r="B475" s="595" t="s">
        <v>13604</v>
      </c>
      <c r="C475" s="445"/>
      <c r="D475" s="445"/>
      <c r="E475" s="445"/>
      <c r="F475" s="445"/>
      <c r="G475" s="445"/>
      <c r="H475" s="445"/>
      <c r="I475" s="445"/>
      <c r="J475" s="445"/>
      <c r="K475" s="445"/>
      <c r="L475" s="445"/>
      <c r="M475" s="445"/>
      <c r="N475" s="445"/>
      <c r="O475" s="445"/>
      <c r="P475" s="445"/>
    </row>
    <row r="476" spans="1:16">
      <c r="A476" s="595" t="s">
        <v>13605</v>
      </c>
      <c r="B476" s="595" t="s">
        <v>13607</v>
      </c>
      <c r="C476" s="445"/>
      <c r="D476" s="445"/>
      <c r="E476" s="445"/>
      <c r="F476" s="445"/>
      <c r="G476" s="445"/>
      <c r="H476" s="445"/>
      <c r="I476" s="445"/>
      <c r="J476" s="445"/>
      <c r="K476" s="445"/>
      <c r="L476" s="445"/>
      <c r="M476" s="445"/>
      <c r="N476" s="445"/>
      <c r="O476" s="445"/>
      <c r="P476" s="445"/>
    </row>
    <row r="477" spans="1:16">
      <c r="A477" s="595" t="s">
        <v>4598</v>
      </c>
      <c r="B477" s="595" t="s">
        <v>13211</v>
      </c>
      <c r="C477" s="445"/>
      <c r="D477" s="445"/>
      <c r="E477" s="445"/>
      <c r="F477" s="445"/>
      <c r="G477" s="445"/>
      <c r="H477" s="445"/>
      <c r="I477" s="445"/>
      <c r="J477" s="445"/>
      <c r="K477" s="445"/>
      <c r="L477" s="445"/>
      <c r="M477" s="445"/>
      <c r="N477" s="445"/>
      <c r="O477" s="445"/>
      <c r="P477" s="445"/>
    </row>
    <row r="478" spans="1:16">
      <c r="A478" s="595" t="s">
        <v>13610</v>
      </c>
      <c r="B478" s="595" t="s">
        <v>13211</v>
      </c>
      <c r="C478" s="595" t="s">
        <v>13611</v>
      </c>
      <c r="D478" s="445"/>
      <c r="E478" s="445"/>
      <c r="F478" s="445"/>
      <c r="G478" s="445"/>
      <c r="H478" s="445"/>
      <c r="I478" s="445"/>
      <c r="J478" s="445"/>
      <c r="K478" s="445"/>
      <c r="L478" s="445"/>
      <c r="M478" s="445"/>
      <c r="N478" s="445"/>
      <c r="O478" s="445"/>
      <c r="P478" s="445"/>
    </row>
    <row r="479" spans="1:16">
      <c r="A479" s="595" t="s">
        <v>13612</v>
      </c>
      <c r="B479" s="595" t="s">
        <v>12544</v>
      </c>
      <c r="C479" s="445"/>
      <c r="D479" s="445"/>
      <c r="E479" s="445"/>
      <c r="F479" s="445"/>
      <c r="G479" s="445"/>
      <c r="H479" s="445"/>
      <c r="I479" s="445"/>
      <c r="J479" s="445"/>
      <c r="K479" s="445"/>
      <c r="L479" s="445"/>
      <c r="M479" s="445"/>
      <c r="N479" s="445"/>
      <c r="O479" s="445"/>
      <c r="P479" s="445"/>
    </row>
    <row r="480" spans="1:16">
      <c r="A480" s="595" t="s">
        <v>13613</v>
      </c>
      <c r="B480" s="595" t="s">
        <v>13616</v>
      </c>
      <c r="C480" s="595" t="s">
        <v>11587</v>
      </c>
      <c r="D480" s="595" t="s">
        <v>9033</v>
      </c>
      <c r="E480" s="595" t="s">
        <v>13617</v>
      </c>
      <c r="F480" s="445"/>
      <c r="G480" s="445"/>
      <c r="H480" s="445"/>
      <c r="I480" s="445"/>
      <c r="J480" s="445"/>
      <c r="K480" s="445"/>
      <c r="L480" s="445"/>
      <c r="M480" s="445"/>
      <c r="N480" s="445"/>
      <c r="O480" s="445"/>
      <c r="P480" s="445"/>
    </row>
    <row r="481" spans="1:16">
      <c r="A481" s="595" t="s">
        <v>13618</v>
      </c>
      <c r="B481" s="595" t="s">
        <v>13620</v>
      </c>
      <c r="C481" s="445"/>
      <c r="D481" s="445"/>
      <c r="E481" s="445"/>
      <c r="F481" s="445"/>
      <c r="G481" s="445"/>
      <c r="H481" s="445"/>
      <c r="I481" s="445"/>
      <c r="J481" s="445"/>
      <c r="K481" s="445"/>
      <c r="L481" s="445"/>
      <c r="M481" s="445"/>
      <c r="N481" s="445"/>
      <c r="O481" s="445"/>
      <c r="P481" s="445"/>
    </row>
    <row r="482" spans="1:16">
      <c r="A482" s="595" t="s">
        <v>13621</v>
      </c>
      <c r="B482" s="595" t="s">
        <v>13622</v>
      </c>
      <c r="C482" s="595" t="s">
        <v>13624</v>
      </c>
      <c r="D482" s="595" t="s">
        <v>13625</v>
      </c>
      <c r="E482" s="445"/>
      <c r="F482" s="445"/>
      <c r="G482" s="445"/>
      <c r="H482" s="445"/>
      <c r="I482" s="445"/>
      <c r="J482" s="445"/>
      <c r="K482" s="445"/>
      <c r="L482" s="445"/>
      <c r="M482" s="445"/>
      <c r="N482" s="445"/>
      <c r="O482" s="445"/>
      <c r="P482" s="445"/>
    </row>
    <row r="483" spans="1:16">
      <c r="A483" s="595" t="s">
        <v>7168</v>
      </c>
      <c r="B483" s="595" t="s">
        <v>13627</v>
      </c>
      <c r="C483" s="445"/>
      <c r="D483" s="445"/>
      <c r="E483" s="445"/>
      <c r="F483" s="445"/>
      <c r="G483" s="445"/>
      <c r="H483" s="445"/>
      <c r="I483" s="445"/>
      <c r="J483" s="445"/>
      <c r="K483" s="445"/>
      <c r="L483" s="445"/>
      <c r="M483" s="445"/>
      <c r="N483" s="445"/>
      <c r="O483" s="445"/>
      <c r="P483" s="445"/>
    </row>
    <row r="484" spans="1:16">
      <c r="A484" s="595" t="s">
        <v>13628</v>
      </c>
      <c r="B484" s="595" t="s">
        <v>13213</v>
      </c>
      <c r="C484" s="595" t="s">
        <v>13629</v>
      </c>
      <c r="D484" s="445"/>
      <c r="E484" s="445"/>
      <c r="F484" s="445"/>
      <c r="G484" s="445"/>
      <c r="H484" s="445"/>
      <c r="I484" s="445"/>
      <c r="J484" s="445"/>
      <c r="K484" s="445"/>
      <c r="L484" s="445"/>
      <c r="M484" s="445"/>
      <c r="N484" s="445"/>
      <c r="O484" s="445"/>
      <c r="P484" s="445"/>
    </row>
    <row r="485" spans="1:16">
      <c r="A485" s="595" t="s">
        <v>1484</v>
      </c>
      <c r="B485" s="595" t="s">
        <v>9170</v>
      </c>
      <c r="C485" s="595" t="s">
        <v>4837</v>
      </c>
      <c r="D485" s="445"/>
      <c r="E485" s="445"/>
      <c r="F485" s="445"/>
      <c r="G485" s="445"/>
      <c r="H485" s="445"/>
      <c r="I485" s="445"/>
      <c r="J485" s="445"/>
      <c r="K485" s="445"/>
      <c r="L485" s="445"/>
      <c r="M485" s="445"/>
      <c r="N485" s="445"/>
      <c r="O485" s="445"/>
      <c r="P485" s="445"/>
    </row>
    <row r="486" spans="1:16">
      <c r="A486" s="595" t="s">
        <v>12952</v>
      </c>
      <c r="B486" s="595" t="s">
        <v>12897</v>
      </c>
      <c r="C486" s="595" t="s">
        <v>13169</v>
      </c>
      <c r="D486" s="595" t="s">
        <v>1885</v>
      </c>
      <c r="E486" s="595" t="s">
        <v>13630</v>
      </c>
      <c r="F486" s="595" t="s">
        <v>12934</v>
      </c>
      <c r="G486" s="445"/>
      <c r="H486" s="445"/>
      <c r="I486" s="445"/>
      <c r="J486" s="445"/>
      <c r="K486" s="445"/>
      <c r="L486" s="445"/>
      <c r="M486" s="445"/>
      <c r="N486" s="445"/>
      <c r="O486" s="445"/>
      <c r="P486" s="445"/>
    </row>
    <row r="487" spans="1:16">
      <c r="A487" s="595" t="s">
        <v>13240</v>
      </c>
      <c r="B487" s="595" t="s">
        <v>12109</v>
      </c>
      <c r="C487" s="595" t="s">
        <v>13632</v>
      </c>
      <c r="D487" s="595" t="s">
        <v>13634</v>
      </c>
      <c r="E487" s="595" t="s">
        <v>13635</v>
      </c>
      <c r="F487" s="595" t="s">
        <v>13638</v>
      </c>
      <c r="G487" s="445"/>
      <c r="H487" s="445"/>
      <c r="I487" s="445"/>
      <c r="J487" s="445"/>
      <c r="K487" s="445"/>
      <c r="L487" s="445"/>
      <c r="M487" s="445"/>
      <c r="N487" s="445"/>
      <c r="O487" s="445"/>
      <c r="P487" s="445"/>
    </row>
    <row r="488" spans="1:16">
      <c r="A488" s="595" t="s">
        <v>13643</v>
      </c>
      <c r="B488" s="595" t="s">
        <v>12891</v>
      </c>
      <c r="C488" s="445"/>
      <c r="D488" s="445"/>
      <c r="E488" s="445"/>
      <c r="F488" s="445"/>
      <c r="G488" s="445"/>
      <c r="H488" s="445"/>
      <c r="I488" s="445"/>
      <c r="J488" s="445"/>
      <c r="K488" s="445"/>
      <c r="L488" s="445"/>
      <c r="M488" s="445"/>
      <c r="N488" s="445"/>
      <c r="O488" s="445"/>
      <c r="P488" s="445"/>
    </row>
    <row r="489" spans="1:16">
      <c r="A489" s="595" t="s">
        <v>7934</v>
      </c>
      <c r="B489" s="595" t="s">
        <v>13645</v>
      </c>
      <c r="C489" s="595" t="s">
        <v>13646</v>
      </c>
      <c r="D489" s="595" t="s">
        <v>10501</v>
      </c>
      <c r="E489" s="595" t="s">
        <v>13647</v>
      </c>
      <c r="F489" s="445"/>
      <c r="G489" s="445"/>
      <c r="H489" s="445"/>
      <c r="I489" s="445"/>
      <c r="J489" s="445"/>
      <c r="K489" s="445"/>
      <c r="L489" s="445"/>
      <c r="M489" s="445"/>
      <c r="N489" s="445"/>
      <c r="O489" s="445"/>
      <c r="P489" s="445"/>
    </row>
    <row r="490" spans="1:16">
      <c r="A490" s="595" t="s">
        <v>13649</v>
      </c>
      <c r="B490" s="595" t="s">
        <v>9033</v>
      </c>
      <c r="C490" s="445"/>
      <c r="D490" s="445"/>
      <c r="E490" s="445"/>
      <c r="F490" s="445"/>
      <c r="G490" s="445"/>
      <c r="H490" s="445"/>
      <c r="I490" s="445"/>
      <c r="J490" s="445"/>
      <c r="K490" s="445"/>
      <c r="L490" s="445"/>
      <c r="M490" s="445"/>
      <c r="N490" s="445"/>
      <c r="O490" s="445"/>
      <c r="P490" s="445"/>
    </row>
    <row r="491" spans="1:16">
      <c r="A491" s="595" t="s">
        <v>9085</v>
      </c>
      <c r="B491" s="595" t="s">
        <v>13650</v>
      </c>
      <c r="C491" s="595" t="s">
        <v>8778</v>
      </c>
      <c r="D491" s="445"/>
      <c r="E491" s="445"/>
      <c r="F491" s="445"/>
      <c r="G491" s="445"/>
      <c r="H491" s="445"/>
      <c r="I491" s="445"/>
      <c r="J491" s="445"/>
      <c r="K491" s="445"/>
      <c r="L491" s="445"/>
      <c r="M491" s="445"/>
      <c r="N491" s="445"/>
      <c r="O491" s="445"/>
      <c r="P491" s="445"/>
    </row>
    <row r="492" spans="1:16">
      <c r="A492" s="595" t="s">
        <v>13652</v>
      </c>
      <c r="B492" s="595" t="s">
        <v>10150</v>
      </c>
      <c r="C492" s="445"/>
      <c r="D492" s="445"/>
      <c r="E492" s="445"/>
      <c r="F492" s="445"/>
      <c r="G492" s="445"/>
      <c r="H492" s="445"/>
      <c r="I492" s="445"/>
      <c r="J492" s="445"/>
      <c r="K492" s="445"/>
      <c r="L492" s="445"/>
      <c r="M492" s="445"/>
      <c r="N492" s="445"/>
      <c r="O492" s="445"/>
      <c r="P492" s="445"/>
    </row>
    <row r="493" spans="1:16">
      <c r="A493" s="595" t="s">
        <v>13653</v>
      </c>
      <c r="B493" s="595" t="s">
        <v>13654</v>
      </c>
      <c r="C493" s="595" t="s">
        <v>13656</v>
      </c>
      <c r="D493" s="595" t="s">
        <v>8934</v>
      </c>
      <c r="E493" s="445"/>
      <c r="F493" s="445"/>
      <c r="G493" s="445"/>
      <c r="H493" s="445"/>
      <c r="I493" s="445"/>
      <c r="J493" s="445"/>
      <c r="K493" s="445"/>
      <c r="L493" s="445"/>
      <c r="M493" s="445"/>
      <c r="N493" s="445"/>
      <c r="O493" s="445"/>
      <c r="P493" s="445"/>
    </row>
    <row r="494" spans="1:16">
      <c r="A494" s="595" t="s">
        <v>13658</v>
      </c>
      <c r="B494" s="595" t="s">
        <v>13661</v>
      </c>
      <c r="C494" s="445"/>
      <c r="D494" s="445"/>
      <c r="E494" s="445"/>
      <c r="F494" s="445"/>
      <c r="G494" s="445"/>
      <c r="H494" s="445"/>
      <c r="I494" s="445"/>
      <c r="J494" s="445"/>
      <c r="K494" s="445"/>
      <c r="L494" s="445"/>
      <c r="M494" s="445"/>
      <c r="N494" s="445"/>
      <c r="O494" s="445"/>
      <c r="P494" s="445"/>
    </row>
    <row r="495" spans="1:16">
      <c r="A495" s="595" t="s">
        <v>13662</v>
      </c>
      <c r="B495" s="595" t="s">
        <v>13663</v>
      </c>
      <c r="C495" s="595" t="s">
        <v>5372</v>
      </c>
      <c r="D495" s="445"/>
      <c r="E495" s="445"/>
      <c r="F495" s="445"/>
      <c r="G495" s="445"/>
      <c r="H495" s="445"/>
      <c r="I495" s="445"/>
      <c r="J495" s="445"/>
      <c r="K495" s="445"/>
      <c r="L495" s="445"/>
      <c r="M495" s="445"/>
      <c r="N495" s="445"/>
      <c r="O495" s="445"/>
      <c r="P495" s="445"/>
    </row>
    <row r="496" spans="1:16">
      <c r="A496" s="595" t="s">
        <v>8471</v>
      </c>
      <c r="B496" s="595" t="s">
        <v>4719</v>
      </c>
      <c r="C496" s="595" t="s">
        <v>9077</v>
      </c>
      <c r="D496" s="595" t="s">
        <v>13665</v>
      </c>
      <c r="E496" s="595" t="s">
        <v>13666</v>
      </c>
      <c r="F496" s="595" t="s">
        <v>13667</v>
      </c>
      <c r="G496" s="595" t="s">
        <v>13668</v>
      </c>
      <c r="H496" s="595" t="s">
        <v>13669</v>
      </c>
      <c r="I496" s="445"/>
      <c r="J496" s="445"/>
      <c r="K496" s="445"/>
      <c r="L496" s="445"/>
      <c r="M496" s="445"/>
      <c r="N496" s="445"/>
      <c r="O496" s="445"/>
      <c r="P496" s="445"/>
    </row>
    <row r="497" spans="1:16">
      <c r="A497" s="595" t="s">
        <v>13671</v>
      </c>
      <c r="B497" s="595" t="s">
        <v>12581</v>
      </c>
      <c r="C497" s="445"/>
      <c r="D497" s="445"/>
      <c r="E497" s="445"/>
      <c r="F497" s="445"/>
      <c r="G497" s="445"/>
      <c r="H497" s="445"/>
      <c r="I497" s="445"/>
      <c r="J497" s="445"/>
      <c r="K497" s="445"/>
      <c r="L497" s="445"/>
      <c r="M497" s="445"/>
      <c r="N497" s="445"/>
      <c r="O497" s="445"/>
      <c r="P497" s="445"/>
    </row>
    <row r="498" spans="1:16">
      <c r="A498" s="595" t="s">
        <v>13673</v>
      </c>
      <c r="B498" s="595" t="s">
        <v>13677</v>
      </c>
      <c r="C498" s="595" t="s">
        <v>13679</v>
      </c>
      <c r="D498" s="445"/>
      <c r="E498" s="445"/>
      <c r="F498" s="445"/>
      <c r="G498" s="445"/>
      <c r="H498" s="445"/>
      <c r="I498" s="445"/>
      <c r="J498" s="445"/>
      <c r="K498" s="445"/>
      <c r="L498" s="445"/>
      <c r="M498" s="445"/>
      <c r="N498" s="445"/>
      <c r="O498" s="445"/>
      <c r="P498" s="445"/>
    </row>
    <row r="499" spans="1:16">
      <c r="A499" s="595" t="s">
        <v>12498</v>
      </c>
      <c r="B499" s="595" t="s">
        <v>13680</v>
      </c>
      <c r="C499" s="595" t="s">
        <v>11288</v>
      </c>
      <c r="D499" s="595" t="s">
        <v>13684</v>
      </c>
      <c r="E499" s="445"/>
      <c r="F499" s="445"/>
      <c r="G499" s="445"/>
      <c r="H499" s="445"/>
      <c r="I499" s="445"/>
      <c r="J499" s="445"/>
      <c r="K499" s="445"/>
      <c r="L499" s="445"/>
      <c r="M499" s="445"/>
      <c r="N499" s="445"/>
      <c r="O499" s="445"/>
      <c r="P499" s="445"/>
    </row>
    <row r="500" spans="1:16">
      <c r="A500" s="595" t="s">
        <v>13686</v>
      </c>
      <c r="B500" s="595" t="s">
        <v>13688</v>
      </c>
      <c r="C500" s="595" t="s">
        <v>13684</v>
      </c>
      <c r="D500" s="445"/>
      <c r="E500" s="445"/>
      <c r="F500" s="445"/>
      <c r="G500" s="445"/>
      <c r="H500" s="445"/>
      <c r="I500" s="445"/>
      <c r="J500" s="445"/>
      <c r="K500" s="445"/>
      <c r="L500" s="445"/>
      <c r="M500" s="445"/>
      <c r="N500" s="445"/>
      <c r="O500" s="445"/>
      <c r="P500" s="445"/>
    </row>
    <row r="501" spans="1:16">
      <c r="A501" s="595" t="s">
        <v>12801</v>
      </c>
      <c r="B501" s="595" t="s">
        <v>2813</v>
      </c>
      <c r="C501" s="595" t="s">
        <v>13689</v>
      </c>
      <c r="D501" s="595" t="s">
        <v>13690</v>
      </c>
      <c r="E501" s="595" t="s">
        <v>13692</v>
      </c>
      <c r="F501" s="595" t="s">
        <v>13684</v>
      </c>
      <c r="G501" s="445"/>
      <c r="H501" s="445"/>
      <c r="I501" s="445"/>
      <c r="J501" s="445"/>
      <c r="K501" s="445"/>
      <c r="L501" s="445"/>
      <c r="M501" s="445"/>
      <c r="N501" s="445"/>
      <c r="O501" s="445"/>
      <c r="P501" s="445"/>
    </row>
    <row r="502" spans="1:16">
      <c r="A502" s="595" t="s">
        <v>13693</v>
      </c>
      <c r="B502" s="595" t="s">
        <v>13684</v>
      </c>
      <c r="C502" s="445"/>
      <c r="D502" s="445"/>
      <c r="E502" s="445"/>
      <c r="F502" s="445"/>
      <c r="G502" s="445"/>
      <c r="H502" s="445"/>
      <c r="I502" s="445"/>
      <c r="J502" s="445"/>
      <c r="K502" s="445"/>
      <c r="L502" s="445"/>
      <c r="M502" s="445"/>
      <c r="N502" s="445"/>
      <c r="O502" s="445"/>
      <c r="P502" s="445"/>
    </row>
    <row r="503" spans="1:16">
      <c r="A503" s="595" t="s">
        <v>8356</v>
      </c>
      <c r="B503" s="595" t="s">
        <v>13695</v>
      </c>
      <c r="C503" s="595" t="s">
        <v>13696</v>
      </c>
      <c r="D503" s="595" t="s">
        <v>13698</v>
      </c>
      <c r="E503" s="595" t="s">
        <v>12976</v>
      </c>
      <c r="F503" s="445"/>
      <c r="G503" s="445"/>
      <c r="H503" s="445"/>
      <c r="I503" s="445"/>
      <c r="J503" s="445"/>
      <c r="K503" s="445"/>
      <c r="L503" s="445"/>
      <c r="M503" s="445"/>
      <c r="N503" s="445"/>
      <c r="O503" s="445"/>
      <c r="P503" s="445"/>
    </row>
    <row r="504" spans="1:16">
      <c r="A504" s="595" t="s">
        <v>13699</v>
      </c>
      <c r="B504" s="595" t="s">
        <v>12581</v>
      </c>
      <c r="C504" s="595" t="s">
        <v>13700</v>
      </c>
      <c r="D504" s="595" t="s">
        <v>1169</v>
      </c>
      <c r="E504" s="595" t="s">
        <v>13684</v>
      </c>
      <c r="F504" s="445"/>
      <c r="G504" s="445"/>
      <c r="H504" s="445"/>
      <c r="I504" s="445"/>
      <c r="J504" s="445"/>
      <c r="K504" s="445"/>
      <c r="L504" s="445"/>
      <c r="M504" s="445"/>
      <c r="N504" s="445"/>
      <c r="O504" s="445"/>
      <c r="P504" s="445"/>
    </row>
    <row r="505" spans="1:16">
      <c r="A505" s="595" t="s">
        <v>10383</v>
      </c>
      <c r="B505" s="595" t="s">
        <v>13684</v>
      </c>
      <c r="C505" s="445"/>
      <c r="D505" s="445"/>
      <c r="E505" s="445"/>
      <c r="F505" s="445"/>
      <c r="G505" s="445"/>
      <c r="H505" s="445"/>
      <c r="I505" s="445"/>
      <c r="J505" s="445"/>
      <c r="K505" s="445"/>
      <c r="L505" s="445"/>
      <c r="M505" s="445"/>
      <c r="N505" s="445"/>
      <c r="O505" s="445"/>
      <c r="P505" s="445"/>
    </row>
    <row r="506" spans="1:16">
      <c r="A506" s="595" t="s">
        <v>13701</v>
      </c>
      <c r="B506" s="595" t="s">
        <v>2693</v>
      </c>
      <c r="C506" s="595" t="s">
        <v>13636</v>
      </c>
      <c r="D506" s="595" t="s">
        <v>12746</v>
      </c>
      <c r="E506" s="445"/>
      <c r="F506" s="445"/>
      <c r="G506" s="445"/>
      <c r="H506" s="445"/>
      <c r="I506" s="445"/>
      <c r="J506" s="445"/>
      <c r="K506" s="445"/>
      <c r="L506" s="445"/>
      <c r="M506" s="445"/>
      <c r="N506" s="445"/>
      <c r="O506" s="445"/>
      <c r="P506" s="445"/>
    </row>
    <row r="507" spans="1:16">
      <c r="A507" s="595" t="s">
        <v>13702</v>
      </c>
      <c r="B507" s="595" t="s">
        <v>13703</v>
      </c>
      <c r="C507" s="595" t="s">
        <v>13704</v>
      </c>
      <c r="D507" s="595" t="s">
        <v>13705</v>
      </c>
      <c r="E507" s="595" t="s">
        <v>13706</v>
      </c>
      <c r="F507" s="595" t="s">
        <v>13684</v>
      </c>
      <c r="G507" s="445"/>
      <c r="H507" s="445"/>
      <c r="I507" s="445"/>
      <c r="J507" s="445"/>
      <c r="K507" s="445"/>
      <c r="L507" s="445"/>
      <c r="M507" s="445"/>
      <c r="N507" s="445"/>
      <c r="O507" s="445"/>
      <c r="P507" s="445"/>
    </row>
    <row r="508" spans="1:16">
      <c r="A508" s="595" t="s">
        <v>1564</v>
      </c>
      <c r="B508" s="595" t="s">
        <v>13708</v>
      </c>
      <c r="C508" s="445"/>
      <c r="D508" s="445"/>
      <c r="E508" s="445"/>
      <c r="F508" s="445"/>
      <c r="G508" s="445"/>
      <c r="H508" s="445"/>
      <c r="I508" s="445"/>
      <c r="J508" s="445"/>
      <c r="K508" s="445"/>
      <c r="L508" s="445"/>
      <c r="M508" s="445"/>
      <c r="N508" s="445"/>
      <c r="O508" s="445"/>
      <c r="P508" s="445"/>
    </row>
    <row r="509" spans="1:16">
      <c r="A509" s="595" t="s">
        <v>13709</v>
      </c>
      <c r="B509" s="595" t="s">
        <v>13711</v>
      </c>
      <c r="C509" s="445"/>
      <c r="D509" s="445"/>
      <c r="E509" s="445"/>
      <c r="F509" s="445"/>
      <c r="G509" s="445"/>
      <c r="H509" s="445"/>
      <c r="I509" s="445"/>
      <c r="J509" s="445"/>
      <c r="K509" s="445"/>
      <c r="L509" s="445"/>
      <c r="M509" s="445"/>
      <c r="N509" s="445"/>
      <c r="O509" s="445"/>
      <c r="P509" s="445"/>
    </row>
    <row r="510" spans="1:16">
      <c r="A510" s="595" t="s">
        <v>13712</v>
      </c>
      <c r="B510" s="595" t="s">
        <v>5421</v>
      </c>
      <c r="C510" s="595" t="s">
        <v>7555</v>
      </c>
      <c r="D510" s="595" t="s">
        <v>155</v>
      </c>
      <c r="E510" s="445"/>
      <c r="F510" s="445"/>
      <c r="G510" s="445"/>
      <c r="H510" s="445"/>
      <c r="I510" s="445"/>
      <c r="J510" s="445"/>
      <c r="K510" s="445"/>
      <c r="L510" s="445"/>
      <c r="M510" s="445"/>
      <c r="N510" s="445"/>
      <c r="O510" s="445"/>
      <c r="P510" s="445"/>
    </row>
    <row r="511" spans="1:16">
      <c r="A511" s="595" t="s">
        <v>13713</v>
      </c>
      <c r="B511" s="595" t="s">
        <v>10456</v>
      </c>
      <c r="C511" s="445"/>
      <c r="D511" s="445"/>
      <c r="E511" s="445"/>
      <c r="F511" s="445"/>
      <c r="G511" s="445"/>
      <c r="H511" s="445"/>
      <c r="I511" s="445"/>
      <c r="J511" s="445"/>
      <c r="K511" s="445"/>
      <c r="L511" s="445"/>
      <c r="M511" s="445"/>
      <c r="N511" s="445"/>
      <c r="O511" s="445"/>
      <c r="P511" s="445"/>
    </row>
    <row r="512" spans="1:16">
      <c r="A512" s="595" t="s">
        <v>9292</v>
      </c>
      <c r="B512" s="595" t="s">
        <v>13714</v>
      </c>
      <c r="C512" s="445"/>
      <c r="D512" s="445"/>
      <c r="E512" s="445"/>
      <c r="F512" s="445"/>
      <c r="G512" s="445"/>
      <c r="H512" s="445"/>
      <c r="I512" s="445"/>
      <c r="J512" s="445"/>
      <c r="K512" s="445"/>
      <c r="L512" s="445"/>
      <c r="M512" s="445"/>
      <c r="N512" s="445"/>
      <c r="O512" s="445"/>
      <c r="P512" s="445"/>
    </row>
    <row r="513" spans="1:16">
      <c r="A513" s="595" t="s">
        <v>11173</v>
      </c>
      <c r="B513" s="595" t="s">
        <v>13719</v>
      </c>
      <c r="C513" s="445"/>
      <c r="D513" s="445"/>
      <c r="E513" s="445"/>
      <c r="F513" s="445"/>
      <c r="G513" s="445"/>
      <c r="H513" s="445"/>
      <c r="I513" s="445"/>
      <c r="J513" s="445"/>
      <c r="K513" s="445"/>
      <c r="L513" s="445"/>
      <c r="M513" s="445"/>
      <c r="N513" s="445"/>
      <c r="O513" s="445"/>
      <c r="P513" s="445"/>
    </row>
    <row r="514" spans="1:16">
      <c r="A514" s="595" t="s">
        <v>13720</v>
      </c>
      <c r="B514" s="595" t="s">
        <v>6917</v>
      </c>
      <c r="C514" s="595" t="s">
        <v>13722</v>
      </c>
      <c r="D514" s="445"/>
      <c r="E514" s="445"/>
      <c r="F514" s="445"/>
      <c r="G514" s="445"/>
      <c r="H514" s="445"/>
      <c r="I514" s="445"/>
      <c r="J514" s="445"/>
      <c r="K514" s="445"/>
      <c r="L514" s="445"/>
      <c r="M514" s="445"/>
      <c r="N514" s="445"/>
      <c r="O514" s="445"/>
      <c r="P514" s="445"/>
    </row>
    <row r="515" spans="1:16">
      <c r="A515" s="595" t="s">
        <v>7978</v>
      </c>
      <c r="B515" s="595" t="s">
        <v>13724</v>
      </c>
      <c r="C515" s="595" t="s">
        <v>13726</v>
      </c>
      <c r="D515" s="445"/>
      <c r="E515" s="445"/>
      <c r="F515" s="445"/>
      <c r="G515" s="445"/>
      <c r="H515" s="445"/>
      <c r="I515" s="445"/>
      <c r="J515" s="445"/>
      <c r="K515" s="445"/>
      <c r="L515" s="445"/>
      <c r="M515" s="445"/>
      <c r="N515" s="445"/>
      <c r="O515" s="445"/>
      <c r="P515" s="445"/>
    </row>
    <row r="516" spans="1:16">
      <c r="A516" s="595" t="s">
        <v>13730</v>
      </c>
      <c r="B516" s="595" t="s">
        <v>13731</v>
      </c>
      <c r="C516" s="445"/>
      <c r="D516" s="445"/>
      <c r="E516" s="445"/>
      <c r="F516" s="445"/>
      <c r="G516" s="445"/>
      <c r="H516" s="445"/>
      <c r="I516" s="445"/>
      <c r="J516" s="445"/>
      <c r="K516" s="445"/>
      <c r="L516" s="445"/>
      <c r="M516" s="445"/>
      <c r="N516" s="445"/>
      <c r="O516" s="445"/>
      <c r="P516" s="445"/>
    </row>
    <row r="517" spans="1:16">
      <c r="A517" s="595" t="s">
        <v>4685</v>
      </c>
      <c r="B517" s="595" t="s">
        <v>13732</v>
      </c>
      <c r="C517" s="595" t="s">
        <v>84</v>
      </c>
      <c r="D517" s="445"/>
      <c r="E517" s="445"/>
      <c r="F517" s="445"/>
      <c r="G517" s="445"/>
      <c r="H517" s="445"/>
      <c r="I517" s="445"/>
      <c r="J517" s="445"/>
      <c r="K517" s="445"/>
      <c r="L517" s="445"/>
      <c r="M517" s="445"/>
      <c r="N517" s="445"/>
      <c r="O517" s="445"/>
      <c r="P517" s="445"/>
    </row>
    <row r="518" spans="1:16">
      <c r="A518" s="595" t="s">
        <v>7033</v>
      </c>
      <c r="B518" s="595" t="s">
        <v>6169</v>
      </c>
      <c r="C518" s="445"/>
      <c r="D518" s="445"/>
      <c r="E518" s="445"/>
      <c r="F518" s="445"/>
      <c r="G518" s="445"/>
      <c r="H518" s="445"/>
      <c r="I518" s="445"/>
      <c r="J518" s="445"/>
      <c r="K518" s="445"/>
      <c r="L518" s="445"/>
      <c r="M518" s="445"/>
      <c r="N518" s="445"/>
      <c r="O518" s="445"/>
      <c r="P518" s="445"/>
    </row>
    <row r="519" spans="1:16">
      <c r="A519" s="595" t="s">
        <v>13734</v>
      </c>
      <c r="B519" s="595" t="s">
        <v>6206</v>
      </c>
      <c r="C519" s="595" t="s">
        <v>13736</v>
      </c>
      <c r="D519" s="445"/>
      <c r="E519" s="445"/>
      <c r="F519" s="445"/>
      <c r="G519" s="445"/>
      <c r="H519" s="445"/>
      <c r="I519" s="445"/>
      <c r="J519" s="445"/>
      <c r="K519" s="445"/>
      <c r="L519" s="445"/>
      <c r="M519" s="445"/>
      <c r="N519" s="445"/>
      <c r="O519" s="445"/>
      <c r="P519" s="445"/>
    </row>
    <row r="520" spans="1:16">
      <c r="A520" s="595" t="s">
        <v>13738</v>
      </c>
      <c r="B520" s="595" t="s">
        <v>9530</v>
      </c>
      <c r="C520" s="445"/>
      <c r="D520" s="445"/>
      <c r="E520" s="445"/>
      <c r="F520" s="445"/>
      <c r="G520" s="445"/>
      <c r="H520" s="445"/>
      <c r="I520" s="445"/>
      <c r="J520" s="445"/>
      <c r="K520" s="445"/>
      <c r="L520" s="445"/>
      <c r="M520" s="445"/>
      <c r="N520" s="445"/>
      <c r="O520" s="445"/>
      <c r="P520" s="445"/>
    </row>
    <row r="521" spans="1:16">
      <c r="A521" s="595" t="s">
        <v>13740</v>
      </c>
      <c r="B521" s="595" t="s">
        <v>394</v>
      </c>
      <c r="C521" s="595" t="s">
        <v>13741</v>
      </c>
      <c r="D521" s="595" t="s">
        <v>9912</v>
      </c>
      <c r="E521" s="595" t="s">
        <v>13742</v>
      </c>
      <c r="F521" s="445"/>
      <c r="G521" s="445"/>
      <c r="H521" s="445"/>
      <c r="I521" s="445"/>
      <c r="J521" s="445"/>
      <c r="K521" s="445"/>
      <c r="L521" s="445"/>
      <c r="M521" s="445"/>
      <c r="N521" s="445"/>
      <c r="O521" s="445"/>
      <c r="P521" s="445"/>
    </row>
    <row r="522" spans="1:16">
      <c r="A522" s="595" t="s">
        <v>13743</v>
      </c>
      <c r="B522" s="595" t="s">
        <v>13748</v>
      </c>
      <c r="C522" s="595" t="s">
        <v>13752</v>
      </c>
      <c r="D522" s="445"/>
      <c r="E522" s="445"/>
      <c r="F522" s="445"/>
      <c r="G522" s="445"/>
      <c r="H522" s="445"/>
      <c r="I522" s="445"/>
      <c r="J522" s="445"/>
      <c r="K522" s="445"/>
      <c r="L522" s="445"/>
      <c r="M522" s="445"/>
      <c r="N522" s="445"/>
      <c r="O522" s="445"/>
      <c r="P522" s="445"/>
    </row>
    <row r="523" spans="1:16">
      <c r="A523" s="595" t="s">
        <v>11420</v>
      </c>
      <c r="B523" s="595" t="s">
        <v>3586</v>
      </c>
      <c r="C523" s="445"/>
      <c r="D523" s="445"/>
      <c r="E523" s="445"/>
      <c r="F523" s="445"/>
      <c r="G523" s="445"/>
      <c r="H523" s="445"/>
      <c r="I523" s="445"/>
      <c r="J523" s="445"/>
      <c r="K523" s="445"/>
      <c r="L523" s="445"/>
      <c r="M523" s="445"/>
      <c r="N523" s="445"/>
      <c r="O523" s="445"/>
      <c r="P523" s="445"/>
    </row>
    <row r="524" spans="1:16">
      <c r="A524" s="595" t="s">
        <v>13754</v>
      </c>
      <c r="B524" s="595" t="s">
        <v>13756</v>
      </c>
      <c r="C524" s="595" t="s">
        <v>13758</v>
      </c>
      <c r="D524" s="595" t="s">
        <v>13759</v>
      </c>
      <c r="E524" s="595" t="s">
        <v>13760</v>
      </c>
      <c r="F524" s="445"/>
      <c r="G524" s="445"/>
      <c r="H524" s="445"/>
      <c r="I524" s="445"/>
      <c r="J524" s="445"/>
      <c r="K524" s="445"/>
      <c r="L524" s="445"/>
      <c r="M524" s="445"/>
      <c r="N524" s="445"/>
      <c r="O524" s="445"/>
      <c r="P524" s="445"/>
    </row>
    <row r="525" spans="1:16">
      <c r="A525" s="595" t="s">
        <v>13762</v>
      </c>
      <c r="B525" s="595" t="s">
        <v>6851</v>
      </c>
      <c r="C525" s="445"/>
      <c r="D525" s="445"/>
      <c r="E525" s="445"/>
      <c r="F525" s="445"/>
      <c r="G525" s="445"/>
      <c r="H525" s="445"/>
      <c r="I525" s="445"/>
      <c r="J525" s="445"/>
      <c r="K525" s="445"/>
      <c r="L525" s="445"/>
      <c r="M525" s="445"/>
      <c r="N525" s="445"/>
      <c r="O525" s="445"/>
      <c r="P525" s="445"/>
    </row>
    <row r="526" spans="1:16">
      <c r="A526" s="595" t="s">
        <v>3785</v>
      </c>
      <c r="B526" s="595" t="s">
        <v>13764</v>
      </c>
      <c r="C526" s="595" t="s">
        <v>13765</v>
      </c>
      <c r="D526" s="445"/>
      <c r="E526" s="445"/>
      <c r="F526" s="445"/>
      <c r="G526" s="445"/>
      <c r="H526" s="445"/>
      <c r="I526" s="445"/>
      <c r="J526" s="445"/>
      <c r="K526" s="445"/>
      <c r="L526" s="445"/>
      <c r="M526" s="445"/>
      <c r="N526" s="445"/>
      <c r="O526" s="445"/>
      <c r="P526" s="445"/>
    </row>
    <row r="527" spans="1:16">
      <c r="A527" s="595" t="s">
        <v>4291</v>
      </c>
      <c r="B527" s="595" t="s">
        <v>10535</v>
      </c>
      <c r="C527" s="595" t="s">
        <v>7254</v>
      </c>
      <c r="D527" s="445"/>
      <c r="E527" s="445"/>
      <c r="F527" s="445"/>
      <c r="G527" s="445"/>
      <c r="H527" s="445"/>
      <c r="I527" s="445"/>
      <c r="J527" s="445"/>
      <c r="K527" s="445"/>
      <c r="L527" s="445"/>
      <c r="M527" s="445"/>
      <c r="N527" s="445"/>
      <c r="O527" s="445"/>
      <c r="P527" s="445"/>
    </row>
    <row r="528" spans="1:16">
      <c r="A528" s="595" t="s">
        <v>13767</v>
      </c>
      <c r="B528" s="595" t="s">
        <v>3018</v>
      </c>
      <c r="C528" s="595" t="s">
        <v>10895</v>
      </c>
      <c r="D528" s="445"/>
      <c r="E528" s="445"/>
      <c r="F528" s="445"/>
      <c r="G528" s="445"/>
      <c r="H528" s="445"/>
      <c r="I528" s="445"/>
      <c r="J528" s="445"/>
      <c r="K528" s="445"/>
      <c r="L528" s="445"/>
      <c r="M528" s="445"/>
      <c r="N528" s="445"/>
      <c r="O528" s="445"/>
      <c r="P528" s="445"/>
    </row>
    <row r="529" spans="1:16">
      <c r="A529" s="595" t="s">
        <v>13768</v>
      </c>
      <c r="B529" s="595" t="s">
        <v>13769</v>
      </c>
      <c r="C529" s="595" t="s">
        <v>8486</v>
      </c>
      <c r="D529" s="595" t="s">
        <v>13770</v>
      </c>
      <c r="E529" s="445"/>
      <c r="F529" s="445"/>
      <c r="G529" s="445"/>
      <c r="H529" s="445"/>
      <c r="I529" s="445"/>
      <c r="J529" s="445"/>
      <c r="K529" s="445"/>
      <c r="L529" s="445"/>
      <c r="M529" s="445"/>
      <c r="N529" s="445"/>
      <c r="O529" s="445"/>
      <c r="P529" s="445"/>
    </row>
    <row r="530" spans="1:16">
      <c r="A530" s="595" t="s">
        <v>8785</v>
      </c>
      <c r="B530" s="595" t="s">
        <v>13771</v>
      </c>
      <c r="C530" s="595" t="s">
        <v>403</v>
      </c>
      <c r="D530" s="445"/>
      <c r="E530" s="445"/>
      <c r="F530" s="445"/>
      <c r="G530" s="445"/>
      <c r="H530" s="445"/>
      <c r="I530" s="445"/>
      <c r="J530" s="445"/>
      <c r="K530" s="445"/>
      <c r="L530" s="445"/>
      <c r="M530" s="445"/>
      <c r="N530" s="445"/>
      <c r="O530" s="445"/>
      <c r="P530" s="445"/>
    </row>
    <row r="531" spans="1:16">
      <c r="A531" s="595" t="s">
        <v>13772</v>
      </c>
      <c r="B531" s="595" t="s">
        <v>13774</v>
      </c>
      <c r="C531" s="595" t="s">
        <v>12651</v>
      </c>
      <c r="D531" s="445"/>
      <c r="E531" s="445"/>
      <c r="F531" s="445"/>
      <c r="G531" s="445"/>
      <c r="H531" s="445"/>
      <c r="I531" s="445"/>
      <c r="J531" s="445"/>
      <c r="K531" s="445"/>
      <c r="L531" s="445"/>
      <c r="M531" s="445"/>
      <c r="N531" s="445"/>
      <c r="O531" s="445"/>
      <c r="P531" s="445"/>
    </row>
    <row r="532" spans="1:16">
      <c r="A532" s="595" t="s">
        <v>1326</v>
      </c>
      <c r="B532" s="595" t="s">
        <v>13773</v>
      </c>
      <c r="C532" s="445"/>
      <c r="D532" s="445"/>
      <c r="E532" s="445"/>
      <c r="F532" s="445"/>
      <c r="G532" s="445"/>
      <c r="H532" s="445"/>
      <c r="I532" s="445"/>
      <c r="J532" s="445"/>
      <c r="K532" s="445"/>
      <c r="L532" s="445"/>
      <c r="M532" s="445"/>
      <c r="N532" s="445"/>
      <c r="O532" s="445"/>
      <c r="P532" s="445"/>
    </row>
    <row r="533" spans="1:16">
      <c r="A533" s="595" t="s">
        <v>8528</v>
      </c>
      <c r="B533" s="595" t="s">
        <v>12448</v>
      </c>
      <c r="C533" s="445"/>
      <c r="D533" s="445"/>
      <c r="E533" s="445"/>
      <c r="F533" s="445"/>
      <c r="G533" s="445"/>
      <c r="H533" s="445"/>
      <c r="I533" s="445"/>
      <c r="J533" s="445"/>
      <c r="K533" s="445"/>
      <c r="L533" s="445"/>
      <c r="M533" s="445"/>
      <c r="N533" s="445"/>
      <c r="O533" s="445"/>
      <c r="P533" s="445"/>
    </row>
    <row r="534" spans="1:16">
      <c r="A534" s="595" t="s">
        <v>13776</v>
      </c>
      <c r="B534" s="595" t="s">
        <v>13777</v>
      </c>
      <c r="C534" s="595" t="s">
        <v>1915</v>
      </c>
      <c r="D534" s="595" t="s">
        <v>13778</v>
      </c>
      <c r="E534" s="445"/>
      <c r="F534" s="445"/>
      <c r="G534" s="445"/>
      <c r="H534" s="445"/>
      <c r="I534" s="445"/>
      <c r="J534" s="445"/>
      <c r="K534" s="445"/>
      <c r="L534" s="445"/>
      <c r="M534" s="445"/>
      <c r="N534" s="445"/>
      <c r="O534" s="445"/>
      <c r="P534" s="445"/>
    </row>
    <row r="535" spans="1:16">
      <c r="A535" s="595" t="s">
        <v>3189</v>
      </c>
      <c r="B535" s="595" t="s">
        <v>13779</v>
      </c>
      <c r="C535" s="445"/>
      <c r="D535" s="445"/>
      <c r="E535" s="445"/>
      <c r="F535" s="445"/>
      <c r="G535" s="445"/>
      <c r="H535" s="445"/>
      <c r="I535" s="445"/>
      <c r="J535" s="445"/>
      <c r="K535" s="445"/>
      <c r="L535" s="445"/>
      <c r="M535" s="445"/>
      <c r="N535" s="445"/>
      <c r="O535" s="445"/>
      <c r="P535" s="445"/>
    </row>
    <row r="536" spans="1:16">
      <c r="A536" s="595" t="s">
        <v>8351</v>
      </c>
      <c r="B536" s="595" t="s">
        <v>3829</v>
      </c>
      <c r="C536" s="445"/>
      <c r="D536" s="445"/>
      <c r="E536" s="445"/>
      <c r="F536" s="445"/>
      <c r="G536" s="445"/>
      <c r="H536" s="445"/>
      <c r="I536" s="445"/>
      <c r="J536" s="445"/>
      <c r="K536" s="445"/>
      <c r="L536" s="445"/>
      <c r="M536" s="445"/>
      <c r="N536" s="445"/>
      <c r="O536" s="445"/>
      <c r="P536" s="445"/>
    </row>
    <row r="537" spans="1:16">
      <c r="A537" s="595" t="s">
        <v>13781</v>
      </c>
      <c r="B537" s="595" t="s">
        <v>13783</v>
      </c>
      <c r="C537" s="445"/>
      <c r="D537" s="445"/>
      <c r="E537" s="445"/>
      <c r="F537" s="445"/>
      <c r="G537" s="445"/>
      <c r="H537" s="445"/>
      <c r="I537" s="445"/>
      <c r="J537" s="445"/>
      <c r="K537" s="445"/>
      <c r="L537" s="445"/>
      <c r="M537" s="445"/>
      <c r="N537" s="445"/>
      <c r="O537" s="445"/>
      <c r="P537" s="445"/>
    </row>
    <row r="538" spans="1:16">
      <c r="A538" s="595" t="s">
        <v>13786</v>
      </c>
      <c r="B538" s="595" t="s">
        <v>13787</v>
      </c>
      <c r="C538" s="595" t="s">
        <v>2472</v>
      </c>
      <c r="D538" s="595" t="s">
        <v>13789</v>
      </c>
      <c r="E538" s="445"/>
      <c r="F538" s="445"/>
      <c r="G538" s="445"/>
      <c r="H538" s="445"/>
      <c r="I538" s="445"/>
      <c r="J538" s="445"/>
      <c r="K538" s="445"/>
      <c r="L538" s="445"/>
      <c r="M538" s="445"/>
      <c r="N538" s="445"/>
      <c r="O538" s="445"/>
      <c r="P538" s="445"/>
    </row>
    <row r="539" spans="1:16">
      <c r="A539" s="595" t="s">
        <v>13791</v>
      </c>
      <c r="B539" s="595" t="s">
        <v>13764</v>
      </c>
      <c r="C539" s="595" t="s">
        <v>13795</v>
      </c>
      <c r="D539" s="445"/>
      <c r="E539" s="445"/>
      <c r="F539" s="445"/>
      <c r="G539" s="445"/>
      <c r="H539" s="445"/>
      <c r="I539" s="445"/>
      <c r="J539" s="445"/>
      <c r="K539" s="445"/>
      <c r="L539" s="445"/>
      <c r="M539" s="445"/>
      <c r="N539" s="445"/>
      <c r="O539" s="445"/>
      <c r="P539" s="445"/>
    </row>
    <row r="540" spans="1:16">
      <c r="A540" s="595" t="s">
        <v>13796</v>
      </c>
      <c r="B540" s="595" t="s">
        <v>13103</v>
      </c>
      <c r="C540" s="445"/>
      <c r="D540" s="445"/>
      <c r="E540" s="445"/>
      <c r="F540" s="445"/>
      <c r="G540" s="445"/>
      <c r="H540" s="445"/>
      <c r="I540" s="445"/>
      <c r="J540" s="445"/>
      <c r="K540" s="445"/>
      <c r="L540" s="445"/>
      <c r="M540" s="445"/>
      <c r="N540" s="445"/>
      <c r="O540" s="445"/>
      <c r="P540" s="445"/>
    </row>
    <row r="541" spans="1:16">
      <c r="A541" s="595" t="s">
        <v>13797</v>
      </c>
      <c r="B541" s="595" t="s">
        <v>13799</v>
      </c>
      <c r="C541" s="595" t="s">
        <v>7927</v>
      </c>
      <c r="D541" s="445"/>
      <c r="E541" s="445"/>
      <c r="F541" s="445"/>
      <c r="G541" s="445"/>
      <c r="H541" s="445"/>
      <c r="I541" s="445"/>
      <c r="J541" s="445"/>
      <c r="K541" s="445"/>
      <c r="L541" s="445"/>
      <c r="M541" s="445"/>
      <c r="N541" s="445"/>
      <c r="O541" s="445"/>
      <c r="P541" s="445"/>
    </row>
    <row r="542" spans="1:16">
      <c r="A542" s="595" t="s">
        <v>3053</v>
      </c>
      <c r="B542" s="595" t="s">
        <v>13800</v>
      </c>
      <c r="C542" s="445"/>
      <c r="D542" s="445"/>
      <c r="E542" s="445"/>
      <c r="F542" s="445"/>
      <c r="G542" s="445"/>
      <c r="H542" s="445"/>
      <c r="I542" s="445"/>
      <c r="J542" s="445"/>
      <c r="K542" s="445"/>
      <c r="L542" s="445"/>
      <c r="M542" s="445"/>
      <c r="N542" s="445"/>
      <c r="O542" s="445"/>
      <c r="P542" s="445"/>
    </row>
    <row r="543" spans="1:16">
      <c r="A543" s="595" t="s">
        <v>13801</v>
      </c>
      <c r="B543" s="595" t="s">
        <v>2848</v>
      </c>
      <c r="C543" s="595" t="s">
        <v>9170</v>
      </c>
      <c r="D543" s="595" t="s">
        <v>4943</v>
      </c>
      <c r="E543" s="595" t="s">
        <v>13802</v>
      </c>
      <c r="F543" s="445"/>
      <c r="G543" s="445"/>
      <c r="H543" s="445"/>
      <c r="I543" s="445"/>
      <c r="J543" s="445"/>
      <c r="K543" s="445"/>
      <c r="L543" s="445"/>
      <c r="M543" s="445"/>
      <c r="N543" s="445"/>
      <c r="O543" s="445"/>
      <c r="P543" s="445"/>
    </row>
    <row r="544" spans="1:16">
      <c r="A544" s="595" t="s">
        <v>13803</v>
      </c>
      <c r="B544" s="595" t="s">
        <v>13809</v>
      </c>
      <c r="C544" s="595" t="s">
        <v>8623</v>
      </c>
      <c r="D544" s="595" t="s">
        <v>13812</v>
      </c>
      <c r="E544" s="595" t="s">
        <v>13814</v>
      </c>
      <c r="F544" s="445"/>
      <c r="G544" s="445"/>
      <c r="H544" s="445"/>
      <c r="I544" s="445"/>
      <c r="J544" s="445"/>
      <c r="K544" s="445"/>
      <c r="L544" s="445"/>
      <c r="M544" s="445"/>
      <c r="N544" s="445"/>
      <c r="O544" s="445"/>
      <c r="P544" s="445"/>
    </row>
    <row r="545" spans="1:16">
      <c r="A545" s="595" t="s">
        <v>13816</v>
      </c>
      <c r="B545" s="595" t="s">
        <v>13818</v>
      </c>
      <c r="C545" s="595" t="s">
        <v>3270</v>
      </c>
      <c r="D545" s="445"/>
      <c r="E545" s="445"/>
      <c r="F545" s="445"/>
      <c r="G545" s="445"/>
      <c r="H545" s="445"/>
      <c r="I545" s="445"/>
      <c r="J545" s="445"/>
      <c r="K545" s="445"/>
      <c r="L545" s="445"/>
      <c r="M545" s="445"/>
      <c r="N545" s="445"/>
      <c r="O545" s="445"/>
      <c r="P545" s="445"/>
    </row>
    <row r="546" spans="1:16">
      <c r="A546" s="595" t="s">
        <v>13819</v>
      </c>
      <c r="B546" s="595" t="s">
        <v>13820</v>
      </c>
      <c r="C546" s="445"/>
      <c r="D546" s="445"/>
      <c r="E546" s="445"/>
      <c r="F546" s="445"/>
      <c r="G546" s="445"/>
      <c r="H546" s="445"/>
      <c r="I546" s="445"/>
      <c r="J546" s="445"/>
      <c r="K546" s="445"/>
      <c r="L546" s="445"/>
      <c r="M546" s="445"/>
      <c r="N546" s="445"/>
      <c r="O546" s="445"/>
      <c r="P546" s="445"/>
    </row>
    <row r="547" spans="1:16">
      <c r="A547" s="595" t="s">
        <v>2000</v>
      </c>
      <c r="B547" s="595" t="s">
        <v>12195</v>
      </c>
      <c r="C547" s="595" t="s">
        <v>12659</v>
      </c>
      <c r="D547" s="595" t="s">
        <v>13823</v>
      </c>
      <c r="E547" s="445"/>
      <c r="F547" s="445"/>
      <c r="G547" s="445"/>
      <c r="H547" s="445"/>
      <c r="I547" s="445"/>
      <c r="J547" s="445"/>
      <c r="K547" s="445"/>
      <c r="L547" s="445"/>
      <c r="M547" s="445"/>
      <c r="N547" s="445"/>
      <c r="O547" s="445"/>
      <c r="P547" s="445"/>
    </row>
    <row r="548" spans="1:16">
      <c r="A548" s="595" t="s">
        <v>13824</v>
      </c>
      <c r="B548" s="595" t="s">
        <v>10448</v>
      </c>
      <c r="C548" s="445"/>
      <c r="D548" s="445"/>
      <c r="E548" s="445"/>
      <c r="F548" s="445"/>
      <c r="G548" s="445"/>
      <c r="H548" s="445"/>
      <c r="I548" s="445"/>
      <c r="J548" s="445"/>
      <c r="K548" s="445"/>
      <c r="L548" s="445"/>
      <c r="M548" s="445"/>
      <c r="N548" s="445"/>
      <c r="O548" s="445"/>
      <c r="P548" s="445"/>
    </row>
    <row r="549" spans="1:16">
      <c r="A549" s="595" t="s">
        <v>13825</v>
      </c>
      <c r="B549" s="595" t="s">
        <v>1994</v>
      </c>
      <c r="C549" s="595" t="s">
        <v>12439</v>
      </c>
      <c r="D549" s="595" t="s">
        <v>13826</v>
      </c>
      <c r="E549" s="595" t="s">
        <v>13827</v>
      </c>
      <c r="F549" s="595" t="s">
        <v>13829</v>
      </c>
      <c r="G549" s="445"/>
      <c r="H549" s="445"/>
      <c r="I549" s="445"/>
      <c r="J549" s="445"/>
      <c r="K549" s="445"/>
      <c r="L549" s="445"/>
      <c r="M549" s="445"/>
      <c r="N549" s="445"/>
      <c r="O549" s="445"/>
      <c r="P549" s="445"/>
    </row>
    <row r="550" spans="1:16">
      <c r="A550" s="595" t="s">
        <v>13830</v>
      </c>
      <c r="B550" s="595" t="s">
        <v>13831</v>
      </c>
      <c r="C550" s="595" t="s">
        <v>13833</v>
      </c>
      <c r="D550" s="445"/>
      <c r="E550" s="445"/>
      <c r="F550" s="445"/>
      <c r="G550" s="445"/>
      <c r="H550" s="445"/>
      <c r="I550" s="445"/>
      <c r="J550" s="445"/>
      <c r="K550" s="445"/>
      <c r="L550" s="445"/>
      <c r="M550" s="445"/>
      <c r="N550" s="445"/>
      <c r="O550" s="445"/>
      <c r="P550" s="445"/>
    </row>
    <row r="551" spans="1:16">
      <c r="A551" s="595" t="s">
        <v>13835</v>
      </c>
      <c r="B551" s="595" t="s">
        <v>13837</v>
      </c>
      <c r="C551" s="595" t="s">
        <v>13838</v>
      </c>
      <c r="D551" s="445"/>
      <c r="E551" s="445"/>
      <c r="F551" s="445"/>
      <c r="G551" s="445"/>
      <c r="H551" s="445"/>
      <c r="I551" s="445"/>
      <c r="J551" s="445"/>
      <c r="K551" s="445"/>
      <c r="L551" s="445"/>
      <c r="M551" s="445"/>
      <c r="N551" s="445"/>
      <c r="O551" s="445"/>
      <c r="P551" s="445"/>
    </row>
    <row r="552" spans="1:16">
      <c r="A552" s="595" t="s">
        <v>6032</v>
      </c>
      <c r="B552" s="595" t="s">
        <v>8291</v>
      </c>
      <c r="C552" s="445"/>
      <c r="D552" s="445"/>
      <c r="E552" s="445"/>
      <c r="F552" s="445"/>
      <c r="G552" s="445"/>
      <c r="H552" s="445"/>
      <c r="I552" s="445"/>
      <c r="J552" s="445"/>
      <c r="K552" s="445"/>
      <c r="L552" s="445"/>
      <c r="M552" s="445"/>
      <c r="N552" s="445"/>
      <c r="O552" s="445"/>
      <c r="P552" s="445"/>
    </row>
    <row r="553" spans="1:16">
      <c r="A553" s="595" t="s">
        <v>6690</v>
      </c>
      <c r="B553" s="595" t="s">
        <v>13841</v>
      </c>
      <c r="C553" s="445"/>
      <c r="D553" s="445"/>
      <c r="E553" s="445"/>
      <c r="F553" s="445"/>
      <c r="G553" s="445"/>
      <c r="H553" s="445"/>
      <c r="I553" s="445"/>
      <c r="J553" s="445"/>
      <c r="K553" s="445"/>
      <c r="L553" s="445"/>
      <c r="M553" s="445"/>
      <c r="N553" s="445"/>
      <c r="O553" s="445"/>
      <c r="P553" s="445"/>
    </row>
    <row r="554" spans="1:16">
      <c r="A554" s="595" t="s">
        <v>13842</v>
      </c>
      <c r="B554" s="595" t="s">
        <v>13843</v>
      </c>
      <c r="C554" s="595" t="s">
        <v>13844</v>
      </c>
      <c r="D554" s="595" t="s">
        <v>13848</v>
      </c>
      <c r="E554" s="445"/>
      <c r="F554" s="445"/>
      <c r="G554" s="445"/>
      <c r="H554" s="445"/>
      <c r="I554" s="445"/>
      <c r="J554" s="445"/>
      <c r="K554" s="445"/>
      <c r="L554" s="445"/>
      <c r="M554" s="445"/>
      <c r="N554" s="445"/>
      <c r="O554" s="445"/>
      <c r="P554" s="445"/>
    </row>
    <row r="555" spans="1:16">
      <c r="A555" s="595" t="s">
        <v>13850</v>
      </c>
      <c r="B555" s="595" t="s">
        <v>13853</v>
      </c>
      <c r="C555" s="445"/>
      <c r="D555" s="445"/>
      <c r="E555" s="445"/>
      <c r="F555" s="445"/>
      <c r="G555" s="445"/>
      <c r="H555" s="445"/>
      <c r="I555" s="445"/>
      <c r="J555" s="445"/>
      <c r="K555" s="445"/>
      <c r="L555" s="445"/>
      <c r="M555" s="445"/>
      <c r="N555" s="445"/>
      <c r="O555" s="445"/>
      <c r="P555" s="445"/>
    </row>
    <row r="556" spans="1:16">
      <c r="A556" s="595" t="s">
        <v>12053</v>
      </c>
      <c r="B556" s="595" t="s">
        <v>4502</v>
      </c>
      <c r="C556" s="445"/>
      <c r="D556" s="445"/>
      <c r="E556" s="445"/>
      <c r="F556" s="445"/>
      <c r="G556" s="445"/>
      <c r="H556" s="445"/>
      <c r="I556" s="445"/>
      <c r="J556" s="445"/>
      <c r="K556" s="445"/>
      <c r="L556" s="445"/>
      <c r="M556" s="445"/>
      <c r="N556" s="445"/>
      <c r="O556" s="445"/>
      <c r="P556" s="445"/>
    </row>
    <row r="557" spans="1:16">
      <c r="A557" s="595" t="s">
        <v>8748</v>
      </c>
      <c r="B557" s="595" t="s">
        <v>8196</v>
      </c>
      <c r="C557" s="445"/>
      <c r="D557" s="445"/>
      <c r="E557" s="445"/>
      <c r="F557" s="445"/>
      <c r="G557" s="445"/>
      <c r="H557" s="445"/>
      <c r="I557" s="445"/>
      <c r="J557" s="445"/>
      <c r="K557" s="445"/>
      <c r="L557" s="445"/>
      <c r="M557" s="445"/>
      <c r="N557" s="445"/>
      <c r="O557" s="445"/>
      <c r="P557" s="445"/>
    </row>
    <row r="558" spans="1:16">
      <c r="A558" s="595" t="s">
        <v>13855</v>
      </c>
      <c r="B558" s="595" t="s">
        <v>13856</v>
      </c>
      <c r="C558" s="445"/>
      <c r="D558" s="445"/>
      <c r="E558" s="445"/>
      <c r="F558" s="445"/>
      <c r="G558" s="445"/>
      <c r="H558" s="445"/>
      <c r="I558" s="445"/>
      <c r="J558" s="445"/>
      <c r="K558" s="445"/>
      <c r="L558" s="445"/>
      <c r="M558" s="445"/>
      <c r="N558" s="445"/>
      <c r="O558" s="445"/>
      <c r="P558" s="445"/>
    </row>
    <row r="559" spans="1:16">
      <c r="A559" s="595" t="s">
        <v>13857</v>
      </c>
      <c r="B559" s="595" t="s">
        <v>13858</v>
      </c>
      <c r="C559" s="595" t="s">
        <v>13093</v>
      </c>
      <c r="D559" s="445"/>
      <c r="E559" s="445"/>
      <c r="F559" s="445"/>
      <c r="G559" s="445"/>
      <c r="H559" s="445"/>
      <c r="I559" s="445"/>
      <c r="J559" s="445"/>
      <c r="K559" s="445"/>
      <c r="L559" s="445"/>
      <c r="M559" s="445"/>
      <c r="N559" s="445"/>
      <c r="O559" s="445"/>
      <c r="P559" s="445"/>
    </row>
    <row r="560" spans="1:16">
      <c r="A560" s="595" t="s">
        <v>13859</v>
      </c>
      <c r="B560" s="595" t="s">
        <v>13861</v>
      </c>
      <c r="C560" s="445"/>
      <c r="D560" s="445"/>
      <c r="E560" s="445"/>
      <c r="F560" s="445"/>
      <c r="G560" s="445"/>
      <c r="H560" s="445"/>
      <c r="I560" s="445"/>
      <c r="J560" s="445"/>
      <c r="K560" s="445"/>
      <c r="L560" s="445"/>
      <c r="M560" s="445"/>
      <c r="N560" s="445"/>
      <c r="O560" s="445"/>
      <c r="P560" s="445"/>
    </row>
    <row r="561" spans="1:16">
      <c r="A561" s="595" t="s">
        <v>13865</v>
      </c>
      <c r="B561" s="595" t="s">
        <v>6576</v>
      </c>
      <c r="C561" s="595" t="s">
        <v>13867</v>
      </c>
      <c r="D561" s="445"/>
      <c r="E561" s="445"/>
      <c r="F561" s="445"/>
      <c r="G561" s="445"/>
      <c r="H561" s="445"/>
      <c r="I561" s="445"/>
      <c r="J561" s="445"/>
      <c r="K561" s="445"/>
      <c r="L561" s="445"/>
      <c r="M561" s="445"/>
      <c r="N561" s="445"/>
      <c r="O561" s="445"/>
      <c r="P561" s="445"/>
    </row>
    <row r="562" spans="1:16">
      <c r="A562" s="595" t="s">
        <v>13868</v>
      </c>
      <c r="B562" s="595" t="s">
        <v>3608</v>
      </c>
      <c r="C562" s="595" t="s">
        <v>2835</v>
      </c>
      <c r="D562" s="445"/>
      <c r="E562" s="445"/>
      <c r="F562" s="445"/>
      <c r="G562" s="445"/>
      <c r="H562" s="445"/>
      <c r="I562" s="445"/>
      <c r="J562" s="445"/>
      <c r="K562" s="445"/>
      <c r="L562" s="445"/>
      <c r="M562" s="445"/>
      <c r="N562" s="445"/>
      <c r="O562" s="445"/>
      <c r="P562" s="445"/>
    </row>
    <row r="563" spans="1:16">
      <c r="A563" s="595" t="s">
        <v>12239</v>
      </c>
      <c r="B563" s="595" t="s">
        <v>7222</v>
      </c>
      <c r="C563" s="445"/>
      <c r="D563" s="445"/>
      <c r="E563" s="445"/>
      <c r="F563" s="445"/>
      <c r="G563" s="445"/>
      <c r="H563" s="445"/>
      <c r="I563" s="445"/>
      <c r="J563" s="445"/>
      <c r="K563" s="445"/>
      <c r="L563" s="445"/>
      <c r="M563" s="445"/>
      <c r="N563" s="445"/>
      <c r="O563" s="445"/>
      <c r="P563" s="445"/>
    </row>
    <row r="564" spans="1:16">
      <c r="A564" s="595" t="s">
        <v>13872</v>
      </c>
      <c r="B564" s="595" t="s">
        <v>9741</v>
      </c>
      <c r="C564" s="445"/>
      <c r="D564" s="445"/>
      <c r="E564" s="445"/>
      <c r="F564" s="445"/>
      <c r="G564" s="445"/>
      <c r="H564" s="445"/>
      <c r="I564" s="445"/>
      <c r="J564" s="445"/>
      <c r="K564" s="445"/>
      <c r="L564" s="445"/>
      <c r="M564" s="445"/>
      <c r="N564" s="445"/>
      <c r="O564" s="445"/>
      <c r="P564" s="445"/>
    </row>
    <row r="565" spans="1:16">
      <c r="A565" s="595" t="s">
        <v>4929</v>
      </c>
      <c r="B565" s="595" t="s">
        <v>13875</v>
      </c>
      <c r="C565" s="595" t="s">
        <v>9695</v>
      </c>
      <c r="D565" s="445"/>
      <c r="E565" s="445"/>
      <c r="F565" s="445"/>
      <c r="G565" s="445"/>
      <c r="H565" s="445"/>
      <c r="I565" s="445"/>
      <c r="J565" s="445"/>
      <c r="K565" s="445"/>
      <c r="L565" s="445"/>
      <c r="M565" s="445"/>
      <c r="N565" s="445"/>
      <c r="O565" s="445"/>
      <c r="P565" s="445"/>
    </row>
    <row r="566" spans="1:16">
      <c r="A566" s="595" t="s">
        <v>13877</v>
      </c>
      <c r="B566" s="595" t="s">
        <v>13880</v>
      </c>
      <c r="C566" s="445"/>
      <c r="D566" s="445"/>
      <c r="E566" s="445"/>
      <c r="F566" s="445"/>
      <c r="G566" s="445"/>
      <c r="H566" s="445"/>
      <c r="I566" s="445"/>
      <c r="J566" s="445"/>
      <c r="K566" s="445"/>
      <c r="L566" s="445"/>
      <c r="M566" s="445"/>
      <c r="N566" s="445"/>
      <c r="O566" s="445"/>
      <c r="P566" s="445"/>
    </row>
    <row r="567" spans="1:16">
      <c r="A567" s="595" t="s">
        <v>13881</v>
      </c>
      <c r="B567" s="595" t="s">
        <v>3114</v>
      </c>
      <c r="C567" s="595" t="s">
        <v>4152</v>
      </c>
      <c r="D567" s="445"/>
      <c r="E567" s="445"/>
      <c r="F567" s="445"/>
      <c r="G567" s="445"/>
      <c r="H567" s="445"/>
      <c r="I567" s="445"/>
      <c r="J567" s="445"/>
      <c r="K567" s="445"/>
      <c r="L567" s="445"/>
      <c r="M567" s="445"/>
      <c r="N567" s="445"/>
      <c r="O567" s="445"/>
      <c r="P567" s="445"/>
    </row>
    <row r="568" spans="1:16">
      <c r="A568" s="595" t="s">
        <v>13883</v>
      </c>
      <c r="B568" s="595" t="s">
        <v>13885</v>
      </c>
      <c r="C568" s="595" t="s">
        <v>7607</v>
      </c>
      <c r="D568" s="595" t="s">
        <v>13886</v>
      </c>
      <c r="E568" s="595" t="s">
        <v>13889</v>
      </c>
      <c r="F568" s="445"/>
      <c r="G568" s="445"/>
      <c r="H568" s="445"/>
      <c r="I568" s="445"/>
      <c r="J568" s="445"/>
      <c r="K568" s="445"/>
      <c r="L568" s="445"/>
      <c r="M568" s="445"/>
      <c r="N568" s="445"/>
      <c r="O568" s="445"/>
      <c r="P568" s="445"/>
    </row>
    <row r="569" spans="1:16">
      <c r="A569" s="595" t="s">
        <v>13890</v>
      </c>
      <c r="B569" s="595" t="s">
        <v>13891</v>
      </c>
      <c r="C569" s="445"/>
      <c r="D569" s="445"/>
      <c r="E569" s="445"/>
      <c r="F569" s="445"/>
      <c r="G569" s="445"/>
      <c r="H569" s="445"/>
      <c r="I569" s="445"/>
      <c r="J569" s="445"/>
      <c r="K569" s="445"/>
      <c r="L569" s="445"/>
      <c r="M569" s="445"/>
      <c r="N569" s="445"/>
      <c r="O569" s="445"/>
      <c r="P569" s="445"/>
    </row>
    <row r="570" spans="1:16">
      <c r="A570" s="595" t="s">
        <v>10872</v>
      </c>
      <c r="B570" s="595" t="s">
        <v>13892</v>
      </c>
      <c r="C570" s="445"/>
      <c r="D570" s="445"/>
      <c r="E570" s="445"/>
      <c r="F570" s="445"/>
      <c r="G570" s="445"/>
      <c r="H570" s="445"/>
      <c r="I570" s="445"/>
      <c r="J570" s="445"/>
      <c r="K570" s="445"/>
      <c r="L570" s="445"/>
      <c r="M570" s="445"/>
      <c r="N570" s="445"/>
      <c r="O570" s="445"/>
      <c r="P570" s="445"/>
    </row>
    <row r="571" spans="1:16">
      <c r="A571" s="595" t="s">
        <v>2490</v>
      </c>
      <c r="B571" s="595" t="s">
        <v>13894</v>
      </c>
      <c r="C571" s="445"/>
      <c r="D571" s="445"/>
      <c r="E571" s="445"/>
      <c r="F571" s="445"/>
      <c r="G571" s="445"/>
      <c r="H571" s="445"/>
      <c r="I571" s="445"/>
      <c r="J571" s="445"/>
      <c r="K571" s="445"/>
      <c r="L571" s="445"/>
      <c r="M571" s="445"/>
      <c r="N571" s="445"/>
      <c r="O571" s="445"/>
      <c r="P571" s="445"/>
    </row>
    <row r="572" spans="1:16">
      <c r="A572" s="595" t="s">
        <v>4468</v>
      </c>
      <c r="B572" s="595" t="s">
        <v>10153</v>
      </c>
      <c r="C572" s="595" t="s">
        <v>13896</v>
      </c>
      <c r="D572" s="445"/>
      <c r="E572" s="445"/>
      <c r="F572" s="445"/>
      <c r="G572" s="445"/>
      <c r="H572" s="445"/>
      <c r="I572" s="445"/>
      <c r="J572" s="445"/>
      <c r="K572" s="445"/>
      <c r="L572" s="445"/>
      <c r="M572" s="445"/>
      <c r="N572" s="445"/>
      <c r="O572" s="445"/>
      <c r="P572" s="445"/>
    </row>
    <row r="573" spans="1:16">
      <c r="A573" s="595" t="s">
        <v>224</v>
      </c>
      <c r="B573" s="595" t="s">
        <v>13897</v>
      </c>
      <c r="C573" s="445"/>
      <c r="D573" s="445"/>
      <c r="E573" s="445"/>
      <c r="F573" s="445"/>
      <c r="G573" s="445"/>
      <c r="H573" s="445"/>
      <c r="I573" s="445"/>
      <c r="J573" s="445"/>
      <c r="K573" s="445"/>
      <c r="L573" s="445"/>
      <c r="M573" s="445"/>
      <c r="N573" s="445"/>
      <c r="O573" s="445"/>
      <c r="P573" s="445"/>
    </row>
    <row r="574" spans="1:16">
      <c r="A574" s="595" t="s">
        <v>13898</v>
      </c>
      <c r="B574" s="595" t="s">
        <v>13899</v>
      </c>
      <c r="C574" s="445"/>
      <c r="D574" s="445"/>
      <c r="E574" s="445"/>
      <c r="F574" s="445"/>
      <c r="G574" s="445"/>
      <c r="H574" s="445"/>
      <c r="I574" s="445"/>
      <c r="J574" s="445"/>
      <c r="K574" s="445"/>
      <c r="L574" s="445"/>
      <c r="M574" s="445"/>
      <c r="N574" s="445"/>
      <c r="O574" s="445"/>
      <c r="P574" s="445"/>
    </row>
    <row r="575" spans="1:16">
      <c r="A575" s="595" t="s">
        <v>13900</v>
      </c>
      <c r="B575" s="595" t="s">
        <v>13901</v>
      </c>
      <c r="C575" s="595" t="s">
        <v>8735</v>
      </c>
      <c r="D575" s="595" t="s">
        <v>9259</v>
      </c>
      <c r="E575" s="595" t="s">
        <v>13272</v>
      </c>
      <c r="F575" s="595" t="s">
        <v>9501</v>
      </c>
      <c r="G575" s="595" t="s">
        <v>13902</v>
      </c>
      <c r="H575" s="595" t="s">
        <v>13904</v>
      </c>
      <c r="I575" s="445"/>
      <c r="J575" s="445"/>
      <c r="K575" s="445"/>
      <c r="L575" s="445"/>
      <c r="M575" s="445"/>
      <c r="N575" s="445"/>
      <c r="O575" s="445"/>
      <c r="P575" s="445"/>
    </row>
    <row r="576" spans="1:16">
      <c r="A576" s="595" t="s">
        <v>13907</v>
      </c>
      <c r="B576" s="595" t="s">
        <v>13908</v>
      </c>
      <c r="C576" s="595" t="s">
        <v>13909</v>
      </c>
      <c r="D576" s="595" t="s">
        <v>12964</v>
      </c>
      <c r="E576" s="595" t="s">
        <v>13910</v>
      </c>
      <c r="F576" s="445"/>
      <c r="G576" s="445"/>
      <c r="H576" s="445"/>
      <c r="I576" s="445"/>
      <c r="J576" s="445"/>
      <c r="K576" s="445"/>
      <c r="L576" s="445"/>
      <c r="M576" s="445"/>
      <c r="N576" s="445"/>
      <c r="O576" s="445"/>
      <c r="P576" s="445"/>
    </row>
    <row r="577" spans="1:16">
      <c r="A577" s="595" t="s">
        <v>13912</v>
      </c>
      <c r="B577" s="595" t="s">
        <v>9033</v>
      </c>
      <c r="C577" s="445"/>
      <c r="D577" s="445"/>
      <c r="E577" s="445"/>
      <c r="F577" s="445"/>
      <c r="G577" s="445"/>
      <c r="H577" s="445"/>
      <c r="I577" s="445"/>
      <c r="J577" s="445"/>
      <c r="K577" s="445"/>
      <c r="L577" s="445"/>
      <c r="M577" s="445"/>
      <c r="N577" s="445"/>
      <c r="O577" s="445"/>
      <c r="P577" s="445"/>
    </row>
    <row r="578" spans="1:16">
      <c r="A578" s="595" t="s">
        <v>6880</v>
      </c>
      <c r="B578" s="595" t="s">
        <v>11601</v>
      </c>
      <c r="C578" s="445"/>
      <c r="D578" s="445"/>
      <c r="E578" s="445"/>
      <c r="F578" s="445"/>
      <c r="G578" s="445"/>
      <c r="H578" s="445"/>
      <c r="I578" s="445"/>
      <c r="J578" s="445"/>
      <c r="K578" s="445"/>
      <c r="L578" s="445"/>
      <c r="M578" s="445"/>
      <c r="N578" s="445"/>
      <c r="O578" s="445"/>
      <c r="P578" s="445"/>
    </row>
    <row r="579" spans="1:16">
      <c r="A579" s="595" t="s">
        <v>9636</v>
      </c>
      <c r="B579" s="595" t="s">
        <v>11633</v>
      </c>
      <c r="C579" s="445"/>
      <c r="D579" s="445"/>
      <c r="E579" s="445"/>
      <c r="F579" s="445"/>
      <c r="G579" s="445"/>
      <c r="H579" s="445"/>
      <c r="I579" s="445"/>
      <c r="J579" s="445"/>
      <c r="K579" s="445"/>
      <c r="L579" s="445"/>
      <c r="M579" s="445"/>
      <c r="N579" s="445"/>
      <c r="O579" s="445"/>
      <c r="P579" s="445"/>
    </row>
    <row r="580" spans="1:16">
      <c r="A580" s="595" t="s">
        <v>6772</v>
      </c>
      <c r="B580" s="595" t="s">
        <v>13914</v>
      </c>
      <c r="C580" s="595" t="s">
        <v>10084</v>
      </c>
      <c r="D580" s="595" t="s">
        <v>13915</v>
      </c>
      <c r="E580" s="595" t="s">
        <v>13917</v>
      </c>
      <c r="F580" s="595" t="s">
        <v>8837</v>
      </c>
      <c r="G580" s="445"/>
      <c r="H580" s="445"/>
      <c r="I580" s="445"/>
      <c r="J580" s="445"/>
      <c r="K580" s="445"/>
      <c r="L580" s="445"/>
      <c r="M580" s="445"/>
      <c r="N580" s="445"/>
      <c r="O580" s="445"/>
      <c r="P580" s="445"/>
    </row>
    <row r="581" spans="1:16">
      <c r="A581" s="595" t="s">
        <v>2152</v>
      </c>
      <c r="B581" s="595" t="s">
        <v>13918</v>
      </c>
      <c r="C581" s="445"/>
      <c r="D581" s="445"/>
      <c r="E581" s="445"/>
      <c r="F581" s="445"/>
      <c r="G581" s="445"/>
      <c r="H581" s="445"/>
      <c r="I581" s="445"/>
      <c r="J581" s="445"/>
      <c r="K581" s="445"/>
      <c r="L581" s="445"/>
      <c r="M581" s="445"/>
      <c r="N581" s="445"/>
      <c r="O581" s="445"/>
      <c r="P581" s="445"/>
    </row>
    <row r="582" spans="1:16">
      <c r="A582" s="595" t="s">
        <v>11042</v>
      </c>
      <c r="B582" s="595" t="s">
        <v>9033</v>
      </c>
      <c r="C582" s="445"/>
      <c r="D582" s="445"/>
      <c r="E582" s="445"/>
      <c r="F582" s="445"/>
      <c r="G582" s="445"/>
      <c r="H582" s="445"/>
      <c r="I582" s="445"/>
      <c r="J582" s="445"/>
      <c r="K582" s="445"/>
      <c r="L582" s="445"/>
      <c r="M582" s="445"/>
      <c r="N582" s="445"/>
      <c r="O582" s="445"/>
      <c r="P582" s="445"/>
    </row>
    <row r="583" spans="1:16">
      <c r="A583" s="595" t="s">
        <v>13075</v>
      </c>
      <c r="B583" s="595" t="s">
        <v>13919</v>
      </c>
      <c r="C583" s="445"/>
      <c r="D583" s="445"/>
      <c r="E583" s="445"/>
      <c r="F583" s="445"/>
      <c r="G583" s="445"/>
      <c r="H583" s="445"/>
      <c r="I583" s="445"/>
      <c r="J583" s="445"/>
      <c r="K583" s="445"/>
      <c r="L583" s="445"/>
      <c r="M583" s="445"/>
      <c r="N583" s="445"/>
      <c r="O583" s="445"/>
      <c r="P583" s="445"/>
    </row>
    <row r="584" spans="1:16">
      <c r="A584" s="595" t="s">
        <v>13921</v>
      </c>
      <c r="B584" s="595" t="s">
        <v>13923</v>
      </c>
      <c r="C584" s="445"/>
      <c r="D584" s="445"/>
      <c r="E584" s="445"/>
      <c r="F584" s="445"/>
      <c r="G584" s="445"/>
      <c r="H584" s="445"/>
      <c r="I584" s="445"/>
      <c r="J584" s="445"/>
      <c r="K584" s="445"/>
      <c r="L584" s="445"/>
      <c r="M584" s="445"/>
      <c r="N584" s="445"/>
      <c r="O584" s="445"/>
      <c r="P584" s="445"/>
    </row>
    <row r="585" spans="1:16">
      <c r="A585" s="595" t="s">
        <v>13924</v>
      </c>
      <c r="B585" s="595" t="s">
        <v>11939</v>
      </c>
      <c r="C585" s="445"/>
      <c r="D585" s="445"/>
      <c r="E585" s="445"/>
      <c r="F585" s="445"/>
      <c r="G585" s="445"/>
      <c r="H585" s="445"/>
      <c r="I585" s="445"/>
      <c r="J585" s="445"/>
      <c r="K585" s="445"/>
      <c r="L585" s="445"/>
      <c r="M585" s="445"/>
      <c r="N585" s="445"/>
      <c r="O585" s="445"/>
      <c r="P585" s="445"/>
    </row>
    <row r="586" spans="1:16">
      <c r="A586" s="595" t="s">
        <v>13925</v>
      </c>
      <c r="B586" s="595" t="s">
        <v>13926</v>
      </c>
      <c r="C586" s="445"/>
      <c r="D586" s="445"/>
      <c r="E586" s="445"/>
      <c r="F586" s="445"/>
      <c r="G586" s="445"/>
      <c r="H586" s="445"/>
      <c r="I586" s="445"/>
      <c r="J586" s="445"/>
      <c r="K586" s="445"/>
      <c r="L586" s="445"/>
      <c r="M586" s="445"/>
      <c r="N586" s="445"/>
      <c r="O586" s="445"/>
      <c r="P586" s="445"/>
    </row>
    <row r="587" spans="1:16">
      <c r="A587" s="595" t="s">
        <v>13927</v>
      </c>
      <c r="B587" s="595" t="s">
        <v>1878</v>
      </c>
      <c r="C587" s="445"/>
      <c r="D587" s="445"/>
      <c r="E587" s="445"/>
      <c r="F587" s="445"/>
      <c r="G587" s="445"/>
      <c r="H587" s="445"/>
      <c r="I587" s="445"/>
      <c r="J587" s="445"/>
      <c r="K587" s="445"/>
      <c r="L587" s="445"/>
      <c r="M587" s="445"/>
      <c r="N587" s="445"/>
      <c r="O587" s="445"/>
      <c r="P587" s="445"/>
    </row>
    <row r="588" spans="1:16">
      <c r="A588" s="595" t="s">
        <v>13929</v>
      </c>
      <c r="B588" s="595" t="s">
        <v>2891</v>
      </c>
      <c r="C588" s="595" t="s">
        <v>13931</v>
      </c>
      <c r="D588" s="595" t="s">
        <v>13933</v>
      </c>
      <c r="E588" s="595" t="s">
        <v>13934</v>
      </c>
      <c r="F588" s="445"/>
      <c r="G588" s="445"/>
      <c r="H588" s="445"/>
      <c r="I588" s="445"/>
      <c r="J588" s="445"/>
      <c r="K588" s="445"/>
      <c r="L588" s="445"/>
      <c r="M588" s="445"/>
      <c r="N588" s="445"/>
      <c r="O588" s="445"/>
      <c r="P588" s="445"/>
    </row>
    <row r="589" spans="1:16">
      <c r="A589" s="595" t="s">
        <v>517</v>
      </c>
      <c r="B589" s="595" t="s">
        <v>13935</v>
      </c>
      <c r="C589" s="595" t="s">
        <v>10874</v>
      </c>
      <c r="D589" s="595" t="s">
        <v>8425</v>
      </c>
      <c r="E589" s="445"/>
      <c r="F589" s="445"/>
      <c r="G589" s="445"/>
      <c r="H589" s="445"/>
      <c r="I589" s="445"/>
      <c r="J589" s="445"/>
      <c r="K589" s="445"/>
      <c r="L589" s="445"/>
      <c r="M589" s="445"/>
      <c r="N589" s="445"/>
      <c r="O589" s="445"/>
      <c r="P589" s="445"/>
    </row>
    <row r="590" spans="1:16">
      <c r="A590" s="595" t="s">
        <v>13937</v>
      </c>
      <c r="B590" s="595" t="s">
        <v>13938</v>
      </c>
      <c r="C590" s="595" t="s">
        <v>4340</v>
      </c>
      <c r="D590" s="595" t="s">
        <v>11521</v>
      </c>
      <c r="E590" s="595" t="s">
        <v>11661</v>
      </c>
      <c r="F590" s="595" t="s">
        <v>11321</v>
      </c>
      <c r="G590" s="445"/>
      <c r="H590" s="445"/>
      <c r="I590" s="445"/>
      <c r="J590" s="445"/>
      <c r="K590" s="445"/>
      <c r="L590" s="445"/>
      <c r="M590" s="445"/>
      <c r="N590" s="445"/>
      <c r="O590" s="445"/>
      <c r="P590" s="445"/>
    </row>
    <row r="591" spans="1:16">
      <c r="A591" s="595" t="s">
        <v>5647</v>
      </c>
      <c r="B591" s="595" t="s">
        <v>8421</v>
      </c>
      <c r="C591" s="595" t="s">
        <v>11953</v>
      </c>
      <c r="D591" s="445"/>
      <c r="E591" s="445"/>
      <c r="F591" s="445"/>
      <c r="G591" s="445"/>
      <c r="H591" s="445"/>
      <c r="I591" s="445"/>
      <c r="J591" s="445"/>
      <c r="K591" s="445"/>
      <c r="L591" s="445"/>
      <c r="M591" s="445"/>
      <c r="N591" s="445"/>
      <c r="O591" s="445"/>
      <c r="P591" s="445"/>
    </row>
    <row r="592" spans="1:16">
      <c r="A592" s="595" t="s">
        <v>13941</v>
      </c>
      <c r="B592" s="595" t="s">
        <v>12544</v>
      </c>
      <c r="C592" s="595" t="s">
        <v>2599</v>
      </c>
      <c r="D592" s="445"/>
      <c r="E592" s="445"/>
      <c r="F592" s="445"/>
      <c r="G592" s="445"/>
      <c r="H592" s="445"/>
      <c r="I592" s="445"/>
      <c r="J592" s="445"/>
      <c r="K592" s="445"/>
      <c r="L592" s="445"/>
      <c r="M592" s="445"/>
      <c r="N592" s="445"/>
      <c r="O592" s="445"/>
      <c r="P592" s="445"/>
    </row>
    <row r="593" spans="1:16">
      <c r="A593" s="595" t="s">
        <v>4107</v>
      </c>
      <c r="B593" s="595" t="s">
        <v>13211</v>
      </c>
      <c r="C593" s="595" t="s">
        <v>9033</v>
      </c>
      <c r="D593" s="445"/>
      <c r="E593" s="445"/>
      <c r="F593" s="445"/>
      <c r="G593" s="445"/>
      <c r="H593" s="445"/>
      <c r="I593" s="445"/>
      <c r="J593" s="445"/>
      <c r="K593" s="445"/>
      <c r="L593" s="445"/>
      <c r="M593" s="445"/>
      <c r="N593" s="445"/>
      <c r="O593" s="445"/>
      <c r="P593" s="445"/>
    </row>
    <row r="594" spans="1:16">
      <c r="A594" s="595" t="s">
        <v>13942</v>
      </c>
      <c r="B594" s="595" t="s">
        <v>13944</v>
      </c>
      <c r="C594" s="595" t="s">
        <v>13735</v>
      </c>
      <c r="D594" s="595" t="s">
        <v>5452</v>
      </c>
      <c r="E594" s="595" t="s">
        <v>3865</v>
      </c>
      <c r="F594" s="445"/>
      <c r="G594" s="445"/>
      <c r="H594" s="445"/>
      <c r="I594" s="445"/>
      <c r="J594" s="445"/>
      <c r="K594" s="445"/>
      <c r="L594" s="445"/>
      <c r="M594" s="445"/>
      <c r="N594" s="445"/>
      <c r="O594" s="445"/>
      <c r="P594" s="445"/>
    </row>
    <row r="595" spans="1:16">
      <c r="A595" s="595" t="s">
        <v>13946</v>
      </c>
      <c r="B595" s="595" t="s">
        <v>13948</v>
      </c>
      <c r="C595" s="445"/>
      <c r="D595" s="445"/>
      <c r="E595" s="445"/>
      <c r="F595" s="445"/>
      <c r="G595" s="445"/>
      <c r="H595" s="445"/>
      <c r="I595" s="445"/>
      <c r="J595" s="445"/>
      <c r="K595" s="445"/>
      <c r="L595" s="445"/>
      <c r="M595" s="445"/>
      <c r="N595" s="445"/>
      <c r="O595" s="445"/>
      <c r="P595" s="445"/>
    </row>
    <row r="596" spans="1:16">
      <c r="A596" s="595" t="s">
        <v>7981</v>
      </c>
      <c r="B596" s="595" t="s">
        <v>13950</v>
      </c>
      <c r="C596" s="445"/>
      <c r="D596" s="445"/>
      <c r="E596" s="445"/>
      <c r="F596" s="445"/>
      <c r="G596" s="445"/>
      <c r="H596" s="445"/>
      <c r="I596" s="445"/>
      <c r="J596" s="445"/>
      <c r="K596" s="445"/>
      <c r="L596" s="445"/>
      <c r="M596" s="445"/>
      <c r="N596" s="445"/>
      <c r="O596" s="445"/>
      <c r="P596" s="445"/>
    </row>
    <row r="597" spans="1:16">
      <c r="A597" s="595" t="s">
        <v>13951</v>
      </c>
      <c r="B597" s="595" t="s">
        <v>5253</v>
      </c>
      <c r="C597" s="445"/>
      <c r="D597" s="445"/>
      <c r="E597" s="445"/>
      <c r="F597" s="445"/>
      <c r="G597" s="445"/>
      <c r="H597" s="445"/>
      <c r="I597" s="445"/>
      <c r="J597" s="445"/>
      <c r="K597" s="445"/>
      <c r="L597" s="445"/>
      <c r="M597" s="445"/>
      <c r="N597" s="445"/>
      <c r="O597" s="445"/>
      <c r="P597" s="445"/>
    </row>
    <row r="598" spans="1:16">
      <c r="A598" s="595" t="s">
        <v>3040</v>
      </c>
      <c r="B598" s="595" t="s">
        <v>13204</v>
      </c>
      <c r="C598" s="445"/>
      <c r="D598" s="445"/>
      <c r="E598" s="445"/>
      <c r="F598" s="445"/>
      <c r="G598" s="445"/>
      <c r="H598" s="445"/>
      <c r="I598" s="445"/>
      <c r="J598" s="445"/>
      <c r="K598" s="445"/>
      <c r="L598" s="445"/>
      <c r="M598" s="445"/>
      <c r="N598" s="445"/>
      <c r="O598" s="445"/>
      <c r="P598" s="445"/>
    </row>
    <row r="599" spans="1:16">
      <c r="A599" s="595" t="s">
        <v>13953</v>
      </c>
      <c r="B599" s="595" t="s">
        <v>688</v>
      </c>
      <c r="C599" s="595" t="s">
        <v>13956</v>
      </c>
      <c r="D599" s="595" t="s">
        <v>13958</v>
      </c>
      <c r="E599" s="595" t="s">
        <v>13959</v>
      </c>
      <c r="F599" s="445"/>
      <c r="G599" s="445"/>
      <c r="H599" s="445"/>
      <c r="I599" s="445"/>
      <c r="J599" s="445"/>
      <c r="K599" s="445"/>
      <c r="L599" s="445"/>
      <c r="M599" s="445"/>
      <c r="N599" s="445"/>
      <c r="O599" s="445"/>
      <c r="P599" s="445"/>
    </row>
    <row r="600" spans="1:16">
      <c r="A600" s="595" t="s">
        <v>13963</v>
      </c>
      <c r="B600" s="595" t="s">
        <v>13965</v>
      </c>
      <c r="C600" s="445"/>
      <c r="D600" s="445"/>
      <c r="E600" s="445"/>
      <c r="F600" s="445"/>
      <c r="G600" s="445"/>
      <c r="H600" s="445"/>
      <c r="I600" s="445"/>
      <c r="J600" s="445"/>
      <c r="K600" s="445"/>
      <c r="L600" s="445"/>
      <c r="M600" s="445"/>
      <c r="N600" s="445"/>
      <c r="O600" s="445"/>
      <c r="P600" s="445"/>
    </row>
    <row r="601" spans="1:16">
      <c r="A601" s="595" t="s">
        <v>13966</v>
      </c>
      <c r="B601" s="595" t="s">
        <v>13967</v>
      </c>
      <c r="C601" s="595" t="s">
        <v>12853</v>
      </c>
      <c r="D601" s="595" t="s">
        <v>3552</v>
      </c>
      <c r="E601" s="595" t="s">
        <v>13969</v>
      </c>
      <c r="F601" s="445"/>
      <c r="G601" s="445"/>
      <c r="H601" s="445"/>
      <c r="I601" s="445"/>
      <c r="J601" s="445"/>
      <c r="K601" s="445"/>
      <c r="L601" s="445"/>
      <c r="M601" s="445"/>
      <c r="N601" s="445"/>
      <c r="O601" s="445"/>
      <c r="P601" s="445"/>
    </row>
    <row r="602" spans="1:16">
      <c r="A602" s="595" t="s">
        <v>13972</v>
      </c>
      <c r="B602" s="595" t="s">
        <v>13502</v>
      </c>
      <c r="C602" s="595" t="s">
        <v>12581</v>
      </c>
      <c r="D602" s="595" t="s">
        <v>13973</v>
      </c>
      <c r="E602" s="445"/>
      <c r="F602" s="445"/>
      <c r="G602" s="445"/>
      <c r="H602" s="445"/>
      <c r="I602" s="445"/>
      <c r="J602" s="445"/>
      <c r="K602" s="445"/>
      <c r="L602" s="445"/>
      <c r="M602" s="445"/>
      <c r="N602" s="445"/>
      <c r="O602" s="445"/>
      <c r="P602" s="445"/>
    </row>
    <row r="603" spans="1:16">
      <c r="A603" s="595" t="s">
        <v>13975</v>
      </c>
      <c r="B603" s="595" t="s">
        <v>13976</v>
      </c>
      <c r="C603" s="445"/>
      <c r="D603" s="445"/>
      <c r="E603" s="445"/>
      <c r="F603" s="445"/>
      <c r="G603" s="445"/>
      <c r="H603" s="445"/>
      <c r="I603" s="445"/>
      <c r="J603" s="445"/>
      <c r="K603" s="445"/>
      <c r="L603" s="445"/>
      <c r="M603" s="445"/>
      <c r="N603" s="445"/>
      <c r="O603" s="445"/>
      <c r="P603" s="445"/>
    </row>
    <row r="604" spans="1:16">
      <c r="A604" s="595" t="s">
        <v>4863</v>
      </c>
      <c r="B604" s="595" t="s">
        <v>13977</v>
      </c>
      <c r="C604" s="595" t="s">
        <v>10882</v>
      </c>
      <c r="D604" s="595" t="s">
        <v>3653</v>
      </c>
      <c r="E604" s="445"/>
      <c r="F604" s="445"/>
      <c r="G604" s="445"/>
      <c r="H604" s="445"/>
      <c r="I604" s="445"/>
      <c r="J604" s="445"/>
      <c r="K604" s="445"/>
      <c r="L604" s="445"/>
      <c r="M604" s="445"/>
      <c r="N604" s="445"/>
      <c r="O604" s="445"/>
      <c r="P604" s="445"/>
    </row>
    <row r="605" spans="1:16">
      <c r="A605" s="595" t="s">
        <v>13978</v>
      </c>
      <c r="B605" s="595" t="s">
        <v>13982</v>
      </c>
      <c r="C605" s="445"/>
      <c r="D605" s="445"/>
      <c r="E605" s="445"/>
      <c r="F605" s="445"/>
      <c r="G605" s="445"/>
      <c r="H605" s="445"/>
      <c r="I605" s="445"/>
      <c r="J605" s="445"/>
      <c r="K605" s="445"/>
      <c r="L605" s="445"/>
      <c r="M605" s="445"/>
      <c r="N605" s="445"/>
      <c r="O605" s="445"/>
      <c r="P605" s="445"/>
    </row>
    <row r="606" spans="1:16">
      <c r="A606" s="595" t="s">
        <v>12163</v>
      </c>
      <c r="B606" s="595" t="s">
        <v>13983</v>
      </c>
      <c r="C606" s="445"/>
      <c r="D606" s="445"/>
      <c r="E606" s="445"/>
      <c r="F606" s="445"/>
      <c r="G606" s="445"/>
      <c r="H606" s="445"/>
      <c r="I606" s="445"/>
      <c r="J606" s="445"/>
      <c r="K606" s="445"/>
      <c r="L606" s="445"/>
      <c r="M606" s="445"/>
      <c r="N606" s="445"/>
      <c r="O606" s="445"/>
      <c r="P606" s="445"/>
    </row>
    <row r="607" spans="1:16">
      <c r="A607" s="595" t="s">
        <v>13987</v>
      </c>
      <c r="B607" s="595" t="s">
        <v>553</v>
      </c>
      <c r="C607" s="445"/>
      <c r="D607" s="445"/>
      <c r="E607" s="445"/>
      <c r="F607" s="445"/>
      <c r="G607" s="445"/>
      <c r="H607" s="445"/>
      <c r="I607" s="445"/>
      <c r="J607" s="445"/>
      <c r="K607" s="445"/>
      <c r="L607" s="445"/>
      <c r="M607" s="445"/>
      <c r="N607" s="445"/>
      <c r="O607" s="445"/>
      <c r="P607" s="445"/>
    </row>
    <row r="608" spans="1:16">
      <c r="A608" s="595" t="s">
        <v>13991</v>
      </c>
      <c r="B608" s="595" t="s">
        <v>6847</v>
      </c>
      <c r="C608" s="595" t="s">
        <v>13992</v>
      </c>
      <c r="D608" s="595" t="s">
        <v>13993</v>
      </c>
      <c r="E608" s="445"/>
      <c r="F608" s="445"/>
      <c r="G608" s="445"/>
      <c r="H608" s="445"/>
      <c r="I608" s="445"/>
      <c r="J608" s="445"/>
      <c r="K608" s="445"/>
      <c r="L608" s="445"/>
      <c r="M608" s="445"/>
      <c r="N608" s="445"/>
      <c r="O608" s="445"/>
      <c r="P608" s="445"/>
    </row>
    <row r="609" spans="1:16">
      <c r="A609" s="595" t="s">
        <v>6171</v>
      </c>
      <c r="B609" s="595" t="s">
        <v>13995</v>
      </c>
      <c r="C609" s="595" t="s">
        <v>8792</v>
      </c>
      <c r="D609" s="445"/>
      <c r="E609" s="445"/>
      <c r="F609" s="445"/>
      <c r="G609" s="445"/>
      <c r="H609" s="445"/>
      <c r="I609" s="445"/>
      <c r="J609" s="445"/>
      <c r="K609" s="445"/>
      <c r="L609" s="445"/>
      <c r="M609" s="445"/>
      <c r="N609" s="445"/>
      <c r="O609" s="445"/>
      <c r="P609" s="445"/>
    </row>
    <row r="610" spans="1:16">
      <c r="A610" s="595" t="s">
        <v>13996</v>
      </c>
      <c r="B610" s="595" t="s">
        <v>7258</v>
      </c>
      <c r="C610" s="595" t="s">
        <v>13997</v>
      </c>
      <c r="D610" s="445"/>
      <c r="E610" s="445"/>
      <c r="F610" s="445"/>
      <c r="G610" s="445"/>
      <c r="H610" s="445"/>
      <c r="I610" s="445"/>
      <c r="J610" s="445"/>
      <c r="K610" s="445"/>
      <c r="L610" s="445"/>
      <c r="M610" s="445"/>
      <c r="N610" s="445"/>
      <c r="O610" s="445"/>
      <c r="P610" s="445"/>
    </row>
    <row r="611" spans="1:16">
      <c r="A611" s="595" t="s">
        <v>13998</v>
      </c>
      <c r="B611" s="595" t="s">
        <v>14000</v>
      </c>
      <c r="C611" s="445"/>
      <c r="D611" s="445"/>
      <c r="E611" s="445"/>
      <c r="F611" s="445"/>
      <c r="G611" s="445"/>
      <c r="H611" s="445"/>
      <c r="I611" s="445"/>
      <c r="J611" s="445"/>
      <c r="K611" s="445"/>
      <c r="L611" s="445"/>
      <c r="M611" s="445"/>
      <c r="N611" s="445"/>
      <c r="O611" s="445"/>
      <c r="P611" s="445"/>
    </row>
    <row r="612" spans="1:16">
      <c r="A612" s="595" t="s">
        <v>14001</v>
      </c>
      <c r="B612" s="595" t="s">
        <v>11344</v>
      </c>
      <c r="C612" s="445"/>
      <c r="D612" s="445"/>
      <c r="E612" s="445"/>
      <c r="F612" s="445"/>
      <c r="G612" s="445"/>
      <c r="H612" s="445"/>
      <c r="I612" s="445"/>
      <c r="J612" s="445"/>
      <c r="K612" s="445"/>
      <c r="L612" s="445"/>
      <c r="M612" s="445"/>
      <c r="N612" s="445"/>
      <c r="O612" s="445"/>
      <c r="P612" s="445"/>
    </row>
    <row r="613" spans="1:16">
      <c r="A613" s="595" t="s">
        <v>14003</v>
      </c>
      <c r="B613" s="595" t="s">
        <v>14005</v>
      </c>
      <c r="C613" s="445"/>
      <c r="D613" s="445"/>
      <c r="E613" s="445"/>
      <c r="F613" s="445"/>
      <c r="G613" s="445"/>
      <c r="H613" s="445"/>
      <c r="I613" s="445"/>
      <c r="J613" s="445"/>
      <c r="K613" s="445"/>
      <c r="L613" s="445"/>
      <c r="M613" s="445"/>
      <c r="N613" s="445"/>
      <c r="O613" s="445"/>
      <c r="P613" s="445"/>
    </row>
    <row r="614" spans="1:16">
      <c r="A614" s="595" t="s">
        <v>14007</v>
      </c>
      <c r="B614" s="595" t="s">
        <v>14011</v>
      </c>
      <c r="C614" s="445"/>
      <c r="D614" s="445"/>
      <c r="E614" s="445"/>
      <c r="F614" s="445"/>
      <c r="G614" s="445"/>
      <c r="H614" s="445"/>
      <c r="I614" s="445"/>
      <c r="J614" s="445"/>
      <c r="K614" s="445"/>
      <c r="L614" s="445"/>
      <c r="M614" s="445"/>
      <c r="N614" s="445"/>
      <c r="O614" s="445"/>
      <c r="P614" s="445"/>
    </row>
    <row r="615" spans="1:16">
      <c r="A615" s="595" t="s">
        <v>14012</v>
      </c>
      <c r="B615" s="595" t="s">
        <v>14014</v>
      </c>
      <c r="C615" s="595" t="s">
        <v>14015</v>
      </c>
      <c r="D615" s="445"/>
      <c r="E615" s="445"/>
      <c r="F615" s="445"/>
      <c r="G615" s="445"/>
      <c r="H615" s="445"/>
      <c r="I615" s="445"/>
      <c r="J615" s="445"/>
      <c r="K615" s="445"/>
      <c r="L615" s="445"/>
      <c r="M615" s="445"/>
      <c r="N615" s="445"/>
      <c r="O615" s="445"/>
      <c r="P615" s="445"/>
    </row>
    <row r="616" spans="1:16">
      <c r="A616" s="595" t="s">
        <v>14016</v>
      </c>
      <c r="B616" s="595" t="s">
        <v>14005</v>
      </c>
      <c r="C616" s="445"/>
      <c r="D616" s="445"/>
      <c r="E616" s="445"/>
      <c r="F616" s="445"/>
      <c r="G616" s="445"/>
      <c r="H616" s="445"/>
      <c r="I616" s="445"/>
      <c r="J616" s="445"/>
      <c r="K616" s="445"/>
      <c r="L616" s="445"/>
      <c r="M616" s="445"/>
      <c r="N616" s="445"/>
      <c r="O616" s="445"/>
      <c r="P616" s="445"/>
    </row>
    <row r="617" spans="1:16">
      <c r="A617" s="595" t="s">
        <v>11605</v>
      </c>
      <c r="B617" s="595" t="s">
        <v>14017</v>
      </c>
      <c r="C617" s="595" t="s">
        <v>14019</v>
      </c>
      <c r="D617" s="595" t="s">
        <v>6688</v>
      </c>
      <c r="E617" s="445"/>
      <c r="F617" s="445"/>
      <c r="G617" s="445"/>
      <c r="H617" s="445"/>
      <c r="I617" s="445"/>
      <c r="J617" s="445"/>
      <c r="K617" s="445"/>
      <c r="L617" s="445"/>
      <c r="M617" s="445"/>
      <c r="N617" s="445"/>
      <c r="O617" s="445"/>
      <c r="P617" s="445"/>
    </row>
    <row r="618" spans="1:16">
      <c r="A618" s="595" t="s">
        <v>11642</v>
      </c>
      <c r="B618" s="595" t="s">
        <v>14005</v>
      </c>
      <c r="C618" s="445"/>
      <c r="D618" s="445"/>
      <c r="E618" s="445"/>
      <c r="F618" s="445"/>
      <c r="G618" s="445"/>
      <c r="H618" s="445"/>
      <c r="I618" s="445"/>
      <c r="J618" s="445"/>
      <c r="K618" s="445"/>
      <c r="L618" s="445"/>
      <c r="M618" s="445"/>
      <c r="N618" s="445"/>
      <c r="O618" s="445"/>
      <c r="P618" s="445"/>
    </row>
    <row r="619" spans="1:16">
      <c r="A619" s="595" t="s">
        <v>14021</v>
      </c>
      <c r="B619" s="595" t="s">
        <v>12544</v>
      </c>
      <c r="C619" s="445"/>
      <c r="D619" s="445"/>
      <c r="E619" s="445"/>
      <c r="F619" s="445"/>
      <c r="G619" s="445"/>
      <c r="H619" s="445"/>
      <c r="I619" s="445"/>
      <c r="J619" s="445"/>
      <c r="K619" s="445"/>
      <c r="L619" s="445"/>
      <c r="M619" s="445"/>
      <c r="N619" s="445"/>
      <c r="O619" s="445"/>
      <c r="P619" s="445"/>
    </row>
    <row r="620" spans="1:16">
      <c r="A620" s="595" t="s">
        <v>14023</v>
      </c>
      <c r="B620" s="595" t="s">
        <v>8198</v>
      </c>
      <c r="C620" s="445"/>
      <c r="D620" s="445"/>
      <c r="E620" s="445"/>
      <c r="F620" s="445"/>
      <c r="G620" s="445"/>
      <c r="H620" s="445"/>
      <c r="I620" s="445"/>
      <c r="J620" s="445"/>
      <c r="K620" s="445"/>
      <c r="L620" s="445"/>
      <c r="M620" s="445"/>
      <c r="N620" s="445"/>
      <c r="O620" s="445"/>
      <c r="P620" s="445"/>
    </row>
    <row r="621" spans="1:16">
      <c r="A621" s="595" t="s">
        <v>14025</v>
      </c>
      <c r="B621" s="595" t="s">
        <v>14005</v>
      </c>
      <c r="C621" s="445"/>
      <c r="D621" s="445"/>
      <c r="E621" s="445"/>
      <c r="F621" s="445"/>
      <c r="G621" s="445"/>
      <c r="H621" s="445"/>
      <c r="I621" s="445"/>
      <c r="J621" s="445"/>
      <c r="K621" s="445"/>
      <c r="L621" s="445"/>
      <c r="M621" s="445"/>
      <c r="N621" s="445"/>
      <c r="O621" s="445"/>
      <c r="P621" s="445"/>
    </row>
    <row r="622" spans="1:16">
      <c r="A622" s="595" t="s">
        <v>4041</v>
      </c>
      <c r="B622" s="595" t="s">
        <v>7747</v>
      </c>
      <c r="C622" s="595" t="s">
        <v>14005</v>
      </c>
      <c r="D622" s="445"/>
      <c r="E622" s="445"/>
      <c r="F622" s="445"/>
      <c r="G622" s="445"/>
      <c r="H622" s="445"/>
      <c r="I622" s="445"/>
      <c r="J622" s="445"/>
      <c r="K622" s="445"/>
      <c r="L622" s="445"/>
      <c r="M622" s="445"/>
      <c r="N622" s="445"/>
      <c r="O622" s="445"/>
      <c r="P622" s="445"/>
    </row>
    <row r="623" spans="1:16">
      <c r="A623" s="595" t="s">
        <v>12008</v>
      </c>
      <c r="B623" s="595" t="s">
        <v>14027</v>
      </c>
      <c r="C623" s="595" t="s">
        <v>10974</v>
      </c>
      <c r="D623" s="595" t="s">
        <v>14005</v>
      </c>
      <c r="E623" s="445"/>
      <c r="F623" s="445"/>
      <c r="G623" s="445"/>
      <c r="H623" s="445"/>
      <c r="I623" s="445"/>
      <c r="J623" s="445"/>
      <c r="K623" s="445"/>
      <c r="L623" s="445"/>
      <c r="M623" s="445"/>
      <c r="N623" s="445"/>
      <c r="O623" s="445"/>
      <c r="P623" s="445"/>
    </row>
    <row r="624" spans="1:16">
      <c r="A624" s="595" t="s">
        <v>14028</v>
      </c>
      <c r="B624" s="595" t="s">
        <v>14030</v>
      </c>
      <c r="C624" s="445"/>
      <c r="D624" s="445"/>
      <c r="E624" s="445"/>
      <c r="F624" s="445"/>
      <c r="G624" s="445"/>
      <c r="H624" s="445"/>
      <c r="I624" s="445"/>
      <c r="J624" s="445"/>
      <c r="K624" s="445"/>
      <c r="L624" s="445"/>
      <c r="M624" s="445"/>
      <c r="N624" s="445"/>
      <c r="O624" s="445"/>
      <c r="P624" s="445"/>
    </row>
    <row r="625" spans="1:16">
      <c r="A625" s="595" t="s">
        <v>14032</v>
      </c>
      <c r="B625" s="595" t="s">
        <v>9689</v>
      </c>
      <c r="C625" s="595" t="s">
        <v>9522</v>
      </c>
      <c r="D625" s="595" t="s">
        <v>12206</v>
      </c>
      <c r="E625" s="595" t="s">
        <v>9223</v>
      </c>
      <c r="F625" s="595" t="s">
        <v>14033</v>
      </c>
      <c r="G625" s="595" t="s">
        <v>14037</v>
      </c>
      <c r="H625" s="445"/>
      <c r="I625" s="445"/>
      <c r="J625" s="445"/>
      <c r="K625" s="445"/>
      <c r="L625" s="445"/>
      <c r="M625" s="445"/>
      <c r="N625" s="445"/>
      <c r="O625" s="445"/>
      <c r="P625" s="445"/>
    </row>
    <row r="626" spans="1:16">
      <c r="A626" s="595" t="s">
        <v>1738</v>
      </c>
      <c r="B626" s="595" t="s">
        <v>14038</v>
      </c>
      <c r="C626" s="595" t="s">
        <v>4236</v>
      </c>
      <c r="D626" s="445"/>
      <c r="E626" s="445"/>
      <c r="F626" s="445"/>
      <c r="G626" s="445"/>
      <c r="H626" s="445"/>
      <c r="I626" s="445"/>
      <c r="J626" s="445"/>
      <c r="K626" s="445"/>
      <c r="L626" s="445"/>
      <c r="M626" s="445"/>
      <c r="N626" s="445"/>
      <c r="O626" s="445"/>
      <c r="P626" s="445"/>
    </row>
    <row r="627" spans="1:16">
      <c r="A627" s="595" t="s">
        <v>14040</v>
      </c>
      <c r="B627" s="595" t="s">
        <v>12886</v>
      </c>
      <c r="C627" s="595" t="s">
        <v>6953</v>
      </c>
      <c r="D627" s="445"/>
      <c r="E627" s="445"/>
      <c r="F627" s="445"/>
      <c r="G627" s="445"/>
      <c r="H627" s="445"/>
      <c r="I627" s="445"/>
      <c r="J627" s="445"/>
      <c r="K627" s="445"/>
      <c r="L627" s="445"/>
      <c r="M627" s="445"/>
      <c r="N627" s="445"/>
      <c r="O627" s="445"/>
      <c r="P627" s="445"/>
    </row>
    <row r="628" spans="1:16">
      <c r="A628" s="595" t="s">
        <v>14041</v>
      </c>
      <c r="B628" s="595" t="s">
        <v>14042</v>
      </c>
      <c r="C628" s="445"/>
      <c r="D628" s="445"/>
      <c r="E628" s="445"/>
      <c r="F628" s="445"/>
      <c r="G628" s="445"/>
      <c r="H628" s="445"/>
      <c r="I628" s="445"/>
      <c r="J628" s="445"/>
      <c r="K628" s="445"/>
      <c r="L628" s="445"/>
      <c r="M628" s="445"/>
      <c r="N628" s="445"/>
      <c r="O628" s="445"/>
      <c r="P628" s="445"/>
    </row>
    <row r="629" spans="1:16">
      <c r="A629" s="595" t="s">
        <v>11870</v>
      </c>
      <c r="B629" s="595" t="s">
        <v>14044</v>
      </c>
      <c r="C629" s="595" t="s">
        <v>1150</v>
      </c>
      <c r="D629" s="595" t="s">
        <v>10548</v>
      </c>
      <c r="E629" s="595" t="s">
        <v>13895</v>
      </c>
      <c r="F629" s="445"/>
      <c r="G629" s="445"/>
      <c r="H629" s="445"/>
      <c r="I629" s="445"/>
      <c r="J629" s="445"/>
      <c r="K629" s="445"/>
      <c r="L629" s="445"/>
      <c r="M629" s="445"/>
      <c r="N629" s="445"/>
      <c r="O629" s="445"/>
      <c r="P629" s="445"/>
    </row>
    <row r="630" spans="1:16">
      <c r="A630" s="595" t="s">
        <v>14045</v>
      </c>
      <c r="B630" s="595" t="s">
        <v>14046</v>
      </c>
      <c r="C630" s="595" t="s">
        <v>14047</v>
      </c>
      <c r="D630" s="445"/>
      <c r="E630" s="445"/>
      <c r="F630" s="445"/>
      <c r="G630" s="445"/>
      <c r="H630" s="445"/>
      <c r="I630" s="445"/>
      <c r="J630" s="445"/>
      <c r="K630" s="445"/>
      <c r="L630" s="445"/>
      <c r="M630" s="445"/>
      <c r="N630" s="445"/>
      <c r="O630" s="445"/>
      <c r="P630" s="445"/>
    </row>
    <row r="631" spans="1:16">
      <c r="A631" s="595" t="s">
        <v>14051</v>
      </c>
      <c r="B631" s="595" t="s">
        <v>14053</v>
      </c>
      <c r="C631" s="595" t="s">
        <v>14054</v>
      </c>
      <c r="D631" s="445"/>
      <c r="E631" s="445"/>
      <c r="F631" s="445"/>
      <c r="G631" s="445"/>
      <c r="H631" s="445"/>
      <c r="I631" s="445"/>
      <c r="J631" s="445"/>
      <c r="K631" s="445"/>
      <c r="L631" s="445"/>
      <c r="M631" s="445"/>
      <c r="N631" s="445"/>
      <c r="O631" s="445"/>
      <c r="P631" s="445"/>
    </row>
    <row r="632" spans="1:16">
      <c r="A632" s="595" t="s">
        <v>6759</v>
      </c>
      <c r="B632" s="595" t="s">
        <v>14056</v>
      </c>
      <c r="C632" s="445"/>
      <c r="D632" s="445"/>
      <c r="E632" s="445"/>
      <c r="F632" s="445"/>
      <c r="G632" s="445"/>
      <c r="H632" s="445"/>
      <c r="I632" s="445"/>
      <c r="J632" s="445"/>
      <c r="K632" s="445"/>
      <c r="L632" s="445"/>
      <c r="M632" s="445"/>
      <c r="N632" s="445"/>
      <c r="O632" s="445"/>
      <c r="P632" s="445"/>
    </row>
    <row r="633" spans="1:16">
      <c r="A633" s="595" t="s">
        <v>1894</v>
      </c>
      <c r="B633" s="595" t="s">
        <v>12390</v>
      </c>
      <c r="C633" s="595" t="s">
        <v>9329</v>
      </c>
      <c r="D633" s="595" t="s">
        <v>14029</v>
      </c>
      <c r="E633" s="445"/>
      <c r="F633" s="445"/>
      <c r="G633" s="445"/>
      <c r="H633" s="445"/>
      <c r="I633" s="445"/>
      <c r="J633" s="445"/>
      <c r="K633" s="445"/>
      <c r="L633" s="445"/>
      <c r="M633" s="445"/>
      <c r="N633" s="445"/>
      <c r="O633" s="445"/>
      <c r="P633" s="445"/>
    </row>
    <row r="634" spans="1:16">
      <c r="A634" s="595" t="s">
        <v>3942</v>
      </c>
      <c r="B634" s="595" t="s">
        <v>11080</v>
      </c>
      <c r="C634" s="445"/>
      <c r="D634" s="445"/>
      <c r="E634" s="445"/>
      <c r="F634" s="445"/>
      <c r="G634" s="445"/>
      <c r="H634" s="445"/>
      <c r="I634" s="445"/>
      <c r="J634" s="445"/>
      <c r="K634" s="445"/>
      <c r="L634" s="445"/>
      <c r="M634" s="445"/>
      <c r="N634" s="445"/>
      <c r="O634" s="445"/>
      <c r="P634" s="445"/>
    </row>
    <row r="635" spans="1:16">
      <c r="A635" s="595" t="s">
        <v>14057</v>
      </c>
      <c r="B635" s="595" t="s">
        <v>9033</v>
      </c>
      <c r="C635" s="445"/>
      <c r="D635" s="445"/>
      <c r="E635" s="445"/>
      <c r="F635" s="445"/>
      <c r="G635" s="445"/>
      <c r="H635" s="445"/>
      <c r="I635" s="445"/>
      <c r="J635" s="445"/>
      <c r="K635" s="445"/>
      <c r="L635" s="445"/>
      <c r="M635" s="445"/>
      <c r="N635" s="445"/>
      <c r="O635" s="445"/>
      <c r="P635" s="445"/>
    </row>
    <row r="636" spans="1:16">
      <c r="A636" s="595" t="s">
        <v>14059</v>
      </c>
      <c r="B636" s="595" t="s">
        <v>14061</v>
      </c>
      <c r="C636" s="595" t="s">
        <v>14062</v>
      </c>
      <c r="D636" s="445"/>
      <c r="E636" s="445"/>
      <c r="F636" s="445"/>
      <c r="G636" s="445"/>
      <c r="H636" s="445"/>
      <c r="I636" s="445"/>
      <c r="J636" s="445"/>
      <c r="K636" s="445"/>
      <c r="L636" s="445"/>
      <c r="M636" s="445"/>
      <c r="N636" s="445"/>
      <c r="O636" s="445"/>
      <c r="P636" s="445"/>
    </row>
    <row r="637" spans="1:16">
      <c r="A637" s="595" t="s">
        <v>14064</v>
      </c>
      <c r="B637" s="595" t="s">
        <v>7797</v>
      </c>
      <c r="C637" s="445"/>
      <c r="D637" s="445"/>
      <c r="E637" s="445"/>
      <c r="F637" s="445"/>
      <c r="G637" s="445"/>
      <c r="H637" s="445"/>
      <c r="I637" s="445"/>
      <c r="J637" s="445"/>
      <c r="K637" s="445"/>
      <c r="L637" s="445"/>
      <c r="M637" s="445"/>
      <c r="N637" s="445"/>
      <c r="O637" s="445"/>
      <c r="P637" s="445"/>
    </row>
    <row r="638" spans="1:16">
      <c r="A638" s="595" t="s">
        <v>10244</v>
      </c>
      <c r="B638" s="595" t="s">
        <v>14066</v>
      </c>
      <c r="C638" s="445"/>
      <c r="D638" s="445"/>
      <c r="E638" s="445"/>
      <c r="F638" s="445"/>
      <c r="G638" s="445"/>
      <c r="H638" s="445"/>
      <c r="I638" s="445"/>
      <c r="J638" s="445"/>
      <c r="K638" s="445"/>
      <c r="L638" s="445"/>
      <c r="M638" s="445"/>
      <c r="N638" s="445"/>
      <c r="O638" s="445"/>
      <c r="P638" s="445"/>
    </row>
    <row r="639" spans="1:16">
      <c r="A639" s="595" t="s">
        <v>14068</v>
      </c>
      <c r="B639" s="595" t="s">
        <v>14071</v>
      </c>
      <c r="C639" s="445"/>
      <c r="D639" s="445"/>
      <c r="E639" s="445"/>
      <c r="F639" s="445"/>
      <c r="G639" s="445"/>
      <c r="H639" s="445"/>
      <c r="I639" s="445"/>
      <c r="J639" s="445"/>
      <c r="K639" s="445"/>
      <c r="L639" s="445"/>
      <c r="M639" s="445"/>
      <c r="N639" s="445"/>
      <c r="O639" s="445"/>
      <c r="P639" s="445"/>
    </row>
    <row r="640" spans="1:16">
      <c r="A640" s="595" t="s">
        <v>14072</v>
      </c>
      <c r="B640" s="595" t="s">
        <v>14074</v>
      </c>
      <c r="C640" s="595" t="s">
        <v>14075</v>
      </c>
      <c r="D640" s="445"/>
      <c r="E640" s="445"/>
      <c r="F640" s="445"/>
      <c r="G640" s="445"/>
      <c r="H640" s="445"/>
      <c r="I640" s="445"/>
      <c r="J640" s="445"/>
      <c r="K640" s="445"/>
      <c r="L640" s="445"/>
      <c r="M640" s="445"/>
      <c r="N640" s="445"/>
      <c r="O640" s="445"/>
      <c r="P640" s="445"/>
    </row>
    <row r="641" spans="1:16">
      <c r="A641" s="595" t="s">
        <v>14076</v>
      </c>
      <c r="B641" s="595" t="s">
        <v>3531</v>
      </c>
      <c r="C641" s="595" t="s">
        <v>14078</v>
      </c>
      <c r="D641" s="595" t="s">
        <v>12475</v>
      </c>
      <c r="E641" s="595" t="s">
        <v>14079</v>
      </c>
      <c r="F641" s="445"/>
      <c r="G641" s="445"/>
      <c r="H641" s="445"/>
      <c r="I641" s="445"/>
      <c r="J641" s="445"/>
      <c r="K641" s="445"/>
      <c r="L641" s="445"/>
      <c r="M641" s="445"/>
      <c r="N641" s="445"/>
      <c r="O641" s="445"/>
      <c r="P641" s="445"/>
    </row>
    <row r="642" spans="1:16">
      <c r="A642" s="595" t="s">
        <v>3843</v>
      </c>
      <c r="B642" s="595" t="s">
        <v>14080</v>
      </c>
      <c r="C642" s="445"/>
      <c r="D642" s="445"/>
      <c r="E642" s="445"/>
      <c r="F642" s="445"/>
      <c r="G642" s="445"/>
      <c r="H642" s="445"/>
      <c r="I642" s="445"/>
      <c r="J642" s="445"/>
      <c r="K642" s="445"/>
      <c r="L642" s="445"/>
      <c r="M642" s="445"/>
      <c r="N642" s="445"/>
      <c r="O642" s="445"/>
      <c r="P642" s="445"/>
    </row>
    <row r="643" spans="1:16">
      <c r="A643" s="595" t="s">
        <v>14081</v>
      </c>
      <c r="B643" s="595" t="s">
        <v>14082</v>
      </c>
      <c r="C643" s="595" t="s">
        <v>14084</v>
      </c>
      <c r="D643" s="595" t="s">
        <v>214</v>
      </c>
      <c r="E643" s="445"/>
      <c r="F643" s="445"/>
      <c r="G643" s="445"/>
      <c r="H643" s="445"/>
      <c r="I643" s="445"/>
      <c r="J643" s="445"/>
      <c r="K643" s="445"/>
      <c r="L643" s="445"/>
      <c r="M643" s="445"/>
      <c r="N643" s="445"/>
      <c r="O643" s="445"/>
      <c r="P643" s="445"/>
    </row>
    <row r="644" spans="1:16">
      <c r="A644" s="595" t="s">
        <v>11854</v>
      </c>
      <c r="B644" s="595" t="s">
        <v>14087</v>
      </c>
      <c r="C644" s="445"/>
      <c r="D644" s="445"/>
      <c r="E644" s="445"/>
      <c r="F644" s="445"/>
      <c r="G644" s="445"/>
      <c r="H644" s="445"/>
      <c r="I644" s="445"/>
      <c r="J644" s="445"/>
      <c r="K644" s="445"/>
      <c r="L644" s="445"/>
      <c r="M644" s="445"/>
      <c r="N644" s="445"/>
      <c r="O644" s="445"/>
      <c r="P644" s="445"/>
    </row>
    <row r="645" spans="1:16">
      <c r="A645" s="595" t="s">
        <v>14090</v>
      </c>
      <c r="B645" s="595" t="s">
        <v>14092</v>
      </c>
      <c r="C645" s="445"/>
      <c r="D645" s="445"/>
      <c r="E645" s="445"/>
      <c r="F645" s="445"/>
      <c r="G645" s="445"/>
      <c r="H645" s="445"/>
      <c r="I645" s="445"/>
      <c r="J645" s="445"/>
      <c r="K645" s="445"/>
      <c r="L645" s="445"/>
      <c r="M645" s="445"/>
      <c r="N645" s="445"/>
      <c r="O645" s="445"/>
      <c r="P645" s="445"/>
    </row>
    <row r="646" spans="1:16">
      <c r="A646" s="595" t="s">
        <v>14093</v>
      </c>
      <c r="B646" s="595" t="s">
        <v>356</v>
      </c>
      <c r="C646" s="595" t="s">
        <v>12188</v>
      </c>
      <c r="D646" s="595" t="s">
        <v>4826</v>
      </c>
      <c r="E646" s="595" t="s">
        <v>10141</v>
      </c>
      <c r="F646" s="445"/>
      <c r="G646" s="445"/>
      <c r="H646" s="445"/>
      <c r="I646" s="445"/>
      <c r="J646" s="445"/>
      <c r="K646" s="445"/>
      <c r="L646" s="445"/>
      <c r="M646" s="445"/>
      <c r="N646" s="445"/>
      <c r="O646" s="445"/>
      <c r="P646" s="445"/>
    </row>
    <row r="647" spans="1:16">
      <c r="A647" s="595" t="s">
        <v>14095</v>
      </c>
      <c r="B647" s="595" t="s">
        <v>14097</v>
      </c>
      <c r="C647" s="445"/>
      <c r="D647" s="445"/>
      <c r="E647" s="445"/>
      <c r="F647" s="445"/>
      <c r="G647" s="445"/>
      <c r="H647" s="445"/>
      <c r="I647" s="445"/>
      <c r="J647" s="445"/>
      <c r="K647" s="445"/>
      <c r="L647" s="445"/>
      <c r="M647" s="445"/>
      <c r="N647" s="445"/>
      <c r="O647" s="445"/>
      <c r="P647" s="445"/>
    </row>
    <row r="648" spans="1:16">
      <c r="A648" s="595" t="s">
        <v>10775</v>
      </c>
      <c r="B648" s="595" t="s">
        <v>13651</v>
      </c>
      <c r="C648" s="595" t="s">
        <v>14101</v>
      </c>
      <c r="D648" s="445"/>
      <c r="E648" s="445"/>
      <c r="F648" s="445"/>
      <c r="G648" s="445"/>
      <c r="H648" s="445"/>
      <c r="I648" s="445"/>
      <c r="J648" s="445"/>
      <c r="K648" s="445"/>
      <c r="L648" s="445"/>
      <c r="M648" s="445"/>
      <c r="N648" s="445"/>
      <c r="O648" s="445"/>
      <c r="P648" s="445"/>
    </row>
    <row r="649" spans="1:16">
      <c r="A649" s="595" t="s">
        <v>14102</v>
      </c>
      <c r="B649" s="595" t="s">
        <v>14103</v>
      </c>
      <c r="C649" s="445"/>
      <c r="D649" s="445"/>
      <c r="E649" s="445"/>
      <c r="F649" s="445"/>
      <c r="G649" s="445"/>
      <c r="H649" s="445"/>
      <c r="I649" s="445"/>
      <c r="J649" s="445"/>
      <c r="K649" s="445"/>
      <c r="L649" s="445"/>
      <c r="M649" s="445"/>
      <c r="N649" s="445"/>
      <c r="O649" s="445"/>
      <c r="P649" s="445"/>
    </row>
    <row r="650" spans="1:16">
      <c r="A650" s="595" t="s">
        <v>14105</v>
      </c>
      <c r="B650" s="595" t="s">
        <v>11233</v>
      </c>
      <c r="C650" s="445"/>
      <c r="D650" s="445"/>
      <c r="E650" s="445"/>
      <c r="F650" s="445"/>
      <c r="G650" s="445"/>
      <c r="H650" s="445"/>
      <c r="I650" s="445"/>
      <c r="J650" s="445"/>
      <c r="K650" s="445"/>
      <c r="L650" s="445"/>
      <c r="M650" s="445"/>
      <c r="N650" s="445"/>
      <c r="O650" s="445"/>
      <c r="P650" s="445"/>
    </row>
    <row r="651" spans="1:16">
      <c r="A651" s="595" t="s">
        <v>14106</v>
      </c>
      <c r="B651" s="595" t="s">
        <v>11806</v>
      </c>
      <c r="C651" s="445"/>
      <c r="D651" s="445"/>
      <c r="E651" s="445"/>
      <c r="F651" s="445"/>
      <c r="G651" s="445"/>
      <c r="H651" s="445"/>
      <c r="I651" s="445"/>
      <c r="J651" s="445"/>
      <c r="K651" s="445"/>
      <c r="L651" s="445"/>
      <c r="M651" s="445"/>
      <c r="N651" s="445"/>
      <c r="O651" s="445"/>
      <c r="P651" s="445"/>
    </row>
    <row r="652" spans="1:16">
      <c r="A652" s="595" t="s">
        <v>14108</v>
      </c>
      <c r="B652" s="595" t="s">
        <v>12996</v>
      </c>
      <c r="C652" s="595" t="s">
        <v>14110</v>
      </c>
      <c r="D652" s="445"/>
      <c r="E652" s="445"/>
      <c r="F652" s="445"/>
      <c r="G652" s="445"/>
      <c r="H652" s="445"/>
      <c r="I652" s="445"/>
      <c r="J652" s="445"/>
      <c r="K652" s="445"/>
      <c r="L652" s="445"/>
      <c r="M652" s="445"/>
      <c r="N652" s="445"/>
      <c r="O652" s="445"/>
      <c r="P652" s="445"/>
    </row>
    <row r="653" spans="1:16">
      <c r="A653" s="595" t="s">
        <v>14111</v>
      </c>
      <c r="B653" s="595" t="s">
        <v>12405</v>
      </c>
      <c r="C653" s="445"/>
      <c r="D653" s="445"/>
      <c r="E653" s="445"/>
      <c r="F653" s="445"/>
      <c r="G653" s="445"/>
      <c r="H653" s="445"/>
      <c r="I653" s="445"/>
      <c r="J653" s="445"/>
      <c r="K653" s="445"/>
      <c r="L653" s="445"/>
      <c r="M653" s="445"/>
      <c r="N653" s="445"/>
      <c r="O653" s="445"/>
      <c r="P653" s="445"/>
    </row>
    <row r="654" spans="1:16">
      <c r="A654" s="595" t="s">
        <v>14113</v>
      </c>
      <c r="B654" s="595" t="s">
        <v>7562</v>
      </c>
      <c r="C654" s="445"/>
      <c r="D654" s="445"/>
      <c r="E654" s="445"/>
      <c r="F654" s="445"/>
      <c r="G654" s="445"/>
      <c r="H654" s="445"/>
      <c r="I654" s="445"/>
      <c r="J654" s="445"/>
      <c r="K654" s="445"/>
      <c r="L654" s="445"/>
      <c r="M654" s="445"/>
      <c r="N654" s="445"/>
      <c r="O654" s="445"/>
      <c r="P654" s="445"/>
    </row>
    <row r="655" spans="1:16">
      <c r="A655" s="595" t="s">
        <v>14114</v>
      </c>
      <c r="B655" s="595" t="s">
        <v>14115</v>
      </c>
      <c r="C655" s="595" t="s">
        <v>1588</v>
      </c>
      <c r="D655" s="595" t="s">
        <v>4284</v>
      </c>
      <c r="E655" s="445"/>
      <c r="F655" s="445"/>
      <c r="G655" s="445"/>
      <c r="H655" s="445"/>
      <c r="I655" s="445"/>
      <c r="J655" s="445"/>
      <c r="K655" s="445"/>
      <c r="L655" s="445"/>
      <c r="M655" s="445"/>
      <c r="N655" s="445"/>
      <c r="O655" s="445"/>
      <c r="P655" s="445"/>
    </row>
    <row r="656" spans="1:16">
      <c r="A656" s="595" t="s">
        <v>44</v>
      </c>
      <c r="B656" s="595" t="s">
        <v>14118</v>
      </c>
      <c r="C656" s="445"/>
      <c r="D656" s="445"/>
      <c r="E656" s="445"/>
      <c r="F656" s="445"/>
      <c r="G656" s="445"/>
      <c r="H656" s="445"/>
      <c r="I656" s="445"/>
      <c r="J656" s="445"/>
      <c r="K656" s="445"/>
      <c r="L656" s="445"/>
      <c r="M656" s="445"/>
      <c r="N656" s="445"/>
      <c r="O656" s="445"/>
      <c r="P656" s="445"/>
    </row>
    <row r="657" spans="1:16">
      <c r="A657" s="595" t="s">
        <v>14120</v>
      </c>
      <c r="B657" s="595" t="s">
        <v>14121</v>
      </c>
      <c r="C657" s="595" t="s">
        <v>4413</v>
      </c>
      <c r="D657" s="445"/>
      <c r="E657" s="445"/>
      <c r="F657" s="445"/>
      <c r="G657" s="445"/>
      <c r="H657" s="445"/>
      <c r="I657" s="445"/>
      <c r="J657" s="445"/>
      <c r="K657" s="445"/>
      <c r="L657" s="445"/>
      <c r="M657" s="445"/>
      <c r="N657" s="445"/>
      <c r="O657" s="445"/>
      <c r="P657" s="445"/>
    </row>
    <row r="658" spans="1:16">
      <c r="A658" s="595" t="s">
        <v>14122</v>
      </c>
      <c r="B658" s="595" t="s">
        <v>12936</v>
      </c>
      <c r="C658" s="445"/>
      <c r="D658" s="445"/>
      <c r="E658" s="445"/>
      <c r="F658" s="445"/>
      <c r="G658" s="445"/>
      <c r="H658" s="445"/>
      <c r="I658" s="445"/>
      <c r="J658" s="445"/>
      <c r="K658" s="445"/>
      <c r="L658" s="445"/>
      <c r="M658" s="445"/>
      <c r="N658" s="445"/>
      <c r="O658" s="445"/>
      <c r="P658" s="445"/>
    </row>
    <row r="659" spans="1:16">
      <c r="A659" s="595" t="s">
        <v>6915</v>
      </c>
      <c r="B659" s="595" t="s">
        <v>8609</v>
      </c>
      <c r="C659" s="595" t="s">
        <v>14123</v>
      </c>
      <c r="D659" s="595" t="s">
        <v>14124</v>
      </c>
      <c r="E659" s="595" t="s">
        <v>14126</v>
      </c>
      <c r="F659" s="445"/>
      <c r="G659" s="445"/>
      <c r="H659" s="445"/>
      <c r="I659" s="445"/>
      <c r="J659" s="445"/>
      <c r="K659" s="445"/>
      <c r="L659" s="445"/>
      <c r="M659" s="445"/>
      <c r="N659" s="445"/>
      <c r="O659" s="445"/>
      <c r="P659" s="445"/>
    </row>
    <row r="660" spans="1:16">
      <c r="A660" s="595" t="s">
        <v>14127</v>
      </c>
      <c r="B660" s="595" t="s">
        <v>14128</v>
      </c>
      <c r="C660" s="595" t="s">
        <v>13935</v>
      </c>
      <c r="D660" s="445"/>
      <c r="E660" s="445"/>
      <c r="F660" s="445"/>
      <c r="G660" s="445"/>
      <c r="H660" s="445"/>
      <c r="I660" s="445"/>
      <c r="J660" s="445"/>
      <c r="K660" s="445"/>
      <c r="L660" s="445"/>
      <c r="M660" s="445"/>
      <c r="N660" s="445"/>
      <c r="O660" s="445"/>
      <c r="P660" s="445"/>
    </row>
    <row r="661" spans="1:16">
      <c r="A661" s="595" t="s">
        <v>14129</v>
      </c>
      <c r="B661" s="595" t="s">
        <v>10319</v>
      </c>
      <c r="C661" s="445"/>
      <c r="D661" s="445"/>
      <c r="E661" s="445"/>
      <c r="F661" s="445"/>
      <c r="G661" s="445"/>
      <c r="H661" s="445"/>
      <c r="I661" s="445"/>
      <c r="J661" s="445"/>
      <c r="K661" s="445"/>
      <c r="L661" s="445"/>
      <c r="M661" s="445"/>
      <c r="N661" s="445"/>
      <c r="O661" s="445"/>
      <c r="P661" s="445"/>
    </row>
    <row r="662" spans="1:16">
      <c r="A662" s="595" t="s">
        <v>14130</v>
      </c>
      <c r="B662" s="595" t="s">
        <v>13468</v>
      </c>
      <c r="C662" s="445"/>
      <c r="D662" s="445"/>
      <c r="E662" s="445"/>
      <c r="F662" s="445"/>
      <c r="G662" s="445"/>
      <c r="H662" s="445"/>
      <c r="I662" s="445"/>
      <c r="J662" s="445"/>
      <c r="K662" s="445"/>
      <c r="L662" s="445"/>
      <c r="M662" s="445"/>
      <c r="N662" s="445"/>
      <c r="O662" s="445"/>
      <c r="P662" s="445"/>
    </row>
    <row r="663" spans="1:16">
      <c r="A663" s="595" t="s">
        <v>14132</v>
      </c>
      <c r="B663" s="595" t="s">
        <v>9660</v>
      </c>
      <c r="C663" s="445"/>
      <c r="D663" s="445"/>
      <c r="E663" s="445"/>
      <c r="F663" s="445"/>
      <c r="G663" s="445"/>
      <c r="H663" s="445"/>
      <c r="I663" s="445"/>
      <c r="J663" s="445"/>
      <c r="K663" s="445"/>
      <c r="L663" s="445"/>
      <c r="M663" s="445"/>
      <c r="N663" s="445"/>
      <c r="O663" s="445"/>
      <c r="P663" s="445"/>
    </row>
    <row r="664" spans="1:16">
      <c r="A664" s="595" t="s">
        <v>12653</v>
      </c>
      <c r="B664" s="595" t="s">
        <v>9360</v>
      </c>
      <c r="C664" s="445"/>
      <c r="D664" s="445"/>
      <c r="E664" s="445"/>
      <c r="F664" s="445"/>
      <c r="G664" s="445"/>
      <c r="H664" s="445"/>
      <c r="I664" s="445"/>
      <c r="J664" s="445"/>
      <c r="K664" s="445"/>
      <c r="L664" s="445"/>
      <c r="M664" s="445"/>
      <c r="N664" s="445"/>
      <c r="O664" s="445"/>
      <c r="P664" s="445"/>
    </row>
    <row r="665" spans="1:16">
      <c r="A665" s="595" t="s">
        <v>14134</v>
      </c>
      <c r="B665" s="595" t="s">
        <v>14136</v>
      </c>
      <c r="C665" s="595" t="s">
        <v>14140</v>
      </c>
      <c r="D665" s="445"/>
      <c r="E665" s="445"/>
      <c r="F665" s="445"/>
      <c r="G665" s="445"/>
      <c r="H665" s="445"/>
      <c r="I665" s="445"/>
      <c r="J665" s="445"/>
      <c r="K665" s="445"/>
      <c r="L665" s="445"/>
      <c r="M665" s="445"/>
      <c r="N665" s="445"/>
      <c r="O665" s="445"/>
      <c r="P665" s="445"/>
    </row>
    <row r="666" spans="1:16">
      <c r="A666" s="595" t="s">
        <v>14141</v>
      </c>
      <c r="B666" s="595" t="s">
        <v>14142</v>
      </c>
      <c r="C666" s="595" t="s">
        <v>2962</v>
      </c>
      <c r="D666" s="595" t="s">
        <v>8165</v>
      </c>
      <c r="E666" s="445"/>
      <c r="F666" s="445"/>
      <c r="G666" s="445"/>
      <c r="H666" s="445"/>
      <c r="I666" s="445"/>
      <c r="J666" s="445"/>
      <c r="K666" s="445"/>
      <c r="L666" s="445"/>
      <c r="M666" s="445"/>
      <c r="N666" s="445"/>
      <c r="O666" s="445"/>
      <c r="P666" s="445"/>
    </row>
    <row r="667" spans="1:16">
      <c r="A667" s="595" t="s">
        <v>14146</v>
      </c>
      <c r="B667" s="595" t="s">
        <v>6621</v>
      </c>
      <c r="C667" s="595" t="s">
        <v>14147</v>
      </c>
      <c r="D667" s="445"/>
      <c r="E667" s="445"/>
      <c r="F667" s="445"/>
      <c r="G667" s="445"/>
      <c r="H667" s="445"/>
      <c r="I667" s="445"/>
      <c r="J667" s="445"/>
      <c r="K667" s="445"/>
      <c r="L667" s="445"/>
      <c r="M667" s="445"/>
      <c r="N667" s="445"/>
      <c r="O667" s="445"/>
      <c r="P667" s="445"/>
    </row>
    <row r="668" spans="1:16">
      <c r="A668" s="595" t="s">
        <v>5856</v>
      </c>
      <c r="B668" s="595" t="s">
        <v>843</v>
      </c>
      <c r="C668" s="595" t="s">
        <v>14148</v>
      </c>
      <c r="D668" s="445"/>
      <c r="E668" s="445"/>
      <c r="F668" s="445"/>
      <c r="G668" s="445"/>
      <c r="H668" s="445"/>
      <c r="I668" s="445"/>
      <c r="J668" s="445"/>
      <c r="K668" s="445"/>
      <c r="L668" s="445"/>
      <c r="M668" s="445"/>
      <c r="N668" s="445"/>
      <c r="O668" s="445"/>
      <c r="P668" s="445"/>
    </row>
    <row r="669" spans="1:16">
      <c r="A669" s="595" t="s">
        <v>14149</v>
      </c>
      <c r="B669" s="595" t="s">
        <v>6349</v>
      </c>
      <c r="C669" s="595" t="s">
        <v>14151</v>
      </c>
      <c r="D669" s="595" t="s">
        <v>14152</v>
      </c>
      <c r="E669" s="595" t="s">
        <v>14154</v>
      </c>
      <c r="F669" s="445"/>
      <c r="G669" s="445"/>
      <c r="H669" s="445"/>
      <c r="I669" s="445"/>
      <c r="J669" s="445"/>
      <c r="K669" s="445"/>
      <c r="L669" s="445"/>
      <c r="M669" s="445"/>
      <c r="N669" s="445"/>
      <c r="O669" s="445"/>
      <c r="P669" s="445"/>
    </row>
    <row r="670" spans="1:16">
      <c r="A670" s="595" t="s">
        <v>14157</v>
      </c>
      <c r="B670" s="595" t="s">
        <v>14158</v>
      </c>
      <c r="C670" s="595" t="s">
        <v>14161</v>
      </c>
      <c r="D670" s="445"/>
      <c r="E670" s="445"/>
      <c r="F670" s="445"/>
      <c r="G670" s="445"/>
      <c r="H670" s="445"/>
      <c r="I670" s="445"/>
      <c r="J670" s="445"/>
      <c r="K670" s="445"/>
      <c r="L670" s="445"/>
      <c r="M670" s="445"/>
      <c r="N670" s="445"/>
      <c r="O670" s="445"/>
      <c r="P670" s="445"/>
    </row>
    <row r="671" spans="1:16">
      <c r="A671" s="595" t="s">
        <v>14162</v>
      </c>
      <c r="B671" s="595" t="s">
        <v>12113</v>
      </c>
      <c r="C671" s="595" t="s">
        <v>3614</v>
      </c>
      <c r="D671" s="445"/>
      <c r="E671" s="445"/>
      <c r="F671" s="445"/>
      <c r="G671" s="445"/>
      <c r="H671" s="445"/>
      <c r="I671" s="445"/>
      <c r="J671" s="445"/>
      <c r="K671" s="445"/>
      <c r="L671" s="445"/>
      <c r="M671" s="445"/>
      <c r="N671" s="445"/>
      <c r="O671" s="445"/>
      <c r="P671" s="445"/>
    </row>
    <row r="672" spans="1:16">
      <c r="A672" s="595" t="s">
        <v>8289</v>
      </c>
      <c r="B672" s="595" t="s">
        <v>1809</v>
      </c>
      <c r="C672" s="595" t="s">
        <v>14164</v>
      </c>
      <c r="D672" s="595" t="s">
        <v>14165</v>
      </c>
      <c r="E672" s="595" t="s">
        <v>14168</v>
      </c>
      <c r="F672" s="595" t="s">
        <v>14169</v>
      </c>
      <c r="G672" s="445"/>
      <c r="H672" s="445"/>
      <c r="I672" s="445"/>
      <c r="J672" s="445"/>
      <c r="K672" s="445"/>
      <c r="L672" s="445"/>
      <c r="M672" s="445"/>
      <c r="N672" s="445"/>
      <c r="O672" s="445"/>
      <c r="P672" s="445"/>
    </row>
    <row r="673" spans="1:16">
      <c r="A673" s="595" t="s">
        <v>8047</v>
      </c>
      <c r="B673" s="595" t="s">
        <v>14171</v>
      </c>
      <c r="C673" s="445"/>
      <c r="D673" s="445"/>
      <c r="E673" s="445"/>
      <c r="F673" s="445"/>
      <c r="G673" s="445"/>
      <c r="H673" s="445"/>
      <c r="I673" s="445"/>
      <c r="J673" s="445"/>
      <c r="K673" s="445"/>
      <c r="L673" s="445"/>
      <c r="M673" s="445"/>
      <c r="N673" s="445"/>
      <c r="O673" s="445"/>
      <c r="P673" s="445"/>
    </row>
    <row r="674" spans="1:16">
      <c r="A674" s="595" t="s">
        <v>14172</v>
      </c>
      <c r="B674" s="595" t="s">
        <v>14173</v>
      </c>
      <c r="C674" s="595" t="s">
        <v>14175</v>
      </c>
      <c r="D674" s="445"/>
      <c r="E674" s="445"/>
      <c r="F674" s="445"/>
      <c r="G674" s="445"/>
      <c r="H674" s="445"/>
      <c r="I674" s="445"/>
      <c r="J674" s="445"/>
      <c r="K674" s="445"/>
      <c r="L674" s="445"/>
      <c r="M674" s="445"/>
      <c r="N674" s="445"/>
      <c r="O674" s="445"/>
      <c r="P674" s="445"/>
    </row>
    <row r="675" spans="1:16">
      <c r="A675" s="595" t="s">
        <v>14176</v>
      </c>
      <c r="B675" s="595" t="s">
        <v>14178</v>
      </c>
      <c r="C675" s="445"/>
      <c r="D675" s="445"/>
      <c r="E675" s="445"/>
      <c r="F675" s="445"/>
      <c r="G675" s="445"/>
      <c r="H675" s="445"/>
      <c r="I675" s="445"/>
      <c r="J675" s="445"/>
      <c r="K675" s="445"/>
      <c r="L675" s="445"/>
      <c r="M675" s="445"/>
      <c r="N675" s="445"/>
      <c r="O675" s="445"/>
      <c r="P675" s="445"/>
    </row>
    <row r="676" spans="1:16">
      <c r="A676" s="595" t="s">
        <v>8719</v>
      </c>
      <c r="B676" s="595" t="s">
        <v>4466</v>
      </c>
      <c r="C676" s="445"/>
      <c r="D676" s="445"/>
      <c r="E676" s="445"/>
      <c r="F676" s="445"/>
      <c r="G676" s="445"/>
      <c r="H676" s="445"/>
      <c r="I676" s="445"/>
      <c r="J676" s="445"/>
      <c r="K676" s="445"/>
      <c r="L676" s="445"/>
      <c r="M676" s="445"/>
      <c r="N676" s="445"/>
      <c r="O676" s="445"/>
      <c r="P676" s="445"/>
    </row>
    <row r="677" spans="1:16">
      <c r="A677" s="595" t="s">
        <v>6553</v>
      </c>
      <c r="B677" s="595" t="s">
        <v>8965</v>
      </c>
      <c r="C677" s="445"/>
      <c r="D677" s="445"/>
      <c r="E677" s="445"/>
      <c r="F677" s="445"/>
      <c r="G677" s="445"/>
      <c r="H677" s="445"/>
      <c r="I677" s="445"/>
      <c r="J677" s="445"/>
      <c r="K677" s="445"/>
      <c r="L677" s="445"/>
      <c r="M677" s="445"/>
      <c r="N677" s="445"/>
      <c r="O677" s="445"/>
      <c r="P677" s="445"/>
    </row>
    <row r="678" spans="1:16">
      <c r="A678" s="595" t="s">
        <v>14180</v>
      </c>
      <c r="B678" s="595" t="s">
        <v>13204</v>
      </c>
      <c r="C678" s="445"/>
      <c r="D678" s="445"/>
      <c r="E678" s="445"/>
      <c r="F678" s="445"/>
      <c r="G678" s="445"/>
      <c r="H678" s="445"/>
      <c r="I678" s="445"/>
      <c r="J678" s="445"/>
      <c r="K678" s="445"/>
      <c r="L678" s="445"/>
      <c r="M678" s="445"/>
      <c r="N678" s="445"/>
      <c r="O678" s="445"/>
      <c r="P678" s="445"/>
    </row>
    <row r="679" spans="1:16">
      <c r="A679" s="595" t="s">
        <v>14181</v>
      </c>
      <c r="B679" s="595" t="s">
        <v>14182</v>
      </c>
      <c r="C679" s="445"/>
      <c r="D679" s="445"/>
      <c r="E679" s="445"/>
      <c r="F679" s="445"/>
      <c r="G679" s="445"/>
      <c r="H679" s="445"/>
      <c r="I679" s="445"/>
      <c r="J679" s="445"/>
      <c r="K679" s="445"/>
      <c r="L679" s="445"/>
      <c r="M679" s="445"/>
      <c r="N679" s="445"/>
      <c r="O679" s="445"/>
      <c r="P679" s="445"/>
    </row>
    <row r="680" spans="1:16">
      <c r="A680" s="595" t="s">
        <v>14183</v>
      </c>
      <c r="B680" s="595" t="s">
        <v>14185</v>
      </c>
      <c r="C680" s="445"/>
      <c r="D680" s="445"/>
      <c r="E680" s="445"/>
      <c r="F680" s="445"/>
      <c r="G680" s="445"/>
      <c r="H680" s="445"/>
      <c r="I680" s="445"/>
      <c r="J680" s="445"/>
      <c r="K680" s="445"/>
      <c r="L680" s="445"/>
      <c r="M680" s="445"/>
      <c r="N680" s="445"/>
      <c r="O680" s="445"/>
      <c r="P680" s="445"/>
    </row>
    <row r="681" spans="1:16">
      <c r="A681" s="595" t="s">
        <v>5584</v>
      </c>
      <c r="B681" s="595" t="s">
        <v>14187</v>
      </c>
      <c r="C681" s="445"/>
      <c r="D681" s="445"/>
      <c r="E681" s="445"/>
      <c r="F681" s="445"/>
      <c r="G681" s="445"/>
      <c r="H681" s="445"/>
      <c r="I681" s="445"/>
      <c r="J681" s="445"/>
      <c r="K681" s="445"/>
      <c r="L681" s="445"/>
      <c r="M681" s="445"/>
      <c r="N681" s="445"/>
      <c r="O681" s="445"/>
      <c r="P681" s="445"/>
    </row>
    <row r="682" spans="1:16">
      <c r="A682" s="595" t="s">
        <v>14188</v>
      </c>
      <c r="B682" s="595" t="s">
        <v>14191</v>
      </c>
      <c r="C682" s="445"/>
      <c r="D682" s="445"/>
      <c r="E682" s="445"/>
      <c r="F682" s="445"/>
      <c r="G682" s="445"/>
      <c r="H682" s="445"/>
      <c r="I682" s="445"/>
      <c r="J682" s="445"/>
      <c r="K682" s="445"/>
      <c r="L682" s="445"/>
      <c r="M682" s="445"/>
      <c r="N682" s="445"/>
      <c r="O682" s="445"/>
      <c r="P682" s="445"/>
    </row>
    <row r="683" spans="1:16">
      <c r="A683" s="595" t="s">
        <v>14193</v>
      </c>
      <c r="B683" s="595" t="s">
        <v>972</v>
      </c>
      <c r="C683" s="445"/>
      <c r="D683" s="445"/>
      <c r="E683" s="445"/>
      <c r="F683" s="445"/>
      <c r="G683" s="445"/>
      <c r="H683" s="445"/>
      <c r="I683" s="445"/>
      <c r="J683" s="445"/>
      <c r="K683" s="445"/>
      <c r="L683" s="445"/>
      <c r="M683" s="445"/>
      <c r="N683" s="445"/>
      <c r="O683" s="445"/>
      <c r="P683" s="445"/>
    </row>
    <row r="684" spans="1:16">
      <c r="A684" s="595" t="s">
        <v>11809</v>
      </c>
      <c r="B684" s="595" t="s">
        <v>14194</v>
      </c>
      <c r="C684" s="595" t="s">
        <v>14195</v>
      </c>
      <c r="D684" s="445"/>
      <c r="E684" s="445"/>
      <c r="F684" s="445"/>
      <c r="G684" s="445"/>
      <c r="H684" s="445"/>
      <c r="I684" s="445"/>
      <c r="J684" s="445"/>
      <c r="K684" s="445"/>
      <c r="L684" s="445"/>
      <c r="M684" s="445"/>
      <c r="N684" s="445"/>
      <c r="O684" s="445"/>
      <c r="P684" s="445"/>
    </row>
    <row r="685" spans="1:16">
      <c r="A685" s="595" t="s">
        <v>14196</v>
      </c>
      <c r="B685" s="595" t="s">
        <v>14198</v>
      </c>
      <c r="C685" s="445"/>
      <c r="D685" s="445"/>
      <c r="E685" s="445"/>
      <c r="F685" s="445"/>
      <c r="G685" s="445"/>
      <c r="H685" s="445"/>
      <c r="I685" s="445"/>
      <c r="J685" s="445"/>
      <c r="K685" s="445"/>
      <c r="L685" s="445"/>
      <c r="M685" s="445"/>
      <c r="N685" s="445"/>
      <c r="O685" s="445"/>
      <c r="P685" s="445"/>
    </row>
    <row r="686" spans="1:16">
      <c r="A686" s="595" t="s">
        <v>10740</v>
      </c>
      <c r="B686" s="595" t="s">
        <v>2968</v>
      </c>
      <c r="C686" s="445"/>
      <c r="D686" s="445"/>
      <c r="E686" s="445"/>
      <c r="F686" s="445"/>
      <c r="G686" s="445"/>
      <c r="H686" s="445"/>
      <c r="I686" s="445"/>
      <c r="J686" s="445"/>
      <c r="K686" s="445"/>
      <c r="L686" s="445"/>
      <c r="M686" s="445"/>
      <c r="N686" s="445"/>
      <c r="O686" s="445"/>
      <c r="P686" s="445"/>
    </row>
    <row r="687" spans="1:16">
      <c r="A687" s="595" t="s">
        <v>14200</v>
      </c>
      <c r="B687" s="595" t="s">
        <v>14201</v>
      </c>
      <c r="C687" s="445"/>
      <c r="D687" s="445"/>
      <c r="E687" s="445"/>
      <c r="F687" s="445"/>
      <c r="G687" s="445"/>
      <c r="H687" s="445"/>
      <c r="I687" s="445"/>
      <c r="J687" s="445"/>
      <c r="K687" s="445"/>
      <c r="L687" s="445"/>
      <c r="M687" s="445"/>
      <c r="N687" s="445"/>
      <c r="O687" s="445"/>
      <c r="P687" s="445"/>
    </row>
    <row r="688" spans="1:16">
      <c r="A688" s="595" t="s">
        <v>14203</v>
      </c>
      <c r="B688" s="595" t="s">
        <v>14205</v>
      </c>
      <c r="C688" s="445"/>
      <c r="D688" s="445"/>
      <c r="E688" s="445"/>
      <c r="F688" s="445"/>
      <c r="G688" s="445"/>
      <c r="H688" s="445"/>
      <c r="I688" s="445"/>
      <c r="J688" s="445"/>
      <c r="K688" s="445"/>
      <c r="L688" s="445"/>
      <c r="M688" s="445"/>
      <c r="N688" s="445"/>
      <c r="O688" s="445"/>
      <c r="P688" s="445"/>
    </row>
    <row r="689" spans="1:16">
      <c r="A689" s="595" t="s">
        <v>3311</v>
      </c>
      <c r="B689" s="595" t="s">
        <v>14206</v>
      </c>
      <c r="C689" s="445"/>
      <c r="D689" s="445"/>
      <c r="E689" s="445"/>
      <c r="F689" s="445"/>
      <c r="G689" s="445"/>
      <c r="H689" s="445"/>
      <c r="I689" s="445"/>
      <c r="J689" s="445"/>
      <c r="K689" s="445"/>
      <c r="L689" s="445"/>
      <c r="M689" s="445"/>
      <c r="N689" s="445"/>
      <c r="O689" s="445"/>
      <c r="P689" s="445"/>
    </row>
    <row r="690" spans="1:16">
      <c r="A690" s="595" t="s">
        <v>14208</v>
      </c>
      <c r="B690" s="595" t="s">
        <v>14210</v>
      </c>
      <c r="C690" s="445"/>
      <c r="D690" s="445"/>
      <c r="E690" s="445"/>
      <c r="F690" s="445"/>
      <c r="G690" s="445"/>
      <c r="H690" s="445"/>
      <c r="I690" s="445"/>
      <c r="J690" s="445"/>
      <c r="K690" s="445"/>
      <c r="L690" s="445"/>
      <c r="M690" s="445"/>
      <c r="N690" s="445"/>
      <c r="O690" s="445"/>
      <c r="P690" s="445"/>
    </row>
    <row r="691" spans="1:16">
      <c r="A691" s="595" t="s">
        <v>4520</v>
      </c>
      <c r="B691" s="595" t="s">
        <v>14211</v>
      </c>
      <c r="C691" s="595" t="s">
        <v>14213</v>
      </c>
      <c r="D691" s="445"/>
      <c r="E691" s="445"/>
      <c r="F691" s="445"/>
      <c r="G691" s="445"/>
      <c r="H691" s="445"/>
      <c r="I691" s="445"/>
      <c r="J691" s="445"/>
      <c r="K691" s="445"/>
      <c r="L691" s="445"/>
      <c r="M691" s="445"/>
      <c r="N691" s="445"/>
      <c r="O691" s="445"/>
      <c r="P691" s="445"/>
    </row>
    <row r="692" spans="1:16">
      <c r="A692" s="595" t="s">
        <v>14214</v>
      </c>
      <c r="B692" s="595" t="s">
        <v>3580</v>
      </c>
      <c r="C692" s="595" t="s">
        <v>7638</v>
      </c>
      <c r="D692" s="445"/>
      <c r="E692" s="445"/>
      <c r="F692" s="445"/>
      <c r="G692" s="445"/>
      <c r="H692" s="445"/>
      <c r="I692" s="445"/>
      <c r="J692" s="445"/>
      <c r="K692" s="445"/>
      <c r="L692" s="445"/>
      <c r="M692" s="445"/>
      <c r="N692" s="445"/>
      <c r="O692" s="445"/>
      <c r="P692" s="445"/>
    </row>
    <row r="693" spans="1:16">
      <c r="A693" s="595" t="s">
        <v>13750</v>
      </c>
      <c r="B693" s="595" t="s">
        <v>14215</v>
      </c>
      <c r="C693" s="445"/>
      <c r="D693" s="445"/>
      <c r="E693" s="445"/>
      <c r="F693" s="445"/>
      <c r="G693" s="445"/>
      <c r="H693" s="445"/>
      <c r="I693" s="445"/>
      <c r="J693" s="445"/>
      <c r="K693" s="445"/>
      <c r="L693" s="445"/>
      <c r="M693" s="445"/>
      <c r="N693" s="445"/>
      <c r="O693" s="445"/>
      <c r="P693" s="445"/>
    </row>
    <row r="694" spans="1:16">
      <c r="A694" s="595" t="s">
        <v>7410</v>
      </c>
      <c r="B694" s="595" t="s">
        <v>12544</v>
      </c>
      <c r="C694" s="445"/>
      <c r="D694" s="445"/>
      <c r="E694" s="445"/>
      <c r="F694" s="445"/>
      <c r="G694" s="445"/>
      <c r="H694" s="445"/>
      <c r="I694" s="445"/>
      <c r="J694" s="445"/>
      <c r="K694" s="445"/>
      <c r="L694" s="445"/>
      <c r="M694" s="445"/>
      <c r="N694" s="445"/>
      <c r="O694" s="445"/>
      <c r="P694" s="445"/>
    </row>
    <row r="695" spans="1:16">
      <c r="A695" s="595" t="s">
        <v>7241</v>
      </c>
      <c r="B695" s="595" t="s">
        <v>14216</v>
      </c>
      <c r="C695" s="445"/>
      <c r="D695" s="445"/>
      <c r="E695" s="445"/>
      <c r="F695" s="445"/>
      <c r="G695" s="445"/>
      <c r="H695" s="445"/>
      <c r="I695" s="445"/>
      <c r="J695" s="445"/>
      <c r="K695" s="445"/>
      <c r="L695" s="445"/>
      <c r="M695" s="445"/>
      <c r="N695" s="445"/>
      <c r="O695" s="445"/>
      <c r="P695" s="445"/>
    </row>
    <row r="696" spans="1:16">
      <c r="A696" s="595" t="s">
        <v>9755</v>
      </c>
      <c r="B696" s="595" t="s">
        <v>12733</v>
      </c>
      <c r="C696" s="595" t="s">
        <v>5985</v>
      </c>
      <c r="D696" s="445"/>
      <c r="E696" s="445"/>
      <c r="F696" s="445"/>
      <c r="G696" s="445"/>
      <c r="H696" s="445"/>
      <c r="I696" s="445"/>
      <c r="J696" s="445"/>
      <c r="K696" s="445"/>
      <c r="L696" s="445"/>
      <c r="M696" s="445"/>
      <c r="N696" s="445"/>
      <c r="O696" s="445"/>
      <c r="P696" s="445"/>
    </row>
    <row r="697" spans="1:16">
      <c r="A697" s="595" t="s">
        <v>4974</v>
      </c>
      <c r="B697" s="595" t="s">
        <v>1523</v>
      </c>
      <c r="C697" s="445"/>
      <c r="D697" s="445"/>
      <c r="E697" s="445"/>
      <c r="F697" s="445"/>
      <c r="G697" s="445"/>
      <c r="H697" s="445"/>
      <c r="I697" s="445"/>
      <c r="J697" s="445"/>
      <c r="K697" s="445"/>
      <c r="L697" s="445"/>
      <c r="M697" s="445"/>
      <c r="N697" s="445"/>
      <c r="O697" s="445"/>
      <c r="P697" s="445"/>
    </row>
    <row r="698" spans="1:16">
      <c r="A698" s="595" t="s">
        <v>14219</v>
      </c>
      <c r="B698" s="595" t="s">
        <v>12888</v>
      </c>
      <c r="C698" s="595" t="s">
        <v>3166</v>
      </c>
      <c r="D698" s="445"/>
      <c r="E698" s="445"/>
      <c r="F698" s="445"/>
      <c r="G698" s="445"/>
      <c r="H698" s="445"/>
      <c r="I698" s="445"/>
      <c r="J698" s="445"/>
      <c r="K698" s="445"/>
      <c r="L698" s="445"/>
      <c r="M698" s="445"/>
      <c r="N698" s="445"/>
      <c r="O698" s="445"/>
      <c r="P698" s="445"/>
    </row>
    <row r="699" spans="1:16">
      <c r="A699" s="595" t="s">
        <v>7428</v>
      </c>
      <c r="B699" s="595" t="s">
        <v>12544</v>
      </c>
      <c r="C699" s="445"/>
      <c r="D699" s="445"/>
      <c r="E699" s="445"/>
      <c r="F699" s="445"/>
      <c r="G699" s="445"/>
      <c r="H699" s="445"/>
      <c r="I699" s="445"/>
      <c r="J699" s="445"/>
      <c r="K699" s="445"/>
      <c r="L699" s="445"/>
      <c r="M699" s="445"/>
      <c r="N699" s="445"/>
      <c r="O699" s="445"/>
      <c r="P699" s="445"/>
    </row>
    <row r="700" spans="1:16">
      <c r="A700" s="595" t="s">
        <v>13492</v>
      </c>
      <c r="B700" s="595" t="s">
        <v>2044</v>
      </c>
      <c r="C700" s="445"/>
      <c r="D700" s="445"/>
      <c r="E700" s="445"/>
      <c r="F700" s="445"/>
      <c r="G700" s="445"/>
      <c r="H700" s="445"/>
      <c r="I700" s="445"/>
      <c r="J700" s="445"/>
      <c r="K700" s="445"/>
      <c r="L700" s="445"/>
      <c r="M700" s="445"/>
      <c r="N700" s="445"/>
      <c r="O700" s="445"/>
      <c r="P700" s="445"/>
    </row>
    <row r="701" spans="1:16">
      <c r="A701" s="595" t="s">
        <v>4474</v>
      </c>
      <c r="B701" s="595" t="s">
        <v>12256</v>
      </c>
      <c r="C701" s="445"/>
      <c r="D701" s="445"/>
      <c r="E701" s="445"/>
      <c r="F701" s="445"/>
      <c r="G701" s="445"/>
      <c r="H701" s="445"/>
      <c r="I701" s="445"/>
      <c r="J701" s="445"/>
      <c r="K701" s="445"/>
      <c r="L701" s="445"/>
      <c r="M701" s="445"/>
      <c r="N701" s="445"/>
      <c r="O701" s="445"/>
      <c r="P701" s="445"/>
    </row>
    <row r="702" spans="1:16">
      <c r="A702" s="595" t="s">
        <v>13916</v>
      </c>
      <c r="B702" s="595" t="s">
        <v>9890</v>
      </c>
      <c r="C702" s="445"/>
      <c r="D702" s="445"/>
      <c r="E702" s="445"/>
      <c r="F702" s="445"/>
      <c r="G702" s="445"/>
      <c r="H702" s="445"/>
      <c r="I702" s="445"/>
      <c r="J702" s="445"/>
      <c r="K702" s="445"/>
      <c r="L702" s="445"/>
      <c r="M702" s="445"/>
      <c r="N702" s="445"/>
      <c r="O702" s="445"/>
      <c r="P702" s="445"/>
    </row>
    <row r="703" spans="1:16">
      <c r="A703" s="595" t="s">
        <v>12988</v>
      </c>
      <c r="B703" s="595" t="s">
        <v>14221</v>
      </c>
      <c r="C703" s="595" t="s">
        <v>14223</v>
      </c>
      <c r="D703" s="595" t="s">
        <v>13129</v>
      </c>
      <c r="E703" s="595" t="s">
        <v>14224</v>
      </c>
      <c r="F703" s="595" t="s">
        <v>14225</v>
      </c>
      <c r="G703" s="445"/>
      <c r="H703" s="445"/>
      <c r="I703" s="445"/>
      <c r="J703" s="445"/>
      <c r="K703" s="445"/>
      <c r="L703" s="445"/>
      <c r="M703" s="445"/>
      <c r="N703" s="445"/>
      <c r="O703" s="445"/>
      <c r="P703" s="445"/>
    </row>
    <row r="704" spans="1:16">
      <c r="A704" s="595" t="s">
        <v>14226</v>
      </c>
      <c r="B704" s="595" t="s">
        <v>14227</v>
      </c>
      <c r="C704" s="595" t="s">
        <v>10662</v>
      </c>
      <c r="D704" s="445"/>
      <c r="E704" s="445"/>
      <c r="F704" s="445"/>
      <c r="G704" s="445"/>
      <c r="H704" s="445"/>
      <c r="I704" s="445"/>
      <c r="J704" s="445"/>
      <c r="K704" s="445"/>
      <c r="L704" s="445"/>
      <c r="M704" s="445"/>
      <c r="N704" s="445"/>
      <c r="O704" s="445"/>
      <c r="P704" s="445"/>
    </row>
    <row r="705" spans="1:16">
      <c r="A705" s="595" t="s">
        <v>14229</v>
      </c>
      <c r="B705" s="595" t="s">
        <v>12897</v>
      </c>
      <c r="C705" s="595" t="s">
        <v>12931</v>
      </c>
      <c r="D705" s="595" t="s">
        <v>12622</v>
      </c>
      <c r="E705" s="445"/>
      <c r="F705" s="445"/>
      <c r="G705" s="445"/>
      <c r="H705" s="445"/>
      <c r="I705" s="445"/>
      <c r="J705" s="445"/>
      <c r="K705" s="445"/>
      <c r="L705" s="445"/>
      <c r="M705" s="445"/>
      <c r="N705" s="445"/>
      <c r="O705" s="445"/>
      <c r="P705" s="445"/>
    </row>
    <row r="706" spans="1:16">
      <c r="A706" s="595" t="s">
        <v>14230</v>
      </c>
      <c r="B706" s="595" t="s">
        <v>14231</v>
      </c>
      <c r="C706" s="445"/>
      <c r="D706" s="445"/>
      <c r="E706" s="445"/>
      <c r="F706" s="445"/>
      <c r="G706" s="445"/>
      <c r="H706" s="445"/>
      <c r="I706" s="445"/>
      <c r="J706" s="445"/>
      <c r="K706" s="445"/>
      <c r="L706" s="445"/>
      <c r="M706" s="445"/>
      <c r="N706" s="445"/>
      <c r="O706" s="445"/>
      <c r="P706" s="445"/>
    </row>
    <row r="707" spans="1:16">
      <c r="A707" s="595" t="s">
        <v>3116</v>
      </c>
      <c r="B707" s="595" t="s">
        <v>2310</v>
      </c>
      <c r="C707" s="595" t="s">
        <v>14234</v>
      </c>
      <c r="D707" s="445"/>
      <c r="E707" s="445"/>
      <c r="F707" s="445"/>
      <c r="G707" s="445"/>
      <c r="H707" s="445"/>
      <c r="I707" s="445"/>
      <c r="J707" s="445"/>
      <c r="K707" s="445"/>
      <c r="L707" s="445"/>
      <c r="M707" s="445"/>
      <c r="N707" s="445"/>
      <c r="O707" s="445"/>
      <c r="P707" s="445"/>
    </row>
    <row r="708" spans="1:16">
      <c r="A708" s="595" t="s">
        <v>14236</v>
      </c>
      <c r="B708" s="595" t="s">
        <v>14240</v>
      </c>
      <c r="C708" s="445"/>
      <c r="D708" s="445"/>
      <c r="E708" s="445"/>
      <c r="F708" s="445"/>
      <c r="G708" s="445"/>
      <c r="H708" s="445"/>
      <c r="I708" s="445"/>
      <c r="J708" s="445"/>
      <c r="K708" s="445"/>
      <c r="L708" s="445"/>
      <c r="M708" s="445"/>
      <c r="N708" s="445"/>
      <c r="O708" s="445"/>
      <c r="P708" s="445"/>
    </row>
    <row r="709" spans="1:16">
      <c r="A709" s="595" t="s">
        <v>14241</v>
      </c>
      <c r="B709" s="595" t="s">
        <v>6131</v>
      </c>
      <c r="C709" s="445"/>
      <c r="D709" s="445"/>
      <c r="E709" s="445"/>
      <c r="F709" s="445"/>
      <c r="G709" s="445"/>
      <c r="H709" s="445"/>
      <c r="I709" s="445"/>
      <c r="J709" s="445"/>
      <c r="K709" s="445"/>
      <c r="L709" s="445"/>
      <c r="M709" s="445"/>
      <c r="N709" s="445"/>
      <c r="O709" s="445"/>
      <c r="P709" s="445"/>
    </row>
    <row r="710" spans="1:16">
      <c r="A710" s="595" t="s">
        <v>14243</v>
      </c>
      <c r="B710" s="595" t="s">
        <v>14244</v>
      </c>
      <c r="C710" s="445"/>
      <c r="D710" s="445"/>
      <c r="E710" s="445"/>
      <c r="F710" s="445"/>
      <c r="G710" s="445"/>
      <c r="H710" s="445"/>
      <c r="I710" s="445"/>
      <c r="J710" s="445"/>
      <c r="K710" s="445"/>
      <c r="L710" s="445"/>
      <c r="M710" s="445"/>
      <c r="N710" s="445"/>
      <c r="O710" s="445"/>
      <c r="P710" s="445"/>
    </row>
    <row r="711" spans="1:16">
      <c r="A711" s="595" t="s">
        <v>12671</v>
      </c>
      <c r="B711" s="595" t="s">
        <v>8883</v>
      </c>
      <c r="C711" s="445"/>
      <c r="D711" s="445"/>
      <c r="E711" s="445"/>
      <c r="F711" s="445"/>
      <c r="G711" s="445"/>
      <c r="H711" s="445"/>
      <c r="I711" s="445"/>
      <c r="J711" s="445"/>
      <c r="K711" s="445"/>
      <c r="L711" s="445"/>
      <c r="M711" s="445"/>
      <c r="N711" s="445"/>
      <c r="O711" s="445"/>
      <c r="P711" s="445"/>
    </row>
    <row r="712" spans="1:16">
      <c r="A712" s="595" t="s">
        <v>14245</v>
      </c>
      <c r="B712" s="595" t="s">
        <v>961</v>
      </c>
      <c r="C712" s="595" t="s">
        <v>12851</v>
      </c>
      <c r="D712" s="445"/>
      <c r="E712" s="445"/>
      <c r="F712" s="445"/>
      <c r="G712" s="445"/>
      <c r="H712" s="445"/>
      <c r="I712" s="445"/>
      <c r="J712" s="445"/>
      <c r="K712" s="445"/>
      <c r="L712" s="445"/>
      <c r="M712" s="445"/>
      <c r="N712" s="445"/>
      <c r="O712" s="445"/>
      <c r="P712" s="445"/>
    </row>
    <row r="713" spans="1:16">
      <c r="A713" s="595" t="s">
        <v>3252</v>
      </c>
      <c r="B713" s="595" t="s">
        <v>14246</v>
      </c>
      <c r="C713" s="445"/>
      <c r="D713" s="445"/>
      <c r="E713" s="445"/>
      <c r="F713" s="445"/>
      <c r="G713" s="445"/>
      <c r="H713" s="445"/>
      <c r="I713" s="445"/>
      <c r="J713" s="445"/>
      <c r="K713" s="445"/>
      <c r="L713" s="445"/>
      <c r="M713" s="445"/>
      <c r="N713" s="445"/>
      <c r="O713" s="445"/>
      <c r="P713" s="445"/>
    </row>
    <row r="714" spans="1:16">
      <c r="A714" s="595" t="s">
        <v>3757</v>
      </c>
      <c r="B714" s="595" t="s">
        <v>14247</v>
      </c>
      <c r="C714" s="595" t="s">
        <v>14248</v>
      </c>
      <c r="D714" s="595" t="s">
        <v>2667</v>
      </c>
      <c r="E714" s="595" t="s">
        <v>14251</v>
      </c>
      <c r="F714" s="445"/>
      <c r="G714" s="445"/>
      <c r="H714" s="445"/>
      <c r="I714" s="445"/>
      <c r="J714" s="445"/>
      <c r="K714" s="445"/>
      <c r="L714" s="445"/>
      <c r="M714" s="445"/>
      <c r="N714" s="445"/>
      <c r="O714" s="445"/>
      <c r="P714" s="445"/>
    </row>
    <row r="715" spans="1:16">
      <c r="A715" s="595" t="s">
        <v>14253</v>
      </c>
      <c r="B715" s="595" t="s">
        <v>2465</v>
      </c>
      <c r="C715" s="595" t="s">
        <v>14254</v>
      </c>
      <c r="D715" s="595" t="s">
        <v>14255</v>
      </c>
      <c r="E715" s="595" t="s">
        <v>10918</v>
      </c>
      <c r="F715" s="595" t="s">
        <v>10842</v>
      </c>
      <c r="G715" s="595" t="s">
        <v>14256</v>
      </c>
      <c r="H715" s="595" t="s">
        <v>14258</v>
      </c>
      <c r="I715" s="595" t="s">
        <v>5034</v>
      </c>
      <c r="J715" s="595" t="s">
        <v>958</v>
      </c>
      <c r="K715" s="445"/>
      <c r="L715" s="445"/>
      <c r="M715" s="445"/>
      <c r="N715" s="445"/>
      <c r="O715" s="445"/>
      <c r="P715" s="445"/>
    </row>
    <row r="716" spans="1:16">
      <c r="A716" s="595" t="s">
        <v>7202</v>
      </c>
      <c r="B716" s="595" t="s">
        <v>5574</v>
      </c>
      <c r="C716" s="595" t="s">
        <v>13862</v>
      </c>
      <c r="D716" s="445"/>
      <c r="E716" s="445"/>
      <c r="F716" s="445"/>
      <c r="G716" s="445"/>
      <c r="H716" s="445"/>
      <c r="I716" s="445"/>
      <c r="J716" s="445"/>
      <c r="K716" s="445"/>
      <c r="L716" s="445"/>
      <c r="M716" s="445"/>
      <c r="N716" s="445"/>
      <c r="O716" s="445"/>
      <c r="P716" s="445"/>
    </row>
    <row r="717" spans="1:16">
      <c r="A717" s="595" t="s">
        <v>14259</v>
      </c>
      <c r="B717" s="595" t="s">
        <v>14260</v>
      </c>
      <c r="C717" s="595" t="s">
        <v>14263</v>
      </c>
      <c r="D717" s="595" t="s">
        <v>14264</v>
      </c>
      <c r="E717" s="445"/>
      <c r="F717" s="445"/>
      <c r="G717" s="445"/>
      <c r="H717" s="445"/>
      <c r="I717" s="445"/>
      <c r="J717" s="445"/>
      <c r="K717" s="445"/>
      <c r="L717" s="445"/>
      <c r="M717" s="445"/>
      <c r="N717" s="445"/>
      <c r="O717" s="445"/>
      <c r="P717" s="445"/>
    </row>
    <row r="718" spans="1:16">
      <c r="A718" s="595" t="s">
        <v>14265</v>
      </c>
      <c r="B718" s="595" t="s">
        <v>14267</v>
      </c>
      <c r="C718" s="445"/>
      <c r="D718" s="445"/>
      <c r="E718" s="445"/>
      <c r="F718" s="445"/>
      <c r="G718" s="445"/>
      <c r="H718" s="445"/>
      <c r="I718" s="445"/>
      <c r="J718" s="445"/>
      <c r="K718" s="445"/>
      <c r="L718" s="445"/>
      <c r="M718" s="445"/>
      <c r="N718" s="445"/>
      <c r="O718" s="445"/>
      <c r="P718" s="445"/>
    </row>
    <row r="719" spans="1:16">
      <c r="A719" s="595" t="s">
        <v>14269</v>
      </c>
      <c r="B719" s="595" t="s">
        <v>14272</v>
      </c>
      <c r="C719" s="595" t="s">
        <v>5328</v>
      </c>
      <c r="D719" s="595" t="s">
        <v>14273</v>
      </c>
      <c r="E719" s="445"/>
      <c r="F719" s="445"/>
      <c r="G719" s="445"/>
      <c r="H719" s="445"/>
      <c r="I719" s="445"/>
      <c r="J719" s="445"/>
      <c r="K719" s="445"/>
      <c r="L719" s="445"/>
      <c r="M719" s="445"/>
      <c r="N719" s="445"/>
      <c r="O719" s="445"/>
      <c r="P719" s="445"/>
    </row>
    <row r="720" spans="1:16">
      <c r="A720" s="595" t="s">
        <v>10635</v>
      </c>
      <c r="B720" s="595" t="s">
        <v>14257</v>
      </c>
      <c r="C720" s="445"/>
      <c r="D720" s="445"/>
      <c r="E720" s="445"/>
      <c r="F720" s="445"/>
      <c r="G720" s="445"/>
      <c r="H720" s="445"/>
      <c r="I720" s="445"/>
      <c r="J720" s="445"/>
      <c r="K720" s="445"/>
      <c r="L720" s="445"/>
      <c r="M720" s="445"/>
      <c r="N720" s="445"/>
      <c r="O720" s="445"/>
      <c r="P720" s="445"/>
    </row>
    <row r="721" spans="1:16">
      <c r="A721" s="595" t="s">
        <v>14277</v>
      </c>
      <c r="B721" s="595" t="s">
        <v>3919</v>
      </c>
      <c r="C721" s="445"/>
      <c r="D721" s="445"/>
      <c r="E721" s="445"/>
      <c r="F721" s="445"/>
      <c r="G721" s="445"/>
      <c r="H721" s="445"/>
      <c r="I721" s="445"/>
      <c r="J721" s="445"/>
      <c r="K721" s="445"/>
      <c r="L721" s="445"/>
      <c r="M721" s="445"/>
      <c r="N721" s="445"/>
      <c r="O721" s="445"/>
      <c r="P721" s="445"/>
    </row>
    <row r="722" spans="1:16">
      <c r="A722" s="595" t="s">
        <v>10011</v>
      </c>
      <c r="B722" s="595" t="s">
        <v>14278</v>
      </c>
      <c r="C722" s="595" t="s">
        <v>14280</v>
      </c>
      <c r="D722" s="595" t="s">
        <v>7064</v>
      </c>
      <c r="E722" s="595" t="s">
        <v>14281</v>
      </c>
      <c r="F722" s="595" t="s">
        <v>14282</v>
      </c>
      <c r="G722" s="445"/>
      <c r="H722" s="445"/>
      <c r="I722" s="445"/>
      <c r="J722" s="445"/>
      <c r="K722" s="445"/>
      <c r="L722" s="445"/>
      <c r="M722" s="445"/>
      <c r="N722" s="445"/>
      <c r="O722" s="445"/>
      <c r="P722" s="445"/>
    </row>
    <row r="723" spans="1:16">
      <c r="A723" s="595" t="s">
        <v>8453</v>
      </c>
      <c r="B723" s="595" t="s">
        <v>14284</v>
      </c>
      <c r="C723" s="595" t="s">
        <v>14285</v>
      </c>
      <c r="D723" s="595" t="s">
        <v>11714</v>
      </c>
      <c r="E723" s="445"/>
      <c r="F723" s="445"/>
      <c r="G723" s="445"/>
      <c r="H723" s="445"/>
      <c r="I723" s="445"/>
      <c r="J723" s="445"/>
      <c r="K723" s="445"/>
      <c r="L723" s="445"/>
      <c r="M723" s="445"/>
      <c r="N723" s="445"/>
      <c r="O723" s="445"/>
      <c r="P723" s="445"/>
    </row>
    <row r="724" spans="1:16">
      <c r="A724" s="595" t="s">
        <v>4834</v>
      </c>
      <c r="B724" s="595" t="s">
        <v>14287</v>
      </c>
      <c r="C724" s="445"/>
      <c r="D724" s="445"/>
      <c r="E724" s="445"/>
      <c r="F724" s="445"/>
      <c r="G724" s="445"/>
      <c r="H724" s="445"/>
      <c r="I724" s="445"/>
      <c r="J724" s="445"/>
      <c r="K724" s="445"/>
      <c r="L724" s="445"/>
      <c r="M724" s="445"/>
      <c r="N724" s="445"/>
      <c r="O724" s="445"/>
      <c r="P724" s="445"/>
    </row>
    <row r="725" spans="1:16">
      <c r="A725" s="595" t="s">
        <v>125</v>
      </c>
      <c r="B725" s="595" t="s">
        <v>14288</v>
      </c>
      <c r="C725" s="595" t="s">
        <v>3004</v>
      </c>
      <c r="D725" s="445"/>
      <c r="E725" s="445"/>
      <c r="F725" s="445"/>
      <c r="G725" s="445"/>
      <c r="H725" s="445"/>
      <c r="I725" s="445"/>
      <c r="J725" s="445"/>
      <c r="K725" s="445"/>
      <c r="L725" s="445"/>
      <c r="M725" s="445"/>
      <c r="N725" s="445"/>
      <c r="O725" s="445"/>
      <c r="P725" s="445"/>
    </row>
    <row r="726" spans="1:16">
      <c r="A726" s="595" t="s">
        <v>14290</v>
      </c>
      <c r="B726" s="595" t="s">
        <v>4756</v>
      </c>
      <c r="C726" s="595" t="s">
        <v>5602</v>
      </c>
      <c r="D726" s="445"/>
      <c r="E726" s="445"/>
      <c r="F726" s="445"/>
      <c r="G726" s="445"/>
      <c r="H726" s="445"/>
      <c r="I726" s="445"/>
      <c r="J726" s="445"/>
      <c r="K726" s="445"/>
      <c r="L726" s="445"/>
      <c r="M726" s="445"/>
      <c r="N726" s="445"/>
      <c r="O726" s="445"/>
      <c r="P726" s="445"/>
    </row>
    <row r="727" spans="1:16">
      <c r="A727" s="595" t="s">
        <v>7474</v>
      </c>
      <c r="B727" s="595" t="s">
        <v>9218</v>
      </c>
      <c r="C727" s="595" t="s">
        <v>14293</v>
      </c>
      <c r="D727" s="595" t="s">
        <v>13867</v>
      </c>
      <c r="E727" s="595" t="s">
        <v>14294</v>
      </c>
      <c r="F727" s="445"/>
      <c r="G727" s="445"/>
      <c r="H727" s="445"/>
      <c r="I727" s="445"/>
      <c r="J727" s="445"/>
      <c r="K727" s="445"/>
      <c r="L727" s="445"/>
      <c r="M727" s="445"/>
      <c r="N727" s="445"/>
      <c r="O727" s="445"/>
      <c r="P727" s="445"/>
    </row>
    <row r="728" spans="1:16">
      <c r="A728" s="595" t="s">
        <v>10361</v>
      </c>
      <c r="B728" s="595" t="s">
        <v>14295</v>
      </c>
      <c r="C728" s="445"/>
      <c r="D728" s="445"/>
      <c r="E728" s="445"/>
      <c r="F728" s="445"/>
      <c r="G728" s="445"/>
      <c r="H728" s="445"/>
      <c r="I728" s="445"/>
      <c r="J728" s="445"/>
      <c r="K728" s="445"/>
      <c r="L728" s="445"/>
      <c r="M728" s="445"/>
      <c r="N728" s="445"/>
      <c r="O728" s="445"/>
      <c r="P728" s="445"/>
    </row>
    <row r="729" spans="1:16">
      <c r="A729" s="595" t="s">
        <v>10496</v>
      </c>
      <c r="B729" s="595" t="s">
        <v>5968</v>
      </c>
      <c r="C729" s="445"/>
      <c r="D729" s="445"/>
      <c r="E729" s="445"/>
      <c r="F729" s="445"/>
      <c r="G729" s="445"/>
      <c r="H729" s="445"/>
      <c r="I729" s="445"/>
      <c r="J729" s="445"/>
      <c r="K729" s="445"/>
      <c r="L729" s="445"/>
      <c r="M729" s="445"/>
      <c r="N729" s="445"/>
      <c r="O729" s="445"/>
      <c r="P729" s="445"/>
    </row>
    <row r="730" spans="1:16">
      <c r="A730" s="595" t="s">
        <v>14298</v>
      </c>
      <c r="B730" s="595" t="s">
        <v>14299</v>
      </c>
      <c r="C730" s="595" t="s">
        <v>14300</v>
      </c>
      <c r="D730" s="445"/>
      <c r="E730" s="445"/>
      <c r="F730" s="445"/>
      <c r="G730" s="445"/>
      <c r="H730" s="445"/>
      <c r="I730" s="445"/>
      <c r="J730" s="445"/>
      <c r="K730" s="445"/>
      <c r="L730" s="445"/>
      <c r="M730" s="445"/>
      <c r="N730" s="445"/>
      <c r="O730" s="445"/>
      <c r="P730" s="445"/>
    </row>
    <row r="731" spans="1:16">
      <c r="A731" s="595" t="s">
        <v>8463</v>
      </c>
      <c r="B731" s="595" t="s">
        <v>5626</v>
      </c>
      <c r="C731" s="595" t="s">
        <v>14301</v>
      </c>
      <c r="D731" s="445"/>
      <c r="E731" s="445"/>
      <c r="F731" s="445"/>
      <c r="G731" s="445"/>
      <c r="H731" s="445"/>
      <c r="I731" s="445"/>
      <c r="J731" s="445"/>
      <c r="K731" s="445"/>
      <c r="L731" s="445"/>
      <c r="M731" s="445"/>
      <c r="N731" s="445"/>
      <c r="O731" s="445"/>
      <c r="P731" s="445"/>
    </row>
    <row r="732" spans="1:16">
      <c r="A732" s="595" t="s">
        <v>2750</v>
      </c>
      <c r="B732" s="595" t="s">
        <v>1388</v>
      </c>
      <c r="C732" s="445"/>
      <c r="D732" s="445"/>
      <c r="E732" s="445"/>
      <c r="F732" s="445"/>
      <c r="G732" s="445"/>
      <c r="H732" s="445"/>
      <c r="I732" s="445"/>
      <c r="J732" s="445"/>
      <c r="K732" s="445"/>
      <c r="L732" s="445"/>
      <c r="M732" s="445"/>
      <c r="N732" s="445"/>
      <c r="O732" s="445"/>
      <c r="P732" s="445"/>
    </row>
    <row r="733" spans="1:16">
      <c r="A733" s="595" t="s">
        <v>14302</v>
      </c>
      <c r="B733" s="595" t="s">
        <v>5557</v>
      </c>
      <c r="C733" s="595" t="s">
        <v>1337</v>
      </c>
      <c r="D733" s="445"/>
      <c r="E733" s="445"/>
      <c r="F733" s="445"/>
      <c r="G733" s="445"/>
      <c r="H733" s="445"/>
      <c r="I733" s="445"/>
      <c r="J733" s="445"/>
      <c r="K733" s="445"/>
      <c r="L733" s="445"/>
      <c r="M733" s="445"/>
      <c r="N733" s="445"/>
      <c r="O733" s="445"/>
      <c r="P733" s="445"/>
    </row>
    <row r="734" spans="1:16">
      <c r="A734" s="595" t="s">
        <v>14305</v>
      </c>
      <c r="B734" s="595" t="s">
        <v>11939</v>
      </c>
      <c r="C734" s="595" t="s">
        <v>14306</v>
      </c>
      <c r="D734" s="445"/>
      <c r="E734" s="445"/>
      <c r="F734" s="445"/>
      <c r="G734" s="445"/>
      <c r="H734" s="445"/>
      <c r="I734" s="445"/>
      <c r="J734" s="445"/>
      <c r="K734" s="445"/>
      <c r="L734" s="445"/>
      <c r="M734" s="445"/>
      <c r="N734" s="445"/>
      <c r="O734" s="445"/>
      <c r="P734" s="445"/>
    </row>
    <row r="735" spans="1:16">
      <c r="A735" s="595" t="s">
        <v>14307</v>
      </c>
      <c r="B735" s="595" t="s">
        <v>14310</v>
      </c>
      <c r="C735" s="445"/>
      <c r="D735" s="445"/>
      <c r="E735" s="445"/>
      <c r="F735" s="445"/>
      <c r="G735" s="445"/>
      <c r="H735" s="445"/>
      <c r="I735" s="445"/>
      <c r="J735" s="445"/>
      <c r="K735" s="445"/>
      <c r="L735" s="445"/>
      <c r="M735" s="445"/>
      <c r="N735" s="445"/>
      <c r="O735" s="445"/>
      <c r="P735" s="445"/>
    </row>
    <row r="736" spans="1:16">
      <c r="A736" s="595" t="s">
        <v>14312</v>
      </c>
      <c r="B736" s="595" t="s">
        <v>14314</v>
      </c>
      <c r="C736" s="445"/>
      <c r="D736" s="445"/>
      <c r="E736" s="445"/>
      <c r="F736" s="445"/>
      <c r="G736" s="445"/>
      <c r="H736" s="445"/>
      <c r="I736" s="445"/>
      <c r="J736" s="445"/>
      <c r="K736" s="445"/>
      <c r="L736" s="445"/>
      <c r="M736" s="445"/>
      <c r="N736" s="445"/>
      <c r="O736" s="445"/>
      <c r="P736" s="445"/>
    </row>
    <row r="737" spans="1:16">
      <c r="A737" s="595" t="s">
        <v>14317</v>
      </c>
      <c r="B737" s="595" t="s">
        <v>4411</v>
      </c>
      <c r="C737" s="595" t="s">
        <v>14318</v>
      </c>
      <c r="D737" s="595" t="s">
        <v>5029</v>
      </c>
      <c r="E737" s="445"/>
      <c r="F737" s="445"/>
      <c r="G737" s="445"/>
      <c r="H737" s="445"/>
      <c r="I737" s="445"/>
      <c r="J737" s="445"/>
      <c r="K737" s="445"/>
      <c r="L737" s="445"/>
      <c r="M737" s="445"/>
      <c r="N737" s="445"/>
      <c r="O737" s="445"/>
      <c r="P737" s="445"/>
    </row>
    <row r="738" spans="1:16">
      <c r="A738" s="595" t="s">
        <v>14320</v>
      </c>
      <c r="B738" s="595" t="s">
        <v>12581</v>
      </c>
      <c r="C738" s="595" t="s">
        <v>14321</v>
      </c>
      <c r="D738" s="595" t="s">
        <v>14322</v>
      </c>
      <c r="E738" s="445"/>
      <c r="F738" s="445"/>
      <c r="G738" s="445"/>
      <c r="H738" s="445"/>
      <c r="I738" s="445"/>
      <c r="J738" s="445"/>
      <c r="K738" s="445"/>
      <c r="L738" s="445"/>
      <c r="M738" s="445"/>
      <c r="N738" s="445"/>
      <c r="O738" s="445"/>
      <c r="P738" s="445"/>
    </row>
    <row r="739" spans="1:16">
      <c r="A739" s="595" t="s">
        <v>13131</v>
      </c>
      <c r="B739" s="595" t="s">
        <v>14299</v>
      </c>
      <c r="C739" s="595" t="s">
        <v>5296</v>
      </c>
      <c r="D739" s="595" t="s">
        <v>14325</v>
      </c>
      <c r="E739" s="445"/>
      <c r="F739" s="445"/>
      <c r="G739" s="445"/>
      <c r="H739" s="445"/>
      <c r="I739" s="445"/>
      <c r="J739" s="445"/>
      <c r="K739" s="445"/>
      <c r="L739" s="445"/>
      <c r="M739" s="445"/>
      <c r="N739" s="445"/>
      <c r="O739" s="445"/>
      <c r="P739" s="445"/>
    </row>
    <row r="740" spans="1:16">
      <c r="A740" s="595" t="s">
        <v>14326</v>
      </c>
      <c r="B740" s="595" t="s">
        <v>14328</v>
      </c>
      <c r="C740" s="595" t="s">
        <v>2710</v>
      </c>
      <c r="D740" s="445"/>
      <c r="E740" s="445"/>
      <c r="F740" s="445"/>
      <c r="G740" s="445"/>
      <c r="H740" s="445"/>
      <c r="I740" s="445"/>
      <c r="J740" s="445"/>
      <c r="K740" s="445"/>
      <c r="L740" s="445"/>
      <c r="M740" s="445"/>
      <c r="N740" s="445"/>
      <c r="O740" s="445"/>
      <c r="P740" s="445"/>
    </row>
    <row r="741" spans="1:16">
      <c r="A741" s="595" t="s">
        <v>8169</v>
      </c>
      <c r="B741" s="595" t="s">
        <v>14329</v>
      </c>
      <c r="C741" s="445"/>
      <c r="D741" s="445"/>
      <c r="E741" s="445"/>
      <c r="F741" s="445"/>
      <c r="G741" s="445"/>
      <c r="H741" s="445"/>
      <c r="I741" s="445"/>
      <c r="J741" s="445"/>
      <c r="K741" s="445"/>
      <c r="L741" s="445"/>
      <c r="M741" s="445"/>
      <c r="N741" s="445"/>
      <c r="O741" s="445"/>
      <c r="P741" s="445"/>
    </row>
    <row r="742" spans="1:16">
      <c r="A742" s="595" t="s">
        <v>621</v>
      </c>
      <c r="B742" s="595" t="s">
        <v>14331</v>
      </c>
      <c r="C742" s="595" t="s">
        <v>14094</v>
      </c>
      <c r="D742" s="445"/>
      <c r="E742" s="445"/>
      <c r="F742" s="445"/>
      <c r="G742" s="445"/>
      <c r="H742" s="445"/>
      <c r="I742" s="445"/>
      <c r="J742" s="445"/>
      <c r="K742" s="445"/>
      <c r="L742" s="445"/>
      <c r="M742" s="445"/>
      <c r="N742" s="445"/>
      <c r="O742" s="445"/>
      <c r="P742" s="445"/>
    </row>
    <row r="743" spans="1:16">
      <c r="A743" s="595" t="s">
        <v>14332</v>
      </c>
      <c r="B743" s="595" t="s">
        <v>2495</v>
      </c>
      <c r="C743" s="445"/>
      <c r="D743" s="445"/>
      <c r="E743" s="445"/>
      <c r="F743" s="445"/>
      <c r="G743" s="445"/>
      <c r="H743" s="445"/>
      <c r="I743" s="445"/>
      <c r="J743" s="445"/>
      <c r="K743" s="445"/>
      <c r="L743" s="445"/>
      <c r="M743" s="445"/>
      <c r="N743" s="445"/>
      <c r="O743" s="445"/>
      <c r="P743" s="445"/>
    </row>
    <row r="744" spans="1:16">
      <c r="A744" s="595" t="s">
        <v>14333</v>
      </c>
      <c r="B744" s="595" t="s">
        <v>7035</v>
      </c>
      <c r="C744" s="595" t="s">
        <v>14334</v>
      </c>
      <c r="D744" s="445"/>
      <c r="E744" s="445"/>
      <c r="F744" s="445"/>
      <c r="G744" s="445"/>
      <c r="H744" s="445"/>
      <c r="I744" s="445"/>
      <c r="J744" s="445"/>
      <c r="K744" s="445"/>
      <c r="L744" s="445"/>
      <c r="M744" s="445"/>
      <c r="N744" s="445"/>
      <c r="O744" s="445"/>
      <c r="P744" s="445"/>
    </row>
    <row r="745" spans="1:16">
      <c r="A745" s="595" t="s">
        <v>14335</v>
      </c>
      <c r="B745" s="595" t="s">
        <v>14337</v>
      </c>
      <c r="C745" s="445"/>
      <c r="D745" s="445"/>
      <c r="E745" s="445"/>
      <c r="F745" s="445"/>
      <c r="G745" s="445"/>
      <c r="H745" s="445"/>
      <c r="I745" s="445"/>
      <c r="J745" s="445"/>
      <c r="K745" s="445"/>
      <c r="L745" s="445"/>
      <c r="M745" s="445"/>
      <c r="N745" s="445"/>
      <c r="O745" s="445"/>
      <c r="P745" s="445"/>
    </row>
    <row r="746" spans="1:16">
      <c r="A746" s="595" t="s">
        <v>7788</v>
      </c>
      <c r="B746" s="595" t="s">
        <v>12581</v>
      </c>
      <c r="C746" s="595" t="s">
        <v>14338</v>
      </c>
      <c r="D746" s="445"/>
      <c r="E746" s="445"/>
      <c r="F746" s="445"/>
      <c r="G746" s="445"/>
      <c r="H746" s="445"/>
      <c r="I746" s="445"/>
      <c r="J746" s="445"/>
      <c r="K746" s="445"/>
      <c r="L746" s="445"/>
      <c r="M746" s="445"/>
      <c r="N746" s="445"/>
      <c r="O746" s="445"/>
      <c r="P746" s="445"/>
    </row>
    <row r="747" spans="1:16">
      <c r="A747" s="595" t="s">
        <v>14341</v>
      </c>
      <c r="B747" s="595" t="s">
        <v>14022</v>
      </c>
      <c r="C747" s="445"/>
      <c r="D747" s="445"/>
      <c r="E747" s="445"/>
      <c r="F747" s="445"/>
      <c r="G747" s="445"/>
      <c r="H747" s="445"/>
      <c r="I747" s="445"/>
      <c r="J747" s="445"/>
      <c r="K747" s="445"/>
      <c r="L747" s="445"/>
      <c r="M747" s="445"/>
      <c r="N747" s="445"/>
      <c r="O747" s="445"/>
      <c r="P747" s="445"/>
    </row>
    <row r="748" spans="1:16">
      <c r="A748" s="595" t="s">
        <v>14343</v>
      </c>
      <c r="B748" s="595" t="s">
        <v>12018</v>
      </c>
      <c r="C748" s="595" t="s">
        <v>14344</v>
      </c>
      <c r="D748" s="445"/>
      <c r="E748" s="445"/>
      <c r="F748" s="445"/>
      <c r="G748" s="445"/>
      <c r="H748" s="445"/>
      <c r="I748" s="445"/>
      <c r="J748" s="445"/>
      <c r="K748" s="445"/>
      <c r="L748" s="445"/>
      <c r="M748" s="445"/>
      <c r="N748" s="445"/>
      <c r="O748" s="445"/>
      <c r="P748" s="445"/>
    </row>
    <row r="749" spans="1:16">
      <c r="A749" s="595" t="s">
        <v>14347</v>
      </c>
      <c r="B749" s="595" t="s">
        <v>14350</v>
      </c>
      <c r="C749" s="595" t="s">
        <v>14351</v>
      </c>
      <c r="D749" s="445"/>
      <c r="E749" s="445"/>
      <c r="F749" s="445"/>
      <c r="G749" s="445"/>
      <c r="H749" s="445"/>
      <c r="I749" s="445"/>
      <c r="J749" s="445"/>
      <c r="K749" s="445"/>
      <c r="L749" s="445"/>
      <c r="M749" s="445"/>
      <c r="N749" s="445"/>
      <c r="O749" s="445"/>
      <c r="P749" s="445"/>
    </row>
    <row r="750" spans="1:16">
      <c r="A750" s="595" t="s">
        <v>11553</v>
      </c>
      <c r="B750" s="595" t="s">
        <v>14353</v>
      </c>
      <c r="C750" s="595" t="s">
        <v>8896</v>
      </c>
      <c r="D750" s="595" t="s">
        <v>14354</v>
      </c>
      <c r="E750" s="595" t="s">
        <v>14355</v>
      </c>
      <c r="F750" s="595" t="s">
        <v>11712</v>
      </c>
      <c r="G750" s="445"/>
      <c r="H750" s="445"/>
      <c r="I750" s="445"/>
      <c r="J750" s="445"/>
      <c r="K750" s="445"/>
      <c r="L750" s="445"/>
      <c r="M750" s="445"/>
      <c r="N750" s="445"/>
      <c r="O750" s="445"/>
      <c r="P750" s="445"/>
    </row>
    <row r="751" spans="1:16">
      <c r="A751" s="595" t="s">
        <v>14357</v>
      </c>
      <c r="B751" s="595" t="s">
        <v>9375</v>
      </c>
      <c r="C751" s="595" t="s">
        <v>14358</v>
      </c>
      <c r="D751" s="595" t="s">
        <v>14359</v>
      </c>
      <c r="E751" s="595" t="s">
        <v>12581</v>
      </c>
      <c r="F751" s="595" t="s">
        <v>11467</v>
      </c>
      <c r="G751" s="445"/>
      <c r="H751" s="445"/>
      <c r="I751" s="445"/>
      <c r="J751" s="445"/>
      <c r="K751" s="445"/>
      <c r="L751" s="445"/>
      <c r="M751" s="445"/>
      <c r="N751" s="445"/>
      <c r="O751" s="445"/>
      <c r="P751" s="445"/>
    </row>
    <row r="752" spans="1:16">
      <c r="A752" s="595" t="s">
        <v>14362</v>
      </c>
      <c r="B752" s="595" t="s">
        <v>433</v>
      </c>
      <c r="C752" s="445"/>
      <c r="D752" s="445"/>
      <c r="E752" s="445"/>
      <c r="F752" s="445"/>
      <c r="G752" s="445"/>
      <c r="H752" s="445"/>
      <c r="I752" s="445"/>
      <c r="J752" s="445"/>
      <c r="K752" s="445"/>
      <c r="L752" s="445"/>
      <c r="M752" s="445"/>
      <c r="N752" s="445"/>
      <c r="O752" s="445"/>
      <c r="P752" s="445"/>
    </row>
    <row r="753" spans="1:16">
      <c r="A753" s="595" t="s">
        <v>14363</v>
      </c>
      <c r="B753" s="595" t="s">
        <v>11368</v>
      </c>
      <c r="C753" s="595" t="s">
        <v>14364</v>
      </c>
      <c r="D753" s="595" t="s">
        <v>14365</v>
      </c>
      <c r="E753" s="595" t="s">
        <v>9800</v>
      </c>
      <c r="F753" s="445"/>
      <c r="G753" s="445"/>
      <c r="H753" s="445"/>
      <c r="I753" s="445"/>
      <c r="J753" s="445"/>
      <c r="K753" s="445"/>
      <c r="L753" s="445"/>
      <c r="M753" s="445"/>
      <c r="N753" s="445"/>
      <c r="O753" s="445"/>
      <c r="P753" s="445"/>
    </row>
    <row r="754" spans="1:16">
      <c r="A754" s="595" t="s">
        <v>10571</v>
      </c>
      <c r="B754" s="595" t="s">
        <v>406</v>
      </c>
      <c r="C754" s="595" t="s">
        <v>8829</v>
      </c>
      <c r="D754" s="445"/>
      <c r="E754" s="445"/>
      <c r="F754" s="445"/>
      <c r="G754" s="445"/>
      <c r="H754" s="445"/>
      <c r="I754" s="445"/>
      <c r="J754" s="445"/>
      <c r="K754" s="445"/>
      <c r="L754" s="445"/>
      <c r="M754" s="445"/>
      <c r="N754" s="445"/>
      <c r="O754" s="445"/>
      <c r="P754" s="445"/>
    </row>
    <row r="755" spans="1:16">
      <c r="A755" s="595" t="s">
        <v>14366</v>
      </c>
      <c r="B755" s="595" t="s">
        <v>14368</v>
      </c>
      <c r="C755" s="445"/>
      <c r="D755" s="445"/>
      <c r="E755" s="445"/>
      <c r="F755" s="445"/>
      <c r="G755" s="445"/>
      <c r="H755" s="445"/>
      <c r="I755" s="445"/>
      <c r="J755" s="445"/>
      <c r="K755" s="445"/>
      <c r="L755" s="445"/>
      <c r="M755" s="445"/>
      <c r="N755" s="445"/>
      <c r="O755" s="445"/>
      <c r="P755" s="445"/>
    </row>
    <row r="756" spans="1:16">
      <c r="A756" s="595" t="s">
        <v>14369</v>
      </c>
      <c r="B756" s="595" t="s">
        <v>9144</v>
      </c>
      <c r="C756" s="445"/>
      <c r="D756" s="445"/>
      <c r="E756" s="445"/>
      <c r="F756" s="445"/>
      <c r="G756" s="445"/>
      <c r="H756" s="445"/>
      <c r="I756" s="445"/>
      <c r="J756" s="445"/>
      <c r="K756" s="445"/>
      <c r="L756" s="445"/>
      <c r="M756" s="445"/>
      <c r="N756" s="445"/>
      <c r="O756" s="445"/>
      <c r="P756" s="445"/>
    </row>
    <row r="757" spans="1:16">
      <c r="A757" s="595" t="s">
        <v>14370</v>
      </c>
      <c r="B757" s="595" t="s">
        <v>14371</v>
      </c>
      <c r="C757" s="445"/>
      <c r="D757" s="445"/>
      <c r="E757" s="445"/>
      <c r="F757" s="445"/>
      <c r="G757" s="445"/>
      <c r="H757" s="445"/>
      <c r="I757" s="445"/>
      <c r="J757" s="445"/>
      <c r="K757" s="445"/>
      <c r="L757" s="445"/>
      <c r="M757" s="445"/>
      <c r="N757" s="445"/>
      <c r="O757" s="445"/>
      <c r="P757" s="445"/>
    </row>
    <row r="758" spans="1:16">
      <c r="A758" s="595" t="s">
        <v>14373</v>
      </c>
      <c r="B758" s="595" t="s">
        <v>14375</v>
      </c>
      <c r="C758" s="445"/>
      <c r="D758" s="445"/>
      <c r="E758" s="445"/>
      <c r="F758" s="445"/>
      <c r="G758" s="445"/>
      <c r="H758" s="445"/>
      <c r="I758" s="445"/>
      <c r="J758" s="445"/>
      <c r="K758" s="445"/>
      <c r="L758" s="445"/>
      <c r="M758" s="445"/>
      <c r="N758" s="445"/>
      <c r="O758" s="445"/>
      <c r="P758" s="445"/>
    </row>
    <row r="759" spans="1:16">
      <c r="A759" s="595" t="s">
        <v>14377</v>
      </c>
      <c r="B759" s="595" t="s">
        <v>14378</v>
      </c>
      <c r="C759" s="595" t="s">
        <v>14379</v>
      </c>
      <c r="D759" s="445"/>
      <c r="E759" s="445"/>
      <c r="F759" s="445"/>
      <c r="G759" s="445"/>
      <c r="H759" s="445"/>
      <c r="I759" s="445"/>
      <c r="J759" s="445"/>
      <c r="K759" s="445"/>
      <c r="L759" s="445"/>
      <c r="M759" s="445"/>
      <c r="N759" s="445"/>
      <c r="O759" s="445"/>
      <c r="P759" s="445"/>
    </row>
    <row r="760" spans="1:16">
      <c r="A760" s="595" t="s">
        <v>13733</v>
      </c>
      <c r="B760" s="595" t="s">
        <v>6048</v>
      </c>
      <c r="C760" s="445"/>
      <c r="D760" s="445"/>
      <c r="E760" s="445"/>
      <c r="F760" s="445"/>
      <c r="G760" s="445"/>
      <c r="H760" s="445"/>
      <c r="I760" s="445"/>
      <c r="J760" s="445"/>
      <c r="K760" s="445"/>
      <c r="L760" s="445"/>
      <c r="M760" s="445"/>
      <c r="N760" s="445"/>
      <c r="O760" s="445"/>
      <c r="P760" s="445"/>
    </row>
    <row r="761" spans="1:16">
      <c r="A761" s="595" t="s">
        <v>14383</v>
      </c>
      <c r="B761" s="595" t="s">
        <v>7389</v>
      </c>
      <c r="C761" s="595" t="s">
        <v>14384</v>
      </c>
      <c r="D761" s="595" t="s">
        <v>13211</v>
      </c>
      <c r="E761" s="445"/>
      <c r="F761" s="445"/>
      <c r="G761" s="445"/>
      <c r="H761" s="445"/>
      <c r="I761" s="445"/>
      <c r="J761" s="445"/>
      <c r="K761" s="445"/>
      <c r="L761" s="445"/>
      <c r="M761" s="445"/>
      <c r="N761" s="445"/>
      <c r="O761" s="445"/>
      <c r="P761" s="445"/>
    </row>
    <row r="762" spans="1:16">
      <c r="A762" s="595" t="s">
        <v>1380</v>
      </c>
      <c r="B762" s="595" t="s">
        <v>14379</v>
      </c>
      <c r="C762" s="445"/>
      <c r="D762" s="445"/>
      <c r="E762" s="445"/>
      <c r="F762" s="445"/>
      <c r="G762" s="445"/>
      <c r="H762" s="445"/>
      <c r="I762" s="445"/>
      <c r="J762" s="445"/>
      <c r="K762" s="445"/>
      <c r="L762" s="445"/>
      <c r="M762" s="445"/>
      <c r="N762" s="445"/>
      <c r="O762" s="445"/>
      <c r="P762" s="445"/>
    </row>
    <row r="763" spans="1:16">
      <c r="A763" s="595" t="s">
        <v>14386</v>
      </c>
      <c r="B763" s="595" t="s">
        <v>14387</v>
      </c>
      <c r="C763" s="595" t="s">
        <v>14388</v>
      </c>
      <c r="D763" s="595" t="s">
        <v>14391</v>
      </c>
      <c r="E763" s="595" t="s">
        <v>14393</v>
      </c>
      <c r="F763" s="445"/>
      <c r="G763" s="445"/>
      <c r="H763" s="445"/>
      <c r="I763" s="445"/>
      <c r="J763" s="445"/>
      <c r="K763" s="445"/>
      <c r="L763" s="445"/>
      <c r="M763" s="445"/>
      <c r="N763" s="445"/>
      <c r="O763" s="445"/>
      <c r="P763" s="445"/>
    </row>
    <row r="764" spans="1:16">
      <c r="A764" s="595" t="s">
        <v>14394</v>
      </c>
      <c r="B764" s="595" t="s">
        <v>7544</v>
      </c>
      <c r="C764" s="445"/>
      <c r="D764" s="445"/>
      <c r="E764" s="445"/>
      <c r="F764" s="445"/>
      <c r="G764" s="445"/>
      <c r="H764" s="445"/>
      <c r="I764" s="445"/>
      <c r="J764" s="445"/>
      <c r="K764" s="445"/>
      <c r="L764" s="445"/>
      <c r="M764" s="445"/>
      <c r="N764" s="445"/>
      <c r="O764" s="445"/>
      <c r="P764" s="445"/>
    </row>
    <row r="765" spans="1:16">
      <c r="A765" s="595" t="s">
        <v>181</v>
      </c>
      <c r="B765" s="595" t="s">
        <v>8941</v>
      </c>
      <c r="C765" s="595" t="s">
        <v>9939</v>
      </c>
      <c r="D765" s="595" t="s">
        <v>14397</v>
      </c>
      <c r="E765" s="445"/>
      <c r="F765" s="445"/>
      <c r="G765" s="445"/>
      <c r="H765" s="445"/>
      <c r="I765" s="445"/>
      <c r="J765" s="445"/>
      <c r="K765" s="445"/>
      <c r="L765" s="445"/>
      <c r="M765" s="445"/>
      <c r="N765" s="445"/>
      <c r="O765" s="445"/>
      <c r="P765" s="445"/>
    </row>
    <row r="766" spans="1:16">
      <c r="A766" s="595" t="s">
        <v>14398</v>
      </c>
      <c r="B766" s="595" t="s">
        <v>14401</v>
      </c>
      <c r="C766" s="595" t="s">
        <v>11769</v>
      </c>
      <c r="D766" s="445"/>
      <c r="E766" s="445"/>
      <c r="F766" s="445"/>
      <c r="G766" s="445"/>
      <c r="H766" s="445"/>
      <c r="I766" s="445"/>
      <c r="J766" s="445"/>
      <c r="K766" s="445"/>
      <c r="L766" s="445"/>
      <c r="M766" s="445"/>
      <c r="N766" s="445"/>
      <c r="O766" s="445"/>
      <c r="P766" s="445"/>
    </row>
    <row r="767" spans="1:16">
      <c r="A767" s="595" t="s">
        <v>14402</v>
      </c>
      <c r="B767" s="595" t="s">
        <v>8209</v>
      </c>
      <c r="C767" s="595" t="s">
        <v>917</v>
      </c>
      <c r="D767" s="595" t="s">
        <v>12224</v>
      </c>
      <c r="E767" s="595" t="s">
        <v>14403</v>
      </c>
      <c r="F767" s="445"/>
      <c r="G767" s="445"/>
      <c r="H767" s="445"/>
      <c r="I767" s="445"/>
      <c r="J767" s="445"/>
      <c r="K767" s="445"/>
      <c r="L767" s="445"/>
      <c r="M767" s="445"/>
      <c r="N767" s="445"/>
      <c r="O767" s="445"/>
      <c r="P767" s="445"/>
    </row>
    <row r="768" spans="1:16">
      <c r="A768" s="595" t="s">
        <v>14404</v>
      </c>
      <c r="B768" s="595" t="s">
        <v>14322</v>
      </c>
      <c r="C768" s="445"/>
      <c r="D768" s="445"/>
      <c r="E768" s="445"/>
      <c r="F768" s="445"/>
      <c r="G768" s="445"/>
      <c r="H768" s="445"/>
      <c r="I768" s="445"/>
      <c r="J768" s="445"/>
      <c r="K768" s="445"/>
      <c r="L768" s="445"/>
      <c r="M768" s="445"/>
      <c r="N768" s="445"/>
      <c r="O768" s="445"/>
      <c r="P768" s="445"/>
    </row>
    <row r="769" spans="1:16">
      <c r="A769" s="595" t="s">
        <v>14405</v>
      </c>
      <c r="B769" s="595" t="s">
        <v>14407</v>
      </c>
      <c r="C769" s="445"/>
      <c r="D769" s="445"/>
      <c r="E769" s="445"/>
      <c r="F769" s="445"/>
      <c r="G769" s="445"/>
      <c r="H769" s="445"/>
      <c r="I769" s="445"/>
      <c r="J769" s="445"/>
      <c r="K769" s="445"/>
      <c r="L769" s="445"/>
      <c r="M769" s="445"/>
      <c r="N769" s="445"/>
      <c r="O769" s="445"/>
      <c r="P769" s="445"/>
    </row>
    <row r="770" spans="1:16">
      <c r="A770" s="595" t="s">
        <v>10428</v>
      </c>
      <c r="B770" s="595" t="s">
        <v>13853</v>
      </c>
      <c r="C770" s="445"/>
      <c r="D770" s="445"/>
      <c r="E770" s="445"/>
      <c r="F770" s="445"/>
      <c r="G770" s="445"/>
      <c r="H770" s="445"/>
      <c r="I770" s="445"/>
      <c r="J770" s="445"/>
      <c r="K770" s="445"/>
      <c r="L770" s="445"/>
      <c r="M770" s="445"/>
      <c r="N770" s="445"/>
      <c r="O770" s="445"/>
      <c r="P770" s="445"/>
    </row>
    <row r="771" spans="1:16">
      <c r="A771" s="595" t="s">
        <v>10625</v>
      </c>
      <c r="B771" s="595" t="s">
        <v>14408</v>
      </c>
      <c r="C771" s="595" t="s">
        <v>14410</v>
      </c>
      <c r="D771" s="595" t="s">
        <v>809</v>
      </c>
      <c r="E771" s="445"/>
      <c r="F771" s="445"/>
      <c r="G771" s="445"/>
      <c r="H771" s="445"/>
      <c r="I771" s="445"/>
      <c r="J771" s="445"/>
      <c r="K771" s="445"/>
      <c r="L771" s="445"/>
      <c r="M771" s="445"/>
      <c r="N771" s="445"/>
      <c r="O771" s="445"/>
      <c r="P771" s="445"/>
    </row>
    <row r="772" spans="1:16">
      <c r="A772" s="595" t="s">
        <v>4770</v>
      </c>
      <c r="B772" s="595" t="s">
        <v>4171</v>
      </c>
      <c r="C772" s="445"/>
      <c r="D772" s="445"/>
      <c r="E772" s="445"/>
      <c r="F772" s="445"/>
      <c r="G772" s="445"/>
      <c r="H772" s="445"/>
      <c r="I772" s="445"/>
      <c r="J772" s="445"/>
      <c r="K772" s="445"/>
      <c r="L772" s="445"/>
      <c r="M772" s="445"/>
      <c r="N772" s="445"/>
      <c r="O772" s="445"/>
      <c r="P772" s="445"/>
    </row>
    <row r="773" spans="1:16">
      <c r="A773" s="595" t="s">
        <v>14413</v>
      </c>
      <c r="B773" s="595" t="s">
        <v>14415</v>
      </c>
      <c r="C773" s="445"/>
      <c r="D773" s="445"/>
      <c r="E773" s="445"/>
      <c r="F773" s="445"/>
      <c r="G773" s="445"/>
      <c r="H773" s="445"/>
      <c r="I773" s="445"/>
      <c r="J773" s="445"/>
      <c r="K773" s="445"/>
      <c r="L773" s="445"/>
      <c r="M773" s="445"/>
      <c r="N773" s="445"/>
      <c r="O773" s="445"/>
      <c r="P773" s="445"/>
    </row>
    <row r="774" spans="1:16">
      <c r="A774" s="595" t="s">
        <v>14417</v>
      </c>
      <c r="B774" s="595" t="s">
        <v>14418</v>
      </c>
      <c r="C774" s="445"/>
      <c r="D774" s="445"/>
      <c r="E774" s="445"/>
      <c r="F774" s="445"/>
      <c r="G774" s="445"/>
      <c r="H774" s="445"/>
      <c r="I774" s="445"/>
      <c r="J774" s="445"/>
      <c r="K774" s="445"/>
      <c r="L774" s="445"/>
      <c r="M774" s="445"/>
      <c r="N774" s="445"/>
      <c r="O774" s="445"/>
      <c r="P774" s="445"/>
    </row>
    <row r="775" spans="1:16">
      <c r="A775" s="595" t="s">
        <v>14419</v>
      </c>
      <c r="B775" s="595" t="s">
        <v>14421</v>
      </c>
      <c r="C775" s="445"/>
      <c r="D775" s="445"/>
      <c r="E775" s="445"/>
      <c r="F775" s="445"/>
      <c r="G775" s="445"/>
      <c r="H775" s="445"/>
      <c r="I775" s="445"/>
      <c r="J775" s="445"/>
      <c r="K775" s="445"/>
      <c r="L775" s="445"/>
      <c r="M775" s="445"/>
      <c r="N775" s="445"/>
      <c r="O775" s="445"/>
      <c r="P775" s="445"/>
    </row>
    <row r="776" spans="1:16">
      <c r="A776" s="595" t="s">
        <v>14423</v>
      </c>
      <c r="B776" s="595" t="s">
        <v>12443</v>
      </c>
      <c r="C776" s="595" t="s">
        <v>14424</v>
      </c>
      <c r="D776" s="445"/>
      <c r="E776" s="445"/>
      <c r="F776" s="445"/>
      <c r="G776" s="445"/>
      <c r="H776" s="445"/>
      <c r="I776" s="445"/>
      <c r="J776" s="445"/>
      <c r="K776" s="445"/>
      <c r="L776" s="445"/>
      <c r="M776" s="445"/>
      <c r="N776" s="445"/>
      <c r="O776" s="445"/>
      <c r="P776" s="445"/>
    </row>
    <row r="777" spans="1:16">
      <c r="A777" s="595" t="s">
        <v>14426</v>
      </c>
      <c r="B777" s="595" t="s">
        <v>14429</v>
      </c>
      <c r="C777" s="595" t="s">
        <v>14430</v>
      </c>
      <c r="D777" s="595" t="s">
        <v>14431</v>
      </c>
      <c r="E777" s="595" t="s">
        <v>5630</v>
      </c>
      <c r="F777" s="445"/>
      <c r="G777" s="445"/>
      <c r="H777" s="445"/>
      <c r="I777" s="445"/>
      <c r="J777" s="445"/>
      <c r="K777" s="445"/>
      <c r="L777" s="445"/>
      <c r="M777" s="445"/>
      <c r="N777" s="445"/>
      <c r="O777" s="445"/>
      <c r="P777" s="445"/>
    </row>
    <row r="778" spans="1:16">
      <c r="A778" s="595" t="s">
        <v>8088</v>
      </c>
      <c r="B778" s="595" t="s">
        <v>6733</v>
      </c>
      <c r="C778" s="595" t="s">
        <v>14432</v>
      </c>
      <c r="D778" s="445"/>
      <c r="E778" s="445"/>
      <c r="F778" s="445"/>
      <c r="G778" s="445"/>
      <c r="H778" s="445"/>
      <c r="I778" s="445"/>
      <c r="J778" s="445"/>
      <c r="K778" s="445"/>
      <c r="L778" s="445"/>
      <c r="M778" s="445"/>
      <c r="N778" s="445"/>
      <c r="O778" s="445"/>
      <c r="P778" s="445"/>
    </row>
    <row r="779" spans="1:16">
      <c r="A779" s="595" t="s">
        <v>1707</v>
      </c>
      <c r="B779" s="595" t="s">
        <v>11576</v>
      </c>
      <c r="C779" s="595" t="s">
        <v>14433</v>
      </c>
      <c r="D779" s="595" t="s">
        <v>5983</v>
      </c>
      <c r="E779" s="595" t="s">
        <v>14436</v>
      </c>
      <c r="F779" s="445"/>
      <c r="G779" s="445"/>
      <c r="H779" s="445"/>
      <c r="I779" s="445"/>
      <c r="J779" s="445"/>
      <c r="K779" s="445"/>
      <c r="L779" s="445"/>
      <c r="M779" s="445"/>
      <c r="N779" s="445"/>
      <c r="O779" s="445"/>
      <c r="P779" s="445"/>
    </row>
    <row r="780" spans="1:16">
      <c r="A780" s="595" t="s">
        <v>14437</v>
      </c>
      <c r="B780" s="595" t="s">
        <v>14438</v>
      </c>
      <c r="C780" s="595" t="s">
        <v>14439</v>
      </c>
      <c r="D780" s="595" t="s">
        <v>14441</v>
      </c>
      <c r="E780" s="595" t="s">
        <v>5186</v>
      </c>
      <c r="F780" s="445"/>
      <c r="G780" s="445"/>
      <c r="H780" s="445"/>
      <c r="I780" s="445"/>
      <c r="J780" s="445"/>
      <c r="K780" s="445"/>
      <c r="L780" s="445"/>
      <c r="M780" s="445"/>
      <c r="N780" s="445"/>
      <c r="O780" s="445"/>
      <c r="P780" s="445"/>
    </row>
    <row r="781" spans="1:16">
      <c r="A781" s="595" t="s">
        <v>2699</v>
      </c>
      <c r="B781" s="595" t="s">
        <v>14443</v>
      </c>
      <c r="C781" s="445"/>
      <c r="D781" s="445"/>
      <c r="E781" s="445"/>
      <c r="F781" s="445"/>
      <c r="G781" s="445"/>
      <c r="H781" s="445"/>
      <c r="I781" s="445"/>
      <c r="J781" s="445"/>
      <c r="K781" s="445"/>
      <c r="L781" s="445"/>
      <c r="M781" s="445"/>
      <c r="N781" s="445"/>
      <c r="O781" s="445"/>
      <c r="P781" s="445"/>
    </row>
    <row r="782" spans="1:16">
      <c r="A782" s="595" t="s">
        <v>14445</v>
      </c>
      <c r="B782" s="595" t="s">
        <v>14449</v>
      </c>
      <c r="C782" s="445"/>
      <c r="D782" s="445"/>
      <c r="E782" s="445"/>
      <c r="F782" s="445"/>
      <c r="G782" s="445"/>
      <c r="H782" s="445"/>
      <c r="I782" s="445"/>
      <c r="J782" s="445"/>
      <c r="K782" s="445"/>
      <c r="L782" s="445"/>
      <c r="M782" s="445"/>
      <c r="N782" s="445"/>
      <c r="O782" s="445"/>
      <c r="P782" s="445"/>
    </row>
    <row r="783" spans="1:16">
      <c r="A783" s="595" t="s">
        <v>7227</v>
      </c>
      <c r="B783" s="595" t="s">
        <v>14451</v>
      </c>
      <c r="C783" s="595" t="s">
        <v>1562</v>
      </c>
      <c r="D783" s="595" t="s">
        <v>9228</v>
      </c>
      <c r="E783" s="445"/>
      <c r="F783" s="445"/>
      <c r="G783" s="445"/>
      <c r="H783" s="445"/>
      <c r="I783" s="445"/>
      <c r="J783" s="445"/>
      <c r="K783" s="445"/>
      <c r="L783" s="445"/>
      <c r="M783" s="445"/>
      <c r="N783" s="445"/>
      <c r="O783" s="445"/>
      <c r="P783" s="445"/>
    </row>
    <row r="784" spans="1:16">
      <c r="A784" s="595" t="s">
        <v>13150</v>
      </c>
      <c r="B784" s="595" t="s">
        <v>14454</v>
      </c>
      <c r="C784" s="595" t="s">
        <v>14457</v>
      </c>
      <c r="D784" s="595" t="s">
        <v>9532</v>
      </c>
      <c r="E784" s="595" t="s">
        <v>14458</v>
      </c>
      <c r="F784" s="595" t="s">
        <v>4297</v>
      </c>
      <c r="G784" s="445"/>
      <c r="H784" s="445"/>
      <c r="I784" s="445"/>
      <c r="J784" s="445"/>
      <c r="K784" s="445"/>
      <c r="L784" s="445"/>
      <c r="M784" s="445"/>
      <c r="N784" s="445"/>
      <c r="O784" s="445"/>
      <c r="P784" s="445"/>
    </row>
    <row r="785" spans="1:16">
      <c r="A785" s="595" t="s">
        <v>14460</v>
      </c>
      <c r="B785" s="595" t="s">
        <v>1571</v>
      </c>
      <c r="C785" s="595" t="s">
        <v>8709</v>
      </c>
      <c r="D785" s="595" t="s">
        <v>14463</v>
      </c>
      <c r="E785" s="595" t="s">
        <v>14465</v>
      </c>
      <c r="F785" s="445"/>
      <c r="G785" s="445"/>
      <c r="H785" s="445"/>
      <c r="I785" s="445"/>
      <c r="J785" s="445"/>
      <c r="K785" s="445"/>
      <c r="L785" s="445"/>
      <c r="M785" s="445"/>
      <c r="N785" s="445"/>
      <c r="O785" s="445"/>
      <c r="P785" s="445"/>
    </row>
    <row r="786" spans="1:16">
      <c r="A786" s="595" t="s">
        <v>14466</v>
      </c>
      <c r="B786" s="595" t="s">
        <v>14467</v>
      </c>
      <c r="C786" s="595" t="s">
        <v>11730</v>
      </c>
      <c r="D786" s="595" t="s">
        <v>8175</v>
      </c>
      <c r="E786" s="595" t="s">
        <v>14468</v>
      </c>
      <c r="F786" s="445"/>
      <c r="G786" s="445"/>
      <c r="H786" s="445"/>
      <c r="I786" s="445"/>
      <c r="J786" s="445"/>
      <c r="K786" s="445"/>
      <c r="L786" s="445"/>
      <c r="M786" s="445"/>
      <c r="N786" s="445"/>
      <c r="O786" s="445"/>
      <c r="P786" s="445"/>
    </row>
    <row r="787" spans="1:16">
      <c r="A787" s="595" t="s">
        <v>14470</v>
      </c>
      <c r="B787" s="595" t="s">
        <v>5482</v>
      </c>
      <c r="C787" s="445"/>
      <c r="D787" s="445"/>
      <c r="E787" s="445"/>
      <c r="F787" s="445"/>
      <c r="G787" s="445"/>
      <c r="H787" s="445"/>
      <c r="I787" s="445"/>
      <c r="J787" s="445"/>
      <c r="K787" s="445"/>
      <c r="L787" s="445"/>
      <c r="M787" s="445"/>
      <c r="N787" s="445"/>
      <c r="O787" s="445"/>
      <c r="P787" s="445"/>
    </row>
    <row r="788" spans="1:16">
      <c r="A788" s="595" t="s">
        <v>8164</v>
      </c>
      <c r="B788" s="595" t="s">
        <v>14472</v>
      </c>
      <c r="C788" s="595" t="s">
        <v>654</v>
      </c>
      <c r="D788" s="445"/>
      <c r="E788" s="445"/>
      <c r="F788" s="445"/>
      <c r="G788" s="445"/>
      <c r="H788" s="445"/>
      <c r="I788" s="445"/>
      <c r="J788" s="445"/>
      <c r="K788" s="445"/>
      <c r="L788" s="445"/>
      <c r="M788" s="445"/>
      <c r="N788" s="445"/>
      <c r="O788" s="445"/>
      <c r="P788" s="445"/>
    </row>
    <row r="789" spans="1:16">
      <c r="A789" s="595" t="s">
        <v>12507</v>
      </c>
      <c r="B789" s="595" t="s">
        <v>4613</v>
      </c>
      <c r="C789" s="595" t="s">
        <v>14473</v>
      </c>
      <c r="D789" s="445"/>
      <c r="E789" s="445"/>
      <c r="F789" s="445"/>
      <c r="G789" s="445"/>
      <c r="H789" s="445"/>
      <c r="I789" s="445"/>
      <c r="J789" s="445"/>
      <c r="K789" s="445"/>
      <c r="L789" s="445"/>
      <c r="M789" s="445"/>
      <c r="N789" s="445"/>
      <c r="O789" s="445"/>
      <c r="P789" s="445"/>
    </row>
    <row r="790" spans="1:16">
      <c r="A790" s="595" t="s">
        <v>14475</v>
      </c>
      <c r="B790" s="595" t="s">
        <v>10494</v>
      </c>
      <c r="C790" s="595" t="s">
        <v>13732</v>
      </c>
      <c r="D790" s="445"/>
      <c r="E790" s="445"/>
      <c r="F790" s="445"/>
      <c r="G790" s="445"/>
      <c r="H790" s="445"/>
      <c r="I790" s="445"/>
      <c r="J790" s="445"/>
      <c r="K790" s="445"/>
      <c r="L790" s="445"/>
      <c r="M790" s="445"/>
      <c r="N790" s="445"/>
      <c r="O790" s="445"/>
      <c r="P790" s="445"/>
    </row>
    <row r="791" spans="1:16">
      <c r="A791" s="595" t="s">
        <v>14478</v>
      </c>
      <c r="B791" s="595" t="s">
        <v>2132</v>
      </c>
      <c r="C791" s="445"/>
      <c r="D791" s="445"/>
      <c r="E791" s="445"/>
      <c r="F791" s="445"/>
      <c r="G791" s="445"/>
      <c r="H791" s="445"/>
      <c r="I791" s="445"/>
      <c r="J791" s="445"/>
      <c r="K791" s="445"/>
      <c r="L791" s="445"/>
      <c r="M791" s="445"/>
      <c r="N791" s="445"/>
      <c r="O791" s="445"/>
      <c r="P791" s="445"/>
    </row>
    <row r="792" spans="1:16">
      <c r="A792" s="595" t="s">
        <v>14480</v>
      </c>
      <c r="B792" s="595" t="s">
        <v>11945</v>
      </c>
      <c r="C792" s="595" t="s">
        <v>7366</v>
      </c>
      <c r="D792" s="595" t="s">
        <v>12568</v>
      </c>
      <c r="E792" s="445"/>
      <c r="F792" s="445"/>
      <c r="G792" s="445"/>
      <c r="H792" s="445"/>
      <c r="I792" s="445"/>
      <c r="J792" s="445"/>
      <c r="K792" s="445"/>
      <c r="L792" s="445"/>
      <c r="M792" s="445"/>
      <c r="N792" s="445"/>
      <c r="O792" s="445"/>
      <c r="P792" s="445"/>
    </row>
    <row r="793" spans="1:16">
      <c r="A793" s="595" t="s">
        <v>14482</v>
      </c>
      <c r="B793" s="595" t="s">
        <v>2621</v>
      </c>
      <c r="C793" s="445"/>
      <c r="D793" s="445"/>
      <c r="E793" s="445"/>
      <c r="F793" s="445"/>
      <c r="G793" s="445"/>
      <c r="H793" s="445"/>
      <c r="I793" s="445"/>
      <c r="J793" s="445"/>
      <c r="K793" s="445"/>
      <c r="L793" s="445"/>
      <c r="M793" s="445"/>
      <c r="N793" s="445"/>
      <c r="O793" s="445"/>
      <c r="P793" s="445"/>
    </row>
    <row r="794" spans="1:16">
      <c r="A794" s="595" t="s">
        <v>11151</v>
      </c>
      <c r="B794" s="595" t="s">
        <v>10525</v>
      </c>
      <c r="C794" s="595" t="s">
        <v>4001</v>
      </c>
      <c r="D794" s="445"/>
      <c r="E794" s="445"/>
      <c r="F794" s="445"/>
      <c r="G794" s="445"/>
      <c r="H794" s="445"/>
      <c r="I794" s="445"/>
      <c r="J794" s="445"/>
      <c r="K794" s="445"/>
      <c r="L794" s="445"/>
      <c r="M794" s="445"/>
      <c r="N794" s="445"/>
      <c r="O794" s="445"/>
      <c r="P794" s="445"/>
    </row>
    <row r="795" spans="1:16">
      <c r="A795" s="595" t="s">
        <v>8377</v>
      </c>
      <c r="B795" s="595" t="s">
        <v>14483</v>
      </c>
      <c r="C795" s="445"/>
      <c r="D795" s="445"/>
      <c r="E795" s="445"/>
      <c r="F795" s="445"/>
      <c r="G795" s="445"/>
      <c r="H795" s="445"/>
      <c r="I795" s="445"/>
      <c r="J795" s="445"/>
      <c r="K795" s="445"/>
      <c r="L795" s="445"/>
      <c r="M795" s="445"/>
      <c r="N795" s="445"/>
      <c r="O795" s="445"/>
      <c r="P795" s="445"/>
    </row>
    <row r="796" spans="1:16">
      <c r="A796" s="595" t="s">
        <v>14485</v>
      </c>
      <c r="B796" s="595" t="s">
        <v>14486</v>
      </c>
      <c r="C796" s="595" t="s">
        <v>13500</v>
      </c>
      <c r="D796" s="445"/>
      <c r="E796" s="445"/>
      <c r="F796" s="445"/>
      <c r="G796" s="445"/>
      <c r="H796" s="445"/>
      <c r="I796" s="445"/>
      <c r="J796" s="445"/>
      <c r="K796" s="445"/>
      <c r="L796" s="445"/>
      <c r="M796" s="445"/>
      <c r="N796" s="445"/>
      <c r="O796" s="445"/>
      <c r="P796" s="445"/>
    </row>
    <row r="797" spans="1:16">
      <c r="A797" s="595" t="s">
        <v>14488</v>
      </c>
      <c r="B797" s="595" t="s">
        <v>14489</v>
      </c>
      <c r="C797" s="595" t="s">
        <v>14490</v>
      </c>
      <c r="D797" s="595" t="s">
        <v>9243</v>
      </c>
      <c r="E797" s="595" t="s">
        <v>14492</v>
      </c>
      <c r="F797" s="595" t="s">
        <v>7166</v>
      </c>
      <c r="G797" s="445"/>
      <c r="H797" s="445"/>
      <c r="I797" s="445"/>
      <c r="J797" s="445"/>
      <c r="K797" s="445"/>
      <c r="L797" s="445"/>
      <c r="M797" s="445"/>
      <c r="N797" s="445"/>
      <c r="O797" s="445"/>
      <c r="P797" s="445"/>
    </row>
    <row r="798" spans="1:16">
      <c r="A798" s="595" t="s">
        <v>13080</v>
      </c>
      <c r="B798" s="595" t="s">
        <v>14494</v>
      </c>
      <c r="C798" s="445"/>
      <c r="D798" s="445"/>
      <c r="E798" s="445"/>
      <c r="F798" s="445"/>
      <c r="G798" s="445"/>
      <c r="H798" s="445"/>
      <c r="I798" s="445"/>
      <c r="J798" s="445"/>
      <c r="K798" s="445"/>
      <c r="L798" s="445"/>
      <c r="M798" s="445"/>
      <c r="N798" s="445"/>
      <c r="O798" s="445"/>
      <c r="P798" s="445"/>
    </row>
    <row r="799" spans="1:16">
      <c r="A799" s="595" t="s">
        <v>14496</v>
      </c>
      <c r="B799" s="595" t="s">
        <v>14497</v>
      </c>
      <c r="C799" s="445"/>
      <c r="D799" s="445"/>
      <c r="E799" s="445"/>
      <c r="F799" s="445"/>
      <c r="G799" s="445"/>
      <c r="H799" s="445"/>
      <c r="I799" s="445"/>
      <c r="J799" s="445"/>
      <c r="K799" s="445"/>
      <c r="L799" s="445"/>
      <c r="M799" s="445"/>
      <c r="N799" s="445"/>
      <c r="O799" s="445"/>
      <c r="P799" s="445"/>
    </row>
    <row r="800" spans="1:16">
      <c r="A800" s="595" t="s">
        <v>14499</v>
      </c>
      <c r="B800" s="595" t="s">
        <v>14501</v>
      </c>
      <c r="C800" s="445"/>
      <c r="D800" s="445"/>
      <c r="E800" s="445"/>
      <c r="F800" s="445"/>
      <c r="G800" s="445"/>
      <c r="H800" s="445"/>
      <c r="I800" s="445"/>
      <c r="J800" s="445"/>
      <c r="K800" s="445"/>
      <c r="L800" s="445"/>
      <c r="M800" s="445"/>
      <c r="N800" s="445"/>
      <c r="O800" s="445"/>
      <c r="P800" s="445"/>
    </row>
    <row r="801" spans="1:16">
      <c r="A801" s="595" t="s">
        <v>14503</v>
      </c>
      <c r="B801" s="595" t="s">
        <v>14505</v>
      </c>
      <c r="C801" s="445"/>
      <c r="D801" s="445"/>
      <c r="E801" s="445"/>
      <c r="F801" s="445"/>
      <c r="G801" s="445"/>
      <c r="H801" s="445"/>
      <c r="I801" s="445"/>
      <c r="J801" s="445"/>
      <c r="K801" s="445"/>
      <c r="L801" s="445"/>
      <c r="M801" s="445"/>
      <c r="N801" s="445"/>
      <c r="O801" s="445"/>
      <c r="P801" s="445"/>
    </row>
    <row r="802" spans="1:16">
      <c r="A802" s="595" t="s">
        <v>7614</v>
      </c>
      <c r="B802" s="595" t="s">
        <v>14506</v>
      </c>
      <c r="C802" s="595" t="s">
        <v>9647</v>
      </c>
      <c r="D802" s="445"/>
      <c r="E802" s="445"/>
      <c r="F802" s="445"/>
      <c r="G802" s="445"/>
      <c r="H802" s="445"/>
      <c r="I802" s="445"/>
      <c r="J802" s="445"/>
      <c r="K802" s="445"/>
      <c r="L802" s="445"/>
      <c r="M802" s="445"/>
      <c r="N802" s="445"/>
      <c r="O802" s="445"/>
      <c r="P802" s="445"/>
    </row>
    <row r="803" spans="1:16">
      <c r="A803" s="595" t="s">
        <v>14508</v>
      </c>
      <c r="B803" s="595" t="s">
        <v>14509</v>
      </c>
      <c r="C803" s="595" t="s">
        <v>9647</v>
      </c>
      <c r="D803" s="445"/>
      <c r="E803" s="445"/>
      <c r="F803" s="445"/>
      <c r="G803" s="445"/>
      <c r="H803" s="445"/>
      <c r="I803" s="445"/>
      <c r="J803" s="445"/>
      <c r="K803" s="445"/>
      <c r="L803" s="445"/>
      <c r="M803" s="445"/>
      <c r="N803" s="445"/>
      <c r="O803" s="445"/>
      <c r="P803" s="445"/>
    </row>
    <row r="804" spans="1:16">
      <c r="A804" s="595" t="s">
        <v>14510</v>
      </c>
      <c r="B804" s="595" t="s">
        <v>14513</v>
      </c>
      <c r="C804" s="595" t="s">
        <v>9647</v>
      </c>
      <c r="D804" s="445"/>
      <c r="E804" s="445"/>
      <c r="F804" s="445"/>
      <c r="G804" s="445"/>
      <c r="H804" s="445"/>
      <c r="I804" s="445"/>
      <c r="J804" s="445"/>
      <c r="K804" s="445"/>
      <c r="L804" s="445"/>
      <c r="M804" s="445"/>
      <c r="N804" s="445"/>
      <c r="O804" s="445"/>
      <c r="P804" s="445"/>
    </row>
    <row r="805" spans="1:16">
      <c r="A805" s="595" t="s">
        <v>14515</v>
      </c>
      <c r="B805" s="595" t="s">
        <v>9647</v>
      </c>
      <c r="C805" s="445"/>
      <c r="D805" s="445"/>
      <c r="E805" s="445"/>
      <c r="F805" s="445"/>
      <c r="G805" s="445"/>
      <c r="H805" s="445"/>
      <c r="I805" s="445"/>
      <c r="J805" s="445"/>
      <c r="K805" s="445"/>
      <c r="L805" s="445"/>
      <c r="M805" s="445"/>
      <c r="N805" s="445"/>
      <c r="O805" s="445"/>
      <c r="P805" s="445"/>
    </row>
    <row r="806" spans="1:16">
      <c r="A806" s="595" t="s">
        <v>6231</v>
      </c>
      <c r="B806" s="595" t="s">
        <v>9647</v>
      </c>
      <c r="C806" s="445"/>
      <c r="D806" s="445"/>
      <c r="E806" s="445"/>
      <c r="F806" s="445"/>
      <c r="G806" s="445"/>
      <c r="H806" s="445"/>
      <c r="I806" s="445"/>
      <c r="J806" s="445"/>
      <c r="K806" s="445"/>
      <c r="L806" s="445"/>
      <c r="M806" s="445"/>
      <c r="N806" s="445"/>
      <c r="O806" s="445"/>
      <c r="P806" s="445"/>
    </row>
    <row r="807" spans="1:16">
      <c r="A807" s="595" t="s">
        <v>14516</v>
      </c>
      <c r="B807" s="595" t="s">
        <v>9647</v>
      </c>
      <c r="C807" s="445"/>
      <c r="D807" s="445"/>
      <c r="E807" s="445"/>
      <c r="F807" s="445"/>
      <c r="G807" s="445"/>
      <c r="H807" s="445"/>
      <c r="I807" s="445"/>
      <c r="J807" s="445"/>
      <c r="K807" s="445"/>
      <c r="L807" s="445"/>
      <c r="M807" s="445"/>
      <c r="N807" s="445"/>
      <c r="O807" s="445"/>
      <c r="P807" s="445"/>
    </row>
    <row r="808" spans="1:16">
      <c r="A808" s="595" t="s">
        <v>14517</v>
      </c>
      <c r="B808" s="595" t="s">
        <v>9647</v>
      </c>
      <c r="C808" s="445"/>
      <c r="D808" s="445"/>
      <c r="E808" s="445"/>
      <c r="F808" s="445"/>
      <c r="G808" s="445"/>
      <c r="H808" s="445"/>
      <c r="I808" s="445"/>
      <c r="J808" s="445"/>
      <c r="K808" s="445"/>
      <c r="L808" s="445"/>
      <c r="M808" s="445"/>
      <c r="N808" s="445"/>
      <c r="O808" s="445"/>
      <c r="P808" s="445"/>
    </row>
    <row r="809" spans="1:16">
      <c r="A809" s="595" t="s">
        <v>3431</v>
      </c>
      <c r="B809" s="595" t="s">
        <v>9647</v>
      </c>
      <c r="C809" s="445"/>
      <c r="D809" s="445"/>
      <c r="E809" s="445"/>
      <c r="F809" s="445"/>
      <c r="G809" s="445"/>
      <c r="H809" s="445"/>
      <c r="I809" s="445"/>
      <c r="J809" s="445"/>
      <c r="K809" s="445"/>
      <c r="L809" s="445"/>
      <c r="M809" s="445"/>
      <c r="N809" s="445"/>
      <c r="O809" s="445"/>
      <c r="P809" s="445"/>
    </row>
    <row r="810" spans="1:16">
      <c r="A810" s="595" t="s">
        <v>8476</v>
      </c>
      <c r="B810" s="595" t="s">
        <v>14424</v>
      </c>
      <c r="C810" s="595" t="s">
        <v>9647</v>
      </c>
      <c r="D810" s="445"/>
      <c r="E810" s="445"/>
      <c r="F810" s="445"/>
      <c r="G810" s="445"/>
      <c r="H810" s="445"/>
      <c r="I810" s="445"/>
      <c r="J810" s="445"/>
      <c r="K810" s="445"/>
      <c r="L810" s="445"/>
      <c r="M810" s="445"/>
      <c r="N810" s="445"/>
      <c r="O810" s="445"/>
      <c r="P810" s="445"/>
    </row>
    <row r="811" spans="1:16">
      <c r="A811" s="595" t="s">
        <v>14520</v>
      </c>
      <c r="B811" s="595" t="s">
        <v>14521</v>
      </c>
      <c r="C811" s="595" t="s">
        <v>4610</v>
      </c>
      <c r="D811" s="595" t="s">
        <v>14523</v>
      </c>
      <c r="E811" s="445"/>
      <c r="F811" s="445"/>
      <c r="G811" s="445"/>
      <c r="H811" s="445"/>
      <c r="I811" s="445"/>
      <c r="J811" s="445"/>
      <c r="K811" s="445"/>
      <c r="L811" s="445"/>
      <c r="M811" s="445"/>
      <c r="N811" s="445"/>
      <c r="O811" s="445"/>
      <c r="P811" s="445"/>
    </row>
    <row r="812" spans="1:16">
      <c r="A812" s="595" t="s">
        <v>14524</v>
      </c>
      <c r="B812" s="595" t="s">
        <v>14526</v>
      </c>
      <c r="C812" s="445"/>
      <c r="D812" s="445"/>
      <c r="E812" s="445"/>
      <c r="F812" s="445"/>
      <c r="G812" s="445"/>
      <c r="H812" s="445"/>
      <c r="I812" s="445"/>
      <c r="J812" s="445"/>
      <c r="K812" s="445"/>
      <c r="L812" s="445"/>
      <c r="M812" s="445"/>
      <c r="N812" s="445"/>
      <c r="O812" s="445"/>
      <c r="P812" s="445"/>
    </row>
    <row r="813" spans="1:16">
      <c r="A813" s="595" t="s">
        <v>13259</v>
      </c>
      <c r="B813" s="595" t="s">
        <v>14527</v>
      </c>
      <c r="C813" s="595" t="s">
        <v>14529</v>
      </c>
      <c r="D813" s="595" t="s">
        <v>14530</v>
      </c>
      <c r="E813" s="595" t="s">
        <v>14532</v>
      </c>
      <c r="F813" s="595" t="s">
        <v>14533</v>
      </c>
      <c r="G813" s="595" t="s">
        <v>252</v>
      </c>
      <c r="H813" s="445"/>
      <c r="I813" s="445"/>
      <c r="J813" s="445"/>
      <c r="K813" s="445"/>
      <c r="L813" s="445"/>
      <c r="M813" s="445"/>
      <c r="N813" s="445"/>
      <c r="O813" s="445"/>
      <c r="P813" s="445"/>
    </row>
    <row r="814" spans="1:16">
      <c r="A814" s="595" t="s">
        <v>9878</v>
      </c>
      <c r="B814" s="595" t="s">
        <v>5377</v>
      </c>
      <c r="C814" s="595" t="s">
        <v>13644</v>
      </c>
      <c r="D814" s="595" t="s">
        <v>5121</v>
      </c>
      <c r="E814" s="595" t="s">
        <v>14534</v>
      </c>
      <c r="F814" s="595" t="s">
        <v>14533</v>
      </c>
      <c r="G814" s="445"/>
      <c r="H814" s="445"/>
      <c r="I814" s="445"/>
      <c r="J814" s="445"/>
      <c r="K814" s="445"/>
      <c r="L814" s="445"/>
      <c r="M814" s="445"/>
      <c r="N814" s="445"/>
      <c r="O814" s="445"/>
      <c r="P814" s="445"/>
    </row>
    <row r="815" spans="1:16">
      <c r="A815" s="595" t="s">
        <v>2336</v>
      </c>
      <c r="B815" s="595" t="s">
        <v>11818</v>
      </c>
      <c r="C815" s="595" t="s">
        <v>7476</v>
      </c>
      <c r="D815" s="595" t="s">
        <v>14536</v>
      </c>
      <c r="E815" s="595" t="s">
        <v>14533</v>
      </c>
      <c r="F815" s="595" t="s">
        <v>252</v>
      </c>
      <c r="G815" s="445"/>
      <c r="H815" s="445"/>
      <c r="I815" s="445"/>
      <c r="J815" s="445"/>
      <c r="K815" s="445"/>
      <c r="L815" s="445"/>
      <c r="M815" s="445"/>
      <c r="N815" s="445"/>
      <c r="O815" s="445"/>
      <c r="P815" s="445"/>
    </row>
    <row r="816" spans="1:16">
      <c r="A816" s="595" t="s">
        <v>13887</v>
      </c>
      <c r="B816" s="595" t="s">
        <v>14538</v>
      </c>
      <c r="C816" s="595" t="s">
        <v>14533</v>
      </c>
      <c r="D816" s="595" t="s">
        <v>252</v>
      </c>
      <c r="E816" s="445"/>
      <c r="F816" s="445"/>
      <c r="G816" s="445"/>
      <c r="H816" s="445"/>
      <c r="I816" s="445"/>
      <c r="J816" s="445"/>
      <c r="K816" s="445"/>
      <c r="L816" s="445"/>
      <c r="M816" s="445"/>
      <c r="N816" s="445"/>
      <c r="O816" s="445"/>
      <c r="P816" s="445"/>
    </row>
    <row r="817" spans="1:16">
      <c r="A817" s="595" t="s">
        <v>14540</v>
      </c>
      <c r="B817" s="595" t="s">
        <v>2590</v>
      </c>
      <c r="C817" s="595" t="s">
        <v>14533</v>
      </c>
      <c r="D817" s="595" t="s">
        <v>252</v>
      </c>
      <c r="E817" s="445"/>
      <c r="F817" s="445"/>
      <c r="G817" s="445"/>
      <c r="H817" s="445"/>
      <c r="I817" s="445"/>
      <c r="J817" s="445"/>
      <c r="K817" s="445"/>
      <c r="L817" s="445"/>
      <c r="M817" s="445"/>
      <c r="N817" s="445"/>
      <c r="O817" s="445"/>
      <c r="P817" s="445"/>
    </row>
    <row r="818" spans="1:16">
      <c r="A818" s="595" t="s">
        <v>14541</v>
      </c>
      <c r="B818" s="595" t="s">
        <v>7815</v>
      </c>
      <c r="C818" s="595" t="s">
        <v>14533</v>
      </c>
      <c r="D818" s="595" t="s">
        <v>252</v>
      </c>
      <c r="E818" s="445"/>
      <c r="F818" s="445"/>
      <c r="G818" s="445"/>
      <c r="H818" s="445"/>
      <c r="I818" s="445"/>
      <c r="J818" s="445"/>
      <c r="K818" s="445"/>
      <c r="L818" s="445"/>
      <c r="M818" s="445"/>
      <c r="N818" s="445"/>
      <c r="O818" s="445"/>
      <c r="P818" s="445"/>
    </row>
    <row r="819" spans="1:16">
      <c r="A819" s="595" t="s">
        <v>14543</v>
      </c>
      <c r="B819" s="595" t="s">
        <v>14411</v>
      </c>
      <c r="C819" s="595" t="s">
        <v>14544</v>
      </c>
      <c r="D819" s="595" t="s">
        <v>13052</v>
      </c>
      <c r="E819" s="595" t="s">
        <v>14533</v>
      </c>
      <c r="F819" s="595" t="s">
        <v>252</v>
      </c>
      <c r="G819" s="445"/>
      <c r="H819" s="445"/>
      <c r="I819" s="445"/>
      <c r="J819" s="445"/>
      <c r="K819" s="445"/>
      <c r="L819" s="445"/>
      <c r="M819" s="445"/>
      <c r="N819" s="445"/>
      <c r="O819" s="445"/>
      <c r="P819" s="445"/>
    </row>
    <row r="820" spans="1:16">
      <c r="A820" s="595" t="s">
        <v>14545</v>
      </c>
      <c r="B820" s="595" t="s">
        <v>14546</v>
      </c>
      <c r="C820" s="595" t="s">
        <v>14533</v>
      </c>
      <c r="D820" s="595" t="s">
        <v>252</v>
      </c>
      <c r="E820" s="445"/>
      <c r="F820" s="445"/>
      <c r="G820" s="445"/>
      <c r="H820" s="445"/>
      <c r="I820" s="445"/>
      <c r="J820" s="445"/>
      <c r="K820" s="445"/>
      <c r="L820" s="445"/>
      <c r="M820" s="445"/>
      <c r="N820" s="445"/>
      <c r="O820" s="445"/>
      <c r="P820" s="445"/>
    </row>
    <row r="821" spans="1:16">
      <c r="A821" s="595" t="s">
        <v>14547</v>
      </c>
      <c r="B821" s="595" t="s">
        <v>14533</v>
      </c>
      <c r="C821" s="595" t="s">
        <v>252</v>
      </c>
      <c r="D821" s="445"/>
      <c r="E821" s="445"/>
      <c r="F821" s="445"/>
      <c r="G821" s="445"/>
      <c r="H821" s="445"/>
      <c r="I821" s="445"/>
      <c r="J821" s="445"/>
      <c r="K821" s="445"/>
      <c r="L821" s="445"/>
      <c r="M821" s="445"/>
      <c r="N821" s="445"/>
      <c r="O821" s="445"/>
      <c r="P821" s="445"/>
    </row>
    <row r="822" spans="1:16">
      <c r="A822" s="595" t="s">
        <v>5552</v>
      </c>
      <c r="B822" s="595" t="s">
        <v>14533</v>
      </c>
      <c r="C822" s="595" t="s">
        <v>252</v>
      </c>
      <c r="D822" s="445"/>
      <c r="E822" s="445"/>
      <c r="F822" s="445"/>
      <c r="G822" s="445"/>
      <c r="H822" s="445"/>
      <c r="I822" s="445"/>
      <c r="J822" s="445"/>
      <c r="K822" s="445"/>
      <c r="L822" s="445"/>
      <c r="M822" s="445"/>
      <c r="N822" s="445"/>
      <c r="O822" s="445"/>
      <c r="P822" s="445"/>
    </row>
    <row r="823" spans="1:16">
      <c r="A823" s="595" t="s">
        <v>8995</v>
      </c>
      <c r="B823" s="595" t="s">
        <v>14533</v>
      </c>
      <c r="C823" s="595" t="s">
        <v>252</v>
      </c>
      <c r="D823" s="445"/>
      <c r="E823" s="445"/>
      <c r="F823" s="445"/>
      <c r="G823" s="445"/>
      <c r="H823" s="445"/>
      <c r="I823" s="445"/>
      <c r="J823" s="445"/>
      <c r="K823" s="445"/>
      <c r="L823" s="445"/>
      <c r="M823" s="445"/>
      <c r="N823" s="445"/>
      <c r="O823" s="445"/>
      <c r="P823" s="445"/>
    </row>
    <row r="824" spans="1:16">
      <c r="A824" s="595" t="s">
        <v>14548</v>
      </c>
      <c r="B824" s="595" t="s">
        <v>14533</v>
      </c>
      <c r="C824" s="595" t="s">
        <v>252</v>
      </c>
      <c r="D824" s="445"/>
      <c r="E824" s="445"/>
      <c r="F824" s="445"/>
      <c r="G824" s="445"/>
      <c r="H824" s="445"/>
      <c r="I824" s="445"/>
      <c r="J824" s="445"/>
      <c r="K824" s="445"/>
      <c r="L824" s="445"/>
      <c r="M824" s="445"/>
      <c r="N824" s="445"/>
      <c r="O824" s="445"/>
      <c r="P824" s="445"/>
    </row>
    <row r="825" spans="1:16">
      <c r="A825" s="595" t="s">
        <v>14549</v>
      </c>
      <c r="B825" s="595" t="s">
        <v>14533</v>
      </c>
      <c r="C825" s="595" t="s">
        <v>252</v>
      </c>
      <c r="D825" s="445"/>
      <c r="E825" s="445"/>
      <c r="F825" s="445"/>
      <c r="G825" s="445"/>
      <c r="H825" s="445"/>
      <c r="I825" s="445"/>
      <c r="J825" s="445"/>
      <c r="K825" s="445"/>
      <c r="L825" s="445"/>
      <c r="M825" s="445"/>
      <c r="N825" s="445"/>
      <c r="O825" s="445"/>
      <c r="P825" s="445"/>
    </row>
    <row r="826" spans="1:16">
      <c r="A826" s="595" t="s">
        <v>14550</v>
      </c>
      <c r="B826" s="595" t="s">
        <v>4596</v>
      </c>
      <c r="C826" s="595" t="s">
        <v>14533</v>
      </c>
      <c r="D826" s="595" t="s">
        <v>252</v>
      </c>
      <c r="E826" s="445"/>
      <c r="F826" s="445"/>
      <c r="G826" s="445"/>
      <c r="H826" s="445"/>
      <c r="I826" s="445"/>
      <c r="J826" s="445"/>
      <c r="K826" s="445"/>
      <c r="L826" s="445"/>
      <c r="M826" s="445"/>
      <c r="N826" s="445"/>
      <c r="O826" s="445"/>
      <c r="P826" s="445"/>
    </row>
    <row r="827" spans="1:16">
      <c r="A827" s="595" t="s">
        <v>14552</v>
      </c>
      <c r="B827" s="595" t="s">
        <v>14533</v>
      </c>
      <c r="C827" s="595" t="s">
        <v>252</v>
      </c>
      <c r="D827" s="445"/>
      <c r="E827" s="445"/>
      <c r="F827" s="445"/>
      <c r="G827" s="445"/>
      <c r="H827" s="445"/>
      <c r="I827" s="445"/>
      <c r="J827" s="445"/>
      <c r="K827" s="445"/>
      <c r="L827" s="445"/>
      <c r="M827" s="445"/>
      <c r="N827" s="445"/>
      <c r="O827" s="445"/>
      <c r="P827" s="445"/>
    </row>
    <row r="828" spans="1:16">
      <c r="A828" s="595" t="s">
        <v>7484</v>
      </c>
      <c r="B828" s="595" t="s">
        <v>252</v>
      </c>
      <c r="C828" s="445"/>
      <c r="D828" s="445"/>
      <c r="E828" s="445"/>
      <c r="F828" s="445"/>
      <c r="G828" s="445"/>
      <c r="H828" s="445"/>
      <c r="I828" s="445"/>
      <c r="J828" s="445"/>
      <c r="K828" s="445"/>
      <c r="L828" s="445"/>
      <c r="M828" s="445"/>
      <c r="N828" s="445"/>
      <c r="O828" s="445"/>
      <c r="P828" s="445"/>
    </row>
    <row r="829" spans="1:16">
      <c r="A829" s="595" t="s">
        <v>8968</v>
      </c>
      <c r="B829" s="595" t="s">
        <v>12046</v>
      </c>
      <c r="C829" s="595" t="s">
        <v>14533</v>
      </c>
      <c r="D829" s="595" t="s">
        <v>252</v>
      </c>
      <c r="E829" s="445"/>
      <c r="F829" s="445"/>
      <c r="G829" s="445"/>
      <c r="H829" s="445"/>
      <c r="I829" s="445"/>
      <c r="J829" s="445"/>
      <c r="K829" s="445"/>
      <c r="L829" s="445"/>
      <c r="M829" s="445"/>
      <c r="N829" s="445"/>
      <c r="O829" s="445"/>
      <c r="P829" s="445"/>
    </row>
    <row r="830" spans="1:16">
      <c r="A830" s="595" t="s">
        <v>14553</v>
      </c>
      <c r="B830" s="595" t="s">
        <v>14533</v>
      </c>
      <c r="C830" s="595" t="s">
        <v>252</v>
      </c>
      <c r="D830" s="445"/>
      <c r="E830" s="445"/>
      <c r="F830" s="445"/>
      <c r="G830" s="445"/>
      <c r="H830" s="445"/>
      <c r="I830" s="445"/>
      <c r="J830" s="445"/>
      <c r="K830" s="445"/>
      <c r="L830" s="445"/>
      <c r="M830" s="445"/>
      <c r="N830" s="445"/>
      <c r="O830" s="445"/>
      <c r="P830" s="445"/>
    </row>
    <row r="831" spans="1:16">
      <c r="A831" s="595" t="s">
        <v>14557</v>
      </c>
      <c r="B831" s="595" t="s">
        <v>14533</v>
      </c>
      <c r="C831" s="595" t="s">
        <v>252</v>
      </c>
      <c r="D831" s="445"/>
      <c r="E831" s="445"/>
      <c r="F831" s="445"/>
      <c r="G831" s="445"/>
      <c r="H831" s="445"/>
      <c r="I831" s="445"/>
      <c r="J831" s="445"/>
      <c r="K831" s="445"/>
      <c r="L831" s="445"/>
      <c r="M831" s="445"/>
      <c r="N831" s="445"/>
      <c r="O831" s="445"/>
      <c r="P831" s="445"/>
    </row>
    <row r="832" spans="1:16">
      <c r="A832" s="595" t="s">
        <v>13099</v>
      </c>
      <c r="B832" s="595" t="s">
        <v>14558</v>
      </c>
      <c r="C832" s="445"/>
      <c r="D832" s="445"/>
      <c r="E832" s="445"/>
      <c r="F832" s="445"/>
      <c r="G832" s="445"/>
      <c r="H832" s="445"/>
      <c r="I832" s="445"/>
      <c r="J832" s="445"/>
      <c r="K832" s="445"/>
      <c r="L832" s="445"/>
      <c r="M832" s="445"/>
      <c r="N832" s="445"/>
      <c r="O832" s="445"/>
      <c r="P832" s="445"/>
    </row>
    <row r="833" spans="1:16">
      <c r="A833" s="595" t="s">
        <v>8590</v>
      </c>
      <c r="B833" s="595" t="s">
        <v>14560</v>
      </c>
      <c r="C833" s="595" t="s">
        <v>11248</v>
      </c>
      <c r="D833" s="595" t="s">
        <v>13943</v>
      </c>
      <c r="E833" s="445"/>
      <c r="F833" s="445"/>
      <c r="G833" s="445"/>
      <c r="H833" s="445"/>
      <c r="I833" s="445"/>
      <c r="J833" s="445"/>
      <c r="K833" s="445"/>
      <c r="L833" s="445"/>
      <c r="M833" s="445"/>
      <c r="N833" s="445"/>
      <c r="O833" s="445"/>
      <c r="P833" s="445"/>
    </row>
    <row r="834" spans="1:16">
      <c r="A834" s="595" t="s">
        <v>1533</v>
      </c>
      <c r="B834" s="595" t="s">
        <v>9692</v>
      </c>
      <c r="C834" s="595" t="s">
        <v>4914</v>
      </c>
      <c r="D834" s="595" t="s">
        <v>4755</v>
      </c>
      <c r="E834" s="595" t="s">
        <v>8193</v>
      </c>
      <c r="F834" s="445"/>
      <c r="G834" s="445"/>
      <c r="H834" s="445"/>
      <c r="I834" s="445"/>
      <c r="J834" s="445"/>
      <c r="K834" s="445"/>
      <c r="L834" s="445"/>
      <c r="M834" s="445"/>
      <c r="N834" s="445"/>
      <c r="O834" s="445"/>
      <c r="P834" s="445"/>
    </row>
    <row r="835" spans="1:16">
      <c r="A835" s="595" t="s">
        <v>6454</v>
      </c>
      <c r="B835" s="595" t="s">
        <v>2021</v>
      </c>
      <c r="C835" s="445"/>
      <c r="D835" s="445"/>
      <c r="E835" s="445"/>
      <c r="F835" s="445"/>
      <c r="G835" s="445"/>
      <c r="H835" s="445"/>
      <c r="I835" s="445"/>
      <c r="J835" s="445"/>
      <c r="K835" s="445"/>
      <c r="L835" s="445"/>
      <c r="M835" s="445"/>
      <c r="N835" s="445"/>
      <c r="O835" s="445"/>
      <c r="P835" s="445"/>
    </row>
    <row r="836" spans="1:16">
      <c r="A836" s="595" t="s">
        <v>2158</v>
      </c>
      <c r="B836" s="595" t="s">
        <v>12581</v>
      </c>
      <c r="C836" s="595" t="s">
        <v>14561</v>
      </c>
      <c r="D836" s="595" t="s">
        <v>13339</v>
      </c>
      <c r="E836" s="595" t="s">
        <v>535</v>
      </c>
      <c r="F836" s="445"/>
      <c r="G836" s="445"/>
      <c r="H836" s="445"/>
      <c r="I836" s="445"/>
      <c r="J836" s="445"/>
      <c r="K836" s="445"/>
      <c r="L836" s="445"/>
      <c r="M836" s="445"/>
      <c r="N836" s="445"/>
      <c r="O836" s="445"/>
      <c r="P836" s="445"/>
    </row>
    <row r="837" spans="1:16">
      <c r="A837" s="595" t="s">
        <v>9004</v>
      </c>
      <c r="B837" s="595" t="s">
        <v>13070</v>
      </c>
      <c r="C837" s="595" t="s">
        <v>2922</v>
      </c>
      <c r="D837" s="595" t="s">
        <v>2734</v>
      </c>
      <c r="E837" s="595" t="s">
        <v>4648</v>
      </c>
      <c r="F837" s="595" t="s">
        <v>4119</v>
      </c>
      <c r="G837" s="445"/>
      <c r="H837" s="445"/>
      <c r="I837" s="445"/>
      <c r="J837" s="445"/>
      <c r="K837" s="445"/>
      <c r="L837" s="445"/>
      <c r="M837" s="445"/>
      <c r="N837" s="445"/>
      <c r="O837" s="445"/>
      <c r="P837" s="445"/>
    </row>
    <row r="838" spans="1:16">
      <c r="A838" s="595" t="s">
        <v>14562</v>
      </c>
      <c r="B838" s="595" t="s">
        <v>5430</v>
      </c>
      <c r="C838" s="445"/>
      <c r="D838" s="445"/>
      <c r="E838" s="445"/>
      <c r="F838" s="445"/>
      <c r="G838" s="445"/>
      <c r="H838" s="445"/>
      <c r="I838" s="445"/>
      <c r="J838" s="445"/>
      <c r="K838" s="445"/>
      <c r="L838" s="445"/>
      <c r="M838" s="445"/>
      <c r="N838" s="445"/>
      <c r="O838" s="445"/>
      <c r="P838" s="445"/>
    </row>
    <row r="839" spans="1:16">
      <c r="A839" s="595" t="s">
        <v>7675</v>
      </c>
      <c r="B839" s="595" t="s">
        <v>2010</v>
      </c>
      <c r="C839" s="445"/>
      <c r="D839" s="445"/>
      <c r="E839" s="445"/>
      <c r="F839" s="445"/>
      <c r="G839" s="445"/>
      <c r="H839" s="445"/>
      <c r="I839" s="445"/>
      <c r="J839" s="445"/>
      <c r="K839" s="445"/>
      <c r="L839" s="445"/>
      <c r="M839" s="445"/>
      <c r="N839" s="445"/>
      <c r="O839" s="445"/>
      <c r="P839" s="445"/>
    </row>
    <row r="840" spans="1:16">
      <c r="A840" s="595" t="s">
        <v>8336</v>
      </c>
      <c r="B840" s="595" t="s">
        <v>6308</v>
      </c>
      <c r="C840" s="445"/>
      <c r="D840" s="445"/>
      <c r="E840" s="445"/>
      <c r="F840" s="445"/>
      <c r="G840" s="445"/>
      <c r="H840" s="445"/>
      <c r="I840" s="445"/>
      <c r="J840" s="445"/>
      <c r="K840" s="445"/>
      <c r="L840" s="445"/>
      <c r="M840" s="445"/>
      <c r="N840" s="445"/>
      <c r="O840" s="445"/>
      <c r="P840" s="445"/>
    </row>
    <row r="841" spans="1:16">
      <c r="A841" s="595" t="s">
        <v>4282</v>
      </c>
      <c r="B841" s="595" t="s">
        <v>14564</v>
      </c>
      <c r="C841" s="445"/>
      <c r="D841" s="445"/>
      <c r="E841" s="445"/>
      <c r="F841" s="445"/>
      <c r="G841" s="445"/>
      <c r="H841" s="445"/>
      <c r="I841" s="445"/>
      <c r="J841" s="445"/>
      <c r="K841" s="445"/>
      <c r="L841" s="445"/>
      <c r="M841" s="445"/>
      <c r="N841" s="445"/>
      <c r="O841" s="445"/>
      <c r="P841" s="445"/>
    </row>
    <row r="842" spans="1:16">
      <c r="A842" s="595" t="s">
        <v>7170</v>
      </c>
      <c r="B842" s="595" t="s">
        <v>14228</v>
      </c>
      <c r="C842" s="595" t="s">
        <v>14565</v>
      </c>
      <c r="D842" s="595" t="s">
        <v>14567</v>
      </c>
      <c r="E842" s="595" t="s">
        <v>14569</v>
      </c>
      <c r="F842" s="595" t="s">
        <v>6543</v>
      </c>
      <c r="G842" s="445"/>
      <c r="H842" s="445"/>
      <c r="I842" s="445"/>
      <c r="J842" s="445"/>
      <c r="K842" s="445"/>
      <c r="L842" s="445"/>
      <c r="M842" s="445"/>
      <c r="N842" s="445"/>
      <c r="O842" s="445"/>
      <c r="P842" s="445"/>
    </row>
    <row r="843" spans="1:16">
      <c r="A843" s="595" t="s">
        <v>14570</v>
      </c>
      <c r="B843" s="595" t="s">
        <v>13283</v>
      </c>
      <c r="C843" s="595" t="s">
        <v>11577</v>
      </c>
      <c r="D843" s="595" t="s">
        <v>14571</v>
      </c>
      <c r="E843" s="445"/>
      <c r="F843" s="445"/>
      <c r="G843" s="445"/>
      <c r="H843" s="445"/>
      <c r="I843" s="445"/>
      <c r="J843" s="445"/>
      <c r="K843" s="445"/>
      <c r="L843" s="445"/>
      <c r="M843" s="445"/>
      <c r="N843" s="445"/>
      <c r="O843" s="445"/>
      <c r="P843" s="445"/>
    </row>
    <row r="844" spans="1:16">
      <c r="A844" s="595" t="s">
        <v>14573</v>
      </c>
      <c r="B844" s="595" t="s">
        <v>14574</v>
      </c>
      <c r="C844" s="445"/>
      <c r="D844" s="445"/>
      <c r="E844" s="445"/>
      <c r="F844" s="445"/>
      <c r="G844" s="445"/>
      <c r="H844" s="445"/>
      <c r="I844" s="445"/>
      <c r="J844" s="445"/>
      <c r="K844" s="445"/>
      <c r="L844" s="445"/>
      <c r="M844" s="445"/>
      <c r="N844" s="445"/>
      <c r="O844" s="445"/>
      <c r="P844" s="445"/>
    </row>
    <row r="845" spans="1:16">
      <c r="A845" s="595" t="s">
        <v>14575</v>
      </c>
      <c r="B845" s="595" t="s">
        <v>1330</v>
      </c>
      <c r="C845" s="595" t="s">
        <v>10258</v>
      </c>
      <c r="D845" s="445"/>
      <c r="E845" s="445"/>
      <c r="F845" s="445"/>
      <c r="G845" s="445"/>
      <c r="H845" s="445"/>
      <c r="I845" s="445"/>
      <c r="J845" s="445"/>
      <c r="K845" s="445"/>
      <c r="L845" s="445"/>
      <c r="M845" s="445"/>
      <c r="N845" s="445"/>
      <c r="O845" s="445"/>
      <c r="P845" s="445"/>
    </row>
    <row r="846" spans="1:16">
      <c r="A846" s="595" t="s">
        <v>14577</v>
      </c>
      <c r="B846" s="595" t="s">
        <v>3907</v>
      </c>
      <c r="C846" s="445"/>
      <c r="D846" s="445"/>
      <c r="E846" s="445"/>
      <c r="F846" s="445"/>
      <c r="G846" s="445"/>
      <c r="H846" s="445"/>
      <c r="I846" s="445"/>
      <c r="J846" s="445"/>
      <c r="K846" s="445"/>
      <c r="L846" s="445"/>
      <c r="M846" s="445"/>
      <c r="N846" s="445"/>
      <c r="O846" s="445"/>
      <c r="P846" s="445"/>
    </row>
    <row r="847" spans="1:16">
      <c r="A847" s="595" t="s">
        <v>5597</v>
      </c>
      <c r="B847" s="595" t="s">
        <v>386</v>
      </c>
      <c r="C847" s="445"/>
      <c r="D847" s="445"/>
      <c r="E847" s="445"/>
      <c r="F847" s="445"/>
      <c r="G847" s="445"/>
      <c r="H847" s="445"/>
      <c r="I847" s="445"/>
      <c r="J847" s="445"/>
      <c r="K847" s="445"/>
      <c r="L847" s="445"/>
      <c r="M847" s="445"/>
      <c r="N847" s="445"/>
      <c r="O847" s="445"/>
      <c r="P847" s="445"/>
    </row>
    <row r="848" spans="1:16">
      <c r="A848" s="595" t="s">
        <v>14579</v>
      </c>
      <c r="B848" s="595" t="s">
        <v>14580</v>
      </c>
      <c r="C848" s="595" t="s">
        <v>9954</v>
      </c>
      <c r="D848" s="445"/>
      <c r="E848" s="445"/>
      <c r="F848" s="445"/>
      <c r="G848" s="445"/>
      <c r="H848" s="445"/>
      <c r="I848" s="445"/>
      <c r="J848" s="445"/>
      <c r="K848" s="445"/>
      <c r="L848" s="445"/>
      <c r="M848" s="445"/>
      <c r="N848" s="445"/>
      <c r="O848" s="445"/>
      <c r="P848" s="445"/>
    </row>
    <row r="849" spans="1:16">
      <c r="A849" s="595" t="s">
        <v>4271</v>
      </c>
      <c r="B849" s="595" t="s">
        <v>4508</v>
      </c>
      <c r="C849" s="445"/>
      <c r="D849" s="445"/>
      <c r="E849" s="445"/>
      <c r="F849" s="445"/>
      <c r="G849" s="445"/>
      <c r="H849" s="445"/>
      <c r="I849" s="445"/>
      <c r="J849" s="445"/>
      <c r="K849" s="445"/>
      <c r="L849" s="445"/>
      <c r="M849" s="445"/>
      <c r="N849" s="445"/>
      <c r="O849" s="445"/>
      <c r="P849" s="445"/>
    </row>
    <row r="850" spans="1:16">
      <c r="A850" s="595" t="s">
        <v>4664</v>
      </c>
      <c r="B850" s="595" t="s">
        <v>1088</v>
      </c>
      <c r="C850" s="595" t="s">
        <v>1620</v>
      </c>
      <c r="D850" s="595" t="s">
        <v>14581</v>
      </c>
      <c r="E850" s="445"/>
      <c r="F850" s="445"/>
      <c r="G850" s="445"/>
      <c r="H850" s="445"/>
      <c r="I850" s="445"/>
      <c r="J850" s="445"/>
      <c r="K850" s="445"/>
      <c r="L850" s="445"/>
      <c r="M850" s="445"/>
      <c r="N850" s="445"/>
      <c r="O850" s="445"/>
      <c r="P850" s="445"/>
    </row>
    <row r="851" spans="1:16">
      <c r="A851" s="595" t="s">
        <v>14582</v>
      </c>
      <c r="B851" s="595" t="s">
        <v>14583</v>
      </c>
      <c r="C851" s="595" t="s">
        <v>14584</v>
      </c>
      <c r="D851" s="595" t="s">
        <v>4990</v>
      </c>
      <c r="E851" s="445"/>
      <c r="F851" s="445"/>
      <c r="G851" s="445"/>
      <c r="H851" s="445"/>
      <c r="I851" s="445"/>
      <c r="J851" s="445"/>
      <c r="K851" s="445"/>
      <c r="L851" s="445"/>
      <c r="M851" s="445"/>
      <c r="N851" s="445"/>
      <c r="O851" s="445"/>
      <c r="P851" s="445"/>
    </row>
    <row r="852" spans="1:16">
      <c r="A852" s="595" t="s">
        <v>10924</v>
      </c>
      <c r="B852" s="595" t="s">
        <v>4169</v>
      </c>
      <c r="C852" s="595" t="s">
        <v>14585</v>
      </c>
      <c r="D852" s="445"/>
      <c r="E852" s="445"/>
      <c r="F852" s="445"/>
      <c r="G852" s="445"/>
      <c r="H852" s="445"/>
      <c r="I852" s="445"/>
      <c r="J852" s="445"/>
      <c r="K852" s="445"/>
      <c r="L852" s="445"/>
      <c r="M852" s="445"/>
      <c r="N852" s="445"/>
      <c r="O852" s="445"/>
      <c r="P852" s="445"/>
    </row>
    <row r="853" spans="1:16">
      <c r="A853" s="595" t="s">
        <v>11688</v>
      </c>
      <c r="B853" s="595" t="s">
        <v>12544</v>
      </c>
      <c r="C853" s="595" t="s">
        <v>2410</v>
      </c>
      <c r="D853" s="445"/>
      <c r="E853" s="445"/>
      <c r="F853" s="445"/>
      <c r="G853" s="445"/>
      <c r="H853" s="445"/>
      <c r="I853" s="445"/>
      <c r="J853" s="445"/>
      <c r="K853" s="445"/>
      <c r="L853" s="445"/>
      <c r="M853" s="445"/>
      <c r="N853" s="445"/>
      <c r="O853" s="445"/>
      <c r="P853" s="445"/>
    </row>
    <row r="854" spans="1:16">
      <c r="A854" s="595" t="s">
        <v>14588</v>
      </c>
      <c r="B854" s="595" t="s">
        <v>1694</v>
      </c>
      <c r="C854" s="595" t="s">
        <v>14589</v>
      </c>
      <c r="D854" s="595" t="s">
        <v>9118</v>
      </c>
      <c r="E854" s="445"/>
      <c r="F854" s="445"/>
      <c r="G854" s="445"/>
      <c r="H854" s="445"/>
      <c r="I854" s="445"/>
      <c r="J854" s="445"/>
      <c r="K854" s="445"/>
      <c r="L854" s="445"/>
      <c r="M854" s="445"/>
      <c r="N854" s="445"/>
      <c r="O854" s="445"/>
      <c r="P854" s="445"/>
    </row>
    <row r="855" spans="1:16">
      <c r="A855" s="595" t="s">
        <v>14590</v>
      </c>
      <c r="B855" s="595" t="s">
        <v>14591</v>
      </c>
      <c r="C855" s="595" t="s">
        <v>14592</v>
      </c>
      <c r="D855" s="595" t="s">
        <v>14593</v>
      </c>
      <c r="E855" s="445"/>
      <c r="F855" s="445"/>
      <c r="G855" s="445"/>
      <c r="H855" s="445"/>
      <c r="I855" s="445"/>
      <c r="J855" s="445"/>
      <c r="K855" s="445"/>
      <c r="L855" s="445"/>
      <c r="M855" s="445"/>
      <c r="N855" s="445"/>
      <c r="O855" s="445"/>
      <c r="P855" s="445"/>
    </row>
    <row r="856" spans="1:16">
      <c r="A856" s="595" t="s">
        <v>14595</v>
      </c>
      <c r="B856" s="595" t="s">
        <v>4949</v>
      </c>
      <c r="C856" s="445"/>
      <c r="D856" s="445"/>
      <c r="E856" s="445"/>
      <c r="F856" s="445"/>
      <c r="G856" s="445"/>
      <c r="H856" s="445"/>
      <c r="I856" s="445"/>
      <c r="J856" s="445"/>
      <c r="K856" s="445"/>
      <c r="L856" s="445"/>
      <c r="M856" s="445"/>
      <c r="N856" s="445"/>
      <c r="O856" s="445"/>
      <c r="P856" s="445"/>
    </row>
    <row r="857" spans="1:16">
      <c r="A857" s="595" t="s">
        <v>990</v>
      </c>
      <c r="B857" s="595" t="s">
        <v>4297</v>
      </c>
      <c r="C857" s="445"/>
      <c r="D857" s="445"/>
      <c r="E857" s="445"/>
      <c r="F857" s="445"/>
      <c r="G857" s="445"/>
      <c r="H857" s="445"/>
      <c r="I857" s="445"/>
      <c r="J857" s="445"/>
      <c r="K857" s="445"/>
      <c r="L857" s="445"/>
      <c r="M857" s="445"/>
      <c r="N857" s="445"/>
      <c r="O857" s="445"/>
      <c r="P857" s="445"/>
    </row>
    <row r="858" spans="1:16">
      <c r="A858" s="595" t="s">
        <v>14596</v>
      </c>
      <c r="B858" s="595" t="s">
        <v>14598</v>
      </c>
      <c r="C858" s="595" t="s">
        <v>2983</v>
      </c>
      <c r="D858" s="445"/>
      <c r="E858" s="445"/>
      <c r="F858" s="445"/>
      <c r="G858" s="445"/>
      <c r="H858" s="445"/>
      <c r="I858" s="445"/>
      <c r="J858" s="445"/>
      <c r="K858" s="445"/>
      <c r="L858" s="445"/>
      <c r="M858" s="445"/>
      <c r="N858" s="445"/>
      <c r="O858" s="445"/>
      <c r="P858" s="445"/>
    </row>
    <row r="859" spans="1:16">
      <c r="A859" s="595" t="s">
        <v>6661</v>
      </c>
      <c r="B859" s="595" t="s">
        <v>3249</v>
      </c>
      <c r="C859" s="445"/>
      <c r="D859" s="445"/>
      <c r="E859" s="445"/>
      <c r="F859" s="445"/>
      <c r="G859" s="445"/>
      <c r="H859" s="445"/>
      <c r="I859" s="445"/>
      <c r="J859" s="445"/>
      <c r="K859" s="445"/>
      <c r="L859" s="445"/>
      <c r="M859" s="445"/>
      <c r="N859" s="445"/>
      <c r="O859" s="445"/>
      <c r="P859" s="445"/>
    </row>
    <row r="860" spans="1:16">
      <c r="A860" s="595" t="s">
        <v>14599</v>
      </c>
      <c r="B860" s="595" t="s">
        <v>14600</v>
      </c>
      <c r="C860" s="445"/>
      <c r="D860" s="445"/>
      <c r="E860" s="445"/>
      <c r="F860" s="445"/>
      <c r="G860" s="445"/>
      <c r="H860" s="445"/>
      <c r="I860" s="445"/>
      <c r="J860" s="445"/>
      <c r="K860" s="445"/>
      <c r="L860" s="445"/>
      <c r="M860" s="445"/>
      <c r="N860" s="445"/>
      <c r="O860" s="445"/>
      <c r="P860" s="445"/>
    </row>
    <row r="861" spans="1:16">
      <c r="A861" s="595" t="s">
        <v>12514</v>
      </c>
      <c r="B861" s="595" t="s">
        <v>2100</v>
      </c>
      <c r="C861" s="595" t="s">
        <v>14603</v>
      </c>
      <c r="D861" s="445"/>
      <c r="E861" s="445"/>
      <c r="F861" s="445"/>
      <c r="G861" s="445"/>
      <c r="H861" s="445"/>
      <c r="I861" s="445"/>
      <c r="J861" s="445"/>
      <c r="K861" s="445"/>
      <c r="L861" s="445"/>
      <c r="M861" s="445"/>
      <c r="N861" s="445"/>
      <c r="O861" s="445"/>
      <c r="P861" s="445"/>
    </row>
    <row r="862" spans="1:16">
      <c r="A862" s="595" t="s">
        <v>7351</v>
      </c>
      <c r="B862" s="595" t="s">
        <v>13181</v>
      </c>
      <c r="C862" s="445"/>
      <c r="D862" s="445"/>
      <c r="E862" s="445"/>
      <c r="F862" s="445"/>
      <c r="G862" s="445"/>
      <c r="H862" s="445"/>
      <c r="I862" s="445"/>
      <c r="J862" s="445"/>
      <c r="K862" s="445"/>
      <c r="L862" s="445"/>
      <c r="M862" s="445"/>
      <c r="N862" s="445"/>
      <c r="O862" s="445"/>
      <c r="P862" s="445"/>
    </row>
    <row r="863" spans="1:16">
      <c r="A863" s="595" t="s">
        <v>11428</v>
      </c>
      <c r="B863" s="595" t="s">
        <v>10355</v>
      </c>
      <c r="C863" s="595" t="s">
        <v>1150</v>
      </c>
      <c r="D863" s="595" t="s">
        <v>14605</v>
      </c>
      <c r="E863" s="595" t="s">
        <v>14607</v>
      </c>
      <c r="F863" s="595" t="s">
        <v>5554</v>
      </c>
      <c r="G863" s="445"/>
      <c r="H863" s="445"/>
      <c r="I863" s="445"/>
      <c r="J863" s="445"/>
      <c r="K863" s="445"/>
      <c r="L863" s="445"/>
      <c r="M863" s="445"/>
      <c r="N863" s="445"/>
      <c r="O863" s="445"/>
      <c r="P863" s="445"/>
    </row>
    <row r="864" spans="1:16">
      <c r="A864" s="595" t="s">
        <v>2137</v>
      </c>
      <c r="B864" s="595" t="s">
        <v>2100</v>
      </c>
      <c r="C864" s="445"/>
      <c r="D864" s="445"/>
      <c r="E864" s="445"/>
      <c r="F864" s="445"/>
      <c r="G864" s="445"/>
      <c r="H864" s="445"/>
      <c r="I864" s="445"/>
      <c r="J864" s="445"/>
      <c r="K864" s="445"/>
      <c r="L864" s="445"/>
      <c r="M864" s="445"/>
      <c r="N864" s="445"/>
      <c r="O864" s="445"/>
      <c r="P864" s="445"/>
    </row>
    <row r="865" spans="1:16">
      <c r="A865" s="595" t="s">
        <v>14608</v>
      </c>
      <c r="B865" s="595" t="s">
        <v>14609</v>
      </c>
      <c r="C865" s="595" t="s">
        <v>14611</v>
      </c>
      <c r="D865" s="445"/>
      <c r="E865" s="445"/>
      <c r="F865" s="445"/>
      <c r="G865" s="445"/>
      <c r="H865" s="445"/>
      <c r="I865" s="445"/>
      <c r="J865" s="445"/>
      <c r="K865" s="445"/>
      <c r="L865" s="445"/>
      <c r="M865" s="445"/>
      <c r="N865" s="445"/>
      <c r="O865" s="445"/>
      <c r="P865" s="445"/>
    </row>
    <row r="866" spans="1:16">
      <c r="A866" s="595" t="s">
        <v>14613</v>
      </c>
      <c r="B866" s="595" t="s">
        <v>14615</v>
      </c>
      <c r="C866" s="445"/>
      <c r="D866" s="445"/>
      <c r="E866" s="445"/>
      <c r="F866" s="445"/>
      <c r="G866" s="445"/>
      <c r="H866" s="445"/>
      <c r="I866" s="445"/>
      <c r="J866" s="445"/>
      <c r="K866" s="445"/>
      <c r="L866" s="445"/>
      <c r="M866" s="445"/>
      <c r="N866" s="445"/>
      <c r="O866" s="445"/>
      <c r="P866" s="445"/>
    </row>
    <row r="867" spans="1:16">
      <c r="A867" s="595" t="s">
        <v>14617</v>
      </c>
      <c r="B867" s="595" t="s">
        <v>14618</v>
      </c>
      <c r="C867" s="445"/>
      <c r="D867" s="445"/>
      <c r="E867" s="445"/>
      <c r="F867" s="445"/>
      <c r="G867" s="445"/>
      <c r="H867" s="445"/>
      <c r="I867" s="445"/>
      <c r="J867" s="445"/>
      <c r="K867" s="445"/>
      <c r="L867" s="445"/>
      <c r="M867" s="445"/>
      <c r="N867" s="445"/>
      <c r="O867" s="445"/>
      <c r="P867" s="445"/>
    </row>
    <row r="868" spans="1:16">
      <c r="A868" s="595" t="s">
        <v>14619</v>
      </c>
      <c r="B868" s="595" t="s">
        <v>9033</v>
      </c>
      <c r="C868" s="445"/>
      <c r="D868" s="445"/>
      <c r="E868" s="445"/>
      <c r="F868" s="445"/>
      <c r="G868" s="445"/>
      <c r="H868" s="445"/>
      <c r="I868" s="445"/>
      <c r="J868" s="445"/>
      <c r="K868" s="445"/>
      <c r="L868" s="445"/>
      <c r="M868" s="445"/>
      <c r="N868" s="445"/>
      <c r="O868" s="445"/>
      <c r="P868" s="445"/>
    </row>
    <row r="869" spans="1:16">
      <c r="A869" s="595" t="s">
        <v>14621</v>
      </c>
      <c r="B869" s="595" t="s">
        <v>4193</v>
      </c>
      <c r="C869" s="445"/>
      <c r="D869" s="445"/>
      <c r="E869" s="445"/>
      <c r="F869" s="445"/>
      <c r="G869" s="445"/>
      <c r="H869" s="445"/>
      <c r="I869" s="445"/>
      <c r="J869" s="445"/>
      <c r="K869" s="445"/>
      <c r="L869" s="445"/>
      <c r="M869" s="445"/>
      <c r="N869" s="445"/>
      <c r="O869" s="445"/>
      <c r="P869" s="445"/>
    </row>
    <row r="870" spans="1:16">
      <c r="A870" s="595" t="s">
        <v>14622</v>
      </c>
      <c r="B870" s="595" t="s">
        <v>3671</v>
      </c>
      <c r="C870" s="445"/>
      <c r="D870" s="445"/>
      <c r="E870" s="445"/>
      <c r="F870" s="445"/>
      <c r="G870" s="445"/>
      <c r="H870" s="445"/>
      <c r="I870" s="445"/>
      <c r="J870" s="445"/>
      <c r="K870" s="445"/>
      <c r="L870" s="445"/>
      <c r="M870" s="445"/>
      <c r="N870" s="445"/>
      <c r="O870" s="445"/>
      <c r="P870" s="445"/>
    </row>
    <row r="871" spans="1:16">
      <c r="A871" s="595" t="s">
        <v>14624</v>
      </c>
      <c r="B871" s="595" t="s">
        <v>12695</v>
      </c>
      <c r="C871" s="445"/>
      <c r="D871" s="445"/>
      <c r="E871" s="445"/>
      <c r="F871" s="445"/>
      <c r="G871" s="445"/>
      <c r="H871" s="445"/>
      <c r="I871" s="445"/>
      <c r="J871" s="445"/>
      <c r="K871" s="445"/>
      <c r="L871" s="445"/>
      <c r="M871" s="445"/>
      <c r="N871" s="445"/>
      <c r="O871" s="445"/>
      <c r="P871" s="445"/>
    </row>
    <row r="872" spans="1:16">
      <c r="A872" s="595" t="s">
        <v>14626</v>
      </c>
      <c r="B872" s="595" t="s">
        <v>9388</v>
      </c>
      <c r="C872" s="595" t="s">
        <v>14274</v>
      </c>
      <c r="D872" s="445"/>
      <c r="E872" s="445"/>
      <c r="F872" s="445"/>
      <c r="G872" s="445"/>
      <c r="H872" s="445"/>
      <c r="I872" s="445"/>
      <c r="J872" s="445"/>
      <c r="K872" s="445"/>
      <c r="L872" s="445"/>
      <c r="M872" s="445"/>
      <c r="N872" s="445"/>
      <c r="O872" s="445"/>
      <c r="P872" s="445"/>
    </row>
    <row r="873" spans="1:16">
      <c r="A873" s="595" t="s">
        <v>13479</v>
      </c>
      <c r="B873" s="595" t="s">
        <v>10187</v>
      </c>
      <c r="C873" s="595" t="s">
        <v>14628</v>
      </c>
      <c r="D873" s="445"/>
      <c r="E873" s="445"/>
      <c r="F873" s="445"/>
      <c r="G873" s="445"/>
      <c r="H873" s="445"/>
      <c r="I873" s="445"/>
      <c r="J873" s="445"/>
      <c r="K873" s="445"/>
      <c r="L873" s="445"/>
      <c r="M873" s="445"/>
      <c r="N873" s="445"/>
      <c r="O873" s="445"/>
      <c r="P873" s="445"/>
    </row>
    <row r="874" spans="1:16">
      <c r="A874" s="595" t="s">
        <v>14629</v>
      </c>
      <c r="B874" s="595" t="s">
        <v>14630</v>
      </c>
      <c r="C874" s="595" t="s">
        <v>14633</v>
      </c>
      <c r="D874" s="445"/>
      <c r="E874" s="445"/>
      <c r="F874" s="445"/>
      <c r="G874" s="445"/>
      <c r="H874" s="445"/>
      <c r="I874" s="445"/>
      <c r="J874" s="445"/>
      <c r="K874" s="445"/>
      <c r="L874" s="445"/>
      <c r="M874" s="445"/>
      <c r="N874" s="445"/>
      <c r="O874" s="445"/>
      <c r="P874" s="445"/>
    </row>
    <row r="875" spans="1:16">
      <c r="A875" s="595" t="s">
        <v>14636</v>
      </c>
      <c r="B875" s="595" t="s">
        <v>14637</v>
      </c>
      <c r="C875" s="445"/>
      <c r="D875" s="445"/>
      <c r="E875" s="445"/>
      <c r="F875" s="445"/>
      <c r="G875" s="445"/>
      <c r="H875" s="445"/>
      <c r="I875" s="445"/>
      <c r="J875" s="445"/>
      <c r="K875" s="445"/>
      <c r="L875" s="445"/>
      <c r="M875" s="445"/>
      <c r="N875" s="445"/>
      <c r="O875" s="445"/>
      <c r="P875" s="445"/>
    </row>
    <row r="876" spans="1:16">
      <c r="A876" s="595" t="s">
        <v>5276</v>
      </c>
      <c r="B876" s="595" t="s">
        <v>14639</v>
      </c>
      <c r="C876" s="595" t="s">
        <v>12047</v>
      </c>
      <c r="D876" s="595" t="s">
        <v>14554</v>
      </c>
      <c r="E876" s="445"/>
      <c r="F876" s="445"/>
      <c r="G876" s="445"/>
      <c r="H876" s="445"/>
      <c r="I876" s="445"/>
      <c r="J876" s="445"/>
      <c r="K876" s="445"/>
      <c r="L876" s="445"/>
      <c r="M876" s="445"/>
      <c r="N876" s="445"/>
      <c r="O876" s="445"/>
      <c r="P876" s="445"/>
    </row>
    <row r="877" spans="1:16">
      <c r="A877" s="595" t="s">
        <v>14640</v>
      </c>
      <c r="B877" s="595" t="s">
        <v>14641</v>
      </c>
      <c r="C877" s="595" t="s">
        <v>7680</v>
      </c>
      <c r="D877" s="445"/>
      <c r="E877" s="445"/>
      <c r="F877" s="445"/>
      <c r="G877" s="445"/>
      <c r="H877" s="445"/>
      <c r="I877" s="445"/>
      <c r="J877" s="445"/>
      <c r="K877" s="445"/>
      <c r="L877" s="445"/>
      <c r="M877" s="445"/>
      <c r="N877" s="445"/>
      <c r="O877" s="445"/>
      <c r="P877" s="445"/>
    </row>
    <row r="878" spans="1:16">
      <c r="A878" s="595" t="s">
        <v>3773</v>
      </c>
      <c r="B878" s="595" t="s">
        <v>14324</v>
      </c>
      <c r="C878" s="595" t="s">
        <v>11233</v>
      </c>
      <c r="D878" s="445"/>
      <c r="E878" s="445"/>
      <c r="F878" s="445"/>
      <c r="G878" s="445"/>
      <c r="H878" s="445"/>
      <c r="I878" s="445"/>
      <c r="J878" s="445"/>
      <c r="K878" s="445"/>
      <c r="L878" s="445"/>
      <c r="M878" s="445"/>
      <c r="N878" s="445"/>
      <c r="O878" s="445"/>
      <c r="P878" s="445"/>
    </row>
    <row r="879" spans="1:16">
      <c r="A879" s="595" t="s">
        <v>14642</v>
      </c>
      <c r="B879" s="595" t="s">
        <v>11216</v>
      </c>
      <c r="C879" s="445"/>
      <c r="D879" s="445"/>
      <c r="E879" s="445"/>
      <c r="F879" s="445"/>
      <c r="G879" s="445"/>
      <c r="H879" s="445"/>
      <c r="I879" s="445"/>
      <c r="J879" s="445"/>
      <c r="K879" s="445"/>
      <c r="L879" s="445"/>
      <c r="M879" s="445"/>
      <c r="N879" s="445"/>
      <c r="O879" s="445"/>
      <c r="P879" s="445"/>
    </row>
    <row r="880" spans="1:16">
      <c r="A880" s="595" t="s">
        <v>14643</v>
      </c>
      <c r="B880" s="595" t="s">
        <v>14645</v>
      </c>
      <c r="C880" s="595" t="s">
        <v>12544</v>
      </c>
      <c r="D880" s="595" t="s">
        <v>939</v>
      </c>
      <c r="E880" s="445"/>
      <c r="F880" s="445"/>
      <c r="G880" s="445"/>
      <c r="H880" s="445"/>
      <c r="I880" s="445"/>
      <c r="J880" s="445"/>
      <c r="K880" s="445"/>
      <c r="L880" s="445"/>
      <c r="M880" s="445"/>
      <c r="N880" s="445"/>
      <c r="O880" s="445"/>
      <c r="P880" s="445"/>
    </row>
    <row r="881" spans="1:16">
      <c r="A881" s="595" t="s">
        <v>14646</v>
      </c>
      <c r="B881" s="595" t="s">
        <v>14647</v>
      </c>
      <c r="C881" s="595" t="s">
        <v>2850</v>
      </c>
      <c r="D881" s="595" t="s">
        <v>14648</v>
      </c>
      <c r="E881" s="595" t="s">
        <v>6575</v>
      </c>
      <c r="F881" s="595" t="s">
        <v>8111</v>
      </c>
      <c r="G881" s="445"/>
      <c r="H881" s="445"/>
      <c r="I881" s="445"/>
      <c r="J881" s="445"/>
      <c r="K881" s="445"/>
      <c r="L881" s="445"/>
      <c r="M881" s="445"/>
      <c r="N881" s="445"/>
      <c r="O881" s="445"/>
      <c r="P881" s="445"/>
    </row>
    <row r="882" spans="1:16">
      <c r="A882" s="595" t="s">
        <v>14651</v>
      </c>
      <c r="B882" s="595" t="s">
        <v>14654</v>
      </c>
      <c r="C882" s="595" t="s">
        <v>12893</v>
      </c>
      <c r="D882" s="445"/>
      <c r="E882" s="445"/>
      <c r="F882" s="445"/>
      <c r="G882" s="445"/>
      <c r="H882" s="445"/>
      <c r="I882" s="445"/>
      <c r="J882" s="445"/>
      <c r="K882" s="445"/>
      <c r="L882" s="445"/>
      <c r="M882" s="445"/>
      <c r="N882" s="445"/>
      <c r="O882" s="445"/>
      <c r="P882" s="445"/>
    </row>
    <row r="883" spans="1:16">
      <c r="A883" s="595" t="s">
        <v>14657</v>
      </c>
      <c r="B883" s="595" t="s">
        <v>939</v>
      </c>
      <c r="C883" s="445"/>
      <c r="D883" s="445"/>
      <c r="E883" s="445"/>
      <c r="F883" s="445"/>
      <c r="G883" s="445"/>
      <c r="H883" s="445"/>
      <c r="I883" s="445"/>
      <c r="J883" s="445"/>
      <c r="K883" s="445"/>
      <c r="L883" s="445"/>
      <c r="M883" s="445"/>
      <c r="N883" s="445"/>
      <c r="O883" s="445"/>
      <c r="P883" s="445"/>
    </row>
    <row r="884" spans="1:16">
      <c r="A884" s="595" t="s">
        <v>13674</v>
      </c>
      <c r="B884" s="595" t="s">
        <v>14659</v>
      </c>
      <c r="C884" s="595" t="s">
        <v>14656</v>
      </c>
      <c r="D884" s="595" t="s">
        <v>14662</v>
      </c>
      <c r="E884" s="595" t="s">
        <v>13293</v>
      </c>
      <c r="F884" s="445"/>
      <c r="G884" s="445"/>
      <c r="H884" s="445"/>
      <c r="I884" s="445"/>
      <c r="J884" s="445"/>
      <c r="K884" s="445"/>
      <c r="L884" s="445"/>
      <c r="M884" s="445"/>
      <c r="N884" s="445"/>
      <c r="O884" s="445"/>
      <c r="P884" s="445"/>
    </row>
    <row r="885" spans="1:16">
      <c r="A885" s="595" t="s">
        <v>14663</v>
      </c>
      <c r="B885" s="595" t="s">
        <v>14664</v>
      </c>
      <c r="C885" s="445"/>
      <c r="D885" s="445"/>
      <c r="E885" s="445"/>
      <c r="F885" s="445"/>
      <c r="G885" s="445"/>
      <c r="H885" s="445"/>
      <c r="I885" s="445"/>
      <c r="J885" s="445"/>
      <c r="K885" s="445"/>
      <c r="L885" s="445"/>
      <c r="M885" s="445"/>
      <c r="N885" s="445"/>
      <c r="O885" s="445"/>
      <c r="P885" s="445"/>
    </row>
    <row r="886" spans="1:16">
      <c r="A886" s="595" t="s">
        <v>14665</v>
      </c>
      <c r="B886" s="595" t="s">
        <v>14666</v>
      </c>
      <c r="C886" s="595" t="s">
        <v>14668</v>
      </c>
      <c r="D886" s="595" t="s">
        <v>2165</v>
      </c>
      <c r="E886" s="445"/>
      <c r="F886" s="445"/>
      <c r="G886" s="445"/>
      <c r="H886" s="445"/>
      <c r="I886" s="445"/>
      <c r="J886" s="445"/>
      <c r="K886" s="445"/>
      <c r="L886" s="445"/>
      <c r="M886" s="445"/>
      <c r="N886" s="445"/>
      <c r="O886" s="445"/>
      <c r="P886" s="445"/>
    </row>
    <row r="887" spans="1:16">
      <c r="A887" s="595" t="s">
        <v>10379</v>
      </c>
      <c r="B887" s="595" t="s">
        <v>14671</v>
      </c>
      <c r="C887" s="595" t="s">
        <v>14672</v>
      </c>
      <c r="D887" s="595" t="s">
        <v>14675</v>
      </c>
      <c r="E887" s="445"/>
      <c r="F887" s="445"/>
      <c r="G887" s="445"/>
      <c r="H887" s="445"/>
      <c r="I887" s="445"/>
      <c r="J887" s="445"/>
      <c r="K887" s="445"/>
      <c r="L887" s="445"/>
      <c r="M887" s="445"/>
      <c r="N887" s="445"/>
      <c r="O887" s="445"/>
      <c r="P887" s="445"/>
    </row>
    <row r="888" spans="1:16">
      <c r="A888" s="595" t="s">
        <v>14676</v>
      </c>
      <c r="B888" s="595" t="s">
        <v>1096</v>
      </c>
      <c r="C888" s="595" t="s">
        <v>14677</v>
      </c>
      <c r="D888" s="445"/>
      <c r="E888" s="445"/>
      <c r="F888" s="445"/>
      <c r="G888" s="445"/>
      <c r="H888" s="445"/>
      <c r="I888" s="445"/>
      <c r="J888" s="445"/>
      <c r="K888" s="445"/>
      <c r="L888" s="445"/>
      <c r="M888" s="445"/>
      <c r="N888" s="445"/>
      <c r="O888" s="445"/>
      <c r="P888" s="445"/>
    </row>
    <row r="889" spans="1:16">
      <c r="A889" s="595" t="s">
        <v>14679</v>
      </c>
      <c r="B889" s="595" t="s">
        <v>14677</v>
      </c>
      <c r="C889" s="445"/>
      <c r="D889" s="445"/>
      <c r="E889" s="445"/>
      <c r="F889" s="445"/>
      <c r="G889" s="445"/>
      <c r="H889" s="445"/>
      <c r="I889" s="445"/>
      <c r="J889" s="445"/>
      <c r="K889" s="445"/>
      <c r="L889" s="445"/>
      <c r="M889" s="445"/>
      <c r="N889" s="445"/>
      <c r="O889" s="445"/>
      <c r="P889" s="445"/>
    </row>
    <row r="890" spans="1:16">
      <c r="A890" s="595" t="s">
        <v>9109</v>
      </c>
      <c r="B890" s="595" t="s">
        <v>14682</v>
      </c>
      <c r="C890" s="445"/>
      <c r="D890" s="445"/>
      <c r="E890" s="445"/>
      <c r="F890" s="445"/>
      <c r="G890" s="445"/>
      <c r="H890" s="445"/>
      <c r="I890" s="445"/>
      <c r="J890" s="445"/>
      <c r="K890" s="445"/>
      <c r="L890" s="445"/>
      <c r="M890" s="445"/>
      <c r="N890" s="445"/>
      <c r="O890" s="445"/>
      <c r="P890" s="445"/>
    </row>
    <row r="891" spans="1:16">
      <c r="A891" s="595" t="s">
        <v>14684</v>
      </c>
      <c r="B891" s="595" t="s">
        <v>14686</v>
      </c>
      <c r="C891" s="595" t="s">
        <v>12516</v>
      </c>
      <c r="D891" s="595" t="s">
        <v>14687</v>
      </c>
      <c r="E891" s="595" t="s">
        <v>14688</v>
      </c>
      <c r="F891" s="445"/>
      <c r="G891" s="445"/>
      <c r="H891" s="445"/>
      <c r="I891" s="445"/>
      <c r="J891" s="445"/>
      <c r="K891" s="445"/>
      <c r="L891" s="445"/>
      <c r="M891" s="445"/>
      <c r="N891" s="445"/>
      <c r="O891" s="445"/>
      <c r="P891" s="445"/>
    </row>
    <row r="892" spans="1:16">
      <c r="A892" s="595" t="s">
        <v>13284</v>
      </c>
      <c r="B892" s="595" t="s">
        <v>9047</v>
      </c>
      <c r="C892" s="595" t="s">
        <v>1904</v>
      </c>
      <c r="D892" s="445"/>
      <c r="E892" s="445"/>
      <c r="F892" s="445"/>
      <c r="G892" s="445"/>
      <c r="H892" s="445"/>
      <c r="I892" s="445"/>
      <c r="J892" s="445"/>
      <c r="K892" s="445"/>
      <c r="L892" s="445"/>
      <c r="M892" s="445"/>
      <c r="N892" s="445"/>
      <c r="O892" s="445"/>
      <c r="P892" s="445"/>
    </row>
    <row r="893" spans="1:16">
      <c r="A893" s="595" t="s">
        <v>14691</v>
      </c>
      <c r="B893" s="595" t="s">
        <v>1462</v>
      </c>
      <c r="C893" s="595" t="s">
        <v>5202</v>
      </c>
      <c r="D893" s="595" t="s">
        <v>14693</v>
      </c>
      <c r="E893" s="595" t="s">
        <v>14569</v>
      </c>
      <c r="F893" s="595" t="s">
        <v>14695</v>
      </c>
      <c r="G893" s="445"/>
      <c r="H893" s="445"/>
      <c r="I893" s="445"/>
      <c r="J893" s="445"/>
      <c r="K893" s="445"/>
      <c r="L893" s="445"/>
      <c r="M893" s="445"/>
      <c r="N893" s="445"/>
      <c r="O893" s="445"/>
      <c r="P893" s="445"/>
    </row>
    <row r="894" spans="1:16">
      <c r="A894" s="595" t="s">
        <v>14698</v>
      </c>
      <c r="B894" s="595" t="s">
        <v>14700</v>
      </c>
      <c r="C894" s="595" t="s">
        <v>14702</v>
      </c>
      <c r="D894" s="595" t="s">
        <v>11666</v>
      </c>
      <c r="E894" s="445"/>
      <c r="F894" s="445"/>
      <c r="G894" s="445"/>
      <c r="H894" s="445"/>
      <c r="I894" s="445"/>
      <c r="J894" s="445"/>
      <c r="K894" s="445"/>
      <c r="L894" s="445"/>
      <c r="M894" s="445"/>
      <c r="N894" s="445"/>
      <c r="O894" s="445"/>
      <c r="P894" s="445"/>
    </row>
    <row r="895" spans="1:16">
      <c r="A895" s="595" t="s">
        <v>527</v>
      </c>
      <c r="B895" s="595" t="s">
        <v>14704</v>
      </c>
      <c r="C895" s="595" t="s">
        <v>13223</v>
      </c>
      <c r="D895" s="445"/>
      <c r="E895" s="445"/>
      <c r="F895" s="445"/>
      <c r="G895" s="445"/>
      <c r="H895" s="445"/>
      <c r="I895" s="445"/>
      <c r="J895" s="445"/>
      <c r="K895" s="445"/>
      <c r="L895" s="445"/>
      <c r="M895" s="445"/>
      <c r="N895" s="445"/>
      <c r="O895" s="445"/>
      <c r="P895" s="445"/>
    </row>
    <row r="896" spans="1:16">
      <c r="A896" s="595" t="s">
        <v>14705</v>
      </c>
      <c r="B896" s="595" t="s">
        <v>14708</v>
      </c>
      <c r="C896" s="445"/>
      <c r="D896" s="445"/>
      <c r="E896" s="445"/>
      <c r="F896" s="445"/>
      <c r="G896" s="445"/>
      <c r="H896" s="445"/>
      <c r="I896" s="445"/>
      <c r="J896" s="445"/>
      <c r="K896" s="445"/>
      <c r="L896" s="445"/>
      <c r="M896" s="445"/>
      <c r="N896" s="445"/>
      <c r="O896" s="445"/>
      <c r="P896" s="445"/>
    </row>
    <row r="897" spans="1:16">
      <c r="A897" s="595" t="s">
        <v>13032</v>
      </c>
      <c r="B897" s="595" t="s">
        <v>7276</v>
      </c>
      <c r="C897" s="445"/>
      <c r="D897" s="445"/>
      <c r="E897" s="445"/>
      <c r="F897" s="445"/>
      <c r="G897" s="445"/>
      <c r="H897" s="445"/>
      <c r="I897" s="445"/>
      <c r="J897" s="445"/>
      <c r="K897" s="445"/>
      <c r="L897" s="445"/>
      <c r="M897" s="445"/>
      <c r="N897" s="445"/>
      <c r="O897" s="445"/>
      <c r="P897" s="445"/>
    </row>
    <row r="898" spans="1:16">
      <c r="A898" s="595" t="s">
        <v>14709</v>
      </c>
      <c r="B898" s="595" t="s">
        <v>10319</v>
      </c>
      <c r="C898" s="595" t="s">
        <v>12480</v>
      </c>
      <c r="D898" s="445"/>
      <c r="E898" s="445"/>
      <c r="F898" s="445"/>
      <c r="G898" s="445"/>
      <c r="H898" s="445"/>
      <c r="I898" s="445"/>
      <c r="J898" s="445"/>
      <c r="K898" s="445"/>
      <c r="L898" s="445"/>
      <c r="M898" s="445"/>
      <c r="N898" s="445"/>
      <c r="O898" s="445"/>
      <c r="P898" s="445"/>
    </row>
    <row r="899" spans="1:16">
      <c r="A899" s="595" t="s">
        <v>8715</v>
      </c>
      <c r="B899" s="595" t="s">
        <v>14710</v>
      </c>
      <c r="C899" s="445"/>
      <c r="D899" s="445"/>
      <c r="E899" s="445"/>
      <c r="F899" s="445"/>
      <c r="G899" s="445"/>
      <c r="H899" s="445"/>
      <c r="I899" s="445"/>
      <c r="J899" s="445"/>
      <c r="K899" s="445"/>
      <c r="L899" s="445"/>
      <c r="M899" s="445"/>
      <c r="N899" s="445"/>
      <c r="O899" s="445"/>
      <c r="P899" s="445"/>
    </row>
    <row r="900" spans="1:16">
      <c r="A900" s="595" t="s">
        <v>5663</v>
      </c>
      <c r="B900" s="595" t="s">
        <v>14712</v>
      </c>
      <c r="C900" s="445"/>
      <c r="D900" s="445"/>
      <c r="E900" s="445"/>
      <c r="F900" s="445"/>
      <c r="G900" s="445"/>
      <c r="H900" s="445"/>
      <c r="I900" s="445"/>
      <c r="J900" s="445"/>
      <c r="K900" s="445"/>
      <c r="L900" s="445"/>
      <c r="M900" s="445"/>
      <c r="N900" s="445"/>
      <c r="O900" s="445"/>
      <c r="P900" s="445"/>
    </row>
    <row r="901" spans="1:16">
      <c r="A901" s="595" t="s">
        <v>14713</v>
      </c>
      <c r="B901" s="595" t="s">
        <v>11380</v>
      </c>
      <c r="C901" s="595" t="s">
        <v>14715</v>
      </c>
      <c r="D901" s="445"/>
      <c r="E901" s="445"/>
      <c r="F901" s="445"/>
      <c r="G901" s="445"/>
      <c r="H901" s="445"/>
      <c r="I901" s="445"/>
      <c r="J901" s="445"/>
      <c r="K901" s="445"/>
      <c r="L901" s="445"/>
      <c r="M901" s="445"/>
      <c r="N901" s="445"/>
      <c r="O901" s="445"/>
      <c r="P901" s="445"/>
    </row>
    <row r="902" spans="1:16">
      <c r="A902" s="595" t="s">
        <v>5252</v>
      </c>
      <c r="B902" s="595" t="s">
        <v>13293</v>
      </c>
      <c r="C902" s="595" t="s">
        <v>9739</v>
      </c>
      <c r="D902" s="445"/>
      <c r="E902" s="445"/>
      <c r="F902" s="445"/>
      <c r="G902" s="445"/>
      <c r="H902" s="445"/>
      <c r="I902" s="445"/>
      <c r="J902" s="445"/>
      <c r="K902" s="445"/>
      <c r="L902" s="445"/>
      <c r="M902" s="445"/>
      <c r="N902" s="445"/>
      <c r="O902" s="445"/>
      <c r="P902" s="445"/>
    </row>
    <row r="903" spans="1:16">
      <c r="A903" s="595" t="s">
        <v>12899</v>
      </c>
      <c r="B903" s="595" t="s">
        <v>14716</v>
      </c>
      <c r="C903" s="595" t="s">
        <v>14718</v>
      </c>
      <c r="D903" s="445"/>
      <c r="E903" s="445"/>
      <c r="F903" s="445"/>
      <c r="G903" s="445"/>
      <c r="H903" s="445"/>
      <c r="I903" s="445"/>
      <c r="J903" s="445"/>
      <c r="K903" s="445"/>
      <c r="L903" s="445"/>
      <c r="M903" s="445"/>
      <c r="N903" s="445"/>
      <c r="O903" s="445"/>
      <c r="P903" s="445"/>
    </row>
    <row r="904" spans="1:16">
      <c r="A904" s="595" t="s">
        <v>14719</v>
      </c>
      <c r="B904" s="595" t="s">
        <v>14720</v>
      </c>
      <c r="C904" s="445"/>
      <c r="D904" s="445"/>
      <c r="E904" s="445"/>
      <c r="F904" s="445"/>
      <c r="G904" s="445"/>
      <c r="H904" s="445"/>
      <c r="I904" s="445"/>
      <c r="J904" s="445"/>
      <c r="K904" s="445"/>
      <c r="L904" s="445"/>
      <c r="M904" s="445"/>
      <c r="N904" s="445"/>
      <c r="O904" s="445"/>
      <c r="P904" s="445"/>
    </row>
    <row r="905" spans="1:16">
      <c r="A905" s="595" t="s">
        <v>13366</v>
      </c>
      <c r="B905" s="595" t="s">
        <v>12474</v>
      </c>
      <c r="C905" s="445"/>
      <c r="D905" s="445"/>
      <c r="E905" s="445"/>
      <c r="F905" s="445"/>
      <c r="G905" s="445"/>
      <c r="H905" s="445"/>
      <c r="I905" s="445"/>
      <c r="J905" s="445"/>
      <c r="K905" s="445"/>
      <c r="L905" s="445"/>
      <c r="M905" s="445"/>
      <c r="N905" s="445"/>
      <c r="O905" s="445"/>
      <c r="P905" s="445"/>
    </row>
    <row r="906" spans="1:16">
      <c r="A906" s="595" t="s">
        <v>14723</v>
      </c>
      <c r="B906" s="595" t="s">
        <v>14725</v>
      </c>
      <c r="C906" s="445"/>
      <c r="D906" s="445"/>
      <c r="E906" s="445"/>
      <c r="F906" s="445"/>
      <c r="G906" s="445"/>
      <c r="H906" s="445"/>
      <c r="I906" s="445"/>
      <c r="J906" s="445"/>
      <c r="K906" s="445"/>
      <c r="L906" s="445"/>
      <c r="M906" s="445"/>
      <c r="N906" s="445"/>
      <c r="O906" s="445"/>
      <c r="P906" s="445"/>
    </row>
    <row r="907" spans="1:16">
      <c r="A907" s="595" t="s">
        <v>14727</v>
      </c>
      <c r="B907" s="595" t="s">
        <v>8756</v>
      </c>
      <c r="C907" s="445"/>
      <c r="D907" s="445"/>
      <c r="E907" s="445"/>
      <c r="F907" s="445"/>
      <c r="G907" s="445"/>
      <c r="H907" s="445"/>
      <c r="I907" s="445"/>
      <c r="J907" s="445"/>
      <c r="K907" s="445"/>
      <c r="L907" s="445"/>
      <c r="M907" s="445"/>
      <c r="N907" s="445"/>
      <c r="O907" s="445"/>
      <c r="P907" s="445"/>
    </row>
    <row r="908" spans="1:16">
      <c r="A908" s="595" t="s">
        <v>14728</v>
      </c>
      <c r="B908" s="595" t="s">
        <v>1975</v>
      </c>
      <c r="C908" s="595" t="s">
        <v>11166</v>
      </c>
      <c r="D908" s="595" t="s">
        <v>13293</v>
      </c>
      <c r="E908" s="445"/>
      <c r="F908" s="445"/>
      <c r="G908" s="445"/>
      <c r="H908" s="445"/>
      <c r="I908" s="445"/>
      <c r="J908" s="445"/>
      <c r="K908" s="445"/>
      <c r="L908" s="445"/>
      <c r="M908" s="445"/>
      <c r="N908" s="445"/>
      <c r="O908" s="445"/>
      <c r="P908" s="445"/>
    </row>
    <row r="909" spans="1:16">
      <c r="A909" s="595" t="s">
        <v>14356</v>
      </c>
      <c r="B909" s="595" t="s">
        <v>14729</v>
      </c>
      <c r="C909" s="595" t="s">
        <v>14730</v>
      </c>
      <c r="D909" s="595" t="s">
        <v>9331</v>
      </c>
      <c r="E909" s="445"/>
      <c r="F909" s="445"/>
      <c r="G909" s="445"/>
      <c r="H909" s="445"/>
      <c r="I909" s="445"/>
      <c r="J909" s="445"/>
      <c r="K909" s="445"/>
      <c r="L909" s="445"/>
      <c r="M909" s="445"/>
      <c r="N909" s="445"/>
      <c r="O909" s="445"/>
      <c r="P909" s="445"/>
    </row>
    <row r="910" spans="1:16">
      <c r="A910" s="595" t="s">
        <v>7872</v>
      </c>
      <c r="B910" s="595" t="s">
        <v>1946</v>
      </c>
      <c r="C910" s="445"/>
      <c r="D910" s="445"/>
      <c r="E910" s="445"/>
      <c r="F910" s="445"/>
      <c r="G910" s="445"/>
      <c r="H910" s="445"/>
      <c r="I910" s="445"/>
      <c r="J910" s="445"/>
      <c r="K910" s="445"/>
      <c r="L910" s="445"/>
      <c r="M910" s="445"/>
      <c r="N910" s="445"/>
      <c r="O910" s="445"/>
      <c r="P910" s="445"/>
    </row>
    <row r="911" spans="1:16">
      <c r="A911" s="595" t="s">
        <v>14731</v>
      </c>
      <c r="B911" s="595" t="s">
        <v>13558</v>
      </c>
      <c r="C911" s="445"/>
      <c r="D911" s="445"/>
      <c r="E911" s="445"/>
      <c r="F911" s="445"/>
      <c r="G911" s="445"/>
      <c r="H911" s="445"/>
      <c r="I911" s="445"/>
      <c r="J911" s="445"/>
      <c r="K911" s="445"/>
      <c r="L911" s="445"/>
      <c r="M911" s="445"/>
      <c r="N911" s="445"/>
      <c r="O911" s="445"/>
      <c r="P911" s="445"/>
    </row>
    <row r="912" spans="1:16">
      <c r="A912" s="595" t="s">
        <v>14732</v>
      </c>
      <c r="B912" s="595" t="s">
        <v>14733</v>
      </c>
      <c r="C912" s="445"/>
      <c r="D912" s="445"/>
      <c r="E912" s="445"/>
      <c r="F912" s="445"/>
      <c r="G912" s="445"/>
      <c r="H912" s="445"/>
      <c r="I912" s="445"/>
      <c r="J912" s="445"/>
      <c r="K912" s="445"/>
      <c r="L912" s="445"/>
      <c r="M912" s="445"/>
      <c r="N912" s="445"/>
      <c r="O912" s="445"/>
      <c r="P912" s="445"/>
    </row>
    <row r="913" spans="1:16">
      <c r="A913" s="595" t="s">
        <v>14734</v>
      </c>
      <c r="B913" s="595" t="s">
        <v>14677</v>
      </c>
      <c r="C913" s="445"/>
      <c r="D913" s="445"/>
      <c r="E913" s="445"/>
      <c r="F913" s="445"/>
      <c r="G913" s="445"/>
      <c r="H913" s="445"/>
      <c r="I913" s="445"/>
      <c r="J913" s="445"/>
      <c r="K913" s="445"/>
      <c r="L913" s="445"/>
      <c r="M913" s="445"/>
      <c r="N913" s="445"/>
      <c r="O913" s="445"/>
      <c r="P913" s="445"/>
    </row>
    <row r="914" spans="1:16">
      <c r="A914" s="595" t="s">
        <v>730</v>
      </c>
      <c r="B914" s="595" t="s">
        <v>14738</v>
      </c>
      <c r="C914" s="595" t="s">
        <v>14677</v>
      </c>
      <c r="D914" s="445"/>
      <c r="E914" s="445"/>
      <c r="F914" s="445"/>
      <c r="G914" s="445"/>
      <c r="H914" s="445"/>
      <c r="I914" s="445"/>
      <c r="J914" s="445"/>
      <c r="K914" s="445"/>
      <c r="L914" s="445"/>
      <c r="M914" s="445"/>
      <c r="N914" s="445"/>
      <c r="O914" s="445"/>
      <c r="P914" s="445"/>
    </row>
    <row r="915" spans="1:16">
      <c r="A915" s="595" t="s">
        <v>14739</v>
      </c>
      <c r="B915" s="595" t="s">
        <v>9469</v>
      </c>
      <c r="C915" s="445"/>
      <c r="D915" s="445"/>
      <c r="E915" s="445"/>
      <c r="F915" s="445"/>
      <c r="G915" s="445"/>
      <c r="H915" s="445"/>
      <c r="I915" s="445"/>
      <c r="J915" s="445"/>
      <c r="K915" s="445"/>
      <c r="L915" s="445"/>
      <c r="M915" s="445"/>
      <c r="N915" s="445"/>
      <c r="O915" s="445"/>
      <c r="P915" s="445"/>
    </row>
    <row r="916" spans="1:16">
      <c r="A916" s="595" t="s">
        <v>6123</v>
      </c>
      <c r="B916" s="595" t="s">
        <v>9594</v>
      </c>
      <c r="C916" s="445"/>
      <c r="D916" s="445"/>
      <c r="E916" s="445"/>
      <c r="F916" s="445"/>
      <c r="G916" s="445"/>
      <c r="H916" s="445"/>
      <c r="I916" s="445"/>
      <c r="J916" s="445"/>
      <c r="K916" s="445"/>
      <c r="L916" s="445"/>
      <c r="M916" s="445"/>
      <c r="N916" s="445"/>
      <c r="O916" s="445"/>
      <c r="P916" s="445"/>
    </row>
    <row r="917" spans="1:16">
      <c r="A917" s="595" t="s">
        <v>14741</v>
      </c>
      <c r="B917" s="595" t="s">
        <v>11363</v>
      </c>
      <c r="C917" s="595" t="s">
        <v>14677</v>
      </c>
      <c r="D917" s="445"/>
      <c r="E917" s="445"/>
      <c r="F917" s="445"/>
      <c r="G917" s="445"/>
      <c r="H917" s="445"/>
      <c r="I917" s="445"/>
      <c r="J917" s="445"/>
      <c r="K917" s="445"/>
      <c r="L917" s="445"/>
      <c r="M917" s="445"/>
      <c r="N917" s="445"/>
      <c r="O917" s="445"/>
      <c r="P917" s="445"/>
    </row>
    <row r="918" spans="1:16">
      <c r="A918" s="595" t="s">
        <v>1521</v>
      </c>
      <c r="B918" s="595" t="s">
        <v>541</v>
      </c>
      <c r="C918" s="595" t="s">
        <v>14677</v>
      </c>
      <c r="D918" s="445"/>
      <c r="E918" s="445"/>
      <c r="F918" s="445"/>
      <c r="G918" s="445"/>
      <c r="H918" s="445"/>
      <c r="I918" s="445"/>
      <c r="J918" s="445"/>
      <c r="K918" s="445"/>
      <c r="L918" s="445"/>
      <c r="M918" s="445"/>
      <c r="N918" s="445"/>
      <c r="O918" s="445"/>
      <c r="P918" s="445"/>
    </row>
    <row r="919" spans="1:16">
      <c r="A919" s="595" t="s">
        <v>14742</v>
      </c>
      <c r="B919" s="595" t="s">
        <v>12581</v>
      </c>
      <c r="C919" s="595" t="s">
        <v>2913</v>
      </c>
      <c r="D919" s="445"/>
      <c r="E919" s="445"/>
      <c r="F919" s="445"/>
      <c r="G919" s="445"/>
      <c r="H919" s="445"/>
      <c r="I919" s="445"/>
      <c r="J919" s="445"/>
      <c r="K919" s="445"/>
      <c r="L919" s="445"/>
      <c r="M919" s="445"/>
      <c r="N919" s="445"/>
      <c r="O919" s="445"/>
      <c r="P919" s="445"/>
    </row>
    <row r="920" spans="1:16">
      <c r="A920" s="595" t="s">
        <v>5623</v>
      </c>
      <c r="B920" s="595" t="s">
        <v>13591</v>
      </c>
      <c r="C920" s="595" t="s">
        <v>14743</v>
      </c>
      <c r="D920" s="595" t="s">
        <v>13185</v>
      </c>
      <c r="E920" s="445"/>
      <c r="F920" s="445"/>
      <c r="G920" s="445"/>
      <c r="H920" s="445"/>
      <c r="I920" s="445"/>
      <c r="J920" s="445"/>
      <c r="K920" s="445"/>
      <c r="L920" s="445"/>
      <c r="M920" s="445"/>
      <c r="N920" s="445"/>
      <c r="O920" s="445"/>
      <c r="P920" s="445"/>
    </row>
    <row r="921" spans="1:16">
      <c r="A921" s="595" t="s">
        <v>124</v>
      </c>
      <c r="B921" s="595" t="s">
        <v>9346</v>
      </c>
      <c r="C921" s="445"/>
      <c r="D921" s="445"/>
      <c r="E921" s="445"/>
      <c r="F921" s="445"/>
      <c r="G921" s="445"/>
      <c r="H921" s="445"/>
      <c r="I921" s="445"/>
      <c r="J921" s="445"/>
      <c r="K921" s="445"/>
      <c r="L921" s="445"/>
      <c r="M921" s="445"/>
      <c r="N921" s="445"/>
      <c r="O921" s="445"/>
      <c r="P921" s="445"/>
    </row>
    <row r="922" spans="1:16">
      <c r="A922" s="595" t="s">
        <v>14745</v>
      </c>
      <c r="B922" s="595" t="s">
        <v>14746</v>
      </c>
      <c r="C922" s="595" t="s">
        <v>14750</v>
      </c>
      <c r="D922" s="445"/>
      <c r="E922" s="445"/>
      <c r="F922" s="445"/>
      <c r="G922" s="445"/>
      <c r="H922" s="445"/>
      <c r="I922" s="445"/>
      <c r="J922" s="445"/>
      <c r="K922" s="445"/>
      <c r="L922" s="445"/>
      <c r="M922" s="445"/>
      <c r="N922" s="445"/>
      <c r="O922" s="445"/>
      <c r="P922" s="445"/>
    </row>
    <row r="923" spans="1:16">
      <c r="A923" s="595" t="s">
        <v>14753</v>
      </c>
      <c r="B923" s="595" t="s">
        <v>3362</v>
      </c>
      <c r="C923" s="595" t="s">
        <v>11939</v>
      </c>
      <c r="D923" s="595" t="s">
        <v>12089</v>
      </c>
      <c r="E923" s="445"/>
      <c r="F923" s="445"/>
      <c r="G923" s="445"/>
      <c r="H923" s="445"/>
      <c r="I923" s="445"/>
      <c r="J923" s="445"/>
      <c r="K923" s="445"/>
      <c r="L923" s="445"/>
      <c r="M923" s="445"/>
      <c r="N923" s="445"/>
      <c r="O923" s="445"/>
      <c r="P923" s="445"/>
    </row>
    <row r="924" spans="1:16">
      <c r="A924" s="595" t="s">
        <v>14754</v>
      </c>
      <c r="B924" s="595" t="s">
        <v>14755</v>
      </c>
      <c r="C924" s="445"/>
      <c r="D924" s="445"/>
      <c r="E924" s="445"/>
      <c r="F924" s="445"/>
      <c r="G924" s="445"/>
      <c r="H924" s="445"/>
      <c r="I924" s="445"/>
      <c r="J924" s="445"/>
      <c r="K924" s="445"/>
      <c r="L924" s="445"/>
      <c r="M924" s="445"/>
      <c r="N924" s="445"/>
      <c r="O924" s="445"/>
      <c r="P924" s="445"/>
    </row>
    <row r="925" spans="1:16">
      <c r="A925" s="595" t="s">
        <v>4650</v>
      </c>
      <c r="B925" s="595" t="s">
        <v>3166</v>
      </c>
      <c r="C925" s="445"/>
      <c r="D925" s="445"/>
      <c r="E925" s="445"/>
      <c r="F925" s="445"/>
      <c r="G925" s="445"/>
      <c r="H925" s="445"/>
      <c r="I925" s="445"/>
      <c r="J925" s="445"/>
      <c r="K925" s="445"/>
      <c r="L925" s="445"/>
      <c r="M925" s="445"/>
      <c r="N925" s="445"/>
      <c r="O925" s="445"/>
      <c r="P925" s="445"/>
    </row>
    <row r="926" spans="1:16">
      <c r="A926" s="595" t="s">
        <v>785</v>
      </c>
      <c r="B926" s="595" t="s">
        <v>14756</v>
      </c>
      <c r="C926" s="595" t="s">
        <v>11297</v>
      </c>
      <c r="D926" s="595" t="s">
        <v>5022</v>
      </c>
      <c r="E926" s="445"/>
      <c r="F926" s="445"/>
      <c r="G926" s="445"/>
      <c r="H926" s="445"/>
      <c r="I926" s="445"/>
      <c r="J926" s="445"/>
      <c r="K926" s="445"/>
      <c r="L926" s="445"/>
      <c r="M926" s="445"/>
      <c r="N926" s="445"/>
      <c r="O926" s="445"/>
      <c r="P926" s="445"/>
    </row>
    <row r="927" spans="1:16">
      <c r="A927" s="595" t="s">
        <v>13670</v>
      </c>
      <c r="B927" s="595" t="s">
        <v>12459</v>
      </c>
      <c r="C927" s="595" t="s">
        <v>14757</v>
      </c>
      <c r="D927" s="445"/>
      <c r="E927" s="445"/>
      <c r="F927" s="445"/>
      <c r="G927" s="445"/>
      <c r="H927" s="445"/>
      <c r="I927" s="445"/>
      <c r="J927" s="445"/>
      <c r="K927" s="445"/>
      <c r="L927" s="445"/>
      <c r="M927" s="445"/>
      <c r="N927" s="445"/>
      <c r="O927" s="445"/>
      <c r="P927" s="445"/>
    </row>
    <row r="928" spans="1:16">
      <c r="A928" s="595" t="s">
        <v>14758</v>
      </c>
      <c r="B928" s="595" t="s">
        <v>14759</v>
      </c>
      <c r="C928" s="595" t="s">
        <v>5298</v>
      </c>
      <c r="D928" s="445"/>
      <c r="E928" s="445"/>
      <c r="F928" s="445"/>
      <c r="G928" s="445"/>
      <c r="H928" s="445"/>
      <c r="I928" s="445"/>
      <c r="J928" s="445"/>
      <c r="K928" s="445"/>
      <c r="L928" s="445"/>
      <c r="M928" s="445"/>
      <c r="N928" s="445"/>
      <c r="O928" s="445"/>
      <c r="P928" s="445"/>
    </row>
    <row r="929" spans="1:16">
      <c r="A929" s="595" t="s">
        <v>10419</v>
      </c>
      <c r="B929" s="595" t="s">
        <v>14760</v>
      </c>
      <c r="C929" s="445"/>
      <c r="D929" s="445"/>
      <c r="E929" s="445"/>
      <c r="F929" s="445"/>
      <c r="G929" s="445"/>
      <c r="H929" s="445"/>
      <c r="I929" s="445"/>
      <c r="J929" s="445"/>
      <c r="K929" s="445"/>
      <c r="L929" s="445"/>
      <c r="M929" s="445"/>
      <c r="N929" s="445"/>
      <c r="O929" s="445"/>
      <c r="P929" s="445"/>
    </row>
    <row r="930" spans="1:16">
      <c r="A930" s="595" t="s">
        <v>14761</v>
      </c>
      <c r="B930" s="595" t="s">
        <v>11547</v>
      </c>
      <c r="C930" s="595" t="s">
        <v>14763</v>
      </c>
      <c r="D930" s="445"/>
      <c r="E930" s="445"/>
      <c r="F930" s="445"/>
      <c r="G930" s="445"/>
      <c r="H930" s="445"/>
      <c r="I930" s="445"/>
      <c r="J930" s="445"/>
      <c r="K930" s="445"/>
      <c r="L930" s="445"/>
      <c r="M930" s="445"/>
      <c r="N930" s="445"/>
      <c r="O930" s="445"/>
      <c r="P930" s="445"/>
    </row>
    <row r="931" spans="1:16">
      <c r="A931" s="595" t="s">
        <v>14764</v>
      </c>
      <c r="B931" s="595" t="s">
        <v>13293</v>
      </c>
      <c r="C931" s="595" t="s">
        <v>11976</v>
      </c>
      <c r="D931" s="445"/>
      <c r="E931" s="445"/>
      <c r="F931" s="445"/>
      <c r="G931" s="445"/>
      <c r="H931" s="445"/>
      <c r="I931" s="445"/>
      <c r="J931" s="445"/>
      <c r="K931" s="445"/>
      <c r="L931" s="445"/>
      <c r="M931" s="445"/>
      <c r="N931" s="445"/>
      <c r="O931" s="445"/>
      <c r="P931" s="445"/>
    </row>
    <row r="932" spans="1:16">
      <c r="A932" s="595" t="s">
        <v>11755</v>
      </c>
      <c r="B932" s="595" t="s">
        <v>13293</v>
      </c>
      <c r="C932" s="595" t="s">
        <v>2168</v>
      </c>
      <c r="D932" s="595" t="s">
        <v>13663</v>
      </c>
      <c r="E932" s="445"/>
      <c r="F932" s="445"/>
      <c r="G932" s="445"/>
      <c r="H932" s="445"/>
      <c r="I932" s="445"/>
      <c r="J932" s="445"/>
      <c r="K932" s="445"/>
      <c r="L932" s="445"/>
      <c r="M932" s="445"/>
      <c r="N932" s="445"/>
      <c r="O932" s="445"/>
      <c r="P932" s="445"/>
    </row>
    <row r="933" spans="1:16">
      <c r="A933" s="595" t="s">
        <v>1347</v>
      </c>
      <c r="B933" s="595" t="s">
        <v>14767</v>
      </c>
      <c r="C933" s="595" t="s">
        <v>14769</v>
      </c>
      <c r="D933" s="595" t="s">
        <v>14770</v>
      </c>
      <c r="E933" s="445"/>
      <c r="F933" s="445"/>
      <c r="G933" s="445"/>
      <c r="H933" s="445"/>
      <c r="I933" s="445"/>
      <c r="J933" s="445"/>
      <c r="K933" s="445"/>
      <c r="L933" s="445"/>
      <c r="M933" s="445"/>
      <c r="N933" s="445"/>
      <c r="O933" s="445"/>
      <c r="P933" s="445"/>
    </row>
    <row r="934" spans="1:16">
      <c r="A934" s="595" t="s">
        <v>5735</v>
      </c>
      <c r="B934" s="595" t="s">
        <v>11074</v>
      </c>
      <c r="C934" s="445"/>
      <c r="D934" s="445"/>
      <c r="E934" s="445"/>
      <c r="F934" s="445"/>
      <c r="G934" s="445"/>
      <c r="H934" s="445"/>
      <c r="I934" s="445"/>
      <c r="J934" s="445"/>
      <c r="K934" s="445"/>
      <c r="L934" s="445"/>
      <c r="M934" s="445"/>
      <c r="N934" s="445"/>
      <c r="O934" s="445"/>
      <c r="P934" s="445"/>
    </row>
    <row r="935" spans="1:16">
      <c r="A935" s="595" t="s">
        <v>14771</v>
      </c>
      <c r="B935" s="595" t="s">
        <v>10594</v>
      </c>
      <c r="C935" s="445"/>
      <c r="D935" s="445"/>
      <c r="E935" s="445"/>
      <c r="F935" s="445"/>
      <c r="G935" s="445"/>
      <c r="H935" s="445"/>
      <c r="I935" s="445"/>
      <c r="J935" s="445"/>
      <c r="K935" s="445"/>
      <c r="L935" s="445"/>
      <c r="M935" s="445"/>
      <c r="N935" s="445"/>
      <c r="O935" s="445"/>
      <c r="P935" s="445"/>
    </row>
    <row r="936" spans="1:16">
      <c r="A936" s="595" t="s">
        <v>14772</v>
      </c>
      <c r="B936" s="595" t="s">
        <v>14773</v>
      </c>
      <c r="C936" s="595" t="s">
        <v>14774</v>
      </c>
      <c r="D936" s="595" t="s">
        <v>8766</v>
      </c>
      <c r="E936" s="595" t="s">
        <v>14775</v>
      </c>
      <c r="F936" s="595" t="s">
        <v>1250</v>
      </c>
      <c r="G936" s="445"/>
      <c r="H936" s="445"/>
      <c r="I936" s="445"/>
      <c r="J936" s="445"/>
      <c r="K936" s="445"/>
      <c r="L936" s="445"/>
      <c r="M936" s="445"/>
      <c r="N936" s="445"/>
      <c r="O936" s="445"/>
      <c r="P936" s="445"/>
    </row>
    <row r="937" spans="1:16">
      <c r="A937" s="595" t="s">
        <v>12397</v>
      </c>
      <c r="B937" s="595" t="s">
        <v>14776</v>
      </c>
      <c r="C937" s="595" t="s">
        <v>13135</v>
      </c>
      <c r="D937" s="595" t="s">
        <v>14777</v>
      </c>
      <c r="E937" s="595" t="s">
        <v>11846</v>
      </c>
      <c r="F937" s="595" t="s">
        <v>14778</v>
      </c>
      <c r="G937" s="445"/>
      <c r="H937" s="445"/>
      <c r="I937" s="445"/>
      <c r="J937" s="445"/>
      <c r="K937" s="445"/>
      <c r="L937" s="445"/>
      <c r="M937" s="445"/>
      <c r="N937" s="445"/>
      <c r="O937" s="445"/>
      <c r="P937" s="445"/>
    </row>
    <row r="938" spans="1:16">
      <c r="A938" s="595" t="s">
        <v>14779</v>
      </c>
      <c r="B938" s="595" t="s">
        <v>5861</v>
      </c>
      <c r="C938" s="445"/>
      <c r="D938" s="445"/>
      <c r="E938" s="445"/>
      <c r="F938" s="445"/>
      <c r="G938" s="445"/>
      <c r="H938" s="445"/>
      <c r="I938" s="445"/>
      <c r="J938" s="445"/>
      <c r="K938" s="445"/>
      <c r="L938" s="445"/>
      <c r="M938" s="445"/>
      <c r="N938" s="445"/>
      <c r="O938" s="445"/>
      <c r="P938" s="445"/>
    </row>
    <row r="939" spans="1:16">
      <c r="A939" s="595" t="s">
        <v>14781</v>
      </c>
      <c r="B939" s="595" t="s">
        <v>8056</v>
      </c>
      <c r="C939" s="595" t="s">
        <v>14124</v>
      </c>
      <c r="D939" s="595" t="s">
        <v>14783</v>
      </c>
      <c r="E939" s="595" t="s">
        <v>12439</v>
      </c>
      <c r="F939" s="445"/>
      <c r="G939" s="445"/>
      <c r="H939" s="445"/>
      <c r="I939" s="445"/>
      <c r="J939" s="445"/>
      <c r="K939" s="445"/>
      <c r="L939" s="445"/>
      <c r="M939" s="445"/>
      <c r="N939" s="445"/>
      <c r="O939" s="445"/>
      <c r="P939" s="445"/>
    </row>
    <row r="940" spans="1:16">
      <c r="A940" s="595" t="s">
        <v>14784</v>
      </c>
      <c r="B940" s="595" t="s">
        <v>14786</v>
      </c>
      <c r="C940" s="595" t="s">
        <v>14787</v>
      </c>
      <c r="D940" s="595" t="s">
        <v>14788</v>
      </c>
      <c r="E940" s="445"/>
      <c r="F940" s="445"/>
      <c r="G940" s="445"/>
      <c r="H940" s="445"/>
      <c r="I940" s="445"/>
      <c r="J940" s="445"/>
      <c r="K940" s="445"/>
      <c r="L940" s="445"/>
      <c r="M940" s="445"/>
      <c r="N940" s="445"/>
      <c r="O940" s="445"/>
      <c r="P940" s="445"/>
    </row>
    <row r="941" spans="1:16">
      <c r="A941" s="595" t="s">
        <v>14790</v>
      </c>
      <c r="B941" s="595" t="s">
        <v>4330</v>
      </c>
      <c r="C941" s="595" t="s">
        <v>1419</v>
      </c>
      <c r="D941" s="445"/>
      <c r="E941" s="445"/>
      <c r="F941" s="445"/>
      <c r="G941" s="445"/>
      <c r="H941" s="445"/>
      <c r="I941" s="445"/>
      <c r="J941" s="445"/>
      <c r="K941" s="445"/>
      <c r="L941" s="445"/>
      <c r="M941" s="445"/>
      <c r="N941" s="445"/>
      <c r="O941" s="445"/>
      <c r="P941" s="445"/>
    </row>
    <row r="942" spans="1:16">
      <c r="A942" s="595" t="s">
        <v>14792</v>
      </c>
      <c r="B942" s="595" t="s">
        <v>14794</v>
      </c>
      <c r="C942" s="595" t="s">
        <v>14797</v>
      </c>
      <c r="D942" s="445"/>
      <c r="E942" s="445"/>
      <c r="F942" s="445"/>
      <c r="G942" s="445"/>
      <c r="H942" s="445"/>
      <c r="I942" s="445"/>
      <c r="J942" s="445"/>
      <c r="K942" s="445"/>
      <c r="L942" s="445"/>
      <c r="M942" s="445"/>
      <c r="N942" s="445"/>
      <c r="O942" s="445"/>
      <c r="P942" s="445"/>
    </row>
    <row r="943" spans="1:16">
      <c r="A943" s="595" t="s">
        <v>10836</v>
      </c>
      <c r="B943" s="595" t="s">
        <v>14798</v>
      </c>
      <c r="C943" s="445"/>
      <c r="D943" s="445"/>
      <c r="E943" s="445"/>
      <c r="F943" s="445"/>
      <c r="G943" s="445"/>
      <c r="H943" s="445"/>
      <c r="I943" s="445"/>
      <c r="J943" s="445"/>
      <c r="K943" s="445"/>
      <c r="L943" s="445"/>
      <c r="M943" s="445"/>
      <c r="N943" s="445"/>
      <c r="O943" s="445"/>
      <c r="P943" s="445"/>
    </row>
    <row r="944" spans="1:16">
      <c r="A944" s="595" t="s">
        <v>14801</v>
      </c>
      <c r="B944" s="595" t="s">
        <v>4464</v>
      </c>
      <c r="C944" s="595" t="s">
        <v>14802</v>
      </c>
      <c r="D944" s="595" t="s">
        <v>7234</v>
      </c>
      <c r="E944" s="445"/>
      <c r="F944" s="445"/>
      <c r="G944" s="445"/>
      <c r="H944" s="445"/>
      <c r="I944" s="445"/>
      <c r="J944" s="445"/>
      <c r="K944" s="445"/>
      <c r="L944" s="445"/>
      <c r="M944" s="445"/>
      <c r="N944" s="445"/>
      <c r="O944" s="445"/>
      <c r="P944" s="445"/>
    </row>
    <row r="945" spans="1:16">
      <c r="A945" s="595" t="s">
        <v>9551</v>
      </c>
      <c r="B945" s="595" t="s">
        <v>14803</v>
      </c>
      <c r="C945" s="445"/>
      <c r="D945" s="445"/>
      <c r="E945" s="445"/>
      <c r="F945" s="445"/>
      <c r="G945" s="445"/>
      <c r="H945" s="445"/>
      <c r="I945" s="445"/>
      <c r="J945" s="445"/>
      <c r="K945" s="445"/>
      <c r="L945" s="445"/>
      <c r="M945" s="445"/>
      <c r="N945" s="445"/>
      <c r="O945" s="445"/>
      <c r="P945" s="445"/>
    </row>
    <row r="946" spans="1:16">
      <c r="A946" s="595" t="s">
        <v>14804</v>
      </c>
      <c r="B946" s="595" t="s">
        <v>14805</v>
      </c>
      <c r="C946" s="445"/>
      <c r="D946" s="445"/>
      <c r="E946" s="445"/>
      <c r="F946" s="445"/>
      <c r="G946" s="445"/>
      <c r="H946" s="445"/>
      <c r="I946" s="445"/>
      <c r="J946" s="445"/>
      <c r="K946" s="445"/>
      <c r="L946" s="445"/>
      <c r="M946" s="445"/>
      <c r="N946" s="445"/>
      <c r="O946" s="445"/>
      <c r="P946" s="445"/>
    </row>
    <row r="947" spans="1:16">
      <c r="A947" s="595" t="s">
        <v>14806</v>
      </c>
      <c r="B947" s="595" t="s">
        <v>14807</v>
      </c>
      <c r="C947" s="445"/>
      <c r="D947" s="445"/>
      <c r="E947" s="445"/>
      <c r="F947" s="445"/>
      <c r="G947" s="445"/>
      <c r="H947" s="445"/>
      <c r="I947" s="445"/>
      <c r="J947" s="445"/>
      <c r="K947" s="445"/>
      <c r="L947" s="445"/>
      <c r="M947" s="445"/>
      <c r="N947" s="445"/>
      <c r="O947" s="445"/>
      <c r="P947" s="445"/>
    </row>
    <row r="948" spans="1:16">
      <c r="A948" s="595" t="s">
        <v>10544</v>
      </c>
      <c r="B948" s="595" t="s">
        <v>13301</v>
      </c>
      <c r="C948" s="595" t="s">
        <v>5322</v>
      </c>
      <c r="D948" s="445"/>
      <c r="E948" s="445"/>
      <c r="F948" s="445"/>
      <c r="G948" s="445"/>
      <c r="H948" s="445"/>
      <c r="I948" s="445"/>
      <c r="J948" s="445"/>
      <c r="K948" s="445"/>
      <c r="L948" s="445"/>
      <c r="M948" s="445"/>
      <c r="N948" s="445"/>
      <c r="O948" s="445"/>
      <c r="P948" s="445"/>
    </row>
    <row r="949" spans="1:16">
      <c r="A949" s="595" t="s">
        <v>14810</v>
      </c>
      <c r="B949" s="595" t="s">
        <v>14812</v>
      </c>
      <c r="C949" s="445"/>
      <c r="D949" s="445"/>
      <c r="E949" s="445"/>
      <c r="F949" s="445"/>
      <c r="G949" s="445"/>
      <c r="H949" s="445"/>
      <c r="I949" s="445"/>
      <c r="J949" s="445"/>
      <c r="K949" s="445"/>
      <c r="L949" s="445"/>
      <c r="M949" s="445"/>
      <c r="N949" s="445"/>
      <c r="O949" s="445"/>
      <c r="P949" s="445"/>
    </row>
    <row r="950" spans="1:16">
      <c r="A950" s="595" t="s">
        <v>14815</v>
      </c>
      <c r="B950" s="595" t="s">
        <v>14135</v>
      </c>
      <c r="C950" s="595" t="s">
        <v>14816</v>
      </c>
      <c r="D950" s="595" t="s">
        <v>14817</v>
      </c>
      <c r="E950" s="445"/>
      <c r="F950" s="445"/>
      <c r="G950" s="445"/>
      <c r="H950" s="445"/>
      <c r="I950" s="445"/>
      <c r="J950" s="445"/>
      <c r="K950" s="445"/>
      <c r="L950" s="445"/>
      <c r="M950" s="445"/>
      <c r="N950" s="445"/>
      <c r="O950" s="445"/>
      <c r="P950" s="445"/>
    </row>
    <row r="951" spans="1:16">
      <c r="A951" s="595" t="s">
        <v>14819</v>
      </c>
      <c r="B951" s="595" t="s">
        <v>14822</v>
      </c>
      <c r="C951" s="445"/>
      <c r="D951" s="445"/>
      <c r="E951" s="445"/>
      <c r="F951" s="445"/>
      <c r="G951" s="445"/>
      <c r="H951" s="445"/>
      <c r="I951" s="445"/>
      <c r="J951" s="445"/>
      <c r="K951" s="445"/>
      <c r="L951" s="445"/>
      <c r="M951" s="445"/>
      <c r="N951" s="445"/>
      <c r="O951" s="445"/>
      <c r="P951" s="445"/>
    </row>
    <row r="952" spans="1:16">
      <c r="A952" s="595" t="s">
        <v>13905</v>
      </c>
      <c r="B952" s="595" t="s">
        <v>1229</v>
      </c>
      <c r="C952" s="595" t="s">
        <v>14824</v>
      </c>
      <c r="D952" s="595" t="s">
        <v>11233</v>
      </c>
      <c r="E952" s="445"/>
      <c r="F952" s="445"/>
      <c r="G952" s="445"/>
      <c r="H952" s="445"/>
      <c r="I952" s="445"/>
      <c r="J952" s="445"/>
      <c r="K952" s="445"/>
      <c r="L952" s="445"/>
      <c r="M952" s="445"/>
      <c r="N952" s="445"/>
      <c r="O952" s="445"/>
      <c r="P952" s="445"/>
    </row>
    <row r="953" spans="1:16">
      <c r="A953" s="595" t="s">
        <v>14825</v>
      </c>
      <c r="B953" s="595" t="s">
        <v>14826</v>
      </c>
      <c r="C953" s="445"/>
      <c r="D953" s="445"/>
      <c r="E953" s="445"/>
      <c r="F953" s="445"/>
      <c r="G953" s="445"/>
      <c r="H953" s="445"/>
      <c r="I953" s="445"/>
      <c r="J953" s="445"/>
      <c r="K953" s="445"/>
      <c r="L953" s="445"/>
      <c r="M953" s="445"/>
      <c r="N953" s="445"/>
      <c r="O953" s="445"/>
      <c r="P953" s="445"/>
    </row>
    <row r="954" spans="1:16">
      <c r="A954" s="595" t="s">
        <v>14828</v>
      </c>
      <c r="B954" s="595" t="s">
        <v>5081</v>
      </c>
      <c r="C954" s="595" t="s">
        <v>1288</v>
      </c>
      <c r="D954" s="595" t="s">
        <v>14830</v>
      </c>
      <c r="E954" s="595" t="s">
        <v>14831</v>
      </c>
      <c r="F954" s="595" t="s">
        <v>14834</v>
      </c>
      <c r="G954" s="445"/>
      <c r="H954" s="445"/>
      <c r="I954" s="445"/>
      <c r="J954" s="445"/>
      <c r="K954" s="445"/>
      <c r="L954" s="445"/>
      <c r="M954" s="445"/>
      <c r="N954" s="445"/>
      <c r="O954" s="445"/>
      <c r="P954" s="445"/>
    </row>
    <row r="955" spans="1:16">
      <c r="A955" s="595" t="s">
        <v>12541</v>
      </c>
      <c r="B955" s="595" t="s">
        <v>6717</v>
      </c>
      <c r="C955" s="445"/>
      <c r="D955" s="445"/>
      <c r="E955" s="445"/>
      <c r="F955" s="445"/>
      <c r="G955" s="445"/>
      <c r="H955" s="445"/>
      <c r="I955" s="445"/>
      <c r="J955" s="445"/>
      <c r="K955" s="445"/>
      <c r="L955" s="445"/>
      <c r="M955" s="445"/>
      <c r="N955" s="445"/>
      <c r="O955" s="445"/>
      <c r="P955" s="445"/>
    </row>
    <row r="956" spans="1:16">
      <c r="A956" s="595" t="s">
        <v>1652</v>
      </c>
      <c r="B956" s="595" t="s">
        <v>14836</v>
      </c>
      <c r="C956" s="445"/>
      <c r="D956" s="445"/>
      <c r="E956" s="445"/>
      <c r="F956" s="445"/>
      <c r="G956" s="445"/>
      <c r="H956" s="445"/>
      <c r="I956" s="445"/>
      <c r="J956" s="445"/>
      <c r="K956" s="445"/>
      <c r="L956" s="445"/>
      <c r="M956" s="445"/>
      <c r="N956" s="445"/>
      <c r="O956" s="445"/>
      <c r="P956" s="445"/>
    </row>
    <row r="957" spans="1:16">
      <c r="A957" s="595" t="s">
        <v>14837</v>
      </c>
      <c r="B957" s="595" t="s">
        <v>14838</v>
      </c>
      <c r="C957" s="595" t="s">
        <v>10025</v>
      </c>
      <c r="D957" s="595" t="s">
        <v>2869</v>
      </c>
      <c r="E957" s="595" t="s">
        <v>14839</v>
      </c>
      <c r="F957" s="445"/>
      <c r="G957" s="445"/>
      <c r="H957" s="445"/>
      <c r="I957" s="445"/>
      <c r="J957" s="445"/>
      <c r="K957" s="445"/>
      <c r="L957" s="445"/>
      <c r="M957" s="445"/>
      <c r="N957" s="445"/>
      <c r="O957" s="445"/>
      <c r="P957" s="445"/>
    </row>
    <row r="958" spans="1:16">
      <c r="A958" s="595" t="s">
        <v>14841</v>
      </c>
      <c r="B958" s="595" t="s">
        <v>13293</v>
      </c>
      <c r="C958" s="445"/>
      <c r="D958" s="445"/>
      <c r="E958" s="445"/>
      <c r="F958" s="445"/>
      <c r="G958" s="445"/>
      <c r="H958" s="445"/>
      <c r="I958" s="445"/>
      <c r="J958" s="445"/>
      <c r="K958" s="445"/>
      <c r="L958" s="445"/>
      <c r="M958" s="445"/>
      <c r="N958" s="445"/>
      <c r="O958" s="445"/>
      <c r="P958" s="445"/>
    </row>
    <row r="959" spans="1:16">
      <c r="A959" s="595" t="s">
        <v>14843</v>
      </c>
      <c r="B959" s="595" t="s">
        <v>14844</v>
      </c>
      <c r="C959" s="445"/>
      <c r="D959" s="445"/>
      <c r="E959" s="445"/>
      <c r="F959" s="445"/>
      <c r="G959" s="445"/>
      <c r="H959" s="445"/>
      <c r="I959" s="445"/>
      <c r="J959" s="445"/>
      <c r="K959" s="445"/>
      <c r="L959" s="445"/>
      <c r="M959" s="445"/>
      <c r="N959" s="445"/>
      <c r="O959" s="445"/>
      <c r="P959" s="445"/>
    </row>
    <row r="960" spans="1:16">
      <c r="A960" s="595" t="s">
        <v>14846</v>
      </c>
      <c r="B960" s="595" t="s">
        <v>12430</v>
      </c>
      <c r="C960" s="445"/>
      <c r="D960" s="445"/>
      <c r="E960" s="445"/>
      <c r="F960" s="445"/>
      <c r="G960" s="445"/>
      <c r="H960" s="445"/>
      <c r="I960" s="445"/>
      <c r="J960" s="445"/>
      <c r="K960" s="445"/>
      <c r="L960" s="445"/>
      <c r="M960" s="445"/>
      <c r="N960" s="445"/>
      <c r="O960" s="445"/>
      <c r="P960" s="445"/>
    </row>
    <row r="961" spans="1:16">
      <c r="A961" s="595" t="s">
        <v>14847</v>
      </c>
      <c r="B961" s="595" t="s">
        <v>12569</v>
      </c>
      <c r="C961" s="445"/>
      <c r="D961" s="445"/>
      <c r="E961" s="445"/>
      <c r="F961" s="445"/>
      <c r="G961" s="445"/>
      <c r="H961" s="445"/>
      <c r="I961" s="445"/>
      <c r="J961" s="445"/>
      <c r="K961" s="445"/>
      <c r="L961" s="445"/>
      <c r="M961" s="445"/>
      <c r="N961" s="445"/>
      <c r="O961" s="445"/>
      <c r="P961" s="445"/>
    </row>
    <row r="962" spans="1:16">
      <c r="A962" s="595" t="s">
        <v>14848</v>
      </c>
      <c r="B962" s="595" t="s">
        <v>9023</v>
      </c>
      <c r="C962" s="445"/>
      <c r="D962" s="445"/>
      <c r="E962" s="445"/>
      <c r="F962" s="445"/>
      <c r="G962" s="445"/>
      <c r="H962" s="445"/>
      <c r="I962" s="445"/>
      <c r="J962" s="445"/>
      <c r="K962" s="445"/>
      <c r="L962" s="445"/>
      <c r="M962" s="445"/>
      <c r="N962" s="445"/>
      <c r="O962" s="445"/>
      <c r="P962" s="445"/>
    </row>
    <row r="963" spans="1:16">
      <c r="A963" s="595" t="s">
        <v>5019</v>
      </c>
      <c r="B963" s="595" t="s">
        <v>14849</v>
      </c>
      <c r="C963" s="595" t="s">
        <v>3778</v>
      </c>
      <c r="D963" s="595" t="s">
        <v>9346</v>
      </c>
      <c r="E963" s="595" t="s">
        <v>13317</v>
      </c>
      <c r="F963" s="595" t="s">
        <v>13293</v>
      </c>
      <c r="G963" s="445"/>
      <c r="H963" s="445"/>
      <c r="I963" s="445"/>
      <c r="J963" s="445"/>
      <c r="K963" s="445"/>
      <c r="L963" s="445"/>
      <c r="M963" s="445"/>
      <c r="N963" s="445"/>
      <c r="O963" s="445"/>
      <c r="P963" s="445"/>
    </row>
    <row r="964" spans="1:16">
      <c r="A964" s="595" t="s">
        <v>4784</v>
      </c>
      <c r="B964" s="595" t="s">
        <v>14850</v>
      </c>
      <c r="C964" s="595" t="s">
        <v>14851</v>
      </c>
      <c r="D964" s="445"/>
      <c r="E964" s="445"/>
      <c r="F964" s="445"/>
      <c r="G964" s="445"/>
      <c r="H964" s="445"/>
      <c r="I964" s="445"/>
      <c r="J964" s="445"/>
      <c r="K964" s="445"/>
      <c r="L964" s="445"/>
      <c r="M964" s="445"/>
      <c r="N964" s="445"/>
      <c r="O964" s="445"/>
      <c r="P964" s="445"/>
    </row>
    <row r="965" spans="1:16">
      <c r="A965" s="595" t="s">
        <v>14852</v>
      </c>
      <c r="B965" s="595" t="s">
        <v>1265</v>
      </c>
      <c r="C965" s="595" t="s">
        <v>14854</v>
      </c>
      <c r="D965" s="595" t="s">
        <v>13093</v>
      </c>
      <c r="E965" s="445"/>
      <c r="F965" s="445"/>
      <c r="G965" s="445"/>
      <c r="H965" s="445"/>
      <c r="I965" s="445"/>
      <c r="J965" s="445"/>
      <c r="K965" s="445"/>
      <c r="L965" s="445"/>
      <c r="M965" s="445"/>
      <c r="N965" s="445"/>
      <c r="O965" s="445"/>
      <c r="P965" s="445"/>
    </row>
    <row r="966" spans="1:16">
      <c r="A966" s="595" t="s">
        <v>11345</v>
      </c>
      <c r="B966" s="595" t="s">
        <v>10319</v>
      </c>
      <c r="C966" s="595" t="s">
        <v>14855</v>
      </c>
      <c r="D966" s="445"/>
      <c r="E966" s="445"/>
      <c r="F966" s="445"/>
      <c r="G966" s="445"/>
      <c r="H966" s="445"/>
      <c r="I966" s="445"/>
      <c r="J966" s="445"/>
      <c r="K966" s="445"/>
      <c r="L966" s="445"/>
      <c r="M966" s="445"/>
      <c r="N966" s="445"/>
      <c r="O966" s="445"/>
      <c r="P966" s="445"/>
    </row>
    <row r="967" spans="1:16">
      <c r="A967" s="595" t="s">
        <v>14857</v>
      </c>
      <c r="B967" s="595" t="s">
        <v>14858</v>
      </c>
      <c r="C967" s="445"/>
      <c r="D967" s="445"/>
      <c r="E967" s="445"/>
      <c r="F967" s="445"/>
      <c r="G967" s="445"/>
      <c r="H967" s="445"/>
      <c r="I967" s="445"/>
      <c r="J967" s="445"/>
      <c r="K967" s="445"/>
      <c r="L967" s="445"/>
      <c r="M967" s="445"/>
      <c r="N967" s="445"/>
      <c r="O967" s="445"/>
      <c r="P967" s="445"/>
    </row>
    <row r="968" spans="1:16">
      <c r="A968" s="595" t="s">
        <v>14625</v>
      </c>
      <c r="B968" s="595" t="s">
        <v>14861</v>
      </c>
      <c r="C968" s="595" t="s">
        <v>14864</v>
      </c>
      <c r="D968" s="595" t="s">
        <v>14865</v>
      </c>
      <c r="E968" s="595" t="s">
        <v>12555</v>
      </c>
      <c r="F968" s="445"/>
      <c r="G968" s="445"/>
      <c r="H968" s="445"/>
      <c r="I968" s="445"/>
      <c r="J968" s="445"/>
      <c r="K968" s="445"/>
      <c r="L968" s="445"/>
      <c r="M968" s="445"/>
      <c r="N968" s="445"/>
      <c r="O968" s="445"/>
      <c r="P968" s="445"/>
    </row>
    <row r="969" spans="1:16">
      <c r="A969" s="595" t="s">
        <v>14866</v>
      </c>
      <c r="B969" s="595" t="s">
        <v>3058</v>
      </c>
      <c r="C969" s="595" t="s">
        <v>13785</v>
      </c>
      <c r="D969" s="595" t="s">
        <v>6509</v>
      </c>
      <c r="E969" s="595" t="s">
        <v>14867</v>
      </c>
      <c r="F969" s="445"/>
      <c r="G969" s="445"/>
      <c r="H969" s="445"/>
      <c r="I969" s="445"/>
      <c r="J969" s="445"/>
      <c r="K969" s="445"/>
      <c r="L969" s="445"/>
      <c r="M969" s="445"/>
      <c r="N969" s="445"/>
      <c r="O969" s="445"/>
      <c r="P969" s="445"/>
    </row>
    <row r="970" spans="1:16">
      <c r="A970" s="595" t="s">
        <v>9224</v>
      </c>
      <c r="B970" s="595" t="s">
        <v>12508</v>
      </c>
      <c r="C970" s="595" t="s">
        <v>10319</v>
      </c>
      <c r="D970" s="595" t="s">
        <v>14868</v>
      </c>
      <c r="E970" s="595" t="s">
        <v>14870</v>
      </c>
      <c r="F970" s="595" t="s">
        <v>14871</v>
      </c>
      <c r="G970" s="445"/>
      <c r="H970" s="445"/>
      <c r="I970" s="445"/>
      <c r="J970" s="445"/>
      <c r="K970" s="445"/>
      <c r="L970" s="445"/>
      <c r="M970" s="445"/>
      <c r="N970" s="445"/>
      <c r="O970" s="445"/>
      <c r="P970" s="445"/>
    </row>
    <row r="971" spans="1:16">
      <c r="A971" s="595" t="s">
        <v>14872</v>
      </c>
      <c r="B971" s="595" t="s">
        <v>9811</v>
      </c>
      <c r="C971" s="445"/>
      <c r="D971" s="445"/>
      <c r="E971" s="445"/>
      <c r="F971" s="445"/>
      <c r="G971" s="445"/>
      <c r="H971" s="445"/>
      <c r="I971" s="445"/>
      <c r="J971" s="445"/>
      <c r="K971" s="445"/>
      <c r="L971" s="445"/>
      <c r="M971" s="445"/>
      <c r="N971" s="445"/>
      <c r="O971" s="445"/>
      <c r="P971" s="445"/>
    </row>
    <row r="972" spans="1:16">
      <c r="A972" s="595" t="s">
        <v>14876</v>
      </c>
      <c r="B972" s="595" t="s">
        <v>458</v>
      </c>
      <c r="C972" s="445"/>
      <c r="D972" s="445"/>
      <c r="E972" s="445"/>
      <c r="F972" s="445"/>
      <c r="G972" s="445"/>
      <c r="H972" s="445"/>
      <c r="I972" s="445"/>
      <c r="J972" s="445"/>
      <c r="K972" s="445"/>
      <c r="L972" s="445"/>
      <c r="M972" s="445"/>
      <c r="N972" s="445"/>
      <c r="O972" s="445"/>
      <c r="P972" s="445"/>
    </row>
    <row r="973" spans="1:16">
      <c r="A973" s="595" t="s">
        <v>8679</v>
      </c>
      <c r="B973" s="595" t="s">
        <v>11626</v>
      </c>
      <c r="C973" s="445"/>
      <c r="D973" s="445"/>
      <c r="E973" s="445"/>
      <c r="F973" s="445"/>
      <c r="G973" s="445"/>
      <c r="H973" s="445"/>
      <c r="I973" s="445"/>
      <c r="J973" s="445"/>
      <c r="K973" s="445"/>
      <c r="L973" s="445"/>
      <c r="M973" s="445"/>
      <c r="N973" s="445"/>
      <c r="O973" s="445"/>
      <c r="P973" s="445"/>
    </row>
    <row r="974" spans="1:16">
      <c r="A974" s="595" t="s">
        <v>2181</v>
      </c>
      <c r="B974" s="595" t="s">
        <v>14878</v>
      </c>
      <c r="C974" s="445"/>
      <c r="D974" s="445"/>
      <c r="E974" s="445"/>
      <c r="F974" s="445"/>
      <c r="G974" s="445"/>
      <c r="H974" s="445"/>
      <c r="I974" s="445"/>
      <c r="J974" s="445"/>
      <c r="K974" s="445"/>
      <c r="L974" s="445"/>
      <c r="M974" s="445"/>
      <c r="N974" s="445"/>
      <c r="O974" s="445"/>
      <c r="P974" s="445"/>
    </row>
    <row r="975" spans="1:16">
      <c r="A975" s="595" t="s">
        <v>14881</v>
      </c>
      <c r="B975" s="595" t="s">
        <v>5944</v>
      </c>
      <c r="C975" s="445"/>
      <c r="D975" s="445"/>
      <c r="E975" s="445"/>
      <c r="F975" s="445"/>
      <c r="G975" s="445"/>
      <c r="H975" s="445"/>
      <c r="I975" s="445"/>
      <c r="J975" s="445"/>
      <c r="K975" s="445"/>
      <c r="L975" s="445"/>
      <c r="M975" s="445"/>
      <c r="N975" s="445"/>
      <c r="O975" s="445"/>
      <c r="P975" s="445"/>
    </row>
    <row r="976" spans="1:16">
      <c r="A976" s="595" t="s">
        <v>13358</v>
      </c>
      <c r="B976" s="595" t="s">
        <v>14883</v>
      </c>
      <c r="C976" s="595" t="s">
        <v>14885</v>
      </c>
      <c r="D976" s="445"/>
      <c r="E976" s="445"/>
      <c r="F976" s="445"/>
      <c r="G976" s="445"/>
      <c r="H976" s="445"/>
      <c r="I976" s="445"/>
      <c r="J976" s="445"/>
      <c r="K976" s="445"/>
      <c r="L976" s="445"/>
      <c r="M976" s="445"/>
      <c r="N976" s="445"/>
      <c r="O976" s="445"/>
      <c r="P976" s="445"/>
    </row>
    <row r="977" spans="1:16">
      <c r="A977" s="595" t="s">
        <v>14887</v>
      </c>
      <c r="B977" s="595" t="s">
        <v>14888</v>
      </c>
      <c r="C977" s="445"/>
      <c r="D977" s="445"/>
      <c r="E977" s="445"/>
      <c r="F977" s="445"/>
      <c r="G977" s="445"/>
      <c r="H977" s="445"/>
      <c r="I977" s="445"/>
      <c r="J977" s="445"/>
      <c r="K977" s="445"/>
      <c r="L977" s="445"/>
      <c r="M977" s="445"/>
      <c r="N977" s="445"/>
      <c r="O977" s="445"/>
      <c r="P977" s="445"/>
    </row>
    <row r="978" spans="1:16">
      <c r="A978" s="595" t="s">
        <v>14889</v>
      </c>
      <c r="B978" s="595" t="s">
        <v>14891</v>
      </c>
      <c r="C978" s="445"/>
      <c r="D978" s="445"/>
      <c r="E978" s="445"/>
      <c r="F978" s="445"/>
      <c r="G978" s="445"/>
      <c r="H978" s="445"/>
      <c r="I978" s="445"/>
      <c r="J978" s="445"/>
      <c r="K978" s="445"/>
      <c r="L978" s="445"/>
      <c r="M978" s="445"/>
      <c r="N978" s="445"/>
      <c r="O978" s="445"/>
      <c r="P978" s="445"/>
    </row>
    <row r="979" spans="1:16">
      <c r="A979" s="595" t="s">
        <v>14893</v>
      </c>
      <c r="B979" s="595" t="s">
        <v>14895</v>
      </c>
      <c r="C979" s="595" t="s">
        <v>13287</v>
      </c>
      <c r="D979" s="445"/>
      <c r="E979" s="445"/>
      <c r="F979" s="445"/>
      <c r="G979" s="445"/>
      <c r="H979" s="445"/>
      <c r="I979" s="445"/>
      <c r="J979" s="445"/>
      <c r="K979" s="445"/>
      <c r="L979" s="445"/>
      <c r="M979" s="445"/>
      <c r="N979" s="445"/>
      <c r="O979" s="445"/>
      <c r="P979" s="445"/>
    </row>
    <row r="980" spans="1:16">
      <c r="A980" s="595" t="s">
        <v>14897</v>
      </c>
      <c r="B980" s="595" t="s">
        <v>6972</v>
      </c>
      <c r="C980" s="445"/>
      <c r="D980" s="445"/>
      <c r="E980" s="445"/>
      <c r="F980" s="445"/>
      <c r="G980" s="445"/>
      <c r="H980" s="445"/>
      <c r="I980" s="445"/>
      <c r="J980" s="445"/>
      <c r="K980" s="445"/>
      <c r="L980" s="445"/>
      <c r="M980" s="445"/>
      <c r="N980" s="445"/>
      <c r="O980" s="445"/>
      <c r="P980" s="445"/>
    </row>
    <row r="981" spans="1:16">
      <c r="A981" s="595" t="s">
        <v>14899</v>
      </c>
      <c r="B981" s="595" t="s">
        <v>14901</v>
      </c>
      <c r="C981" s="445"/>
      <c r="D981" s="445"/>
      <c r="E981" s="445"/>
      <c r="F981" s="445"/>
      <c r="G981" s="445"/>
      <c r="H981" s="445"/>
      <c r="I981" s="445"/>
      <c r="J981" s="445"/>
      <c r="K981" s="445"/>
      <c r="L981" s="445"/>
      <c r="M981" s="445"/>
      <c r="N981" s="445"/>
      <c r="O981" s="445"/>
      <c r="P981" s="445"/>
    </row>
    <row r="982" spans="1:16">
      <c r="A982" s="595" t="s">
        <v>14902</v>
      </c>
      <c r="B982" s="595" t="s">
        <v>14903</v>
      </c>
      <c r="C982" s="445"/>
      <c r="D982" s="445"/>
      <c r="E982" s="445"/>
      <c r="F982" s="445"/>
      <c r="G982" s="445"/>
      <c r="H982" s="445"/>
      <c r="I982" s="445"/>
      <c r="J982" s="445"/>
      <c r="K982" s="445"/>
      <c r="L982" s="445"/>
      <c r="M982" s="445"/>
      <c r="N982" s="445"/>
      <c r="O982" s="445"/>
      <c r="P982" s="445"/>
    </row>
    <row r="983" spans="1:16">
      <c r="A983" s="595" t="s">
        <v>13986</v>
      </c>
      <c r="B983" s="595" t="s">
        <v>13093</v>
      </c>
      <c r="C983" s="445"/>
      <c r="D983" s="445"/>
      <c r="E983" s="445"/>
      <c r="F983" s="445"/>
      <c r="G983" s="445"/>
      <c r="H983" s="445"/>
      <c r="I983" s="445"/>
      <c r="J983" s="445"/>
      <c r="K983" s="445"/>
      <c r="L983" s="445"/>
      <c r="M983" s="445"/>
      <c r="N983" s="445"/>
      <c r="O983" s="445"/>
      <c r="P983" s="445"/>
    </row>
    <row r="984" spans="1:16">
      <c r="A984" s="595" t="s">
        <v>12556</v>
      </c>
      <c r="B984" s="595" t="s">
        <v>8437</v>
      </c>
      <c r="C984" s="595" t="s">
        <v>14870</v>
      </c>
      <c r="D984" s="445"/>
      <c r="E984" s="445"/>
      <c r="F984" s="445"/>
      <c r="G984" s="445"/>
      <c r="H984" s="445"/>
      <c r="I984" s="445"/>
      <c r="J984" s="445"/>
      <c r="K984" s="445"/>
      <c r="L984" s="445"/>
      <c r="M984" s="445"/>
      <c r="N984" s="445"/>
      <c r="O984" s="445"/>
      <c r="P984" s="445"/>
    </row>
    <row r="985" spans="1:16">
      <c r="A985" s="595" t="s">
        <v>9535</v>
      </c>
      <c r="B985" s="595" t="s">
        <v>12392</v>
      </c>
      <c r="C985" s="445"/>
      <c r="D985" s="445"/>
      <c r="E985" s="445"/>
      <c r="F985" s="445"/>
      <c r="G985" s="445"/>
      <c r="H985" s="445"/>
      <c r="I985" s="445"/>
      <c r="J985" s="445"/>
      <c r="K985" s="445"/>
      <c r="L985" s="445"/>
      <c r="M985" s="445"/>
      <c r="N985" s="445"/>
      <c r="O985" s="445"/>
      <c r="P985" s="445"/>
    </row>
    <row r="986" spans="1:16">
      <c r="A986" s="595" t="s">
        <v>2274</v>
      </c>
      <c r="B986" s="595" t="s">
        <v>13578</v>
      </c>
      <c r="C986" s="445"/>
      <c r="D986" s="445"/>
      <c r="E986" s="445"/>
      <c r="F986" s="445"/>
      <c r="G986" s="445"/>
      <c r="H986" s="445"/>
      <c r="I986" s="445"/>
      <c r="J986" s="445"/>
      <c r="K986" s="445"/>
      <c r="L986" s="445"/>
      <c r="M986" s="445"/>
      <c r="N986" s="445"/>
      <c r="O986" s="445"/>
      <c r="P986" s="445"/>
    </row>
    <row r="987" spans="1:16">
      <c r="A987" s="595" t="s">
        <v>14905</v>
      </c>
      <c r="B987" s="595" t="s">
        <v>14906</v>
      </c>
      <c r="C987" s="445"/>
      <c r="D987" s="445"/>
      <c r="E987" s="445"/>
      <c r="F987" s="445"/>
      <c r="G987" s="445"/>
      <c r="H987" s="445"/>
      <c r="I987" s="445"/>
      <c r="J987" s="445"/>
      <c r="K987" s="445"/>
      <c r="L987" s="445"/>
      <c r="M987" s="445"/>
      <c r="N987" s="445"/>
      <c r="O987" s="445"/>
      <c r="P987" s="445"/>
    </row>
    <row r="988" spans="1:16">
      <c r="A988" s="595" t="s">
        <v>14908</v>
      </c>
      <c r="B988" s="595" t="s">
        <v>5717</v>
      </c>
      <c r="C988" s="595" t="s">
        <v>14910</v>
      </c>
      <c r="D988" s="445"/>
      <c r="E988" s="445"/>
      <c r="F988" s="445"/>
      <c r="G988" s="445"/>
      <c r="H988" s="445"/>
      <c r="I988" s="445"/>
      <c r="J988" s="445"/>
      <c r="K988" s="445"/>
      <c r="L988" s="445"/>
      <c r="M988" s="445"/>
      <c r="N988" s="445"/>
      <c r="O988" s="445"/>
      <c r="P988" s="445"/>
    </row>
    <row r="989" spans="1:16">
      <c r="A989" s="595" t="s">
        <v>14911</v>
      </c>
      <c r="B989" s="595" t="s">
        <v>14913</v>
      </c>
      <c r="C989" s="445"/>
      <c r="D989" s="445"/>
      <c r="E989" s="445"/>
      <c r="F989" s="445"/>
      <c r="G989" s="445"/>
      <c r="H989" s="445"/>
      <c r="I989" s="445"/>
      <c r="J989" s="445"/>
      <c r="K989" s="445"/>
      <c r="L989" s="445"/>
      <c r="M989" s="445"/>
      <c r="N989" s="445"/>
      <c r="O989" s="445"/>
      <c r="P989" s="445"/>
    </row>
    <row r="990" spans="1:16">
      <c r="A990" s="595" t="s">
        <v>11543</v>
      </c>
      <c r="B990" s="595" t="s">
        <v>14914</v>
      </c>
      <c r="C990" s="445"/>
      <c r="D990" s="445"/>
      <c r="E990" s="445"/>
      <c r="F990" s="445"/>
      <c r="G990" s="445"/>
      <c r="H990" s="445"/>
      <c r="I990" s="445"/>
      <c r="J990" s="445"/>
      <c r="K990" s="445"/>
      <c r="L990" s="445"/>
      <c r="M990" s="445"/>
      <c r="N990" s="445"/>
      <c r="O990" s="445"/>
      <c r="P990" s="445"/>
    </row>
    <row r="991" spans="1:16">
      <c r="A991" s="595" t="s">
        <v>14916</v>
      </c>
      <c r="B991" s="595" t="s">
        <v>13821</v>
      </c>
      <c r="C991" s="595" t="s">
        <v>2981</v>
      </c>
      <c r="D991" s="445"/>
      <c r="E991" s="445"/>
      <c r="F991" s="445"/>
      <c r="G991" s="445"/>
      <c r="H991" s="445"/>
      <c r="I991" s="445"/>
      <c r="J991" s="445"/>
      <c r="K991" s="445"/>
      <c r="L991" s="445"/>
      <c r="M991" s="445"/>
      <c r="N991" s="445"/>
      <c r="O991" s="445"/>
      <c r="P991" s="445"/>
    </row>
    <row r="992" spans="1:16">
      <c r="A992" s="595" t="s">
        <v>1866</v>
      </c>
      <c r="B992" s="595" t="s">
        <v>14918</v>
      </c>
      <c r="C992" s="595" t="s">
        <v>8521</v>
      </c>
      <c r="D992" s="445"/>
      <c r="E992" s="445"/>
      <c r="F992" s="445"/>
      <c r="G992" s="445"/>
      <c r="H992" s="445"/>
      <c r="I992" s="445"/>
      <c r="J992" s="445"/>
      <c r="K992" s="445"/>
      <c r="L992" s="445"/>
      <c r="M992" s="445"/>
      <c r="N992" s="445"/>
      <c r="O992" s="445"/>
      <c r="P992" s="445"/>
    </row>
    <row r="993" spans="1:16">
      <c r="A993" s="595" t="s">
        <v>14920</v>
      </c>
      <c r="B993" s="595" t="s">
        <v>4117</v>
      </c>
      <c r="C993" s="595" t="s">
        <v>4273</v>
      </c>
      <c r="D993" s="445"/>
      <c r="E993" s="445"/>
      <c r="F993" s="445"/>
      <c r="G993" s="445"/>
      <c r="H993" s="445"/>
      <c r="I993" s="445"/>
      <c r="J993" s="445"/>
      <c r="K993" s="445"/>
      <c r="L993" s="445"/>
      <c r="M993" s="445"/>
      <c r="N993" s="445"/>
      <c r="O993" s="445"/>
      <c r="P993" s="445"/>
    </row>
    <row r="994" spans="1:16">
      <c r="A994" s="595" t="s">
        <v>14921</v>
      </c>
      <c r="B994" s="595" t="s">
        <v>8401</v>
      </c>
      <c r="C994" s="595" t="s">
        <v>14923</v>
      </c>
      <c r="D994" s="595" t="s">
        <v>14123</v>
      </c>
      <c r="E994" s="595" t="s">
        <v>14924</v>
      </c>
      <c r="F994" s="595" t="s">
        <v>2981</v>
      </c>
      <c r="G994" s="445"/>
      <c r="H994" s="445"/>
      <c r="I994" s="445"/>
      <c r="J994" s="445"/>
      <c r="K994" s="445"/>
      <c r="L994" s="445"/>
      <c r="M994" s="445"/>
      <c r="N994" s="445"/>
      <c r="O994" s="445"/>
      <c r="P994" s="445"/>
    </row>
    <row r="995" spans="1:16">
      <c r="A995" s="595" t="s">
        <v>14925</v>
      </c>
      <c r="B995" s="595" t="s">
        <v>14927</v>
      </c>
      <c r="C995" s="595" t="s">
        <v>14930</v>
      </c>
      <c r="D995" s="595" t="s">
        <v>11897</v>
      </c>
      <c r="E995" s="595" t="s">
        <v>13195</v>
      </c>
      <c r="F995" s="595" t="s">
        <v>5133</v>
      </c>
      <c r="G995" s="445"/>
      <c r="H995" s="445"/>
      <c r="I995" s="445"/>
      <c r="J995" s="445"/>
      <c r="K995" s="445"/>
      <c r="L995" s="445"/>
      <c r="M995" s="445"/>
      <c r="N995" s="445"/>
      <c r="O995" s="445"/>
      <c r="P995" s="445"/>
    </row>
    <row r="996" spans="1:16">
      <c r="A996" s="595" t="s">
        <v>14904</v>
      </c>
      <c r="B996" s="595" t="s">
        <v>3700</v>
      </c>
      <c r="C996" s="595" t="s">
        <v>11496</v>
      </c>
      <c r="D996" s="445"/>
      <c r="E996" s="445"/>
      <c r="F996" s="445"/>
      <c r="G996" s="445"/>
      <c r="H996" s="445"/>
      <c r="I996" s="445"/>
      <c r="J996" s="445"/>
      <c r="K996" s="445"/>
      <c r="L996" s="445"/>
      <c r="M996" s="445"/>
      <c r="N996" s="445"/>
      <c r="O996" s="445"/>
      <c r="P996" s="445"/>
    </row>
    <row r="997" spans="1:16">
      <c r="A997" s="595" t="s">
        <v>14909</v>
      </c>
      <c r="B997" s="595" t="s">
        <v>14896</v>
      </c>
      <c r="C997" s="445"/>
      <c r="D997" s="445"/>
      <c r="E997" s="445"/>
      <c r="F997" s="445"/>
      <c r="G997" s="445"/>
      <c r="H997" s="445"/>
      <c r="I997" s="445"/>
      <c r="J997" s="445"/>
      <c r="K997" s="445"/>
      <c r="L997" s="445"/>
      <c r="M997" s="445"/>
      <c r="N997" s="445"/>
      <c r="O997" s="445"/>
      <c r="P997" s="445"/>
    </row>
    <row r="998" spans="1:16">
      <c r="A998" s="595" t="s">
        <v>1558</v>
      </c>
      <c r="B998" s="595" t="s">
        <v>14932</v>
      </c>
      <c r="C998" s="595" t="s">
        <v>14935</v>
      </c>
      <c r="D998" s="595" t="s">
        <v>10409</v>
      </c>
      <c r="E998" s="445"/>
      <c r="F998" s="445"/>
      <c r="G998" s="445"/>
      <c r="H998" s="445"/>
      <c r="I998" s="445"/>
      <c r="J998" s="445"/>
      <c r="K998" s="445"/>
      <c r="L998" s="445"/>
      <c r="M998" s="445"/>
      <c r="N998" s="445"/>
      <c r="O998" s="445"/>
      <c r="P998" s="445"/>
    </row>
    <row r="999" spans="1:16">
      <c r="A999" s="595" t="s">
        <v>413</v>
      </c>
      <c r="B999" s="595" t="s">
        <v>5138</v>
      </c>
      <c r="C999" s="445"/>
      <c r="D999" s="445"/>
      <c r="E999" s="445"/>
      <c r="F999" s="445"/>
      <c r="G999" s="445"/>
      <c r="H999" s="445"/>
      <c r="I999" s="445"/>
      <c r="J999" s="445"/>
      <c r="K999" s="445"/>
      <c r="L999" s="445"/>
      <c r="M999" s="445"/>
      <c r="N999" s="445"/>
      <c r="O999" s="445"/>
      <c r="P999" s="445"/>
    </row>
    <row r="1000" spans="1:16">
      <c r="A1000" s="595" t="s">
        <v>4294</v>
      </c>
      <c r="B1000" s="595" t="s">
        <v>1997</v>
      </c>
      <c r="C1000" s="595" t="s">
        <v>2981</v>
      </c>
      <c r="D1000" s="445"/>
      <c r="E1000" s="445"/>
      <c r="F1000" s="445"/>
      <c r="G1000" s="445"/>
      <c r="H1000" s="445"/>
      <c r="I1000" s="445"/>
      <c r="J1000" s="445"/>
      <c r="K1000" s="445"/>
      <c r="L1000" s="445"/>
      <c r="M1000" s="445"/>
      <c r="N1000" s="445"/>
      <c r="O1000" s="445"/>
      <c r="P1000" s="445"/>
    </row>
    <row r="1001" spans="1:16">
      <c r="A1001" s="595" t="s">
        <v>14936</v>
      </c>
      <c r="B1001" s="595" t="s">
        <v>12544</v>
      </c>
      <c r="C1001" s="445"/>
      <c r="D1001" s="445"/>
      <c r="E1001" s="445"/>
      <c r="F1001" s="445"/>
      <c r="G1001" s="445"/>
      <c r="H1001" s="445"/>
      <c r="I1001" s="445"/>
      <c r="J1001" s="445"/>
      <c r="K1001" s="445"/>
      <c r="L1001" s="445"/>
      <c r="M1001" s="445"/>
      <c r="N1001" s="445"/>
      <c r="O1001" s="445"/>
      <c r="P1001" s="445"/>
    </row>
    <row r="1002" spans="1:16">
      <c r="A1002" s="595" t="s">
        <v>14938</v>
      </c>
      <c r="B1002" s="595" t="s">
        <v>14939</v>
      </c>
      <c r="C1002" s="595" t="s">
        <v>2981</v>
      </c>
      <c r="D1002" s="445"/>
      <c r="E1002" s="445"/>
      <c r="F1002" s="445"/>
      <c r="G1002" s="445"/>
      <c r="H1002" s="445"/>
      <c r="I1002" s="445"/>
      <c r="J1002" s="445"/>
      <c r="K1002" s="445"/>
      <c r="L1002" s="445"/>
      <c r="M1002" s="445"/>
      <c r="N1002" s="445"/>
      <c r="O1002" s="445"/>
      <c r="P1002" s="445"/>
    </row>
    <row r="1003" spans="1:16">
      <c r="A1003" s="595" t="s">
        <v>14941</v>
      </c>
      <c r="B1003" s="595" t="s">
        <v>14942</v>
      </c>
      <c r="C1003" s="595" t="s">
        <v>14943</v>
      </c>
      <c r="D1003" s="595" t="s">
        <v>14946</v>
      </c>
      <c r="E1003" s="445"/>
      <c r="F1003" s="445"/>
      <c r="G1003" s="445"/>
      <c r="H1003" s="445"/>
      <c r="I1003" s="445"/>
      <c r="J1003" s="445"/>
      <c r="K1003" s="445"/>
      <c r="L1003" s="445"/>
      <c r="M1003" s="445"/>
      <c r="N1003" s="445"/>
      <c r="O1003" s="445"/>
      <c r="P1003" s="445"/>
    </row>
    <row r="1004" spans="1:16">
      <c r="A1004" s="595" t="s">
        <v>14949</v>
      </c>
      <c r="B1004" s="595" t="s">
        <v>2981</v>
      </c>
      <c r="C1004" s="445"/>
      <c r="D1004" s="445"/>
      <c r="E1004" s="445"/>
      <c r="F1004" s="445"/>
      <c r="G1004" s="445"/>
      <c r="H1004" s="445"/>
      <c r="I1004" s="445"/>
      <c r="J1004" s="445"/>
      <c r="K1004" s="445"/>
      <c r="L1004" s="445"/>
      <c r="M1004" s="445"/>
      <c r="N1004" s="445"/>
      <c r="O1004" s="445"/>
      <c r="P1004" s="445"/>
    </row>
    <row r="1005" spans="1:16">
      <c r="A1005" s="595" t="s">
        <v>14950</v>
      </c>
      <c r="B1005" s="595" t="s">
        <v>14952</v>
      </c>
      <c r="C1005" s="445"/>
      <c r="D1005" s="445"/>
      <c r="E1005" s="445"/>
      <c r="F1005" s="445"/>
      <c r="G1005" s="445"/>
      <c r="H1005" s="445"/>
      <c r="I1005" s="445"/>
      <c r="J1005" s="445"/>
      <c r="K1005" s="445"/>
      <c r="L1005" s="445"/>
      <c r="M1005" s="445"/>
      <c r="N1005" s="445"/>
      <c r="O1005" s="445"/>
      <c r="P1005" s="445"/>
    </row>
    <row r="1006" spans="1:16">
      <c r="A1006" s="595" t="s">
        <v>14954</v>
      </c>
      <c r="B1006" s="595" t="s">
        <v>13735</v>
      </c>
      <c r="C1006" s="595" t="s">
        <v>2556</v>
      </c>
      <c r="D1006" s="595" t="s">
        <v>14956</v>
      </c>
      <c r="E1006" s="595" t="s">
        <v>2981</v>
      </c>
      <c r="F1006" s="445"/>
      <c r="G1006" s="445"/>
      <c r="H1006" s="445"/>
      <c r="I1006" s="445"/>
      <c r="J1006" s="445"/>
      <c r="K1006" s="445"/>
      <c r="L1006" s="445"/>
      <c r="M1006" s="445"/>
      <c r="N1006" s="445"/>
      <c r="O1006" s="445"/>
      <c r="P1006" s="445"/>
    </row>
    <row r="1007" spans="1:16">
      <c r="A1007" s="595" t="s">
        <v>13302</v>
      </c>
      <c r="B1007" s="595" t="s">
        <v>14958</v>
      </c>
      <c r="C1007" s="445"/>
      <c r="D1007" s="445"/>
      <c r="E1007" s="445"/>
      <c r="F1007" s="445"/>
      <c r="G1007" s="445"/>
      <c r="H1007" s="445"/>
      <c r="I1007" s="445"/>
      <c r="J1007" s="445"/>
      <c r="K1007" s="445"/>
      <c r="L1007" s="445"/>
      <c r="M1007" s="445"/>
      <c r="N1007" s="445"/>
      <c r="O1007" s="445"/>
      <c r="P1007" s="445"/>
    </row>
    <row r="1008" spans="1:16">
      <c r="A1008" s="595" t="s">
        <v>14960</v>
      </c>
      <c r="B1008" s="595" t="s">
        <v>14963</v>
      </c>
      <c r="C1008" s="445"/>
      <c r="D1008" s="445"/>
      <c r="E1008" s="445"/>
      <c r="F1008" s="445"/>
      <c r="G1008" s="445"/>
      <c r="H1008" s="445"/>
      <c r="I1008" s="445"/>
      <c r="J1008" s="445"/>
      <c r="K1008" s="445"/>
      <c r="L1008" s="445"/>
      <c r="M1008" s="445"/>
      <c r="N1008" s="445"/>
      <c r="O1008" s="445"/>
      <c r="P1008" s="445"/>
    </row>
    <row r="1009" spans="1:16">
      <c r="A1009" s="595" t="s">
        <v>14964</v>
      </c>
      <c r="B1009" s="595" t="s">
        <v>14965</v>
      </c>
      <c r="C1009" s="595" t="s">
        <v>14966</v>
      </c>
      <c r="D1009" s="595" t="s">
        <v>3150</v>
      </c>
      <c r="E1009" s="595" t="s">
        <v>5348</v>
      </c>
      <c r="F1009" s="445"/>
      <c r="G1009" s="445"/>
      <c r="H1009" s="445"/>
      <c r="I1009" s="445"/>
      <c r="J1009" s="445"/>
      <c r="K1009" s="445"/>
      <c r="L1009" s="445"/>
      <c r="M1009" s="445"/>
      <c r="N1009" s="445"/>
      <c r="O1009" s="445"/>
      <c r="P1009" s="445"/>
    </row>
    <row r="1010" spans="1:16">
      <c r="A1010" s="595" t="s">
        <v>14967</v>
      </c>
      <c r="B1010" s="595" t="s">
        <v>14968</v>
      </c>
      <c r="C1010" s="595" t="s">
        <v>2450</v>
      </c>
      <c r="D1010" s="595" t="s">
        <v>9341</v>
      </c>
      <c r="E1010" s="595" t="s">
        <v>2981</v>
      </c>
      <c r="F1010" s="445"/>
      <c r="G1010" s="445"/>
      <c r="H1010" s="445"/>
      <c r="I1010" s="445"/>
      <c r="J1010" s="445"/>
      <c r="K1010" s="445"/>
      <c r="L1010" s="445"/>
      <c r="M1010" s="445"/>
      <c r="N1010" s="445"/>
      <c r="O1010" s="445"/>
      <c r="P1010" s="445"/>
    </row>
    <row r="1011" spans="1:16">
      <c r="A1011" s="595" t="s">
        <v>14969</v>
      </c>
      <c r="B1011" s="595" t="s">
        <v>3081</v>
      </c>
      <c r="C1011" s="595" t="s">
        <v>2981</v>
      </c>
      <c r="D1011" s="445"/>
      <c r="E1011" s="445"/>
      <c r="F1011" s="445"/>
      <c r="G1011" s="445"/>
      <c r="H1011" s="445"/>
      <c r="I1011" s="445"/>
      <c r="J1011" s="445"/>
      <c r="K1011" s="445"/>
      <c r="L1011" s="445"/>
      <c r="M1011" s="445"/>
      <c r="N1011" s="445"/>
      <c r="O1011" s="445"/>
      <c r="P1011" s="445"/>
    </row>
    <row r="1012" spans="1:16">
      <c r="A1012" s="595" t="s">
        <v>6957</v>
      </c>
      <c r="B1012" s="595" t="s">
        <v>2981</v>
      </c>
      <c r="C1012" s="445"/>
      <c r="D1012" s="445"/>
      <c r="E1012" s="445"/>
      <c r="F1012" s="445"/>
      <c r="G1012" s="445"/>
      <c r="H1012" s="445"/>
      <c r="I1012" s="445"/>
      <c r="J1012" s="445"/>
      <c r="K1012" s="445"/>
      <c r="L1012" s="445"/>
      <c r="M1012" s="445"/>
      <c r="N1012" s="445"/>
      <c r="O1012" s="445"/>
      <c r="P1012" s="445"/>
    </row>
    <row r="1013" spans="1:16">
      <c r="A1013" s="595" t="s">
        <v>7414</v>
      </c>
      <c r="B1013" s="595" t="s">
        <v>2981</v>
      </c>
      <c r="C1013" s="445"/>
      <c r="D1013" s="445"/>
      <c r="E1013" s="445"/>
      <c r="F1013" s="445"/>
      <c r="G1013" s="445"/>
      <c r="H1013" s="445"/>
      <c r="I1013" s="445"/>
      <c r="J1013" s="445"/>
      <c r="K1013" s="445"/>
      <c r="L1013" s="445"/>
      <c r="M1013" s="445"/>
      <c r="N1013" s="445"/>
      <c r="O1013" s="445"/>
      <c r="P1013" s="445"/>
    </row>
    <row r="1014" spans="1:16">
      <c r="A1014" s="595" t="s">
        <v>8184</v>
      </c>
      <c r="B1014" s="595" t="s">
        <v>7750</v>
      </c>
      <c r="C1014" s="595" t="s">
        <v>14971</v>
      </c>
      <c r="D1014" s="445"/>
      <c r="E1014" s="445"/>
      <c r="F1014" s="445"/>
      <c r="G1014" s="445"/>
      <c r="H1014" s="445"/>
      <c r="I1014" s="445"/>
      <c r="J1014" s="445"/>
      <c r="K1014" s="445"/>
      <c r="L1014" s="445"/>
      <c r="M1014" s="445"/>
      <c r="N1014" s="445"/>
      <c r="O1014" s="445"/>
      <c r="P1014" s="445"/>
    </row>
    <row r="1015" spans="1:16">
      <c r="A1015" s="595" t="s">
        <v>14973</v>
      </c>
      <c r="B1015" s="595" t="s">
        <v>7750</v>
      </c>
      <c r="C1015" s="445"/>
      <c r="D1015" s="445"/>
      <c r="E1015" s="445"/>
      <c r="F1015" s="445"/>
      <c r="G1015" s="445"/>
      <c r="H1015" s="445"/>
      <c r="I1015" s="445"/>
      <c r="J1015" s="445"/>
      <c r="K1015" s="445"/>
      <c r="L1015" s="445"/>
      <c r="M1015" s="445"/>
      <c r="N1015" s="445"/>
      <c r="O1015" s="445"/>
      <c r="P1015" s="445"/>
    </row>
    <row r="1016" spans="1:16">
      <c r="A1016" s="595" t="s">
        <v>14976</v>
      </c>
      <c r="B1016" s="595" t="s">
        <v>2981</v>
      </c>
      <c r="C1016" s="445"/>
      <c r="D1016" s="445"/>
      <c r="E1016" s="445"/>
      <c r="F1016" s="445"/>
      <c r="G1016" s="445"/>
      <c r="H1016" s="445"/>
      <c r="I1016" s="445"/>
      <c r="J1016" s="445"/>
      <c r="K1016" s="445"/>
      <c r="L1016" s="445"/>
      <c r="M1016" s="445"/>
      <c r="N1016" s="445"/>
      <c r="O1016" s="445"/>
      <c r="P1016" s="445"/>
    </row>
    <row r="1017" spans="1:16">
      <c r="A1017" s="595" t="s">
        <v>14977</v>
      </c>
      <c r="B1017" s="595" t="s">
        <v>2981</v>
      </c>
      <c r="C1017" s="445"/>
      <c r="D1017" s="445"/>
      <c r="E1017" s="445"/>
      <c r="F1017" s="445"/>
      <c r="G1017" s="445"/>
      <c r="H1017" s="445"/>
      <c r="I1017" s="445"/>
      <c r="J1017" s="445"/>
      <c r="K1017" s="445"/>
      <c r="L1017" s="445"/>
      <c r="M1017" s="445"/>
      <c r="N1017" s="445"/>
      <c r="O1017" s="445"/>
      <c r="P1017" s="445"/>
    </row>
    <row r="1018" spans="1:16">
      <c r="A1018" s="595" t="s">
        <v>14978</v>
      </c>
      <c r="B1018" s="595" t="s">
        <v>3018</v>
      </c>
      <c r="C1018" s="445"/>
      <c r="D1018" s="445"/>
      <c r="E1018" s="445"/>
      <c r="F1018" s="445"/>
      <c r="G1018" s="445"/>
      <c r="H1018" s="445"/>
      <c r="I1018" s="445"/>
      <c r="J1018" s="445"/>
      <c r="K1018" s="445"/>
      <c r="L1018" s="445"/>
      <c r="M1018" s="445"/>
      <c r="N1018" s="445"/>
      <c r="O1018" s="445"/>
      <c r="P1018" s="445"/>
    </row>
    <row r="1019" spans="1:16">
      <c r="A1019" s="595" t="s">
        <v>14979</v>
      </c>
      <c r="B1019" s="595" t="s">
        <v>8698</v>
      </c>
      <c r="C1019" s="595" t="s">
        <v>5490</v>
      </c>
      <c r="D1019" s="595" t="s">
        <v>14980</v>
      </c>
      <c r="E1019" s="595" t="s">
        <v>3955</v>
      </c>
      <c r="F1019" s="445"/>
      <c r="G1019" s="445"/>
      <c r="H1019" s="445"/>
      <c r="I1019" s="445"/>
      <c r="J1019" s="445"/>
      <c r="K1019" s="445"/>
      <c r="L1019" s="445"/>
      <c r="M1019" s="445"/>
      <c r="N1019" s="445"/>
      <c r="O1019" s="445"/>
      <c r="P1019" s="445"/>
    </row>
    <row r="1020" spans="1:16">
      <c r="A1020" s="595" t="s">
        <v>13480</v>
      </c>
      <c r="B1020" s="595" t="s">
        <v>14982</v>
      </c>
      <c r="C1020" s="595" t="s">
        <v>4940</v>
      </c>
      <c r="D1020" s="595" t="s">
        <v>14986</v>
      </c>
      <c r="E1020" s="445"/>
      <c r="F1020" s="445"/>
      <c r="G1020" s="445"/>
      <c r="H1020" s="445"/>
      <c r="I1020" s="445"/>
      <c r="J1020" s="445"/>
      <c r="K1020" s="445"/>
      <c r="L1020" s="445"/>
      <c r="M1020" s="445"/>
      <c r="N1020" s="445"/>
      <c r="O1020" s="445"/>
      <c r="P1020" s="445"/>
    </row>
    <row r="1021" spans="1:16">
      <c r="A1021" s="595" t="s">
        <v>359</v>
      </c>
      <c r="B1021" s="595" t="s">
        <v>14987</v>
      </c>
      <c r="C1021" s="445"/>
      <c r="D1021" s="445"/>
      <c r="E1021" s="445"/>
      <c r="F1021" s="445"/>
      <c r="G1021" s="445"/>
      <c r="H1021" s="445"/>
      <c r="I1021" s="445"/>
      <c r="J1021" s="445"/>
      <c r="K1021" s="445"/>
      <c r="L1021" s="445"/>
      <c r="M1021" s="445"/>
      <c r="N1021" s="445"/>
      <c r="O1021" s="445"/>
      <c r="P1021" s="445"/>
    </row>
    <row r="1022" spans="1:16">
      <c r="A1022" s="595" t="s">
        <v>14988</v>
      </c>
      <c r="B1022" s="595" t="s">
        <v>7667</v>
      </c>
      <c r="C1022" s="595" t="s">
        <v>13107</v>
      </c>
      <c r="D1022" s="595" t="s">
        <v>14993</v>
      </c>
      <c r="E1022" s="595" t="s">
        <v>14994</v>
      </c>
      <c r="F1022" s="445"/>
      <c r="G1022" s="445"/>
      <c r="H1022" s="445"/>
      <c r="I1022" s="445"/>
      <c r="J1022" s="445"/>
      <c r="K1022" s="445"/>
      <c r="L1022" s="445"/>
      <c r="M1022" s="445"/>
      <c r="N1022" s="445"/>
      <c r="O1022" s="445"/>
      <c r="P1022" s="445"/>
    </row>
    <row r="1023" spans="1:16">
      <c r="A1023" s="595" t="s">
        <v>89</v>
      </c>
      <c r="B1023" s="595" t="s">
        <v>14998</v>
      </c>
      <c r="C1023" s="595" t="s">
        <v>2645</v>
      </c>
      <c r="D1023" s="445"/>
      <c r="E1023" s="445"/>
      <c r="F1023" s="445"/>
      <c r="G1023" s="445"/>
      <c r="H1023" s="445"/>
      <c r="I1023" s="445"/>
      <c r="J1023" s="445"/>
      <c r="K1023" s="445"/>
      <c r="L1023" s="445"/>
      <c r="M1023" s="445"/>
      <c r="N1023" s="445"/>
      <c r="O1023" s="445"/>
      <c r="P1023" s="445"/>
    </row>
    <row r="1024" spans="1:16">
      <c r="A1024" s="595" t="s">
        <v>14999</v>
      </c>
      <c r="B1024" s="595" t="s">
        <v>14546</v>
      </c>
      <c r="C1024" s="595" t="s">
        <v>2645</v>
      </c>
      <c r="D1024" s="445"/>
      <c r="E1024" s="445"/>
      <c r="F1024" s="445"/>
      <c r="G1024" s="445"/>
      <c r="H1024" s="445"/>
      <c r="I1024" s="445"/>
      <c r="J1024" s="445"/>
      <c r="K1024" s="445"/>
      <c r="L1024" s="445"/>
      <c r="M1024" s="445"/>
      <c r="N1024" s="445"/>
      <c r="O1024" s="445"/>
      <c r="P1024" s="445"/>
    </row>
    <row r="1025" spans="1:16">
      <c r="A1025" s="595" t="s">
        <v>10780</v>
      </c>
      <c r="B1025" s="595" t="s">
        <v>14232</v>
      </c>
      <c r="C1025" s="595" t="s">
        <v>15000</v>
      </c>
      <c r="D1025" s="445"/>
      <c r="E1025" s="445"/>
      <c r="F1025" s="445"/>
      <c r="G1025" s="445"/>
      <c r="H1025" s="445"/>
      <c r="I1025" s="445"/>
      <c r="J1025" s="445"/>
      <c r="K1025" s="445"/>
      <c r="L1025" s="445"/>
      <c r="M1025" s="445"/>
      <c r="N1025" s="445"/>
      <c r="O1025" s="445"/>
      <c r="P1025" s="445"/>
    </row>
    <row r="1026" spans="1:16">
      <c r="A1026" s="595" t="s">
        <v>1069</v>
      </c>
      <c r="B1026" s="595" t="s">
        <v>14628</v>
      </c>
      <c r="C1026" s="595" t="s">
        <v>2645</v>
      </c>
      <c r="D1026" s="445"/>
      <c r="E1026" s="445"/>
      <c r="F1026" s="445"/>
      <c r="G1026" s="445"/>
      <c r="H1026" s="445"/>
      <c r="I1026" s="445"/>
      <c r="J1026" s="445"/>
      <c r="K1026" s="445"/>
      <c r="L1026" s="445"/>
      <c r="M1026" s="445"/>
      <c r="N1026" s="445"/>
      <c r="O1026" s="445"/>
      <c r="P1026" s="445"/>
    </row>
    <row r="1027" spans="1:16">
      <c r="A1027" s="595" t="s">
        <v>15001</v>
      </c>
      <c r="B1027" s="595" t="s">
        <v>10579</v>
      </c>
      <c r="C1027" s="595" t="s">
        <v>15003</v>
      </c>
      <c r="D1027" s="445"/>
      <c r="E1027" s="445"/>
      <c r="F1027" s="445"/>
      <c r="G1027" s="445"/>
      <c r="H1027" s="445"/>
      <c r="I1027" s="445"/>
      <c r="J1027" s="445"/>
      <c r="K1027" s="445"/>
      <c r="L1027" s="445"/>
      <c r="M1027" s="445"/>
      <c r="N1027" s="445"/>
      <c r="O1027" s="445"/>
      <c r="P1027" s="445"/>
    </row>
    <row r="1028" spans="1:16">
      <c r="A1028" s="595" t="s">
        <v>14884</v>
      </c>
      <c r="B1028" s="595" t="s">
        <v>15005</v>
      </c>
      <c r="C1028" s="595" t="s">
        <v>6509</v>
      </c>
      <c r="D1028" s="595" t="s">
        <v>2645</v>
      </c>
      <c r="E1028" s="445"/>
      <c r="F1028" s="445"/>
      <c r="G1028" s="445"/>
      <c r="H1028" s="445"/>
      <c r="I1028" s="445"/>
      <c r="J1028" s="445"/>
      <c r="K1028" s="445"/>
      <c r="L1028" s="445"/>
      <c r="M1028" s="445"/>
      <c r="N1028" s="445"/>
      <c r="O1028" s="445"/>
      <c r="P1028" s="445"/>
    </row>
    <row r="1029" spans="1:16">
      <c r="A1029" s="595" t="s">
        <v>15006</v>
      </c>
      <c r="B1029" s="595" t="s">
        <v>3626</v>
      </c>
      <c r="C1029" s="595" t="s">
        <v>2645</v>
      </c>
      <c r="D1029" s="445"/>
      <c r="E1029" s="445"/>
      <c r="F1029" s="445"/>
      <c r="G1029" s="445"/>
      <c r="H1029" s="445"/>
      <c r="I1029" s="445"/>
      <c r="J1029" s="445"/>
      <c r="K1029" s="445"/>
      <c r="L1029" s="445"/>
      <c r="M1029" s="445"/>
      <c r="N1029" s="445"/>
      <c r="O1029" s="445"/>
      <c r="P1029" s="445"/>
    </row>
    <row r="1030" spans="1:16">
      <c r="A1030" s="595" t="s">
        <v>6248</v>
      </c>
      <c r="B1030" s="595" t="s">
        <v>6105</v>
      </c>
      <c r="C1030" s="445"/>
      <c r="D1030" s="445"/>
      <c r="E1030" s="445"/>
      <c r="F1030" s="445"/>
      <c r="G1030" s="445"/>
      <c r="H1030" s="445"/>
      <c r="I1030" s="445"/>
      <c r="J1030" s="445"/>
      <c r="K1030" s="445"/>
      <c r="L1030" s="445"/>
      <c r="M1030" s="445"/>
      <c r="N1030" s="445"/>
      <c r="O1030" s="445"/>
      <c r="P1030" s="445"/>
    </row>
    <row r="1031" spans="1:16">
      <c r="A1031" s="595" t="s">
        <v>3303</v>
      </c>
      <c r="B1031" s="595" t="s">
        <v>5639</v>
      </c>
      <c r="C1031" s="445"/>
      <c r="D1031" s="445"/>
      <c r="E1031" s="445"/>
      <c r="F1031" s="445"/>
      <c r="G1031" s="445"/>
      <c r="H1031" s="445"/>
      <c r="I1031" s="445"/>
      <c r="J1031" s="445"/>
      <c r="K1031" s="445"/>
      <c r="L1031" s="445"/>
      <c r="M1031" s="445"/>
      <c r="N1031" s="445"/>
      <c r="O1031" s="445"/>
      <c r="P1031" s="445"/>
    </row>
    <row r="1032" spans="1:16">
      <c r="A1032" s="595" t="s">
        <v>14863</v>
      </c>
      <c r="B1032" s="595" t="s">
        <v>3408</v>
      </c>
      <c r="C1032" s="595" t="s">
        <v>2645</v>
      </c>
      <c r="D1032" s="445"/>
      <c r="E1032" s="445"/>
      <c r="F1032" s="445"/>
      <c r="G1032" s="445"/>
      <c r="H1032" s="445"/>
      <c r="I1032" s="445"/>
      <c r="J1032" s="445"/>
      <c r="K1032" s="445"/>
      <c r="L1032" s="445"/>
      <c r="M1032" s="445"/>
      <c r="N1032" s="445"/>
      <c r="O1032" s="445"/>
      <c r="P1032" s="445"/>
    </row>
    <row r="1033" spans="1:16">
      <c r="A1033" s="595" t="s">
        <v>14261</v>
      </c>
      <c r="B1033" s="595" t="s">
        <v>6509</v>
      </c>
      <c r="C1033" s="445"/>
      <c r="D1033" s="445"/>
      <c r="E1033" s="445"/>
      <c r="F1033" s="445"/>
      <c r="G1033" s="445"/>
      <c r="H1033" s="445"/>
      <c r="I1033" s="445"/>
      <c r="J1033" s="445"/>
      <c r="K1033" s="445"/>
      <c r="L1033" s="445"/>
      <c r="M1033" s="445"/>
      <c r="N1033" s="445"/>
      <c r="O1033" s="445"/>
      <c r="P1033" s="445"/>
    </row>
    <row r="1034" spans="1:16">
      <c r="A1034" s="595" t="s">
        <v>15007</v>
      </c>
      <c r="B1034" s="595" t="s">
        <v>12477</v>
      </c>
      <c r="C1034" s="445"/>
      <c r="D1034" s="445"/>
      <c r="E1034" s="445"/>
      <c r="F1034" s="445"/>
      <c r="G1034" s="445"/>
      <c r="H1034" s="445"/>
      <c r="I1034" s="445"/>
      <c r="J1034" s="445"/>
      <c r="K1034" s="445"/>
      <c r="L1034" s="445"/>
      <c r="M1034" s="445"/>
      <c r="N1034" s="445"/>
      <c r="O1034" s="445"/>
      <c r="P1034" s="445"/>
    </row>
    <row r="1035" spans="1:16">
      <c r="A1035" s="595" t="s">
        <v>11082</v>
      </c>
      <c r="B1035" s="595" t="s">
        <v>2645</v>
      </c>
      <c r="C1035" s="445"/>
      <c r="D1035" s="445"/>
      <c r="E1035" s="445"/>
      <c r="F1035" s="445"/>
      <c r="G1035" s="445"/>
      <c r="H1035" s="445"/>
      <c r="I1035" s="445"/>
      <c r="J1035" s="445"/>
      <c r="K1035" s="445"/>
      <c r="L1035" s="445"/>
      <c r="M1035" s="445"/>
      <c r="N1035" s="445"/>
      <c r="O1035" s="445"/>
      <c r="P1035" s="445"/>
    </row>
    <row r="1036" spans="1:16">
      <c r="A1036" s="595" t="s">
        <v>1322</v>
      </c>
      <c r="B1036" s="595" t="s">
        <v>15008</v>
      </c>
      <c r="C1036" s="595" t="s">
        <v>2645</v>
      </c>
      <c r="D1036" s="445"/>
      <c r="E1036" s="445"/>
      <c r="F1036" s="445"/>
      <c r="G1036" s="445"/>
      <c r="H1036" s="445"/>
      <c r="I1036" s="445"/>
      <c r="J1036" s="445"/>
      <c r="K1036" s="445"/>
      <c r="L1036" s="445"/>
      <c r="M1036" s="445"/>
      <c r="N1036" s="445"/>
      <c r="O1036" s="445"/>
      <c r="P1036" s="445"/>
    </row>
    <row r="1037" spans="1:16">
      <c r="A1037" s="595" t="s">
        <v>10007</v>
      </c>
      <c r="B1037" s="595" t="s">
        <v>7750</v>
      </c>
      <c r="C1037" s="595" t="s">
        <v>2645</v>
      </c>
      <c r="D1037" s="445"/>
      <c r="E1037" s="445"/>
      <c r="F1037" s="445"/>
      <c r="G1037" s="445"/>
      <c r="H1037" s="445"/>
      <c r="I1037" s="445"/>
      <c r="J1037" s="445"/>
      <c r="K1037" s="445"/>
      <c r="L1037" s="445"/>
      <c r="M1037" s="445"/>
      <c r="N1037" s="445"/>
      <c r="O1037" s="445"/>
      <c r="P1037" s="445"/>
    </row>
    <row r="1038" spans="1:16">
      <c r="A1038" s="595" t="s">
        <v>15010</v>
      </c>
      <c r="B1038" s="595" t="s">
        <v>10397</v>
      </c>
      <c r="C1038" s="445"/>
      <c r="D1038" s="445"/>
      <c r="E1038" s="445"/>
      <c r="F1038" s="445"/>
      <c r="G1038" s="445"/>
      <c r="H1038" s="445"/>
      <c r="I1038" s="445"/>
      <c r="J1038" s="445"/>
      <c r="K1038" s="445"/>
      <c r="L1038" s="445"/>
      <c r="M1038" s="445"/>
      <c r="N1038" s="445"/>
      <c r="O1038" s="445"/>
      <c r="P1038" s="445"/>
    </row>
    <row r="1039" spans="1:16">
      <c r="A1039" s="595" t="s">
        <v>15012</v>
      </c>
      <c r="B1039" s="595" t="s">
        <v>15013</v>
      </c>
      <c r="C1039" s="595" t="s">
        <v>15014</v>
      </c>
      <c r="D1039" s="445"/>
      <c r="E1039" s="445"/>
      <c r="F1039" s="445"/>
      <c r="G1039" s="445"/>
      <c r="H1039" s="445"/>
      <c r="I1039" s="445"/>
      <c r="J1039" s="445"/>
      <c r="K1039" s="445"/>
      <c r="L1039" s="445"/>
      <c r="M1039" s="445"/>
      <c r="N1039" s="445"/>
      <c r="O1039" s="445"/>
      <c r="P1039" s="445"/>
    </row>
    <row r="1040" spans="1:16">
      <c r="A1040" s="595" t="s">
        <v>506</v>
      </c>
      <c r="B1040" s="595" t="s">
        <v>15015</v>
      </c>
      <c r="C1040" s="595" t="s">
        <v>13066</v>
      </c>
      <c r="D1040" s="595" t="s">
        <v>15017</v>
      </c>
      <c r="E1040" s="445"/>
      <c r="F1040" s="445"/>
      <c r="G1040" s="445"/>
      <c r="H1040" s="445"/>
      <c r="I1040" s="445"/>
      <c r="J1040" s="445"/>
      <c r="K1040" s="445"/>
      <c r="L1040" s="445"/>
      <c r="M1040" s="445"/>
      <c r="N1040" s="445"/>
      <c r="O1040" s="445"/>
      <c r="P1040" s="445"/>
    </row>
    <row r="1041" spans="1:16">
      <c r="A1041" s="595" t="s">
        <v>14484</v>
      </c>
      <c r="B1041" s="595" t="s">
        <v>2645</v>
      </c>
      <c r="C1041" s="445"/>
      <c r="D1041" s="445"/>
      <c r="E1041" s="445"/>
      <c r="F1041" s="445"/>
      <c r="G1041" s="445"/>
      <c r="H1041" s="445"/>
      <c r="I1041" s="445"/>
      <c r="J1041" s="445"/>
      <c r="K1041" s="445"/>
      <c r="L1041" s="445"/>
      <c r="M1041" s="445"/>
      <c r="N1041" s="445"/>
      <c r="O1041" s="445"/>
      <c r="P1041" s="445"/>
    </row>
    <row r="1042" spans="1:16">
      <c r="A1042" s="595" t="s">
        <v>15018</v>
      </c>
      <c r="B1042" s="595" t="s">
        <v>6509</v>
      </c>
      <c r="C1042" s="445"/>
      <c r="D1042" s="445"/>
      <c r="E1042" s="445"/>
      <c r="F1042" s="445"/>
      <c r="G1042" s="445"/>
      <c r="H1042" s="445"/>
      <c r="I1042" s="445"/>
      <c r="J1042" s="445"/>
      <c r="K1042" s="445"/>
      <c r="L1042" s="445"/>
      <c r="M1042" s="445"/>
      <c r="N1042" s="445"/>
      <c r="O1042" s="445"/>
      <c r="P1042" s="445"/>
    </row>
    <row r="1043" spans="1:16">
      <c r="A1043" s="595" t="s">
        <v>392</v>
      </c>
      <c r="B1043" s="595" t="s">
        <v>2645</v>
      </c>
      <c r="C1043" s="595" t="s">
        <v>3382</v>
      </c>
      <c r="D1043" s="445"/>
      <c r="E1043" s="445"/>
      <c r="F1043" s="445"/>
      <c r="G1043" s="445"/>
      <c r="H1043" s="445"/>
      <c r="I1043" s="445"/>
      <c r="J1043" s="445"/>
      <c r="K1043" s="445"/>
      <c r="L1043" s="445"/>
      <c r="M1043" s="445"/>
      <c r="N1043" s="445"/>
      <c r="O1043" s="445"/>
      <c r="P1043" s="445"/>
    </row>
    <row r="1044" spans="1:16">
      <c r="A1044" s="595" t="s">
        <v>15019</v>
      </c>
      <c r="B1044" s="595" t="s">
        <v>10708</v>
      </c>
      <c r="C1044" s="595" t="s">
        <v>13293</v>
      </c>
      <c r="D1044" s="445"/>
      <c r="E1044" s="445"/>
      <c r="F1044" s="445"/>
      <c r="G1044" s="445"/>
      <c r="H1044" s="445"/>
      <c r="I1044" s="445"/>
      <c r="J1044" s="445"/>
      <c r="K1044" s="445"/>
      <c r="L1044" s="445"/>
      <c r="M1044" s="445"/>
      <c r="N1044" s="445"/>
      <c r="O1044" s="445"/>
      <c r="P1044" s="445"/>
    </row>
    <row r="1045" spans="1:16">
      <c r="A1045" s="595" t="s">
        <v>10126</v>
      </c>
      <c r="B1045" s="595" t="s">
        <v>15020</v>
      </c>
      <c r="C1045" s="595" t="s">
        <v>5653</v>
      </c>
      <c r="D1045" s="595" t="s">
        <v>13312</v>
      </c>
      <c r="E1045" s="595" t="s">
        <v>15022</v>
      </c>
      <c r="F1045" s="445"/>
      <c r="G1045" s="445"/>
      <c r="H1045" s="445"/>
      <c r="I1045" s="445"/>
      <c r="J1045" s="445"/>
      <c r="K1045" s="445"/>
      <c r="L1045" s="445"/>
      <c r="M1045" s="445"/>
      <c r="N1045" s="445"/>
      <c r="O1045" s="445"/>
      <c r="P1045" s="445"/>
    </row>
    <row r="1046" spans="1:16">
      <c r="A1046" s="595" t="s">
        <v>15024</v>
      </c>
      <c r="B1046" s="595" t="s">
        <v>9971</v>
      </c>
      <c r="C1046" s="445"/>
      <c r="D1046" s="445"/>
      <c r="E1046" s="445"/>
      <c r="F1046" s="445"/>
      <c r="G1046" s="445"/>
      <c r="H1046" s="445"/>
      <c r="I1046" s="445"/>
      <c r="J1046" s="445"/>
      <c r="K1046" s="445"/>
      <c r="L1046" s="445"/>
      <c r="M1046" s="445"/>
      <c r="N1046" s="445"/>
      <c r="O1046" s="445"/>
      <c r="P1046" s="445"/>
    </row>
    <row r="1047" spans="1:16">
      <c r="A1047" s="595" t="s">
        <v>15025</v>
      </c>
      <c r="B1047" s="595" t="s">
        <v>10787</v>
      </c>
      <c r="C1047" s="595" t="s">
        <v>15027</v>
      </c>
      <c r="D1047" s="595" t="s">
        <v>14672</v>
      </c>
      <c r="E1047" s="595" t="s">
        <v>15029</v>
      </c>
      <c r="F1047" s="595" t="s">
        <v>9189</v>
      </c>
      <c r="G1047" s="445"/>
      <c r="H1047" s="445"/>
      <c r="I1047" s="445"/>
      <c r="J1047" s="445"/>
      <c r="K1047" s="445"/>
      <c r="L1047" s="445"/>
      <c r="M1047" s="445"/>
      <c r="N1047" s="445"/>
      <c r="O1047" s="445"/>
      <c r="P1047" s="445"/>
    </row>
    <row r="1048" spans="1:16">
      <c r="A1048" s="595" t="s">
        <v>15031</v>
      </c>
      <c r="B1048" s="595" t="s">
        <v>14711</v>
      </c>
      <c r="C1048" s="445"/>
      <c r="D1048" s="445"/>
      <c r="E1048" s="445"/>
      <c r="F1048" s="445"/>
      <c r="G1048" s="445"/>
      <c r="H1048" s="445"/>
      <c r="I1048" s="445"/>
      <c r="J1048" s="445"/>
      <c r="K1048" s="445"/>
      <c r="L1048" s="445"/>
      <c r="M1048" s="445"/>
      <c r="N1048" s="445"/>
      <c r="O1048" s="445"/>
      <c r="P1048" s="445"/>
    </row>
    <row r="1049" spans="1:16">
      <c r="A1049" s="595" t="s">
        <v>12105</v>
      </c>
      <c r="B1049" s="595" t="s">
        <v>980</v>
      </c>
      <c r="C1049" s="595" t="s">
        <v>9294</v>
      </c>
      <c r="D1049" s="595" t="s">
        <v>15033</v>
      </c>
      <c r="E1049" s="595" t="s">
        <v>15035</v>
      </c>
      <c r="F1049" s="445"/>
      <c r="G1049" s="445"/>
      <c r="H1049" s="445"/>
      <c r="I1049" s="445"/>
      <c r="J1049" s="445"/>
      <c r="K1049" s="445"/>
      <c r="L1049" s="445"/>
      <c r="M1049" s="445"/>
      <c r="N1049" s="445"/>
      <c r="O1049" s="445"/>
      <c r="P1049" s="445"/>
    </row>
    <row r="1050" spans="1:16">
      <c r="A1050" s="595" t="s">
        <v>12114</v>
      </c>
      <c r="B1050" s="595" t="s">
        <v>12544</v>
      </c>
      <c r="C1050" s="445"/>
      <c r="D1050" s="445"/>
      <c r="E1050" s="445"/>
      <c r="F1050" s="445"/>
      <c r="G1050" s="445"/>
      <c r="H1050" s="445"/>
      <c r="I1050" s="445"/>
      <c r="J1050" s="445"/>
      <c r="K1050" s="445"/>
      <c r="L1050" s="445"/>
      <c r="M1050" s="445"/>
      <c r="N1050" s="445"/>
      <c r="O1050" s="445"/>
      <c r="P1050" s="445"/>
    </row>
    <row r="1051" spans="1:16">
      <c r="A1051" s="595" t="s">
        <v>15036</v>
      </c>
      <c r="B1051" s="595" t="s">
        <v>5815</v>
      </c>
      <c r="C1051" s="445"/>
      <c r="D1051" s="445"/>
      <c r="E1051" s="445"/>
      <c r="F1051" s="445"/>
      <c r="G1051" s="445"/>
      <c r="H1051" s="445"/>
      <c r="I1051" s="445"/>
      <c r="J1051" s="445"/>
      <c r="K1051" s="445"/>
      <c r="L1051" s="445"/>
      <c r="M1051" s="445"/>
      <c r="N1051" s="445"/>
      <c r="O1051" s="445"/>
      <c r="P1051" s="445"/>
    </row>
    <row r="1052" spans="1:16">
      <c r="A1052" s="595" t="s">
        <v>9405</v>
      </c>
      <c r="B1052" s="595" t="s">
        <v>15037</v>
      </c>
      <c r="C1052" s="445"/>
      <c r="D1052" s="445"/>
      <c r="E1052" s="445"/>
      <c r="F1052" s="445"/>
      <c r="G1052" s="445"/>
      <c r="H1052" s="445"/>
      <c r="I1052" s="445"/>
      <c r="J1052" s="445"/>
      <c r="K1052" s="445"/>
      <c r="L1052" s="445"/>
      <c r="M1052" s="445"/>
      <c r="N1052" s="445"/>
      <c r="O1052" s="445"/>
      <c r="P1052" s="445"/>
    </row>
    <row r="1053" spans="1:16">
      <c r="A1053" s="595" t="s">
        <v>15038</v>
      </c>
      <c r="B1053" s="595" t="s">
        <v>10711</v>
      </c>
      <c r="C1053" s="595" t="s">
        <v>15040</v>
      </c>
      <c r="D1053" s="595" t="s">
        <v>11737</v>
      </c>
      <c r="E1053" s="595" t="s">
        <v>10992</v>
      </c>
      <c r="F1053" s="595" t="s">
        <v>6086</v>
      </c>
      <c r="G1053" s="445"/>
      <c r="H1053" s="445"/>
      <c r="I1053" s="445"/>
      <c r="J1053" s="445"/>
      <c r="K1053" s="445"/>
      <c r="L1053" s="445"/>
      <c r="M1053" s="445"/>
      <c r="N1053" s="445"/>
      <c r="O1053" s="445"/>
      <c r="P1053" s="445"/>
    </row>
    <row r="1054" spans="1:16">
      <c r="A1054" s="595" t="s">
        <v>13435</v>
      </c>
      <c r="B1054" s="595" t="s">
        <v>10319</v>
      </c>
      <c r="C1054" s="595" t="s">
        <v>3190</v>
      </c>
      <c r="D1054" s="445"/>
      <c r="E1054" s="445"/>
      <c r="F1054" s="445"/>
      <c r="G1054" s="445"/>
      <c r="H1054" s="445"/>
      <c r="I1054" s="445"/>
      <c r="J1054" s="445"/>
      <c r="K1054" s="445"/>
      <c r="L1054" s="445"/>
      <c r="M1054" s="445"/>
      <c r="N1054" s="445"/>
      <c r="O1054" s="445"/>
      <c r="P1054" s="445"/>
    </row>
    <row r="1055" spans="1:16">
      <c r="A1055" s="595" t="s">
        <v>15041</v>
      </c>
      <c r="B1055" s="595" t="s">
        <v>15042</v>
      </c>
      <c r="C1055" s="595" t="s">
        <v>9832</v>
      </c>
      <c r="D1055" s="595" t="s">
        <v>13283</v>
      </c>
      <c r="E1055" s="445"/>
      <c r="F1055" s="445"/>
      <c r="G1055" s="445"/>
      <c r="H1055" s="445"/>
      <c r="I1055" s="445"/>
      <c r="J1055" s="445"/>
      <c r="K1055" s="445"/>
      <c r="L1055" s="445"/>
      <c r="M1055" s="445"/>
      <c r="N1055" s="445"/>
      <c r="O1055" s="445"/>
      <c r="P1055" s="445"/>
    </row>
    <row r="1056" spans="1:16">
      <c r="A1056" s="595" t="s">
        <v>551</v>
      </c>
      <c r="B1056" s="595" t="s">
        <v>15044</v>
      </c>
      <c r="C1056" s="445"/>
      <c r="D1056" s="445"/>
      <c r="E1056" s="445"/>
      <c r="F1056" s="445"/>
      <c r="G1056" s="445"/>
      <c r="H1056" s="445"/>
      <c r="I1056" s="445"/>
      <c r="J1056" s="445"/>
      <c r="K1056" s="445"/>
      <c r="L1056" s="445"/>
      <c r="M1056" s="445"/>
      <c r="N1056" s="445"/>
      <c r="O1056" s="445"/>
      <c r="P1056" s="445"/>
    </row>
    <row r="1057" spans="1:16">
      <c r="A1057" s="595" t="s">
        <v>15045</v>
      </c>
      <c r="B1057" s="595" t="s">
        <v>15046</v>
      </c>
      <c r="C1057" s="595" t="s">
        <v>4606</v>
      </c>
      <c r="D1057" s="595" t="s">
        <v>13582</v>
      </c>
      <c r="E1057" s="445"/>
      <c r="F1057" s="445"/>
      <c r="G1057" s="445"/>
      <c r="H1057" s="445"/>
      <c r="I1057" s="445"/>
      <c r="J1057" s="445"/>
      <c r="K1057" s="445"/>
      <c r="L1057" s="445"/>
      <c r="M1057" s="445"/>
      <c r="N1057" s="445"/>
      <c r="O1057" s="445"/>
      <c r="P1057" s="445"/>
    </row>
    <row r="1058" spans="1:16">
      <c r="A1058" s="595" t="s">
        <v>4906</v>
      </c>
      <c r="B1058" s="595" t="s">
        <v>13981</v>
      </c>
      <c r="C1058" s="445"/>
      <c r="D1058" s="445"/>
      <c r="E1058" s="445"/>
      <c r="F1058" s="445"/>
      <c r="G1058" s="445"/>
      <c r="H1058" s="445"/>
      <c r="I1058" s="445"/>
      <c r="J1058" s="445"/>
      <c r="K1058" s="445"/>
      <c r="L1058" s="445"/>
      <c r="M1058" s="445"/>
      <c r="N1058" s="445"/>
      <c r="O1058" s="445"/>
      <c r="P1058" s="445"/>
    </row>
    <row r="1059" spans="1:16">
      <c r="A1059" s="595" t="s">
        <v>15047</v>
      </c>
      <c r="B1059" s="595" t="s">
        <v>15048</v>
      </c>
      <c r="C1059" s="595" t="s">
        <v>13538</v>
      </c>
      <c r="D1059" s="595" t="s">
        <v>15049</v>
      </c>
      <c r="E1059" s="445"/>
      <c r="F1059" s="445"/>
      <c r="G1059" s="445"/>
      <c r="H1059" s="445"/>
      <c r="I1059" s="445"/>
      <c r="J1059" s="445"/>
      <c r="K1059" s="445"/>
      <c r="L1059" s="445"/>
      <c r="M1059" s="445"/>
      <c r="N1059" s="445"/>
      <c r="O1059" s="445"/>
      <c r="P1059" s="445"/>
    </row>
    <row r="1060" spans="1:16">
      <c r="A1060" s="595" t="s">
        <v>15050</v>
      </c>
      <c r="B1060" s="595" t="s">
        <v>3018</v>
      </c>
      <c r="C1060" s="445"/>
      <c r="D1060" s="445"/>
      <c r="E1060" s="445"/>
      <c r="F1060" s="445"/>
      <c r="G1060" s="445"/>
      <c r="H1060" s="445"/>
      <c r="I1060" s="445"/>
      <c r="J1060" s="445"/>
      <c r="K1060" s="445"/>
      <c r="L1060" s="445"/>
      <c r="M1060" s="445"/>
      <c r="N1060" s="445"/>
      <c r="O1060" s="445"/>
      <c r="P1060" s="445"/>
    </row>
    <row r="1061" spans="1:16">
      <c r="A1061" s="595" t="s">
        <v>6955</v>
      </c>
      <c r="B1061" s="595" t="s">
        <v>12439</v>
      </c>
      <c r="C1061" s="595" t="s">
        <v>14502</v>
      </c>
      <c r="D1061" s="595" t="s">
        <v>7276</v>
      </c>
      <c r="E1061" s="595" t="s">
        <v>13867</v>
      </c>
      <c r="F1061" s="445"/>
      <c r="G1061" s="445"/>
      <c r="H1061" s="445"/>
      <c r="I1061" s="445"/>
      <c r="J1061" s="445"/>
      <c r="K1061" s="445"/>
      <c r="L1061" s="445"/>
      <c r="M1061" s="445"/>
      <c r="N1061" s="445"/>
      <c r="O1061" s="445"/>
      <c r="P1061" s="445"/>
    </row>
    <row r="1062" spans="1:16">
      <c r="A1062" s="595" t="s">
        <v>11883</v>
      </c>
      <c r="B1062" s="595" t="s">
        <v>3981</v>
      </c>
      <c r="C1062" s="445"/>
      <c r="D1062" s="445"/>
      <c r="E1062" s="445"/>
      <c r="F1062" s="445"/>
      <c r="G1062" s="445"/>
      <c r="H1062" s="445"/>
      <c r="I1062" s="445"/>
      <c r="J1062" s="445"/>
      <c r="K1062" s="445"/>
      <c r="L1062" s="445"/>
      <c r="M1062" s="445"/>
      <c r="N1062" s="445"/>
      <c r="O1062" s="445"/>
      <c r="P1062" s="445"/>
    </row>
    <row r="1063" spans="1:16">
      <c r="A1063" s="595" t="s">
        <v>6226</v>
      </c>
      <c r="B1063" s="595" t="s">
        <v>5519</v>
      </c>
      <c r="C1063" s="595" t="s">
        <v>2038</v>
      </c>
      <c r="D1063" s="595" t="s">
        <v>13755</v>
      </c>
      <c r="E1063" s="595" t="s">
        <v>15051</v>
      </c>
      <c r="F1063" s="445"/>
      <c r="G1063" s="445"/>
      <c r="H1063" s="445"/>
      <c r="I1063" s="445"/>
      <c r="J1063" s="445"/>
      <c r="K1063" s="445"/>
      <c r="L1063" s="445"/>
      <c r="M1063" s="445"/>
      <c r="N1063" s="445"/>
      <c r="O1063" s="445"/>
      <c r="P1063" s="445"/>
    </row>
    <row r="1064" spans="1:16">
      <c r="A1064" s="595" t="s">
        <v>104</v>
      </c>
      <c r="B1064" s="595" t="s">
        <v>2416</v>
      </c>
      <c r="C1064" s="595" t="s">
        <v>15052</v>
      </c>
      <c r="D1064" s="595" t="s">
        <v>559</v>
      </c>
      <c r="E1064" s="595" t="s">
        <v>15053</v>
      </c>
      <c r="F1064" s="445"/>
      <c r="G1064" s="445"/>
      <c r="H1064" s="445"/>
      <c r="I1064" s="445"/>
      <c r="J1064" s="445"/>
      <c r="K1064" s="445"/>
      <c r="L1064" s="445"/>
      <c r="M1064" s="445"/>
      <c r="N1064" s="445"/>
      <c r="O1064" s="445"/>
      <c r="P1064" s="445"/>
    </row>
    <row r="1065" spans="1:16">
      <c r="A1065" s="595" t="s">
        <v>13337</v>
      </c>
      <c r="B1065" s="595" t="s">
        <v>15054</v>
      </c>
      <c r="C1065" s="445"/>
      <c r="D1065" s="445"/>
      <c r="E1065" s="445"/>
      <c r="F1065" s="445"/>
      <c r="G1065" s="445"/>
      <c r="H1065" s="445"/>
      <c r="I1065" s="445"/>
      <c r="J1065" s="445"/>
      <c r="K1065" s="445"/>
      <c r="L1065" s="445"/>
      <c r="M1065" s="445"/>
      <c r="N1065" s="445"/>
      <c r="O1065" s="445"/>
      <c r="P1065" s="445"/>
    </row>
    <row r="1066" spans="1:16">
      <c r="A1066" s="595" t="s">
        <v>14049</v>
      </c>
      <c r="B1066" s="595" t="s">
        <v>8439</v>
      </c>
      <c r="C1066" s="445"/>
      <c r="D1066" s="445"/>
      <c r="E1066" s="445"/>
      <c r="F1066" s="445"/>
      <c r="G1066" s="445"/>
      <c r="H1066" s="445"/>
      <c r="I1066" s="445"/>
      <c r="J1066" s="445"/>
      <c r="K1066" s="445"/>
      <c r="L1066" s="445"/>
      <c r="M1066" s="445"/>
      <c r="N1066" s="445"/>
      <c r="O1066" s="445"/>
      <c r="P1066" s="445"/>
    </row>
    <row r="1067" spans="1:16">
      <c r="A1067" s="595" t="s">
        <v>12522</v>
      </c>
      <c r="B1067" s="595" t="s">
        <v>12686</v>
      </c>
      <c r="C1067" s="595" t="s">
        <v>6700</v>
      </c>
      <c r="D1067" s="445"/>
      <c r="E1067" s="445"/>
      <c r="F1067" s="445"/>
      <c r="G1067" s="445"/>
      <c r="H1067" s="445"/>
      <c r="I1067" s="445"/>
      <c r="J1067" s="445"/>
      <c r="K1067" s="445"/>
      <c r="L1067" s="445"/>
      <c r="M1067" s="445"/>
      <c r="N1067" s="445"/>
      <c r="O1067" s="445"/>
      <c r="P1067" s="445"/>
    </row>
    <row r="1068" spans="1:16">
      <c r="A1068" s="595" t="s">
        <v>15056</v>
      </c>
      <c r="B1068" s="595" t="s">
        <v>15057</v>
      </c>
      <c r="C1068" s="595" t="s">
        <v>15058</v>
      </c>
      <c r="D1068" s="445"/>
      <c r="E1068" s="445"/>
      <c r="F1068" s="445"/>
      <c r="G1068" s="445"/>
      <c r="H1068" s="445"/>
      <c r="I1068" s="445"/>
      <c r="J1068" s="445"/>
      <c r="K1068" s="445"/>
      <c r="L1068" s="445"/>
      <c r="M1068" s="445"/>
      <c r="N1068" s="445"/>
      <c r="O1068" s="445"/>
      <c r="P1068" s="445"/>
    </row>
    <row r="1069" spans="1:16">
      <c r="A1069" s="595" t="s">
        <v>15059</v>
      </c>
      <c r="B1069" s="595" t="s">
        <v>7052</v>
      </c>
      <c r="C1069" s="445"/>
      <c r="D1069" s="445"/>
      <c r="E1069" s="445"/>
      <c r="F1069" s="445"/>
      <c r="G1069" s="445"/>
      <c r="H1069" s="445"/>
      <c r="I1069" s="445"/>
      <c r="J1069" s="445"/>
      <c r="K1069" s="445"/>
      <c r="L1069" s="445"/>
      <c r="M1069" s="445"/>
      <c r="N1069" s="445"/>
      <c r="O1069" s="445"/>
      <c r="P1069" s="445"/>
    </row>
    <row r="1070" spans="1:16">
      <c r="A1070" s="595" t="s">
        <v>12823</v>
      </c>
      <c r="B1070" s="595" t="s">
        <v>14345</v>
      </c>
      <c r="C1070" s="595" t="s">
        <v>14569</v>
      </c>
      <c r="D1070" s="445"/>
      <c r="E1070" s="445"/>
      <c r="F1070" s="445"/>
      <c r="G1070" s="445"/>
      <c r="H1070" s="445"/>
      <c r="I1070" s="445"/>
      <c r="J1070" s="445"/>
      <c r="K1070" s="445"/>
      <c r="L1070" s="445"/>
      <c r="M1070" s="445"/>
      <c r="N1070" s="445"/>
      <c r="O1070" s="445"/>
      <c r="P1070" s="445"/>
    </row>
    <row r="1071" spans="1:16">
      <c r="A1071" s="595" t="s">
        <v>15061</v>
      </c>
      <c r="B1071" s="595" t="s">
        <v>15062</v>
      </c>
      <c r="C1071" s="445"/>
      <c r="D1071" s="445"/>
      <c r="E1071" s="445"/>
      <c r="F1071" s="445"/>
      <c r="G1071" s="445"/>
      <c r="H1071" s="445"/>
      <c r="I1071" s="445"/>
      <c r="J1071" s="445"/>
      <c r="K1071" s="445"/>
      <c r="L1071" s="445"/>
      <c r="M1071" s="445"/>
      <c r="N1071" s="445"/>
      <c r="O1071" s="445"/>
      <c r="P1071" s="445"/>
    </row>
    <row r="1072" spans="1:16">
      <c r="A1072" s="595" t="s">
        <v>8700</v>
      </c>
      <c r="B1072" s="595" t="s">
        <v>9596</v>
      </c>
      <c r="C1072" s="595" t="s">
        <v>5948</v>
      </c>
      <c r="D1072" s="595" t="s">
        <v>14726</v>
      </c>
      <c r="E1072" s="595" t="s">
        <v>15065</v>
      </c>
      <c r="F1072" s="445"/>
      <c r="G1072" s="445"/>
      <c r="H1072" s="445"/>
      <c r="I1072" s="445"/>
      <c r="J1072" s="445"/>
      <c r="K1072" s="445"/>
      <c r="L1072" s="445"/>
      <c r="M1072" s="445"/>
      <c r="N1072" s="445"/>
      <c r="O1072" s="445"/>
      <c r="P1072" s="445"/>
    </row>
    <row r="1073" spans="1:16">
      <c r="A1073" s="595" t="s">
        <v>2028</v>
      </c>
      <c r="B1073" s="595" t="s">
        <v>15067</v>
      </c>
      <c r="C1073" s="595" t="s">
        <v>15068</v>
      </c>
      <c r="D1073" s="445"/>
      <c r="E1073" s="445"/>
      <c r="F1073" s="445"/>
      <c r="G1073" s="445"/>
      <c r="H1073" s="445"/>
      <c r="I1073" s="445"/>
      <c r="J1073" s="445"/>
      <c r="K1073" s="445"/>
      <c r="L1073" s="445"/>
      <c r="M1073" s="445"/>
      <c r="N1073" s="445"/>
      <c r="O1073" s="445"/>
      <c r="P1073" s="445"/>
    </row>
    <row r="1074" spans="1:16">
      <c r="A1074" s="595" t="s">
        <v>185</v>
      </c>
      <c r="B1074" s="595" t="s">
        <v>13913</v>
      </c>
      <c r="C1074" s="445"/>
      <c r="D1074" s="445"/>
      <c r="E1074" s="445"/>
      <c r="F1074" s="445"/>
      <c r="G1074" s="445"/>
      <c r="H1074" s="445"/>
      <c r="I1074" s="445"/>
      <c r="J1074" s="445"/>
      <c r="K1074" s="445"/>
      <c r="L1074" s="445"/>
      <c r="M1074" s="445"/>
      <c r="N1074" s="445"/>
      <c r="O1074" s="445"/>
      <c r="P1074" s="445"/>
    </row>
    <row r="1075" spans="1:16">
      <c r="A1075" s="595" t="s">
        <v>15069</v>
      </c>
      <c r="B1075" s="595" t="s">
        <v>13211</v>
      </c>
      <c r="C1075" s="445"/>
      <c r="D1075" s="445"/>
      <c r="E1075" s="445"/>
      <c r="F1075" s="445"/>
      <c r="G1075" s="445"/>
      <c r="H1075" s="445"/>
      <c r="I1075" s="445"/>
      <c r="J1075" s="445"/>
      <c r="K1075" s="445"/>
      <c r="L1075" s="445"/>
      <c r="M1075" s="445"/>
      <c r="N1075" s="445"/>
      <c r="O1075" s="445"/>
      <c r="P1075" s="445"/>
    </row>
    <row r="1076" spans="1:16">
      <c r="A1076" s="595" t="s">
        <v>1225</v>
      </c>
      <c r="B1076" s="595" t="s">
        <v>15070</v>
      </c>
      <c r="C1076" s="595" t="s">
        <v>9120</v>
      </c>
      <c r="D1076" s="595" t="s">
        <v>15071</v>
      </c>
      <c r="E1076" s="595" t="s">
        <v>15072</v>
      </c>
      <c r="F1076" s="595" t="s">
        <v>2524</v>
      </c>
      <c r="G1076" s="445"/>
      <c r="H1076" s="445"/>
      <c r="I1076" s="445"/>
      <c r="J1076" s="445"/>
      <c r="K1076" s="445"/>
      <c r="L1076" s="445"/>
      <c r="M1076" s="445"/>
      <c r="N1076" s="445"/>
      <c r="O1076" s="445"/>
      <c r="P1076" s="445"/>
    </row>
    <row r="1077" spans="1:16">
      <c r="A1077" s="595" t="s">
        <v>11346</v>
      </c>
      <c r="B1077" s="595" t="s">
        <v>15074</v>
      </c>
      <c r="C1077" s="595" t="s">
        <v>13211</v>
      </c>
      <c r="D1077" s="595" t="s">
        <v>6945</v>
      </c>
      <c r="E1077" s="595" t="s">
        <v>3209</v>
      </c>
      <c r="F1077" s="445"/>
      <c r="G1077" s="445"/>
      <c r="H1077" s="445"/>
      <c r="I1077" s="445"/>
      <c r="J1077" s="445"/>
      <c r="K1077" s="445"/>
      <c r="L1077" s="445"/>
      <c r="M1077" s="445"/>
      <c r="N1077" s="445"/>
      <c r="O1077" s="445"/>
      <c r="P1077" s="445"/>
    </row>
    <row r="1078" spans="1:16">
      <c r="A1078" s="595" t="s">
        <v>10743</v>
      </c>
      <c r="B1078" s="595" t="s">
        <v>3964</v>
      </c>
      <c r="C1078" s="445"/>
      <c r="D1078" s="445"/>
      <c r="E1078" s="445"/>
      <c r="F1078" s="445"/>
      <c r="G1078" s="445"/>
      <c r="H1078" s="445"/>
      <c r="I1078" s="445"/>
      <c r="J1078" s="445"/>
      <c r="K1078" s="445"/>
      <c r="L1078" s="445"/>
      <c r="M1078" s="445"/>
      <c r="N1078" s="445"/>
      <c r="O1078" s="445"/>
      <c r="P1078" s="445"/>
    </row>
    <row r="1079" spans="1:16">
      <c r="A1079" s="595" t="s">
        <v>15076</v>
      </c>
      <c r="B1079" s="595" t="s">
        <v>11446</v>
      </c>
      <c r="C1079" s="445"/>
      <c r="D1079" s="445"/>
      <c r="E1079" s="445"/>
      <c r="F1079" s="445"/>
      <c r="G1079" s="445"/>
      <c r="H1079" s="445"/>
      <c r="I1079" s="445"/>
      <c r="J1079" s="445"/>
      <c r="K1079" s="445"/>
      <c r="L1079" s="445"/>
      <c r="M1079" s="445"/>
      <c r="N1079" s="445"/>
      <c r="O1079" s="445"/>
      <c r="P1079" s="445"/>
    </row>
    <row r="1080" spans="1:16">
      <c r="A1080" s="595" t="s">
        <v>15075</v>
      </c>
      <c r="B1080" s="595" t="s">
        <v>5779</v>
      </c>
      <c r="C1080" s="595" t="s">
        <v>7709</v>
      </c>
      <c r="D1080" s="595" t="s">
        <v>12645</v>
      </c>
      <c r="E1080" s="595" t="s">
        <v>15077</v>
      </c>
      <c r="F1080" s="445"/>
      <c r="G1080" s="445"/>
      <c r="H1080" s="445"/>
      <c r="I1080" s="445"/>
      <c r="J1080" s="445"/>
      <c r="K1080" s="445"/>
      <c r="L1080" s="445"/>
      <c r="M1080" s="445"/>
      <c r="N1080" s="445"/>
      <c r="O1080" s="445"/>
      <c r="P1080" s="445"/>
    </row>
    <row r="1081" spans="1:16">
      <c r="A1081" s="595" t="s">
        <v>15079</v>
      </c>
      <c r="B1081" s="595" t="s">
        <v>15080</v>
      </c>
      <c r="C1081" s="445"/>
      <c r="D1081" s="445"/>
      <c r="E1081" s="445"/>
      <c r="F1081" s="445"/>
      <c r="G1081" s="445"/>
      <c r="H1081" s="445"/>
      <c r="I1081" s="445"/>
      <c r="J1081" s="445"/>
      <c r="K1081" s="445"/>
      <c r="L1081" s="445"/>
      <c r="M1081" s="445"/>
      <c r="N1081" s="445"/>
      <c r="O1081" s="445"/>
      <c r="P1081" s="445"/>
    </row>
    <row r="1082" spans="1:16">
      <c r="A1082" s="595" t="s">
        <v>15081</v>
      </c>
      <c r="B1082" s="595" t="s">
        <v>15082</v>
      </c>
      <c r="C1082" s="595" t="s">
        <v>15084</v>
      </c>
      <c r="D1082" s="595" t="s">
        <v>15085</v>
      </c>
      <c r="E1082" s="445"/>
      <c r="F1082" s="445"/>
      <c r="G1082" s="445"/>
      <c r="H1082" s="445"/>
      <c r="I1082" s="445"/>
      <c r="J1082" s="445"/>
      <c r="K1082" s="445"/>
      <c r="L1082" s="445"/>
      <c r="M1082" s="445"/>
      <c r="N1082" s="445"/>
      <c r="O1082" s="445"/>
      <c r="P1082" s="445"/>
    </row>
    <row r="1083" spans="1:16">
      <c r="A1083" s="595" t="s">
        <v>3848</v>
      </c>
      <c r="B1083" s="595" t="s">
        <v>15087</v>
      </c>
      <c r="C1083" s="445"/>
      <c r="D1083" s="445"/>
      <c r="E1083" s="445"/>
      <c r="F1083" s="445"/>
      <c r="G1083" s="445"/>
      <c r="H1083" s="445"/>
      <c r="I1083" s="445"/>
      <c r="J1083" s="445"/>
      <c r="K1083" s="445"/>
      <c r="L1083" s="445"/>
      <c r="M1083" s="445"/>
      <c r="N1083" s="445"/>
      <c r="O1083" s="445"/>
      <c r="P1083" s="445"/>
    </row>
    <row r="1084" spans="1:16">
      <c r="A1084" s="595" t="s">
        <v>15090</v>
      </c>
      <c r="B1084" s="595" t="s">
        <v>15091</v>
      </c>
      <c r="C1084" s="595" t="s">
        <v>7124</v>
      </c>
      <c r="D1084" s="445"/>
      <c r="E1084" s="445"/>
      <c r="F1084" s="445"/>
      <c r="G1084" s="445"/>
      <c r="H1084" s="445"/>
      <c r="I1084" s="445"/>
      <c r="J1084" s="445"/>
      <c r="K1084" s="445"/>
      <c r="L1084" s="445"/>
      <c r="M1084" s="445"/>
      <c r="N1084" s="445"/>
      <c r="O1084" s="445"/>
      <c r="P1084" s="445"/>
    </row>
    <row r="1085" spans="1:16">
      <c r="A1085" s="595" t="s">
        <v>15092</v>
      </c>
      <c r="B1085" s="595" t="s">
        <v>15094</v>
      </c>
      <c r="C1085" s="445"/>
      <c r="D1085" s="445"/>
      <c r="E1085" s="445"/>
      <c r="F1085" s="445"/>
      <c r="G1085" s="445"/>
      <c r="H1085" s="445"/>
      <c r="I1085" s="445"/>
      <c r="J1085" s="445"/>
      <c r="K1085" s="445"/>
      <c r="L1085" s="445"/>
      <c r="M1085" s="445"/>
      <c r="N1085" s="445"/>
      <c r="O1085" s="445"/>
      <c r="P1085" s="445"/>
    </row>
    <row r="1086" spans="1:16">
      <c r="A1086" s="595" t="s">
        <v>6887</v>
      </c>
      <c r="B1086" s="595" t="s">
        <v>8156</v>
      </c>
      <c r="C1086" s="595" t="s">
        <v>2841</v>
      </c>
      <c r="D1086" s="445"/>
      <c r="E1086" s="445"/>
      <c r="F1086" s="445"/>
      <c r="G1086" s="445"/>
      <c r="H1086" s="445"/>
      <c r="I1086" s="445"/>
      <c r="J1086" s="445"/>
      <c r="K1086" s="445"/>
      <c r="L1086" s="445"/>
      <c r="M1086" s="445"/>
      <c r="N1086" s="445"/>
      <c r="O1086" s="445"/>
      <c r="P1086" s="445"/>
    </row>
    <row r="1087" spans="1:16">
      <c r="A1087" s="595" t="s">
        <v>15095</v>
      </c>
      <c r="B1087" s="595" t="s">
        <v>15098</v>
      </c>
      <c r="C1087" s="445"/>
      <c r="D1087" s="445"/>
      <c r="E1087" s="445"/>
      <c r="F1087" s="445"/>
      <c r="G1087" s="445"/>
      <c r="H1087" s="445"/>
      <c r="I1087" s="445"/>
      <c r="J1087" s="445"/>
      <c r="K1087" s="445"/>
      <c r="L1087" s="445"/>
      <c r="M1087" s="445"/>
      <c r="N1087" s="445"/>
      <c r="O1087" s="445"/>
      <c r="P1087" s="445"/>
    </row>
    <row r="1088" spans="1:16">
      <c r="A1088" s="595" t="s">
        <v>4233</v>
      </c>
      <c r="B1088" s="595" t="s">
        <v>7857</v>
      </c>
      <c r="C1088" s="595" t="s">
        <v>1208</v>
      </c>
      <c r="D1088" s="595" t="s">
        <v>12961</v>
      </c>
      <c r="E1088" s="595" t="s">
        <v>12033</v>
      </c>
      <c r="F1088" s="445"/>
      <c r="G1088" s="445"/>
      <c r="H1088" s="445"/>
      <c r="I1088" s="445"/>
      <c r="J1088" s="445"/>
      <c r="K1088" s="445"/>
      <c r="L1088" s="445"/>
      <c r="M1088" s="445"/>
      <c r="N1088" s="445"/>
      <c r="O1088" s="445"/>
      <c r="P1088" s="445"/>
    </row>
    <row r="1089" spans="1:16">
      <c r="A1089" s="595" t="s">
        <v>9198</v>
      </c>
      <c r="B1089" s="595" t="s">
        <v>10156</v>
      </c>
      <c r="C1089" s="595" t="s">
        <v>11240</v>
      </c>
      <c r="D1089" s="445"/>
      <c r="E1089" s="445"/>
      <c r="F1089" s="445"/>
      <c r="G1089" s="445"/>
      <c r="H1089" s="445"/>
      <c r="I1089" s="445"/>
      <c r="J1089" s="445"/>
      <c r="K1089" s="445"/>
      <c r="L1089" s="445"/>
      <c r="M1089" s="445"/>
      <c r="N1089" s="445"/>
      <c r="O1089" s="445"/>
      <c r="P1089" s="445"/>
    </row>
    <row r="1090" spans="1:16">
      <c r="A1090" s="595" t="s">
        <v>7884</v>
      </c>
      <c r="B1090" s="595" t="s">
        <v>14474</v>
      </c>
      <c r="C1090" s="445"/>
      <c r="D1090" s="445"/>
      <c r="E1090" s="445"/>
      <c r="F1090" s="445"/>
      <c r="G1090" s="445"/>
      <c r="H1090" s="445"/>
      <c r="I1090" s="445"/>
      <c r="J1090" s="445"/>
      <c r="K1090" s="445"/>
      <c r="L1090" s="445"/>
      <c r="M1090" s="445"/>
      <c r="N1090" s="445"/>
      <c r="O1090" s="445"/>
      <c r="P1090" s="445"/>
    </row>
    <row r="1091" spans="1:16">
      <c r="A1091" s="595" t="s">
        <v>15100</v>
      </c>
      <c r="B1091" s="595" t="s">
        <v>12516</v>
      </c>
      <c r="C1091" s="445"/>
      <c r="D1091" s="445"/>
      <c r="E1091" s="445"/>
      <c r="F1091" s="445"/>
      <c r="G1091" s="445"/>
      <c r="H1091" s="445"/>
      <c r="I1091" s="445"/>
      <c r="J1091" s="445"/>
      <c r="K1091" s="445"/>
      <c r="L1091" s="445"/>
      <c r="M1091" s="445"/>
      <c r="N1091" s="445"/>
      <c r="O1091" s="445"/>
      <c r="P1091" s="445"/>
    </row>
    <row r="1092" spans="1:16">
      <c r="A1092" s="595" t="s">
        <v>15102</v>
      </c>
      <c r="B1092" s="595" t="s">
        <v>15103</v>
      </c>
      <c r="C1092" s="595" t="s">
        <v>10861</v>
      </c>
      <c r="D1092" s="595" t="s">
        <v>15105</v>
      </c>
      <c r="E1092" s="595" t="s">
        <v>5748</v>
      </c>
      <c r="F1092" s="445"/>
      <c r="G1092" s="445"/>
      <c r="H1092" s="445"/>
      <c r="I1092" s="445"/>
      <c r="J1092" s="445"/>
      <c r="K1092" s="445"/>
      <c r="L1092" s="445"/>
      <c r="M1092" s="445"/>
      <c r="N1092" s="445"/>
      <c r="O1092" s="445"/>
      <c r="P1092" s="445"/>
    </row>
    <row r="1093" spans="1:16">
      <c r="A1093" s="595" t="s">
        <v>1228</v>
      </c>
      <c r="B1093" s="595" t="s">
        <v>15108</v>
      </c>
      <c r="C1093" s="595" t="s">
        <v>15109</v>
      </c>
      <c r="D1093" s="595" t="s">
        <v>15110</v>
      </c>
      <c r="E1093" s="445"/>
      <c r="F1093" s="445"/>
      <c r="G1093" s="445"/>
      <c r="H1093" s="445"/>
      <c r="I1093" s="445"/>
      <c r="J1093" s="445"/>
      <c r="K1093" s="445"/>
      <c r="L1093" s="445"/>
      <c r="M1093" s="445"/>
      <c r="N1093" s="445"/>
      <c r="O1093" s="445"/>
      <c r="P1093" s="445"/>
    </row>
    <row r="1094" spans="1:16">
      <c r="A1094" s="595" t="s">
        <v>6197</v>
      </c>
      <c r="B1094" s="595" t="s">
        <v>13034</v>
      </c>
      <c r="C1094" s="595" t="s">
        <v>15111</v>
      </c>
      <c r="D1094" s="595" t="s">
        <v>13145</v>
      </c>
      <c r="E1094" s="595" t="s">
        <v>12855</v>
      </c>
      <c r="F1094" s="595" t="s">
        <v>1540</v>
      </c>
      <c r="G1094" s="445"/>
      <c r="H1094" s="445"/>
      <c r="I1094" s="445"/>
      <c r="J1094" s="445"/>
      <c r="K1094" s="445"/>
      <c r="L1094" s="445"/>
      <c r="M1094" s="445"/>
      <c r="N1094" s="445"/>
      <c r="O1094" s="445"/>
      <c r="P1094" s="445"/>
    </row>
    <row r="1095" spans="1:16">
      <c r="A1095" s="595" t="s">
        <v>15114</v>
      </c>
      <c r="B1095" s="595" t="s">
        <v>3764</v>
      </c>
      <c r="C1095" s="595" t="s">
        <v>15115</v>
      </c>
      <c r="D1095" s="595" t="s">
        <v>1911</v>
      </c>
      <c r="E1095" s="445"/>
      <c r="F1095" s="445"/>
      <c r="G1095" s="445"/>
      <c r="H1095" s="445"/>
      <c r="I1095" s="445"/>
      <c r="J1095" s="445"/>
      <c r="K1095" s="445"/>
      <c r="L1095" s="445"/>
      <c r="M1095" s="445"/>
      <c r="N1095" s="445"/>
      <c r="O1095" s="445"/>
      <c r="P1095" s="445"/>
    </row>
    <row r="1096" spans="1:16">
      <c r="A1096" s="595" t="s">
        <v>15117</v>
      </c>
      <c r="B1096" s="595" t="s">
        <v>13063</v>
      </c>
      <c r="C1096" s="595" t="s">
        <v>109</v>
      </c>
      <c r="D1096" s="595" t="s">
        <v>13817</v>
      </c>
      <c r="E1096" s="595" t="s">
        <v>15118</v>
      </c>
      <c r="F1096" s="595" t="s">
        <v>15119</v>
      </c>
      <c r="G1096" s="445"/>
      <c r="H1096" s="445"/>
      <c r="I1096" s="445"/>
      <c r="J1096" s="445"/>
      <c r="K1096" s="445"/>
      <c r="L1096" s="445"/>
      <c r="M1096" s="445"/>
      <c r="N1096" s="445"/>
      <c r="O1096" s="445"/>
      <c r="P1096" s="445"/>
    </row>
    <row r="1097" spans="1:16">
      <c r="A1097" s="595" t="s">
        <v>4351</v>
      </c>
      <c r="B1097" s="595" t="s">
        <v>15120</v>
      </c>
      <c r="C1097" s="445"/>
      <c r="D1097" s="445"/>
      <c r="E1097" s="445"/>
      <c r="F1097" s="445"/>
      <c r="G1097" s="445"/>
      <c r="H1097" s="445"/>
      <c r="I1097" s="445"/>
      <c r="J1097" s="445"/>
      <c r="K1097" s="445"/>
      <c r="L1097" s="445"/>
      <c r="M1097" s="445"/>
      <c r="N1097" s="445"/>
      <c r="O1097" s="445"/>
      <c r="P1097" s="445"/>
    </row>
    <row r="1098" spans="1:16">
      <c r="A1098" s="595" t="s">
        <v>14928</v>
      </c>
      <c r="B1098" s="595" t="s">
        <v>15121</v>
      </c>
      <c r="C1098" s="445"/>
      <c r="D1098" s="445"/>
      <c r="E1098" s="445"/>
      <c r="F1098" s="445"/>
      <c r="G1098" s="445"/>
      <c r="H1098" s="445"/>
      <c r="I1098" s="445"/>
      <c r="J1098" s="445"/>
      <c r="K1098" s="445"/>
      <c r="L1098" s="445"/>
      <c r="M1098" s="445"/>
      <c r="N1098" s="445"/>
      <c r="O1098" s="445"/>
      <c r="P1098" s="445"/>
    </row>
    <row r="1099" spans="1:16">
      <c r="A1099" s="595" t="s">
        <v>15123</v>
      </c>
      <c r="B1099" s="595" t="s">
        <v>6531</v>
      </c>
      <c r="C1099" s="595" t="s">
        <v>12764</v>
      </c>
      <c r="D1099" s="595" t="s">
        <v>7017</v>
      </c>
      <c r="E1099" s="445"/>
      <c r="F1099" s="445"/>
      <c r="G1099" s="445"/>
      <c r="H1099" s="445"/>
      <c r="I1099" s="445"/>
      <c r="J1099" s="445"/>
      <c r="K1099" s="445"/>
      <c r="L1099" s="445"/>
      <c r="M1099" s="445"/>
      <c r="N1099" s="445"/>
      <c r="O1099" s="445"/>
      <c r="P1099" s="445"/>
    </row>
    <row r="1100" spans="1:16">
      <c r="A1100" s="595" t="s">
        <v>15124</v>
      </c>
      <c r="B1100" s="595" t="s">
        <v>15126</v>
      </c>
      <c r="C1100" s="595" t="s">
        <v>15128</v>
      </c>
      <c r="D1100" s="595" t="s">
        <v>12581</v>
      </c>
      <c r="E1100" s="445"/>
      <c r="F1100" s="445"/>
      <c r="G1100" s="445"/>
      <c r="H1100" s="445"/>
      <c r="I1100" s="445"/>
      <c r="J1100" s="445"/>
      <c r="K1100" s="445"/>
      <c r="L1100" s="445"/>
      <c r="M1100" s="445"/>
      <c r="N1100" s="445"/>
      <c r="O1100" s="445"/>
      <c r="P1100" s="445"/>
    </row>
    <row r="1101" spans="1:16">
      <c r="A1101" s="595" t="s">
        <v>15129</v>
      </c>
      <c r="B1101" s="595" t="s">
        <v>8087</v>
      </c>
      <c r="C1101" s="445"/>
      <c r="D1101" s="445"/>
      <c r="E1101" s="445"/>
      <c r="F1101" s="445"/>
      <c r="G1101" s="445"/>
      <c r="H1101" s="445"/>
      <c r="I1101" s="445"/>
      <c r="J1101" s="445"/>
      <c r="K1101" s="445"/>
      <c r="L1101" s="445"/>
      <c r="M1101" s="445"/>
      <c r="N1101" s="445"/>
      <c r="O1101" s="445"/>
      <c r="P1101" s="445"/>
    </row>
    <row r="1102" spans="1:16">
      <c r="A1102" s="595" t="s">
        <v>15130</v>
      </c>
      <c r="B1102" s="595" t="s">
        <v>12242</v>
      </c>
      <c r="C1102" s="595" t="s">
        <v>9747</v>
      </c>
      <c r="D1102" s="595" t="s">
        <v>15133</v>
      </c>
      <c r="E1102" s="445"/>
      <c r="F1102" s="445"/>
      <c r="G1102" s="445"/>
      <c r="H1102" s="445"/>
      <c r="I1102" s="445"/>
      <c r="J1102" s="445"/>
      <c r="K1102" s="445"/>
      <c r="L1102" s="445"/>
      <c r="M1102" s="445"/>
      <c r="N1102" s="445"/>
      <c r="O1102" s="445"/>
      <c r="P1102" s="445"/>
    </row>
    <row r="1103" spans="1:16">
      <c r="A1103" s="595" t="s">
        <v>15135</v>
      </c>
      <c r="B1103" s="595" t="s">
        <v>15138</v>
      </c>
      <c r="C1103" s="595" t="s">
        <v>15140</v>
      </c>
      <c r="D1103" s="445"/>
      <c r="E1103" s="445"/>
      <c r="F1103" s="445"/>
      <c r="G1103" s="445"/>
      <c r="H1103" s="445"/>
      <c r="I1103" s="445"/>
      <c r="J1103" s="445"/>
      <c r="K1103" s="445"/>
      <c r="L1103" s="445"/>
      <c r="M1103" s="445"/>
      <c r="N1103" s="445"/>
      <c r="O1103" s="445"/>
      <c r="P1103" s="445"/>
    </row>
    <row r="1104" spans="1:16">
      <c r="A1104" s="595" t="s">
        <v>15141</v>
      </c>
      <c r="B1104" s="595" t="s">
        <v>15145</v>
      </c>
      <c r="C1104" s="445"/>
      <c r="D1104" s="445"/>
      <c r="E1104" s="445"/>
      <c r="F1104" s="445"/>
      <c r="G1104" s="445"/>
      <c r="H1104" s="445"/>
      <c r="I1104" s="445"/>
      <c r="J1104" s="445"/>
      <c r="K1104" s="445"/>
      <c r="L1104" s="445"/>
      <c r="M1104" s="445"/>
      <c r="N1104" s="445"/>
      <c r="O1104" s="445"/>
      <c r="P1104" s="445"/>
    </row>
    <row r="1105" spans="1:16">
      <c r="A1105" s="595" t="s">
        <v>15146</v>
      </c>
      <c r="B1105" s="595" t="s">
        <v>13293</v>
      </c>
      <c r="C1105" s="595" t="s">
        <v>9049</v>
      </c>
      <c r="D1105" s="595" t="s">
        <v>14381</v>
      </c>
      <c r="E1105" s="595" t="s">
        <v>12569</v>
      </c>
      <c r="F1105" s="445"/>
      <c r="G1105" s="445"/>
      <c r="H1105" s="445"/>
      <c r="I1105" s="445"/>
      <c r="J1105" s="445"/>
      <c r="K1105" s="445"/>
      <c r="L1105" s="445"/>
      <c r="M1105" s="445"/>
      <c r="N1105" s="445"/>
      <c r="O1105" s="445"/>
      <c r="P1105" s="445"/>
    </row>
    <row r="1106" spans="1:16">
      <c r="A1106" s="595" t="s">
        <v>15149</v>
      </c>
      <c r="B1106" s="595" t="s">
        <v>15150</v>
      </c>
      <c r="C1106" s="595" t="s">
        <v>5386</v>
      </c>
      <c r="D1106" s="595" t="s">
        <v>13538</v>
      </c>
      <c r="E1106" s="595" t="s">
        <v>11356</v>
      </c>
      <c r="F1106" s="445"/>
      <c r="G1106" s="445"/>
      <c r="H1106" s="445"/>
      <c r="I1106" s="445"/>
      <c r="J1106" s="445"/>
      <c r="K1106" s="445"/>
      <c r="L1106" s="445"/>
      <c r="M1106" s="445"/>
      <c r="N1106" s="445"/>
      <c r="O1106" s="445"/>
      <c r="P1106" s="445"/>
    </row>
    <row r="1107" spans="1:16">
      <c r="A1107" s="595" t="s">
        <v>15151</v>
      </c>
      <c r="B1107" s="595" t="s">
        <v>10816</v>
      </c>
      <c r="C1107" s="445"/>
      <c r="D1107" s="445"/>
      <c r="E1107" s="445"/>
      <c r="F1107" s="445"/>
      <c r="G1107" s="445"/>
      <c r="H1107" s="445"/>
      <c r="I1107" s="445"/>
      <c r="J1107" s="445"/>
      <c r="K1107" s="445"/>
      <c r="L1107" s="445"/>
      <c r="M1107" s="445"/>
      <c r="N1107" s="445"/>
      <c r="O1107" s="445"/>
      <c r="P1107" s="445"/>
    </row>
    <row r="1108" spans="1:16">
      <c r="A1108" s="595" t="s">
        <v>11294</v>
      </c>
      <c r="B1108" s="595" t="s">
        <v>10487</v>
      </c>
      <c r="C1108" s="445"/>
      <c r="D1108" s="445"/>
      <c r="E1108" s="445"/>
      <c r="F1108" s="445"/>
      <c r="G1108" s="445"/>
      <c r="H1108" s="445"/>
      <c r="I1108" s="445"/>
      <c r="J1108" s="445"/>
      <c r="K1108" s="445"/>
      <c r="L1108" s="445"/>
      <c r="M1108" s="445"/>
      <c r="N1108" s="445"/>
      <c r="O1108" s="445"/>
      <c r="P1108" s="445"/>
    </row>
    <row r="1109" spans="1:16">
      <c r="A1109" s="595" t="s">
        <v>8251</v>
      </c>
      <c r="B1109" s="595" t="s">
        <v>13735</v>
      </c>
      <c r="C1109" s="445"/>
      <c r="D1109" s="445"/>
      <c r="E1109" s="445"/>
      <c r="F1109" s="445"/>
      <c r="G1109" s="445"/>
      <c r="H1109" s="445"/>
      <c r="I1109" s="445"/>
      <c r="J1109" s="445"/>
      <c r="K1109" s="445"/>
      <c r="L1109" s="445"/>
      <c r="M1109" s="445"/>
      <c r="N1109" s="445"/>
      <c r="O1109" s="445"/>
      <c r="P1109" s="445"/>
    </row>
    <row r="1110" spans="1:16">
      <c r="A1110" s="595" t="s">
        <v>15154</v>
      </c>
      <c r="B1110" s="595" t="s">
        <v>15156</v>
      </c>
      <c r="C1110" s="445"/>
      <c r="D1110" s="445"/>
      <c r="E1110" s="445"/>
      <c r="F1110" s="445"/>
      <c r="G1110" s="445"/>
      <c r="H1110" s="445"/>
      <c r="I1110" s="445"/>
      <c r="J1110" s="445"/>
      <c r="K1110" s="445"/>
      <c r="L1110" s="445"/>
      <c r="M1110" s="445"/>
      <c r="N1110" s="445"/>
      <c r="O1110" s="445"/>
      <c r="P1110" s="445"/>
    </row>
    <row r="1111" spans="1:16">
      <c r="A1111" s="595" t="s">
        <v>805</v>
      </c>
      <c r="B1111" s="595" t="s">
        <v>13029</v>
      </c>
      <c r="C1111" s="595" t="s">
        <v>2402</v>
      </c>
      <c r="D1111" s="445"/>
      <c r="E1111" s="445"/>
      <c r="F1111" s="445"/>
      <c r="G1111" s="445"/>
      <c r="H1111" s="445"/>
      <c r="I1111" s="445"/>
      <c r="J1111" s="445"/>
      <c r="K1111" s="445"/>
      <c r="L1111" s="445"/>
      <c r="M1111" s="445"/>
      <c r="N1111" s="445"/>
      <c r="O1111" s="445"/>
      <c r="P1111" s="445"/>
    </row>
    <row r="1112" spans="1:16">
      <c r="A1112" s="595" t="s">
        <v>15160</v>
      </c>
      <c r="B1112" s="595" t="s">
        <v>15163</v>
      </c>
      <c r="C1112" s="445"/>
      <c r="D1112" s="445"/>
      <c r="E1112" s="445"/>
      <c r="F1112" s="445"/>
      <c r="G1112" s="445"/>
      <c r="H1112" s="445"/>
      <c r="I1112" s="445"/>
      <c r="J1112" s="445"/>
      <c r="K1112" s="445"/>
      <c r="L1112" s="445"/>
      <c r="M1112" s="445"/>
      <c r="N1112" s="445"/>
      <c r="O1112" s="445"/>
      <c r="P1112" s="445"/>
    </row>
    <row r="1113" spans="1:16">
      <c r="A1113" s="595" t="s">
        <v>13458</v>
      </c>
      <c r="B1113" s="595" t="s">
        <v>15166</v>
      </c>
      <c r="C1113" s="445"/>
      <c r="D1113" s="445"/>
      <c r="E1113" s="445"/>
      <c r="F1113" s="445"/>
      <c r="G1113" s="445"/>
      <c r="H1113" s="445"/>
      <c r="I1113" s="445"/>
      <c r="J1113" s="445"/>
      <c r="K1113" s="445"/>
      <c r="L1113" s="445"/>
      <c r="M1113" s="445"/>
      <c r="N1113" s="445"/>
      <c r="O1113" s="445"/>
      <c r="P1113" s="445"/>
    </row>
    <row r="1114" spans="1:16">
      <c r="A1114" s="595" t="s">
        <v>14576</v>
      </c>
      <c r="B1114" s="595" t="s">
        <v>5031</v>
      </c>
      <c r="C1114" s="595" t="s">
        <v>15167</v>
      </c>
      <c r="D1114" s="595" t="s">
        <v>1445</v>
      </c>
      <c r="E1114" s="595" t="s">
        <v>15169</v>
      </c>
      <c r="F1114" s="445"/>
      <c r="G1114" s="445"/>
      <c r="H1114" s="445"/>
      <c r="I1114" s="445"/>
      <c r="J1114" s="445"/>
      <c r="K1114" s="445"/>
      <c r="L1114" s="445"/>
      <c r="M1114" s="445"/>
      <c r="N1114" s="445"/>
      <c r="O1114" s="445"/>
      <c r="P1114" s="445"/>
    </row>
    <row r="1115" spans="1:16">
      <c r="A1115" s="595" t="s">
        <v>15170</v>
      </c>
      <c r="B1115" s="595" t="s">
        <v>87</v>
      </c>
      <c r="C1115" s="445"/>
      <c r="D1115" s="445"/>
      <c r="E1115" s="445"/>
      <c r="F1115" s="445"/>
      <c r="G1115" s="445"/>
      <c r="H1115" s="445"/>
      <c r="I1115" s="445"/>
      <c r="J1115" s="445"/>
      <c r="K1115" s="445"/>
      <c r="L1115" s="445"/>
      <c r="M1115" s="445"/>
      <c r="N1115" s="445"/>
      <c r="O1115" s="445"/>
      <c r="P1115" s="445"/>
    </row>
    <row r="1116" spans="1:16">
      <c r="A1116" s="595" t="s">
        <v>9699</v>
      </c>
      <c r="B1116" s="595" t="s">
        <v>2142</v>
      </c>
      <c r="C1116" s="595" t="s">
        <v>15171</v>
      </c>
      <c r="D1116" s="445"/>
      <c r="E1116" s="445"/>
      <c r="F1116" s="445"/>
      <c r="G1116" s="445"/>
      <c r="H1116" s="445"/>
      <c r="I1116" s="445"/>
      <c r="J1116" s="445"/>
      <c r="K1116" s="445"/>
      <c r="L1116" s="445"/>
      <c r="M1116" s="445"/>
      <c r="N1116" s="445"/>
      <c r="O1116" s="445"/>
      <c r="P1116" s="445"/>
    </row>
    <row r="1117" spans="1:16">
      <c r="A1117" s="595" t="s">
        <v>3631</v>
      </c>
      <c r="B1117" s="595" t="s">
        <v>14082</v>
      </c>
      <c r="C1117" s="445"/>
      <c r="D1117" s="445"/>
      <c r="E1117" s="445"/>
      <c r="F1117" s="445"/>
      <c r="G1117" s="445"/>
      <c r="H1117" s="445"/>
      <c r="I1117" s="445"/>
      <c r="J1117" s="445"/>
      <c r="K1117" s="445"/>
      <c r="L1117" s="445"/>
      <c r="M1117" s="445"/>
      <c r="N1117" s="445"/>
      <c r="O1117" s="445"/>
      <c r="P1117" s="445"/>
    </row>
    <row r="1118" spans="1:16">
      <c r="A1118" s="595" t="s">
        <v>507</v>
      </c>
      <c r="B1118" s="595" t="s">
        <v>15173</v>
      </c>
      <c r="C1118" s="445"/>
      <c r="D1118" s="445"/>
      <c r="E1118" s="445"/>
      <c r="F1118" s="445"/>
      <c r="G1118" s="445"/>
      <c r="H1118" s="445"/>
      <c r="I1118" s="445"/>
      <c r="J1118" s="445"/>
      <c r="K1118" s="445"/>
      <c r="L1118" s="445"/>
      <c r="M1118" s="445"/>
      <c r="N1118" s="445"/>
      <c r="O1118" s="445"/>
      <c r="P1118" s="445"/>
    </row>
    <row r="1119" spans="1:16">
      <c r="A1119" s="595" t="s">
        <v>15174</v>
      </c>
      <c r="B1119" s="595" t="s">
        <v>15175</v>
      </c>
      <c r="C1119" s="595" t="s">
        <v>15177</v>
      </c>
      <c r="D1119" s="445"/>
      <c r="E1119" s="445"/>
      <c r="F1119" s="445"/>
      <c r="G1119" s="445"/>
      <c r="H1119" s="445"/>
      <c r="I1119" s="445"/>
      <c r="J1119" s="445"/>
      <c r="K1119" s="445"/>
      <c r="L1119" s="445"/>
      <c r="M1119" s="445"/>
      <c r="N1119" s="445"/>
      <c r="O1119" s="445"/>
      <c r="P1119" s="445"/>
    </row>
    <row r="1120" spans="1:16">
      <c r="A1120" s="595" t="s">
        <v>15178</v>
      </c>
      <c r="B1120" s="595" t="s">
        <v>10362</v>
      </c>
      <c r="C1120" s="595" t="s">
        <v>4969</v>
      </c>
      <c r="D1120" s="445"/>
      <c r="E1120" s="445"/>
      <c r="F1120" s="445"/>
      <c r="G1120" s="445"/>
      <c r="H1120" s="445"/>
      <c r="I1120" s="445"/>
      <c r="J1120" s="445"/>
      <c r="K1120" s="445"/>
      <c r="L1120" s="445"/>
      <c r="M1120" s="445"/>
      <c r="N1120" s="445"/>
      <c r="O1120" s="445"/>
      <c r="P1120" s="445"/>
    </row>
    <row r="1121" spans="1:16">
      <c r="A1121" s="595" t="s">
        <v>15181</v>
      </c>
      <c r="B1121" s="595" t="s">
        <v>15184</v>
      </c>
      <c r="C1121" s="445"/>
      <c r="D1121" s="445"/>
      <c r="E1121" s="445"/>
      <c r="F1121" s="445"/>
      <c r="G1121" s="445"/>
      <c r="H1121" s="445"/>
      <c r="I1121" s="445"/>
      <c r="J1121" s="445"/>
      <c r="K1121" s="445"/>
      <c r="L1121" s="445"/>
      <c r="M1121" s="445"/>
      <c r="N1121" s="445"/>
      <c r="O1121" s="445"/>
      <c r="P1121" s="445"/>
    </row>
    <row r="1122" spans="1:16">
      <c r="A1122" s="595" t="s">
        <v>15185</v>
      </c>
      <c r="B1122" s="595" t="s">
        <v>14125</v>
      </c>
      <c r="C1122" s="445"/>
      <c r="D1122" s="445"/>
      <c r="E1122" s="445"/>
      <c r="F1122" s="445"/>
      <c r="G1122" s="445"/>
      <c r="H1122" s="445"/>
      <c r="I1122" s="445"/>
      <c r="J1122" s="445"/>
      <c r="K1122" s="445"/>
      <c r="L1122" s="445"/>
      <c r="M1122" s="445"/>
      <c r="N1122" s="445"/>
      <c r="O1122" s="445"/>
      <c r="P1122" s="445"/>
    </row>
    <row r="1123" spans="1:16">
      <c r="A1123" s="595" t="s">
        <v>11567</v>
      </c>
      <c r="B1123" s="595" t="s">
        <v>12654</v>
      </c>
      <c r="C1123" s="445"/>
      <c r="D1123" s="445"/>
      <c r="E1123" s="445"/>
      <c r="F1123" s="445"/>
      <c r="G1123" s="445"/>
      <c r="H1123" s="445"/>
      <c r="I1123" s="445"/>
      <c r="J1123" s="445"/>
      <c r="K1123" s="445"/>
      <c r="L1123" s="445"/>
      <c r="M1123" s="445"/>
      <c r="N1123" s="445"/>
      <c r="O1123" s="445"/>
      <c r="P1123" s="445"/>
    </row>
    <row r="1124" spans="1:16">
      <c r="A1124" s="595" t="s">
        <v>15186</v>
      </c>
      <c r="B1124" s="595" t="s">
        <v>15173</v>
      </c>
      <c r="C1124" s="445"/>
      <c r="D1124" s="445"/>
      <c r="E1124" s="445"/>
      <c r="F1124" s="445"/>
      <c r="G1124" s="445"/>
      <c r="H1124" s="445"/>
      <c r="I1124" s="445"/>
      <c r="J1124" s="445"/>
      <c r="K1124" s="445"/>
      <c r="L1124" s="445"/>
      <c r="M1124" s="445"/>
      <c r="N1124" s="445"/>
      <c r="O1124" s="445"/>
      <c r="P1124" s="445"/>
    </row>
    <row r="1125" spans="1:16">
      <c r="A1125" s="595" t="s">
        <v>14098</v>
      </c>
      <c r="B1125" s="595" t="s">
        <v>11414</v>
      </c>
      <c r="C1125" s="595" t="s">
        <v>13051</v>
      </c>
      <c r="D1125" s="595" t="s">
        <v>15189</v>
      </c>
      <c r="E1125" s="445"/>
      <c r="F1125" s="445"/>
      <c r="G1125" s="445"/>
      <c r="H1125" s="445"/>
      <c r="I1125" s="445"/>
      <c r="J1125" s="445"/>
      <c r="K1125" s="445"/>
      <c r="L1125" s="445"/>
      <c r="M1125" s="445"/>
      <c r="N1125" s="445"/>
      <c r="O1125" s="445"/>
      <c r="P1125" s="445"/>
    </row>
    <row r="1126" spans="1:16">
      <c r="A1126" s="595" t="s">
        <v>14109</v>
      </c>
      <c r="B1126" s="595" t="s">
        <v>15190</v>
      </c>
      <c r="C1126" s="445"/>
      <c r="D1126" s="445"/>
      <c r="E1126" s="445"/>
      <c r="F1126" s="445"/>
      <c r="G1126" s="445"/>
      <c r="H1126" s="445"/>
      <c r="I1126" s="445"/>
      <c r="J1126" s="445"/>
      <c r="K1126" s="445"/>
      <c r="L1126" s="445"/>
      <c r="M1126" s="445"/>
      <c r="N1126" s="445"/>
      <c r="O1126" s="445"/>
      <c r="P1126" s="445"/>
    </row>
    <row r="1127" spans="1:16">
      <c r="A1127" s="595" t="s">
        <v>6110</v>
      </c>
      <c r="B1127" s="595" t="s">
        <v>3166</v>
      </c>
      <c r="C1127" s="595" t="s">
        <v>12242</v>
      </c>
      <c r="D1127" s="445"/>
      <c r="E1127" s="445"/>
      <c r="F1127" s="445"/>
      <c r="G1127" s="445"/>
      <c r="H1127" s="445"/>
      <c r="I1127" s="445"/>
      <c r="J1127" s="445"/>
      <c r="K1127" s="445"/>
      <c r="L1127" s="445"/>
      <c r="M1127" s="445"/>
      <c r="N1127" s="445"/>
      <c r="O1127" s="445"/>
      <c r="P1127" s="445"/>
    </row>
    <row r="1128" spans="1:16">
      <c r="A1128" s="595" t="s">
        <v>8674</v>
      </c>
      <c r="B1128" s="595" t="s">
        <v>2645</v>
      </c>
      <c r="C1128" s="445"/>
      <c r="D1128" s="445"/>
      <c r="E1128" s="445"/>
      <c r="F1128" s="445"/>
      <c r="G1128" s="445"/>
      <c r="H1128" s="445"/>
      <c r="I1128" s="445"/>
      <c r="J1128" s="445"/>
      <c r="K1128" s="445"/>
      <c r="L1128" s="445"/>
      <c r="M1128" s="445"/>
      <c r="N1128" s="445"/>
      <c r="O1128" s="445"/>
      <c r="P1128" s="445"/>
    </row>
    <row r="1129" spans="1:16">
      <c r="A1129" s="595" t="s">
        <v>15192</v>
      </c>
      <c r="B1129" s="595" t="s">
        <v>13101</v>
      </c>
      <c r="C1129" s="595" t="s">
        <v>6566</v>
      </c>
      <c r="D1129" s="595" t="s">
        <v>7762</v>
      </c>
      <c r="E1129" s="445"/>
      <c r="F1129" s="445"/>
      <c r="G1129" s="445"/>
      <c r="H1129" s="445"/>
      <c r="I1129" s="445"/>
      <c r="J1129" s="445"/>
      <c r="K1129" s="445"/>
      <c r="L1129" s="445"/>
      <c r="M1129" s="445"/>
      <c r="N1129" s="445"/>
      <c r="O1129" s="445"/>
      <c r="P1129" s="445"/>
    </row>
    <row r="1130" spans="1:16">
      <c r="A1130" s="595" t="s">
        <v>7831</v>
      </c>
      <c r="B1130" s="595" t="s">
        <v>15194</v>
      </c>
      <c r="C1130" s="595" t="s">
        <v>13655</v>
      </c>
      <c r="D1130" s="445"/>
      <c r="E1130" s="445"/>
      <c r="F1130" s="445"/>
      <c r="G1130" s="445"/>
      <c r="H1130" s="445"/>
      <c r="I1130" s="445"/>
      <c r="J1130" s="445"/>
      <c r="K1130" s="445"/>
      <c r="L1130" s="445"/>
      <c r="M1130" s="445"/>
      <c r="N1130" s="445"/>
      <c r="O1130" s="445"/>
      <c r="P1130" s="445"/>
    </row>
    <row r="1131" spans="1:16">
      <c r="A1131" s="595" t="s">
        <v>5110</v>
      </c>
      <c r="B1131" s="595" t="s">
        <v>15197</v>
      </c>
      <c r="C1131" s="445"/>
      <c r="D1131" s="445"/>
      <c r="E1131" s="445"/>
      <c r="F1131" s="445"/>
      <c r="G1131" s="445"/>
      <c r="H1131" s="445"/>
      <c r="I1131" s="445"/>
      <c r="J1131" s="445"/>
      <c r="K1131" s="445"/>
      <c r="L1131" s="445"/>
      <c r="M1131" s="445"/>
      <c r="N1131" s="445"/>
      <c r="O1131" s="445"/>
      <c r="P1131" s="445"/>
    </row>
    <row r="1132" spans="1:16">
      <c r="A1132" s="595" t="s">
        <v>6129</v>
      </c>
      <c r="B1132" s="595" t="s">
        <v>10326</v>
      </c>
      <c r="C1132" s="445"/>
      <c r="D1132" s="445"/>
      <c r="E1132" s="445"/>
      <c r="F1132" s="445"/>
      <c r="G1132" s="445"/>
      <c r="H1132" s="445"/>
      <c r="I1132" s="445"/>
      <c r="J1132" s="445"/>
      <c r="K1132" s="445"/>
      <c r="L1132" s="445"/>
      <c r="M1132" s="445"/>
      <c r="N1132" s="445"/>
      <c r="O1132" s="445"/>
      <c r="P1132" s="445"/>
    </row>
    <row r="1133" spans="1:16">
      <c r="A1133" s="595" t="s">
        <v>11995</v>
      </c>
      <c r="B1133" s="595" t="s">
        <v>13351</v>
      </c>
      <c r="C1133" s="595" t="s">
        <v>14034</v>
      </c>
      <c r="D1133" s="595" t="s">
        <v>10363</v>
      </c>
      <c r="E1133" s="445"/>
      <c r="F1133" s="445"/>
      <c r="G1133" s="445"/>
      <c r="H1133" s="445"/>
      <c r="I1133" s="445"/>
      <c r="J1133" s="445"/>
      <c r="K1133" s="445"/>
      <c r="L1133" s="445"/>
      <c r="M1133" s="445"/>
      <c r="N1133" s="445"/>
      <c r="O1133" s="445"/>
      <c r="P1133" s="445"/>
    </row>
    <row r="1134" spans="1:16">
      <c r="A1134" s="595" t="s">
        <v>15200</v>
      </c>
      <c r="B1134" s="595" t="s">
        <v>1333</v>
      </c>
      <c r="C1134" s="595" t="s">
        <v>15201</v>
      </c>
      <c r="D1134" s="445"/>
      <c r="E1134" s="445"/>
      <c r="F1134" s="445"/>
      <c r="G1134" s="445"/>
      <c r="H1134" s="445"/>
      <c r="I1134" s="445"/>
      <c r="J1134" s="445"/>
      <c r="K1134" s="445"/>
      <c r="L1134" s="445"/>
      <c r="M1134" s="445"/>
      <c r="N1134" s="445"/>
      <c r="O1134" s="445"/>
      <c r="P1134" s="445"/>
    </row>
    <row r="1135" spans="1:16">
      <c r="A1135" s="595" t="s">
        <v>15202</v>
      </c>
      <c r="B1135" s="595" t="s">
        <v>15203</v>
      </c>
      <c r="C1135" s="445"/>
      <c r="D1135" s="445"/>
      <c r="E1135" s="445"/>
      <c r="F1135" s="445"/>
      <c r="G1135" s="445"/>
      <c r="H1135" s="445"/>
      <c r="I1135" s="445"/>
      <c r="J1135" s="445"/>
      <c r="K1135" s="445"/>
      <c r="L1135" s="445"/>
      <c r="M1135" s="445"/>
      <c r="N1135" s="445"/>
      <c r="O1135" s="445"/>
      <c r="P1135" s="445"/>
    </row>
    <row r="1136" spans="1:16">
      <c r="A1136" s="595" t="s">
        <v>6814</v>
      </c>
      <c r="B1136" s="595" t="s">
        <v>9561</v>
      </c>
      <c r="C1136" s="595" t="s">
        <v>11156</v>
      </c>
      <c r="D1136" s="595" t="s">
        <v>8415</v>
      </c>
      <c r="E1136" s="595" t="s">
        <v>15204</v>
      </c>
      <c r="F1136" s="445"/>
      <c r="G1136" s="445"/>
      <c r="H1136" s="445"/>
      <c r="I1136" s="445"/>
      <c r="J1136" s="445"/>
      <c r="K1136" s="445"/>
      <c r="L1136" s="445"/>
      <c r="M1136" s="445"/>
      <c r="N1136" s="445"/>
      <c r="O1136" s="445"/>
      <c r="P1136" s="445"/>
    </row>
    <row r="1137" spans="1:16">
      <c r="A1137" s="595" t="s">
        <v>15208</v>
      </c>
      <c r="B1137" s="595" t="s">
        <v>6921</v>
      </c>
      <c r="C1137" s="595" t="s">
        <v>12563</v>
      </c>
      <c r="D1137" s="445"/>
      <c r="E1137" s="445"/>
      <c r="F1137" s="445"/>
      <c r="G1137" s="445"/>
      <c r="H1137" s="445"/>
      <c r="I1137" s="445"/>
      <c r="J1137" s="445"/>
      <c r="K1137" s="445"/>
      <c r="L1137" s="445"/>
      <c r="M1137" s="445"/>
      <c r="N1137" s="445"/>
      <c r="O1137" s="445"/>
      <c r="P1137" s="445"/>
    </row>
    <row r="1138" spans="1:16">
      <c r="A1138" s="595" t="s">
        <v>11071</v>
      </c>
      <c r="B1138" s="595" t="s">
        <v>15209</v>
      </c>
      <c r="C1138" s="595" t="s">
        <v>15211</v>
      </c>
      <c r="D1138" s="445"/>
      <c r="E1138" s="445"/>
      <c r="F1138" s="445"/>
      <c r="G1138" s="445"/>
      <c r="H1138" s="445"/>
      <c r="I1138" s="445"/>
      <c r="J1138" s="445"/>
      <c r="K1138" s="445"/>
      <c r="L1138" s="445"/>
      <c r="M1138" s="445"/>
      <c r="N1138" s="445"/>
      <c r="O1138" s="445"/>
      <c r="P1138" s="445"/>
    </row>
    <row r="1139" spans="1:16">
      <c r="A1139" s="595" t="s">
        <v>15213</v>
      </c>
      <c r="B1139" s="595" t="s">
        <v>12315</v>
      </c>
      <c r="C1139" s="595" t="s">
        <v>7523</v>
      </c>
      <c r="D1139" s="445"/>
      <c r="E1139" s="445"/>
      <c r="F1139" s="445"/>
      <c r="G1139" s="445"/>
      <c r="H1139" s="445"/>
      <c r="I1139" s="445"/>
      <c r="J1139" s="445"/>
      <c r="K1139" s="445"/>
      <c r="L1139" s="445"/>
      <c r="M1139" s="445"/>
      <c r="N1139" s="445"/>
      <c r="O1139" s="445"/>
      <c r="P1139" s="445"/>
    </row>
    <row r="1140" spans="1:16">
      <c r="A1140" s="595" t="s">
        <v>13252</v>
      </c>
      <c r="B1140" s="595" t="s">
        <v>5146</v>
      </c>
      <c r="C1140" s="595" t="s">
        <v>3018</v>
      </c>
      <c r="D1140" s="595" t="s">
        <v>15214</v>
      </c>
      <c r="E1140" s="595" t="s">
        <v>9552</v>
      </c>
      <c r="F1140" s="445"/>
      <c r="G1140" s="445"/>
      <c r="H1140" s="445"/>
      <c r="I1140" s="445"/>
      <c r="J1140" s="445"/>
      <c r="K1140" s="445"/>
      <c r="L1140" s="445"/>
      <c r="M1140" s="445"/>
      <c r="N1140" s="445"/>
      <c r="O1140" s="445"/>
      <c r="P1140" s="445"/>
    </row>
    <row r="1141" spans="1:16">
      <c r="A1141" s="595" t="s">
        <v>10328</v>
      </c>
      <c r="B1141" s="595" t="s">
        <v>15215</v>
      </c>
      <c r="C1141" s="445"/>
      <c r="D1141" s="445"/>
      <c r="E1141" s="445"/>
      <c r="F1141" s="445"/>
      <c r="G1141" s="445"/>
      <c r="H1141" s="445"/>
      <c r="I1141" s="445"/>
      <c r="J1141" s="445"/>
      <c r="K1141" s="445"/>
      <c r="L1141" s="445"/>
      <c r="M1141" s="445"/>
      <c r="N1141" s="445"/>
      <c r="O1141" s="445"/>
      <c r="P1141" s="445"/>
    </row>
    <row r="1142" spans="1:16">
      <c r="A1142" s="595" t="s">
        <v>4831</v>
      </c>
      <c r="B1142" s="595" t="s">
        <v>15216</v>
      </c>
      <c r="C1142" s="595" t="s">
        <v>10893</v>
      </c>
      <c r="D1142" s="445"/>
      <c r="E1142" s="445"/>
      <c r="F1142" s="445"/>
      <c r="G1142" s="445"/>
      <c r="H1142" s="445"/>
      <c r="I1142" s="445"/>
      <c r="J1142" s="445"/>
      <c r="K1142" s="445"/>
      <c r="L1142" s="445"/>
      <c r="M1142" s="445"/>
      <c r="N1142" s="445"/>
      <c r="O1142" s="445"/>
      <c r="P1142" s="445"/>
    </row>
    <row r="1143" spans="1:16">
      <c r="A1143" s="595" t="s">
        <v>15217</v>
      </c>
      <c r="B1143" s="595" t="s">
        <v>15218</v>
      </c>
      <c r="C1143" s="595" t="s">
        <v>15219</v>
      </c>
      <c r="D1143" s="445"/>
      <c r="E1143" s="445"/>
      <c r="F1143" s="445"/>
      <c r="G1143" s="445"/>
      <c r="H1143" s="445"/>
      <c r="I1143" s="445"/>
      <c r="J1143" s="445"/>
      <c r="K1143" s="445"/>
      <c r="L1143" s="445"/>
      <c r="M1143" s="445"/>
      <c r="N1143" s="445"/>
      <c r="O1143" s="445"/>
      <c r="P1143" s="445"/>
    </row>
    <row r="1144" spans="1:16">
      <c r="A1144" s="595" t="s">
        <v>15220</v>
      </c>
      <c r="B1144" s="595" t="s">
        <v>951</v>
      </c>
      <c r="C1144" s="445"/>
      <c r="D1144" s="445"/>
      <c r="E1144" s="445"/>
      <c r="F1144" s="445"/>
      <c r="G1144" s="445"/>
      <c r="H1144" s="445"/>
      <c r="I1144" s="445"/>
      <c r="J1144" s="445"/>
      <c r="K1144" s="445"/>
      <c r="L1144" s="445"/>
      <c r="M1144" s="445"/>
      <c r="N1144" s="445"/>
      <c r="O1144" s="445"/>
      <c r="P1144" s="445"/>
    </row>
    <row r="1145" spans="1:16">
      <c r="A1145" s="595" t="s">
        <v>15221</v>
      </c>
      <c r="B1145" s="595" t="s">
        <v>14639</v>
      </c>
      <c r="C1145" s="445"/>
      <c r="D1145" s="445"/>
      <c r="E1145" s="445"/>
      <c r="F1145" s="445"/>
      <c r="G1145" s="445"/>
      <c r="H1145" s="445"/>
      <c r="I1145" s="445"/>
      <c r="J1145" s="445"/>
      <c r="K1145" s="445"/>
      <c r="L1145" s="445"/>
      <c r="M1145" s="445"/>
      <c r="N1145" s="445"/>
      <c r="O1145" s="445"/>
      <c r="P1145" s="445"/>
    </row>
    <row r="1146" spans="1:16">
      <c r="A1146" s="595" t="s">
        <v>13197</v>
      </c>
      <c r="B1146" s="595" t="s">
        <v>15222</v>
      </c>
      <c r="C1146" s="595" t="s">
        <v>12764</v>
      </c>
      <c r="D1146" s="595" t="s">
        <v>7762</v>
      </c>
      <c r="E1146" s="445"/>
      <c r="F1146" s="445"/>
      <c r="G1146" s="445"/>
      <c r="H1146" s="445"/>
      <c r="I1146" s="445"/>
      <c r="J1146" s="445"/>
      <c r="K1146" s="445"/>
      <c r="L1146" s="445"/>
      <c r="M1146" s="445"/>
      <c r="N1146" s="445"/>
      <c r="O1146" s="445"/>
      <c r="P1146" s="445"/>
    </row>
    <row r="1147" spans="1:16">
      <c r="A1147" s="595" t="s">
        <v>1064</v>
      </c>
      <c r="B1147" s="595" t="s">
        <v>2387</v>
      </c>
      <c r="C1147" s="595" t="s">
        <v>5618</v>
      </c>
      <c r="D1147" s="445"/>
      <c r="E1147" s="445"/>
      <c r="F1147" s="445"/>
      <c r="G1147" s="445"/>
      <c r="H1147" s="445"/>
      <c r="I1147" s="445"/>
      <c r="J1147" s="445"/>
      <c r="K1147" s="445"/>
      <c r="L1147" s="445"/>
      <c r="M1147" s="445"/>
      <c r="N1147" s="445"/>
      <c r="O1147" s="445"/>
      <c r="P1147" s="445"/>
    </row>
    <row r="1148" spans="1:16">
      <c r="A1148" s="595" t="s">
        <v>15224</v>
      </c>
      <c r="B1148" s="595" t="s">
        <v>15225</v>
      </c>
      <c r="C1148" s="445"/>
      <c r="D1148" s="445"/>
      <c r="E1148" s="445"/>
      <c r="F1148" s="445"/>
      <c r="G1148" s="445"/>
      <c r="H1148" s="445"/>
      <c r="I1148" s="445"/>
      <c r="J1148" s="445"/>
      <c r="K1148" s="445"/>
      <c r="L1148" s="445"/>
      <c r="M1148" s="445"/>
      <c r="N1148" s="445"/>
      <c r="O1148" s="445"/>
      <c r="P1148" s="445"/>
    </row>
    <row r="1149" spans="1:16">
      <c r="A1149" s="595" t="s">
        <v>15226</v>
      </c>
      <c r="B1149" s="595" t="s">
        <v>11890</v>
      </c>
      <c r="C1149" s="595" t="s">
        <v>15228</v>
      </c>
      <c r="D1149" s="445"/>
      <c r="E1149" s="445"/>
      <c r="F1149" s="445"/>
      <c r="G1149" s="445"/>
      <c r="H1149" s="445"/>
      <c r="I1149" s="445"/>
      <c r="J1149" s="445"/>
      <c r="K1149" s="445"/>
      <c r="L1149" s="445"/>
      <c r="M1149" s="445"/>
      <c r="N1149" s="445"/>
      <c r="O1149" s="445"/>
      <c r="P1149" s="445"/>
    </row>
    <row r="1150" spans="1:16">
      <c r="A1150" s="595" t="s">
        <v>3456</v>
      </c>
      <c r="B1150" s="595" t="s">
        <v>1686</v>
      </c>
      <c r="C1150" s="595" t="s">
        <v>4264</v>
      </c>
      <c r="D1150" s="445"/>
      <c r="E1150" s="445"/>
      <c r="F1150" s="445"/>
      <c r="G1150" s="445"/>
      <c r="H1150" s="445"/>
      <c r="I1150" s="445"/>
      <c r="J1150" s="445"/>
      <c r="K1150" s="445"/>
      <c r="L1150" s="445"/>
      <c r="M1150" s="445"/>
      <c r="N1150" s="445"/>
      <c r="O1150" s="445"/>
      <c r="P1150" s="445"/>
    </row>
    <row r="1151" spans="1:16">
      <c r="A1151" s="595" t="s">
        <v>15229</v>
      </c>
      <c r="B1151" s="595" t="s">
        <v>13578</v>
      </c>
      <c r="C1151" s="445"/>
      <c r="D1151" s="445"/>
      <c r="E1151" s="445"/>
      <c r="F1151" s="445"/>
      <c r="G1151" s="445"/>
      <c r="H1151" s="445"/>
      <c r="I1151" s="445"/>
      <c r="J1151" s="445"/>
      <c r="K1151" s="445"/>
      <c r="L1151" s="445"/>
      <c r="M1151" s="445"/>
      <c r="N1151" s="445"/>
      <c r="O1151" s="445"/>
      <c r="P1151" s="445"/>
    </row>
    <row r="1152" spans="1:16">
      <c r="A1152" s="595" t="s">
        <v>15231</v>
      </c>
      <c r="B1152" s="595" t="s">
        <v>6689</v>
      </c>
      <c r="C1152" s="595" t="s">
        <v>4940</v>
      </c>
      <c r="D1152" s="445"/>
      <c r="E1152" s="445"/>
      <c r="F1152" s="445"/>
      <c r="G1152" s="445"/>
      <c r="H1152" s="445"/>
      <c r="I1152" s="445"/>
      <c r="J1152" s="445"/>
      <c r="K1152" s="445"/>
      <c r="L1152" s="445"/>
      <c r="M1152" s="445"/>
      <c r="N1152" s="445"/>
      <c r="O1152" s="445"/>
      <c r="P1152" s="445"/>
    </row>
    <row r="1153" spans="1:16">
      <c r="A1153" s="595" t="s">
        <v>7054</v>
      </c>
      <c r="B1153" s="595" t="s">
        <v>12581</v>
      </c>
      <c r="C1153" s="595" t="s">
        <v>15233</v>
      </c>
      <c r="D1153" s="445"/>
      <c r="E1153" s="445"/>
      <c r="F1153" s="445"/>
      <c r="G1153" s="445"/>
      <c r="H1153" s="445"/>
      <c r="I1153" s="445"/>
      <c r="J1153" s="445"/>
      <c r="K1153" s="445"/>
      <c r="L1153" s="445"/>
      <c r="M1153" s="445"/>
      <c r="N1153" s="445"/>
      <c r="O1153" s="445"/>
      <c r="P1153" s="445"/>
    </row>
    <row r="1154" spans="1:16">
      <c r="A1154" s="595" t="s">
        <v>15234</v>
      </c>
      <c r="B1154" s="595" t="s">
        <v>15236</v>
      </c>
      <c r="C1154" s="445"/>
      <c r="D1154" s="445"/>
      <c r="E1154" s="445"/>
      <c r="F1154" s="445"/>
      <c r="G1154" s="445"/>
      <c r="H1154" s="445"/>
      <c r="I1154" s="445"/>
      <c r="J1154" s="445"/>
      <c r="K1154" s="445"/>
      <c r="L1154" s="445"/>
      <c r="M1154" s="445"/>
      <c r="N1154" s="445"/>
      <c r="O1154" s="445"/>
      <c r="P1154" s="445"/>
    </row>
    <row r="1155" spans="1:16">
      <c r="A1155" s="595" t="s">
        <v>2754</v>
      </c>
      <c r="B1155" s="595" t="s">
        <v>15237</v>
      </c>
      <c r="C1155" s="595" t="s">
        <v>15239</v>
      </c>
      <c r="D1155" s="445"/>
      <c r="E1155" s="445"/>
      <c r="F1155" s="445"/>
      <c r="G1155" s="445"/>
      <c r="H1155" s="445"/>
      <c r="I1155" s="445"/>
      <c r="J1155" s="445"/>
      <c r="K1155" s="445"/>
      <c r="L1155" s="445"/>
      <c r="M1155" s="445"/>
      <c r="N1155" s="445"/>
      <c r="O1155" s="445"/>
      <c r="P1155" s="445"/>
    </row>
    <row r="1156" spans="1:16">
      <c r="A1156" s="595" t="s">
        <v>6835</v>
      </c>
      <c r="B1156" s="595" t="s">
        <v>10319</v>
      </c>
      <c r="C1156" s="595" t="s">
        <v>1198</v>
      </c>
      <c r="D1156" s="445"/>
      <c r="E1156" s="445"/>
      <c r="F1156" s="445"/>
      <c r="G1156" s="445"/>
      <c r="H1156" s="445"/>
      <c r="I1156" s="445"/>
      <c r="J1156" s="445"/>
      <c r="K1156" s="445"/>
      <c r="L1156" s="445"/>
      <c r="M1156" s="445"/>
      <c r="N1156" s="445"/>
      <c r="O1156" s="445"/>
      <c r="P1156" s="445"/>
    </row>
    <row r="1157" spans="1:16">
      <c r="A1157" s="595" t="s">
        <v>9986</v>
      </c>
      <c r="B1157" s="595" t="s">
        <v>15240</v>
      </c>
      <c r="C1157" s="595" t="s">
        <v>14487</v>
      </c>
      <c r="D1157" s="445"/>
      <c r="E1157" s="445"/>
      <c r="F1157" s="445"/>
      <c r="G1157" s="445"/>
      <c r="H1157" s="445"/>
      <c r="I1157" s="445"/>
      <c r="J1157" s="445"/>
      <c r="K1157" s="445"/>
      <c r="L1157" s="445"/>
      <c r="M1157" s="445"/>
      <c r="N1157" s="445"/>
      <c r="O1157" s="445"/>
      <c r="P1157" s="445"/>
    </row>
    <row r="1158" spans="1:16">
      <c r="A1158" s="595" t="s">
        <v>3353</v>
      </c>
      <c r="B1158" s="595" t="s">
        <v>839</v>
      </c>
      <c r="C1158" s="445"/>
      <c r="D1158" s="445"/>
      <c r="E1158" s="445"/>
      <c r="F1158" s="445"/>
      <c r="G1158" s="445"/>
      <c r="H1158" s="445"/>
      <c r="I1158" s="445"/>
      <c r="J1158" s="445"/>
      <c r="K1158" s="445"/>
      <c r="L1158" s="445"/>
      <c r="M1158" s="445"/>
      <c r="N1158" s="445"/>
      <c r="O1158" s="445"/>
      <c r="P1158" s="445"/>
    </row>
    <row r="1159" spans="1:16">
      <c r="A1159" s="595" t="s">
        <v>15241</v>
      </c>
      <c r="B1159" s="595" t="s">
        <v>15242</v>
      </c>
      <c r="C1159" s="595" t="s">
        <v>15243</v>
      </c>
      <c r="D1159" s="445"/>
      <c r="E1159" s="445"/>
      <c r="F1159" s="445"/>
      <c r="G1159" s="445"/>
      <c r="H1159" s="445"/>
      <c r="I1159" s="445"/>
      <c r="J1159" s="445"/>
      <c r="K1159" s="445"/>
      <c r="L1159" s="445"/>
      <c r="M1159" s="445"/>
      <c r="N1159" s="445"/>
      <c r="O1159" s="445"/>
      <c r="P1159" s="445"/>
    </row>
    <row r="1160" spans="1:16">
      <c r="A1160" s="595" t="s">
        <v>15245</v>
      </c>
      <c r="B1160" s="595" t="s">
        <v>15246</v>
      </c>
      <c r="C1160" s="595" t="s">
        <v>14150</v>
      </c>
      <c r="D1160" s="595" t="s">
        <v>10954</v>
      </c>
      <c r="E1160" s="595" t="s">
        <v>4528</v>
      </c>
      <c r="F1160" s="595" t="s">
        <v>15247</v>
      </c>
      <c r="G1160" s="445"/>
      <c r="H1160" s="445"/>
      <c r="I1160" s="445"/>
      <c r="J1160" s="445"/>
      <c r="K1160" s="445"/>
      <c r="L1160" s="445"/>
      <c r="M1160" s="445"/>
      <c r="N1160" s="445"/>
      <c r="O1160" s="445"/>
      <c r="P1160" s="445"/>
    </row>
    <row r="1161" spans="1:16">
      <c r="A1161" s="595" t="s">
        <v>15251</v>
      </c>
      <c r="B1161" s="595" t="s">
        <v>10002</v>
      </c>
      <c r="C1161" s="595" t="s">
        <v>15252</v>
      </c>
      <c r="D1161" s="595" t="s">
        <v>15253</v>
      </c>
      <c r="E1161" s="595" t="s">
        <v>15256</v>
      </c>
      <c r="F1161" s="445"/>
      <c r="G1161" s="445"/>
      <c r="H1161" s="445"/>
      <c r="I1161" s="445"/>
      <c r="J1161" s="445"/>
      <c r="K1161" s="445"/>
      <c r="L1161" s="445"/>
      <c r="M1161" s="445"/>
      <c r="N1161" s="445"/>
      <c r="O1161" s="445"/>
      <c r="P1161" s="445"/>
    </row>
    <row r="1162" spans="1:16">
      <c r="A1162" s="595" t="s">
        <v>15257</v>
      </c>
      <c r="B1162" s="595" t="s">
        <v>9231</v>
      </c>
      <c r="C1162" s="595" t="s">
        <v>252</v>
      </c>
      <c r="D1162" s="445"/>
      <c r="E1162" s="445"/>
      <c r="F1162" s="445"/>
      <c r="G1162" s="445"/>
      <c r="H1162" s="445"/>
      <c r="I1162" s="445"/>
      <c r="J1162" s="445"/>
      <c r="K1162" s="445"/>
      <c r="L1162" s="445"/>
      <c r="M1162" s="445"/>
      <c r="N1162" s="445"/>
      <c r="O1162" s="445"/>
      <c r="P1162" s="445"/>
    </row>
    <row r="1163" spans="1:16">
      <c r="A1163" s="595" t="s">
        <v>15258</v>
      </c>
      <c r="B1163" s="595" t="s">
        <v>4592</v>
      </c>
      <c r="C1163" s="595" t="s">
        <v>15259</v>
      </c>
      <c r="D1163" s="595" t="s">
        <v>15260</v>
      </c>
      <c r="E1163" s="445"/>
      <c r="F1163" s="445"/>
      <c r="G1163" s="445"/>
      <c r="H1163" s="445"/>
      <c r="I1163" s="445"/>
      <c r="J1163" s="445"/>
      <c r="K1163" s="445"/>
      <c r="L1163" s="445"/>
      <c r="M1163" s="445"/>
      <c r="N1163" s="445"/>
      <c r="O1163" s="445"/>
      <c r="P1163" s="445"/>
    </row>
    <row r="1164" spans="1:16">
      <c r="A1164" s="595" t="s">
        <v>9179</v>
      </c>
      <c r="B1164" s="595" t="s">
        <v>12572</v>
      </c>
      <c r="C1164" s="595" t="s">
        <v>15262</v>
      </c>
      <c r="D1164" s="595" t="s">
        <v>2893</v>
      </c>
      <c r="E1164" s="445"/>
      <c r="F1164" s="445"/>
      <c r="G1164" s="445"/>
      <c r="H1164" s="445"/>
      <c r="I1164" s="445"/>
      <c r="J1164" s="445"/>
      <c r="K1164" s="445"/>
      <c r="L1164" s="445"/>
      <c r="M1164" s="445"/>
      <c r="N1164" s="445"/>
      <c r="O1164" s="445"/>
      <c r="P1164" s="445"/>
    </row>
    <row r="1165" spans="1:16">
      <c r="A1165" s="595" t="s">
        <v>15263</v>
      </c>
      <c r="B1165" s="595" t="s">
        <v>15264</v>
      </c>
      <c r="C1165" s="595" t="s">
        <v>12472</v>
      </c>
      <c r="D1165" s="445"/>
      <c r="E1165" s="445"/>
      <c r="F1165" s="445"/>
      <c r="G1165" s="445"/>
      <c r="H1165" s="445"/>
      <c r="I1165" s="445"/>
      <c r="J1165" s="445"/>
      <c r="K1165" s="445"/>
      <c r="L1165" s="445"/>
      <c r="M1165" s="445"/>
      <c r="N1165" s="445"/>
      <c r="O1165" s="445"/>
      <c r="P1165" s="445"/>
    </row>
    <row r="1166" spans="1:16">
      <c r="A1166" s="595" t="s">
        <v>15265</v>
      </c>
      <c r="B1166" s="595" t="s">
        <v>14648</v>
      </c>
      <c r="C1166" s="595" t="s">
        <v>9471</v>
      </c>
      <c r="D1166" s="445"/>
      <c r="E1166" s="445"/>
      <c r="F1166" s="445"/>
      <c r="G1166" s="445"/>
      <c r="H1166" s="445"/>
      <c r="I1166" s="445"/>
      <c r="J1166" s="445"/>
      <c r="K1166" s="445"/>
      <c r="L1166" s="445"/>
      <c r="M1166" s="445"/>
      <c r="N1166" s="445"/>
      <c r="O1166" s="445"/>
      <c r="P1166" s="445"/>
    </row>
    <row r="1167" spans="1:16">
      <c r="A1167" s="595" t="s">
        <v>2369</v>
      </c>
      <c r="B1167" s="595" t="s">
        <v>296</v>
      </c>
      <c r="C1167" s="595" t="s">
        <v>2334</v>
      </c>
      <c r="D1167" s="595" t="s">
        <v>15266</v>
      </c>
      <c r="E1167" s="445"/>
      <c r="F1167" s="445"/>
      <c r="G1167" s="445"/>
      <c r="H1167" s="445"/>
      <c r="I1167" s="445"/>
      <c r="J1167" s="445"/>
      <c r="K1167" s="445"/>
      <c r="L1167" s="445"/>
      <c r="M1167" s="445"/>
      <c r="N1167" s="445"/>
      <c r="O1167" s="445"/>
      <c r="P1167" s="445"/>
    </row>
    <row r="1168" spans="1:16">
      <c r="A1168" s="595" t="s">
        <v>14067</v>
      </c>
      <c r="B1168" s="595" t="s">
        <v>15268</v>
      </c>
      <c r="C1168" s="595" t="s">
        <v>2093</v>
      </c>
      <c r="D1168" s="595" t="s">
        <v>15269</v>
      </c>
      <c r="E1168" s="595" t="s">
        <v>8740</v>
      </c>
      <c r="F1168" s="445"/>
      <c r="G1168" s="445"/>
      <c r="H1168" s="445"/>
      <c r="I1168" s="445"/>
      <c r="J1168" s="445"/>
      <c r="K1168" s="445"/>
      <c r="L1168" s="445"/>
      <c r="M1168" s="445"/>
      <c r="N1168" s="445"/>
      <c r="O1168" s="445"/>
      <c r="P1168" s="445"/>
    </row>
    <row r="1169" spans="1:16">
      <c r="A1169" s="595" t="s">
        <v>9678</v>
      </c>
      <c r="B1169" s="595" t="s">
        <v>12836</v>
      </c>
      <c r="C1169" s="445"/>
      <c r="D1169" s="445"/>
      <c r="E1169" s="445"/>
      <c r="F1169" s="445"/>
      <c r="G1169" s="445"/>
      <c r="H1169" s="445"/>
      <c r="I1169" s="445"/>
      <c r="J1169" s="445"/>
      <c r="K1169" s="445"/>
      <c r="L1169" s="445"/>
      <c r="M1169" s="445"/>
      <c r="N1169" s="445"/>
      <c r="O1169" s="445"/>
      <c r="P1169" s="445"/>
    </row>
    <row r="1170" spans="1:16">
      <c r="A1170" s="595" t="s">
        <v>7960</v>
      </c>
      <c r="B1170" s="595" t="s">
        <v>5188</v>
      </c>
      <c r="C1170" s="595" t="s">
        <v>15270</v>
      </c>
      <c r="D1170" s="595" t="s">
        <v>15272</v>
      </c>
      <c r="E1170" s="445"/>
      <c r="F1170" s="445"/>
      <c r="G1170" s="445"/>
      <c r="H1170" s="445"/>
      <c r="I1170" s="445"/>
      <c r="J1170" s="445"/>
      <c r="K1170" s="445"/>
      <c r="L1170" s="445"/>
      <c r="M1170" s="445"/>
      <c r="N1170" s="445"/>
      <c r="O1170" s="445"/>
      <c r="P1170" s="445"/>
    </row>
    <row r="1171" spans="1:16">
      <c r="A1171" s="595" t="s">
        <v>2585</v>
      </c>
      <c r="B1171" s="595" t="s">
        <v>12773</v>
      </c>
      <c r="C1171" s="595" t="s">
        <v>15063</v>
      </c>
      <c r="D1171" s="445"/>
      <c r="E1171" s="445"/>
      <c r="F1171" s="445"/>
      <c r="G1171" s="445"/>
      <c r="H1171" s="445"/>
      <c r="I1171" s="445"/>
      <c r="J1171" s="445"/>
      <c r="K1171" s="445"/>
      <c r="L1171" s="445"/>
      <c r="M1171" s="445"/>
      <c r="N1171" s="445"/>
      <c r="O1171" s="445"/>
      <c r="P1171" s="445"/>
    </row>
    <row r="1172" spans="1:16">
      <c r="A1172" s="595" t="s">
        <v>10208</v>
      </c>
      <c r="B1172" s="595" t="s">
        <v>3099</v>
      </c>
      <c r="C1172" s="595" t="s">
        <v>10681</v>
      </c>
      <c r="D1172" s="445"/>
      <c r="E1172" s="445"/>
      <c r="F1172" s="445"/>
      <c r="G1172" s="445"/>
      <c r="H1172" s="445"/>
      <c r="I1172" s="445"/>
      <c r="J1172" s="445"/>
      <c r="K1172" s="445"/>
      <c r="L1172" s="445"/>
      <c r="M1172" s="445"/>
      <c r="N1172" s="445"/>
      <c r="O1172" s="445"/>
      <c r="P1172" s="445"/>
    </row>
    <row r="1173" spans="1:16">
      <c r="A1173" s="595" t="s">
        <v>1886</v>
      </c>
      <c r="B1173" s="595" t="s">
        <v>15276</v>
      </c>
      <c r="C1173" s="445"/>
      <c r="D1173" s="445"/>
      <c r="E1173" s="445"/>
      <c r="F1173" s="445"/>
      <c r="G1173" s="445"/>
      <c r="H1173" s="445"/>
      <c r="I1173" s="445"/>
      <c r="J1173" s="445"/>
      <c r="K1173" s="445"/>
      <c r="L1173" s="445"/>
      <c r="M1173" s="445"/>
      <c r="N1173" s="445"/>
      <c r="O1173" s="445"/>
      <c r="P1173" s="445"/>
    </row>
    <row r="1174" spans="1:16">
      <c r="A1174" s="595" t="s">
        <v>9855</v>
      </c>
      <c r="B1174" s="595" t="s">
        <v>12581</v>
      </c>
      <c r="C1174" s="595" t="s">
        <v>9033</v>
      </c>
      <c r="D1174" s="595" t="s">
        <v>13107</v>
      </c>
      <c r="E1174" s="445"/>
      <c r="F1174" s="445"/>
      <c r="G1174" s="445"/>
      <c r="H1174" s="445"/>
      <c r="I1174" s="445"/>
      <c r="J1174" s="445"/>
      <c r="K1174" s="445"/>
      <c r="L1174" s="445"/>
      <c r="M1174" s="445"/>
      <c r="N1174" s="445"/>
      <c r="O1174" s="445"/>
      <c r="P1174" s="445"/>
    </row>
    <row r="1175" spans="1:16">
      <c r="A1175" s="595" t="s">
        <v>8004</v>
      </c>
      <c r="B1175" s="595" t="s">
        <v>10203</v>
      </c>
      <c r="C1175" s="595" t="s">
        <v>10781</v>
      </c>
      <c r="D1175" s="445"/>
      <c r="E1175" s="445"/>
      <c r="F1175" s="445"/>
      <c r="G1175" s="445"/>
      <c r="H1175" s="445"/>
      <c r="I1175" s="445"/>
      <c r="J1175" s="445"/>
      <c r="K1175" s="445"/>
      <c r="L1175" s="445"/>
      <c r="M1175" s="445"/>
      <c r="N1175" s="445"/>
      <c r="O1175" s="445"/>
      <c r="P1175" s="445"/>
    </row>
    <row r="1176" spans="1:16">
      <c r="A1176" s="595" t="s">
        <v>15278</v>
      </c>
      <c r="B1176" s="595" t="s">
        <v>10121</v>
      </c>
      <c r="C1176" s="445"/>
      <c r="D1176" s="445"/>
      <c r="E1176" s="445"/>
      <c r="F1176" s="445"/>
      <c r="G1176" s="445"/>
      <c r="H1176" s="445"/>
      <c r="I1176" s="445"/>
      <c r="J1176" s="445"/>
      <c r="K1176" s="445"/>
      <c r="L1176" s="445"/>
      <c r="M1176" s="445"/>
      <c r="N1176" s="445"/>
      <c r="O1176" s="445"/>
      <c r="P1176" s="445"/>
    </row>
    <row r="1177" spans="1:16">
      <c r="A1177" s="595" t="s">
        <v>6074</v>
      </c>
      <c r="B1177" s="595" t="s">
        <v>5431</v>
      </c>
      <c r="C1177" s="445"/>
      <c r="D1177" s="445"/>
      <c r="E1177" s="445"/>
      <c r="F1177" s="445"/>
      <c r="G1177" s="445"/>
      <c r="H1177" s="445"/>
      <c r="I1177" s="445"/>
      <c r="J1177" s="445"/>
      <c r="K1177" s="445"/>
      <c r="L1177" s="445"/>
      <c r="M1177" s="445"/>
      <c r="N1177" s="445"/>
      <c r="O1177" s="445"/>
      <c r="P1177" s="445"/>
    </row>
    <row r="1178" spans="1:16">
      <c r="A1178" s="595" t="s">
        <v>15280</v>
      </c>
      <c r="B1178" s="595" t="s">
        <v>2510</v>
      </c>
      <c r="C1178" s="595" t="s">
        <v>15282</v>
      </c>
      <c r="D1178" s="445"/>
      <c r="E1178" s="445"/>
      <c r="F1178" s="445"/>
      <c r="G1178" s="445"/>
      <c r="H1178" s="445"/>
      <c r="I1178" s="445"/>
      <c r="J1178" s="445"/>
      <c r="K1178" s="445"/>
      <c r="L1178" s="445"/>
      <c r="M1178" s="445"/>
      <c r="N1178" s="445"/>
      <c r="O1178" s="445"/>
      <c r="P1178" s="445"/>
    </row>
    <row r="1179" spans="1:16">
      <c r="A1179" s="595" t="s">
        <v>15283</v>
      </c>
      <c r="B1179" s="595" t="s">
        <v>15284</v>
      </c>
      <c r="C1179" s="595" t="s">
        <v>3018</v>
      </c>
      <c r="D1179" s="445"/>
      <c r="E1179" s="445"/>
      <c r="F1179" s="445"/>
      <c r="G1179" s="445"/>
      <c r="H1179" s="445"/>
      <c r="I1179" s="445"/>
      <c r="J1179" s="445"/>
      <c r="K1179" s="445"/>
      <c r="L1179" s="445"/>
      <c r="M1179" s="445"/>
      <c r="N1179" s="445"/>
      <c r="O1179" s="445"/>
      <c r="P1179" s="445"/>
    </row>
    <row r="1180" spans="1:16">
      <c r="A1180" s="595" t="s">
        <v>2687</v>
      </c>
      <c r="B1180" s="595" t="s">
        <v>6509</v>
      </c>
      <c r="C1180" s="595" t="s">
        <v>3018</v>
      </c>
      <c r="D1180" s="445"/>
      <c r="E1180" s="445"/>
      <c r="F1180" s="445"/>
      <c r="G1180" s="445"/>
      <c r="H1180" s="445"/>
      <c r="I1180" s="445"/>
      <c r="J1180" s="445"/>
      <c r="K1180" s="445"/>
      <c r="L1180" s="445"/>
      <c r="M1180" s="445"/>
      <c r="N1180" s="445"/>
      <c r="O1180" s="445"/>
      <c r="P1180" s="445"/>
    </row>
    <row r="1181" spans="1:16">
      <c r="A1181" s="595" t="s">
        <v>15286</v>
      </c>
      <c r="B1181" s="595" t="s">
        <v>15289</v>
      </c>
      <c r="C1181" s="595" t="s">
        <v>2683</v>
      </c>
      <c r="D1181" s="445"/>
      <c r="E1181" s="445"/>
      <c r="F1181" s="445"/>
      <c r="G1181" s="445"/>
      <c r="H1181" s="445"/>
      <c r="I1181" s="445"/>
      <c r="J1181" s="445"/>
      <c r="K1181" s="445"/>
      <c r="L1181" s="445"/>
      <c r="M1181" s="445"/>
      <c r="N1181" s="445"/>
      <c r="O1181" s="445"/>
      <c r="P1181" s="445"/>
    </row>
    <row r="1182" spans="1:16">
      <c r="A1182" s="595" t="s">
        <v>15290</v>
      </c>
      <c r="B1182" s="595" t="s">
        <v>5657</v>
      </c>
      <c r="C1182" s="595" t="s">
        <v>12665</v>
      </c>
      <c r="D1182" s="445"/>
      <c r="E1182" s="445"/>
      <c r="F1182" s="445"/>
      <c r="G1182" s="445"/>
      <c r="H1182" s="445"/>
      <c r="I1182" s="445"/>
      <c r="J1182" s="445"/>
      <c r="K1182" s="445"/>
      <c r="L1182" s="445"/>
      <c r="M1182" s="445"/>
      <c r="N1182" s="445"/>
      <c r="O1182" s="445"/>
      <c r="P1182" s="445"/>
    </row>
    <row r="1183" spans="1:16">
      <c r="A1183" s="595" t="s">
        <v>8159</v>
      </c>
      <c r="B1183" s="595" t="s">
        <v>5815</v>
      </c>
      <c r="C1183" s="595" t="s">
        <v>1149</v>
      </c>
      <c r="D1183" s="445"/>
      <c r="E1183" s="445"/>
      <c r="F1183" s="445"/>
      <c r="G1183" s="445"/>
      <c r="H1183" s="445"/>
      <c r="I1183" s="445"/>
      <c r="J1183" s="445"/>
      <c r="K1183" s="445"/>
      <c r="L1183" s="445"/>
      <c r="M1183" s="445"/>
      <c r="N1183" s="445"/>
      <c r="O1183" s="445"/>
      <c r="P1183" s="445"/>
    </row>
    <row r="1184" spans="1:16">
      <c r="A1184" s="595" t="s">
        <v>15291</v>
      </c>
      <c r="B1184" s="595" t="s">
        <v>9216</v>
      </c>
      <c r="C1184" s="595" t="s">
        <v>15292</v>
      </c>
      <c r="D1184" s="595" t="s">
        <v>15294</v>
      </c>
      <c r="E1184" s="595" t="s">
        <v>15295</v>
      </c>
      <c r="F1184" s="445"/>
      <c r="G1184" s="445"/>
      <c r="H1184" s="445"/>
      <c r="I1184" s="445"/>
      <c r="J1184" s="445"/>
      <c r="K1184" s="445"/>
      <c r="L1184" s="445"/>
      <c r="M1184" s="445"/>
      <c r="N1184" s="445"/>
      <c r="O1184" s="445"/>
      <c r="P1184" s="445"/>
    </row>
    <row r="1185" spans="1:16">
      <c r="A1185" s="595" t="s">
        <v>12250</v>
      </c>
      <c r="B1185" s="595" t="s">
        <v>15297</v>
      </c>
      <c r="C1185" s="595" t="s">
        <v>2757</v>
      </c>
      <c r="D1185" s="595" t="s">
        <v>15298</v>
      </c>
      <c r="E1185" s="445"/>
      <c r="F1185" s="445"/>
      <c r="G1185" s="445"/>
      <c r="H1185" s="445"/>
      <c r="I1185" s="445"/>
      <c r="J1185" s="445"/>
      <c r="K1185" s="445"/>
      <c r="L1185" s="445"/>
      <c r="M1185" s="445"/>
      <c r="N1185" s="445"/>
      <c r="O1185" s="445"/>
      <c r="P1185" s="445"/>
    </row>
    <row r="1186" spans="1:16">
      <c r="A1186" s="595" t="s">
        <v>13343</v>
      </c>
      <c r="B1186" s="595" t="s">
        <v>13122</v>
      </c>
      <c r="C1186" s="445"/>
      <c r="D1186" s="445"/>
      <c r="E1186" s="445"/>
      <c r="F1186" s="445"/>
      <c r="G1186" s="445"/>
      <c r="H1186" s="445"/>
      <c r="I1186" s="445"/>
      <c r="J1186" s="445"/>
      <c r="K1186" s="445"/>
      <c r="L1186" s="445"/>
      <c r="M1186" s="445"/>
      <c r="N1186" s="445"/>
      <c r="O1186" s="445"/>
      <c r="P1186" s="445"/>
    </row>
    <row r="1187" spans="1:16">
      <c r="A1187" s="595" t="s">
        <v>10065</v>
      </c>
      <c r="B1187" s="595" t="s">
        <v>14048</v>
      </c>
      <c r="C1187" s="595" t="s">
        <v>15299</v>
      </c>
      <c r="D1187" s="445"/>
      <c r="E1187" s="445"/>
      <c r="F1187" s="445"/>
      <c r="G1187" s="445"/>
      <c r="H1187" s="445"/>
      <c r="I1187" s="445"/>
      <c r="J1187" s="445"/>
      <c r="K1187" s="445"/>
      <c r="L1187" s="445"/>
      <c r="M1187" s="445"/>
      <c r="N1187" s="445"/>
      <c r="O1187" s="445"/>
      <c r="P1187" s="445"/>
    </row>
    <row r="1188" spans="1:16">
      <c r="A1188" s="595" t="s">
        <v>398</v>
      </c>
      <c r="B1188" s="595" t="s">
        <v>8087</v>
      </c>
      <c r="C1188" s="595" t="s">
        <v>13884</v>
      </c>
      <c r="D1188" s="595" t="s">
        <v>13107</v>
      </c>
      <c r="E1188" s="445"/>
      <c r="F1188" s="445"/>
      <c r="G1188" s="445"/>
      <c r="H1188" s="445"/>
      <c r="I1188" s="445"/>
      <c r="J1188" s="445"/>
      <c r="K1188" s="445"/>
      <c r="L1188" s="445"/>
      <c r="M1188" s="445"/>
      <c r="N1188" s="445"/>
      <c r="O1188" s="445"/>
      <c r="P1188" s="445"/>
    </row>
    <row r="1189" spans="1:16">
      <c r="A1189" s="595" t="s">
        <v>15300</v>
      </c>
      <c r="B1189" s="595" t="s">
        <v>11085</v>
      </c>
      <c r="C1189" s="595" t="s">
        <v>15302</v>
      </c>
      <c r="D1189" s="595" t="s">
        <v>992</v>
      </c>
      <c r="E1189" s="595" t="s">
        <v>15303</v>
      </c>
      <c r="F1189" s="445"/>
      <c r="G1189" s="445"/>
      <c r="H1189" s="445"/>
      <c r="I1189" s="445"/>
      <c r="J1189" s="445"/>
      <c r="K1189" s="445"/>
      <c r="L1189" s="445"/>
      <c r="M1189" s="445"/>
      <c r="N1189" s="445"/>
      <c r="O1189" s="445"/>
      <c r="P1189" s="445"/>
    </row>
    <row r="1190" spans="1:16">
      <c r="A1190" s="595" t="s">
        <v>14493</v>
      </c>
      <c r="B1190" s="595" t="s">
        <v>14584</v>
      </c>
      <c r="C1190" s="595" t="s">
        <v>14322</v>
      </c>
      <c r="D1190" s="595" t="s">
        <v>5266</v>
      </c>
      <c r="E1190" s="445"/>
      <c r="F1190" s="445"/>
      <c r="G1190" s="445"/>
      <c r="H1190" s="445"/>
      <c r="I1190" s="445"/>
      <c r="J1190" s="445"/>
      <c r="K1190" s="445"/>
      <c r="L1190" s="445"/>
      <c r="M1190" s="445"/>
      <c r="N1190" s="445"/>
      <c r="O1190" s="445"/>
      <c r="P1190" s="445"/>
    </row>
    <row r="1191" spans="1:16">
      <c r="A1191" s="595" t="s">
        <v>15304</v>
      </c>
      <c r="B1191" s="595" t="s">
        <v>3072</v>
      </c>
      <c r="C1191" s="595" t="s">
        <v>735</v>
      </c>
      <c r="D1191" s="595" t="s">
        <v>4123</v>
      </c>
      <c r="E1191" s="595" t="s">
        <v>15305</v>
      </c>
      <c r="F1191" s="445"/>
      <c r="G1191" s="445"/>
      <c r="H1191" s="445"/>
      <c r="I1191" s="445"/>
      <c r="J1191" s="445"/>
      <c r="K1191" s="445"/>
      <c r="L1191" s="445"/>
      <c r="M1191" s="445"/>
      <c r="N1191" s="445"/>
      <c r="O1191" s="445"/>
      <c r="P1191" s="445"/>
    </row>
    <row r="1192" spans="1:16">
      <c r="A1192" s="595" t="s">
        <v>15306</v>
      </c>
      <c r="B1192" s="595" t="s">
        <v>15307</v>
      </c>
      <c r="C1192" s="595" t="s">
        <v>12439</v>
      </c>
      <c r="D1192" s="595" t="s">
        <v>813</v>
      </c>
      <c r="E1192" s="445"/>
      <c r="F1192" s="445"/>
      <c r="G1192" s="445"/>
      <c r="H1192" s="445"/>
      <c r="I1192" s="445"/>
      <c r="J1192" s="445"/>
      <c r="K1192" s="445"/>
      <c r="L1192" s="445"/>
      <c r="M1192" s="445"/>
      <c r="N1192" s="445"/>
      <c r="O1192" s="445"/>
      <c r="P1192" s="445"/>
    </row>
    <row r="1193" spans="1:16">
      <c r="A1193" s="595" t="s">
        <v>13521</v>
      </c>
      <c r="B1193" s="595" t="s">
        <v>15308</v>
      </c>
      <c r="C1193" s="595" t="s">
        <v>10456</v>
      </c>
      <c r="D1193" s="595" t="s">
        <v>9240</v>
      </c>
      <c r="E1193" s="445"/>
      <c r="F1193" s="445"/>
      <c r="G1193" s="445"/>
      <c r="H1193" s="445"/>
      <c r="I1193" s="445"/>
      <c r="J1193" s="445"/>
      <c r="K1193" s="445"/>
      <c r="L1193" s="445"/>
      <c r="M1193" s="445"/>
      <c r="N1193" s="445"/>
      <c r="O1193" s="445"/>
      <c r="P1193" s="445"/>
    </row>
    <row r="1194" spans="1:16">
      <c r="A1194" s="595" t="s">
        <v>13721</v>
      </c>
      <c r="B1194" s="595" t="s">
        <v>5286</v>
      </c>
      <c r="C1194" s="445"/>
      <c r="D1194" s="445"/>
      <c r="E1194" s="445"/>
      <c r="F1194" s="445"/>
      <c r="G1194" s="445"/>
      <c r="H1194" s="445"/>
      <c r="I1194" s="445"/>
      <c r="J1194" s="445"/>
      <c r="K1194" s="445"/>
      <c r="L1194" s="445"/>
      <c r="M1194" s="445"/>
      <c r="N1194" s="445"/>
      <c r="O1194" s="445"/>
      <c r="P1194" s="445"/>
    </row>
    <row r="1195" spans="1:16">
      <c r="A1195" s="595" t="s">
        <v>794</v>
      </c>
      <c r="B1195" s="595" t="s">
        <v>15309</v>
      </c>
      <c r="C1195" s="445"/>
      <c r="D1195" s="445"/>
      <c r="E1195" s="445"/>
      <c r="F1195" s="445"/>
      <c r="G1195" s="445"/>
      <c r="H1195" s="445"/>
      <c r="I1195" s="445"/>
      <c r="J1195" s="445"/>
      <c r="K1195" s="445"/>
      <c r="L1195" s="445"/>
      <c r="M1195" s="445"/>
      <c r="N1195" s="445"/>
      <c r="O1195" s="445"/>
      <c r="P1195" s="445"/>
    </row>
    <row r="1196" spans="1:16">
      <c r="A1196" s="595" t="s">
        <v>15313</v>
      </c>
      <c r="B1196" s="595" t="s">
        <v>4963</v>
      </c>
      <c r="C1196" s="445"/>
      <c r="D1196" s="445"/>
      <c r="E1196" s="445"/>
      <c r="F1196" s="445"/>
      <c r="G1196" s="445"/>
      <c r="H1196" s="445"/>
      <c r="I1196" s="445"/>
      <c r="J1196" s="445"/>
      <c r="K1196" s="445"/>
      <c r="L1196" s="445"/>
      <c r="M1196" s="445"/>
      <c r="N1196" s="445"/>
      <c r="O1196" s="445"/>
      <c r="P1196" s="445"/>
    </row>
    <row r="1197" spans="1:16">
      <c r="A1197" s="595" t="s">
        <v>15314</v>
      </c>
      <c r="B1197" s="595" t="s">
        <v>15315</v>
      </c>
      <c r="C1197" s="445"/>
      <c r="D1197" s="445"/>
      <c r="E1197" s="445"/>
      <c r="F1197" s="445"/>
      <c r="G1197" s="445"/>
      <c r="H1197" s="445"/>
      <c r="I1197" s="445"/>
      <c r="J1197" s="445"/>
      <c r="K1197" s="445"/>
      <c r="L1197" s="445"/>
      <c r="M1197" s="445"/>
      <c r="N1197" s="445"/>
      <c r="O1197" s="445"/>
      <c r="P1197" s="445"/>
    </row>
    <row r="1198" spans="1:16">
      <c r="A1198" s="595" t="s">
        <v>1324</v>
      </c>
      <c r="B1198" s="595" t="s">
        <v>13107</v>
      </c>
      <c r="C1198" s="595" t="s">
        <v>15318</v>
      </c>
      <c r="D1198" s="445"/>
      <c r="E1198" s="445"/>
      <c r="F1198" s="445"/>
      <c r="G1198" s="445"/>
      <c r="H1198" s="445"/>
      <c r="I1198" s="445"/>
      <c r="J1198" s="445"/>
      <c r="K1198" s="445"/>
      <c r="L1198" s="445"/>
      <c r="M1198" s="445"/>
      <c r="N1198" s="445"/>
      <c r="O1198" s="445"/>
      <c r="P1198" s="445"/>
    </row>
    <row r="1199" spans="1:16">
      <c r="A1199" s="595" t="s">
        <v>6637</v>
      </c>
      <c r="B1199" s="595" t="s">
        <v>12056</v>
      </c>
      <c r="C1199" s="445"/>
      <c r="D1199" s="445"/>
      <c r="E1199" s="445"/>
      <c r="F1199" s="445"/>
      <c r="G1199" s="445"/>
      <c r="H1199" s="445"/>
      <c r="I1199" s="445"/>
      <c r="J1199" s="445"/>
      <c r="K1199" s="445"/>
      <c r="L1199" s="445"/>
      <c r="M1199" s="445"/>
      <c r="N1199" s="445"/>
      <c r="O1199" s="445"/>
      <c r="P1199" s="445"/>
    </row>
    <row r="1200" spans="1:16">
      <c r="A1200" s="595" t="s">
        <v>15319</v>
      </c>
      <c r="B1200" s="595" t="s">
        <v>1743</v>
      </c>
      <c r="C1200" s="445"/>
      <c r="D1200" s="445"/>
      <c r="E1200" s="445"/>
      <c r="F1200" s="445"/>
      <c r="G1200" s="445"/>
      <c r="H1200" s="445"/>
      <c r="I1200" s="445"/>
      <c r="J1200" s="445"/>
      <c r="K1200" s="445"/>
      <c r="L1200" s="445"/>
      <c r="M1200" s="445"/>
      <c r="N1200" s="445"/>
      <c r="O1200" s="445"/>
      <c r="P1200" s="445"/>
    </row>
    <row r="1201" spans="1:16">
      <c r="A1201" s="595" t="s">
        <v>15320</v>
      </c>
      <c r="B1201" s="595" t="s">
        <v>3159</v>
      </c>
      <c r="C1201" s="595" t="s">
        <v>15321</v>
      </c>
      <c r="D1201" s="445"/>
      <c r="E1201" s="445"/>
      <c r="F1201" s="445"/>
      <c r="G1201" s="445"/>
      <c r="H1201" s="445"/>
      <c r="I1201" s="445"/>
      <c r="J1201" s="445"/>
      <c r="K1201" s="445"/>
      <c r="L1201" s="445"/>
      <c r="M1201" s="445"/>
      <c r="N1201" s="445"/>
      <c r="O1201" s="445"/>
      <c r="P1201" s="445"/>
    </row>
    <row r="1202" spans="1:16">
      <c r="A1202" s="595" t="s">
        <v>15322</v>
      </c>
      <c r="B1202" s="595" t="s">
        <v>15323</v>
      </c>
      <c r="C1202" s="595" t="s">
        <v>2020</v>
      </c>
      <c r="D1202" s="445"/>
      <c r="E1202" s="445"/>
      <c r="F1202" s="445"/>
      <c r="G1202" s="445"/>
      <c r="H1202" s="445"/>
      <c r="I1202" s="445"/>
      <c r="J1202" s="445"/>
      <c r="K1202" s="445"/>
      <c r="L1202" s="445"/>
      <c r="M1202" s="445"/>
      <c r="N1202" s="445"/>
      <c r="O1202" s="445"/>
      <c r="P1202" s="445"/>
    </row>
    <row r="1203" spans="1:16">
      <c r="A1203" s="595" t="s">
        <v>15324</v>
      </c>
      <c r="B1203" s="595" t="s">
        <v>903</v>
      </c>
      <c r="C1203" s="445"/>
      <c r="D1203" s="445"/>
      <c r="E1203" s="445"/>
      <c r="F1203" s="445"/>
      <c r="G1203" s="445"/>
      <c r="H1203" s="445"/>
      <c r="I1203" s="445"/>
      <c r="J1203" s="445"/>
      <c r="K1203" s="445"/>
      <c r="L1203" s="445"/>
      <c r="M1203" s="445"/>
      <c r="N1203" s="445"/>
      <c r="O1203" s="445"/>
      <c r="P1203" s="445"/>
    </row>
    <row r="1204" spans="1:16">
      <c r="A1204" s="595" t="s">
        <v>15327</v>
      </c>
      <c r="B1204" s="595" t="s">
        <v>15328</v>
      </c>
      <c r="C1204" s="595" t="s">
        <v>5936</v>
      </c>
      <c r="D1204" s="595" t="s">
        <v>6509</v>
      </c>
      <c r="E1204" s="595" t="s">
        <v>4804</v>
      </c>
      <c r="F1204" s="445"/>
      <c r="G1204" s="445"/>
      <c r="H1204" s="445"/>
      <c r="I1204" s="445"/>
      <c r="J1204" s="445"/>
      <c r="K1204" s="445"/>
      <c r="L1204" s="445"/>
      <c r="M1204" s="445"/>
      <c r="N1204" s="445"/>
      <c r="O1204" s="445"/>
      <c r="P1204" s="445"/>
    </row>
    <row r="1205" spans="1:16">
      <c r="A1205" s="595" t="s">
        <v>15329</v>
      </c>
      <c r="B1205" s="595" t="s">
        <v>11309</v>
      </c>
      <c r="C1205" s="595" t="s">
        <v>10182</v>
      </c>
      <c r="D1205" s="595" t="s">
        <v>15331</v>
      </c>
      <c r="E1205" s="445"/>
      <c r="F1205" s="445"/>
      <c r="G1205" s="445"/>
      <c r="H1205" s="445"/>
      <c r="I1205" s="445"/>
      <c r="J1205" s="445"/>
      <c r="K1205" s="445"/>
      <c r="L1205" s="445"/>
      <c r="M1205" s="445"/>
      <c r="N1205" s="445"/>
      <c r="O1205" s="445"/>
      <c r="P1205" s="445"/>
    </row>
    <row r="1206" spans="1:16">
      <c r="A1206" s="595" t="s">
        <v>5569</v>
      </c>
      <c r="B1206" s="595" t="s">
        <v>3315</v>
      </c>
      <c r="C1206" s="445"/>
      <c r="D1206" s="445"/>
      <c r="E1206" s="445"/>
      <c r="F1206" s="445"/>
      <c r="G1206" s="445"/>
      <c r="H1206" s="445"/>
      <c r="I1206" s="445"/>
      <c r="J1206" s="445"/>
      <c r="K1206" s="445"/>
      <c r="L1206" s="445"/>
      <c r="M1206" s="445"/>
      <c r="N1206" s="445"/>
      <c r="O1206" s="445"/>
      <c r="P1206" s="445"/>
    </row>
    <row r="1207" spans="1:16">
      <c r="A1207" s="595" t="s">
        <v>4729</v>
      </c>
      <c r="B1207" s="595" t="s">
        <v>10319</v>
      </c>
      <c r="C1207" s="595" t="s">
        <v>15332</v>
      </c>
      <c r="D1207" s="595" t="s">
        <v>14431</v>
      </c>
      <c r="E1207" s="595" t="s">
        <v>12366</v>
      </c>
      <c r="F1207" s="445"/>
      <c r="G1207" s="445"/>
      <c r="H1207" s="445"/>
      <c r="I1207" s="445"/>
      <c r="J1207" s="445"/>
      <c r="K1207" s="445"/>
      <c r="L1207" s="445"/>
      <c r="M1207" s="445"/>
      <c r="N1207" s="445"/>
      <c r="O1207" s="445"/>
      <c r="P1207" s="445"/>
    </row>
    <row r="1208" spans="1:16">
      <c r="A1208" s="595" t="s">
        <v>14099</v>
      </c>
      <c r="B1208" s="595" t="s">
        <v>7818</v>
      </c>
      <c r="C1208" s="595" t="s">
        <v>15333</v>
      </c>
      <c r="D1208" s="595" t="s">
        <v>13054</v>
      </c>
      <c r="E1208" s="595" t="s">
        <v>15335</v>
      </c>
      <c r="F1208" s="445"/>
      <c r="G1208" s="445"/>
      <c r="H1208" s="445"/>
      <c r="I1208" s="445"/>
      <c r="J1208" s="445"/>
      <c r="K1208" s="445"/>
      <c r="L1208" s="445"/>
      <c r="M1208" s="445"/>
      <c r="N1208" s="445"/>
      <c r="O1208" s="445"/>
      <c r="P1208" s="445"/>
    </row>
    <row r="1209" spans="1:16">
      <c r="A1209" s="595" t="s">
        <v>11534</v>
      </c>
      <c r="B1209" s="595" t="s">
        <v>15336</v>
      </c>
      <c r="C1209" s="445"/>
      <c r="D1209" s="445"/>
      <c r="E1209" s="445"/>
      <c r="F1209" s="445"/>
      <c r="G1209" s="445"/>
      <c r="H1209" s="445"/>
      <c r="I1209" s="445"/>
      <c r="J1209" s="445"/>
      <c r="K1209" s="445"/>
      <c r="L1209" s="445"/>
      <c r="M1209" s="445"/>
      <c r="N1209" s="445"/>
      <c r="O1209" s="445"/>
      <c r="P1209" s="445"/>
    </row>
    <row r="1210" spans="1:16">
      <c r="A1210" s="595" t="s">
        <v>12173</v>
      </c>
      <c r="B1210" s="595" t="s">
        <v>15337</v>
      </c>
      <c r="C1210" s="595" t="s">
        <v>15340</v>
      </c>
      <c r="D1210" s="595" t="s">
        <v>8672</v>
      </c>
      <c r="E1210" s="595" t="s">
        <v>4160</v>
      </c>
      <c r="F1210" s="445"/>
      <c r="G1210" s="445"/>
      <c r="H1210" s="445"/>
      <c r="I1210" s="445"/>
      <c r="J1210" s="445"/>
      <c r="K1210" s="445"/>
      <c r="L1210" s="445"/>
      <c r="M1210" s="445"/>
      <c r="N1210" s="445"/>
      <c r="O1210" s="445"/>
      <c r="P1210" s="445"/>
    </row>
    <row r="1211" spans="1:16">
      <c r="A1211" s="595" t="s">
        <v>15341</v>
      </c>
      <c r="B1211" s="595" t="s">
        <v>15342</v>
      </c>
      <c r="C1211" s="595" t="s">
        <v>2656</v>
      </c>
      <c r="D1211" s="595" t="s">
        <v>4297</v>
      </c>
      <c r="E1211" s="445"/>
      <c r="F1211" s="445"/>
      <c r="G1211" s="445"/>
      <c r="H1211" s="445"/>
      <c r="I1211" s="445"/>
      <c r="J1211" s="445"/>
      <c r="K1211" s="445"/>
      <c r="L1211" s="445"/>
      <c r="M1211" s="445"/>
      <c r="N1211" s="445"/>
      <c r="O1211" s="445"/>
      <c r="P1211" s="445"/>
    </row>
    <row r="1212" spans="1:16">
      <c r="A1212" s="595" t="s">
        <v>15344</v>
      </c>
      <c r="B1212" s="595" t="s">
        <v>6008</v>
      </c>
      <c r="C1212" s="445"/>
      <c r="D1212" s="445"/>
      <c r="E1212" s="445"/>
      <c r="F1212" s="445"/>
      <c r="G1212" s="445"/>
      <c r="H1212" s="445"/>
      <c r="I1212" s="445"/>
      <c r="J1212" s="445"/>
      <c r="K1212" s="445"/>
      <c r="L1212" s="445"/>
      <c r="M1212" s="445"/>
      <c r="N1212" s="445"/>
      <c r="O1212" s="445"/>
      <c r="P1212" s="445"/>
    </row>
    <row r="1213" spans="1:16">
      <c r="A1213" s="595" t="s">
        <v>15346</v>
      </c>
      <c r="B1213" s="595" t="s">
        <v>15347</v>
      </c>
      <c r="C1213" s="445"/>
      <c r="D1213" s="445"/>
      <c r="E1213" s="445"/>
      <c r="F1213" s="445"/>
      <c r="G1213" s="445"/>
      <c r="H1213" s="445"/>
      <c r="I1213" s="445"/>
      <c r="J1213" s="445"/>
      <c r="K1213" s="445"/>
      <c r="L1213" s="445"/>
      <c r="M1213" s="445"/>
      <c r="N1213" s="445"/>
      <c r="O1213" s="445"/>
      <c r="P1213" s="445"/>
    </row>
    <row r="1214" spans="1:16">
      <c r="A1214" s="595" t="s">
        <v>15348</v>
      </c>
      <c r="B1214" s="595" t="s">
        <v>15349</v>
      </c>
      <c r="C1214" s="595" t="s">
        <v>15350</v>
      </c>
      <c r="D1214" s="445"/>
      <c r="E1214" s="445"/>
      <c r="F1214" s="445"/>
      <c r="G1214" s="445"/>
      <c r="H1214" s="445"/>
      <c r="I1214" s="445"/>
      <c r="J1214" s="445"/>
      <c r="K1214" s="445"/>
      <c r="L1214" s="445"/>
      <c r="M1214" s="445"/>
      <c r="N1214" s="445"/>
      <c r="O1214" s="445"/>
      <c r="P1214" s="445"/>
    </row>
    <row r="1215" spans="1:16">
      <c r="A1215" s="595" t="s">
        <v>15351</v>
      </c>
      <c r="B1215" s="595" t="s">
        <v>15352</v>
      </c>
      <c r="C1215" s="595" t="s">
        <v>3082</v>
      </c>
      <c r="D1215" s="445"/>
      <c r="E1215" s="445"/>
      <c r="F1215" s="445"/>
      <c r="G1215" s="445"/>
      <c r="H1215" s="445"/>
      <c r="I1215" s="445"/>
      <c r="J1215" s="445"/>
      <c r="K1215" s="445"/>
      <c r="L1215" s="445"/>
      <c r="M1215" s="445"/>
      <c r="N1215" s="445"/>
      <c r="O1215" s="445"/>
      <c r="P1215" s="445"/>
    </row>
    <row r="1216" spans="1:16">
      <c r="A1216" s="595" t="s">
        <v>15355</v>
      </c>
      <c r="B1216" s="595" t="s">
        <v>1669</v>
      </c>
      <c r="C1216" s="595" t="s">
        <v>15357</v>
      </c>
      <c r="D1216" s="595" t="s">
        <v>15358</v>
      </c>
      <c r="E1216" s="595" t="s">
        <v>15359</v>
      </c>
      <c r="F1216" s="595" t="s">
        <v>15360</v>
      </c>
      <c r="G1216" s="445"/>
      <c r="H1216" s="445"/>
      <c r="I1216" s="445"/>
      <c r="J1216" s="445"/>
      <c r="K1216" s="445"/>
      <c r="L1216" s="445"/>
      <c r="M1216" s="445"/>
      <c r="N1216" s="445"/>
      <c r="O1216" s="445"/>
      <c r="P1216" s="445"/>
    </row>
    <row r="1217" spans="1:16">
      <c r="A1217" s="595" t="s">
        <v>11810</v>
      </c>
      <c r="B1217" s="595" t="s">
        <v>15361</v>
      </c>
      <c r="C1217" s="445"/>
      <c r="D1217" s="445"/>
      <c r="E1217" s="445"/>
      <c r="F1217" s="445"/>
      <c r="G1217" s="445"/>
      <c r="H1217" s="445"/>
      <c r="I1217" s="445"/>
      <c r="J1217" s="445"/>
      <c r="K1217" s="445"/>
      <c r="L1217" s="445"/>
      <c r="M1217" s="445"/>
      <c r="N1217" s="445"/>
      <c r="O1217" s="445"/>
      <c r="P1217" s="445"/>
    </row>
    <row r="1218" spans="1:16">
      <c r="A1218" s="595" t="s">
        <v>15362</v>
      </c>
      <c r="B1218" s="595" t="s">
        <v>10752</v>
      </c>
      <c r="C1218" s="445"/>
      <c r="D1218" s="445"/>
      <c r="E1218" s="445"/>
      <c r="F1218" s="445"/>
      <c r="G1218" s="445"/>
      <c r="H1218" s="445"/>
      <c r="I1218" s="445"/>
      <c r="J1218" s="445"/>
      <c r="K1218" s="445"/>
      <c r="L1218" s="445"/>
      <c r="M1218" s="445"/>
      <c r="N1218" s="445"/>
      <c r="O1218" s="445"/>
      <c r="P1218" s="445"/>
    </row>
    <row r="1219" spans="1:16">
      <c r="A1219" s="595" t="s">
        <v>15366</v>
      </c>
      <c r="B1219" s="595" t="s">
        <v>2876</v>
      </c>
      <c r="C1219" s="445"/>
      <c r="D1219" s="445"/>
      <c r="E1219" s="445"/>
      <c r="F1219" s="445"/>
      <c r="G1219" s="445"/>
      <c r="H1219" s="445"/>
      <c r="I1219" s="445"/>
      <c r="J1219" s="445"/>
      <c r="K1219" s="445"/>
      <c r="L1219" s="445"/>
      <c r="M1219" s="445"/>
      <c r="N1219" s="445"/>
      <c r="O1219" s="445"/>
      <c r="P1219" s="445"/>
    </row>
    <row r="1220" spans="1:16">
      <c r="A1220" s="595" t="s">
        <v>15369</v>
      </c>
      <c r="B1220" s="595" t="s">
        <v>11233</v>
      </c>
      <c r="C1220" s="595" t="s">
        <v>8063</v>
      </c>
      <c r="D1220" s="595" t="s">
        <v>15370</v>
      </c>
      <c r="E1220" s="445"/>
      <c r="F1220" s="445"/>
      <c r="G1220" s="445"/>
      <c r="H1220" s="445"/>
      <c r="I1220" s="445"/>
      <c r="J1220" s="445"/>
      <c r="K1220" s="445"/>
      <c r="L1220" s="445"/>
      <c r="M1220" s="445"/>
      <c r="N1220" s="445"/>
      <c r="O1220" s="445"/>
      <c r="P1220" s="445"/>
    </row>
    <row r="1221" spans="1:16">
      <c r="A1221" s="595" t="s">
        <v>15373</v>
      </c>
      <c r="B1221" s="595" t="s">
        <v>15375</v>
      </c>
      <c r="C1221" s="445"/>
      <c r="D1221" s="445"/>
      <c r="E1221" s="445"/>
      <c r="F1221" s="445"/>
      <c r="G1221" s="445"/>
      <c r="H1221" s="445"/>
      <c r="I1221" s="445"/>
      <c r="J1221" s="445"/>
      <c r="K1221" s="445"/>
      <c r="L1221" s="445"/>
      <c r="M1221" s="445"/>
      <c r="N1221" s="445"/>
      <c r="O1221" s="445"/>
      <c r="P1221" s="445"/>
    </row>
    <row r="1222" spans="1:16">
      <c r="A1222" s="595" t="s">
        <v>15376</v>
      </c>
      <c r="B1222" s="595" t="s">
        <v>12733</v>
      </c>
      <c r="C1222" s="595" t="s">
        <v>15377</v>
      </c>
      <c r="D1222" s="595" t="s">
        <v>6873</v>
      </c>
      <c r="E1222" s="595" t="s">
        <v>3740</v>
      </c>
      <c r="F1222" s="445"/>
      <c r="G1222" s="445"/>
      <c r="H1222" s="445"/>
      <c r="I1222" s="445"/>
      <c r="J1222" s="445"/>
      <c r="K1222" s="445"/>
      <c r="L1222" s="445"/>
      <c r="M1222" s="445"/>
      <c r="N1222" s="445"/>
      <c r="O1222" s="445"/>
      <c r="P1222" s="445"/>
    </row>
    <row r="1223" spans="1:16">
      <c r="A1223" s="595" t="s">
        <v>3650</v>
      </c>
      <c r="B1223" s="595" t="s">
        <v>12319</v>
      </c>
      <c r="C1223" s="595" t="s">
        <v>5819</v>
      </c>
      <c r="D1223" s="445"/>
      <c r="E1223" s="445"/>
      <c r="F1223" s="445"/>
      <c r="G1223" s="445"/>
      <c r="H1223" s="445"/>
      <c r="I1223" s="445"/>
      <c r="J1223" s="445"/>
      <c r="K1223" s="445"/>
      <c r="L1223" s="445"/>
      <c r="M1223" s="445"/>
      <c r="N1223" s="445"/>
      <c r="O1223" s="445"/>
      <c r="P1223" s="445"/>
    </row>
    <row r="1224" spans="1:16">
      <c r="A1224" s="595" t="s">
        <v>14799</v>
      </c>
      <c r="B1224" s="595" t="s">
        <v>14813</v>
      </c>
      <c r="C1224" s="445"/>
      <c r="D1224" s="445"/>
      <c r="E1224" s="445"/>
      <c r="F1224" s="445"/>
      <c r="G1224" s="445"/>
      <c r="H1224" s="445"/>
      <c r="I1224" s="445"/>
      <c r="J1224" s="445"/>
      <c r="K1224" s="445"/>
      <c r="L1224" s="445"/>
      <c r="M1224" s="445"/>
      <c r="N1224" s="445"/>
      <c r="O1224" s="445"/>
      <c r="P1224" s="445"/>
    </row>
    <row r="1225" spans="1:16">
      <c r="A1225" s="595" t="s">
        <v>5012</v>
      </c>
      <c r="B1225" s="595" t="s">
        <v>12439</v>
      </c>
      <c r="C1225" s="595" t="s">
        <v>15379</v>
      </c>
      <c r="D1225" s="445"/>
      <c r="E1225" s="445"/>
      <c r="F1225" s="445"/>
      <c r="G1225" s="445"/>
      <c r="H1225" s="445"/>
      <c r="I1225" s="445"/>
      <c r="J1225" s="445"/>
      <c r="K1225" s="445"/>
      <c r="L1225" s="445"/>
      <c r="M1225" s="445"/>
      <c r="N1225" s="445"/>
      <c r="O1225" s="445"/>
      <c r="P1225" s="445"/>
    </row>
    <row r="1226" spans="1:16">
      <c r="A1226" s="595" t="s">
        <v>8499</v>
      </c>
      <c r="B1226" s="595" t="s">
        <v>15380</v>
      </c>
      <c r="C1226" s="595" t="s">
        <v>12604</v>
      </c>
      <c r="D1226" s="595" t="s">
        <v>15381</v>
      </c>
      <c r="E1226" s="595" t="s">
        <v>3060</v>
      </c>
      <c r="F1226" s="595" t="s">
        <v>13867</v>
      </c>
      <c r="G1226" s="445"/>
      <c r="H1226" s="445"/>
      <c r="I1226" s="445"/>
      <c r="J1226" s="445"/>
      <c r="K1226" s="445"/>
      <c r="L1226" s="445"/>
      <c r="M1226" s="445"/>
      <c r="N1226" s="445"/>
      <c r="O1226" s="445"/>
      <c r="P1226" s="445"/>
    </row>
    <row r="1227" spans="1:16">
      <c r="A1227" s="595" t="s">
        <v>6586</v>
      </c>
      <c r="B1227" s="595" t="s">
        <v>15382</v>
      </c>
      <c r="C1227" s="445"/>
      <c r="D1227" s="445"/>
      <c r="E1227" s="445"/>
      <c r="F1227" s="445"/>
      <c r="G1227" s="445"/>
      <c r="H1227" s="445"/>
      <c r="I1227" s="445"/>
      <c r="J1227" s="445"/>
      <c r="K1227" s="445"/>
      <c r="L1227" s="445"/>
      <c r="M1227" s="445"/>
      <c r="N1227" s="445"/>
      <c r="O1227" s="445"/>
      <c r="P1227" s="445"/>
    </row>
    <row r="1228" spans="1:16">
      <c r="A1228" s="595" t="s">
        <v>931</v>
      </c>
      <c r="B1228" s="595" t="s">
        <v>15384</v>
      </c>
      <c r="C1228" s="445"/>
      <c r="D1228" s="445"/>
      <c r="E1228" s="445"/>
      <c r="F1228" s="445"/>
      <c r="G1228" s="445"/>
      <c r="H1228" s="445"/>
      <c r="I1228" s="445"/>
      <c r="J1228" s="445"/>
      <c r="K1228" s="445"/>
      <c r="L1228" s="445"/>
      <c r="M1228" s="445"/>
      <c r="N1228" s="445"/>
      <c r="O1228" s="445"/>
      <c r="P1228" s="445"/>
    </row>
    <row r="1229" spans="1:16">
      <c r="A1229" s="595" t="s">
        <v>15385</v>
      </c>
      <c r="B1229" s="595" t="s">
        <v>15386</v>
      </c>
      <c r="C1229" s="445"/>
      <c r="D1229" s="445"/>
      <c r="E1229" s="445"/>
      <c r="F1229" s="445"/>
      <c r="G1229" s="445"/>
      <c r="H1229" s="445"/>
      <c r="I1229" s="445"/>
      <c r="J1229" s="445"/>
      <c r="K1229" s="445"/>
      <c r="L1229" s="445"/>
      <c r="M1229" s="445"/>
      <c r="N1229" s="445"/>
      <c r="O1229" s="445"/>
      <c r="P1229" s="445"/>
    </row>
    <row r="1230" spans="1:16">
      <c r="A1230" s="595" t="s">
        <v>15387</v>
      </c>
      <c r="B1230" s="595" t="s">
        <v>15388</v>
      </c>
      <c r="C1230" s="595" t="s">
        <v>15391</v>
      </c>
      <c r="D1230" s="595" t="s">
        <v>2060</v>
      </c>
      <c r="E1230" s="445"/>
      <c r="F1230" s="445"/>
      <c r="G1230" s="445"/>
      <c r="H1230" s="445"/>
      <c r="I1230" s="445"/>
      <c r="J1230" s="445"/>
      <c r="K1230" s="445"/>
      <c r="L1230" s="445"/>
      <c r="M1230" s="445"/>
      <c r="N1230" s="445"/>
      <c r="O1230" s="445"/>
      <c r="P1230" s="445"/>
    </row>
    <row r="1231" spans="1:16">
      <c r="A1231" s="595" t="s">
        <v>15392</v>
      </c>
      <c r="B1231" s="595" t="s">
        <v>4940</v>
      </c>
      <c r="C1231" s="595" t="s">
        <v>8231</v>
      </c>
      <c r="D1231" s="595" t="s">
        <v>2499</v>
      </c>
      <c r="E1231" s="445"/>
      <c r="F1231" s="445"/>
      <c r="G1231" s="445"/>
      <c r="H1231" s="445"/>
      <c r="I1231" s="445"/>
      <c r="J1231" s="445"/>
      <c r="K1231" s="445"/>
      <c r="L1231" s="445"/>
      <c r="M1231" s="445"/>
      <c r="N1231" s="445"/>
      <c r="O1231" s="445"/>
      <c r="P1231" s="445"/>
    </row>
    <row r="1232" spans="1:16">
      <c r="A1232" s="595" t="s">
        <v>15393</v>
      </c>
      <c r="B1232" s="595" t="s">
        <v>6505</v>
      </c>
      <c r="C1232" s="445"/>
      <c r="D1232" s="445"/>
      <c r="E1232" s="445"/>
      <c r="F1232" s="445"/>
      <c r="G1232" s="445"/>
      <c r="H1232" s="445"/>
      <c r="I1232" s="445"/>
      <c r="J1232" s="445"/>
      <c r="K1232" s="445"/>
      <c r="L1232" s="445"/>
      <c r="M1232" s="445"/>
      <c r="N1232" s="445"/>
      <c r="O1232" s="445"/>
      <c r="P1232" s="445"/>
    </row>
    <row r="1233" spans="1:16">
      <c r="A1233" s="595" t="s">
        <v>15394</v>
      </c>
      <c r="B1233" s="595" t="s">
        <v>713</v>
      </c>
      <c r="C1233" s="445"/>
      <c r="D1233" s="445"/>
      <c r="E1233" s="445"/>
      <c r="F1233" s="445"/>
      <c r="G1233" s="445"/>
      <c r="H1233" s="445"/>
      <c r="I1233" s="445"/>
      <c r="J1233" s="445"/>
      <c r="K1233" s="445"/>
      <c r="L1233" s="445"/>
      <c r="M1233" s="445"/>
      <c r="N1233" s="445"/>
      <c r="O1233" s="445"/>
      <c r="P1233" s="445"/>
    </row>
    <row r="1234" spans="1:16">
      <c r="A1234" s="595" t="s">
        <v>14944</v>
      </c>
      <c r="B1234" s="595" t="s">
        <v>15396</v>
      </c>
      <c r="C1234" s="445"/>
      <c r="D1234" s="445"/>
      <c r="E1234" s="445"/>
      <c r="F1234" s="445"/>
      <c r="G1234" s="445"/>
      <c r="H1234" s="445"/>
      <c r="I1234" s="445"/>
      <c r="J1234" s="445"/>
      <c r="K1234" s="445"/>
      <c r="L1234" s="445"/>
      <c r="M1234" s="445"/>
      <c r="N1234" s="445"/>
      <c r="O1234" s="445"/>
      <c r="P1234" s="445"/>
    </row>
    <row r="1235" spans="1:16">
      <c r="A1235" s="595" t="s">
        <v>9687</v>
      </c>
      <c r="B1235" s="595" t="s">
        <v>14901</v>
      </c>
      <c r="C1235" s="595" t="s">
        <v>12548</v>
      </c>
      <c r="D1235" s="595" t="s">
        <v>7348</v>
      </c>
      <c r="E1235" s="595" t="s">
        <v>15397</v>
      </c>
      <c r="F1235" s="595" t="s">
        <v>15399</v>
      </c>
      <c r="G1235" s="445"/>
      <c r="H1235" s="445"/>
      <c r="I1235" s="445"/>
      <c r="J1235" s="445"/>
      <c r="K1235" s="445"/>
      <c r="L1235" s="445"/>
      <c r="M1235" s="445"/>
      <c r="N1235" s="445"/>
      <c r="O1235" s="445"/>
      <c r="P1235" s="445"/>
    </row>
    <row r="1236" spans="1:16">
      <c r="A1236" s="595" t="s">
        <v>10907</v>
      </c>
      <c r="B1236" s="595" t="s">
        <v>15401</v>
      </c>
      <c r="C1236" s="445"/>
      <c r="D1236" s="445"/>
      <c r="E1236" s="445"/>
      <c r="F1236" s="445"/>
      <c r="G1236" s="445"/>
      <c r="H1236" s="445"/>
      <c r="I1236" s="445"/>
      <c r="J1236" s="445"/>
      <c r="K1236" s="445"/>
      <c r="L1236" s="445"/>
      <c r="M1236" s="445"/>
      <c r="N1236" s="445"/>
      <c r="O1236" s="445"/>
      <c r="P1236" s="445"/>
    </row>
    <row r="1237" spans="1:16">
      <c r="A1237" s="595" t="s">
        <v>13988</v>
      </c>
      <c r="B1237" s="595" t="s">
        <v>10456</v>
      </c>
      <c r="C1237" s="445"/>
      <c r="D1237" s="445"/>
      <c r="E1237" s="445"/>
      <c r="F1237" s="445"/>
      <c r="G1237" s="445"/>
      <c r="H1237" s="445"/>
      <c r="I1237" s="445"/>
      <c r="J1237" s="445"/>
      <c r="K1237" s="445"/>
      <c r="L1237" s="445"/>
      <c r="M1237" s="445"/>
      <c r="N1237" s="445"/>
      <c r="O1237" s="445"/>
      <c r="P1237" s="445"/>
    </row>
    <row r="1238" spans="1:16">
      <c r="A1238" s="595" t="s">
        <v>15402</v>
      </c>
      <c r="B1238" s="595" t="s">
        <v>14266</v>
      </c>
      <c r="C1238" s="595" t="s">
        <v>13725</v>
      </c>
      <c r="D1238" s="445"/>
      <c r="E1238" s="445"/>
      <c r="F1238" s="445"/>
      <c r="G1238" s="445"/>
      <c r="H1238" s="445"/>
      <c r="I1238" s="445"/>
      <c r="J1238" s="445"/>
      <c r="K1238" s="445"/>
      <c r="L1238" s="445"/>
      <c r="M1238" s="445"/>
      <c r="N1238" s="445"/>
      <c r="O1238" s="445"/>
      <c r="P1238" s="445"/>
    </row>
    <row r="1239" spans="1:16">
      <c r="A1239" s="595" t="s">
        <v>15404</v>
      </c>
      <c r="B1239" s="595" t="s">
        <v>3701</v>
      </c>
      <c r="C1239" s="595" t="s">
        <v>15406</v>
      </c>
      <c r="D1239" s="595" t="s">
        <v>15409</v>
      </c>
      <c r="E1239" s="445"/>
      <c r="F1239" s="445"/>
      <c r="G1239" s="445"/>
      <c r="H1239" s="445"/>
      <c r="I1239" s="445"/>
      <c r="J1239" s="445"/>
      <c r="K1239" s="445"/>
      <c r="L1239" s="445"/>
      <c r="M1239" s="445"/>
      <c r="N1239" s="445"/>
      <c r="O1239" s="445"/>
      <c r="P1239" s="445"/>
    </row>
    <row r="1240" spans="1:16">
      <c r="A1240" s="595" t="s">
        <v>15411</v>
      </c>
      <c r="B1240" s="595" t="s">
        <v>12903</v>
      </c>
      <c r="C1240" s="445"/>
      <c r="D1240" s="445"/>
      <c r="E1240" s="445"/>
      <c r="F1240" s="445"/>
      <c r="G1240" s="445"/>
      <c r="H1240" s="445"/>
      <c r="I1240" s="445"/>
      <c r="J1240" s="445"/>
      <c r="K1240" s="445"/>
      <c r="L1240" s="445"/>
      <c r="M1240" s="445"/>
      <c r="N1240" s="445"/>
      <c r="O1240" s="445"/>
      <c r="P1240" s="445"/>
    </row>
    <row r="1241" spans="1:16">
      <c r="A1241" s="595" t="s">
        <v>1931</v>
      </c>
      <c r="B1241" s="595" t="s">
        <v>15412</v>
      </c>
      <c r="C1241" s="445"/>
      <c r="D1241" s="445"/>
      <c r="E1241" s="445"/>
      <c r="F1241" s="445"/>
      <c r="G1241" s="445"/>
      <c r="H1241" s="445"/>
      <c r="I1241" s="445"/>
      <c r="J1241" s="445"/>
      <c r="K1241" s="445"/>
      <c r="L1241" s="445"/>
      <c r="M1241" s="445"/>
      <c r="N1241" s="445"/>
      <c r="O1241" s="445"/>
      <c r="P1241" s="445"/>
    </row>
    <row r="1242" spans="1:16">
      <c r="A1242" s="595" t="s">
        <v>15413</v>
      </c>
      <c r="B1242" s="595" t="s">
        <v>4963</v>
      </c>
      <c r="C1242" s="445"/>
      <c r="D1242" s="445"/>
      <c r="E1242" s="445"/>
      <c r="F1242" s="445"/>
      <c r="G1242" s="445"/>
      <c r="H1242" s="445"/>
      <c r="I1242" s="445"/>
      <c r="J1242" s="445"/>
      <c r="K1242" s="445"/>
      <c r="L1242" s="445"/>
      <c r="M1242" s="445"/>
      <c r="N1242" s="445"/>
      <c r="O1242" s="445"/>
      <c r="P1242" s="445"/>
    </row>
    <row r="1243" spans="1:16">
      <c r="A1243" s="595" t="s">
        <v>10044</v>
      </c>
      <c r="B1243" s="595" t="s">
        <v>474</v>
      </c>
      <c r="C1243" s="445"/>
      <c r="D1243" s="445"/>
      <c r="E1243" s="445"/>
      <c r="F1243" s="445"/>
      <c r="G1243" s="445"/>
      <c r="H1243" s="445"/>
      <c r="I1243" s="445"/>
      <c r="J1243" s="445"/>
      <c r="K1243" s="445"/>
      <c r="L1243" s="445"/>
      <c r="M1243" s="445"/>
      <c r="N1243" s="445"/>
      <c r="O1243" s="445"/>
      <c r="P1243" s="445"/>
    </row>
    <row r="1244" spans="1:16">
      <c r="A1244" s="595" t="s">
        <v>13807</v>
      </c>
      <c r="B1244" s="595" t="s">
        <v>15414</v>
      </c>
      <c r="C1244" s="595" t="s">
        <v>6344</v>
      </c>
      <c r="D1244" s="595" t="s">
        <v>15415</v>
      </c>
      <c r="E1244" s="445"/>
      <c r="F1244" s="445"/>
      <c r="G1244" s="445"/>
      <c r="H1244" s="445"/>
      <c r="I1244" s="445"/>
      <c r="J1244" s="445"/>
      <c r="K1244" s="445"/>
      <c r="L1244" s="445"/>
      <c r="M1244" s="445"/>
      <c r="N1244" s="445"/>
      <c r="O1244" s="445"/>
      <c r="P1244" s="445"/>
    </row>
    <row r="1245" spans="1:16">
      <c r="A1245" s="595" t="s">
        <v>6230</v>
      </c>
      <c r="B1245" s="595" t="s">
        <v>6509</v>
      </c>
      <c r="C1245" s="445"/>
      <c r="D1245" s="445"/>
      <c r="E1245" s="445"/>
      <c r="F1245" s="445"/>
      <c r="G1245" s="445"/>
      <c r="H1245" s="445"/>
      <c r="I1245" s="445"/>
      <c r="J1245" s="445"/>
      <c r="K1245" s="445"/>
      <c r="L1245" s="445"/>
      <c r="M1245" s="445"/>
      <c r="N1245" s="445"/>
      <c r="O1245" s="445"/>
      <c r="P1245" s="445"/>
    </row>
    <row r="1246" spans="1:16">
      <c r="A1246" s="595" t="s">
        <v>15416</v>
      </c>
      <c r="B1246" s="595" t="s">
        <v>15419</v>
      </c>
      <c r="C1246" s="595" t="s">
        <v>15420</v>
      </c>
      <c r="D1246" s="445"/>
      <c r="E1246" s="445"/>
      <c r="F1246" s="445"/>
      <c r="G1246" s="445"/>
      <c r="H1246" s="445"/>
      <c r="I1246" s="445"/>
      <c r="J1246" s="445"/>
      <c r="K1246" s="445"/>
      <c r="L1246" s="445"/>
      <c r="M1246" s="445"/>
      <c r="N1246" s="445"/>
      <c r="O1246" s="445"/>
      <c r="P1246" s="445"/>
    </row>
    <row r="1247" spans="1:16">
      <c r="A1247" s="595" t="s">
        <v>767</v>
      </c>
      <c r="B1247" s="595" t="s">
        <v>14389</v>
      </c>
      <c r="C1247" s="445"/>
      <c r="D1247" s="445"/>
      <c r="E1247" s="445"/>
      <c r="F1247" s="445"/>
      <c r="G1247" s="445"/>
      <c r="H1247" s="445"/>
      <c r="I1247" s="445"/>
      <c r="J1247" s="445"/>
      <c r="K1247" s="445"/>
      <c r="L1247" s="445"/>
      <c r="M1247" s="445"/>
      <c r="N1247" s="445"/>
      <c r="O1247" s="445"/>
      <c r="P1247" s="445"/>
    </row>
    <row r="1248" spans="1:16">
      <c r="A1248" s="595" t="s">
        <v>12156</v>
      </c>
      <c r="B1248" s="595" t="s">
        <v>15422</v>
      </c>
      <c r="C1248" s="595" t="s">
        <v>15423</v>
      </c>
      <c r="D1248" s="595" t="s">
        <v>6860</v>
      </c>
      <c r="E1248" s="595" t="s">
        <v>4867</v>
      </c>
      <c r="F1248" s="595" t="s">
        <v>15425</v>
      </c>
      <c r="G1248" s="595" t="s">
        <v>2481</v>
      </c>
      <c r="H1248" s="595" t="s">
        <v>15427</v>
      </c>
      <c r="I1248" s="445"/>
      <c r="J1248" s="445"/>
      <c r="K1248" s="445"/>
      <c r="L1248" s="445"/>
      <c r="M1248" s="445"/>
      <c r="N1248" s="445"/>
      <c r="O1248" s="445"/>
      <c r="P1248" s="445"/>
    </row>
    <row r="1249" spans="1:16">
      <c r="A1249" s="595" t="s">
        <v>15429</v>
      </c>
      <c r="B1249" s="595" t="s">
        <v>15431</v>
      </c>
      <c r="C1249" s="595" t="s">
        <v>15432</v>
      </c>
      <c r="D1249" s="595" t="s">
        <v>8030</v>
      </c>
      <c r="E1249" s="445"/>
      <c r="F1249" s="445"/>
      <c r="G1249" s="445"/>
      <c r="H1249" s="445"/>
      <c r="I1249" s="445"/>
      <c r="J1249" s="445"/>
      <c r="K1249" s="445"/>
      <c r="L1249" s="445"/>
      <c r="M1249" s="445"/>
      <c r="N1249" s="445"/>
      <c r="O1249" s="445"/>
      <c r="P1249" s="445"/>
    </row>
    <row r="1250" spans="1:16">
      <c r="A1250" s="595" t="s">
        <v>15434</v>
      </c>
      <c r="B1250" s="595" t="s">
        <v>15435</v>
      </c>
      <c r="C1250" s="595" t="s">
        <v>15437</v>
      </c>
      <c r="D1250" s="595" t="s">
        <v>12733</v>
      </c>
      <c r="E1250" s="445"/>
      <c r="F1250" s="445"/>
      <c r="G1250" s="445"/>
      <c r="H1250" s="445"/>
      <c r="I1250" s="445"/>
      <c r="J1250" s="445"/>
      <c r="K1250" s="445"/>
      <c r="L1250" s="445"/>
      <c r="M1250" s="445"/>
      <c r="N1250" s="445"/>
      <c r="O1250" s="445"/>
      <c r="P1250" s="445"/>
    </row>
    <row r="1251" spans="1:16">
      <c r="A1251" s="595" t="s">
        <v>15438</v>
      </c>
      <c r="B1251" s="595" t="s">
        <v>6645</v>
      </c>
      <c r="C1251" s="595" t="s">
        <v>2177</v>
      </c>
      <c r="D1251" s="445"/>
      <c r="E1251" s="445"/>
      <c r="F1251" s="445"/>
      <c r="G1251" s="445"/>
      <c r="H1251" s="445"/>
      <c r="I1251" s="445"/>
      <c r="J1251" s="445"/>
      <c r="K1251" s="445"/>
      <c r="L1251" s="445"/>
      <c r="M1251" s="445"/>
      <c r="N1251" s="445"/>
      <c r="O1251" s="445"/>
      <c r="P1251" s="445"/>
    </row>
    <row r="1252" spans="1:16">
      <c r="A1252" s="595" t="s">
        <v>12535</v>
      </c>
      <c r="B1252" s="595" t="s">
        <v>15439</v>
      </c>
      <c r="C1252" s="595" t="s">
        <v>15442</v>
      </c>
      <c r="D1252" s="595" t="s">
        <v>5657</v>
      </c>
      <c r="E1252" s="445"/>
      <c r="F1252" s="445"/>
      <c r="G1252" s="445"/>
      <c r="H1252" s="445"/>
      <c r="I1252" s="445"/>
      <c r="J1252" s="445"/>
      <c r="K1252" s="445"/>
      <c r="L1252" s="445"/>
      <c r="M1252" s="445"/>
      <c r="N1252" s="445"/>
      <c r="O1252" s="445"/>
      <c r="P1252" s="445"/>
    </row>
    <row r="1253" spans="1:16">
      <c r="A1253" s="595" t="s">
        <v>11072</v>
      </c>
      <c r="B1253" s="595" t="s">
        <v>15443</v>
      </c>
      <c r="C1253" s="445"/>
      <c r="D1253" s="445"/>
      <c r="E1253" s="445"/>
      <c r="F1253" s="445"/>
      <c r="G1253" s="445"/>
      <c r="H1253" s="445"/>
      <c r="I1253" s="445"/>
      <c r="J1253" s="445"/>
      <c r="K1253" s="445"/>
      <c r="L1253" s="445"/>
      <c r="M1253" s="445"/>
      <c r="N1253" s="445"/>
      <c r="O1253" s="445"/>
      <c r="P1253" s="445"/>
    </row>
    <row r="1254" spans="1:16">
      <c r="A1254" s="595" t="s">
        <v>15444</v>
      </c>
      <c r="B1254" s="595" t="s">
        <v>15445</v>
      </c>
      <c r="C1254" s="595" t="s">
        <v>1098</v>
      </c>
      <c r="D1254" s="595" t="s">
        <v>15447</v>
      </c>
      <c r="E1254" s="595" t="s">
        <v>13107</v>
      </c>
      <c r="F1254" s="445"/>
      <c r="G1254" s="445"/>
      <c r="H1254" s="445"/>
      <c r="I1254" s="445"/>
      <c r="J1254" s="445"/>
      <c r="K1254" s="445"/>
      <c r="L1254" s="445"/>
      <c r="M1254" s="445"/>
      <c r="N1254" s="445"/>
      <c r="O1254" s="445"/>
      <c r="P1254" s="445"/>
    </row>
    <row r="1255" spans="1:16">
      <c r="A1255" s="595" t="s">
        <v>15448</v>
      </c>
      <c r="B1255" s="595" t="s">
        <v>4297</v>
      </c>
      <c r="C1255" s="595" t="s">
        <v>13020</v>
      </c>
      <c r="D1255" s="595" t="s">
        <v>13851</v>
      </c>
      <c r="E1255" s="595" t="s">
        <v>5319</v>
      </c>
      <c r="F1255" s="445"/>
      <c r="G1255" s="445"/>
      <c r="H1255" s="445"/>
      <c r="I1255" s="445"/>
      <c r="J1255" s="445"/>
      <c r="K1255" s="445"/>
      <c r="L1255" s="445"/>
      <c r="M1255" s="445"/>
      <c r="N1255" s="445"/>
      <c r="O1255" s="445"/>
      <c r="P1255" s="445"/>
    </row>
    <row r="1256" spans="1:16">
      <c r="A1256" s="595" t="s">
        <v>12525</v>
      </c>
      <c r="B1256" s="595" t="s">
        <v>11819</v>
      </c>
      <c r="C1256" s="595" t="s">
        <v>15450</v>
      </c>
      <c r="D1256" s="445"/>
      <c r="E1256" s="445"/>
      <c r="F1256" s="445"/>
      <c r="G1256" s="445"/>
      <c r="H1256" s="445"/>
      <c r="I1256" s="445"/>
      <c r="J1256" s="445"/>
      <c r="K1256" s="445"/>
      <c r="L1256" s="445"/>
      <c r="M1256" s="445"/>
      <c r="N1256" s="445"/>
      <c r="O1256" s="445"/>
      <c r="P1256" s="445"/>
    </row>
    <row r="1257" spans="1:16">
      <c r="A1257" s="595" t="s">
        <v>15452</v>
      </c>
      <c r="B1257" s="595" t="s">
        <v>15454</v>
      </c>
      <c r="C1257" s="595" t="s">
        <v>1935</v>
      </c>
      <c r="D1257" s="445"/>
      <c r="E1257" s="445"/>
      <c r="F1257" s="445"/>
      <c r="G1257" s="445"/>
      <c r="H1257" s="445"/>
      <c r="I1257" s="445"/>
      <c r="J1257" s="445"/>
      <c r="K1257" s="445"/>
      <c r="L1257" s="445"/>
      <c r="M1257" s="445"/>
      <c r="N1257" s="445"/>
      <c r="O1257" s="445"/>
      <c r="P1257" s="445"/>
    </row>
    <row r="1258" spans="1:16">
      <c r="A1258" s="595" t="s">
        <v>4937</v>
      </c>
      <c r="B1258" s="595" t="s">
        <v>15455</v>
      </c>
      <c r="C1258" s="595" t="s">
        <v>15458</v>
      </c>
      <c r="D1258" s="445"/>
      <c r="E1258" s="445"/>
      <c r="F1258" s="445"/>
      <c r="G1258" s="445"/>
      <c r="H1258" s="445"/>
      <c r="I1258" s="445"/>
      <c r="J1258" s="445"/>
      <c r="K1258" s="445"/>
      <c r="L1258" s="445"/>
      <c r="M1258" s="445"/>
      <c r="N1258" s="445"/>
      <c r="O1258" s="445"/>
      <c r="P1258" s="445"/>
    </row>
    <row r="1259" spans="1:16">
      <c r="A1259" s="595" t="s">
        <v>15460</v>
      </c>
      <c r="B1259" s="595" t="s">
        <v>15461</v>
      </c>
      <c r="C1259" s="445"/>
      <c r="D1259" s="445"/>
      <c r="E1259" s="445"/>
      <c r="F1259" s="445"/>
      <c r="G1259" s="445"/>
      <c r="H1259" s="445"/>
      <c r="I1259" s="445"/>
      <c r="J1259" s="445"/>
      <c r="K1259" s="445"/>
      <c r="L1259" s="445"/>
      <c r="M1259" s="445"/>
      <c r="N1259" s="445"/>
      <c r="O1259" s="445"/>
      <c r="P1259" s="445"/>
    </row>
    <row r="1260" spans="1:16">
      <c r="A1260" s="595" t="s">
        <v>15462</v>
      </c>
      <c r="B1260" s="595" t="s">
        <v>3481</v>
      </c>
      <c r="C1260" s="595" t="s">
        <v>13145</v>
      </c>
      <c r="D1260" s="595" t="s">
        <v>1035</v>
      </c>
      <c r="E1260" s="595" t="s">
        <v>14330</v>
      </c>
      <c r="F1260" s="445"/>
      <c r="G1260" s="445"/>
      <c r="H1260" s="445"/>
      <c r="I1260" s="445"/>
      <c r="J1260" s="445"/>
      <c r="K1260" s="445"/>
      <c r="L1260" s="445"/>
      <c r="M1260" s="445"/>
      <c r="N1260" s="445"/>
      <c r="O1260" s="445"/>
      <c r="P1260" s="445"/>
    </row>
    <row r="1261" spans="1:16">
      <c r="A1261" s="595" t="s">
        <v>15463</v>
      </c>
      <c r="B1261" s="595" t="s">
        <v>15464</v>
      </c>
      <c r="C1261" s="595" t="s">
        <v>15465</v>
      </c>
      <c r="D1261" s="445"/>
      <c r="E1261" s="445"/>
      <c r="F1261" s="445"/>
      <c r="G1261" s="445"/>
      <c r="H1261" s="445"/>
      <c r="I1261" s="445"/>
      <c r="J1261" s="445"/>
      <c r="K1261" s="445"/>
      <c r="L1261" s="445"/>
      <c r="M1261" s="445"/>
      <c r="N1261" s="445"/>
      <c r="O1261" s="445"/>
      <c r="P1261" s="445"/>
    </row>
    <row r="1262" spans="1:16">
      <c r="A1262" s="595" t="s">
        <v>15466</v>
      </c>
      <c r="B1262" s="595" t="s">
        <v>15468</v>
      </c>
      <c r="C1262" s="595" t="s">
        <v>4297</v>
      </c>
      <c r="D1262" s="445"/>
      <c r="E1262" s="445"/>
      <c r="F1262" s="445"/>
      <c r="G1262" s="445"/>
      <c r="H1262" s="445"/>
      <c r="I1262" s="445"/>
      <c r="J1262" s="445"/>
      <c r="K1262" s="445"/>
      <c r="L1262" s="445"/>
      <c r="M1262" s="445"/>
      <c r="N1262" s="445"/>
      <c r="O1262" s="445"/>
      <c r="P1262" s="445"/>
    </row>
    <row r="1263" spans="1:16">
      <c r="A1263" s="595" t="s">
        <v>15469</v>
      </c>
      <c r="B1263" s="595" t="s">
        <v>2743</v>
      </c>
      <c r="C1263" s="595" t="s">
        <v>15471</v>
      </c>
      <c r="D1263" s="595" t="s">
        <v>6799</v>
      </c>
      <c r="E1263" s="445"/>
      <c r="F1263" s="445"/>
      <c r="G1263" s="445"/>
      <c r="H1263" s="445"/>
      <c r="I1263" s="445"/>
      <c r="J1263" s="445"/>
      <c r="K1263" s="445"/>
      <c r="L1263" s="445"/>
      <c r="M1263" s="445"/>
      <c r="N1263" s="445"/>
      <c r="O1263" s="445"/>
      <c r="P1263" s="445"/>
    </row>
    <row r="1264" spans="1:16">
      <c r="A1264" s="595" t="s">
        <v>15475</v>
      </c>
      <c r="B1264" s="595" t="s">
        <v>3722</v>
      </c>
      <c r="C1264" s="595" t="s">
        <v>15476</v>
      </c>
      <c r="D1264" s="445"/>
      <c r="E1264" s="445"/>
      <c r="F1264" s="445"/>
      <c r="G1264" s="445"/>
      <c r="H1264" s="445"/>
      <c r="I1264" s="445"/>
      <c r="J1264" s="445"/>
      <c r="K1264" s="445"/>
      <c r="L1264" s="445"/>
      <c r="M1264" s="445"/>
      <c r="N1264" s="445"/>
      <c r="O1264" s="445"/>
      <c r="P1264" s="445"/>
    </row>
    <row r="1265" spans="1:16">
      <c r="A1265" s="595" t="s">
        <v>2854</v>
      </c>
      <c r="B1265" s="595" t="s">
        <v>15477</v>
      </c>
      <c r="C1265" s="445"/>
      <c r="D1265" s="445"/>
      <c r="E1265" s="445"/>
      <c r="F1265" s="445"/>
      <c r="G1265" s="445"/>
      <c r="H1265" s="445"/>
      <c r="I1265" s="445"/>
      <c r="J1265" s="445"/>
      <c r="K1265" s="445"/>
      <c r="L1265" s="445"/>
      <c r="M1265" s="445"/>
      <c r="N1265" s="445"/>
      <c r="O1265" s="445"/>
      <c r="P1265" s="445"/>
    </row>
    <row r="1266" spans="1:16">
      <c r="A1266" s="595" t="s">
        <v>8843</v>
      </c>
      <c r="B1266" s="595" t="s">
        <v>12987</v>
      </c>
      <c r="C1266" s="595" t="s">
        <v>10319</v>
      </c>
      <c r="D1266" s="595" t="s">
        <v>15478</v>
      </c>
      <c r="E1266" s="445"/>
      <c r="F1266" s="445"/>
      <c r="G1266" s="445"/>
      <c r="H1266" s="445"/>
      <c r="I1266" s="445"/>
      <c r="J1266" s="445"/>
      <c r="K1266" s="445"/>
      <c r="L1266" s="445"/>
      <c r="M1266" s="445"/>
      <c r="N1266" s="445"/>
      <c r="O1266" s="445"/>
      <c r="P1266" s="445"/>
    </row>
    <row r="1267" spans="1:16">
      <c r="A1267" s="595" t="s">
        <v>9930</v>
      </c>
      <c r="B1267" s="595" t="s">
        <v>15480</v>
      </c>
      <c r="C1267" s="445"/>
      <c r="D1267" s="445"/>
      <c r="E1267" s="445"/>
      <c r="F1267" s="445"/>
      <c r="G1267" s="445"/>
      <c r="H1267" s="445"/>
      <c r="I1267" s="445"/>
      <c r="J1267" s="445"/>
      <c r="K1267" s="445"/>
      <c r="L1267" s="445"/>
      <c r="M1267" s="445"/>
      <c r="N1267" s="445"/>
      <c r="O1267" s="445"/>
      <c r="P1267" s="445"/>
    </row>
    <row r="1268" spans="1:16">
      <c r="A1268" s="595" t="s">
        <v>15481</v>
      </c>
      <c r="B1268" s="595" t="s">
        <v>15482</v>
      </c>
      <c r="C1268" s="595" t="s">
        <v>15483</v>
      </c>
      <c r="D1268" s="595" t="s">
        <v>15486</v>
      </c>
      <c r="E1268" s="595" t="s">
        <v>13107</v>
      </c>
      <c r="F1268" s="445"/>
      <c r="G1268" s="445"/>
      <c r="H1268" s="445"/>
      <c r="I1268" s="445"/>
      <c r="J1268" s="445"/>
      <c r="K1268" s="445"/>
      <c r="L1268" s="445"/>
      <c r="M1268" s="445"/>
      <c r="N1268" s="445"/>
      <c r="O1268" s="445"/>
      <c r="P1268" s="445"/>
    </row>
    <row r="1269" spans="1:16">
      <c r="A1269" s="595" t="s">
        <v>15487</v>
      </c>
      <c r="B1269" s="595" t="s">
        <v>13170</v>
      </c>
      <c r="C1269" s="445"/>
      <c r="D1269" s="445"/>
      <c r="E1269" s="445"/>
      <c r="F1269" s="445"/>
      <c r="G1269" s="445"/>
      <c r="H1269" s="445"/>
      <c r="I1269" s="445"/>
      <c r="J1269" s="445"/>
      <c r="K1269" s="445"/>
      <c r="L1269" s="445"/>
      <c r="M1269" s="445"/>
      <c r="N1269" s="445"/>
      <c r="O1269" s="445"/>
      <c r="P1269" s="445"/>
    </row>
    <row r="1270" spans="1:16">
      <c r="A1270" s="595" t="s">
        <v>2767</v>
      </c>
      <c r="B1270" s="595" t="s">
        <v>101</v>
      </c>
      <c r="C1270" s="595" t="s">
        <v>4948</v>
      </c>
      <c r="D1270" s="595" t="s">
        <v>15488</v>
      </c>
      <c r="E1270" s="445"/>
      <c r="F1270" s="445"/>
      <c r="G1270" s="445"/>
      <c r="H1270" s="445"/>
      <c r="I1270" s="445"/>
      <c r="J1270" s="445"/>
      <c r="K1270" s="445"/>
      <c r="L1270" s="445"/>
      <c r="M1270" s="445"/>
      <c r="N1270" s="445"/>
      <c r="O1270" s="445"/>
      <c r="P1270" s="445"/>
    </row>
    <row r="1271" spans="1:16">
      <c r="A1271" s="595" t="s">
        <v>15490</v>
      </c>
      <c r="B1271" s="595" t="s">
        <v>15492</v>
      </c>
      <c r="C1271" s="595" t="s">
        <v>12733</v>
      </c>
      <c r="D1271" s="595" t="s">
        <v>15453</v>
      </c>
      <c r="E1271" s="445"/>
      <c r="F1271" s="445"/>
      <c r="G1271" s="445"/>
      <c r="H1271" s="445"/>
      <c r="I1271" s="445"/>
      <c r="J1271" s="445"/>
      <c r="K1271" s="445"/>
      <c r="L1271" s="445"/>
      <c r="M1271" s="445"/>
      <c r="N1271" s="445"/>
      <c r="O1271" s="445"/>
      <c r="P1271" s="445"/>
    </row>
    <row r="1272" spans="1:16">
      <c r="A1272" s="595" t="s">
        <v>4586</v>
      </c>
      <c r="B1272" s="595" t="s">
        <v>6509</v>
      </c>
      <c r="C1272" s="595" t="s">
        <v>12077</v>
      </c>
      <c r="D1272" s="595" t="s">
        <v>15493</v>
      </c>
      <c r="E1272" s="595" t="s">
        <v>5331</v>
      </c>
      <c r="F1272" s="595" t="s">
        <v>15494</v>
      </c>
      <c r="G1272" s="445"/>
      <c r="H1272" s="445"/>
      <c r="I1272" s="445"/>
      <c r="J1272" s="445"/>
      <c r="K1272" s="445"/>
      <c r="L1272" s="445"/>
      <c r="M1272" s="445"/>
      <c r="N1272" s="445"/>
      <c r="O1272" s="445"/>
      <c r="P1272" s="445"/>
    </row>
    <row r="1273" spans="1:16">
      <c r="A1273" s="595" t="s">
        <v>909</v>
      </c>
      <c r="B1273" s="595" t="s">
        <v>4445</v>
      </c>
      <c r="C1273" s="445"/>
      <c r="D1273" s="445"/>
      <c r="E1273" s="445"/>
      <c r="F1273" s="445"/>
      <c r="G1273" s="445"/>
      <c r="H1273" s="445"/>
      <c r="I1273" s="445"/>
      <c r="J1273" s="445"/>
      <c r="K1273" s="445"/>
      <c r="L1273" s="445"/>
      <c r="M1273" s="445"/>
      <c r="N1273" s="445"/>
      <c r="O1273" s="445"/>
      <c r="P1273" s="445"/>
    </row>
    <row r="1274" spans="1:16">
      <c r="A1274" s="595" t="s">
        <v>15496</v>
      </c>
      <c r="B1274" s="595" t="s">
        <v>7195</v>
      </c>
      <c r="C1274" s="595" t="s">
        <v>4297</v>
      </c>
      <c r="D1274" s="595" t="s">
        <v>15389</v>
      </c>
      <c r="E1274" s="595" t="s">
        <v>15497</v>
      </c>
      <c r="F1274" s="595" t="s">
        <v>14647</v>
      </c>
      <c r="G1274" s="445"/>
      <c r="H1274" s="445"/>
      <c r="I1274" s="445"/>
      <c r="J1274" s="445"/>
      <c r="K1274" s="445"/>
      <c r="L1274" s="445"/>
      <c r="M1274" s="445"/>
      <c r="N1274" s="445"/>
      <c r="O1274" s="445"/>
      <c r="P1274" s="445"/>
    </row>
    <row r="1275" spans="1:16">
      <c r="A1275" s="595" t="s">
        <v>10232</v>
      </c>
      <c r="B1275" s="595" t="s">
        <v>5407</v>
      </c>
      <c r="C1275" s="445"/>
      <c r="D1275" s="445"/>
      <c r="E1275" s="445"/>
      <c r="F1275" s="445"/>
      <c r="G1275" s="445"/>
      <c r="H1275" s="445"/>
      <c r="I1275" s="445"/>
      <c r="J1275" s="445"/>
      <c r="K1275" s="445"/>
      <c r="L1275" s="445"/>
      <c r="M1275" s="445"/>
      <c r="N1275" s="445"/>
      <c r="O1275" s="445"/>
      <c r="P1275" s="445"/>
    </row>
    <row r="1276" spans="1:16">
      <c r="A1276" s="595" t="s">
        <v>15499</v>
      </c>
      <c r="B1276" s="595" t="s">
        <v>13438</v>
      </c>
      <c r="C1276" s="445"/>
      <c r="D1276" s="445"/>
      <c r="E1276" s="445"/>
      <c r="F1276" s="445"/>
      <c r="G1276" s="445"/>
      <c r="H1276" s="445"/>
      <c r="I1276" s="445"/>
      <c r="J1276" s="445"/>
      <c r="K1276" s="445"/>
      <c r="L1276" s="445"/>
      <c r="M1276" s="445"/>
      <c r="N1276" s="445"/>
      <c r="O1276" s="445"/>
      <c r="P1276" s="445"/>
    </row>
    <row r="1277" spans="1:16">
      <c r="A1277" s="595" t="s">
        <v>11849</v>
      </c>
      <c r="B1277" s="595" t="s">
        <v>10319</v>
      </c>
      <c r="C1277" s="445"/>
      <c r="D1277" s="445"/>
      <c r="E1277" s="445"/>
      <c r="F1277" s="445"/>
      <c r="G1277" s="445"/>
      <c r="H1277" s="445"/>
      <c r="I1277" s="445"/>
      <c r="J1277" s="445"/>
      <c r="K1277" s="445"/>
      <c r="L1277" s="445"/>
      <c r="M1277" s="445"/>
      <c r="N1277" s="445"/>
      <c r="O1277" s="445"/>
      <c r="P1277" s="445"/>
    </row>
    <row r="1278" spans="1:16">
      <c r="A1278" s="595" t="s">
        <v>15501</v>
      </c>
      <c r="B1278" s="595" t="s">
        <v>1150</v>
      </c>
      <c r="C1278" s="595" t="s">
        <v>13502</v>
      </c>
      <c r="D1278" s="595" t="s">
        <v>12117</v>
      </c>
      <c r="E1278" s="595" t="s">
        <v>3249</v>
      </c>
      <c r="F1278" s="595" t="s">
        <v>10503</v>
      </c>
      <c r="G1278" s="445"/>
      <c r="H1278" s="445"/>
      <c r="I1278" s="445"/>
      <c r="J1278" s="445"/>
      <c r="K1278" s="445"/>
      <c r="L1278" s="445"/>
      <c r="M1278" s="445"/>
      <c r="N1278" s="445"/>
      <c r="O1278" s="445"/>
      <c r="P1278" s="445"/>
    </row>
    <row r="1279" spans="1:16">
      <c r="A1279" s="595" t="s">
        <v>7840</v>
      </c>
      <c r="B1279" s="595" t="s">
        <v>15492</v>
      </c>
      <c r="C1279" s="595" t="s">
        <v>1848</v>
      </c>
      <c r="D1279" s="445"/>
      <c r="E1279" s="445"/>
      <c r="F1279" s="445"/>
      <c r="G1279" s="445"/>
      <c r="H1279" s="445"/>
      <c r="I1279" s="445"/>
      <c r="J1279" s="445"/>
      <c r="K1279" s="445"/>
      <c r="L1279" s="445"/>
      <c r="M1279" s="445"/>
      <c r="N1279" s="445"/>
      <c r="O1279" s="445"/>
      <c r="P1279" s="445"/>
    </row>
    <row r="1280" spans="1:16">
      <c r="A1280" s="595" t="s">
        <v>13863</v>
      </c>
      <c r="B1280" s="595" t="s">
        <v>15502</v>
      </c>
      <c r="C1280" s="445"/>
      <c r="D1280" s="445"/>
      <c r="E1280" s="445"/>
      <c r="F1280" s="445"/>
      <c r="G1280" s="445"/>
      <c r="H1280" s="445"/>
      <c r="I1280" s="445"/>
      <c r="J1280" s="445"/>
      <c r="K1280" s="445"/>
      <c r="L1280" s="445"/>
      <c r="M1280" s="445"/>
      <c r="N1280" s="445"/>
      <c r="O1280" s="445"/>
      <c r="P1280" s="445"/>
    </row>
    <row r="1281" spans="1:16">
      <c r="A1281" s="595" t="s">
        <v>13341</v>
      </c>
      <c r="B1281" s="595" t="s">
        <v>15504</v>
      </c>
      <c r="C1281" s="445"/>
      <c r="D1281" s="445"/>
      <c r="E1281" s="445"/>
      <c r="F1281" s="445"/>
      <c r="G1281" s="445"/>
      <c r="H1281" s="445"/>
      <c r="I1281" s="445"/>
      <c r="J1281" s="445"/>
      <c r="K1281" s="445"/>
      <c r="L1281" s="445"/>
      <c r="M1281" s="445"/>
      <c r="N1281" s="445"/>
      <c r="O1281" s="445"/>
      <c r="P1281" s="445"/>
    </row>
    <row r="1282" spans="1:16">
      <c r="A1282" s="595" t="s">
        <v>15506</v>
      </c>
      <c r="B1282" s="595" t="s">
        <v>15507</v>
      </c>
      <c r="C1282" s="445"/>
      <c r="D1282" s="445"/>
      <c r="E1282" s="445"/>
      <c r="F1282" s="445"/>
      <c r="G1282" s="445"/>
      <c r="H1282" s="445"/>
      <c r="I1282" s="445"/>
      <c r="J1282" s="445"/>
      <c r="K1282" s="445"/>
      <c r="L1282" s="445"/>
      <c r="M1282" s="445"/>
      <c r="N1282" s="445"/>
      <c r="O1282" s="445"/>
      <c r="P1282" s="445"/>
    </row>
    <row r="1283" spans="1:16">
      <c r="A1283" s="595" t="s">
        <v>15508</v>
      </c>
      <c r="B1283" s="595" t="s">
        <v>15512</v>
      </c>
      <c r="C1283" s="595" t="s">
        <v>7452</v>
      </c>
      <c r="D1283" s="445"/>
      <c r="E1283" s="445"/>
      <c r="F1283" s="445"/>
      <c r="G1283" s="445"/>
      <c r="H1283" s="445"/>
      <c r="I1283" s="445"/>
      <c r="J1283" s="445"/>
      <c r="K1283" s="445"/>
      <c r="L1283" s="445"/>
      <c r="M1283" s="445"/>
      <c r="N1283" s="445"/>
      <c r="O1283" s="445"/>
      <c r="P1283" s="445"/>
    </row>
    <row r="1284" spans="1:16">
      <c r="A1284" s="595" t="s">
        <v>15514</v>
      </c>
      <c r="B1284" s="595" t="s">
        <v>15516</v>
      </c>
      <c r="C1284" s="595" t="s">
        <v>10764</v>
      </c>
      <c r="D1284" s="445"/>
      <c r="E1284" s="445"/>
      <c r="F1284" s="445"/>
      <c r="G1284" s="445"/>
      <c r="H1284" s="445"/>
      <c r="I1284" s="445"/>
      <c r="J1284" s="445"/>
      <c r="K1284" s="445"/>
      <c r="L1284" s="445"/>
      <c r="M1284" s="445"/>
      <c r="N1284" s="445"/>
      <c r="O1284" s="445"/>
      <c r="P1284" s="445"/>
    </row>
    <row r="1285" spans="1:16">
      <c r="A1285" s="595" t="s">
        <v>15518</v>
      </c>
      <c r="B1285" s="595" t="s">
        <v>1105</v>
      </c>
      <c r="C1285" s="595" t="s">
        <v>8887</v>
      </c>
      <c r="D1285" s="595" t="s">
        <v>15182</v>
      </c>
      <c r="E1285" s="445"/>
      <c r="F1285" s="445"/>
      <c r="G1285" s="445"/>
      <c r="H1285" s="445"/>
      <c r="I1285" s="445"/>
      <c r="J1285" s="445"/>
      <c r="K1285" s="445"/>
      <c r="L1285" s="445"/>
      <c r="M1285" s="445"/>
      <c r="N1285" s="445"/>
      <c r="O1285" s="445"/>
      <c r="P1285" s="445"/>
    </row>
    <row r="1286" spans="1:16">
      <c r="A1286" s="595" t="s">
        <v>3842</v>
      </c>
      <c r="B1286" s="595" t="s">
        <v>3533</v>
      </c>
      <c r="C1286" s="595" t="s">
        <v>13968</v>
      </c>
      <c r="D1286" s="595" t="s">
        <v>15519</v>
      </c>
      <c r="E1286" s="445"/>
      <c r="F1286" s="445"/>
      <c r="G1286" s="445"/>
      <c r="H1286" s="445"/>
      <c r="I1286" s="445"/>
      <c r="J1286" s="445"/>
      <c r="K1286" s="445"/>
      <c r="L1286" s="445"/>
      <c r="M1286" s="445"/>
      <c r="N1286" s="445"/>
      <c r="O1286" s="445"/>
      <c r="P1286" s="445"/>
    </row>
    <row r="1287" spans="1:16">
      <c r="A1287" s="595" t="s">
        <v>285</v>
      </c>
      <c r="B1287" s="595" t="s">
        <v>11673</v>
      </c>
      <c r="C1287" s="595" t="s">
        <v>3559</v>
      </c>
      <c r="D1287" s="595" t="s">
        <v>15520</v>
      </c>
      <c r="E1287" s="595" t="s">
        <v>15521</v>
      </c>
      <c r="F1287" s="445"/>
      <c r="G1287" s="445"/>
      <c r="H1287" s="445"/>
      <c r="I1287" s="445"/>
      <c r="J1287" s="445"/>
      <c r="K1287" s="445"/>
      <c r="L1287" s="445"/>
      <c r="M1287" s="445"/>
      <c r="N1287" s="445"/>
      <c r="O1287" s="445"/>
      <c r="P1287" s="445"/>
    </row>
    <row r="1288" spans="1:16">
      <c r="A1288" s="595" t="s">
        <v>15522</v>
      </c>
      <c r="B1288" s="595" t="s">
        <v>2753</v>
      </c>
      <c r="C1288" s="595" t="s">
        <v>7547</v>
      </c>
      <c r="D1288" s="595" t="s">
        <v>9033</v>
      </c>
      <c r="E1288" s="445"/>
      <c r="F1288" s="445"/>
      <c r="G1288" s="445"/>
      <c r="H1288" s="445"/>
      <c r="I1288" s="445"/>
      <c r="J1288" s="445"/>
      <c r="K1288" s="445"/>
      <c r="L1288" s="445"/>
      <c r="M1288" s="445"/>
      <c r="N1288" s="445"/>
      <c r="O1288" s="445"/>
      <c r="P1288" s="445"/>
    </row>
    <row r="1289" spans="1:16">
      <c r="A1289" s="595" t="s">
        <v>12298</v>
      </c>
      <c r="B1289" s="595" t="s">
        <v>15524</v>
      </c>
      <c r="C1289" s="595" t="s">
        <v>2153</v>
      </c>
      <c r="D1289" s="595" t="s">
        <v>13077</v>
      </c>
      <c r="E1289" s="445"/>
      <c r="F1289" s="445"/>
      <c r="G1289" s="445"/>
      <c r="H1289" s="445"/>
      <c r="I1289" s="445"/>
      <c r="J1289" s="445"/>
      <c r="K1289" s="445"/>
      <c r="L1289" s="445"/>
      <c r="M1289" s="445"/>
      <c r="N1289" s="445"/>
      <c r="O1289" s="445"/>
      <c r="P1289" s="445"/>
    </row>
    <row r="1290" spans="1:16">
      <c r="A1290" s="595" t="s">
        <v>15525</v>
      </c>
      <c r="B1290" s="595" t="s">
        <v>15526</v>
      </c>
      <c r="C1290" s="595" t="s">
        <v>15528</v>
      </c>
      <c r="D1290" s="445"/>
      <c r="E1290" s="445"/>
      <c r="F1290" s="445"/>
      <c r="G1290" s="445"/>
      <c r="H1290" s="445"/>
      <c r="I1290" s="445"/>
      <c r="J1290" s="445"/>
      <c r="K1290" s="445"/>
      <c r="L1290" s="445"/>
      <c r="M1290" s="445"/>
      <c r="N1290" s="445"/>
      <c r="O1290" s="445"/>
      <c r="P1290" s="445"/>
    </row>
    <row r="1291" spans="1:16">
      <c r="A1291" s="595" t="s">
        <v>12097</v>
      </c>
      <c r="B1291" s="595" t="s">
        <v>15529</v>
      </c>
      <c r="C1291" s="595" t="s">
        <v>15531</v>
      </c>
      <c r="D1291" s="595" t="s">
        <v>15532</v>
      </c>
      <c r="E1291" s="595" t="s">
        <v>728</v>
      </c>
      <c r="F1291" s="595" t="s">
        <v>15533</v>
      </c>
      <c r="G1291" s="445"/>
      <c r="H1291" s="445"/>
      <c r="I1291" s="445"/>
      <c r="J1291" s="445"/>
      <c r="K1291" s="445"/>
      <c r="L1291" s="445"/>
      <c r="M1291" s="445"/>
      <c r="N1291" s="445"/>
      <c r="O1291" s="445"/>
      <c r="P1291" s="445"/>
    </row>
    <row r="1292" spans="1:16">
      <c r="A1292" s="595" t="s">
        <v>14412</v>
      </c>
      <c r="B1292" s="595" t="s">
        <v>13066</v>
      </c>
      <c r="C1292" s="445"/>
      <c r="D1292" s="445"/>
      <c r="E1292" s="445"/>
      <c r="F1292" s="445"/>
      <c r="G1292" s="445"/>
      <c r="H1292" s="445"/>
      <c r="I1292" s="445"/>
      <c r="J1292" s="445"/>
      <c r="K1292" s="445"/>
      <c r="L1292" s="445"/>
      <c r="M1292" s="445"/>
      <c r="N1292" s="445"/>
      <c r="O1292" s="445"/>
      <c r="P1292" s="445"/>
    </row>
    <row r="1293" spans="1:16">
      <c r="A1293" s="595" t="s">
        <v>6969</v>
      </c>
      <c r="B1293" s="595" t="s">
        <v>15534</v>
      </c>
      <c r="C1293" s="595" t="s">
        <v>15536</v>
      </c>
      <c r="D1293" s="595" t="s">
        <v>15537</v>
      </c>
      <c r="E1293" s="595" t="s">
        <v>10481</v>
      </c>
      <c r="F1293" s="595" t="s">
        <v>15539</v>
      </c>
      <c r="G1293" s="445"/>
      <c r="H1293" s="445"/>
      <c r="I1293" s="445"/>
      <c r="J1293" s="445"/>
      <c r="K1293" s="445"/>
      <c r="L1293" s="445"/>
      <c r="M1293" s="445"/>
      <c r="N1293" s="445"/>
      <c r="O1293" s="445"/>
      <c r="P1293" s="445"/>
    </row>
    <row r="1294" spans="1:16">
      <c r="A1294" s="595" t="s">
        <v>6736</v>
      </c>
      <c r="B1294" s="595" t="s">
        <v>7148</v>
      </c>
      <c r="C1294" s="595" t="s">
        <v>8607</v>
      </c>
      <c r="D1294" s="595" t="s">
        <v>13093</v>
      </c>
      <c r="E1294" s="595" t="s">
        <v>15540</v>
      </c>
      <c r="F1294" s="445"/>
      <c r="G1294" s="445"/>
      <c r="H1294" s="445"/>
      <c r="I1294" s="445"/>
      <c r="J1294" s="445"/>
      <c r="K1294" s="445"/>
      <c r="L1294" s="445"/>
      <c r="M1294" s="445"/>
      <c r="N1294" s="445"/>
      <c r="O1294" s="445"/>
      <c r="P1294" s="445"/>
    </row>
    <row r="1295" spans="1:16">
      <c r="A1295" s="595" t="s">
        <v>15541</v>
      </c>
      <c r="B1295" s="595" t="s">
        <v>15542</v>
      </c>
      <c r="C1295" s="595" t="s">
        <v>6780</v>
      </c>
      <c r="D1295" s="595" t="s">
        <v>15543</v>
      </c>
      <c r="E1295" s="595" t="s">
        <v>15545</v>
      </c>
      <c r="F1295" s="445"/>
      <c r="G1295" s="445"/>
      <c r="H1295" s="445"/>
      <c r="I1295" s="445"/>
      <c r="J1295" s="445"/>
      <c r="K1295" s="445"/>
      <c r="L1295" s="445"/>
      <c r="M1295" s="445"/>
      <c r="N1295" s="445"/>
      <c r="O1295" s="445"/>
      <c r="P1295" s="445"/>
    </row>
    <row r="1296" spans="1:16">
      <c r="A1296" s="595" t="s">
        <v>15547</v>
      </c>
      <c r="B1296" s="595" t="s">
        <v>14085</v>
      </c>
      <c r="C1296" s="595" t="s">
        <v>15549</v>
      </c>
      <c r="D1296" s="595" t="s">
        <v>15550</v>
      </c>
      <c r="E1296" s="595" t="s">
        <v>11737</v>
      </c>
      <c r="F1296" s="445"/>
      <c r="G1296" s="445"/>
      <c r="H1296" s="445"/>
      <c r="I1296" s="445"/>
      <c r="J1296" s="445"/>
      <c r="K1296" s="445"/>
      <c r="L1296" s="445"/>
      <c r="M1296" s="445"/>
      <c r="N1296" s="445"/>
      <c r="O1296" s="445"/>
      <c r="P1296" s="445"/>
    </row>
    <row r="1297" spans="1:16">
      <c r="A1297" s="595" t="s">
        <v>2646</v>
      </c>
      <c r="B1297" s="595" t="s">
        <v>12037</v>
      </c>
      <c r="C1297" s="595" t="s">
        <v>2930</v>
      </c>
      <c r="D1297" s="595" t="s">
        <v>912</v>
      </c>
      <c r="E1297" s="595" t="s">
        <v>15551</v>
      </c>
      <c r="F1297" s="445"/>
      <c r="G1297" s="445"/>
      <c r="H1297" s="445"/>
      <c r="I1297" s="445"/>
      <c r="J1297" s="445"/>
      <c r="K1297" s="445"/>
      <c r="L1297" s="445"/>
      <c r="M1297" s="445"/>
      <c r="N1297" s="445"/>
      <c r="O1297" s="445"/>
      <c r="P1297" s="445"/>
    </row>
    <row r="1298" spans="1:16">
      <c r="A1298" s="595" t="s">
        <v>15553</v>
      </c>
      <c r="B1298" s="595" t="s">
        <v>15555</v>
      </c>
      <c r="C1298" s="595" t="s">
        <v>2930</v>
      </c>
      <c r="D1298" s="595" t="s">
        <v>15558</v>
      </c>
      <c r="E1298" s="445"/>
      <c r="F1298" s="445"/>
      <c r="G1298" s="445"/>
      <c r="H1298" s="445"/>
      <c r="I1298" s="445"/>
      <c r="J1298" s="445"/>
      <c r="K1298" s="445"/>
      <c r="L1298" s="445"/>
      <c r="M1298" s="445"/>
      <c r="N1298" s="445"/>
      <c r="O1298" s="445"/>
      <c r="P1298" s="445"/>
    </row>
    <row r="1299" spans="1:16">
      <c r="A1299" s="595" t="s">
        <v>5147</v>
      </c>
      <c r="B1299" s="595" t="s">
        <v>7127</v>
      </c>
      <c r="C1299" s="595" t="s">
        <v>15559</v>
      </c>
      <c r="D1299" s="595" t="s">
        <v>15561</v>
      </c>
      <c r="E1299" s="595" t="s">
        <v>425</v>
      </c>
      <c r="F1299" s="445"/>
      <c r="G1299" s="445"/>
      <c r="H1299" s="445"/>
      <c r="I1299" s="445"/>
      <c r="J1299" s="445"/>
      <c r="K1299" s="445"/>
      <c r="L1299" s="445"/>
      <c r="M1299" s="445"/>
      <c r="N1299" s="445"/>
      <c r="O1299" s="445"/>
      <c r="P1299" s="445"/>
    </row>
    <row r="1300" spans="1:16">
      <c r="A1300" s="595" t="s">
        <v>15562</v>
      </c>
      <c r="B1300" s="595" t="s">
        <v>15564</v>
      </c>
      <c r="C1300" s="595" t="s">
        <v>9756</v>
      </c>
      <c r="D1300" s="595" t="s">
        <v>15565</v>
      </c>
      <c r="E1300" s="595" t="s">
        <v>7709</v>
      </c>
      <c r="F1300" s="445"/>
      <c r="G1300" s="445"/>
      <c r="H1300" s="445"/>
      <c r="I1300" s="445"/>
      <c r="J1300" s="445"/>
      <c r="K1300" s="445"/>
      <c r="L1300" s="445"/>
      <c r="M1300" s="445"/>
      <c r="N1300" s="445"/>
      <c r="O1300" s="445"/>
      <c r="P1300" s="445"/>
    </row>
    <row r="1301" spans="1:16">
      <c r="A1301" s="595" t="s">
        <v>15567</v>
      </c>
      <c r="B1301" s="595" t="s">
        <v>2287</v>
      </c>
      <c r="C1301" s="595" t="s">
        <v>12313</v>
      </c>
      <c r="D1301" s="595" t="s">
        <v>12733</v>
      </c>
      <c r="E1301" s="445"/>
      <c r="F1301" s="445"/>
      <c r="G1301" s="445"/>
      <c r="H1301" s="445"/>
      <c r="I1301" s="445"/>
      <c r="J1301" s="445"/>
      <c r="K1301" s="445"/>
      <c r="L1301" s="445"/>
      <c r="M1301" s="445"/>
      <c r="N1301" s="445"/>
      <c r="O1301" s="445"/>
      <c r="P1301" s="445"/>
    </row>
    <row r="1302" spans="1:16">
      <c r="A1302" s="595" t="s">
        <v>15568</v>
      </c>
      <c r="B1302" s="595" t="s">
        <v>15569</v>
      </c>
      <c r="C1302" s="595" t="s">
        <v>14124</v>
      </c>
      <c r="D1302" s="445"/>
      <c r="E1302" s="445"/>
      <c r="F1302" s="445"/>
      <c r="G1302" s="445"/>
      <c r="H1302" s="445"/>
      <c r="I1302" s="445"/>
      <c r="J1302" s="445"/>
      <c r="K1302" s="445"/>
      <c r="L1302" s="445"/>
      <c r="M1302" s="445"/>
      <c r="N1302" s="445"/>
      <c r="O1302" s="445"/>
      <c r="P1302" s="445"/>
    </row>
    <row r="1303" spans="1:16">
      <c r="A1303" s="595" t="s">
        <v>15572</v>
      </c>
      <c r="B1303" s="595" t="s">
        <v>6605</v>
      </c>
      <c r="C1303" s="595" t="s">
        <v>13083</v>
      </c>
      <c r="D1303" s="595" t="s">
        <v>8862</v>
      </c>
      <c r="E1303" s="595" t="s">
        <v>8928</v>
      </c>
      <c r="F1303" s="445"/>
      <c r="G1303" s="445"/>
      <c r="H1303" s="445"/>
      <c r="I1303" s="445"/>
      <c r="J1303" s="445"/>
      <c r="K1303" s="445"/>
      <c r="L1303" s="445"/>
      <c r="M1303" s="445"/>
      <c r="N1303" s="445"/>
      <c r="O1303" s="445"/>
      <c r="P1303" s="445"/>
    </row>
    <row r="1304" spans="1:16">
      <c r="A1304" s="595" t="s">
        <v>6323</v>
      </c>
      <c r="B1304" s="595" t="s">
        <v>15470</v>
      </c>
      <c r="C1304" s="445"/>
      <c r="D1304" s="445"/>
      <c r="E1304" s="445"/>
      <c r="F1304" s="445"/>
      <c r="G1304" s="445"/>
      <c r="H1304" s="445"/>
      <c r="I1304" s="445"/>
      <c r="J1304" s="445"/>
      <c r="K1304" s="445"/>
      <c r="L1304" s="445"/>
      <c r="M1304" s="445"/>
      <c r="N1304" s="445"/>
      <c r="O1304" s="445"/>
      <c r="P1304" s="445"/>
    </row>
    <row r="1305" spans="1:16">
      <c r="A1305" s="595" t="s">
        <v>15573</v>
      </c>
      <c r="B1305" s="595" t="s">
        <v>14703</v>
      </c>
      <c r="C1305" s="445"/>
      <c r="D1305" s="445"/>
      <c r="E1305" s="445"/>
      <c r="F1305" s="445"/>
      <c r="G1305" s="445"/>
      <c r="H1305" s="445"/>
      <c r="I1305" s="445"/>
      <c r="J1305" s="445"/>
      <c r="K1305" s="445"/>
      <c r="L1305" s="445"/>
      <c r="M1305" s="445"/>
      <c r="N1305" s="445"/>
      <c r="O1305" s="445"/>
      <c r="P1305" s="445"/>
    </row>
    <row r="1306" spans="1:16">
      <c r="A1306" s="595" t="s">
        <v>15575</v>
      </c>
      <c r="B1306" s="595" t="s">
        <v>1945</v>
      </c>
      <c r="C1306" s="595" t="s">
        <v>692</v>
      </c>
      <c r="D1306" s="445"/>
      <c r="E1306" s="445"/>
      <c r="F1306" s="445"/>
      <c r="G1306" s="445"/>
      <c r="H1306" s="445"/>
      <c r="I1306" s="445"/>
      <c r="J1306" s="445"/>
      <c r="K1306" s="445"/>
      <c r="L1306" s="445"/>
      <c r="M1306" s="445"/>
      <c r="N1306" s="445"/>
      <c r="O1306" s="445"/>
      <c r="P1306" s="445"/>
    </row>
    <row r="1307" spans="1:16">
      <c r="A1307" s="595" t="s">
        <v>15576</v>
      </c>
      <c r="B1307" s="595" t="s">
        <v>14124</v>
      </c>
      <c r="C1307" s="595" t="s">
        <v>967</v>
      </c>
      <c r="D1307" s="445"/>
      <c r="E1307" s="445"/>
      <c r="F1307" s="445"/>
      <c r="G1307" s="445"/>
      <c r="H1307" s="445"/>
      <c r="I1307" s="445"/>
      <c r="J1307" s="445"/>
      <c r="K1307" s="445"/>
      <c r="L1307" s="445"/>
      <c r="M1307" s="445"/>
      <c r="N1307" s="445"/>
      <c r="O1307" s="445"/>
      <c r="P1307" s="445"/>
    </row>
    <row r="1308" spans="1:16">
      <c r="A1308" s="595" t="s">
        <v>14957</v>
      </c>
      <c r="B1308" s="595" t="s">
        <v>12131</v>
      </c>
      <c r="C1308" s="595" t="s">
        <v>3483</v>
      </c>
      <c r="D1308" s="445"/>
      <c r="E1308" s="445"/>
      <c r="F1308" s="445"/>
      <c r="G1308" s="445"/>
      <c r="H1308" s="445"/>
      <c r="I1308" s="445"/>
      <c r="J1308" s="445"/>
      <c r="K1308" s="445"/>
      <c r="L1308" s="445"/>
      <c r="M1308" s="445"/>
      <c r="N1308" s="445"/>
      <c r="O1308" s="445"/>
      <c r="P1308" s="445"/>
    </row>
    <row r="1309" spans="1:16">
      <c r="A1309" s="595" t="s">
        <v>10057</v>
      </c>
      <c r="B1309" s="595" t="s">
        <v>15577</v>
      </c>
      <c r="C1309" s="595" t="s">
        <v>1287</v>
      </c>
      <c r="D1309" s="595" t="s">
        <v>15578</v>
      </c>
      <c r="E1309" s="445"/>
      <c r="F1309" s="445"/>
      <c r="G1309" s="445"/>
      <c r="H1309" s="445"/>
      <c r="I1309" s="445"/>
      <c r="J1309" s="445"/>
      <c r="K1309" s="445"/>
      <c r="L1309" s="445"/>
      <c r="M1309" s="445"/>
      <c r="N1309" s="445"/>
      <c r="O1309" s="445"/>
      <c r="P1309" s="445"/>
    </row>
    <row r="1310" spans="1:16">
      <c r="A1310" s="595" t="s">
        <v>15579</v>
      </c>
      <c r="B1310" s="595" t="s">
        <v>2482</v>
      </c>
      <c r="C1310" s="595" t="s">
        <v>12732</v>
      </c>
      <c r="D1310" s="445"/>
      <c r="E1310" s="445"/>
      <c r="F1310" s="445"/>
      <c r="G1310" s="445"/>
      <c r="H1310" s="445"/>
      <c r="I1310" s="445"/>
      <c r="J1310" s="445"/>
      <c r="K1310" s="445"/>
      <c r="L1310" s="445"/>
      <c r="M1310" s="445"/>
      <c r="N1310" s="445"/>
      <c r="O1310" s="445"/>
      <c r="P1310" s="445"/>
    </row>
    <row r="1311" spans="1:16">
      <c r="A1311" s="595" t="s">
        <v>7661</v>
      </c>
      <c r="B1311" s="595" t="s">
        <v>15580</v>
      </c>
      <c r="C1311" s="445"/>
      <c r="D1311" s="445"/>
      <c r="E1311" s="445"/>
      <c r="F1311" s="445"/>
      <c r="G1311" s="445"/>
      <c r="H1311" s="445"/>
      <c r="I1311" s="445"/>
      <c r="J1311" s="445"/>
      <c r="K1311" s="445"/>
      <c r="L1311" s="445"/>
      <c r="M1311" s="445"/>
      <c r="N1311" s="445"/>
      <c r="O1311" s="445"/>
      <c r="P1311" s="445"/>
    </row>
    <row r="1312" spans="1:16">
      <c r="A1312" s="595" t="s">
        <v>15581</v>
      </c>
      <c r="B1312" s="595" t="s">
        <v>15582</v>
      </c>
      <c r="C1312" s="445"/>
      <c r="D1312" s="445"/>
      <c r="E1312" s="445"/>
      <c r="F1312" s="445"/>
      <c r="G1312" s="445"/>
      <c r="H1312" s="445"/>
      <c r="I1312" s="445"/>
      <c r="J1312" s="445"/>
      <c r="K1312" s="445"/>
      <c r="L1312" s="445"/>
      <c r="M1312" s="445"/>
      <c r="N1312" s="445"/>
      <c r="O1312" s="445"/>
      <c r="P1312" s="445"/>
    </row>
    <row r="1313" spans="1:16">
      <c r="A1313" s="595" t="s">
        <v>11029</v>
      </c>
      <c r="B1313" s="595" t="s">
        <v>14082</v>
      </c>
      <c r="C1313" s="445"/>
      <c r="D1313" s="445"/>
      <c r="E1313" s="445"/>
      <c r="F1313" s="445"/>
      <c r="G1313" s="445"/>
      <c r="H1313" s="445"/>
      <c r="I1313" s="445"/>
      <c r="J1313" s="445"/>
      <c r="K1313" s="445"/>
      <c r="L1313" s="445"/>
      <c r="M1313" s="445"/>
      <c r="N1313" s="445"/>
      <c r="O1313" s="445"/>
      <c r="P1313" s="445"/>
    </row>
    <row r="1314" spans="1:16">
      <c r="A1314" s="595" t="s">
        <v>7826</v>
      </c>
      <c r="B1314" s="595" t="s">
        <v>15587</v>
      </c>
      <c r="C1314" s="445"/>
      <c r="D1314" s="445"/>
      <c r="E1314" s="445"/>
      <c r="F1314" s="445"/>
      <c r="G1314" s="445"/>
      <c r="H1314" s="445"/>
      <c r="I1314" s="445"/>
      <c r="J1314" s="445"/>
      <c r="K1314" s="445"/>
      <c r="L1314" s="445"/>
      <c r="M1314" s="445"/>
      <c r="N1314" s="445"/>
      <c r="O1314" s="445"/>
      <c r="P1314" s="445"/>
    </row>
    <row r="1315" spans="1:16">
      <c r="A1315" s="595" t="s">
        <v>11733</v>
      </c>
      <c r="B1315" s="595" t="s">
        <v>14989</v>
      </c>
      <c r="C1315" s="595" t="s">
        <v>12981</v>
      </c>
      <c r="D1315" s="595" t="s">
        <v>15589</v>
      </c>
      <c r="E1315" s="595" t="s">
        <v>12920</v>
      </c>
      <c r="F1315" s="445"/>
      <c r="G1315" s="445"/>
      <c r="H1315" s="445"/>
      <c r="I1315" s="445"/>
      <c r="J1315" s="445"/>
      <c r="K1315" s="445"/>
      <c r="L1315" s="445"/>
      <c r="M1315" s="445"/>
      <c r="N1315" s="445"/>
      <c r="O1315" s="445"/>
      <c r="P1315" s="445"/>
    </row>
    <row r="1316" spans="1:16">
      <c r="A1316" s="595" t="s">
        <v>3656</v>
      </c>
      <c r="B1316" s="595" t="s">
        <v>9779</v>
      </c>
      <c r="C1316" s="445"/>
      <c r="D1316" s="445"/>
      <c r="E1316" s="445"/>
      <c r="F1316" s="445"/>
      <c r="G1316" s="445"/>
      <c r="H1316" s="445"/>
      <c r="I1316" s="445"/>
      <c r="J1316" s="445"/>
      <c r="K1316" s="445"/>
      <c r="L1316" s="445"/>
      <c r="M1316" s="445"/>
      <c r="N1316" s="445"/>
      <c r="O1316" s="445"/>
      <c r="P1316" s="445"/>
    </row>
    <row r="1317" spans="1:16">
      <c r="A1317" s="595" t="s">
        <v>10384</v>
      </c>
      <c r="B1317" s="595" t="s">
        <v>15590</v>
      </c>
      <c r="C1317" s="595" t="s">
        <v>15592</v>
      </c>
      <c r="D1317" s="445"/>
      <c r="E1317" s="445"/>
      <c r="F1317" s="445"/>
      <c r="G1317" s="445"/>
      <c r="H1317" s="445"/>
      <c r="I1317" s="445"/>
      <c r="J1317" s="445"/>
      <c r="K1317" s="445"/>
      <c r="L1317" s="445"/>
      <c r="M1317" s="445"/>
      <c r="N1317" s="445"/>
      <c r="O1317" s="445"/>
      <c r="P1317" s="445"/>
    </row>
    <row r="1318" spans="1:16">
      <c r="A1318" s="595" t="s">
        <v>15593</v>
      </c>
      <c r="B1318" s="595" t="s">
        <v>15595</v>
      </c>
      <c r="C1318" s="445"/>
      <c r="D1318" s="445"/>
      <c r="E1318" s="445"/>
      <c r="F1318" s="445"/>
      <c r="G1318" s="445"/>
      <c r="H1318" s="445"/>
      <c r="I1318" s="445"/>
      <c r="J1318" s="445"/>
      <c r="K1318" s="445"/>
      <c r="L1318" s="445"/>
      <c r="M1318" s="445"/>
      <c r="N1318" s="445"/>
      <c r="O1318" s="445"/>
      <c r="P1318" s="445"/>
    </row>
    <row r="1319" spans="1:16">
      <c r="A1319" s="595" t="s">
        <v>11884</v>
      </c>
      <c r="B1319" s="595" t="s">
        <v>11563</v>
      </c>
      <c r="C1319" s="595" t="s">
        <v>7585</v>
      </c>
      <c r="D1319" s="595" t="s">
        <v>11359</v>
      </c>
      <c r="E1319" s="445"/>
      <c r="F1319" s="445"/>
      <c r="G1319" s="445"/>
      <c r="H1319" s="445"/>
      <c r="I1319" s="445"/>
      <c r="J1319" s="445"/>
      <c r="K1319" s="445"/>
      <c r="L1319" s="445"/>
      <c r="M1319" s="445"/>
      <c r="N1319" s="445"/>
      <c r="O1319" s="445"/>
      <c r="P1319" s="445"/>
    </row>
    <row r="1320" spans="1:16">
      <c r="A1320" s="595" t="s">
        <v>15596</v>
      </c>
      <c r="B1320" s="595" t="s">
        <v>15598</v>
      </c>
      <c r="C1320" s="445"/>
      <c r="D1320" s="445"/>
      <c r="E1320" s="445"/>
      <c r="F1320" s="445"/>
      <c r="G1320" s="445"/>
      <c r="H1320" s="445"/>
      <c r="I1320" s="445"/>
      <c r="J1320" s="445"/>
      <c r="K1320" s="445"/>
      <c r="L1320" s="445"/>
      <c r="M1320" s="445"/>
      <c r="N1320" s="445"/>
      <c r="O1320" s="445"/>
      <c r="P1320" s="445"/>
    </row>
    <row r="1321" spans="1:16">
      <c r="A1321" s="595" t="s">
        <v>15599</v>
      </c>
      <c r="B1321" s="595" t="s">
        <v>15039</v>
      </c>
      <c r="C1321" s="445"/>
      <c r="D1321" s="445"/>
      <c r="E1321" s="445"/>
      <c r="F1321" s="445"/>
      <c r="G1321" s="445"/>
      <c r="H1321" s="445"/>
      <c r="I1321" s="445"/>
      <c r="J1321" s="445"/>
      <c r="K1321" s="445"/>
      <c r="L1321" s="445"/>
      <c r="M1321" s="445"/>
      <c r="N1321" s="445"/>
      <c r="O1321" s="445"/>
      <c r="P1321" s="445"/>
    </row>
    <row r="1322" spans="1:16">
      <c r="A1322" s="595" t="s">
        <v>749</v>
      </c>
      <c r="B1322" s="595" t="s">
        <v>15601</v>
      </c>
      <c r="C1322" s="595" t="s">
        <v>311</v>
      </c>
      <c r="D1322" s="445"/>
      <c r="E1322" s="445"/>
      <c r="F1322" s="445"/>
      <c r="G1322" s="445"/>
      <c r="H1322" s="445"/>
      <c r="I1322" s="445"/>
      <c r="J1322" s="445"/>
      <c r="K1322" s="445"/>
      <c r="L1322" s="445"/>
      <c r="M1322" s="445"/>
      <c r="N1322" s="445"/>
      <c r="O1322" s="445"/>
      <c r="P1322" s="445"/>
    </row>
    <row r="1323" spans="1:16">
      <c r="A1323" s="595" t="s">
        <v>11388</v>
      </c>
      <c r="B1323" s="595" t="s">
        <v>6282</v>
      </c>
      <c r="C1323" s="595" t="s">
        <v>13066</v>
      </c>
      <c r="D1323" s="595" t="s">
        <v>3343</v>
      </c>
      <c r="E1323" s="595" t="s">
        <v>15603</v>
      </c>
      <c r="F1323" s="595" t="s">
        <v>10908</v>
      </c>
      <c r="G1323" s="445"/>
      <c r="H1323" s="445"/>
      <c r="I1323" s="445"/>
      <c r="J1323" s="445"/>
      <c r="K1323" s="445"/>
      <c r="L1323" s="445"/>
      <c r="M1323" s="445"/>
      <c r="N1323" s="445"/>
      <c r="O1323" s="445"/>
      <c r="P1323" s="445"/>
    </row>
    <row r="1324" spans="1:16">
      <c r="A1324" s="595" t="s">
        <v>1940</v>
      </c>
      <c r="B1324" s="595" t="s">
        <v>15607</v>
      </c>
      <c r="C1324" s="595" t="s">
        <v>15608</v>
      </c>
      <c r="D1324" s="445"/>
      <c r="E1324" s="445"/>
      <c r="F1324" s="445"/>
      <c r="G1324" s="445"/>
      <c r="H1324" s="445"/>
      <c r="I1324" s="445"/>
      <c r="J1324" s="445"/>
      <c r="K1324" s="445"/>
      <c r="L1324" s="445"/>
      <c r="M1324" s="445"/>
      <c r="N1324" s="445"/>
      <c r="O1324" s="445"/>
      <c r="P1324" s="445"/>
    </row>
    <row r="1325" spans="1:16">
      <c r="A1325" s="595" t="s">
        <v>15610</v>
      </c>
      <c r="B1325" s="595" t="s">
        <v>15612</v>
      </c>
      <c r="C1325" s="595" t="s">
        <v>15614</v>
      </c>
      <c r="D1325" s="445"/>
      <c r="E1325" s="445"/>
      <c r="F1325" s="445"/>
      <c r="G1325" s="445"/>
      <c r="H1325" s="445"/>
      <c r="I1325" s="445"/>
      <c r="J1325" s="445"/>
      <c r="K1325" s="445"/>
      <c r="L1325" s="445"/>
      <c r="M1325" s="445"/>
      <c r="N1325" s="445"/>
      <c r="O1325" s="445"/>
      <c r="P1325" s="445"/>
    </row>
    <row r="1326" spans="1:16">
      <c r="A1326" s="595" t="s">
        <v>15618</v>
      </c>
      <c r="B1326" s="595" t="s">
        <v>15620</v>
      </c>
      <c r="C1326" s="595" t="s">
        <v>5277</v>
      </c>
      <c r="D1326" s="595" t="s">
        <v>11760</v>
      </c>
      <c r="E1326" s="445"/>
      <c r="F1326" s="445"/>
      <c r="G1326" s="445"/>
      <c r="H1326" s="445"/>
      <c r="I1326" s="445"/>
      <c r="J1326" s="445"/>
      <c r="K1326" s="445"/>
      <c r="L1326" s="445"/>
      <c r="M1326" s="445"/>
      <c r="N1326" s="445"/>
      <c r="O1326" s="445"/>
      <c r="P1326" s="445"/>
    </row>
    <row r="1327" spans="1:16">
      <c r="A1327" s="595" t="s">
        <v>15621</v>
      </c>
      <c r="B1327" s="595" t="s">
        <v>6865</v>
      </c>
      <c r="C1327" s="595" t="s">
        <v>15622</v>
      </c>
      <c r="D1327" s="445"/>
      <c r="E1327" s="445"/>
      <c r="F1327" s="445"/>
      <c r="G1327" s="445"/>
      <c r="H1327" s="445"/>
      <c r="I1327" s="445"/>
      <c r="J1327" s="445"/>
      <c r="K1327" s="445"/>
      <c r="L1327" s="445"/>
      <c r="M1327" s="445"/>
      <c r="N1327" s="445"/>
      <c r="O1327" s="445"/>
      <c r="P1327" s="445"/>
    </row>
    <row r="1328" spans="1:16">
      <c r="A1328" s="595" t="s">
        <v>15623</v>
      </c>
      <c r="B1328" s="595" t="s">
        <v>15624</v>
      </c>
      <c r="C1328" s="595" t="s">
        <v>15627</v>
      </c>
      <c r="D1328" s="595" t="s">
        <v>6910</v>
      </c>
      <c r="E1328" s="595" t="s">
        <v>8187</v>
      </c>
      <c r="F1328" s="595" t="s">
        <v>15628</v>
      </c>
      <c r="G1328" s="445"/>
      <c r="H1328" s="445"/>
      <c r="I1328" s="445"/>
      <c r="J1328" s="445"/>
      <c r="K1328" s="445"/>
      <c r="L1328" s="445"/>
      <c r="M1328" s="445"/>
      <c r="N1328" s="445"/>
      <c r="O1328" s="445"/>
      <c r="P1328" s="445"/>
    </row>
    <row r="1329" spans="1:16">
      <c r="A1329" s="595" t="s">
        <v>15631</v>
      </c>
      <c r="B1329" s="595" t="s">
        <v>9744</v>
      </c>
      <c r="C1329" s="595" t="s">
        <v>15632</v>
      </c>
      <c r="D1329" s="595" t="s">
        <v>11148</v>
      </c>
      <c r="E1329" s="595" t="s">
        <v>15633</v>
      </c>
      <c r="F1329" s="595" t="s">
        <v>15634</v>
      </c>
      <c r="G1329" s="445"/>
      <c r="H1329" s="445"/>
      <c r="I1329" s="445"/>
      <c r="J1329" s="445"/>
      <c r="K1329" s="445"/>
      <c r="L1329" s="445"/>
      <c r="M1329" s="445"/>
      <c r="N1329" s="445"/>
      <c r="O1329" s="445"/>
      <c r="P1329" s="445"/>
    </row>
    <row r="1330" spans="1:16">
      <c r="A1330" s="595" t="s">
        <v>15638</v>
      </c>
      <c r="B1330" s="595" t="s">
        <v>15639</v>
      </c>
      <c r="C1330" s="445"/>
      <c r="D1330" s="445"/>
      <c r="E1330" s="445"/>
      <c r="F1330" s="445"/>
      <c r="G1330" s="445"/>
      <c r="H1330" s="445"/>
      <c r="I1330" s="445"/>
      <c r="J1330" s="445"/>
      <c r="K1330" s="445"/>
      <c r="L1330" s="445"/>
      <c r="M1330" s="445"/>
      <c r="N1330" s="445"/>
      <c r="O1330" s="445"/>
      <c r="P1330" s="445"/>
    </row>
    <row r="1331" spans="1:16">
      <c r="A1331" s="595" t="s">
        <v>15640</v>
      </c>
      <c r="B1331" s="595" t="s">
        <v>15641</v>
      </c>
      <c r="C1331" s="595" t="s">
        <v>7655</v>
      </c>
      <c r="D1331" s="445"/>
      <c r="E1331" s="445"/>
      <c r="F1331" s="445"/>
      <c r="G1331" s="445"/>
      <c r="H1331" s="445"/>
      <c r="I1331" s="445"/>
      <c r="J1331" s="445"/>
      <c r="K1331" s="445"/>
      <c r="L1331" s="445"/>
      <c r="M1331" s="445"/>
      <c r="N1331" s="445"/>
      <c r="O1331" s="445"/>
      <c r="P1331" s="445"/>
    </row>
    <row r="1332" spans="1:16">
      <c r="A1332" s="595" t="s">
        <v>15644</v>
      </c>
      <c r="B1332" s="595" t="s">
        <v>6408</v>
      </c>
      <c r="C1332" s="595" t="s">
        <v>14817</v>
      </c>
      <c r="D1332" s="595" t="s">
        <v>15645</v>
      </c>
      <c r="E1332" s="595" t="s">
        <v>15646</v>
      </c>
      <c r="F1332" s="595" t="s">
        <v>95</v>
      </c>
      <c r="G1332" s="445"/>
      <c r="H1332" s="445"/>
      <c r="I1332" s="445"/>
      <c r="J1332" s="445"/>
      <c r="K1332" s="445"/>
      <c r="L1332" s="445"/>
      <c r="M1332" s="445"/>
      <c r="N1332" s="445"/>
      <c r="O1332" s="445"/>
      <c r="P1332" s="445"/>
    </row>
    <row r="1333" spans="1:16">
      <c r="A1333" s="595" t="s">
        <v>7471</v>
      </c>
      <c r="B1333" s="595" t="s">
        <v>15648</v>
      </c>
      <c r="C1333" s="595" t="s">
        <v>1930</v>
      </c>
      <c r="D1333" s="595" t="s">
        <v>15649</v>
      </c>
      <c r="E1333" s="445"/>
      <c r="F1333" s="445"/>
      <c r="G1333" s="445"/>
      <c r="H1333" s="445"/>
      <c r="I1333" s="445"/>
      <c r="J1333" s="445"/>
      <c r="K1333" s="445"/>
      <c r="L1333" s="445"/>
      <c r="M1333" s="445"/>
      <c r="N1333" s="445"/>
      <c r="O1333" s="445"/>
      <c r="P1333" s="445"/>
    </row>
    <row r="1334" spans="1:16">
      <c r="A1334" s="595" t="s">
        <v>14031</v>
      </c>
      <c r="B1334" s="595" t="s">
        <v>15650</v>
      </c>
      <c r="C1334" s="595" t="s">
        <v>15652</v>
      </c>
      <c r="D1334" s="595" t="s">
        <v>4297</v>
      </c>
      <c r="E1334" s="595" t="s">
        <v>15653</v>
      </c>
      <c r="F1334" s="445"/>
      <c r="G1334" s="445"/>
      <c r="H1334" s="445"/>
      <c r="I1334" s="445"/>
      <c r="J1334" s="445"/>
      <c r="K1334" s="445"/>
      <c r="L1334" s="445"/>
      <c r="M1334" s="445"/>
      <c r="N1334" s="445"/>
      <c r="O1334" s="445"/>
      <c r="P1334" s="445"/>
    </row>
    <row r="1335" spans="1:16">
      <c r="A1335" s="595" t="s">
        <v>10334</v>
      </c>
      <c r="B1335" s="595" t="s">
        <v>15654</v>
      </c>
      <c r="C1335" s="445"/>
      <c r="D1335" s="445"/>
      <c r="E1335" s="445"/>
      <c r="F1335" s="445"/>
      <c r="G1335" s="445"/>
      <c r="H1335" s="445"/>
      <c r="I1335" s="445"/>
      <c r="J1335" s="445"/>
      <c r="K1335" s="445"/>
      <c r="L1335" s="445"/>
      <c r="M1335" s="445"/>
      <c r="N1335" s="445"/>
      <c r="O1335" s="445"/>
      <c r="P1335" s="445"/>
    </row>
    <row r="1336" spans="1:16">
      <c r="A1336" s="595" t="s">
        <v>15656</v>
      </c>
      <c r="B1336" s="595" t="s">
        <v>1930</v>
      </c>
      <c r="C1336" s="595" t="s">
        <v>15658</v>
      </c>
      <c r="D1336" s="445"/>
      <c r="E1336" s="445"/>
      <c r="F1336" s="445"/>
      <c r="G1336" s="445"/>
      <c r="H1336" s="445"/>
      <c r="I1336" s="445"/>
      <c r="J1336" s="445"/>
      <c r="K1336" s="445"/>
      <c r="L1336" s="445"/>
      <c r="M1336" s="445"/>
      <c r="N1336" s="445"/>
      <c r="O1336" s="445"/>
      <c r="P1336" s="445"/>
    </row>
    <row r="1337" spans="1:16">
      <c r="A1337" s="595" t="s">
        <v>7952</v>
      </c>
      <c r="B1337" s="595" t="s">
        <v>15659</v>
      </c>
      <c r="C1337" s="595" t="s">
        <v>3722</v>
      </c>
      <c r="D1337" s="595" t="s">
        <v>4297</v>
      </c>
      <c r="E1337" s="445"/>
      <c r="F1337" s="445"/>
      <c r="G1337" s="445"/>
      <c r="H1337" s="445"/>
      <c r="I1337" s="445"/>
      <c r="J1337" s="445"/>
      <c r="K1337" s="445"/>
      <c r="L1337" s="445"/>
      <c r="M1337" s="445"/>
      <c r="N1337" s="445"/>
      <c r="O1337" s="445"/>
      <c r="P1337" s="445"/>
    </row>
    <row r="1338" spans="1:16">
      <c r="A1338" s="595" t="s">
        <v>12461</v>
      </c>
      <c r="B1338" s="595" t="s">
        <v>15660</v>
      </c>
      <c r="C1338" s="595" t="s">
        <v>15662</v>
      </c>
      <c r="D1338" s="595" t="s">
        <v>15663</v>
      </c>
      <c r="E1338" s="595" t="s">
        <v>9719</v>
      </c>
      <c r="F1338" s="445"/>
      <c r="G1338" s="445"/>
      <c r="H1338" s="445"/>
      <c r="I1338" s="445"/>
      <c r="J1338" s="445"/>
      <c r="K1338" s="445"/>
      <c r="L1338" s="445"/>
      <c r="M1338" s="445"/>
      <c r="N1338" s="445"/>
      <c r="O1338" s="445"/>
      <c r="P1338" s="445"/>
    </row>
    <row r="1339" spans="1:16">
      <c r="A1339" s="595" t="s">
        <v>15666</v>
      </c>
      <c r="B1339" s="595" t="s">
        <v>3143</v>
      </c>
      <c r="C1339" s="445"/>
      <c r="D1339" s="445"/>
      <c r="E1339" s="445"/>
      <c r="F1339" s="445"/>
      <c r="G1339" s="445"/>
      <c r="H1339" s="445"/>
      <c r="I1339" s="445"/>
      <c r="J1339" s="445"/>
      <c r="K1339" s="445"/>
      <c r="L1339" s="445"/>
      <c r="M1339" s="445"/>
      <c r="N1339" s="445"/>
      <c r="O1339" s="445"/>
      <c r="P1339" s="445"/>
    </row>
    <row r="1340" spans="1:16">
      <c r="A1340" s="595" t="s">
        <v>15668</v>
      </c>
      <c r="B1340" s="595" t="s">
        <v>11981</v>
      </c>
      <c r="C1340" s="595" t="s">
        <v>13159</v>
      </c>
      <c r="D1340" s="595" t="s">
        <v>6859</v>
      </c>
      <c r="E1340" s="445"/>
      <c r="F1340" s="445"/>
      <c r="G1340" s="445"/>
      <c r="H1340" s="445"/>
      <c r="I1340" s="445"/>
      <c r="J1340" s="445"/>
      <c r="K1340" s="445"/>
      <c r="L1340" s="445"/>
      <c r="M1340" s="445"/>
      <c r="N1340" s="445"/>
      <c r="O1340" s="445"/>
      <c r="P1340" s="445"/>
    </row>
    <row r="1341" spans="1:16">
      <c r="A1341" s="595" t="s">
        <v>15671</v>
      </c>
      <c r="B1341" s="595" t="s">
        <v>13516</v>
      </c>
      <c r="C1341" s="445"/>
      <c r="D1341" s="445"/>
      <c r="E1341" s="445"/>
      <c r="F1341" s="445"/>
      <c r="G1341" s="445"/>
      <c r="H1341" s="445"/>
      <c r="I1341" s="445"/>
      <c r="J1341" s="445"/>
      <c r="K1341" s="445"/>
      <c r="L1341" s="445"/>
      <c r="M1341" s="445"/>
      <c r="N1341" s="445"/>
      <c r="O1341" s="445"/>
      <c r="P1341" s="445"/>
    </row>
    <row r="1342" spans="1:16">
      <c r="A1342" s="595" t="s">
        <v>9326</v>
      </c>
      <c r="B1342" s="595" t="s">
        <v>14714</v>
      </c>
      <c r="C1342" s="595" t="s">
        <v>15672</v>
      </c>
      <c r="D1342" s="445"/>
      <c r="E1342" s="445"/>
      <c r="F1342" s="445"/>
      <c r="G1342" s="445"/>
      <c r="H1342" s="445"/>
      <c r="I1342" s="445"/>
      <c r="J1342" s="445"/>
      <c r="K1342" s="445"/>
      <c r="L1342" s="445"/>
      <c r="M1342" s="445"/>
      <c r="N1342" s="445"/>
      <c r="O1342" s="445"/>
      <c r="P1342" s="445"/>
    </row>
    <row r="1343" spans="1:16">
      <c r="A1343" s="595" t="s">
        <v>15673</v>
      </c>
      <c r="B1343" s="595" t="s">
        <v>15675</v>
      </c>
      <c r="C1343" s="445"/>
      <c r="D1343" s="445"/>
      <c r="E1343" s="445"/>
      <c r="F1343" s="445"/>
      <c r="G1343" s="445"/>
      <c r="H1343" s="445"/>
      <c r="I1343" s="445"/>
      <c r="J1343" s="445"/>
      <c r="K1343" s="445"/>
      <c r="L1343" s="445"/>
      <c r="M1343" s="445"/>
      <c r="N1343" s="445"/>
      <c r="O1343" s="445"/>
      <c r="P1343" s="445"/>
    </row>
    <row r="1344" spans="1:16">
      <c r="A1344" s="595" t="s">
        <v>5564</v>
      </c>
      <c r="B1344" s="595" t="s">
        <v>15676</v>
      </c>
      <c r="C1344" s="595" t="s">
        <v>11009</v>
      </c>
      <c r="D1344" s="445"/>
      <c r="E1344" s="445"/>
      <c r="F1344" s="445"/>
      <c r="G1344" s="445"/>
      <c r="H1344" s="445"/>
      <c r="I1344" s="445"/>
      <c r="J1344" s="445"/>
      <c r="K1344" s="445"/>
      <c r="L1344" s="445"/>
      <c r="M1344" s="445"/>
      <c r="N1344" s="445"/>
      <c r="O1344" s="445"/>
      <c r="P1344" s="445"/>
    </row>
    <row r="1345" spans="1:16">
      <c r="A1345" s="595" t="s">
        <v>15678</v>
      </c>
      <c r="B1345" s="595" t="s">
        <v>4911</v>
      </c>
      <c r="C1345" s="595" t="s">
        <v>3693</v>
      </c>
      <c r="D1345" s="445"/>
      <c r="E1345" s="445"/>
      <c r="F1345" s="445"/>
      <c r="G1345" s="445"/>
      <c r="H1345" s="445"/>
      <c r="I1345" s="445"/>
      <c r="J1345" s="445"/>
      <c r="K1345" s="445"/>
      <c r="L1345" s="445"/>
      <c r="M1345" s="445"/>
      <c r="N1345" s="445"/>
      <c r="O1345" s="445"/>
      <c r="P1345" s="445"/>
    </row>
    <row r="1346" spans="1:16">
      <c r="A1346" s="595" t="s">
        <v>15679</v>
      </c>
      <c r="B1346" s="595" t="s">
        <v>15680</v>
      </c>
      <c r="C1346" s="595" t="s">
        <v>15681</v>
      </c>
      <c r="D1346" s="595" t="s">
        <v>15682</v>
      </c>
      <c r="E1346" s="595" t="s">
        <v>15683</v>
      </c>
      <c r="F1346" s="445"/>
      <c r="G1346" s="445"/>
      <c r="H1346" s="445"/>
      <c r="I1346" s="445"/>
      <c r="J1346" s="445"/>
      <c r="K1346" s="445"/>
      <c r="L1346" s="445"/>
      <c r="M1346" s="445"/>
      <c r="N1346" s="445"/>
      <c r="O1346" s="445"/>
      <c r="P1346" s="445"/>
    </row>
    <row r="1347" spans="1:16">
      <c r="A1347" s="595" t="s">
        <v>15684</v>
      </c>
      <c r="B1347" s="595" t="s">
        <v>15672</v>
      </c>
      <c r="C1347" s="445"/>
      <c r="D1347" s="445"/>
      <c r="E1347" s="445"/>
      <c r="F1347" s="445"/>
      <c r="G1347" s="445"/>
      <c r="H1347" s="445"/>
      <c r="I1347" s="445"/>
      <c r="J1347" s="445"/>
      <c r="K1347" s="445"/>
      <c r="L1347" s="445"/>
      <c r="M1347" s="445"/>
      <c r="N1347" s="445"/>
      <c r="O1347" s="445"/>
      <c r="P1347" s="445"/>
    </row>
    <row r="1348" spans="1:16">
      <c r="A1348" s="595" t="s">
        <v>8858</v>
      </c>
      <c r="B1348" s="595" t="s">
        <v>5807</v>
      </c>
      <c r="C1348" s="595" t="s">
        <v>4297</v>
      </c>
      <c r="D1348" s="445"/>
      <c r="E1348" s="445"/>
      <c r="F1348" s="445"/>
      <c r="G1348" s="445"/>
      <c r="H1348" s="445"/>
      <c r="I1348" s="445"/>
      <c r="J1348" s="445"/>
      <c r="K1348" s="445"/>
      <c r="L1348" s="445"/>
      <c r="M1348" s="445"/>
      <c r="N1348" s="445"/>
      <c r="O1348" s="445"/>
      <c r="P1348" s="445"/>
    </row>
    <row r="1349" spans="1:16">
      <c r="A1349" s="595" t="s">
        <v>15686</v>
      </c>
      <c r="B1349" s="595" t="s">
        <v>4248</v>
      </c>
      <c r="C1349" s="595" t="s">
        <v>6005</v>
      </c>
      <c r="D1349" s="445"/>
      <c r="E1349" s="445"/>
      <c r="F1349" s="445"/>
      <c r="G1349" s="445"/>
      <c r="H1349" s="445"/>
      <c r="I1349" s="445"/>
      <c r="J1349" s="445"/>
      <c r="K1349" s="445"/>
      <c r="L1349" s="445"/>
      <c r="M1349" s="445"/>
      <c r="N1349" s="445"/>
      <c r="O1349" s="445"/>
      <c r="P1349" s="445"/>
    </row>
    <row r="1350" spans="1:16">
      <c r="A1350" s="595" t="s">
        <v>10854</v>
      </c>
      <c r="B1350" s="595" t="s">
        <v>8811</v>
      </c>
      <c r="C1350" s="595" t="s">
        <v>12924</v>
      </c>
      <c r="D1350" s="595" t="s">
        <v>11301</v>
      </c>
      <c r="E1350" s="445"/>
      <c r="F1350" s="445"/>
      <c r="G1350" s="445"/>
      <c r="H1350" s="445"/>
      <c r="I1350" s="445"/>
      <c r="J1350" s="445"/>
      <c r="K1350" s="445"/>
      <c r="L1350" s="445"/>
      <c r="M1350" s="445"/>
      <c r="N1350" s="445"/>
      <c r="O1350" s="445"/>
      <c r="P1350" s="445"/>
    </row>
    <row r="1351" spans="1:16">
      <c r="A1351" s="595" t="s">
        <v>15687</v>
      </c>
      <c r="B1351" s="595" t="s">
        <v>15688</v>
      </c>
      <c r="C1351" s="595" t="s">
        <v>14212</v>
      </c>
      <c r="D1351" s="595" t="s">
        <v>11125</v>
      </c>
      <c r="E1351" s="595" t="s">
        <v>1531</v>
      </c>
      <c r="F1351" s="595" t="s">
        <v>13964</v>
      </c>
      <c r="G1351" s="445"/>
      <c r="H1351" s="445"/>
      <c r="I1351" s="445"/>
      <c r="J1351" s="445"/>
      <c r="K1351" s="445"/>
      <c r="L1351" s="445"/>
      <c r="M1351" s="445"/>
      <c r="N1351" s="445"/>
      <c r="O1351" s="445"/>
      <c r="P1351" s="445"/>
    </row>
    <row r="1352" spans="1:16">
      <c r="A1352" s="595" t="s">
        <v>15689</v>
      </c>
      <c r="B1352" s="595" t="s">
        <v>851</v>
      </c>
      <c r="C1352" s="595" t="s">
        <v>6743</v>
      </c>
      <c r="D1352" s="445"/>
      <c r="E1352" s="445"/>
      <c r="F1352" s="445"/>
      <c r="G1352" s="445"/>
      <c r="H1352" s="445"/>
      <c r="I1352" s="445"/>
      <c r="J1352" s="445"/>
      <c r="K1352" s="445"/>
      <c r="L1352" s="445"/>
      <c r="M1352" s="445"/>
      <c r="N1352" s="445"/>
      <c r="O1352" s="445"/>
      <c r="P1352" s="445"/>
    </row>
    <row r="1353" spans="1:16">
      <c r="A1353" s="595" t="s">
        <v>10246</v>
      </c>
      <c r="B1353" s="595" t="s">
        <v>8087</v>
      </c>
      <c r="C1353" s="595" t="s">
        <v>11587</v>
      </c>
      <c r="D1353" s="445"/>
      <c r="E1353" s="445"/>
      <c r="F1353" s="445"/>
      <c r="G1353" s="445"/>
      <c r="H1353" s="445"/>
      <c r="I1353" s="445"/>
      <c r="J1353" s="445"/>
      <c r="K1353" s="445"/>
      <c r="L1353" s="445"/>
      <c r="M1353" s="445"/>
      <c r="N1353" s="445"/>
      <c r="O1353" s="445"/>
      <c r="P1353" s="445"/>
    </row>
    <row r="1354" spans="1:16">
      <c r="A1354" s="595" t="s">
        <v>12929</v>
      </c>
      <c r="B1354" s="595" t="s">
        <v>11737</v>
      </c>
      <c r="C1354" s="595" t="s">
        <v>12477</v>
      </c>
      <c r="D1354" s="595" t="s">
        <v>15335</v>
      </c>
      <c r="E1354" s="445"/>
      <c r="F1354" s="445"/>
      <c r="G1354" s="445"/>
      <c r="H1354" s="445"/>
      <c r="I1354" s="445"/>
      <c r="J1354" s="445"/>
      <c r="K1354" s="445"/>
      <c r="L1354" s="445"/>
      <c r="M1354" s="445"/>
      <c r="N1354" s="445"/>
      <c r="O1354" s="445"/>
      <c r="P1354" s="445"/>
    </row>
    <row r="1355" spans="1:16">
      <c r="A1355" s="595" t="s">
        <v>15690</v>
      </c>
      <c r="B1355" s="595" t="s">
        <v>6044</v>
      </c>
      <c r="C1355" s="445"/>
      <c r="D1355" s="445"/>
      <c r="E1355" s="445"/>
      <c r="F1355" s="445"/>
      <c r="G1355" s="445"/>
      <c r="H1355" s="445"/>
      <c r="I1355" s="445"/>
      <c r="J1355" s="445"/>
      <c r="K1355" s="445"/>
      <c r="L1355" s="445"/>
      <c r="M1355" s="445"/>
      <c r="N1355" s="445"/>
      <c r="O1355" s="445"/>
      <c r="P1355" s="445"/>
    </row>
    <row r="1356" spans="1:16">
      <c r="A1356" s="595" t="s">
        <v>15691</v>
      </c>
      <c r="B1356" s="595" t="s">
        <v>3018</v>
      </c>
      <c r="C1356" s="445"/>
      <c r="D1356" s="445"/>
      <c r="E1356" s="445"/>
      <c r="F1356" s="445"/>
      <c r="G1356" s="445"/>
      <c r="H1356" s="445"/>
      <c r="I1356" s="445"/>
      <c r="J1356" s="445"/>
      <c r="K1356" s="445"/>
      <c r="L1356" s="445"/>
      <c r="M1356" s="445"/>
      <c r="N1356" s="445"/>
      <c r="O1356" s="445"/>
      <c r="P1356" s="445"/>
    </row>
    <row r="1357" spans="1:16">
      <c r="A1357" s="595" t="s">
        <v>14455</v>
      </c>
      <c r="B1357" s="595" t="s">
        <v>12516</v>
      </c>
      <c r="C1357" s="595" t="s">
        <v>5221</v>
      </c>
      <c r="D1357" s="595" t="s">
        <v>6993</v>
      </c>
      <c r="E1357" s="445"/>
      <c r="F1357" s="445"/>
      <c r="G1357" s="445"/>
      <c r="H1357" s="445"/>
      <c r="I1357" s="445"/>
      <c r="J1357" s="445"/>
      <c r="K1357" s="445"/>
      <c r="L1357" s="445"/>
      <c r="M1357" s="445"/>
      <c r="N1357" s="445"/>
      <c r="O1357" s="445"/>
      <c r="P1357" s="445"/>
    </row>
    <row r="1358" spans="1:16">
      <c r="A1358" s="595" t="s">
        <v>11756</v>
      </c>
      <c r="B1358" s="595" t="s">
        <v>13536</v>
      </c>
      <c r="C1358" s="595" t="s">
        <v>9632</v>
      </c>
      <c r="D1358" s="595" t="s">
        <v>10106</v>
      </c>
      <c r="E1358" s="445"/>
      <c r="F1358" s="445"/>
      <c r="G1358" s="445"/>
      <c r="H1358" s="445"/>
      <c r="I1358" s="445"/>
      <c r="J1358" s="445"/>
      <c r="K1358" s="445"/>
      <c r="L1358" s="445"/>
      <c r="M1358" s="445"/>
      <c r="N1358" s="445"/>
      <c r="O1358" s="445"/>
      <c r="P1358" s="445"/>
    </row>
    <row r="1359" spans="1:16">
      <c r="A1359" s="595" t="s">
        <v>15693</v>
      </c>
      <c r="B1359" s="595" t="s">
        <v>15695</v>
      </c>
      <c r="C1359" s="445"/>
      <c r="D1359" s="445"/>
      <c r="E1359" s="445"/>
      <c r="F1359" s="445"/>
      <c r="G1359" s="445"/>
      <c r="H1359" s="445"/>
      <c r="I1359" s="445"/>
      <c r="J1359" s="445"/>
      <c r="K1359" s="445"/>
      <c r="L1359" s="445"/>
      <c r="M1359" s="445"/>
      <c r="N1359" s="445"/>
      <c r="O1359" s="445"/>
      <c r="P1359" s="445"/>
    </row>
    <row r="1360" spans="1:16">
      <c r="A1360" s="595" t="s">
        <v>15009</v>
      </c>
      <c r="B1360" s="595" t="s">
        <v>15696</v>
      </c>
      <c r="C1360" s="445"/>
      <c r="D1360" s="445"/>
      <c r="E1360" s="445"/>
      <c r="F1360" s="445"/>
      <c r="G1360" s="445"/>
      <c r="H1360" s="445"/>
      <c r="I1360" s="445"/>
      <c r="J1360" s="445"/>
      <c r="K1360" s="445"/>
      <c r="L1360" s="445"/>
      <c r="M1360" s="445"/>
      <c r="N1360" s="445"/>
      <c r="O1360" s="445"/>
      <c r="P1360" s="445"/>
    </row>
    <row r="1361" spans="1:16">
      <c r="A1361" s="595" t="s">
        <v>15697</v>
      </c>
      <c r="B1361" s="595" t="s">
        <v>7875</v>
      </c>
      <c r="C1361" s="445"/>
      <c r="D1361" s="445"/>
      <c r="E1361" s="445"/>
      <c r="F1361" s="445"/>
      <c r="G1361" s="445"/>
      <c r="H1361" s="445"/>
      <c r="I1361" s="445"/>
      <c r="J1361" s="445"/>
      <c r="K1361" s="445"/>
      <c r="L1361" s="445"/>
      <c r="M1361" s="445"/>
      <c r="N1361" s="445"/>
      <c r="O1361" s="445"/>
      <c r="P1361" s="445"/>
    </row>
    <row r="1362" spans="1:16">
      <c r="A1362" s="595" t="s">
        <v>15698</v>
      </c>
      <c r="B1362" s="595" t="s">
        <v>2691</v>
      </c>
      <c r="C1362" s="595" t="s">
        <v>12449</v>
      </c>
      <c r="D1362" s="595" t="s">
        <v>13420</v>
      </c>
      <c r="E1362" s="445"/>
      <c r="F1362" s="445"/>
      <c r="G1362" s="445"/>
      <c r="H1362" s="445"/>
      <c r="I1362" s="445"/>
      <c r="J1362" s="445"/>
      <c r="K1362" s="445"/>
      <c r="L1362" s="445"/>
      <c r="M1362" s="445"/>
      <c r="N1362" s="445"/>
      <c r="O1362" s="445"/>
      <c r="P1362" s="445"/>
    </row>
    <row r="1363" spans="1:16">
      <c r="A1363" s="595" t="s">
        <v>179</v>
      </c>
      <c r="B1363" s="595" t="s">
        <v>3018</v>
      </c>
      <c r="C1363" s="595" t="s">
        <v>13066</v>
      </c>
      <c r="D1363" s="595" t="s">
        <v>12472</v>
      </c>
      <c r="E1363" s="595" t="s">
        <v>12516</v>
      </c>
      <c r="F1363" s="445"/>
      <c r="G1363" s="445"/>
      <c r="H1363" s="445"/>
      <c r="I1363" s="445"/>
      <c r="J1363" s="445"/>
      <c r="K1363" s="445"/>
      <c r="L1363" s="445"/>
      <c r="M1363" s="445"/>
      <c r="N1363" s="445"/>
      <c r="O1363" s="445"/>
      <c r="P1363" s="445"/>
    </row>
    <row r="1364" spans="1:16">
      <c r="A1364" s="595" t="s">
        <v>840</v>
      </c>
      <c r="B1364" s="595" t="s">
        <v>1809</v>
      </c>
      <c r="C1364" s="595" t="s">
        <v>15700</v>
      </c>
      <c r="D1364" s="445"/>
      <c r="E1364" s="445"/>
      <c r="F1364" s="445"/>
      <c r="G1364" s="445"/>
      <c r="H1364" s="445"/>
      <c r="I1364" s="445"/>
      <c r="J1364" s="445"/>
      <c r="K1364" s="445"/>
      <c r="L1364" s="445"/>
      <c r="M1364" s="445"/>
      <c r="N1364" s="445"/>
      <c r="O1364" s="445"/>
      <c r="P1364" s="445"/>
    </row>
    <row r="1365" spans="1:16">
      <c r="A1365" s="595" t="s">
        <v>15701</v>
      </c>
      <c r="B1365" s="595" t="s">
        <v>12581</v>
      </c>
      <c r="C1365" s="595" t="s">
        <v>15702</v>
      </c>
      <c r="D1365" s="595" t="s">
        <v>479</v>
      </c>
      <c r="E1365" s="595" t="s">
        <v>1847</v>
      </c>
      <c r="F1365" s="445"/>
      <c r="G1365" s="445"/>
      <c r="H1365" s="445"/>
      <c r="I1365" s="445"/>
      <c r="J1365" s="445"/>
      <c r="K1365" s="445"/>
      <c r="L1365" s="445"/>
      <c r="M1365" s="445"/>
      <c r="N1365" s="445"/>
      <c r="O1365" s="445"/>
      <c r="P1365" s="445"/>
    </row>
    <row r="1366" spans="1:16">
      <c r="A1366" s="595" t="s">
        <v>8349</v>
      </c>
      <c r="B1366" s="595" t="s">
        <v>15703</v>
      </c>
      <c r="C1366" s="595" t="s">
        <v>4514</v>
      </c>
      <c r="D1366" s="445"/>
      <c r="E1366" s="445"/>
      <c r="F1366" s="445"/>
      <c r="G1366" s="445"/>
      <c r="H1366" s="445"/>
      <c r="I1366" s="445"/>
      <c r="J1366" s="445"/>
      <c r="K1366" s="445"/>
      <c r="L1366" s="445"/>
      <c r="M1366" s="445"/>
      <c r="N1366" s="445"/>
      <c r="O1366" s="445"/>
      <c r="P1366" s="445"/>
    </row>
    <row r="1367" spans="1:16">
      <c r="A1367" s="595" t="s">
        <v>15704</v>
      </c>
      <c r="B1367" s="595" t="s">
        <v>15706</v>
      </c>
      <c r="C1367" s="595" t="s">
        <v>13211</v>
      </c>
      <c r="D1367" s="445"/>
      <c r="E1367" s="445"/>
      <c r="F1367" s="445"/>
      <c r="G1367" s="445"/>
      <c r="H1367" s="445"/>
      <c r="I1367" s="445"/>
      <c r="J1367" s="445"/>
      <c r="K1367" s="445"/>
      <c r="L1367" s="445"/>
      <c r="M1367" s="445"/>
      <c r="N1367" s="445"/>
      <c r="O1367" s="445"/>
      <c r="P1367" s="445"/>
    </row>
    <row r="1368" spans="1:16">
      <c r="A1368" s="595" t="s">
        <v>8505</v>
      </c>
      <c r="B1368" s="595" t="s">
        <v>0</v>
      </c>
      <c r="C1368" s="445"/>
      <c r="D1368" s="445"/>
      <c r="E1368" s="445"/>
      <c r="F1368" s="445"/>
      <c r="G1368" s="445"/>
      <c r="H1368" s="445"/>
      <c r="I1368" s="445"/>
      <c r="J1368" s="445"/>
      <c r="K1368" s="445"/>
      <c r="L1368" s="445"/>
      <c r="M1368" s="445"/>
      <c r="N1368" s="445"/>
      <c r="O1368" s="445"/>
      <c r="P1368" s="445"/>
    </row>
    <row r="1369" spans="1:16">
      <c r="A1369" s="595" t="s">
        <v>15707</v>
      </c>
      <c r="B1369" s="595" t="s">
        <v>15709</v>
      </c>
      <c r="C1369" s="445"/>
      <c r="D1369" s="445"/>
      <c r="E1369" s="445"/>
      <c r="F1369" s="445"/>
      <c r="G1369" s="445"/>
      <c r="H1369" s="445"/>
      <c r="I1369" s="445"/>
      <c r="J1369" s="445"/>
      <c r="K1369" s="445"/>
      <c r="L1369" s="445"/>
      <c r="M1369" s="445"/>
      <c r="N1369" s="445"/>
      <c r="O1369" s="445"/>
      <c r="P1369" s="445"/>
    </row>
    <row r="1370" spans="1:16">
      <c r="A1370" s="595" t="s">
        <v>15710</v>
      </c>
      <c r="B1370" s="595" t="s">
        <v>15711</v>
      </c>
      <c r="C1370" s="595" t="s">
        <v>15021</v>
      </c>
      <c r="D1370" s="445"/>
      <c r="E1370" s="445"/>
      <c r="F1370" s="445"/>
      <c r="G1370" s="445"/>
      <c r="H1370" s="445"/>
      <c r="I1370" s="445"/>
      <c r="J1370" s="445"/>
      <c r="K1370" s="445"/>
      <c r="L1370" s="445"/>
      <c r="M1370" s="445"/>
      <c r="N1370" s="445"/>
      <c r="O1370" s="445"/>
      <c r="P1370" s="445"/>
    </row>
    <row r="1371" spans="1:16">
      <c r="A1371" s="595" t="s">
        <v>15713</v>
      </c>
      <c r="B1371" s="595" t="s">
        <v>8675</v>
      </c>
      <c r="C1371" s="445"/>
      <c r="D1371" s="445"/>
      <c r="E1371" s="445"/>
      <c r="F1371" s="445"/>
      <c r="G1371" s="445"/>
      <c r="H1371" s="445"/>
      <c r="I1371" s="445"/>
      <c r="J1371" s="445"/>
      <c r="K1371" s="445"/>
      <c r="L1371" s="445"/>
      <c r="M1371" s="445"/>
      <c r="N1371" s="445"/>
      <c r="O1371" s="445"/>
      <c r="P1371" s="445"/>
    </row>
    <row r="1372" spans="1:16">
      <c r="A1372" s="595" t="s">
        <v>11253</v>
      </c>
      <c r="B1372" s="595" t="s">
        <v>6993</v>
      </c>
      <c r="C1372" s="445"/>
      <c r="D1372" s="445"/>
      <c r="E1372" s="445"/>
      <c r="F1372" s="445"/>
      <c r="G1372" s="445"/>
      <c r="H1372" s="445"/>
      <c r="I1372" s="445"/>
      <c r="J1372" s="445"/>
      <c r="K1372" s="445"/>
      <c r="L1372" s="445"/>
      <c r="M1372" s="445"/>
      <c r="N1372" s="445"/>
      <c r="O1372" s="445"/>
      <c r="P1372" s="445"/>
    </row>
    <row r="1373" spans="1:16">
      <c r="A1373" s="595" t="s">
        <v>15715</v>
      </c>
      <c r="B1373" s="595" t="s">
        <v>6993</v>
      </c>
      <c r="C1373" s="445"/>
      <c r="D1373" s="445"/>
      <c r="E1373" s="445"/>
      <c r="F1373" s="445"/>
      <c r="G1373" s="445"/>
      <c r="H1373" s="445"/>
      <c r="I1373" s="445"/>
      <c r="J1373" s="445"/>
      <c r="K1373" s="445"/>
      <c r="L1373" s="445"/>
      <c r="M1373" s="445"/>
      <c r="N1373" s="445"/>
      <c r="O1373" s="445"/>
      <c r="P1373" s="445"/>
    </row>
    <row r="1374" spans="1:16">
      <c r="A1374" s="595" t="s">
        <v>1021</v>
      </c>
      <c r="B1374" s="595" t="s">
        <v>13668</v>
      </c>
      <c r="C1374" s="595" t="s">
        <v>15717</v>
      </c>
      <c r="D1374" s="595" t="s">
        <v>15721</v>
      </c>
      <c r="E1374" s="595" t="s">
        <v>15722</v>
      </c>
      <c r="F1374" s="595" t="s">
        <v>15723</v>
      </c>
      <c r="G1374" s="445"/>
      <c r="H1374" s="445"/>
      <c r="I1374" s="445"/>
      <c r="J1374" s="445"/>
      <c r="K1374" s="445"/>
      <c r="L1374" s="445"/>
      <c r="M1374" s="445"/>
      <c r="N1374" s="445"/>
      <c r="O1374" s="445"/>
      <c r="P1374" s="445"/>
    </row>
    <row r="1375" spans="1:16">
      <c r="A1375" s="595" t="s">
        <v>15724</v>
      </c>
      <c r="B1375" s="595" t="s">
        <v>15726</v>
      </c>
      <c r="C1375" s="595" t="s">
        <v>15723</v>
      </c>
      <c r="D1375" s="445"/>
      <c r="E1375" s="445"/>
      <c r="F1375" s="445"/>
      <c r="G1375" s="445"/>
      <c r="H1375" s="445"/>
      <c r="I1375" s="445"/>
      <c r="J1375" s="445"/>
      <c r="K1375" s="445"/>
      <c r="L1375" s="445"/>
      <c r="M1375" s="445"/>
      <c r="N1375" s="445"/>
      <c r="O1375" s="445"/>
      <c r="P1375" s="445"/>
    </row>
    <row r="1376" spans="1:16">
      <c r="A1376" s="595" t="s">
        <v>15728</v>
      </c>
      <c r="B1376" s="595" t="s">
        <v>3048</v>
      </c>
      <c r="C1376" s="595" t="s">
        <v>15730</v>
      </c>
      <c r="D1376" s="595" t="s">
        <v>15723</v>
      </c>
      <c r="E1376" s="445"/>
      <c r="F1376" s="445"/>
      <c r="G1376" s="445"/>
      <c r="H1376" s="445"/>
      <c r="I1376" s="445"/>
      <c r="J1376" s="445"/>
      <c r="K1376" s="445"/>
      <c r="L1376" s="445"/>
      <c r="M1376" s="445"/>
      <c r="N1376" s="445"/>
      <c r="O1376" s="445"/>
      <c r="P1376" s="445"/>
    </row>
    <row r="1377" spans="1:16">
      <c r="A1377" s="595" t="s">
        <v>15732</v>
      </c>
      <c r="B1377" s="595" t="s">
        <v>101</v>
      </c>
      <c r="C1377" s="595" t="s">
        <v>15734</v>
      </c>
      <c r="D1377" s="595" t="s">
        <v>12296</v>
      </c>
      <c r="E1377" s="595" t="s">
        <v>15735</v>
      </c>
      <c r="F1377" s="595" t="s">
        <v>15736</v>
      </c>
      <c r="G1377" s="445"/>
      <c r="H1377" s="445"/>
      <c r="I1377" s="445"/>
      <c r="J1377" s="445"/>
      <c r="K1377" s="445"/>
      <c r="L1377" s="445"/>
      <c r="M1377" s="445"/>
      <c r="N1377" s="445"/>
      <c r="O1377" s="445"/>
      <c r="P1377" s="445"/>
    </row>
    <row r="1378" spans="1:16">
      <c r="A1378" s="595" t="s">
        <v>13226</v>
      </c>
      <c r="B1378" s="595" t="s">
        <v>15737</v>
      </c>
      <c r="C1378" s="445"/>
      <c r="D1378" s="445"/>
      <c r="E1378" s="445"/>
      <c r="F1378" s="445"/>
      <c r="G1378" s="445"/>
      <c r="H1378" s="445"/>
      <c r="I1378" s="445"/>
      <c r="J1378" s="445"/>
      <c r="K1378" s="445"/>
      <c r="L1378" s="445"/>
      <c r="M1378" s="445"/>
      <c r="N1378" s="445"/>
      <c r="O1378" s="445"/>
      <c r="P1378" s="445"/>
    </row>
    <row r="1379" spans="1:16">
      <c r="A1379" s="595" t="s">
        <v>14690</v>
      </c>
      <c r="B1379" s="595" t="s">
        <v>15738</v>
      </c>
      <c r="C1379" s="595" t="s">
        <v>7655</v>
      </c>
      <c r="D1379" s="595" t="s">
        <v>7229</v>
      </c>
      <c r="E1379" s="595" t="s">
        <v>9187</v>
      </c>
      <c r="F1379" s="445"/>
      <c r="G1379" s="445"/>
      <c r="H1379" s="445"/>
      <c r="I1379" s="445"/>
      <c r="J1379" s="445"/>
      <c r="K1379" s="445"/>
      <c r="L1379" s="445"/>
      <c r="M1379" s="445"/>
      <c r="N1379" s="445"/>
      <c r="O1379" s="445"/>
      <c r="P1379" s="445"/>
    </row>
    <row r="1380" spans="1:16">
      <c r="A1380" s="595" t="s">
        <v>15739</v>
      </c>
      <c r="B1380" s="595" t="s">
        <v>1495</v>
      </c>
      <c r="C1380" s="595" t="s">
        <v>15743</v>
      </c>
      <c r="D1380" s="595" t="s">
        <v>9364</v>
      </c>
      <c r="E1380" s="445"/>
      <c r="F1380" s="445"/>
      <c r="G1380" s="445"/>
      <c r="H1380" s="445"/>
      <c r="I1380" s="445"/>
      <c r="J1380" s="445"/>
      <c r="K1380" s="445"/>
      <c r="L1380" s="445"/>
      <c r="M1380" s="445"/>
      <c r="N1380" s="445"/>
      <c r="O1380" s="445"/>
      <c r="P1380" s="445"/>
    </row>
    <row r="1381" spans="1:16">
      <c r="A1381" s="595" t="s">
        <v>15744</v>
      </c>
      <c r="B1381" s="595" t="s">
        <v>14069</v>
      </c>
      <c r="C1381" s="595" t="s">
        <v>15745</v>
      </c>
      <c r="D1381" s="445"/>
      <c r="E1381" s="445"/>
      <c r="F1381" s="445"/>
      <c r="G1381" s="445"/>
      <c r="H1381" s="445"/>
      <c r="I1381" s="445"/>
      <c r="J1381" s="445"/>
      <c r="K1381" s="445"/>
      <c r="L1381" s="445"/>
      <c r="M1381" s="445"/>
      <c r="N1381" s="445"/>
      <c r="O1381" s="445"/>
      <c r="P1381" s="445"/>
    </row>
    <row r="1382" spans="1:16">
      <c r="A1382" s="595" t="s">
        <v>15747</v>
      </c>
      <c r="B1382" s="595" t="s">
        <v>15749</v>
      </c>
      <c r="C1382" s="595" t="s">
        <v>15750</v>
      </c>
      <c r="D1382" s="595" t="s">
        <v>12765</v>
      </c>
      <c r="E1382" s="595" t="s">
        <v>15345</v>
      </c>
      <c r="F1382" s="595" t="s">
        <v>4479</v>
      </c>
      <c r="G1382" s="445"/>
      <c r="H1382" s="445"/>
      <c r="I1382" s="445"/>
      <c r="J1382" s="445"/>
      <c r="K1382" s="445"/>
      <c r="L1382" s="445"/>
      <c r="M1382" s="445"/>
      <c r="N1382" s="445"/>
      <c r="O1382" s="445"/>
      <c r="P1382" s="445"/>
    </row>
    <row r="1383" spans="1:16">
      <c r="A1383" s="595" t="s">
        <v>10929</v>
      </c>
      <c r="B1383" s="595" t="s">
        <v>1691</v>
      </c>
      <c r="C1383" s="445"/>
      <c r="D1383" s="445"/>
      <c r="E1383" s="445"/>
      <c r="F1383" s="445"/>
      <c r="G1383" s="445"/>
      <c r="H1383" s="445"/>
      <c r="I1383" s="445"/>
      <c r="J1383" s="445"/>
      <c r="K1383" s="445"/>
      <c r="L1383" s="445"/>
      <c r="M1383" s="445"/>
      <c r="N1383" s="445"/>
      <c r="O1383" s="445"/>
      <c r="P1383" s="445"/>
    </row>
    <row r="1384" spans="1:16">
      <c r="A1384" s="595" t="s">
        <v>13436</v>
      </c>
      <c r="B1384" s="595" t="s">
        <v>15751</v>
      </c>
      <c r="C1384" s="445"/>
      <c r="D1384" s="445"/>
      <c r="E1384" s="445"/>
      <c r="F1384" s="445"/>
      <c r="G1384" s="445"/>
      <c r="H1384" s="445"/>
      <c r="I1384" s="445"/>
      <c r="J1384" s="445"/>
      <c r="K1384" s="445"/>
      <c r="L1384" s="445"/>
      <c r="M1384" s="445"/>
      <c r="N1384" s="445"/>
      <c r="O1384" s="445"/>
      <c r="P1384" s="445"/>
    </row>
    <row r="1385" spans="1:16">
      <c r="A1385" s="595" t="s">
        <v>15752</v>
      </c>
      <c r="B1385" s="595" t="s">
        <v>15353</v>
      </c>
      <c r="C1385" s="445"/>
      <c r="D1385" s="445"/>
      <c r="E1385" s="445"/>
      <c r="F1385" s="445"/>
      <c r="G1385" s="445"/>
      <c r="H1385" s="445"/>
      <c r="I1385" s="445"/>
      <c r="J1385" s="445"/>
      <c r="K1385" s="445"/>
      <c r="L1385" s="445"/>
      <c r="M1385" s="445"/>
      <c r="N1385" s="445"/>
      <c r="O1385" s="445"/>
      <c r="P1385" s="445"/>
    </row>
    <row r="1386" spans="1:16">
      <c r="A1386" s="595" t="s">
        <v>6556</v>
      </c>
      <c r="B1386" s="595" t="s">
        <v>3382</v>
      </c>
      <c r="C1386" s="595" t="s">
        <v>15753</v>
      </c>
      <c r="D1386" s="445"/>
      <c r="E1386" s="445"/>
      <c r="F1386" s="445"/>
      <c r="G1386" s="445"/>
      <c r="H1386" s="445"/>
      <c r="I1386" s="445"/>
      <c r="J1386" s="445"/>
      <c r="K1386" s="445"/>
      <c r="L1386" s="445"/>
      <c r="M1386" s="445"/>
      <c r="N1386" s="445"/>
      <c r="O1386" s="445"/>
      <c r="P1386" s="445"/>
    </row>
    <row r="1387" spans="1:16">
      <c r="A1387" s="595" t="s">
        <v>9732</v>
      </c>
      <c r="B1387" s="595" t="s">
        <v>13107</v>
      </c>
      <c r="C1387" s="595" t="s">
        <v>15723</v>
      </c>
      <c r="D1387" s="445"/>
      <c r="E1387" s="445"/>
      <c r="F1387" s="445"/>
      <c r="G1387" s="445"/>
      <c r="H1387" s="445"/>
      <c r="I1387" s="445"/>
      <c r="J1387" s="445"/>
      <c r="K1387" s="445"/>
      <c r="L1387" s="445"/>
      <c r="M1387" s="445"/>
      <c r="N1387" s="445"/>
      <c r="O1387" s="445"/>
      <c r="P1387" s="445"/>
    </row>
    <row r="1388" spans="1:16">
      <c r="A1388" s="595" t="s">
        <v>15755</v>
      </c>
      <c r="B1388" s="595" t="s">
        <v>11098</v>
      </c>
      <c r="C1388" s="595" t="s">
        <v>15417</v>
      </c>
      <c r="D1388" s="445"/>
      <c r="E1388" s="445"/>
      <c r="F1388" s="445"/>
      <c r="G1388" s="445"/>
      <c r="H1388" s="445"/>
      <c r="I1388" s="445"/>
      <c r="J1388" s="445"/>
      <c r="K1388" s="445"/>
      <c r="L1388" s="445"/>
      <c r="M1388" s="445"/>
      <c r="N1388" s="445"/>
      <c r="O1388" s="445"/>
      <c r="P1388" s="445"/>
    </row>
    <row r="1389" spans="1:16">
      <c r="A1389" s="595" t="s">
        <v>15756</v>
      </c>
      <c r="B1389" s="595" t="s">
        <v>21</v>
      </c>
      <c r="C1389" s="595" t="s">
        <v>15272</v>
      </c>
      <c r="D1389" s="595" t="s">
        <v>11608</v>
      </c>
      <c r="E1389" s="595" t="s">
        <v>15758</v>
      </c>
      <c r="F1389" s="595" t="s">
        <v>545</v>
      </c>
      <c r="G1389" s="445"/>
      <c r="H1389" s="445"/>
      <c r="I1389" s="445"/>
      <c r="J1389" s="445"/>
      <c r="K1389" s="445"/>
      <c r="L1389" s="445"/>
      <c r="M1389" s="445"/>
      <c r="N1389" s="445"/>
      <c r="O1389" s="445"/>
      <c r="P1389" s="445"/>
    </row>
    <row r="1390" spans="1:16">
      <c r="A1390" s="595" t="s">
        <v>12779</v>
      </c>
      <c r="B1390" s="595" t="s">
        <v>8103</v>
      </c>
      <c r="C1390" s="595" t="s">
        <v>15761</v>
      </c>
      <c r="D1390" s="445"/>
      <c r="E1390" s="445"/>
      <c r="F1390" s="445"/>
      <c r="G1390" s="445"/>
      <c r="H1390" s="445"/>
      <c r="I1390" s="445"/>
      <c r="J1390" s="445"/>
      <c r="K1390" s="445"/>
      <c r="L1390" s="445"/>
      <c r="M1390" s="445"/>
      <c r="N1390" s="445"/>
      <c r="O1390" s="445"/>
      <c r="P1390" s="445"/>
    </row>
    <row r="1391" spans="1:16">
      <c r="A1391" s="595" t="s">
        <v>15762</v>
      </c>
      <c r="B1391" s="595" t="s">
        <v>12831</v>
      </c>
      <c r="C1391" s="595" t="s">
        <v>14974</v>
      </c>
      <c r="D1391" s="595" t="s">
        <v>13923</v>
      </c>
      <c r="E1391" s="595" t="s">
        <v>13685</v>
      </c>
      <c r="F1391" s="595" t="s">
        <v>15763</v>
      </c>
      <c r="G1391" s="445"/>
      <c r="H1391" s="445"/>
      <c r="I1391" s="445"/>
      <c r="J1391" s="445"/>
      <c r="K1391" s="445"/>
      <c r="L1391" s="445"/>
      <c r="M1391" s="445"/>
      <c r="N1391" s="445"/>
      <c r="O1391" s="445"/>
      <c r="P1391" s="445"/>
    </row>
    <row r="1392" spans="1:16">
      <c r="A1392" s="595" t="s">
        <v>13792</v>
      </c>
      <c r="B1392" s="595" t="s">
        <v>15072</v>
      </c>
      <c r="C1392" s="595" t="s">
        <v>4123</v>
      </c>
      <c r="D1392" s="595" t="s">
        <v>3527</v>
      </c>
      <c r="E1392" s="445"/>
      <c r="F1392" s="445"/>
      <c r="G1392" s="445"/>
      <c r="H1392" s="445"/>
      <c r="I1392" s="445"/>
      <c r="J1392" s="445"/>
      <c r="K1392" s="445"/>
      <c r="L1392" s="445"/>
      <c r="M1392" s="445"/>
      <c r="N1392" s="445"/>
      <c r="O1392" s="445"/>
      <c r="P1392" s="445"/>
    </row>
    <row r="1393" spans="1:16">
      <c r="A1393" s="595" t="s">
        <v>15764</v>
      </c>
      <c r="B1393" s="595" t="s">
        <v>15765</v>
      </c>
      <c r="C1393" s="595" t="s">
        <v>14974</v>
      </c>
      <c r="D1393" s="445"/>
      <c r="E1393" s="445"/>
      <c r="F1393" s="445"/>
      <c r="G1393" s="445"/>
      <c r="H1393" s="445"/>
      <c r="I1393" s="445"/>
      <c r="J1393" s="445"/>
      <c r="K1393" s="445"/>
      <c r="L1393" s="445"/>
      <c r="M1393" s="445"/>
      <c r="N1393" s="445"/>
      <c r="O1393" s="445"/>
      <c r="P1393" s="445"/>
    </row>
    <row r="1394" spans="1:16">
      <c r="A1394" s="595" t="s">
        <v>15088</v>
      </c>
      <c r="B1394" s="595" t="s">
        <v>14168</v>
      </c>
      <c r="C1394" s="595" t="s">
        <v>15768</v>
      </c>
      <c r="D1394" s="595" t="s">
        <v>4538</v>
      </c>
      <c r="E1394" s="595" t="s">
        <v>291</v>
      </c>
      <c r="F1394" s="445"/>
      <c r="G1394" s="445"/>
      <c r="H1394" s="445"/>
      <c r="I1394" s="445"/>
      <c r="J1394" s="445"/>
      <c r="K1394" s="445"/>
      <c r="L1394" s="445"/>
      <c r="M1394" s="445"/>
      <c r="N1394" s="445"/>
      <c r="O1394" s="445"/>
      <c r="P1394" s="445"/>
    </row>
    <row r="1395" spans="1:16">
      <c r="A1395" s="595" t="s">
        <v>15770</v>
      </c>
      <c r="B1395" s="595" t="s">
        <v>15772</v>
      </c>
      <c r="C1395" s="445"/>
      <c r="D1395" s="445"/>
      <c r="E1395" s="445"/>
      <c r="F1395" s="445"/>
      <c r="G1395" s="445"/>
      <c r="H1395" s="445"/>
      <c r="I1395" s="445"/>
      <c r="J1395" s="445"/>
      <c r="K1395" s="445"/>
      <c r="L1395" s="445"/>
      <c r="M1395" s="445"/>
      <c r="N1395" s="445"/>
      <c r="O1395" s="445"/>
      <c r="P1395" s="445"/>
    </row>
    <row r="1396" spans="1:16">
      <c r="A1396" s="595" t="s">
        <v>7528</v>
      </c>
      <c r="B1396" s="595" t="s">
        <v>15774</v>
      </c>
      <c r="C1396" s="595" t="s">
        <v>15775</v>
      </c>
      <c r="D1396" s="445"/>
      <c r="E1396" s="445"/>
      <c r="F1396" s="445"/>
      <c r="G1396" s="445"/>
      <c r="H1396" s="445"/>
      <c r="I1396" s="445"/>
      <c r="J1396" s="445"/>
      <c r="K1396" s="445"/>
      <c r="L1396" s="445"/>
      <c r="M1396" s="445"/>
      <c r="N1396" s="445"/>
      <c r="O1396" s="445"/>
      <c r="P1396" s="445"/>
    </row>
    <row r="1397" spans="1:16">
      <c r="A1397" s="595" t="s">
        <v>15776</v>
      </c>
      <c r="B1397" s="595" t="s">
        <v>13529</v>
      </c>
      <c r="C1397" s="595" t="s">
        <v>2213</v>
      </c>
      <c r="D1397" s="595" t="s">
        <v>15778</v>
      </c>
      <c r="E1397" s="595" t="s">
        <v>13307</v>
      </c>
      <c r="F1397" s="595" t="s">
        <v>15779</v>
      </c>
      <c r="G1397" s="445"/>
      <c r="H1397" s="445"/>
      <c r="I1397" s="445"/>
      <c r="J1397" s="445"/>
      <c r="K1397" s="445"/>
      <c r="L1397" s="445"/>
      <c r="M1397" s="445"/>
      <c r="N1397" s="445"/>
      <c r="O1397" s="445"/>
      <c r="P1397" s="445"/>
    </row>
    <row r="1398" spans="1:16">
      <c r="A1398" s="595" t="s">
        <v>15780</v>
      </c>
      <c r="B1398" s="595" t="s">
        <v>8344</v>
      </c>
      <c r="C1398" s="595" t="s">
        <v>13494</v>
      </c>
      <c r="D1398" s="595" t="s">
        <v>15782</v>
      </c>
      <c r="E1398" s="445"/>
      <c r="F1398" s="445"/>
      <c r="G1398" s="445"/>
      <c r="H1398" s="445"/>
      <c r="I1398" s="445"/>
      <c r="J1398" s="445"/>
      <c r="K1398" s="445"/>
      <c r="L1398" s="445"/>
      <c r="M1398" s="445"/>
      <c r="N1398" s="445"/>
      <c r="O1398" s="445"/>
      <c r="P1398" s="445"/>
    </row>
    <row r="1399" spans="1:16">
      <c r="A1399" s="595" t="s">
        <v>15783</v>
      </c>
      <c r="B1399" s="595" t="s">
        <v>2360</v>
      </c>
      <c r="C1399" s="445"/>
      <c r="D1399" s="445"/>
      <c r="E1399" s="445"/>
      <c r="F1399" s="445"/>
      <c r="G1399" s="445"/>
      <c r="H1399" s="445"/>
      <c r="I1399" s="445"/>
      <c r="J1399" s="445"/>
      <c r="K1399" s="445"/>
      <c r="L1399" s="445"/>
      <c r="M1399" s="445"/>
      <c r="N1399" s="445"/>
      <c r="O1399" s="445"/>
      <c r="P1399" s="445"/>
    </row>
    <row r="1400" spans="1:16">
      <c r="A1400" s="595" t="s">
        <v>7305</v>
      </c>
      <c r="B1400" s="595" t="s">
        <v>7389</v>
      </c>
      <c r="C1400" s="595" t="s">
        <v>3005</v>
      </c>
      <c r="D1400" s="595" t="s">
        <v>8141</v>
      </c>
      <c r="E1400" s="445"/>
      <c r="F1400" s="445"/>
      <c r="G1400" s="445"/>
      <c r="H1400" s="445"/>
      <c r="I1400" s="445"/>
      <c r="J1400" s="445"/>
      <c r="K1400" s="445"/>
      <c r="L1400" s="445"/>
      <c r="M1400" s="445"/>
      <c r="N1400" s="445"/>
      <c r="O1400" s="445"/>
      <c r="P1400" s="445"/>
    </row>
    <row r="1401" spans="1:16">
      <c r="A1401" s="595" t="s">
        <v>15784</v>
      </c>
      <c r="B1401" s="595" t="s">
        <v>9072</v>
      </c>
      <c r="C1401" s="595" t="s">
        <v>374</v>
      </c>
      <c r="D1401" s="595" t="s">
        <v>15785</v>
      </c>
      <c r="E1401" s="445"/>
      <c r="F1401" s="445"/>
      <c r="G1401" s="445"/>
      <c r="H1401" s="445"/>
      <c r="I1401" s="445"/>
      <c r="J1401" s="445"/>
      <c r="K1401" s="445"/>
      <c r="L1401" s="445"/>
      <c r="M1401" s="445"/>
      <c r="N1401" s="445"/>
      <c r="O1401" s="445"/>
      <c r="P1401" s="445"/>
    </row>
    <row r="1402" spans="1:16">
      <c r="A1402" s="595" t="s">
        <v>15788</v>
      </c>
      <c r="B1402" s="595" t="s">
        <v>15789</v>
      </c>
      <c r="C1402" s="445"/>
      <c r="D1402" s="445"/>
      <c r="E1402" s="445"/>
      <c r="F1402" s="445"/>
      <c r="G1402" s="445"/>
      <c r="H1402" s="445"/>
      <c r="I1402" s="445"/>
      <c r="J1402" s="445"/>
      <c r="K1402" s="445"/>
      <c r="L1402" s="445"/>
      <c r="M1402" s="445"/>
      <c r="N1402" s="445"/>
      <c r="O1402" s="445"/>
      <c r="P1402" s="445"/>
    </row>
    <row r="1403" spans="1:16">
      <c r="A1403" s="595" t="s">
        <v>15792</v>
      </c>
      <c r="B1403" s="595" t="s">
        <v>4532</v>
      </c>
      <c r="C1403" s="595" t="s">
        <v>2504</v>
      </c>
      <c r="D1403" s="595" t="s">
        <v>8681</v>
      </c>
      <c r="E1403" s="595" t="s">
        <v>4748</v>
      </c>
      <c r="F1403" s="595" t="s">
        <v>12512</v>
      </c>
      <c r="G1403" s="595" t="s">
        <v>15793</v>
      </c>
      <c r="H1403" s="595" t="s">
        <v>14943</v>
      </c>
      <c r="I1403" s="445"/>
      <c r="J1403" s="445"/>
      <c r="K1403" s="445"/>
      <c r="L1403" s="445"/>
      <c r="M1403" s="445"/>
      <c r="N1403" s="445"/>
      <c r="O1403" s="445"/>
      <c r="P1403" s="445"/>
    </row>
    <row r="1404" spans="1:16">
      <c r="A1404" s="595" t="s">
        <v>382</v>
      </c>
      <c r="B1404" s="595" t="s">
        <v>13334</v>
      </c>
      <c r="C1404" s="595" t="s">
        <v>15794</v>
      </c>
      <c r="D1404" s="595" t="s">
        <v>15795</v>
      </c>
      <c r="E1404" s="445"/>
      <c r="F1404" s="445"/>
      <c r="G1404" s="445"/>
      <c r="H1404" s="445"/>
      <c r="I1404" s="445"/>
      <c r="J1404" s="445"/>
      <c r="K1404" s="445"/>
      <c r="L1404" s="445"/>
      <c r="M1404" s="445"/>
      <c r="N1404" s="445"/>
      <c r="O1404" s="445"/>
      <c r="P1404" s="445"/>
    </row>
    <row r="1405" spans="1:16">
      <c r="A1405" s="595" t="s">
        <v>10127</v>
      </c>
      <c r="B1405" s="595" t="s">
        <v>15796</v>
      </c>
      <c r="C1405" s="445"/>
      <c r="D1405" s="445"/>
      <c r="E1405" s="445"/>
      <c r="F1405" s="445"/>
      <c r="G1405" s="445"/>
      <c r="H1405" s="445"/>
      <c r="I1405" s="445"/>
      <c r="J1405" s="445"/>
      <c r="K1405" s="445"/>
      <c r="L1405" s="445"/>
      <c r="M1405" s="445"/>
      <c r="N1405" s="445"/>
      <c r="O1405" s="445"/>
      <c r="P1405" s="445"/>
    </row>
    <row r="1406" spans="1:16">
      <c r="A1406" s="595" t="s">
        <v>12412</v>
      </c>
      <c r="B1406" s="595" t="s">
        <v>15797</v>
      </c>
      <c r="C1406" s="595" t="s">
        <v>10628</v>
      </c>
      <c r="D1406" s="595" t="s">
        <v>2317</v>
      </c>
      <c r="E1406" s="595" t="s">
        <v>15798</v>
      </c>
      <c r="F1406" s="445"/>
      <c r="G1406" s="445"/>
      <c r="H1406" s="445"/>
      <c r="I1406" s="445"/>
      <c r="J1406" s="445"/>
      <c r="K1406" s="445"/>
      <c r="L1406" s="445"/>
      <c r="M1406" s="445"/>
      <c r="N1406" s="445"/>
      <c r="O1406" s="445"/>
      <c r="P1406" s="445"/>
    </row>
    <row r="1407" spans="1:16">
      <c r="A1407" s="595" t="s">
        <v>15800</v>
      </c>
      <c r="B1407" s="595" t="s">
        <v>15802</v>
      </c>
      <c r="C1407" s="445"/>
      <c r="D1407" s="445"/>
      <c r="E1407" s="445"/>
      <c r="F1407" s="445"/>
      <c r="G1407" s="445"/>
      <c r="H1407" s="445"/>
      <c r="I1407" s="445"/>
      <c r="J1407" s="445"/>
      <c r="K1407" s="445"/>
      <c r="L1407" s="445"/>
      <c r="M1407" s="445"/>
      <c r="N1407" s="445"/>
      <c r="O1407" s="445"/>
      <c r="P1407" s="445"/>
    </row>
    <row r="1408" spans="1:16">
      <c r="A1408" s="595" t="s">
        <v>15804</v>
      </c>
      <c r="B1408" s="595" t="s">
        <v>5238</v>
      </c>
      <c r="C1408" s="445"/>
      <c r="D1408" s="445"/>
      <c r="E1408" s="445"/>
      <c r="F1408" s="445"/>
      <c r="G1408" s="445"/>
      <c r="H1408" s="445"/>
      <c r="I1408" s="445"/>
      <c r="J1408" s="445"/>
      <c r="K1408" s="445"/>
      <c r="L1408" s="445"/>
      <c r="M1408" s="445"/>
      <c r="N1408" s="445"/>
      <c r="O1408" s="445"/>
      <c r="P1408" s="445"/>
    </row>
    <row r="1409" spans="1:16">
      <c r="A1409" s="595" t="s">
        <v>15805</v>
      </c>
      <c r="B1409" s="595" t="s">
        <v>11221</v>
      </c>
      <c r="C1409" s="445"/>
      <c r="D1409" s="445"/>
      <c r="E1409" s="445"/>
      <c r="F1409" s="445"/>
      <c r="G1409" s="445"/>
      <c r="H1409" s="445"/>
      <c r="I1409" s="445"/>
      <c r="J1409" s="445"/>
      <c r="K1409" s="445"/>
      <c r="L1409" s="445"/>
      <c r="M1409" s="445"/>
      <c r="N1409" s="445"/>
      <c r="O1409" s="445"/>
      <c r="P1409" s="445"/>
    </row>
    <row r="1410" spans="1:16">
      <c r="A1410" s="595" t="s">
        <v>15806</v>
      </c>
      <c r="B1410" s="595" t="s">
        <v>3844</v>
      </c>
      <c r="C1410" s="445"/>
      <c r="D1410" s="445"/>
      <c r="E1410" s="445"/>
      <c r="F1410" s="445"/>
      <c r="G1410" s="445"/>
      <c r="H1410" s="445"/>
      <c r="I1410" s="445"/>
      <c r="J1410" s="445"/>
      <c r="K1410" s="445"/>
      <c r="L1410" s="445"/>
      <c r="M1410" s="445"/>
      <c r="N1410" s="445"/>
      <c r="O1410" s="445"/>
      <c r="P1410" s="445"/>
    </row>
    <row r="1411" spans="1:16">
      <c r="A1411" s="595" t="s">
        <v>15808</v>
      </c>
      <c r="B1411" s="595" t="s">
        <v>8826</v>
      </c>
      <c r="C1411" s="595" t="s">
        <v>13256</v>
      </c>
      <c r="D1411" s="445"/>
      <c r="E1411" s="445"/>
      <c r="F1411" s="445"/>
      <c r="G1411" s="445"/>
      <c r="H1411" s="445"/>
      <c r="I1411" s="445"/>
      <c r="J1411" s="445"/>
      <c r="K1411" s="445"/>
      <c r="L1411" s="445"/>
      <c r="M1411" s="445"/>
      <c r="N1411" s="445"/>
      <c r="O1411" s="445"/>
      <c r="P1411" s="445"/>
    </row>
    <row r="1412" spans="1:16">
      <c r="A1412" s="595" t="s">
        <v>4336</v>
      </c>
      <c r="B1412" s="595" t="s">
        <v>15810</v>
      </c>
      <c r="C1412" s="595" t="s">
        <v>15811</v>
      </c>
      <c r="D1412" s="595" t="s">
        <v>15812</v>
      </c>
      <c r="E1412" s="595" t="s">
        <v>15813</v>
      </c>
      <c r="F1412" s="595" t="s">
        <v>13626</v>
      </c>
      <c r="G1412" s="445"/>
      <c r="H1412" s="445"/>
      <c r="I1412" s="445"/>
      <c r="J1412" s="445"/>
      <c r="K1412" s="445"/>
      <c r="L1412" s="445"/>
      <c r="M1412" s="445"/>
      <c r="N1412" s="445"/>
      <c r="O1412" s="445"/>
      <c r="P1412" s="445"/>
    </row>
    <row r="1413" spans="1:16">
      <c r="A1413" s="595" t="s">
        <v>15814</v>
      </c>
      <c r="B1413" s="595" t="s">
        <v>4940</v>
      </c>
      <c r="C1413" s="445"/>
      <c r="D1413" s="445"/>
      <c r="E1413" s="445"/>
      <c r="F1413" s="445"/>
      <c r="G1413" s="445"/>
      <c r="H1413" s="445"/>
      <c r="I1413" s="445"/>
      <c r="J1413" s="445"/>
      <c r="K1413" s="445"/>
      <c r="L1413" s="445"/>
      <c r="M1413" s="445"/>
      <c r="N1413" s="445"/>
      <c r="O1413" s="445"/>
      <c r="P1413" s="445"/>
    </row>
    <row r="1414" spans="1:16">
      <c r="A1414" s="595" t="s">
        <v>3111</v>
      </c>
      <c r="B1414" s="595" t="s">
        <v>5740</v>
      </c>
      <c r="C1414" s="445"/>
      <c r="D1414" s="445"/>
      <c r="E1414" s="445"/>
      <c r="F1414" s="445"/>
      <c r="G1414" s="445"/>
      <c r="H1414" s="445"/>
      <c r="I1414" s="445"/>
      <c r="J1414" s="445"/>
      <c r="K1414" s="445"/>
      <c r="L1414" s="445"/>
      <c r="M1414" s="445"/>
      <c r="N1414" s="445"/>
      <c r="O1414" s="445"/>
      <c r="P1414" s="445"/>
    </row>
    <row r="1415" spans="1:16">
      <c r="A1415" s="595" t="s">
        <v>197</v>
      </c>
      <c r="B1415" s="595" t="s">
        <v>15816</v>
      </c>
      <c r="C1415" s="595" t="s">
        <v>12872</v>
      </c>
      <c r="D1415" s="595" t="s">
        <v>10319</v>
      </c>
      <c r="E1415" s="595" t="s">
        <v>318</v>
      </c>
      <c r="F1415" s="445"/>
      <c r="G1415" s="445"/>
      <c r="H1415" s="445"/>
      <c r="I1415" s="445"/>
      <c r="J1415" s="445"/>
      <c r="K1415" s="445"/>
      <c r="L1415" s="445"/>
      <c r="M1415" s="445"/>
      <c r="N1415" s="445"/>
      <c r="O1415" s="445"/>
      <c r="P1415" s="445"/>
    </row>
    <row r="1416" spans="1:16">
      <c r="A1416" s="595" t="s">
        <v>15817</v>
      </c>
      <c r="B1416" s="595" t="s">
        <v>9067</v>
      </c>
      <c r="C1416" s="595" t="s">
        <v>15819</v>
      </c>
      <c r="D1416" s="595" t="s">
        <v>15820</v>
      </c>
      <c r="E1416" s="445"/>
      <c r="F1416" s="445"/>
      <c r="G1416" s="445"/>
      <c r="H1416" s="445"/>
      <c r="I1416" s="445"/>
      <c r="J1416" s="445"/>
      <c r="K1416" s="445"/>
      <c r="L1416" s="445"/>
      <c r="M1416" s="445"/>
      <c r="N1416" s="445"/>
      <c r="O1416" s="445"/>
      <c r="P1416" s="445"/>
    </row>
    <row r="1417" spans="1:16">
      <c r="A1417" s="595" t="s">
        <v>15821</v>
      </c>
      <c r="B1417" s="595" t="s">
        <v>9133</v>
      </c>
      <c r="C1417" s="445"/>
      <c r="D1417" s="445"/>
      <c r="E1417" s="445"/>
      <c r="F1417" s="445"/>
      <c r="G1417" s="445"/>
      <c r="H1417" s="445"/>
      <c r="I1417" s="445"/>
      <c r="J1417" s="445"/>
      <c r="K1417" s="445"/>
      <c r="L1417" s="445"/>
      <c r="M1417" s="445"/>
      <c r="N1417" s="445"/>
      <c r="O1417" s="445"/>
      <c r="P1417" s="445"/>
    </row>
    <row r="1418" spans="1:16">
      <c r="A1418" s="595" t="s">
        <v>5114</v>
      </c>
      <c r="B1418" s="595" t="s">
        <v>13578</v>
      </c>
      <c r="C1418" s="445"/>
      <c r="D1418" s="445"/>
      <c r="E1418" s="445"/>
      <c r="F1418" s="445"/>
      <c r="G1418" s="445"/>
      <c r="H1418" s="445"/>
      <c r="I1418" s="445"/>
      <c r="J1418" s="445"/>
      <c r="K1418" s="445"/>
      <c r="L1418" s="445"/>
      <c r="M1418" s="445"/>
      <c r="N1418" s="445"/>
      <c r="O1418" s="445"/>
      <c r="P1418" s="445"/>
    </row>
    <row r="1419" spans="1:16">
      <c r="A1419" s="595" t="s">
        <v>15822</v>
      </c>
      <c r="B1419" s="595" t="s">
        <v>4940</v>
      </c>
      <c r="C1419" s="445"/>
      <c r="D1419" s="445"/>
      <c r="E1419" s="445"/>
      <c r="F1419" s="445"/>
      <c r="G1419" s="445"/>
      <c r="H1419" s="445"/>
      <c r="I1419" s="445"/>
      <c r="J1419" s="445"/>
      <c r="K1419" s="445"/>
      <c r="L1419" s="445"/>
      <c r="M1419" s="445"/>
      <c r="N1419" s="445"/>
      <c r="O1419" s="445"/>
      <c r="P1419" s="445"/>
    </row>
    <row r="1420" spans="1:16">
      <c r="A1420" s="595" t="s">
        <v>15823</v>
      </c>
      <c r="B1420" s="595" t="s">
        <v>15826</v>
      </c>
      <c r="C1420" s="595" t="s">
        <v>12529</v>
      </c>
      <c r="D1420" s="595" t="s">
        <v>13549</v>
      </c>
      <c r="E1420" s="445"/>
      <c r="F1420" s="445"/>
      <c r="G1420" s="445"/>
      <c r="H1420" s="445"/>
      <c r="I1420" s="445"/>
      <c r="J1420" s="445"/>
      <c r="K1420" s="445"/>
      <c r="L1420" s="445"/>
      <c r="M1420" s="445"/>
      <c r="N1420" s="445"/>
      <c r="O1420" s="445"/>
      <c r="P1420" s="445"/>
    </row>
    <row r="1421" spans="1:16">
      <c r="A1421" s="595" t="s">
        <v>15827</v>
      </c>
      <c r="B1421" s="595" t="s">
        <v>15829</v>
      </c>
      <c r="C1421" s="445"/>
      <c r="D1421" s="445"/>
      <c r="E1421" s="445"/>
      <c r="F1421" s="445"/>
      <c r="G1421" s="445"/>
      <c r="H1421" s="445"/>
      <c r="I1421" s="445"/>
      <c r="J1421" s="445"/>
      <c r="K1421" s="445"/>
      <c r="L1421" s="445"/>
      <c r="M1421" s="445"/>
      <c r="N1421" s="445"/>
      <c r="O1421" s="445"/>
      <c r="P1421" s="445"/>
    </row>
    <row r="1422" spans="1:16">
      <c r="A1422" s="595" t="s">
        <v>15830</v>
      </c>
      <c r="B1422" s="595" t="s">
        <v>173</v>
      </c>
      <c r="C1422" s="595" t="s">
        <v>6044</v>
      </c>
      <c r="D1422" s="445"/>
      <c r="E1422" s="445"/>
      <c r="F1422" s="445"/>
      <c r="G1422" s="445"/>
      <c r="H1422" s="445"/>
      <c r="I1422" s="445"/>
      <c r="J1422" s="445"/>
      <c r="K1422" s="445"/>
      <c r="L1422" s="445"/>
      <c r="M1422" s="445"/>
      <c r="N1422" s="445"/>
      <c r="O1422" s="445"/>
      <c r="P1422" s="445"/>
    </row>
    <row r="1423" spans="1:16">
      <c r="A1423" s="595" t="s">
        <v>15831</v>
      </c>
      <c r="B1423" s="595" t="s">
        <v>9780</v>
      </c>
      <c r="C1423" s="445"/>
      <c r="D1423" s="445"/>
      <c r="E1423" s="445"/>
      <c r="F1423" s="445"/>
      <c r="G1423" s="445"/>
      <c r="H1423" s="445"/>
      <c r="I1423" s="445"/>
      <c r="J1423" s="445"/>
      <c r="K1423" s="445"/>
      <c r="L1423" s="445"/>
      <c r="M1423" s="445"/>
      <c r="N1423" s="445"/>
      <c r="O1423" s="445"/>
      <c r="P1423" s="445"/>
    </row>
    <row r="1424" spans="1:16">
      <c r="A1424" s="595" t="s">
        <v>6288</v>
      </c>
      <c r="B1424" s="595" t="s">
        <v>9423</v>
      </c>
      <c r="C1424" s="445"/>
      <c r="D1424" s="445"/>
      <c r="E1424" s="445"/>
      <c r="F1424" s="445"/>
      <c r="G1424" s="445"/>
      <c r="H1424" s="445"/>
      <c r="I1424" s="445"/>
      <c r="J1424" s="445"/>
      <c r="K1424" s="445"/>
      <c r="L1424" s="445"/>
      <c r="M1424" s="445"/>
      <c r="N1424" s="445"/>
      <c r="O1424" s="445"/>
      <c r="P1424" s="445"/>
    </row>
    <row r="1425" spans="1:16">
      <c r="A1425" s="595" t="s">
        <v>15833</v>
      </c>
      <c r="B1425" s="595" t="s">
        <v>15834</v>
      </c>
      <c r="C1425" s="595" t="s">
        <v>10269</v>
      </c>
      <c r="D1425" s="595" t="s">
        <v>5869</v>
      </c>
      <c r="E1425" s="595" t="s">
        <v>13367</v>
      </c>
      <c r="F1425" s="445"/>
      <c r="G1425" s="445"/>
      <c r="H1425" s="445"/>
      <c r="I1425" s="445"/>
      <c r="J1425" s="445"/>
      <c r="K1425" s="445"/>
      <c r="L1425" s="445"/>
      <c r="M1425" s="445"/>
      <c r="N1425" s="445"/>
      <c r="O1425" s="445"/>
      <c r="P1425" s="445"/>
    </row>
    <row r="1426" spans="1:16">
      <c r="A1426" s="595" t="s">
        <v>13869</v>
      </c>
      <c r="B1426" s="595" t="s">
        <v>15835</v>
      </c>
      <c r="C1426" s="595" t="s">
        <v>7721</v>
      </c>
      <c r="D1426" s="445"/>
      <c r="E1426" s="445"/>
      <c r="F1426" s="445"/>
      <c r="G1426" s="445"/>
      <c r="H1426" s="445"/>
      <c r="I1426" s="445"/>
      <c r="J1426" s="445"/>
      <c r="K1426" s="445"/>
      <c r="L1426" s="445"/>
      <c r="M1426" s="445"/>
      <c r="N1426" s="445"/>
      <c r="O1426" s="445"/>
      <c r="P1426" s="445"/>
    </row>
    <row r="1427" spans="1:16">
      <c r="A1427" s="595" t="s">
        <v>10439</v>
      </c>
      <c r="B1427" s="595" t="s">
        <v>13146</v>
      </c>
      <c r="C1427" s="595" t="s">
        <v>2784</v>
      </c>
      <c r="D1427" s="445"/>
      <c r="E1427" s="445"/>
      <c r="F1427" s="445"/>
      <c r="G1427" s="445"/>
      <c r="H1427" s="445"/>
      <c r="I1427" s="445"/>
      <c r="J1427" s="445"/>
      <c r="K1427" s="445"/>
      <c r="L1427" s="445"/>
      <c r="M1427" s="445"/>
      <c r="N1427" s="445"/>
      <c r="O1427" s="445"/>
      <c r="P1427" s="445"/>
    </row>
    <row r="1428" spans="1:16">
      <c r="A1428" s="595" t="s">
        <v>2751</v>
      </c>
      <c r="B1428" s="595" t="s">
        <v>6750</v>
      </c>
      <c r="C1428" s="445"/>
      <c r="D1428" s="445"/>
      <c r="E1428" s="445"/>
      <c r="F1428" s="445"/>
      <c r="G1428" s="445"/>
      <c r="H1428" s="445"/>
      <c r="I1428" s="445"/>
      <c r="J1428" s="445"/>
      <c r="K1428" s="445"/>
      <c r="L1428" s="445"/>
      <c r="M1428" s="445"/>
      <c r="N1428" s="445"/>
      <c r="O1428" s="445"/>
      <c r="P1428" s="445"/>
    </row>
    <row r="1429" spans="1:16">
      <c r="A1429" s="595" t="s">
        <v>15837</v>
      </c>
      <c r="B1429" s="595" t="s">
        <v>6438</v>
      </c>
      <c r="C1429" s="445"/>
      <c r="D1429" s="445"/>
      <c r="E1429" s="445"/>
      <c r="F1429" s="445"/>
      <c r="G1429" s="445"/>
      <c r="H1429" s="445"/>
      <c r="I1429" s="445"/>
      <c r="J1429" s="445"/>
      <c r="K1429" s="445"/>
      <c r="L1429" s="445"/>
      <c r="M1429" s="445"/>
      <c r="N1429" s="445"/>
      <c r="O1429" s="445"/>
      <c r="P1429" s="445"/>
    </row>
    <row r="1430" spans="1:16">
      <c r="A1430" s="595" t="s">
        <v>11592</v>
      </c>
      <c r="B1430" s="595" t="s">
        <v>15838</v>
      </c>
      <c r="C1430" s="445"/>
      <c r="D1430" s="445"/>
      <c r="E1430" s="445"/>
      <c r="F1430" s="445"/>
      <c r="G1430" s="445"/>
      <c r="H1430" s="445"/>
      <c r="I1430" s="445"/>
      <c r="J1430" s="445"/>
      <c r="K1430" s="445"/>
      <c r="L1430" s="445"/>
      <c r="M1430" s="445"/>
      <c r="N1430" s="445"/>
      <c r="O1430" s="445"/>
      <c r="P1430" s="445"/>
    </row>
    <row r="1431" spans="1:16">
      <c r="A1431" s="595" t="s">
        <v>15839</v>
      </c>
      <c r="B1431" s="595" t="s">
        <v>9009</v>
      </c>
      <c r="C1431" s="595" t="s">
        <v>8069</v>
      </c>
      <c r="D1431" s="445"/>
      <c r="E1431" s="445"/>
      <c r="F1431" s="445"/>
      <c r="G1431" s="445"/>
      <c r="H1431" s="445"/>
      <c r="I1431" s="445"/>
      <c r="J1431" s="445"/>
      <c r="K1431" s="445"/>
      <c r="L1431" s="445"/>
      <c r="M1431" s="445"/>
      <c r="N1431" s="445"/>
      <c r="O1431" s="445"/>
      <c r="P1431" s="445"/>
    </row>
    <row r="1432" spans="1:16">
      <c r="A1432" s="595" t="s">
        <v>15841</v>
      </c>
      <c r="B1432" s="595" t="s">
        <v>15842</v>
      </c>
      <c r="C1432" s="595" t="s">
        <v>12697</v>
      </c>
      <c r="D1432" s="445"/>
      <c r="E1432" s="445"/>
      <c r="F1432" s="445"/>
      <c r="G1432" s="445"/>
      <c r="H1432" s="445"/>
      <c r="I1432" s="445"/>
      <c r="J1432" s="445"/>
      <c r="K1432" s="445"/>
      <c r="L1432" s="445"/>
      <c r="M1432" s="445"/>
      <c r="N1432" s="445"/>
      <c r="O1432" s="445"/>
      <c r="P1432" s="445"/>
    </row>
    <row r="1433" spans="1:16">
      <c r="A1433" s="595" t="s">
        <v>6220</v>
      </c>
      <c r="B1433" s="595" t="s">
        <v>15843</v>
      </c>
      <c r="C1433" s="595" t="s">
        <v>15845</v>
      </c>
      <c r="D1433" s="595" t="s">
        <v>15847</v>
      </c>
      <c r="E1433" s="445"/>
      <c r="F1433" s="445"/>
      <c r="G1433" s="445"/>
      <c r="H1433" s="445"/>
      <c r="I1433" s="445"/>
      <c r="J1433" s="445"/>
      <c r="K1433" s="445"/>
      <c r="L1433" s="445"/>
      <c r="M1433" s="445"/>
      <c r="N1433" s="445"/>
      <c r="O1433" s="445"/>
      <c r="P1433" s="445"/>
    </row>
    <row r="1434" spans="1:16">
      <c r="A1434" s="595" t="s">
        <v>15848</v>
      </c>
      <c r="B1434" s="595" t="s">
        <v>11405</v>
      </c>
      <c r="C1434" s="445"/>
      <c r="D1434" s="445"/>
      <c r="E1434" s="445"/>
      <c r="F1434" s="445"/>
      <c r="G1434" s="445"/>
      <c r="H1434" s="445"/>
      <c r="I1434" s="445"/>
      <c r="J1434" s="445"/>
      <c r="K1434" s="445"/>
      <c r="L1434" s="445"/>
      <c r="M1434" s="445"/>
      <c r="N1434" s="445"/>
      <c r="O1434" s="445"/>
      <c r="P1434" s="445"/>
    </row>
    <row r="1435" spans="1:16">
      <c r="A1435" s="595" t="s">
        <v>15849</v>
      </c>
      <c r="B1435" s="595" t="s">
        <v>15852</v>
      </c>
      <c r="C1435" s="445"/>
      <c r="D1435" s="445"/>
      <c r="E1435" s="445"/>
      <c r="F1435" s="445"/>
      <c r="G1435" s="445"/>
      <c r="H1435" s="445"/>
      <c r="I1435" s="445"/>
      <c r="J1435" s="445"/>
      <c r="K1435" s="445"/>
      <c r="L1435" s="445"/>
      <c r="M1435" s="445"/>
      <c r="N1435" s="445"/>
      <c r="O1435" s="445"/>
      <c r="P1435" s="445"/>
    </row>
    <row r="1436" spans="1:16">
      <c r="A1436" s="595" t="s">
        <v>15853</v>
      </c>
      <c r="B1436" s="595" t="s">
        <v>10254</v>
      </c>
      <c r="C1436" s="445"/>
      <c r="D1436" s="445"/>
      <c r="E1436" s="445"/>
      <c r="F1436" s="445"/>
      <c r="G1436" s="445"/>
      <c r="H1436" s="445"/>
      <c r="I1436" s="445"/>
      <c r="J1436" s="445"/>
      <c r="K1436" s="445"/>
      <c r="L1436" s="445"/>
      <c r="M1436" s="445"/>
      <c r="N1436" s="445"/>
      <c r="O1436" s="445"/>
      <c r="P1436" s="445"/>
    </row>
    <row r="1437" spans="1:16">
      <c r="A1437" s="595" t="s">
        <v>10491</v>
      </c>
      <c r="B1437" s="595" t="s">
        <v>15855</v>
      </c>
      <c r="C1437" s="595" t="s">
        <v>2693</v>
      </c>
      <c r="D1437" s="595" t="s">
        <v>12581</v>
      </c>
      <c r="E1437" s="595" t="s">
        <v>15856</v>
      </c>
      <c r="F1437" s="445"/>
      <c r="G1437" s="445"/>
      <c r="H1437" s="445"/>
      <c r="I1437" s="445"/>
      <c r="J1437" s="445"/>
      <c r="K1437" s="445"/>
      <c r="L1437" s="445"/>
      <c r="M1437" s="445"/>
      <c r="N1437" s="445"/>
      <c r="O1437" s="445"/>
      <c r="P1437" s="445"/>
    </row>
    <row r="1438" spans="1:16">
      <c r="A1438" s="595" t="s">
        <v>4495</v>
      </c>
      <c r="B1438" s="595" t="s">
        <v>15857</v>
      </c>
      <c r="C1438" s="445"/>
      <c r="D1438" s="445"/>
      <c r="E1438" s="445"/>
      <c r="F1438" s="445"/>
      <c r="G1438" s="445"/>
      <c r="H1438" s="445"/>
      <c r="I1438" s="445"/>
      <c r="J1438" s="445"/>
      <c r="K1438" s="445"/>
      <c r="L1438" s="445"/>
      <c r="M1438" s="445"/>
      <c r="N1438" s="445"/>
      <c r="O1438" s="445"/>
      <c r="P1438" s="445"/>
    </row>
    <row r="1439" spans="1:16">
      <c r="A1439" s="595" t="s">
        <v>4566</v>
      </c>
      <c r="B1439" s="595" t="s">
        <v>15859</v>
      </c>
      <c r="C1439" s="595" t="s">
        <v>15240</v>
      </c>
      <c r="D1439" s="595" t="s">
        <v>15861</v>
      </c>
      <c r="E1439" s="445"/>
      <c r="F1439" s="445"/>
      <c r="G1439" s="445"/>
      <c r="H1439" s="445"/>
      <c r="I1439" s="445"/>
      <c r="J1439" s="445"/>
      <c r="K1439" s="445"/>
      <c r="L1439" s="445"/>
      <c r="M1439" s="445"/>
      <c r="N1439" s="445"/>
      <c r="O1439" s="445"/>
      <c r="P1439" s="445"/>
    </row>
    <row r="1440" spans="1:16">
      <c r="A1440" s="595" t="s">
        <v>15862</v>
      </c>
      <c r="B1440" s="595" t="s">
        <v>6509</v>
      </c>
      <c r="C1440" s="445"/>
      <c r="D1440" s="445"/>
      <c r="E1440" s="445"/>
      <c r="F1440" s="445"/>
      <c r="G1440" s="445"/>
      <c r="H1440" s="445"/>
      <c r="I1440" s="445"/>
      <c r="J1440" s="445"/>
      <c r="K1440" s="445"/>
      <c r="L1440" s="445"/>
      <c r="M1440" s="445"/>
      <c r="N1440" s="445"/>
      <c r="O1440" s="445"/>
      <c r="P1440" s="445"/>
    </row>
    <row r="1441" spans="1:16">
      <c r="A1441" s="595" t="s">
        <v>58</v>
      </c>
      <c r="B1441" s="595" t="s">
        <v>13211</v>
      </c>
      <c r="C1441" s="445"/>
      <c r="D1441" s="445"/>
      <c r="E1441" s="445"/>
      <c r="F1441" s="445"/>
      <c r="G1441" s="445"/>
      <c r="H1441" s="445"/>
      <c r="I1441" s="445"/>
      <c r="J1441" s="445"/>
      <c r="K1441" s="445"/>
      <c r="L1441" s="445"/>
      <c r="M1441" s="445"/>
      <c r="N1441" s="445"/>
      <c r="O1441" s="445"/>
      <c r="P1441" s="445"/>
    </row>
    <row r="1442" spans="1:16">
      <c r="A1442" s="595" t="s">
        <v>7642</v>
      </c>
      <c r="B1442" s="595" t="s">
        <v>15062</v>
      </c>
      <c r="C1442" s="445"/>
      <c r="D1442" s="445"/>
      <c r="E1442" s="445"/>
      <c r="F1442" s="445"/>
      <c r="G1442" s="445"/>
      <c r="H1442" s="445"/>
      <c r="I1442" s="445"/>
      <c r="J1442" s="445"/>
      <c r="K1442" s="445"/>
      <c r="L1442" s="445"/>
      <c r="M1442" s="445"/>
      <c r="N1442" s="445"/>
      <c r="O1442" s="445"/>
      <c r="P1442" s="445"/>
    </row>
    <row r="1443" spans="1:16">
      <c r="A1443" s="595" t="s">
        <v>15864</v>
      </c>
      <c r="B1443" s="595" t="s">
        <v>15865</v>
      </c>
      <c r="C1443" s="445"/>
      <c r="D1443" s="445"/>
      <c r="E1443" s="445"/>
      <c r="F1443" s="445"/>
      <c r="G1443" s="445"/>
      <c r="H1443" s="445"/>
      <c r="I1443" s="445"/>
      <c r="J1443" s="445"/>
      <c r="K1443" s="445"/>
      <c r="L1443" s="445"/>
      <c r="M1443" s="445"/>
      <c r="N1443" s="445"/>
      <c r="O1443" s="445"/>
      <c r="P1443" s="445"/>
    </row>
    <row r="1444" spans="1:16">
      <c r="A1444" s="595" t="s">
        <v>11653</v>
      </c>
      <c r="B1444" s="595" t="s">
        <v>14268</v>
      </c>
      <c r="C1444" s="445"/>
      <c r="D1444" s="445"/>
      <c r="E1444" s="445"/>
      <c r="F1444" s="445"/>
      <c r="G1444" s="445"/>
      <c r="H1444" s="445"/>
      <c r="I1444" s="445"/>
      <c r="J1444" s="445"/>
      <c r="K1444" s="445"/>
      <c r="L1444" s="445"/>
      <c r="M1444" s="445"/>
      <c r="N1444" s="445"/>
      <c r="O1444" s="445"/>
      <c r="P1444" s="445"/>
    </row>
    <row r="1445" spans="1:16">
      <c r="A1445" s="595" t="s">
        <v>9670</v>
      </c>
      <c r="B1445" s="595" t="s">
        <v>14845</v>
      </c>
      <c r="C1445" s="445"/>
      <c r="D1445" s="445"/>
      <c r="E1445" s="445"/>
      <c r="F1445" s="445"/>
      <c r="G1445" s="445"/>
      <c r="H1445" s="445"/>
      <c r="I1445" s="445"/>
      <c r="J1445" s="445"/>
      <c r="K1445" s="445"/>
      <c r="L1445" s="445"/>
      <c r="M1445" s="445"/>
      <c r="N1445" s="445"/>
      <c r="O1445" s="445"/>
      <c r="P1445" s="445"/>
    </row>
    <row r="1446" spans="1:16">
      <c r="A1446" s="595" t="s">
        <v>1565</v>
      </c>
      <c r="B1446" s="595" t="s">
        <v>15867</v>
      </c>
      <c r="C1446" s="595" t="s">
        <v>763</v>
      </c>
      <c r="D1446" s="445"/>
      <c r="E1446" s="445"/>
      <c r="F1446" s="445"/>
      <c r="G1446" s="445"/>
      <c r="H1446" s="445"/>
      <c r="I1446" s="445"/>
      <c r="J1446" s="445"/>
      <c r="K1446" s="445"/>
      <c r="L1446" s="445"/>
      <c r="M1446" s="445"/>
      <c r="N1446" s="445"/>
      <c r="O1446" s="445"/>
      <c r="P1446" s="445"/>
    </row>
    <row r="1447" spans="1:16">
      <c r="A1447" s="595" t="s">
        <v>3416</v>
      </c>
      <c r="B1447" s="595" t="s">
        <v>15868</v>
      </c>
      <c r="C1447" s="595" t="s">
        <v>13203</v>
      </c>
      <c r="D1447" s="595" t="s">
        <v>3887</v>
      </c>
      <c r="E1447" s="445"/>
      <c r="F1447" s="445"/>
      <c r="G1447" s="445"/>
      <c r="H1447" s="445"/>
      <c r="I1447" s="445"/>
      <c r="J1447" s="445"/>
      <c r="K1447" s="445"/>
      <c r="L1447" s="445"/>
      <c r="M1447" s="445"/>
      <c r="N1447" s="445"/>
      <c r="O1447" s="445"/>
      <c r="P1447" s="445"/>
    </row>
    <row r="1448" spans="1:16">
      <c r="A1448" s="595" t="s">
        <v>9465</v>
      </c>
      <c r="B1448" s="595" t="s">
        <v>12055</v>
      </c>
      <c r="C1448" s="595" t="s">
        <v>3018</v>
      </c>
      <c r="D1448" s="445"/>
      <c r="E1448" s="445"/>
      <c r="F1448" s="445"/>
      <c r="G1448" s="445"/>
      <c r="H1448" s="445"/>
      <c r="I1448" s="445"/>
      <c r="J1448" s="445"/>
      <c r="K1448" s="445"/>
      <c r="L1448" s="445"/>
      <c r="M1448" s="445"/>
      <c r="N1448" s="445"/>
      <c r="O1448" s="445"/>
      <c r="P1448" s="445"/>
    </row>
    <row r="1449" spans="1:16">
      <c r="A1449" s="595" t="s">
        <v>13303</v>
      </c>
      <c r="B1449" s="595" t="s">
        <v>15870</v>
      </c>
      <c r="C1449" s="595" t="s">
        <v>13360</v>
      </c>
      <c r="D1449" s="445"/>
      <c r="E1449" s="445"/>
      <c r="F1449" s="445"/>
      <c r="G1449" s="445"/>
      <c r="H1449" s="445"/>
      <c r="I1449" s="445"/>
      <c r="J1449" s="445"/>
      <c r="K1449" s="445"/>
      <c r="L1449" s="445"/>
      <c r="M1449" s="445"/>
      <c r="N1449" s="445"/>
      <c r="O1449" s="445"/>
      <c r="P1449" s="445"/>
    </row>
    <row r="1450" spans="1:16">
      <c r="A1450" s="595" t="s">
        <v>138</v>
      </c>
      <c r="B1450" s="595" t="s">
        <v>13538</v>
      </c>
      <c r="C1450" s="595" t="s">
        <v>4348</v>
      </c>
      <c r="D1450" s="445"/>
      <c r="E1450" s="445"/>
      <c r="F1450" s="445"/>
      <c r="G1450" s="445"/>
      <c r="H1450" s="445"/>
      <c r="I1450" s="445"/>
      <c r="J1450" s="445"/>
      <c r="K1450" s="445"/>
      <c r="L1450" s="445"/>
      <c r="M1450" s="445"/>
      <c r="N1450" s="445"/>
      <c r="O1450" s="445"/>
      <c r="P1450" s="445"/>
    </row>
    <row r="1451" spans="1:16">
      <c r="A1451" s="595" t="s">
        <v>15112</v>
      </c>
      <c r="B1451" s="595" t="s">
        <v>3018</v>
      </c>
      <c r="C1451" s="445"/>
      <c r="D1451" s="445"/>
      <c r="E1451" s="445"/>
      <c r="F1451" s="445"/>
      <c r="G1451" s="445"/>
      <c r="H1451" s="445"/>
      <c r="I1451" s="445"/>
      <c r="J1451" s="445"/>
      <c r="K1451" s="445"/>
      <c r="L1451" s="445"/>
      <c r="M1451" s="445"/>
      <c r="N1451" s="445"/>
      <c r="O1451" s="445"/>
      <c r="P1451" s="445"/>
    </row>
    <row r="1452" spans="1:16">
      <c r="A1452" s="595" t="s">
        <v>15871</v>
      </c>
      <c r="B1452" s="595" t="s">
        <v>12581</v>
      </c>
      <c r="C1452" s="595" t="s">
        <v>15873</v>
      </c>
      <c r="D1452" s="445"/>
      <c r="E1452" s="445"/>
      <c r="F1452" s="445"/>
      <c r="G1452" s="445"/>
      <c r="H1452" s="445"/>
      <c r="I1452" s="445"/>
      <c r="J1452" s="445"/>
      <c r="K1452" s="445"/>
      <c r="L1452" s="445"/>
      <c r="M1452" s="445"/>
      <c r="N1452" s="445"/>
      <c r="O1452" s="445"/>
      <c r="P1452" s="445"/>
    </row>
    <row r="1453" spans="1:16">
      <c r="A1453" s="595" t="s">
        <v>6881</v>
      </c>
      <c r="B1453" s="595" t="s">
        <v>11737</v>
      </c>
      <c r="C1453" s="445"/>
      <c r="D1453" s="445"/>
      <c r="E1453" s="445"/>
      <c r="F1453" s="445"/>
      <c r="G1453" s="445"/>
      <c r="H1453" s="445"/>
      <c r="I1453" s="445"/>
      <c r="J1453" s="445"/>
      <c r="K1453" s="445"/>
      <c r="L1453" s="445"/>
      <c r="M1453" s="445"/>
      <c r="N1453" s="445"/>
      <c r="O1453" s="445"/>
      <c r="P1453" s="445"/>
    </row>
    <row r="1454" spans="1:16">
      <c r="A1454" s="595" t="s">
        <v>15874</v>
      </c>
      <c r="B1454" s="595" t="s">
        <v>939</v>
      </c>
      <c r="C1454" s="595" t="s">
        <v>3018</v>
      </c>
      <c r="D1454" s="445"/>
      <c r="E1454" s="445"/>
      <c r="F1454" s="445"/>
      <c r="G1454" s="445"/>
      <c r="H1454" s="445"/>
      <c r="I1454" s="445"/>
      <c r="J1454" s="445"/>
      <c r="K1454" s="445"/>
      <c r="L1454" s="445"/>
      <c r="M1454" s="445"/>
      <c r="N1454" s="445"/>
      <c r="O1454" s="445"/>
      <c r="P1454" s="445"/>
    </row>
    <row r="1455" spans="1:16">
      <c r="A1455" s="595" t="s">
        <v>8743</v>
      </c>
      <c r="B1455" s="595" t="s">
        <v>14461</v>
      </c>
      <c r="C1455" s="445"/>
      <c r="D1455" s="445"/>
      <c r="E1455" s="445"/>
      <c r="F1455" s="445"/>
      <c r="G1455" s="445"/>
      <c r="H1455" s="445"/>
      <c r="I1455" s="445"/>
      <c r="J1455" s="445"/>
      <c r="K1455" s="445"/>
      <c r="L1455" s="445"/>
      <c r="M1455" s="445"/>
      <c r="N1455" s="445"/>
      <c r="O1455" s="445"/>
      <c r="P1455" s="445"/>
    </row>
    <row r="1456" spans="1:16">
      <c r="A1456" s="595" t="s">
        <v>15876</v>
      </c>
      <c r="B1456" s="595" t="s">
        <v>15877</v>
      </c>
      <c r="C1456" s="445"/>
      <c r="D1456" s="445"/>
      <c r="E1456" s="445"/>
      <c r="F1456" s="445"/>
      <c r="G1456" s="445"/>
      <c r="H1456" s="445"/>
      <c r="I1456" s="445"/>
      <c r="J1456" s="445"/>
      <c r="K1456" s="445"/>
      <c r="L1456" s="445"/>
      <c r="M1456" s="445"/>
      <c r="N1456" s="445"/>
      <c r="O1456" s="445"/>
      <c r="P1456" s="445"/>
    </row>
    <row r="1457" spans="1:16">
      <c r="A1457" s="595" t="s">
        <v>15878</v>
      </c>
      <c r="B1457" s="595" t="s">
        <v>15879</v>
      </c>
      <c r="C1457" s="445"/>
      <c r="D1457" s="445"/>
      <c r="E1457" s="445"/>
      <c r="F1457" s="445"/>
      <c r="G1457" s="445"/>
      <c r="H1457" s="445"/>
      <c r="I1457" s="445"/>
      <c r="J1457" s="445"/>
      <c r="K1457" s="445"/>
      <c r="L1457" s="445"/>
      <c r="M1457" s="445"/>
      <c r="N1457" s="445"/>
      <c r="O1457" s="445"/>
      <c r="P1457" s="445"/>
    </row>
    <row r="1458" spans="1:16">
      <c r="A1458" s="595" t="s">
        <v>15880</v>
      </c>
      <c r="B1458" s="595" t="s">
        <v>15882</v>
      </c>
      <c r="C1458" s="445"/>
      <c r="D1458" s="445"/>
      <c r="E1458" s="445"/>
      <c r="F1458" s="445"/>
      <c r="G1458" s="445"/>
      <c r="H1458" s="445"/>
      <c r="I1458" s="445"/>
      <c r="J1458" s="445"/>
      <c r="K1458" s="445"/>
      <c r="L1458" s="445"/>
      <c r="M1458" s="445"/>
      <c r="N1458" s="445"/>
      <c r="O1458" s="445"/>
      <c r="P1458" s="445"/>
    </row>
    <row r="1459" spans="1:16">
      <c r="A1459" s="595" t="s">
        <v>15883</v>
      </c>
      <c r="B1459" s="595" t="s">
        <v>15885</v>
      </c>
      <c r="C1459" s="445"/>
      <c r="D1459" s="445"/>
      <c r="E1459" s="445"/>
      <c r="F1459" s="445"/>
      <c r="G1459" s="445"/>
      <c r="H1459" s="445"/>
      <c r="I1459" s="445"/>
      <c r="J1459" s="445"/>
      <c r="K1459" s="445"/>
      <c r="L1459" s="445"/>
      <c r="M1459" s="445"/>
      <c r="N1459" s="445"/>
      <c r="O1459" s="445"/>
      <c r="P1459" s="445"/>
    </row>
    <row r="1460" spans="1:16">
      <c r="A1460" s="595" t="s">
        <v>15886</v>
      </c>
      <c r="B1460" s="595" t="s">
        <v>15887</v>
      </c>
      <c r="C1460" s="445"/>
      <c r="D1460" s="445"/>
      <c r="E1460" s="445"/>
      <c r="F1460" s="445"/>
      <c r="G1460" s="445"/>
      <c r="H1460" s="445"/>
      <c r="I1460" s="445"/>
      <c r="J1460" s="445"/>
      <c r="K1460" s="445"/>
      <c r="L1460" s="445"/>
      <c r="M1460" s="445"/>
      <c r="N1460" s="445"/>
      <c r="O1460" s="445"/>
      <c r="P1460" s="445"/>
    </row>
    <row r="1461" spans="1:16">
      <c r="A1461" s="595" t="s">
        <v>15888</v>
      </c>
      <c r="B1461" s="595" t="s">
        <v>15890</v>
      </c>
      <c r="C1461" s="595" t="s">
        <v>15891</v>
      </c>
      <c r="D1461" s="445"/>
      <c r="E1461" s="445"/>
      <c r="F1461" s="445"/>
      <c r="G1461" s="445"/>
      <c r="H1461" s="445"/>
      <c r="I1461" s="445"/>
      <c r="J1461" s="445"/>
      <c r="K1461" s="445"/>
      <c r="L1461" s="445"/>
      <c r="M1461" s="445"/>
      <c r="N1461" s="445"/>
      <c r="O1461" s="445"/>
      <c r="P1461" s="445"/>
    </row>
    <row r="1462" spans="1:16">
      <c r="A1462" s="595" t="s">
        <v>15893</v>
      </c>
      <c r="B1462" s="595" t="s">
        <v>13614</v>
      </c>
      <c r="C1462" s="595" t="s">
        <v>2344</v>
      </c>
      <c r="D1462" s="445"/>
      <c r="E1462" s="445"/>
      <c r="F1462" s="445"/>
      <c r="G1462" s="445"/>
      <c r="H1462" s="445"/>
      <c r="I1462" s="445"/>
      <c r="J1462" s="445"/>
      <c r="K1462" s="445"/>
      <c r="L1462" s="445"/>
      <c r="M1462" s="445"/>
      <c r="N1462" s="445"/>
      <c r="O1462" s="445"/>
      <c r="P1462" s="445"/>
    </row>
    <row r="1463" spans="1:16">
      <c r="A1463" s="595" t="s">
        <v>15777</v>
      </c>
      <c r="B1463" s="595" t="s">
        <v>9641</v>
      </c>
      <c r="C1463" s="445"/>
      <c r="D1463" s="445"/>
      <c r="E1463" s="445"/>
      <c r="F1463" s="445"/>
      <c r="G1463" s="445"/>
      <c r="H1463" s="445"/>
      <c r="I1463" s="445"/>
      <c r="J1463" s="445"/>
      <c r="K1463" s="445"/>
      <c r="L1463" s="445"/>
      <c r="M1463" s="445"/>
      <c r="N1463" s="445"/>
      <c r="O1463" s="445"/>
      <c r="P1463" s="445"/>
    </row>
    <row r="1464" spans="1:16">
      <c r="A1464" s="595" t="s">
        <v>1051</v>
      </c>
      <c r="B1464" s="595" t="s">
        <v>15273</v>
      </c>
      <c r="C1464" s="445"/>
      <c r="D1464" s="445"/>
      <c r="E1464" s="445"/>
      <c r="F1464" s="445"/>
      <c r="G1464" s="445"/>
      <c r="H1464" s="445"/>
      <c r="I1464" s="445"/>
      <c r="J1464" s="445"/>
      <c r="K1464" s="445"/>
      <c r="L1464" s="445"/>
      <c r="M1464" s="445"/>
      <c r="N1464" s="445"/>
      <c r="O1464" s="445"/>
      <c r="P1464" s="445"/>
    </row>
    <row r="1465" spans="1:16">
      <c r="A1465" s="595" t="s">
        <v>15894</v>
      </c>
      <c r="B1465" s="595" t="s">
        <v>15895</v>
      </c>
      <c r="C1465" s="445"/>
      <c r="D1465" s="445"/>
      <c r="E1465" s="445"/>
      <c r="F1465" s="445"/>
      <c r="G1465" s="445"/>
      <c r="H1465" s="445"/>
      <c r="I1465" s="445"/>
      <c r="J1465" s="445"/>
      <c r="K1465" s="445"/>
      <c r="L1465" s="445"/>
      <c r="M1465" s="445"/>
      <c r="N1465" s="445"/>
      <c r="O1465" s="445"/>
      <c r="P1465" s="445"/>
    </row>
    <row r="1466" spans="1:16">
      <c r="A1466" s="595" t="s">
        <v>9040</v>
      </c>
      <c r="B1466" s="595" t="s">
        <v>6183</v>
      </c>
      <c r="C1466" s="445"/>
      <c r="D1466" s="445"/>
      <c r="E1466" s="445"/>
      <c r="F1466" s="445"/>
      <c r="G1466" s="445"/>
      <c r="H1466" s="445"/>
      <c r="I1466" s="445"/>
      <c r="J1466" s="445"/>
      <c r="K1466" s="445"/>
      <c r="L1466" s="445"/>
      <c r="M1466" s="445"/>
      <c r="N1466" s="445"/>
      <c r="O1466" s="445"/>
      <c r="P1466" s="445"/>
    </row>
    <row r="1467" spans="1:16">
      <c r="A1467" s="595" t="s">
        <v>15897</v>
      </c>
      <c r="B1467" s="595" t="s">
        <v>14155</v>
      </c>
      <c r="C1467" s="595" t="s">
        <v>11788</v>
      </c>
      <c r="D1467" s="595" t="s">
        <v>15899</v>
      </c>
      <c r="E1467" s="445"/>
      <c r="F1467" s="445"/>
      <c r="G1467" s="445"/>
      <c r="H1467" s="445"/>
      <c r="I1467" s="445"/>
      <c r="J1467" s="445"/>
      <c r="K1467" s="445"/>
      <c r="L1467" s="445"/>
      <c r="M1467" s="445"/>
      <c r="N1467" s="445"/>
      <c r="O1467" s="445"/>
      <c r="P1467" s="445"/>
    </row>
    <row r="1468" spans="1:16">
      <c r="A1468" s="595" t="s">
        <v>7482</v>
      </c>
      <c r="B1468" s="595" t="s">
        <v>5010</v>
      </c>
      <c r="C1468" s="595" t="s">
        <v>13093</v>
      </c>
      <c r="D1468" s="445"/>
      <c r="E1468" s="445"/>
      <c r="F1468" s="445"/>
      <c r="G1468" s="445"/>
      <c r="H1468" s="445"/>
      <c r="I1468" s="445"/>
      <c r="J1468" s="445"/>
      <c r="K1468" s="445"/>
      <c r="L1468" s="445"/>
      <c r="M1468" s="445"/>
      <c r="N1468" s="445"/>
      <c r="O1468" s="445"/>
      <c r="P1468" s="445"/>
    </row>
    <row r="1469" spans="1:16">
      <c r="A1469" s="595" t="s">
        <v>15900</v>
      </c>
      <c r="B1469" s="595" t="s">
        <v>14461</v>
      </c>
      <c r="C1469" s="445"/>
      <c r="D1469" s="445"/>
      <c r="E1469" s="445"/>
      <c r="F1469" s="445"/>
      <c r="G1469" s="445"/>
      <c r="H1469" s="445"/>
      <c r="I1469" s="445"/>
      <c r="J1469" s="445"/>
      <c r="K1469" s="445"/>
      <c r="L1469" s="445"/>
      <c r="M1469" s="445"/>
      <c r="N1469" s="445"/>
      <c r="O1469" s="445"/>
      <c r="P1469" s="445"/>
    </row>
    <row r="1470" spans="1:16">
      <c r="A1470" s="595" t="s">
        <v>14673</v>
      </c>
      <c r="B1470" s="595" t="s">
        <v>15902</v>
      </c>
      <c r="C1470" s="595" t="s">
        <v>7285</v>
      </c>
      <c r="D1470" s="445"/>
      <c r="E1470" s="445"/>
      <c r="F1470" s="445"/>
      <c r="G1470" s="445"/>
      <c r="H1470" s="445"/>
      <c r="I1470" s="445"/>
      <c r="J1470" s="445"/>
      <c r="K1470" s="445"/>
      <c r="L1470" s="445"/>
      <c r="M1470" s="445"/>
      <c r="N1470" s="445"/>
      <c r="O1470" s="445"/>
      <c r="P1470" s="445"/>
    </row>
    <row r="1471" spans="1:16">
      <c r="A1471" s="595" t="s">
        <v>15904</v>
      </c>
      <c r="B1471" s="595" t="s">
        <v>15907</v>
      </c>
      <c r="C1471" s="445"/>
      <c r="D1471" s="445"/>
      <c r="E1471" s="445"/>
      <c r="F1471" s="445"/>
      <c r="G1471" s="445"/>
      <c r="H1471" s="445"/>
      <c r="I1471" s="445"/>
      <c r="J1471" s="445"/>
      <c r="K1471" s="445"/>
      <c r="L1471" s="445"/>
      <c r="M1471" s="445"/>
      <c r="N1471" s="445"/>
      <c r="O1471" s="445"/>
      <c r="P1471" s="445"/>
    </row>
    <row r="1472" spans="1:16">
      <c r="A1472" s="595" t="s">
        <v>15909</v>
      </c>
      <c r="B1472" s="595" t="s">
        <v>8395</v>
      </c>
      <c r="C1472" s="445"/>
      <c r="D1472" s="445"/>
      <c r="E1472" s="445"/>
      <c r="F1472" s="445"/>
      <c r="G1472" s="445"/>
      <c r="H1472" s="445"/>
      <c r="I1472" s="445"/>
      <c r="J1472" s="445"/>
      <c r="K1472" s="445"/>
      <c r="L1472" s="445"/>
      <c r="M1472" s="445"/>
      <c r="N1472" s="445"/>
      <c r="O1472" s="445"/>
      <c r="P1472" s="445"/>
    </row>
    <row r="1473" spans="1:16">
      <c r="A1473" s="595" t="s">
        <v>3921</v>
      </c>
      <c r="B1473" s="595" t="s">
        <v>15912</v>
      </c>
      <c r="C1473" s="445"/>
      <c r="D1473" s="445"/>
      <c r="E1473" s="445"/>
      <c r="F1473" s="445"/>
      <c r="G1473" s="445"/>
      <c r="H1473" s="445"/>
      <c r="I1473" s="445"/>
      <c r="J1473" s="445"/>
      <c r="K1473" s="445"/>
      <c r="L1473" s="445"/>
      <c r="M1473" s="445"/>
      <c r="N1473" s="445"/>
      <c r="O1473" s="445"/>
      <c r="P1473" s="445"/>
    </row>
    <row r="1474" spans="1:16">
      <c r="A1474" s="595" t="s">
        <v>10940</v>
      </c>
      <c r="B1474" s="595" t="s">
        <v>15914</v>
      </c>
      <c r="C1474" s="595" t="s">
        <v>15412</v>
      </c>
      <c r="D1474" s="595" t="s">
        <v>14382</v>
      </c>
      <c r="E1474" s="445"/>
      <c r="F1474" s="445"/>
      <c r="G1474" s="445"/>
      <c r="H1474" s="445"/>
      <c r="I1474" s="445"/>
      <c r="J1474" s="445"/>
      <c r="K1474" s="445"/>
      <c r="L1474" s="445"/>
      <c r="M1474" s="445"/>
      <c r="N1474" s="445"/>
      <c r="O1474" s="445"/>
      <c r="P1474" s="445"/>
    </row>
    <row r="1475" spans="1:16">
      <c r="A1475" s="595" t="s">
        <v>4017</v>
      </c>
      <c r="B1475" s="595" t="s">
        <v>15916</v>
      </c>
      <c r="C1475" s="595" t="s">
        <v>12941</v>
      </c>
      <c r="D1475" s="595" t="s">
        <v>843</v>
      </c>
      <c r="E1475" s="595" t="s">
        <v>15917</v>
      </c>
      <c r="F1475" s="445"/>
      <c r="G1475" s="445"/>
      <c r="H1475" s="445"/>
      <c r="I1475" s="445"/>
      <c r="J1475" s="445"/>
      <c r="K1475" s="445"/>
      <c r="L1475" s="445"/>
      <c r="M1475" s="445"/>
      <c r="N1475" s="445"/>
      <c r="O1475" s="445"/>
      <c r="P1475" s="445"/>
    </row>
    <row r="1476" spans="1:16">
      <c r="A1476" s="595" t="s">
        <v>15919</v>
      </c>
      <c r="B1476" s="595" t="s">
        <v>4088</v>
      </c>
      <c r="C1476" s="595" t="s">
        <v>1344</v>
      </c>
      <c r="D1476" s="595" t="s">
        <v>2985</v>
      </c>
      <c r="E1476" s="445"/>
      <c r="F1476" s="445"/>
      <c r="G1476" s="445"/>
      <c r="H1476" s="445"/>
      <c r="I1476" s="445"/>
      <c r="J1476" s="445"/>
      <c r="K1476" s="445"/>
      <c r="L1476" s="445"/>
      <c r="M1476" s="445"/>
      <c r="N1476" s="445"/>
      <c r="O1476" s="445"/>
      <c r="P1476" s="445"/>
    </row>
    <row r="1477" spans="1:16">
      <c r="A1477" s="595" t="s">
        <v>15354</v>
      </c>
      <c r="B1477" s="595" t="s">
        <v>9412</v>
      </c>
      <c r="C1477" s="595" t="s">
        <v>15921</v>
      </c>
      <c r="D1477" s="595" t="s">
        <v>2768</v>
      </c>
      <c r="E1477" s="445"/>
      <c r="F1477" s="445"/>
      <c r="G1477" s="445"/>
      <c r="H1477" s="445"/>
      <c r="I1477" s="445"/>
      <c r="J1477" s="445"/>
      <c r="K1477" s="445"/>
      <c r="L1477" s="445"/>
      <c r="M1477" s="445"/>
      <c r="N1477" s="445"/>
      <c r="O1477" s="445"/>
      <c r="P1477" s="445"/>
    </row>
    <row r="1478" spans="1:16">
      <c r="A1478" s="595" t="s">
        <v>10199</v>
      </c>
      <c r="B1478" s="595" t="s">
        <v>15924</v>
      </c>
      <c r="C1478" s="595" t="s">
        <v>15926</v>
      </c>
      <c r="D1478" s="595" t="s">
        <v>2530</v>
      </c>
      <c r="E1478" s="445"/>
      <c r="F1478" s="445"/>
      <c r="G1478" s="445"/>
      <c r="H1478" s="445"/>
      <c r="I1478" s="445"/>
      <c r="J1478" s="445"/>
      <c r="K1478" s="445"/>
      <c r="L1478" s="445"/>
      <c r="M1478" s="445"/>
      <c r="N1478" s="445"/>
      <c r="O1478" s="445"/>
      <c r="P1478" s="445"/>
    </row>
    <row r="1479" spans="1:16">
      <c r="A1479" s="595" t="s">
        <v>15927</v>
      </c>
      <c r="B1479" s="595" t="s">
        <v>8740</v>
      </c>
      <c r="C1479" s="595" t="s">
        <v>14382</v>
      </c>
      <c r="D1479" s="595" t="s">
        <v>15928</v>
      </c>
      <c r="E1479" s="445"/>
      <c r="F1479" s="445"/>
      <c r="G1479" s="445"/>
      <c r="H1479" s="445"/>
      <c r="I1479" s="445"/>
      <c r="J1479" s="445"/>
      <c r="K1479" s="445"/>
      <c r="L1479" s="445"/>
      <c r="M1479" s="445"/>
      <c r="N1479" s="445"/>
      <c r="O1479" s="445"/>
      <c r="P1479" s="445"/>
    </row>
    <row r="1480" spans="1:16">
      <c r="A1480" s="595" t="s">
        <v>2308</v>
      </c>
      <c r="B1480" s="595" t="s">
        <v>15930</v>
      </c>
      <c r="C1480" s="445"/>
      <c r="D1480" s="445"/>
      <c r="E1480" s="445"/>
      <c r="F1480" s="445"/>
      <c r="G1480" s="445"/>
      <c r="H1480" s="445"/>
      <c r="I1480" s="445"/>
      <c r="J1480" s="445"/>
      <c r="K1480" s="445"/>
      <c r="L1480" s="445"/>
      <c r="M1480" s="445"/>
      <c r="N1480" s="445"/>
      <c r="O1480" s="445"/>
      <c r="P1480" s="445"/>
    </row>
    <row r="1481" spans="1:16">
      <c r="A1481" s="595" t="s">
        <v>1888</v>
      </c>
      <c r="B1481" s="595" t="s">
        <v>6509</v>
      </c>
      <c r="C1481" s="595" t="s">
        <v>9991</v>
      </c>
      <c r="D1481" s="595" t="s">
        <v>14382</v>
      </c>
      <c r="E1481" s="445"/>
      <c r="F1481" s="445"/>
      <c r="G1481" s="445"/>
      <c r="H1481" s="445"/>
      <c r="I1481" s="445"/>
      <c r="J1481" s="445"/>
      <c r="K1481" s="445"/>
      <c r="L1481" s="445"/>
      <c r="M1481" s="445"/>
      <c r="N1481" s="445"/>
      <c r="O1481" s="445"/>
      <c r="P1481" s="445"/>
    </row>
    <row r="1482" spans="1:16">
      <c r="A1482" s="595" t="s">
        <v>13534</v>
      </c>
      <c r="B1482" s="595" t="s">
        <v>15932</v>
      </c>
      <c r="C1482" s="595" t="s">
        <v>14382</v>
      </c>
      <c r="D1482" s="595" t="s">
        <v>15917</v>
      </c>
      <c r="E1482" s="445"/>
      <c r="F1482" s="445"/>
      <c r="G1482" s="445"/>
      <c r="H1482" s="445"/>
      <c r="I1482" s="445"/>
      <c r="J1482" s="445"/>
      <c r="K1482" s="445"/>
      <c r="L1482" s="445"/>
      <c r="M1482" s="445"/>
      <c r="N1482" s="445"/>
      <c r="O1482" s="445"/>
      <c r="P1482" s="445"/>
    </row>
    <row r="1483" spans="1:16">
      <c r="A1483" s="595" t="s">
        <v>524</v>
      </c>
      <c r="B1483" s="595" t="s">
        <v>1246</v>
      </c>
      <c r="C1483" s="595" t="s">
        <v>14835</v>
      </c>
      <c r="D1483" s="445"/>
      <c r="E1483" s="445"/>
      <c r="F1483" s="445"/>
      <c r="G1483" s="445"/>
      <c r="H1483" s="445"/>
      <c r="I1483" s="445"/>
      <c r="J1483" s="445"/>
      <c r="K1483" s="445"/>
      <c r="L1483" s="445"/>
      <c r="M1483" s="445"/>
      <c r="N1483" s="445"/>
      <c r="O1483" s="445"/>
      <c r="P1483" s="445"/>
    </row>
    <row r="1484" spans="1:16">
      <c r="A1484" s="595" t="s">
        <v>15933</v>
      </c>
      <c r="B1484" s="595" t="s">
        <v>15296</v>
      </c>
      <c r="C1484" s="595" t="s">
        <v>14382</v>
      </c>
      <c r="D1484" s="445"/>
      <c r="E1484" s="445"/>
      <c r="F1484" s="445"/>
      <c r="G1484" s="445"/>
      <c r="H1484" s="445"/>
      <c r="I1484" s="445"/>
      <c r="J1484" s="445"/>
      <c r="K1484" s="445"/>
      <c r="L1484" s="445"/>
      <c r="M1484" s="445"/>
      <c r="N1484" s="445"/>
      <c r="O1484" s="445"/>
      <c r="P1484" s="445"/>
    </row>
    <row r="1485" spans="1:16">
      <c r="A1485" s="595" t="s">
        <v>15934</v>
      </c>
      <c r="B1485" s="595" t="s">
        <v>967</v>
      </c>
      <c r="C1485" s="595" t="s">
        <v>15936</v>
      </c>
      <c r="D1485" s="595" t="s">
        <v>5379</v>
      </c>
      <c r="E1485" s="595" t="s">
        <v>15937</v>
      </c>
      <c r="F1485" s="445"/>
      <c r="G1485" s="445"/>
      <c r="H1485" s="445"/>
      <c r="I1485" s="445"/>
      <c r="J1485" s="445"/>
      <c r="K1485" s="445"/>
      <c r="L1485" s="445"/>
      <c r="M1485" s="445"/>
      <c r="N1485" s="445"/>
      <c r="O1485" s="445"/>
      <c r="P1485" s="445"/>
    </row>
    <row r="1486" spans="1:16">
      <c r="A1486" s="595" t="s">
        <v>13672</v>
      </c>
      <c r="B1486" s="595" t="s">
        <v>5208</v>
      </c>
      <c r="C1486" s="595" t="s">
        <v>15939</v>
      </c>
      <c r="D1486" s="445"/>
      <c r="E1486" s="445"/>
      <c r="F1486" s="445"/>
      <c r="G1486" s="445"/>
      <c r="H1486" s="445"/>
      <c r="I1486" s="445"/>
      <c r="J1486" s="445"/>
      <c r="K1486" s="445"/>
      <c r="L1486" s="445"/>
      <c r="M1486" s="445"/>
      <c r="N1486" s="445"/>
      <c r="O1486" s="445"/>
      <c r="P1486" s="445"/>
    </row>
    <row r="1487" spans="1:16">
      <c r="A1487" s="595" t="s">
        <v>15940</v>
      </c>
      <c r="B1487" s="595" t="s">
        <v>7061</v>
      </c>
      <c r="C1487" s="445"/>
      <c r="D1487" s="445"/>
      <c r="E1487" s="445"/>
      <c r="F1487" s="445"/>
      <c r="G1487" s="445"/>
      <c r="H1487" s="445"/>
      <c r="I1487" s="445"/>
      <c r="J1487" s="445"/>
      <c r="K1487" s="445"/>
      <c r="L1487" s="445"/>
      <c r="M1487" s="445"/>
      <c r="N1487" s="445"/>
      <c r="O1487" s="445"/>
      <c r="P1487" s="445"/>
    </row>
    <row r="1488" spans="1:16">
      <c r="A1488" s="595" t="s">
        <v>15942</v>
      </c>
      <c r="B1488" s="595" t="s">
        <v>9368</v>
      </c>
      <c r="C1488" s="595" t="s">
        <v>15943</v>
      </c>
      <c r="D1488" s="445"/>
      <c r="E1488" s="445"/>
      <c r="F1488" s="445"/>
      <c r="G1488" s="445"/>
      <c r="H1488" s="445"/>
      <c r="I1488" s="445"/>
      <c r="J1488" s="445"/>
      <c r="K1488" s="445"/>
      <c r="L1488" s="445"/>
      <c r="M1488" s="445"/>
      <c r="N1488" s="445"/>
      <c r="O1488" s="445"/>
      <c r="P1488" s="445"/>
    </row>
    <row r="1489" spans="1:16">
      <c r="A1489" s="595" t="s">
        <v>15901</v>
      </c>
      <c r="B1489" s="595" t="s">
        <v>13293</v>
      </c>
      <c r="C1489" s="595" t="s">
        <v>15917</v>
      </c>
      <c r="D1489" s="445"/>
      <c r="E1489" s="445"/>
      <c r="F1489" s="445"/>
      <c r="G1489" s="445"/>
      <c r="H1489" s="445"/>
      <c r="I1489" s="445"/>
      <c r="J1489" s="445"/>
      <c r="K1489" s="445"/>
      <c r="L1489" s="445"/>
      <c r="M1489" s="445"/>
      <c r="N1489" s="445"/>
      <c r="O1489" s="445"/>
      <c r="P1489" s="445"/>
    </row>
    <row r="1490" spans="1:16">
      <c r="A1490" s="595" t="s">
        <v>15944</v>
      </c>
      <c r="B1490" s="595" t="s">
        <v>9739</v>
      </c>
      <c r="C1490" s="595" t="s">
        <v>7585</v>
      </c>
      <c r="D1490" s="595" t="s">
        <v>13553</v>
      </c>
      <c r="E1490" s="445"/>
      <c r="F1490" s="445"/>
      <c r="G1490" s="445"/>
      <c r="H1490" s="445"/>
      <c r="I1490" s="445"/>
      <c r="J1490" s="445"/>
      <c r="K1490" s="445"/>
      <c r="L1490" s="445"/>
      <c r="M1490" s="445"/>
      <c r="N1490" s="445"/>
      <c r="O1490" s="445"/>
      <c r="P1490" s="445"/>
    </row>
    <row r="1491" spans="1:16">
      <c r="A1491" s="595" t="s">
        <v>2148</v>
      </c>
      <c r="B1491" s="595" t="s">
        <v>15945</v>
      </c>
      <c r="C1491" s="445"/>
      <c r="D1491" s="445"/>
      <c r="E1491" s="445"/>
      <c r="F1491" s="445"/>
      <c r="G1491" s="445"/>
      <c r="H1491" s="445"/>
      <c r="I1491" s="445"/>
      <c r="J1491" s="445"/>
      <c r="K1491" s="445"/>
      <c r="L1491" s="445"/>
      <c r="M1491" s="445"/>
      <c r="N1491" s="445"/>
      <c r="O1491" s="445"/>
      <c r="P1491" s="445"/>
    </row>
    <row r="1492" spans="1:16">
      <c r="A1492" s="595" t="s">
        <v>4965</v>
      </c>
      <c r="B1492" s="595" t="s">
        <v>12581</v>
      </c>
      <c r="C1492" s="595" t="s">
        <v>6019</v>
      </c>
      <c r="D1492" s="445"/>
      <c r="E1492" s="445"/>
      <c r="F1492" s="445"/>
      <c r="G1492" s="445"/>
      <c r="H1492" s="445"/>
      <c r="I1492" s="445"/>
      <c r="J1492" s="445"/>
      <c r="K1492" s="445"/>
      <c r="L1492" s="445"/>
      <c r="M1492" s="445"/>
      <c r="N1492" s="445"/>
      <c r="O1492" s="445"/>
      <c r="P1492" s="445"/>
    </row>
    <row r="1493" spans="1:16">
      <c r="A1493" s="595" t="s">
        <v>15946</v>
      </c>
      <c r="B1493" s="595" t="s">
        <v>6707</v>
      </c>
      <c r="C1493" s="595" t="s">
        <v>14382</v>
      </c>
      <c r="D1493" s="445"/>
      <c r="E1493" s="445"/>
      <c r="F1493" s="445"/>
      <c r="G1493" s="445"/>
      <c r="H1493" s="445"/>
      <c r="I1493" s="445"/>
      <c r="J1493" s="445"/>
      <c r="K1493" s="445"/>
      <c r="L1493" s="445"/>
      <c r="M1493" s="445"/>
      <c r="N1493" s="445"/>
      <c r="O1493" s="445"/>
      <c r="P1493" s="445"/>
    </row>
    <row r="1494" spans="1:16">
      <c r="A1494" s="595" t="s">
        <v>15948</v>
      </c>
      <c r="B1494" s="595" t="s">
        <v>15950</v>
      </c>
      <c r="C1494" s="445"/>
      <c r="D1494" s="445"/>
      <c r="E1494" s="445"/>
      <c r="F1494" s="445"/>
      <c r="G1494" s="445"/>
      <c r="H1494" s="445"/>
      <c r="I1494" s="445"/>
      <c r="J1494" s="445"/>
      <c r="K1494" s="445"/>
      <c r="L1494" s="445"/>
      <c r="M1494" s="445"/>
      <c r="N1494" s="445"/>
      <c r="O1494" s="445"/>
      <c r="P1494" s="445"/>
    </row>
    <row r="1495" spans="1:16">
      <c r="A1495" s="595" t="s">
        <v>15952</v>
      </c>
      <c r="B1495" s="595" t="s">
        <v>6024</v>
      </c>
      <c r="C1495" s="595" t="s">
        <v>15954</v>
      </c>
      <c r="D1495" s="595" t="s">
        <v>14382</v>
      </c>
      <c r="E1495" s="445"/>
      <c r="F1495" s="445"/>
      <c r="G1495" s="445"/>
      <c r="H1495" s="445"/>
      <c r="I1495" s="445"/>
      <c r="J1495" s="445"/>
      <c r="K1495" s="445"/>
      <c r="L1495" s="445"/>
      <c r="M1495" s="445"/>
      <c r="N1495" s="445"/>
      <c r="O1495" s="445"/>
      <c r="P1495" s="445"/>
    </row>
    <row r="1496" spans="1:16">
      <c r="A1496" s="595" t="s">
        <v>13815</v>
      </c>
      <c r="B1496" s="595" t="s">
        <v>3166</v>
      </c>
      <c r="C1496" s="445"/>
      <c r="D1496" s="445"/>
      <c r="E1496" s="445"/>
      <c r="F1496" s="445"/>
      <c r="G1496" s="445"/>
      <c r="H1496" s="445"/>
      <c r="I1496" s="445"/>
      <c r="J1496" s="445"/>
      <c r="K1496" s="445"/>
      <c r="L1496" s="445"/>
      <c r="M1496" s="445"/>
      <c r="N1496" s="445"/>
      <c r="O1496" s="445"/>
      <c r="P1496" s="445"/>
    </row>
    <row r="1497" spans="1:16">
      <c r="A1497" s="595" t="s">
        <v>15955</v>
      </c>
      <c r="B1497" s="595" t="s">
        <v>9461</v>
      </c>
      <c r="C1497" s="445"/>
      <c r="D1497" s="445"/>
      <c r="E1497" s="445"/>
      <c r="F1497" s="445"/>
      <c r="G1497" s="445"/>
      <c r="H1497" s="445"/>
      <c r="I1497" s="445"/>
      <c r="J1497" s="445"/>
      <c r="K1497" s="445"/>
      <c r="L1497" s="445"/>
      <c r="M1497" s="445"/>
      <c r="N1497" s="445"/>
      <c r="O1497" s="445"/>
      <c r="P1497" s="445"/>
    </row>
    <row r="1498" spans="1:16">
      <c r="A1498" s="595" t="s">
        <v>3227</v>
      </c>
      <c r="B1498" s="595" t="s">
        <v>14382</v>
      </c>
      <c r="C1498" s="445"/>
      <c r="D1498" s="445"/>
      <c r="E1498" s="445"/>
      <c r="F1498" s="445"/>
      <c r="G1498" s="445"/>
      <c r="H1498" s="445"/>
      <c r="I1498" s="445"/>
      <c r="J1498" s="445"/>
      <c r="K1498" s="445"/>
      <c r="L1498" s="445"/>
      <c r="M1498" s="445"/>
      <c r="N1498" s="445"/>
      <c r="O1498" s="445"/>
      <c r="P1498" s="445"/>
    </row>
    <row r="1499" spans="1:16">
      <c r="A1499" s="595" t="s">
        <v>15905</v>
      </c>
      <c r="B1499" s="595" t="s">
        <v>14382</v>
      </c>
      <c r="C1499" s="445"/>
      <c r="D1499" s="445"/>
      <c r="E1499" s="445"/>
      <c r="F1499" s="445"/>
      <c r="G1499" s="445"/>
      <c r="H1499" s="445"/>
      <c r="I1499" s="445"/>
      <c r="J1499" s="445"/>
      <c r="K1499" s="445"/>
      <c r="L1499" s="445"/>
      <c r="M1499" s="445"/>
      <c r="N1499" s="445"/>
      <c r="O1499" s="445"/>
      <c r="P1499" s="445"/>
    </row>
    <row r="1500" spans="1:16">
      <c r="A1500" s="595" t="s">
        <v>15956</v>
      </c>
      <c r="B1500" s="595" t="s">
        <v>3541</v>
      </c>
      <c r="C1500" s="445"/>
      <c r="D1500" s="445"/>
      <c r="E1500" s="445"/>
      <c r="F1500" s="445"/>
      <c r="G1500" s="445"/>
      <c r="H1500" s="445"/>
      <c r="I1500" s="445"/>
      <c r="J1500" s="445"/>
      <c r="K1500" s="445"/>
      <c r="L1500" s="445"/>
      <c r="M1500" s="445"/>
      <c r="N1500" s="445"/>
      <c r="O1500" s="445"/>
      <c r="P1500" s="445"/>
    </row>
    <row r="1501" spans="1:16">
      <c r="A1501" s="595" t="s">
        <v>7208</v>
      </c>
      <c r="B1501" s="595" t="s">
        <v>12733</v>
      </c>
      <c r="C1501" s="445"/>
      <c r="D1501" s="445"/>
      <c r="E1501" s="445"/>
      <c r="F1501" s="445"/>
      <c r="G1501" s="445"/>
      <c r="H1501" s="445"/>
      <c r="I1501" s="445"/>
      <c r="J1501" s="445"/>
      <c r="K1501" s="445"/>
      <c r="L1501" s="445"/>
      <c r="M1501" s="445"/>
      <c r="N1501" s="445"/>
      <c r="O1501" s="445"/>
      <c r="P1501" s="445"/>
    </row>
    <row r="1502" spans="1:16">
      <c r="A1502" s="595" t="s">
        <v>15958</v>
      </c>
      <c r="B1502" s="595" t="s">
        <v>9739</v>
      </c>
      <c r="C1502" s="445"/>
      <c r="D1502" s="445"/>
      <c r="E1502" s="445"/>
      <c r="F1502" s="445"/>
      <c r="G1502" s="445"/>
      <c r="H1502" s="445"/>
      <c r="I1502" s="445"/>
      <c r="J1502" s="445"/>
      <c r="K1502" s="445"/>
      <c r="L1502" s="445"/>
      <c r="M1502" s="445"/>
      <c r="N1502" s="445"/>
      <c r="O1502" s="445"/>
      <c r="P1502" s="445"/>
    </row>
    <row r="1503" spans="1:16">
      <c r="A1503" s="595" t="s">
        <v>15960</v>
      </c>
      <c r="B1503" s="595" t="s">
        <v>10722</v>
      </c>
      <c r="C1503" s="445"/>
      <c r="D1503" s="445"/>
      <c r="E1503" s="445"/>
      <c r="F1503" s="445"/>
      <c r="G1503" s="445"/>
      <c r="H1503" s="445"/>
      <c r="I1503" s="445"/>
      <c r="J1503" s="445"/>
      <c r="K1503" s="445"/>
      <c r="L1503" s="445"/>
      <c r="M1503" s="445"/>
      <c r="N1503" s="445"/>
      <c r="O1503" s="445"/>
      <c r="P1503" s="445"/>
    </row>
    <row r="1504" spans="1:16">
      <c r="A1504" s="595" t="s">
        <v>8033</v>
      </c>
      <c r="B1504" s="595" t="s">
        <v>15961</v>
      </c>
      <c r="C1504" s="595" t="s">
        <v>13715</v>
      </c>
      <c r="D1504" s="595" t="s">
        <v>10822</v>
      </c>
      <c r="E1504" s="595" t="s">
        <v>15096</v>
      </c>
      <c r="F1504" s="445"/>
      <c r="G1504" s="445"/>
      <c r="H1504" s="445"/>
      <c r="I1504" s="445"/>
      <c r="J1504" s="445"/>
      <c r="K1504" s="445"/>
      <c r="L1504" s="445"/>
      <c r="M1504" s="445"/>
      <c r="N1504" s="445"/>
      <c r="O1504" s="445"/>
      <c r="P1504" s="445"/>
    </row>
    <row r="1505" spans="1:16">
      <c r="A1505" s="595" t="s">
        <v>8318</v>
      </c>
      <c r="B1505" s="595" t="s">
        <v>15943</v>
      </c>
      <c r="C1505" s="445"/>
      <c r="D1505" s="445"/>
      <c r="E1505" s="445"/>
      <c r="F1505" s="445"/>
      <c r="G1505" s="445"/>
      <c r="H1505" s="445"/>
      <c r="I1505" s="445"/>
      <c r="J1505" s="445"/>
      <c r="K1505" s="445"/>
      <c r="L1505" s="445"/>
      <c r="M1505" s="445"/>
      <c r="N1505" s="445"/>
      <c r="O1505" s="445"/>
      <c r="P1505" s="445"/>
    </row>
    <row r="1506" spans="1:16">
      <c r="A1506" s="595" t="s">
        <v>15962</v>
      </c>
      <c r="B1506" s="595" t="s">
        <v>6137</v>
      </c>
      <c r="C1506" s="445"/>
      <c r="D1506" s="445"/>
      <c r="E1506" s="445"/>
      <c r="F1506" s="445"/>
      <c r="G1506" s="445"/>
      <c r="H1506" s="445"/>
      <c r="I1506" s="445"/>
      <c r="J1506" s="445"/>
      <c r="K1506" s="445"/>
      <c r="L1506" s="445"/>
      <c r="M1506" s="445"/>
      <c r="N1506" s="445"/>
      <c r="O1506" s="445"/>
      <c r="P1506" s="445"/>
    </row>
    <row r="1507" spans="1:16">
      <c r="A1507" s="595" t="s">
        <v>15963</v>
      </c>
      <c r="B1507" s="595" t="s">
        <v>5205</v>
      </c>
      <c r="C1507" s="595" t="s">
        <v>15964</v>
      </c>
      <c r="D1507" s="595" t="s">
        <v>15968</v>
      </c>
      <c r="E1507" s="595" t="s">
        <v>11797</v>
      </c>
      <c r="F1507" s="595" t="s">
        <v>11689</v>
      </c>
      <c r="G1507" s="595" t="s">
        <v>7958</v>
      </c>
      <c r="H1507" s="595" t="s">
        <v>2787</v>
      </c>
      <c r="I1507" s="595" t="s">
        <v>4524</v>
      </c>
      <c r="J1507" s="445"/>
      <c r="K1507" s="445"/>
      <c r="L1507" s="445"/>
      <c r="M1507" s="445"/>
      <c r="N1507" s="445"/>
      <c r="O1507" s="445"/>
      <c r="P1507" s="445"/>
    </row>
    <row r="1508" spans="1:16">
      <c r="A1508" s="595" t="s">
        <v>3050</v>
      </c>
      <c r="B1508" s="595" t="s">
        <v>15970</v>
      </c>
      <c r="C1508" s="595" t="s">
        <v>7694</v>
      </c>
      <c r="D1508" s="595" t="s">
        <v>1686</v>
      </c>
      <c r="E1508" s="595" t="s">
        <v>15972</v>
      </c>
      <c r="F1508" s="595" t="s">
        <v>15301</v>
      </c>
      <c r="G1508" s="445"/>
      <c r="H1508" s="445"/>
      <c r="I1508" s="445"/>
      <c r="J1508" s="445"/>
      <c r="K1508" s="445"/>
      <c r="L1508" s="445"/>
      <c r="M1508" s="445"/>
      <c r="N1508" s="445"/>
      <c r="O1508" s="445"/>
      <c r="P1508" s="445"/>
    </row>
    <row r="1509" spans="1:16">
      <c r="A1509" s="595" t="s">
        <v>1605</v>
      </c>
      <c r="B1509" s="595" t="s">
        <v>12266</v>
      </c>
      <c r="C1509" s="595" t="s">
        <v>15975</v>
      </c>
      <c r="D1509" s="595" t="s">
        <v>15979</v>
      </c>
      <c r="E1509" s="445"/>
      <c r="F1509" s="445"/>
      <c r="G1509" s="445"/>
      <c r="H1509" s="445"/>
      <c r="I1509" s="445"/>
      <c r="J1509" s="445"/>
      <c r="K1509" s="445"/>
      <c r="L1509" s="445"/>
      <c r="M1509" s="445"/>
      <c r="N1509" s="445"/>
      <c r="O1509" s="445"/>
      <c r="P1509" s="445"/>
    </row>
    <row r="1510" spans="1:16">
      <c r="A1510" s="595" t="s">
        <v>15982</v>
      </c>
      <c r="B1510" s="595" t="s">
        <v>15984</v>
      </c>
      <c r="C1510" s="595" t="s">
        <v>15985</v>
      </c>
      <c r="D1510" s="445"/>
      <c r="E1510" s="445"/>
      <c r="F1510" s="445"/>
      <c r="G1510" s="445"/>
      <c r="H1510" s="445"/>
      <c r="I1510" s="445"/>
      <c r="J1510" s="445"/>
      <c r="K1510" s="445"/>
      <c r="L1510" s="445"/>
      <c r="M1510" s="445"/>
      <c r="N1510" s="445"/>
      <c r="O1510" s="445"/>
      <c r="P1510" s="445"/>
    </row>
    <row r="1511" spans="1:16">
      <c r="A1511" s="595" t="s">
        <v>15986</v>
      </c>
      <c r="B1511" s="595" t="s">
        <v>10613</v>
      </c>
      <c r="C1511" s="445"/>
      <c r="D1511" s="445"/>
      <c r="E1511" s="445"/>
      <c r="F1511" s="445"/>
      <c r="G1511" s="445"/>
      <c r="H1511" s="445"/>
      <c r="I1511" s="445"/>
      <c r="J1511" s="445"/>
      <c r="K1511" s="445"/>
      <c r="L1511" s="445"/>
      <c r="M1511" s="445"/>
      <c r="N1511" s="445"/>
      <c r="O1511" s="445"/>
      <c r="P1511" s="445"/>
    </row>
    <row r="1512" spans="1:16">
      <c r="A1512" s="595" t="s">
        <v>13506</v>
      </c>
      <c r="B1512" s="595" t="s">
        <v>12581</v>
      </c>
      <c r="C1512" s="595" t="s">
        <v>15325</v>
      </c>
      <c r="D1512" s="445"/>
      <c r="E1512" s="445"/>
      <c r="F1512" s="445"/>
      <c r="G1512" s="445"/>
      <c r="H1512" s="445"/>
      <c r="I1512" s="445"/>
      <c r="J1512" s="445"/>
      <c r="K1512" s="445"/>
      <c r="L1512" s="445"/>
      <c r="M1512" s="445"/>
      <c r="N1512" s="445"/>
      <c r="O1512" s="445"/>
      <c r="P1512" s="445"/>
    </row>
    <row r="1513" spans="1:16">
      <c r="A1513" s="595" t="s">
        <v>15987</v>
      </c>
      <c r="B1513" s="595" t="s">
        <v>12998</v>
      </c>
      <c r="C1513" s="445"/>
      <c r="D1513" s="445"/>
      <c r="E1513" s="445"/>
      <c r="F1513" s="445"/>
      <c r="G1513" s="445"/>
      <c r="H1513" s="445"/>
      <c r="I1513" s="445"/>
      <c r="J1513" s="445"/>
      <c r="K1513" s="445"/>
      <c r="L1513" s="445"/>
      <c r="M1513" s="445"/>
      <c r="N1513" s="445"/>
      <c r="O1513" s="445"/>
      <c r="P1513" s="445"/>
    </row>
    <row r="1514" spans="1:16">
      <c r="A1514" s="595" t="s">
        <v>15896</v>
      </c>
      <c r="B1514" s="595" t="s">
        <v>4312</v>
      </c>
      <c r="C1514" s="445"/>
      <c r="D1514" s="445"/>
      <c r="E1514" s="445"/>
      <c r="F1514" s="445"/>
      <c r="G1514" s="445"/>
      <c r="H1514" s="445"/>
      <c r="I1514" s="445"/>
      <c r="J1514" s="445"/>
      <c r="K1514" s="445"/>
      <c r="L1514" s="445"/>
      <c r="M1514" s="445"/>
      <c r="N1514" s="445"/>
      <c r="O1514" s="445"/>
      <c r="P1514" s="445"/>
    </row>
    <row r="1515" spans="1:16">
      <c r="A1515" s="595" t="s">
        <v>15989</v>
      </c>
      <c r="B1515" s="595" t="s">
        <v>15412</v>
      </c>
      <c r="C1515" s="595" t="s">
        <v>15990</v>
      </c>
      <c r="D1515" s="595" t="s">
        <v>15991</v>
      </c>
      <c r="E1515" s="595" t="s">
        <v>7324</v>
      </c>
      <c r="F1515" s="595" t="s">
        <v>15325</v>
      </c>
      <c r="G1515" s="445"/>
      <c r="H1515" s="445"/>
      <c r="I1515" s="445"/>
      <c r="J1515" s="445"/>
      <c r="K1515" s="445"/>
      <c r="L1515" s="445"/>
      <c r="M1515" s="445"/>
      <c r="N1515" s="445"/>
      <c r="O1515" s="445"/>
      <c r="P1515" s="445"/>
    </row>
    <row r="1516" spans="1:16">
      <c r="A1516" s="595" t="s">
        <v>15994</v>
      </c>
      <c r="B1516" s="595" t="s">
        <v>6762</v>
      </c>
      <c r="C1516" s="445"/>
      <c r="D1516" s="445"/>
      <c r="E1516" s="445"/>
      <c r="F1516" s="445"/>
      <c r="G1516" s="445"/>
      <c r="H1516" s="445"/>
      <c r="I1516" s="445"/>
      <c r="J1516" s="445"/>
      <c r="K1516" s="445"/>
      <c r="L1516" s="445"/>
      <c r="M1516" s="445"/>
      <c r="N1516" s="445"/>
      <c r="O1516" s="445"/>
      <c r="P1516" s="445"/>
    </row>
    <row r="1517" spans="1:16">
      <c r="A1517" s="595" t="s">
        <v>2540</v>
      </c>
      <c r="B1517" s="595" t="s">
        <v>15996</v>
      </c>
      <c r="C1517" s="445"/>
      <c r="D1517" s="445"/>
      <c r="E1517" s="445"/>
      <c r="F1517" s="445"/>
      <c r="G1517" s="445"/>
      <c r="H1517" s="445"/>
      <c r="I1517" s="445"/>
      <c r="J1517" s="445"/>
      <c r="K1517" s="445"/>
      <c r="L1517" s="445"/>
      <c r="M1517" s="445"/>
      <c r="N1517" s="445"/>
      <c r="O1517" s="445"/>
      <c r="P1517" s="445"/>
    </row>
    <row r="1518" spans="1:16">
      <c r="A1518" s="595" t="s">
        <v>15997</v>
      </c>
      <c r="B1518" s="595" t="s">
        <v>15998</v>
      </c>
      <c r="C1518" s="595" t="s">
        <v>16001</v>
      </c>
      <c r="D1518" s="595" t="s">
        <v>10879</v>
      </c>
      <c r="E1518" s="595" t="s">
        <v>12807</v>
      </c>
      <c r="F1518" s="445"/>
      <c r="G1518" s="445"/>
      <c r="H1518" s="445"/>
      <c r="I1518" s="445"/>
      <c r="J1518" s="445"/>
      <c r="K1518" s="445"/>
      <c r="L1518" s="445"/>
      <c r="M1518" s="445"/>
      <c r="N1518" s="445"/>
      <c r="O1518" s="445"/>
      <c r="P1518" s="445"/>
    </row>
    <row r="1519" spans="1:16">
      <c r="A1519" s="595" t="s">
        <v>14744</v>
      </c>
      <c r="B1519" s="595" t="s">
        <v>16002</v>
      </c>
      <c r="C1519" s="595" t="s">
        <v>2792</v>
      </c>
      <c r="D1519" s="595" t="s">
        <v>13010</v>
      </c>
      <c r="E1519" s="595" t="s">
        <v>16004</v>
      </c>
      <c r="F1519" s="445"/>
      <c r="G1519" s="445"/>
      <c r="H1519" s="445"/>
      <c r="I1519" s="445"/>
      <c r="J1519" s="445"/>
      <c r="K1519" s="445"/>
      <c r="L1519" s="445"/>
      <c r="M1519" s="445"/>
      <c r="N1519" s="445"/>
      <c r="O1519" s="445"/>
      <c r="P1519" s="445"/>
    </row>
    <row r="1520" spans="1:16">
      <c r="A1520" s="595" t="s">
        <v>16006</v>
      </c>
      <c r="B1520" s="595" t="s">
        <v>16007</v>
      </c>
      <c r="C1520" s="595" t="s">
        <v>16009</v>
      </c>
      <c r="D1520" s="595" t="s">
        <v>11196</v>
      </c>
      <c r="E1520" s="595" t="s">
        <v>4359</v>
      </c>
      <c r="F1520" s="445"/>
      <c r="G1520" s="445"/>
      <c r="H1520" s="445"/>
      <c r="I1520" s="445"/>
      <c r="J1520" s="445"/>
      <c r="K1520" s="445"/>
      <c r="L1520" s="445"/>
      <c r="M1520" s="445"/>
      <c r="N1520" s="445"/>
      <c r="O1520" s="445"/>
      <c r="P1520" s="445"/>
    </row>
    <row r="1521" spans="1:16">
      <c r="A1521" s="595" t="s">
        <v>7487</v>
      </c>
      <c r="B1521" s="595" t="s">
        <v>16011</v>
      </c>
      <c r="C1521" s="445"/>
      <c r="D1521" s="445"/>
      <c r="E1521" s="445"/>
      <c r="F1521" s="445"/>
      <c r="G1521" s="445"/>
      <c r="H1521" s="445"/>
      <c r="I1521" s="445"/>
      <c r="J1521" s="445"/>
      <c r="K1521" s="445"/>
      <c r="L1521" s="445"/>
      <c r="M1521" s="445"/>
      <c r="N1521" s="445"/>
      <c r="O1521" s="445"/>
      <c r="P1521" s="445"/>
    </row>
    <row r="1522" spans="1:16">
      <c r="A1522" s="595" t="s">
        <v>16012</v>
      </c>
      <c r="B1522" s="595" t="s">
        <v>6177</v>
      </c>
      <c r="C1522" s="445"/>
      <c r="D1522" s="445"/>
      <c r="E1522" s="445"/>
      <c r="F1522" s="445"/>
      <c r="G1522" s="445"/>
      <c r="H1522" s="445"/>
      <c r="I1522" s="445"/>
      <c r="J1522" s="445"/>
      <c r="K1522" s="445"/>
      <c r="L1522" s="445"/>
      <c r="M1522" s="445"/>
      <c r="N1522" s="445"/>
      <c r="O1522" s="445"/>
      <c r="P1522" s="445"/>
    </row>
    <row r="1523" spans="1:16">
      <c r="A1523" s="595" t="s">
        <v>15742</v>
      </c>
      <c r="B1523" s="595" t="s">
        <v>731</v>
      </c>
      <c r="C1523" s="595" t="s">
        <v>11340</v>
      </c>
      <c r="D1523" s="595" t="s">
        <v>6046</v>
      </c>
      <c r="E1523" s="595" t="s">
        <v>16014</v>
      </c>
      <c r="F1523" s="445"/>
      <c r="G1523" s="445"/>
      <c r="H1523" s="445"/>
      <c r="I1523" s="445"/>
      <c r="J1523" s="445"/>
      <c r="K1523" s="445"/>
      <c r="L1523" s="445"/>
      <c r="M1523" s="445"/>
      <c r="N1523" s="445"/>
      <c r="O1523" s="445"/>
      <c r="P1523" s="445"/>
    </row>
    <row r="1524" spans="1:16">
      <c r="A1524" s="595" t="s">
        <v>11051</v>
      </c>
      <c r="B1524" s="595" t="s">
        <v>889</v>
      </c>
      <c r="C1524" s="445"/>
      <c r="D1524" s="445"/>
      <c r="E1524" s="445"/>
      <c r="F1524" s="445"/>
      <c r="G1524" s="445"/>
      <c r="H1524" s="445"/>
      <c r="I1524" s="445"/>
      <c r="J1524" s="445"/>
      <c r="K1524" s="445"/>
      <c r="L1524" s="445"/>
      <c r="M1524" s="445"/>
      <c r="N1524" s="445"/>
      <c r="O1524" s="445"/>
      <c r="P1524" s="445"/>
    </row>
    <row r="1525" spans="1:16">
      <c r="A1525" s="595" t="s">
        <v>16015</v>
      </c>
      <c r="B1525" s="595" t="s">
        <v>12581</v>
      </c>
      <c r="C1525" s="445"/>
      <c r="D1525" s="445"/>
      <c r="E1525" s="445"/>
      <c r="F1525" s="445"/>
      <c r="G1525" s="445"/>
      <c r="H1525" s="445"/>
      <c r="I1525" s="445"/>
      <c r="J1525" s="445"/>
      <c r="K1525" s="445"/>
      <c r="L1525" s="445"/>
      <c r="M1525" s="445"/>
      <c r="N1525" s="445"/>
      <c r="O1525" s="445"/>
      <c r="P1525" s="445"/>
    </row>
    <row r="1526" spans="1:16">
      <c r="A1526" s="595" t="s">
        <v>16016</v>
      </c>
      <c r="B1526" s="595" t="s">
        <v>4192</v>
      </c>
      <c r="C1526" s="595" t="s">
        <v>12581</v>
      </c>
      <c r="D1526" s="445"/>
      <c r="E1526" s="445"/>
      <c r="F1526" s="445"/>
      <c r="G1526" s="445"/>
      <c r="H1526" s="445"/>
      <c r="I1526" s="445"/>
      <c r="J1526" s="445"/>
      <c r="K1526" s="445"/>
      <c r="L1526" s="445"/>
      <c r="M1526" s="445"/>
      <c r="N1526" s="445"/>
      <c r="O1526" s="445"/>
      <c r="P1526" s="445"/>
    </row>
    <row r="1527" spans="1:16">
      <c r="A1527" s="595" t="s">
        <v>4518</v>
      </c>
      <c r="B1527" s="595" t="s">
        <v>8806</v>
      </c>
      <c r="C1527" s="445"/>
      <c r="D1527" s="445"/>
      <c r="E1527" s="445"/>
      <c r="F1527" s="445"/>
      <c r="G1527" s="445"/>
      <c r="H1527" s="445"/>
      <c r="I1527" s="445"/>
      <c r="J1527" s="445"/>
      <c r="K1527" s="445"/>
      <c r="L1527" s="445"/>
      <c r="M1527" s="445"/>
      <c r="N1527" s="445"/>
      <c r="O1527" s="445"/>
      <c r="P1527" s="445"/>
    </row>
    <row r="1528" spans="1:16">
      <c r="A1528" s="595" t="s">
        <v>16017</v>
      </c>
      <c r="B1528" s="595" t="s">
        <v>6743</v>
      </c>
      <c r="C1528" s="595" t="s">
        <v>466</v>
      </c>
      <c r="D1528" s="595" t="s">
        <v>16019</v>
      </c>
      <c r="E1528" s="445"/>
      <c r="F1528" s="445"/>
      <c r="G1528" s="445"/>
      <c r="H1528" s="445"/>
      <c r="I1528" s="445"/>
      <c r="J1528" s="445"/>
      <c r="K1528" s="445"/>
      <c r="L1528" s="445"/>
      <c r="M1528" s="445"/>
      <c r="N1528" s="445"/>
      <c r="O1528" s="445"/>
      <c r="P1528" s="445"/>
    </row>
    <row r="1529" spans="1:16">
      <c r="A1529" s="595" t="s">
        <v>4200</v>
      </c>
      <c r="B1529" s="595" t="s">
        <v>16020</v>
      </c>
      <c r="C1529" s="595" t="s">
        <v>16021</v>
      </c>
      <c r="D1529" s="445"/>
      <c r="E1529" s="445"/>
      <c r="F1529" s="445"/>
      <c r="G1529" s="445"/>
      <c r="H1529" s="445"/>
      <c r="I1529" s="445"/>
      <c r="J1529" s="445"/>
      <c r="K1529" s="445"/>
      <c r="L1529" s="445"/>
      <c r="M1529" s="445"/>
      <c r="N1529" s="445"/>
      <c r="O1529" s="445"/>
      <c r="P1529" s="445"/>
    </row>
    <row r="1530" spans="1:16">
      <c r="A1530" s="595" t="s">
        <v>16022</v>
      </c>
      <c r="B1530" s="595" t="s">
        <v>1527</v>
      </c>
      <c r="C1530" s="595" t="s">
        <v>16025</v>
      </c>
      <c r="D1530" s="445"/>
      <c r="E1530" s="445"/>
      <c r="F1530" s="445"/>
      <c r="G1530" s="445"/>
      <c r="H1530" s="445"/>
      <c r="I1530" s="445"/>
      <c r="J1530" s="445"/>
      <c r="K1530" s="445"/>
      <c r="L1530" s="445"/>
      <c r="M1530" s="445"/>
      <c r="N1530" s="445"/>
      <c r="O1530" s="445"/>
      <c r="P1530" s="445"/>
    </row>
    <row r="1531" spans="1:16">
      <c r="A1531" s="595" t="s">
        <v>9380</v>
      </c>
      <c r="B1531" s="595" t="s">
        <v>8550</v>
      </c>
      <c r="C1531" s="595" t="s">
        <v>16021</v>
      </c>
      <c r="D1531" s="445"/>
      <c r="E1531" s="445"/>
      <c r="F1531" s="445"/>
      <c r="G1531" s="445"/>
      <c r="H1531" s="445"/>
      <c r="I1531" s="445"/>
      <c r="J1531" s="445"/>
      <c r="K1531" s="445"/>
      <c r="L1531" s="445"/>
      <c r="M1531" s="445"/>
      <c r="N1531" s="445"/>
      <c r="O1531" s="445"/>
      <c r="P1531" s="445"/>
    </row>
    <row r="1532" spans="1:16">
      <c r="A1532" s="595" t="s">
        <v>16027</v>
      </c>
      <c r="B1532" s="595" t="s">
        <v>16021</v>
      </c>
      <c r="C1532" s="595" t="s">
        <v>16028</v>
      </c>
      <c r="D1532" s="445"/>
      <c r="E1532" s="445"/>
      <c r="F1532" s="445"/>
      <c r="G1532" s="445"/>
      <c r="H1532" s="445"/>
      <c r="I1532" s="445"/>
      <c r="J1532" s="445"/>
      <c r="K1532" s="445"/>
      <c r="L1532" s="445"/>
      <c r="M1532" s="445"/>
      <c r="N1532" s="445"/>
      <c r="O1532" s="445"/>
      <c r="P1532" s="445"/>
    </row>
    <row r="1533" spans="1:16">
      <c r="A1533" s="595" t="s">
        <v>10646</v>
      </c>
      <c r="B1533" s="595" t="s">
        <v>16030</v>
      </c>
      <c r="C1533" s="445"/>
      <c r="D1533" s="445"/>
      <c r="E1533" s="445"/>
      <c r="F1533" s="445"/>
      <c r="G1533" s="445"/>
      <c r="H1533" s="445"/>
      <c r="I1533" s="445"/>
      <c r="J1533" s="445"/>
      <c r="K1533" s="445"/>
      <c r="L1533" s="445"/>
      <c r="M1533" s="445"/>
      <c r="N1533" s="445"/>
      <c r="O1533" s="445"/>
      <c r="P1533" s="445"/>
    </row>
    <row r="1534" spans="1:16">
      <c r="A1534" s="595" t="s">
        <v>16031</v>
      </c>
      <c r="B1534" s="595" t="s">
        <v>16032</v>
      </c>
      <c r="C1534" s="595" t="s">
        <v>2552</v>
      </c>
      <c r="D1534" s="595" t="s">
        <v>16034</v>
      </c>
      <c r="E1534" s="445"/>
      <c r="F1534" s="445"/>
      <c r="G1534" s="445"/>
      <c r="H1534" s="445"/>
      <c r="I1534" s="445"/>
      <c r="J1534" s="445"/>
      <c r="K1534" s="445"/>
      <c r="L1534" s="445"/>
      <c r="M1534" s="445"/>
      <c r="N1534" s="445"/>
      <c r="O1534" s="445"/>
      <c r="P1534" s="445"/>
    </row>
    <row r="1535" spans="1:16">
      <c r="A1535" s="595" t="s">
        <v>864</v>
      </c>
      <c r="B1535" s="595" t="s">
        <v>9652</v>
      </c>
      <c r="C1535" s="445"/>
      <c r="D1535" s="445"/>
      <c r="E1535" s="445"/>
      <c r="F1535" s="445"/>
      <c r="G1535" s="445"/>
      <c r="H1535" s="445"/>
      <c r="I1535" s="445"/>
      <c r="J1535" s="445"/>
      <c r="K1535" s="445"/>
      <c r="L1535" s="445"/>
      <c r="M1535" s="445"/>
      <c r="N1535" s="445"/>
      <c r="O1535" s="445"/>
      <c r="P1535" s="445"/>
    </row>
    <row r="1536" spans="1:16">
      <c r="A1536" s="595" t="s">
        <v>4174</v>
      </c>
      <c r="B1536" s="595" t="s">
        <v>16036</v>
      </c>
      <c r="C1536" s="595" t="s">
        <v>5793</v>
      </c>
      <c r="D1536" s="595" t="s">
        <v>4941</v>
      </c>
      <c r="E1536" s="595" t="s">
        <v>1995</v>
      </c>
      <c r="F1536" s="445"/>
      <c r="G1536" s="445"/>
      <c r="H1536" s="445"/>
      <c r="I1536" s="445"/>
      <c r="J1536" s="445"/>
      <c r="K1536" s="445"/>
      <c r="L1536" s="445"/>
      <c r="M1536" s="445"/>
      <c r="N1536" s="445"/>
      <c r="O1536" s="445"/>
      <c r="P1536" s="445"/>
    </row>
    <row r="1537" spans="1:16">
      <c r="A1537" s="595" t="s">
        <v>13588</v>
      </c>
      <c r="B1537" s="595" t="s">
        <v>16038</v>
      </c>
      <c r="C1537" s="595" t="s">
        <v>6519</v>
      </c>
      <c r="D1537" s="445"/>
      <c r="E1537" s="445"/>
      <c r="F1537" s="445"/>
      <c r="G1537" s="445"/>
      <c r="H1537" s="445"/>
      <c r="I1537" s="445"/>
      <c r="J1537" s="445"/>
      <c r="K1537" s="445"/>
      <c r="L1537" s="445"/>
      <c r="M1537" s="445"/>
      <c r="N1537" s="445"/>
      <c r="O1537" s="445"/>
      <c r="P1537" s="445"/>
    </row>
    <row r="1538" spans="1:16">
      <c r="A1538" s="595" t="s">
        <v>16041</v>
      </c>
      <c r="B1538" s="595" t="s">
        <v>16043</v>
      </c>
      <c r="C1538" s="445"/>
      <c r="D1538" s="445"/>
      <c r="E1538" s="445"/>
      <c r="F1538" s="445"/>
      <c r="G1538" s="445"/>
      <c r="H1538" s="445"/>
      <c r="I1538" s="445"/>
      <c r="J1538" s="445"/>
      <c r="K1538" s="445"/>
      <c r="L1538" s="445"/>
      <c r="M1538" s="445"/>
      <c r="N1538" s="445"/>
      <c r="O1538" s="445"/>
      <c r="P1538" s="445"/>
    </row>
    <row r="1539" spans="1:16">
      <c r="A1539" s="595" t="s">
        <v>16045</v>
      </c>
      <c r="B1539" s="595" t="s">
        <v>10803</v>
      </c>
      <c r="C1539" s="595" t="s">
        <v>7904</v>
      </c>
      <c r="D1539" s="595" t="s">
        <v>12560</v>
      </c>
      <c r="E1539" s="595" t="s">
        <v>16047</v>
      </c>
      <c r="F1539" s="595" t="s">
        <v>9611</v>
      </c>
      <c r="G1539" s="445"/>
      <c r="H1539" s="445"/>
      <c r="I1539" s="445"/>
      <c r="J1539" s="445"/>
      <c r="K1539" s="445"/>
      <c r="L1539" s="445"/>
      <c r="M1539" s="445"/>
      <c r="N1539" s="445"/>
      <c r="O1539" s="445"/>
      <c r="P1539" s="445"/>
    </row>
    <row r="1540" spans="1:16">
      <c r="A1540" s="595" t="s">
        <v>5524</v>
      </c>
      <c r="B1540" s="595" t="s">
        <v>16051</v>
      </c>
      <c r="C1540" s="595" t="s">
        <v>7302</v>
      </c>
      <c r="D1540" s="595" t="s">
        <v>16052</v>
      </c>
      <c r="E1540" s="595" t="s">
        <v>12581</v>
      </c>
      <c r="F1540" s="595" t="s">
        <v>15820</v>
      </c>
      <c r="G1540" s="445"/>
      <c r="H1540" s="445"/>
      <c r="I1540" s="445"/>
      <c r="J1540" s="445"/>
      <c r="K1540" s="445"/>
      <c r="L1540" s="445"/>
      <c r="M1540" s="445"/>
      <c r="N1540" s="445"/>
      <c r="O1540" s="445"/>
      <c r="P1540" s="445"/>
    </row>
    <row r="1541" spans="1:16">
      <c r="A1541" s="595" t="s">
        <v>7878</v>
      </c>
      <c r="B1541" s="595" t="s">
        <v>3167</v>
      </c>
      <c r="C1541" s="445"/>
      <c r="D1541" s="445"/>
      <c r="E1541" s="445"/>
      <c r="F1541" s="445"/>
      <c r="G1541" s="445"/>
      <c r="H1541" s="445"/>
      <c r="I1541" s="445"/>
      <c r="J1541" s="445"/>
      <c r="K1541" s="445"/>
      <c r="L1541" s="445"/>
      <c r="M1541" s="445"/>
      <c r="N1541" s="445"/>
      <c r="O1541" s="445"/>
      <c r="P1541" s="445"/>
    </row>
    <row r="1542" spans="1:16">
      <c r="A1542" s="595" t="s">
        <v>16053</v>
      </c>
      <c r="B1542" s="595" t="s">
        <v>13036</v>
      </c>
      <c r="C1542" s="595" t="s">
        <v>7175</v>
      </c>
      <c r="D1542" s="595" t="s">
        <v>367</v>
      </c>
      <c r="E1542" s="445"/>
      <c r="F1542" s="445"/>
      <c r="G1542" s="445"/>
      <c r="H1542" s="445"/>
      <c r="I1542" s="445"/>
      <c r="J1542" s="445"/>
      <c r="K1542" s="445"/>
      <c r="L1542" s="445"/>
      <c r="M1542" s="445"/>
      <c r="N1542" s="445"/>
      <c r="O1542" s="445"/>
      <c r="P1542" s="445"/>
    </row>
    <row r="1543" spans="1:16">
      <c r="A1543" s="595" t="s">
        <v>16054</v>
      </c>
      <c r="B1543" s="595" t="s">
        <v>2366</v>
      </c>
      <c r="C1543" s="595" t="s">
        <v>13122</v>
      </c>
      <c r="D1543" s="595" t="s">
        <v>16010</v>
      </c>
      <c r="E1543" s="445"/>
      <c r="F1543" s="445"/>
      <c r="G1543" s="445"/>
      <c r="H1543" s="445"/>
      <c r="I1543" s="445"/>
      <c r="J1543" s="445"/>
      <c r="K1543" s="445"/>
      <c r="L1543" s="445"/>
      <c r="M1543" s="445"/>
      <c r="N1543" s="445"/>
      <c r="O1543" s="445"/>
      <c r="P1543" s="445"/>
    </row>
    <row r="1544" spans="1:16">
      <c r="A1544" s="595" t="s">
        <v>16055</v>
      </c>
      <c r="B1544" s="595" t="s">
        <v>4940</v>
      </c>
      <c r="C1544" s="595" t="s">
        <v>2483</v>
      </c>
      <c r="D1544" s="445"/>
      <c r="E1544" s="445"/>
      <c r="F1544" s="445"/>
      <c r="G1544" s="445"/>
      <c r="H1544" s="445"/>
      <c r="I1544" s="445"/>
      <c r="J1544" s="445"/>
      <c r="K1544" s="445"/>
      <c r="L1544" s="445"/>
      <c r="M1544" s="445"/>
      <c r="N1544" s="445"/>
      <c r="O1544" s="445"/>
      <c r="P1544" s="445"/>
    </row>
    <row r="1545" spans="1:16">
      <c r="A1545" s="595" t="s">
        <v>2129</v>
      </c>
      <c r="B1545" s="595" t="s">
        <v>14431</v>
      </c>
      <c r="C1545" s="595" t="s">
        <v>16056</v>
      </c>
      <c r="D1545" s="445"/>
      <c r="E1545" s="445"/>
      <c r="F1545" s="445"/>
      <c r="G1545" s="445"/>
      <c r="H1545" s="445"/>
      <c r="I1545" s="445"/>
      <c r="J1545" s="445"/>
      <c r="K1545" s="445"/>
      <c r="L1545" s="445"/>
      <c r="M1545" s="445"/>
      <c r="N1545" s="445"/>
      <c r="O1545" s="445"/>
      <c r="P1545" s="445"/>
    </row>
    <row r="1546" spans="1:16">
      <c r="A1546" s="595" t="s">
        <v>3447</v>
      </c>
      <c r="B1546" s="595" t="s">
        <v>16057</v>
      </c>
      <c r="C1546" s="595" t="s">
        <v>445</v>
      </c>
      <c r="D1546" s="595" t="s">
        <v>2079</v>
      </c>
      <c r="E1546" s="595" t="s">
        <v>6527</v>
      </c>
      <c r="F1546" s="595" t="s">
        <v>9611</v>
      </c>
      <c r="G1546" s="445"/>
      <c r="H1546" s="445"/>
      <c r="I1546" s="445"/>
      <c r="J1546" s="445"/>
      <c r="K1546" s="445"/>
      <c r="L1546" s="445"/>
      <c r="M1546" s="445"/>
      <c r="N1546" s="445"/>
      <c r="O1546" s="445"/>
      <c r="P1546" s="445"/>
    </row>
    <row r="1547" spans="1:16">
      <c r="A1547" s="595" t="s">
        <v>16058</v>
      </c>
      <c r="B1547" s="595" t="s">
        <v>10319</v>
      </c>
      <c r="C1547" s="595" t="s">
        <v>9611</v>
      </c>
      <c r="D1547" s="445"/>
      <c r="E1547" s="445"/>
      <c r="F1547" s="445"/>
      <c r="G1547" s="445"/>
      <c r="H1547" s="445"/>
      <c r="I1547" s="445"/>
      <c r="J1547" s="445"/>
      <c r="K1547" s="445"/>
      <c r="L1547" s="445"/>
      <c r="M1547" s="445"/>
      <c r="N1547" s="445"/>
      <c r="O1547" s="445"/>
      <c r="P1547" s="445"/>
    </row>
    <row r="1548" spans="1:16">
      <c r="A1548" s="595" t="s">
        <v>2248</v>
      </c>
      <c r="B1548" s="595" t="s">
        <v>1511</v>
      </c>
      <c r="C1548" s="595" t="s">
        <v>14009</v>
      </c>
      <c r="D1548" s="595" t="s">
        <v>16059</v>
      </c>
      <c r="E1548" s="595" t="s">
        <v>11789</v>
      </c>
      <c r="F1548" s="595" t="s">
        <v>9611</v>
      </c>
      <c r="G1548" s="445"/>
      <c r="H1548" s="445"/>
      <c r="I1548" s="445"/>
      <c r="J1548" s="445"/>
      <c r="K1548" s="445"/>
      <c r="L1548" s="445"/>
      <c r="M1548" s="445"/>
      <c r="N1548" s="445"/>
      <c r="O1548" s="445"/>
      <c r="P1548" s="445"/>
    </row>
    <row r="1549" spans="1:16">
      <c r="A1549" s="595" t="s">
        <v>16060</v>
      </c>
      <c r="B1549" s="595" t="s">
        <v>4098</v>
      </c>
      <c r="C1549" s="445"/>
      <c r="D1549" s="445"/>
      <c r="E1549" s="445"/>
      <c r="F1549" s="445"/>
      <c r="G1549" s="445"/>
      <c r="H1549" s="445"/>
      <c r="I1549" s="445"/>
      <c r="J1549" s="445"/>
      <c r="K1549" s="445"/>
      <c r="L1549" s="445"/>
      <c r="M1549" s="445"/>
      <c r="N1549" s="445"/>
      <c r="O1549" s="445"/>
      <c r="P1549" s="445"/>
    </row>
    <row r="1550" spans="1:16">
      <c r="A1550" s="595" t="s">
        <v>3515</v>
      </c>
      <c r="B1550" s="595" t="s">
        <v>12848</v>
      </c>
      <c r="C1550" s="445"/>
      <c r="D1550" s="445"/>
      <c r="E1550" s="445"/>
      <c r="F1550" s="445"/>
      <c r="G1550" s="445"/>
      <c r="H1550" s="445"/>
      <c r="I1550" s="445"/>
      <c r="J1550" s="445"/>
      <c r="K1550" s="445"/>
      <c r="L1550" s="445"/>
      <c r="M1550" s="445"/>
      <c r="N1550" s="445"/>
      <c r="O1550" s="445"/>
      <c r="P1550" s="445"/>
    </row>
    <row r="1551" spans="1:16">
      <c r="A1551" s="595" t="s">
        <v>16061</v>
      </c>
      <c r="B1551" s="595" t="s">
        <v>14933</v>
      </c>
      <c r="C1551" s="595" t="s">
        <v>13122</v>
      </c>
      <c r="D1551" s="445"/>
      <c r="E1551" s="445"/>
      <c r="F1551" s="445"/>
      <c r="G1551" s="445"/>
      <c r="H1551" s="445"/>
      <c r="I1551" s="445"/>
      <c r="J1551" s="445"/>
      <c r="K1551" s="445"/>
      <c r="L1551" s="445"/>
      <c r="M1551" s="445"/>
      <c r="N1551" s="445"/>
      <c r="O1551" s="445"/>
      <c r="P1551" s="445"/>
    </row>
    <row r="1552" spans="1:16">
      <c r="A1552" s="595" t="s">
        <v>16062</v>
      </c>
      <c r="B1552" s="595" t="s">
        <v>13195</v>
      </c>
      <c r="C1552" s="595" t="s">
        <v>16063</v>
      </c>
      <c r="D1552" s="445"/>
      <c r="E1552" s="445"/>
      <c r="F1552" s="445"/>
      <c r="G1552" s="445"/>
      <c r="H1552" s="445"/>
      <c r="I1552" s="445"/>
      <c r="J1552" s="445"/>
      <c r="K1552" s="445"/>
      <c r="L1552" s="445"/>
      <c r="M1552" s="445"/>
      <c r="N1552" s="445"/>
      <c r="O1552" s="445"/>
      <c r="P1552" s="445"/>
    </row>
    <row r="1553" spans="1:16">
      <c r="A1553" s="595" t="s">
        <v>10674</v>
      </c>
      <c r="B1553" s="595" t="s">
        <v>16066</v>
      </c>
      <c r="C1553" s="595" t="s">
        <v>178</v>
      </c>
      <c r="D1553" s="595" t="s">
        <v>16067</v>
      </c>
      <c r="E1553" s="595" t="s">
        <v>8329</v>
      </c>
      <c r="F1553" s="445"/>
      <c r="G1553" s="445"/>
      <c r="H1553" s="445"/>
      <c r="I1553" s="445"/>
      <c r="J1553" s="445"/>
      <c r="K1553" s="445"/>
      <c r="L1553" s="445"/>
      <c r="M1553" s="445"/>
      <c r="N1553" s="445"/>
      <c r="O1553" s="445"/>
      <c r="P1553" s="445"/>
    </row>
    <row r="1554" spans="1:16">
      <c r="A1554" s="595" t="s">
        <v>16068</v>
      </c>
      <c r="B1554" s="595" t="s">
        <v>16070</v>
      </c>
      <c r="C1554" s="445"/>
      <c r="D1554" s="445"/>
      <c r="E1554" s="445"/>
      <c r="F1554" s="445"/>
      <c r="G1554" s="445"/>
      <c r="H1554" s="445"/>
      <c r="I1554" s="445"/>
      <c r="J1554" s="445"/>
      <c r="K1554" s="445"/>
      <c r="L1554" s="445"/>
      <c r="M1554" s="445"/>
      <c r="N1554" s="445"/>
      <c r="O1554" s="445"/>
      <c r="P1554" s="445"/>
    </row>
    <row r="1555" spans="1:16">
      <c r="A1555" s="595" t="s">
        <v>9335</v>
      </c>
      <c r="B1555" s="595" t="s">
        <v>3752</v>
      </c>
      <c r="C1555" s="595" t="s">
        <v>9611</v>
      </c>
      <c r="D1555" s="445"/>
      <c r="E1555" s="445"/>
      <c r="F1555" s="445"/>
      <c r="G1555" s="445"/>
      <c r="H1555" s="445"/>
      <c r="I1555" s="445"/>
      <c r="J1555" s="445"/>
      <c r="K1555" s="445"/>
      <c r="L1555" s="445"/>
      <c r="M1555" s="445"/>
      <c r="N1555" s="445"/>
      <c r="O1555" s="445"/>
      <c r="P1555" s="445"/>
    </row>
    <row r="1556" spans="1:16">
      <c r="A1556" s="595" t="s">
        <v>16072</v>
      </c>
      <c r="B1556" s="595" t="s">
        <v>16073</v>
      </c>
      <c r="C1556" s="595" t="s">
        <v>16075</v>
      </c>
      <c r="D1556" s="445"/>
      <c r="E1556" s="445"/>
      <c r="F1556" s="445"/>
      <c r="G1556" s="445"/>
      <c r="H1556" s="445"/>
      <c r="I1556" s="445"/>
      <c r="J1556" s="445"/>
      <c r="K1556" s="445"/>
      <c r="L1556" s="445"/>
      <c r="M1556" s="445"/>
      <c r="N1556" s="445"/>
      <c r="O1556" s="445"/>
      <c r="P1556" s="445"/>
    </row>
    <row r="1557" spans="1:16">
      <c r="A1557" s="595" t="s">
        <v>5150</v>
      </c>
      <c r="B1557" s="595" t="s">
        <v>3626</v>
      </c>
      <c r="C1557" s="595" t="s">
        <v>12581</v>
      </c>
      <c r="D1557" s="595" t="s">
        <v>16076</v>
      </c>
      <c r="E1557" s="445"/>
      <c r="F1557" s="445"/>
      <c r="G1557" s="445"/>
      <c r="H1557" s="445"/>
      <c r="I1557" s="445"/>
      <c r="J1557" s="445"/>
      <c r="K1557" s="445"/>
      <c r="L1557" s="445"/>
      <c r="M1557" s="445"/>
      <c r="N1557" s="445"/>
      <c r="O1557" s="445"/>
      <c r="P1557" s="445"/>
    </row>
    <row r="1558" spans="1:16">
      <c r="A1558" s="595" t="s">
        <v>16078</v>
      </c>
      <c r="B1558" s="595" t="s">
        <v>16080</v>
      </c>
      <c r="C1558" s="595" t="s">
        <v>16081</v>
      </c>
      <c r="D1558" s="445"/>
      <c r="E1558" s="445"/>
      <c r="F1558" s="445"/>
      <c r="G1558" s="445"/>
      <c r="H1558" s="445"/>
      <c r="I1558" s="445"/>
      <c r="J1558" s="445"/>
      <c r="K1558" s="445"/>
      <c r="L1558" s="445"/>
      <c r="M1558" s="445"/>
      <c r="N1558" s="445"/>
      <c r="O1558" s="445"/>
      <c r="P1558" s="445"/>
    </row>
    <row r="1559" spans="1:16">
      <c r="A1559" s="595" t="s">
        <v>13790</v>
      </c>
      <c r="B1559" s="595" t="s">
        <v>11587</v>
      </c>
      <c r="C1559" s="445"/>
      <c r="D1559" s="445"/>
      <c r="E1559" s="445"/>
      <c r="F1559" s="445"/>
      <c r="G1559" s="445"/>
      <c r="H1559" s="445"/>
      <c r="I1559" s="445"/>
      <c r="J1559" s="445"/>
      <c r="K1559" s="445"/>
      <c r="L1559" s="445"/>
      <c r="M1559" s="445"/>
      <c r="N1559" s="445"/>
      <c r="O1559" s="445"/>
      <c r="P1559" s="445"/>
    </row>
    <row r="1560" spans="1:16">
      <c r="A1560" s="595" t="s">
        <v>1141</v>
      </c>
      <c r="B1560" s="595" t="s">
        <v>1884</v>
      </c>
      <c r="C1560" s="595" t="s">
        <v>15420</v>
      </c>
      <c r="D1560" s="595" t="s">
        <v>13066</v>
      </c>
      <c r="E1560" s="445"/>
      <c r="F1560" s="445"/>
      <c r="G1560" s="445"/>
      <c r="H1560" s="445"/>
      <c r="I1560" s="445"/>
      <c r="J1560" s="445"/>
      <c r="K1560" s="445"/>
      <c r="L1560" s="445"/>
      <c r="M1560" s="445"/>
      <c r="N1560" s="445"/>
      <c r="O1560" s="445"/>
      <c r="P1560" s="445"/>
    </row>
    <row r="1561" spans="1:16">
      <c r="A1561" s="595" t="s">
        <v>15969</v>
      </c>
      <c r="B1561" s="595" t="s">
        <v>5025</v>
      </c>
      <c r="C1561" s="445"/>
      <c r="D1561" s="445"/>
      <c r="E1561" s="445"/>
      <c r="F1561" s="445"/>
      <c r="G1561" s="445"/>
      <c r="H1561" s="445"/>
      <c r="I1561" s="445"/>
      <c r="J1561" s="445"/>
      <c r="K1561" s="445"/>
      <c r="L1561" s="445"/>
      <c r="M1561" s="445"/>
      <c r="N1561" s="445"/>
      <c r="O1561" s="445"/>
      <c r="P1561" s="445"/>
    </row>
    <row r="1562" spans="1:16">
      <c r="A1562" s="595" t="s">
        <v>10060</v>
      </c>
      <c r="B1562" s="595" t="s">
        <v>13195</v>
      </c>
      <c r="C1562" s="445"/>
      <c r="D1562" s="445"/>
      <c r="E1562" s="445"/>
      <c r="F1562" s="445"/>
      <c r="G1562" s="445"/>
      <c r="H1562" s="445"/>
      <c r="I1562" s="445"/>
      <c r="J1562" s="445"/>
      <c r="K1562" s="445"/>
      <c r="L1562" s="445"/>
      <c r="M1562" s="445"/>
      <c r="N1562" s="445"/>
      <c r="O1562" s="445"/>
      <c r="P1562" s="445"/>
    </row>
    <row r="1563" spans="1:16">
      <c r="A1563" s="595" t="s">
        <v>16082</v>
      </c>
      <c r="B1563" s="595" t="s">
        <v>12023</v>
      </c>
      <c r="C1563" s="445"/>
      <c r="D1563" s="445"/>
      <c r="E1563" s="445"/>
      <c r="F1563" s="445"/>
      <c r="G1563" s="445"/>
      <c r="H1563" s="445"/>
      <c r="I1563" s="445"/>
      <c r="J1563" s="445"/>
      <c r="K1563" s="445"/>
      <c r="L1563" s="445"/>
      <c r="M1563" s="445"/>
      <c r="N1563" s="445"/>
      <c r="O1563" s="445"/>
      <c r="P1563" s="445"/>
    </row>
    <row r="1564" spans="1:16">
      <c r="A1564" s="595" t="s">
        <v>16083</v>
      </c>
      <c r="B1564" s="595" t="s">
        <v>16084</v>
      </c>
      <c r="C1564" s="595" t="s">
        <v>9880</v>
      </c>
      <c r="D1564" s="595" t="s">
        <v>3646</v>
      </c>
      <c r="E1564" s="595" t="s">
        <v>16085</v>
      </c>
      <c r="F1564" s="445"/>
      <c r="G1564" s="445"/>
      <c r="H1564" s="445"/>
      <c r="I1564" s="445"/>
      <c r="J1564" s="445"/>
      <c r="K1564" s="445"/>
      <c r="L1564" s="445"/>
      <c r="M1564" s="445"/>
      <c r="N1564" s="445"/>
      <c r="O1564" s="445"/>
      <c r="P1564" s="445"/>
    </row>
    <row r="1565" spans="1:16">
      <c r="A1565" s="595" t="s">
        <v>16086</v>
      </c>
      <c r="B1565" s="595" t="s">
        <v>16088</v>
      </c>
      <c r="C1565" s="595" t="s">
        <v>4365</v>
      </c>
      <c r="D1565" s="445"/>
      <c r="E1565" s="445"/>
      <c r="F1565" s="445"/>
      <c r="G1565" s="445"/>
      <c r="H1565" s="445"/>
      <c r="I1565" s="445"/>
      <c r="J1565" s="445"/>
      <c r="K1565" s="445"/>
      <c r="L1565" s="445"/>
      <c r="M1565" s="445"/>
      <c r="N1565" s="445"/>
      <c r="O1565" s="445"/>
      <c r="P1565" s="445"/>
    </row>
    <row r="1566" spans="1:16">
      <c r="A1566" s="595" t="s">
        <v>16089</v>
      </c>
      <c r="B1566" s="595" t="s">
        <v>14551</v>
      </c>
      <c r="C1566" s="595" t="s">
        <v>15820</v>
      </c>
      <c r="D1566" s="445"/>
      <c r="E1566" s="445"/>
      <c r="F1566" s="445"/>
      <c r="G1566" s="445"/>
      <c r="H1566" s="445"/>
      <c r="I1566" s="445"/>
      <c r="J1566" s="445"/>
      <c r="K1566" s="445"/>
      <c r="L1566" s="445"/>
      <c r="M1566" s="445"/>
      <c r="N1566" s="445"/>
      <c r="O1566" s="445"/>
      <c r="P1566" s="445"/>
    </row>
    <row r="1567" spans="1:16">
      <c r="A1567" s="595" t="s">
        <v>16090</v>
      </c>
      <c r="B1567" s="595" t="s">
        <v>16091</v>
      </c>
      <c r="C1567" s="595" t="s">
        <v>11203</v>
      </c>
      <c r="D1567" s="445"/>
      <c r="E1567" s="445"/>
      <c r="F1567" s="445"/>
      <c r="G1567" s="445"/>
      <c r="H1567" s="445"/>
      <c r="I1567" s="445"/>
      <c r="J1567" s="445"/>
      <c r="K1567" s="445"/>
      <c r="L1567" s="445"/>
      <c r="M1567" s="445"/>
      <c r="N1567" s="445"/>
      <c r="O1567" s="445"/>
      <c r="P1567" s="445"/>
    </row>
    <row r="1568" spans="1:16">
      <c r="A1568" s="595" t="s">
        <v>5092</v>
      </c>
      <c r="B1568" s="595" t="s">
        <v>16094</v>
      </c>
      <c r="C1568" s="445"/>
      <c r="D1568" s="445"/>
      <c r="E1568" s="445"/>
      <c r="F1568" s="445"/>
      <c r="G1568" s="445"/>
      <c r="H1568" s="445"/>
      <c r="I1568" s="445"/>
      <c r="J1568" s="445"/>
      <c r="K1568" s="445"/>
      <c r="L1568" s="445"/>
      <c r="M1568" s="445"/>
      <c r="N1568" s="445"/>
      <c r="O1568" s="445"/>
      <c r="P1568" s="445"/>
    </row>
    <row r="1569" spans="1:16">
      <c r="A1569" s="595" t="s">
        <v>14722</v>
      </c>
      <c r="B1569" s="595" t="s">
        <v>16096</v>
      </c>
      <c r="C1569" s="445"/>
      <c r="D1569" s="445"/>
      <c r="E1569" s="445"/>
      <c r="F1569" s="445"/>
      <c r="G1569" s="445"/>
      <c r="H1569" s="445"/>
      <c r="I1569" s="445"/>
      <c r="J1569" s="445"/>
      <c r="K1569" s="445"/>
      <c r="L1569" s="445"/>
      <c r="M1569" s="445"/>
      <c r="N1569" s="445"/>
      <c r="O1569" s="445"/>
      <c r="P1569" s="445"/>
    </row>
    <row r="1570" spans="1:16">
      <c r="A1570" s="595" t="s">
        <v>16098</v>
      </c>
      <c r="B1570" s="595" t="s">
        <v>9268</v>
      </c>
      <c r="C1570" s="445"/>
      <c r="D1570" s="445"/>
      <c r="E1570" s="445"/>
      <c r="F1570" s="445"/>
      <c r="G1570" s="445"/>
      <c r="H1570" s="445"/>
      <c r="I1570" s="445"/>
      <c r="J1570" s="445"/>
      <c r="K1570" s="445"/>
      <c r="L1570" s="445"/>
      <c r="M1570" s="445"/>
      <c r="N1570" s="445"/>
      <c r="O1570" s="445"/>
      <c r="P1570" s="445"/>
    </row>
    <row r="1571" spans="1:16">
      <c r="A1571" s="595" t="s">
        <v>13922</v>
      </c>
      <c r="B1571" s="595" t="s">
        <v>12607</v>
      </c>
      <c r="C1571" s="595" t="s">
        <v>2551</v>
      </c>
      <c r="D1571" s="595" t="s">
        <v>12695</v>
      </c>
      <c r="E1571" s="595" t="s">
        <v>16100</v>
      </c>
      <c r="F1571" s="445"/>
      <c r="G1571" s="445"/>
      <c r="H1571" s="445"/>
      <c r="I1571" s="445"/>
      <c r="J1571" s="445"/>
      <c r="K1571" s="445"/>
      <c r="L1571" s="445"/>
      <c r="M1571" s="445"/>
      <c r="N1571" s="445"/>
      <c r="O1571" s="445"/>
      <c r="P1571" s="445"/>
    </row>
    <row r="1572" spans="1:16">
      <c r="A1572" s="595" t="s">
        <v>10086</v>
      </c>
      <c r="B1572" s="595" t="s">
        <v>16101</v>
      </c>
      <c r="C1572" s="595" t="s">
        <v>7810</v>
      </c>
      <c r="D1572" s="445"/>
      <c r="E1572" s="445"/>
      <c r="F1572" s="445"/>
      <c r="G1572" s="445"/>
      <c r="H1572" s="445"/>
      <c r="I1572" s="445"/>
      <c r="J1572" s="445"/>
      <c r="K1572" s="445"/>
      <c r="L1572" s="445"/>
      <c r="M1572" s="445"/>
      <c r="N1572" s="445"/>
      <c r="O1572" s="445"/>
      <c r="P1572" s="445"/>
    </row>
    <row r="1573" spans="1:16">
      <c r="A1573" s="595" t="s">
        <v>925</v>
      </c>
      <c r="B1573" s="595" t="s">
        <v>6276</v>
      </c>
      <c r="C1573" s="445"/>
      <c r="D1573" s="445"/>
      <c r="E1573" s="445"/>
      <c r="F1573" s="445"/>
      <c r="G1573" s="445"/>
      <c r="H1573" s="445"/>
      <c r="I1573" s="445"/>
      <c r="J1573" s="445"/>
      <c r="K1573" s="445"/>
      <c r="L1573" s="445"/>
      <c r="M1573" s="445"/>
      <c r="N1573" s="445"/>
      <c r="O1573" s="445"/>
      <c r="P1573" s="445"/>
    </row>
    <row r="1574" spans="1:16">
      <c r="A1574" s="595" t="s">
        <v>4190</v>
      </c>
      <c r="B1574" s="595" t="s">
        <v>7750</v>
      </c>
      <c r="C1574" s="595" t="s">
        <v>16103</v>
      </c>
      <c r="D1574" s="595" t="s">
        <v>16105</v>
      </c>
      <c r="E1574" s="445"/>
      <c r="F1574" s="445"/>
      <c r="G1574" s="445"/>
      <c r="H1574" s="445"/>
      <c r="I1574" s="445"/>
      <c r="J1574" s="445"/>
      <c r="K1574" s="445"/>
      <c r="L1574" s="445"/>
      <c r="M1574" s="445"/>
      <c r="N1574" s="445"/>
      <c r="O1574" s="445"/>
      <c r="P1574" s="445"/>
    </row>
    <row r="1575" spans="1:16">
      <c r="A1575" s="595" t="s">
        <v>15957</v>
      </c>
      <c r="B1575" s="595" t="s">
        <v>16106</v>
      </c>
      <c r="C1575" s="595" t="s">
        <v>16107</v>
      </c>
      <c r="D1575" s="595" t="s">
        <v>12579</v>
      </c>
      <c r="E1575" s="445"/>
      <c r="F1575" s="445"/>
      <c r="G1575" s="445"/>
      <c r="H1575" s="445"/>
      <c r="I1575" s="445"/>
      <c r="J1575" s="445"/>
      <c r="K1575" s="445"/>
      <c r="L1575" s="445"/>
      <c r="M1575" s="445"/>
      <c r="N1575" s="445"/>
      <c r="O1575" s="445"/>
      <c r="P1575" s="445"/>
    </row>
    <row r="1576" spans="1:16">
      <c r="A1576" s="595" t="s">
        <v>11622</v>
      </c>
      <c r="B1576" s="595" t="s">
        <v>15430</v>
      </c>
      <c r="C1576" s="445"/>
      <c r="D1576" s="445"/>
      <c r="E1576" s="445"/>
      <c r="F1576" s="445"/>
      <c r="G1576" s="445"/>
      <c r="H1576" s="445"/>
      <c r="I1576" s="445"/>
      <c r="J1576" s="445"/>
      <c r="K1576" s="445"/>
      <c r="L1576" s="445"/>
      <c r="M1576" s="445"/>
      <c r="N1576" s="445"/>
      <c r="O1576" s="445"/>
      <c r="P1576" s="445"/>
    </row>
    <row r="1577" spans="1:16">
      <c r="A1577" s="595" t="s">
        <v>5152</v>
      </c>
      <c r="B1577" s="595" t="s">
        <v>9272</v>
      </c>
      <c r="C1577" s="595" t="s">
        <v>5250</v>
      </c>
      <c r="D1577" s="445"/>
      <c r="E1577" s="445"/>
      <c r="F1577" s="445"/>
      <c r="G1577" s="445"/>
      <c r="H1577" s="445"/>
      <c r="I1577" s="445"/>
      <c r="J1577" s="445"/>
      <c r="K1577" s="445"/>
      <c r="L1577" s="445"/>
      <c r="M1577" s="445"/>
      <c r="N1577" s="445"/>
      <c r="O1577" s="445"/>
      <c r="P1577" s="445"/>
    </row>
    <row r="1578" spans="1:16">
      <c r="A1578" s="595" t="s">
        <v>5444</v>
      </c>
      <c r="B1578" s="595" t="s">
        <v>8840</v>
      </c>
      <c r="C1578" s="595" t="s">
        <v>3018</v>
      </c>
      <c r="D1578" s="445"/>
      <c r="E1578" s="445"/>
      <c r="F1578" s="445"/>
      <c r="G1578" s="445"/>
      <c r="H1578" s="445"/>
      <c r="I1578" s="445"/>
      <c r="J1578" s="445"/>
      <c r="K1578" s="445"/>
      <c r="L1578" s="445"/>
      <c r="M1578" s="445"/>
      <c r="N1578" s="445"/>
      <c r="O1578" s="445"/>
      <c r="P1578" s="445"/>
    </row>
    <row r="1579" spans="1:16">
      <c r="A1579" s="595" t="s">
        <v>16110</v>
      </c>
      <c r="B1579" s="595" t="s">
        <v>10949</v>
      </c>
      <c r="C1579" s="595" t="s">
        <v>3608</v>
      </c>
      <c r="D1579" s="445"/>
      <c r="E1579" s="445"/>
      <c r="F1579" s="445"/>
      <c r="G1579" s="445"/>
      <c r="H1579" s="445"/>
      <c r="I1579" s="445"/>
      <c r="J1579" s="445"/>
      <c r="K1579" s="445"/>
      <c r="L1579" s="445"/>
      <c r="M1579" s="445"/>
      <c r="N1579" s="445"/>
      <c r="O1579" s="445"/>
      <c r="P1579" s="445"/>
    </row>
    <row r="1580" spans="1:16">
      <c r="A1580" s="595" t="s">
        <v>15083</v>
      </c>
      <c r="B1580" s="595" t="s">
        <v>326</v>
      </c>
      <c r="C1580" s="595" t="s">
        <v>6509</v>
      </c>
      <c r="D1580" s="595" t="s">
        <v>4795</v>
      </c>
      <c r="E1580" s="595" t="s">
        <v>16111</v>
      </c>
      <c r="F1580" s="445"/>
      <c r="G1580" s="445"/>
      <c r="H1580" s="445"/>
      <c r="I1580" s="445"/>
      <c r="J1580" s="445"/>
      <c r="K1580" s="445"/>
      <c r="L1580" s="445"/>
      <c r="M1580" s="445"/>
      <c r="N1580" s="445"/>
      <c r="O1580" s="445"/>
      <c r="P1580" s="445"/>
    </row>
    <row r="1581" spans="1:16">
      <c r="A1581" s="595" t="s">
        <v>6698</v>
      </c>
      <c r="B1581" s="595" t="s">
        <v>16112</v>
      </c>
      <c r="C1581" s="445"/>
      <c r="D1581" s="445"/>
      <c r="E1581" s="445"/>
      <c r="F1581" s="445"/>
      <c r="G1581" s="445"/>
      <c r="H1581" s="445"/>
      <c r="I1581" s="445"/>
      <c r="J1581" s="445"/>
      <c r="K1581" s="445"/>
      <c r="L1581" s="445"/>
      <c r="M1581" s="445"/>
      <c r="N1581" s="445"/>
      <c r="O1581" s="445"/>
      <c r="P1581" s="445"/>
    </row>
    <row r="1582" spans="1:16">
      <c r="A1582" s="595" t="s">
        <v>16114</v>
      </c>
      <c r="B1582" s="595" t="s">
        <v>16115</v>
      </c>
      <c r="C1582" s="595" t="s">
        <v>10752</v>
      </c>
      <c r="D1582" s="595" t="s">
        <v>15000</v>
      </c>
      <c r="E1582" s="595" t="s">
        <v>7214</v>
      </c>
      <c r="F1582" s="445"/>
      <c r="G1582" s="445"/>
      <c r="H1582" s="445"/>
      <c r="I1582" s="445"/>
      <c r="J1582" s="445"/>
      <c r="K1582" s="445"/>
      <c r="L1582" s="445"/>
      <c r="M1582" s="445"/>
      <c r="N1582" s="445"/>
      <c r="O1582" s="445"/>
      <c r="P1582" s="445"/>
    </row>
    <row r="1583" spans="1:16">
      <c r="A1583" s="595" t="s">
        <v>16117</v>
      </c>
      <c r="B1583" s="595" t="s">
        <v>16118</v>
      </c>
      <c r="C1583" s="595" t="s">
        <v>11275</v>
      </c>
      <c r="D1583" s="595" t="s">
        <v>8074</v>
      </c>
      <c r="E1583" s="445"/>
      <c r="F1583" s="445"/>
      <c r="G1583" s="445"/>
      <c r="H1583" s="445"/>
      <c r="I1583" s="445"/>
      <c r="J1583" s="445"/>
      <c r="K1583" s="445"/>
      <c r="L1583" s="445"/>
      <c r="M1583" s="445"/>
      <c r="N1583" s="445"/>
      <c r="O1583" s="445"/>
      <c r="P1583" s="445"/>
    </row>
    <row r="1584" spans="1:16">
      <c r="A1584" s="595" t="s">
        <v>13960</v>
      </c>
      <c r="B1584" s="595" t="s">
        <v>16119</v>
      </c>
      <c r="C1584" s="445"/>
      <c r="D1584" s="445"/>
      <c r="E1584" s="445"/>
      <c r="F1584" s="445"/>
      <c r="G1584" s="445"/>
      <c r="H1584" s="445"/>
      <c r="I1584" s="445"/>
      <c r="J1584" s="445"/>
      <c r="K1584" s="445"/>
      <c r="L1584" s="445"/>
      <c r="M1584" s="445"/>
      <c r="N1584" s="445"/>
      <c r="O1584" s="445"/>
      <c r="P1584" s="445"/>
    </row>
    <row r="1585" spans="1:16">
      <c r="A1585" s="595" t="s">
        <v>2785</v>
      </c>
      <c r="B1585" s="595" t="s">
        <v>16120</v>
      </c>
      <c r="C1585" s="595" t="s">
        <v>12934</v>
      </c>
      <c r="D1585" s="595" t="s">
        <v>12733</v>
      </c>
      <c r="E1585" s="445"/>
      <c r="F1585" s="445"/>
      <c r="G1585" s="445"/>
      <c r="H1585" s="445"/>
      <c r="I1585" s="445"/>
      <c r="J1585" s="445"/>
      <c r="K1585" s="445"/>
      <c r="L1585" s="445"/>
      <c r="M1585" s="445"/>
      <c r="N1585" s="445"/>
      <c r="O1585" s="445"/>
      <c r="P1585" s="445"/>
    </row>
    <row r="1586" spans="1:16">
      <c r="A1586" s="595" t="s">
        <v>10582</v>
      </c>
      <c r="B1586" s="595" t="s">
        <v>16122</v>
      </c>
      <c r="C1586" s="595" t="s">
        <v>16123</v>
      </c>
      <c r="D1586" s="595" t="s">
        <v>16124</v>
      </c>
      <c r="E1586" s="595" t="s">
        <v>16126</v>
      </c>
      <c r="F1586" s="445"/>
      <c r="G1586" s="445"/>
      <c r="H1586" s="445"/>
      <c r="I1586" s="445"/>
      <c r="J1586" s="445"/>
      <c r="K1586" s="445"/>
      <c r="L1586" s="445"/>
      <c r="M1586" s="445"/>
      <c r="N1586" s="445"/>
      <c r="O1586" s="445"/>
      <c r="P1586" s="445"/>
    </row>
    <row r="1587" spans="1:16">
      <c r="A1587" s="595" t="s">
        <v>16128</v>
      </c>
      <c r="B1587" s="595" t="s">
        <v>16131</v>
      </c>
      <c r="C1587" s="445"/>
      <c r="D1587" s="445"/>
      <c r="E1587" s="445"/>
      <c r="F1587" s="445"/>
      <c r="G1587" s="445"/>
      <c r="H1587" s="445"/>
      <c r="I1587" s="445"/>
      <c r="J1587" s="445"/>
      <c r="K1587" s="445"/>
      <c r="L1587" s="445"/>
      <c r="M1587" s="445"/>
      <c r="N1587" s="445"/>
      <c r="O1587" s="445"/>
      <c r="P1587" s="445"/>
    </row>
    <row r="1588" spans="1:16">
      <c r="A1588" s="595" t="s">
        <v>8246</v>
      </c>
      <c r="B1588" s="595" t="s">
        <v>1613</v>
      </c>
      <c r="C1588" s="595" t="s">
        <v>16135</v>
      </c>
      <c r="D1588" s="595" t="s">
        <v>16136</v>
      </c>
      <c r="E1588" s="445"/>
      <c r="F1588" s="445"/>
      <c r="G1588" s="445"/>
      <c r="H1588" s="445"/>
      <c r="I1588" s="445"/>
      <c r="J1588" s="445"/>
      <c r="K1588" s="445"/>
      <c r="L1588" s="445"/>
      <c r="M1588" s="445"/>
      <c r="N1588" s="445"/>
      <c r="O1588" s="445"/>
      <c r="P1588" s="445"/>
    </row>
    <row r="1589" spans="1:16">
      <c r="A1589" s="595" t="s">
        <v>16137</v>
      </c>
      <c r="B1589" s="595" t="s">
        <v>8808</v>
      </c>
      <c r="C1589" s="595" t="s">
        <v>16139</v>
      </c>
      <c r="D1589" s="595" t="s">
        <v>16141</v>
      </c>
      <c r="E1589" s="445"/>
      <c r="F1589" s="445"/>
      <c r="G1589" s="445"/>
      <c r="H1589" s="445"/>
      <c r="I1589" s="445"/>
      <c r="J1589" s="445"/>
      <c r="K1589" s="445"/>
      <c r="L1589" s="445"/>
      <c r="M1589" s="445"/>
      <c r="N1589" s="445"/>
      <c r="O1589" s="445"/>
      <c r="P1589" s="445"/>
    </row>
    <row r="1590" spans="1:16">
      <c r="A1590" s="595" t="s">
        <v>16142</v>
      </c>
      <c r="B1590" s="595" t="s">
        <v>14945</v>
      </c>
      <c r="C1590" s="595" t="s">
        <v>13632</v>
      </c>
      <c r="D1590" s="595" t="s">
        <v>5899</v>
      </c>
      <c r="E1590" s="445"/>
      <c r="F1590" s="445"/>
      <c r="G1590" s="445"/>
      <c r="H1590" s="445"/>
      <c r="I1590" s="445"/>
      <c r="J1590" s="445"/>
      <c r="K1590" s="445"/>
      <c r="L1590" s="445"/>
      <c r="M1590" s="445"/>
      <c r="N1590" s="445"/>
      <c r="O1590" s="445"/>
      <c r="P1590" s="445"/>
    </row>
    <row r="1591" spans="1:16">
      <c r="A1591" s="595" t="s">
        <v>7866</v>
      </c>
      <c r="B1591" s="595" t="s">
        <v>14339</v>
      </c>
      <c r="C1591" s="445"/>
      <c r="D1591" s="445"/>
      <c r="E1591" s="445"/>
      <c r="F1591" s="445"/>
      <c r="G1591" s="445"/>
      <c r="H1591" s="445"/>
      <c r="I1591" s="445"/>
      <c r="J1591" s="445"/>
      <c r="K1591" s="445"/>
      <c r="L1591" s="445"/>
      <c r="M1591" s="445"/>
      <c r="N1591" s="445"/>
      <c r="O1591" s="445"/>
      <c r="P1591" s="445"/>
    </row>
    <row r="1592" spans="1:16">
      <c r="A1592" s="595" t="s">
        <v>16143</v>
      </c>
      <c r="B1592" s="595" t="s">
        <v>10168</v>
      </c>
      <c r="C1592" s="445"/>
      <c r="D1592" s="445"/>
      <c r="E1592" s="445"/>
      <c r="F1592" s="445"/>
      <c r="G1592" s="445"/>
      <c r="H1592" s="445"/>
      <c r="I1592" s="445"/>
      <c r="J1592" s="445"/>
      <c r="K1592" s="445"/>
      <c r="L1592" s="445"/>
      <c r="M1592" s="445"/>
      <c r="N1592" s="445"/>
      <c r="O1592" s="445"/>
      <c r="P1592" s="445"/>
    </row>
    <row r="1593" spans="1:16">
      <c r="A1593" s="595" t="s">
        <v>16145</v>
      </c>
      <c r="B1593" s="595" t="s">
        <v>14339</v>
      </c>
      <c r="C1593" s="445"/>
      <c r="D1593" s="445"/>
      <c r="E1593" s="445"/>
      <c r="F1593" s="445"/>
      <c r="G1593" s="445"/>
      <c r="H1593" s="445"/>
      <c r="I1593" s="445"/>
      <c r="J1593" s="445"/>
      <c r="K1593" s="445"/>
      <c r="L1593" s="445"/>
      <c r="M1593" s="445"/>
      <c r="N1593" s="445"/>
      <c r="O1593" s="445"/>
      <c r="P1593" s="445"/>
    </row>
    <row r="1594" spans="1:16">
      <c r="A1594" s="595" t="s">
        <v>16146</v>
      </c>
      <c r="B1594" s="595" t="s">
        <v>16147</v>
      </c>
      <c r="C1594" s="445"/>
      <c r="D1594" s="445"/>
      <c r="E1594" s="445"/>
      <c r="F1594" s="445"/>
      <c r="G1594" s="445"/>
      <c r="H1594" s="445"/>
      <c r="I1594" s="445"/>
      <c r="J1594" s="445"/>
      <c r="K1594" s="445"/>
      <c r="L1594" s="445"/>
      <c r="M1594" s="445"/>
      <c r="N1594" s="445"/>
      <c r="O1594" s="445"/>
      <c r="P1594" s="445"/>
    </row>
    <row r="1595" spans="1:16">
      <c r="A1595" s="595" t="s">
        <v>16150</v>
      </c>
      <c r="B1595" s="595" t="s">
        <v>14339</v>
      </c>
      <c r="C1595" s="445"/>
      <c r="D1595" s="445"/>
      <c r="E1595" s="445"/>
      <c r="F1595" s="445"/>
      <c r="G1595" s="445"/>
      <c r="H1595" s="445"/>
      <c r="I1595" s="445"/>
      <c r="J1595" s="445"/>
      <c r="K1595" s="445"/>
      <c r="L1595" s="445"/>
      <c r="M1595" s="445"/>
      <c r="N1595" s="445"/>
      <c r="O1595" s="445"/>
      <c r="P1595" s="445"/>
    </row>
    <row r="1596" spans="1:16">
      <c r="A1596" s="595" t="s">
        <v>5168</v>
      </c>
      <c r="B1596" s="595" t="s">
        <v>16151</v>
      </c>
      <c r="C1596" s="445"/>
      <c r="D1596" s="445"/>
      <c r="E1596" s="445"/>
      <c r="F1596" s="445"/>
      <c r="G1596" s="445"/>
      <c r="H1596" s="445"/>
      <c r="I1596" s="445"/>
      <c r="J1596" s="445"/>
      <c r="K1596" s="445"/>
      <c r="L1596" s="445"/>
      <c r="M1596" s="445"/>
      <c r="N1596" s="445"/>
      <c r="O1596" s="445"/>
      <c r="P1596" s="445"/>
    </row>
    <row r="1597" spans="1:16">
      <c r="A1597" s="595" t="s">
        <v>8909</v>
      </c>
      <c r="B1597" s="595" t="s">
        <v>14339</v>
      </c>
      <c r="C1597" s="445"/>
      <c r="D1597" s="445"/>
      <c r="E1597" s="445"/>
      <c r="F1597" s="445"/>
      <c r="G1597" s="445"/>
      <c r="H1597" s="445"/>
      <c r="I1597" s="445"/>
      <c r="J1597" s="445"/>
      <c r="K1597" s="445"/>
      <c r="L1597" s="445"/>
      <c r="M1597" s="445"/>
      <c r="N1597" s="445"/>
      <c r="O1597" s="445"/>
      <c r="P1597" s="445"/>
    </row>
    <row r="1598" spans="1:16">
      <c r="A1598" s="595" t="s">
        <v>16153</v>
      </c>
      <c r="B1598" s="595" t="s">
        <v>12733</v>
      </c>
      <c r="C1598" s="595" t="s">
        <v>16156</v>
      </c>
      <c r="D1598" s="445"/>
      <c r="E1598" s="445"/>
      <c r="F1598" s="445"/>
      <c r="G1598" s="445"/>
      <c r="H1598" s="445"/>
      <c r="I1598" s="445"/>
      <c r="J1598" s="445"/>
      <c r="K1598" s="445"/>
      <c r="L1598" s="445"/>
      <c r="M1598" s="445"/>
      <c r="N1598" s="445"/>
      <c r="O1598" s="445"/>
      <c r="P1598" s="445"/>
    </row>
    <row r="1599" spans="1:16">
      <c r="A1599" s="595" t="s">
        <v>8474</v>
      </c>
      <c r="B1599" s="595" t="s">
        <v>9009</v>
      </c>
      <c r="C1599" s="595" t="s">
        <v>16158</v>
      </c>
      <c r="D1599" s="445"/>
      <c r="E1599" s="445"/>
      <c r="F1599" s="445"/>
      <c r="G1599" s="445"/>
      <c r="H1599" s="445"/>
      <c r="I1599" s="445"/>
      <c r="J1599" s="445"/>
      <c r="K1599" s="445"/>
      <c r="L1599" s="445"/>
      <c r="M1599" s="445"/>
      <c r="N1599" s="445"/>
      <c r="O1599" s="445"/>
      <c r="P1599" s="445"/>
    </row>
    <row r="1600" spans="1:16">
      <c r="A1600" s="595" t="s">
        <v>97</v>
      </c>
      <c r="B1600" s="595" t="s">
        <v>16159</v>
      </c>
      <c r="C1600" s="595" t="s">
        <v>1628</v>
      </c>
      <c r="D1600" s="595" t="s">
        <v>7847</v>
      </c>
      <c r="E1600" s="595" t="s">
        <v>5231</v>
      </c>
      <c r="F1600" s="595" t="s">
        <v>6356</v>
      </c>
      <c r="G1600" s="445"/>
      <c r="H1600" s="445"/>
      <c r="I1600" s="445"/>
      <c r="J1600" s="445"/>
      <c r="K1600" s="445"/>
      <c r="L1600" s="445"/>
      <c r="M1600" s="445"/>
      <c r="N1600" s="445"/>
      <c r="O1600" s="445"/>
      <c r="P1600" s="445"/>
    </row>
    <row r="1601" spans="1:16">
      <c r="A1601" s="595" t="s">
        <v>4550</v>
      </c>
      <c r="B1601" s="595" t="s">
        <v>16161</v>
      </c>
      <c r="C1601" s="445"/>
      <c r="D1601" s="445"/>
      <c r="E1601" s="445"/>
      <c r="F1601" s="445"/>
      <c r="G1601" s="445"/>
      <c r="H1601" s="445"/>
      <c r="I1601" s="445"/>
      <c r="J1601" s="445"/>
      <c r="K1601" s="445"/>
      <c r="L1601" s="445"/>
      <c r="M1601" s="445"/>
      <c r="N1601" s="445"/>
      <c r="O1601" s="445"/>
      <c r="P1601" s="445"/>
    </row>
    <row r="1602" spans="1:16">
      <c r="A1602" s="595" t="s">
        <v>12863</v>
      </c>
      <c r="B1602" s="595" t="s">
        <v>16162</v>
      </c>
      <c r="C1602" s="445"/>
      <c r="D1602" s="445"/>
      <c r="E1602" s="445"/>
      <c r="F1602" s="445"/>
      <c r="G1602" s="445"/>
      <c r="H1602" s="445"/>
      <c r="I1602" s="445"/>
      <c r="J1602" s="445"/>
      <c r="K1602" s="445"/>
      <c r="L1602" s="445"/>
      <c r="M1602" s="445"/>
      <c r="N1602" s="445"/>
      <c r="O1602" s="445"/>
      <c r="P1602" s="445"/>
    </row>
    <row r="1603" spans="1:16">
      <c r="A1603" s="595" t="s">
        <v>16163</v>
      </c>
      <c r="B1603" s="595" t="s">
        <v>16164</v>
      </c>
      <c r="C1603" s="595" t="s">
        <v>872</v>
      </c>
      <c r="D1603" s="445"/>
      <c r="E1603" s="445"/>
      <c r="F1603" s="445"/>
      <c r="G1603" s="445"/>
      <c r="H1603" s="445"/>
      <c r="I1603" s="445"/>
      <c r="J1603" s="445"/>
      <c r="K1603" s="445"/>
      <c r="L1603" s="445"/>
      <c r="M1603" s="445"/>
      <c r="N1603" s="445"/>
      <c r="O1603" s="445"/>
      <c r="P1603" s="445"/>
    </row>
    <row r="1604" spans="1:16">
      <c r="A1604" s="595" t="s">
        <v>16165</v>
      </c>
      <c r="B1604" s="595" t="s">
        <v>14020</v>
      </c>
      <c r="C1604" s="595" t="s">
        <v>9038</v>
      </c>
      <c r="D1604" s="445"/>
      <c r="E1604" s="445"/>
      <c r="F1604" s="445"/>
      <c r="G1604" s="445"/>
      <c r="H1604" s="445"/>
      <c r="I1604" s="445"/>
      <c r="J1604" s="445"/>
      <c r="K1604" s="445"/>
      <c r="L1604" s="445"/>
      <c r="M1604" s="445"/>
      <c r="N1604" s="445"/>
      <c r="O1604" s="445"/>
      <c r="P1604" s="445"/>
    </row>
    <row r="1605" spans="1:16">
      <c r="A1605" s="595" t="s">
        <v>16167</v>
      </c>
      <c r="B1605" s="595" t="s">
        <v>16170</v>
      </c>
      <c r="C1605" s="595" t="s">
        <v>16171</v>
      </c>
      <c r="D1605" s="595" t="s">
        <v>16173</v>
      </c>
      <c r="E1605" s="595" t="s">
        <v>9038</v>
      </c>
      <c r="F1605" s="445"/>
      <c r="G1605" s="445"/>
      <c r="H1605" s="445"/>
      <c r="I1605" s="445"/>
      <c r="J1605" s="445"/>
      <c r="K1605" s="445"/>
      <c r="L1605" s="445"/>
      <c r="M1605" s="445"/>
      <c r="N1605" s="445"/>
      <c r="O1605" s="445"/>
      <c r="P1605" s="445"/>
    </row>
    <row r="1606" spans="1:16">
      <c r="A1606" s="595" t="s">
        <v>3465</v>
      </c>
      <c r="B1606" s="595" t="s">
        <v>16174</v>
      </c>
      <c r="C1606" s="595" t="s">
        <v>16175</v>
      </c>
      <c r="D1606" s="595" t="s">
        <v>10978</v>
      </c>
      <c r="E1606" s="595" t="s">
        <v>12581</v>
      </c>
      <c r="F1606" s="595" t="s">
        <v>9038</v>
      </c>
      <c r="G1606" s="445"/>
      <c r="H1606" s="445"/>
      <c r="I1606" s="445"/>
      <c r="J1606" s="445"/>
      <c r="K1606" s="445"/>
      <c r="L1606" s="445"/>
      <c r="M1606" s="445"/>
      <c r="N1606" s="445"/>
      <c r="O1606" s="445"/>
      <c r="P1606" s="445"/>
    </row>
    <row r="1607" spans="1:16">
      <c r="A1607" s="595" t="s">
        <v>16176</v>
      </c>
      <c r="B1607" s="595" t="s">
        <v>14459</v>
      </c>
      <c r="C1607" s="595" t="s">
        <v>6091</v>
      </c>
      <c r="D1607" s="445"/>
      <c r="E1607" s="445"/>
      <c r="F1607" s="445"/>
      <c r="G1607" s="445"/>
      <c r="H1607" s="445"/>
      <c r="I1607" s="445"/>
      <c r="J1607" s="445"/>
      <c r="K1607" s="445"/>
      <c r="L1607" s="445"/>
      <c r="M1607" s="445"/>
      <c r="N1607" s="445"/>
      <c r="O1607" s="445"/>
      <c r="P1607" s="445"/>
    </row>
    <row r="1608" spans="1:16">
      <c r="A1608" s="595" t="s">
        <v>16178</v>
      </c>
      <c r="B1608" s="595" t="s">
        <v>7015</v>
      </c>
      <c r="C1608" s="445"/>
      <c r="D1608" s="445"/>
      <c r="E1608" s="445"/>
      <c r="F1608" s="445"/>
      <c r="G1608" s="445"/>
      <c r="H1608" s="445"/>
      <c r="I1608" s="445"/>
      <c r="J1608" s="445"/>
      <c r="K1608" s="445"/>
      <c r="L1608" s="445"/>
      <c r="M1608" s="445"/>
      <c r="N1608" s="445"/>
      <c r="O1608" s="445"/>
      <c r="P1608" s="445"/>
    </row>
    <row r="1609" spans="1:16">
      <c r="A1609" s="595" t="s">
        <v>6267</v>
      </c>
      <c r="B1609" s="595" t="s">
        <v>310</v>
      </c>
      <c r="C1609" s="595" t="s">
        <v>701</v>
      </c>
      <c r="D1609" s="445"/>
      <c r="E1609" s="445"/>
      <c r="F1609" s="445"/>
      <c r="G1609" s="445"/>
      <c r="H1609" s="445"/>
      <c r="I1609" s="445"/>
      <c r="J1609" s="445"/>
      <c r="K1609" s="445"/>
      <c r="L1609" s="445"/>
      <c r="M1609" s="445"/>
      <c r="N1609" s="445"/>
      <c r="O1609" s="445"/>
      <c r="P1609" s="445"/>
    </row>
    <row r="1610" spans="1:16">
      <c r="A1610" s="595" t="s">
        <v>13078</v>
      </c>
      <c r="B1610" s="595" t="s">
        <v>16179</v>
      </c>
      <c r="C1610" s="595" t="s">
        <v>4027</v>
      </c>
      <c r="D1610" s="595" t="s">
        <v>16183</v>
      </c>
      <c r="E1610" s="595" t="s">
        <v>16185</v>
      </c>
      <c r="F1610" s="445"/>
      <c r="G1610" s="445"/>
      <c r="H1610" s="445"/>
      <c r="I1610" s="445"/>
      <c r="J1610" s="445"/>
      <c r="K1610" s="445"/>
      <c r="L1610" s="445"/>
      <c r="M1610" s="445"/>
      <c r="N1610" s="445"/>
      <c r="O1610" s="445"/>
      <c r="P1610" s="445"/>
    </row>
    <row r="1611" spans="1:16">
      <c r="A1611" s="595" t="s">
        <v>11696</v>
      </c>
      <c r="B1611" s="595" t="s">
        <v>16186</v>
      </c>
      <c r="C1611" s="595" t="s">
        <v>16187</v>
      </c>
      <c r="D1611" s="445"/>
      <c r="E1611" s="445"/>
      <c r="F1611" s="445"/>
      <c r="G1611" s="445"/>
      <c r="H1611" s="445"/>
      <c r="I1611" s="445"/>
      <c r="J1611" s="445"/>
      <c r="K1611" s="445"/>
      <c r="L1611" s="445"/>
      <c r="M1611" s="445"/>
      <c r="N1611" s="445"/>
      <c r="O1611" s="445"/>
      <c r="P1611" s="445"/>
    </row>
    <row r="1612" spans="1:16">
      <c r="A1612" s="595" t="s">
        <v>7996</v>
      </c>
      <c r="B1612" s="595" t="s">
        <v>11398</v>
      </c>
      <c r="C1612" s="595" t="s">
        <v>16190</v>
      </c>
      <c r="D1612" s="595" t="s">
        <v>701</v>
      </c>
      <c r="E1612" s="445"/>
      <c r="F1612" s="445"/>
      <c r="G1612" s="445"/>
      <c r="H1612" s="445"/>
      <c r="I1612" s="445"/>
      <c r="J1612" s="445"/>
      <c r="K1612" s="445"/>
      <c r="L1612" s="445"/>
      <c r="M1612" s="445"/>
      <c r="N1612" s="445"/>
      <c r="O1612" s="445"/>
      <c r="P1612" s="445"/>
    </row>
    <row r="1613" spans="1:16">
      <c r="A1613" s="595" t="s">
        <v>7069</v>
      </c>
      <c r="B1613" s="595" t="s">
        <v>16191</v>
      </c>
      <c r="C1613" s="445"/>
      <c r="D1613" s="445"/>
      <c r="E1613" s="445"/>
      <c r="F1613" s="445"/>
      <c r="G1613" s="445"/>
      <c r="H1613" s="445"/>
      <c r="I1613" s="445"/>
      <c r="J1613" s="445"/>
      <c r="K1613" s="445"/>
      <c r="L1613" s="445"/>
      <c r="M1613" s="445"/>
      <c r="N1613" s="445"/>
      <c r="O1613" s="445"/>
      <c r="P1613" s="445"/>
    </row>
    <row r="1614" spans="1:16">
      <c r="A1614" s="595" t="s">
        <v>16192</v>
      </c>
      <c r="B1614" s="595" t="s">
        <v>12729</v>
      </c>
      <c r="C1614" s="445"/>
      <c r="D1614" s="445"/>
      <c r="E1614" s="445"/>
      <c r="F1614" s="445"/>
      <c r="G1614" s="445"/>
      <c r="H1614" s="445"/>
      <c r="I1614" s="445"/>
      <c r="J1614" s="445"/>
      <c r="K1614" s="445"/>
      <c r="L1614" s="445"/>
      <c r="M1614" s="445"/>
      <c r="N1614" s="445"/>
      <c r="O1614" s="445"/>
      <c r="P1614" s="445"/>
    </row>
    <row r="1615" spans="1:16">
      <c r="A1615" s="595" t="s">
        <v>5939</v>
      </c>
      <c r="B1615" s="595" t="s">
        <v>13739</v>
      </c>
      <c r="C1615" s="445"/>
      <c r="D1615" s="445"/>
      <c r="E1615" s="445"/>
      <c r="F1615" s="445"/>
      <c r="G1615" s="445"/>
      <c r="H1615" s="445"/>
      <c r="I1615" s="445"/>
      <c r="J1615" s="445"/>
      <c r="K1615" s="445"/>
      <c r="L1615" s="445"/>
      <c r="M1615" s="445"/>
      <c r="N1615" s="445"/>
      <c r="O1615" s="445"/>
      <c r="P1615" s="445"/>
    </row>
    <row r="1616" spans="1:16">
      <c r="A1616" s="595" t="s">
        <v>11167</v>
      </c>
      <c r="B1616" s="595" t="s">
        <v>16193</v>
      </c>
      <c r="C1616" s="445"/>
      <c r="D1616" s="445"/>
      <c r="E1616" s="445"/>
      <c r="F1616" s="445"/>
      <c r="G1616" s="445"/>
      <c r="H1616" s="445"/>
      <c r="I1616" s="445"/>
      <c r="J1616" s="445"/>
      <c r="K1616" s="445"/>
      <c r="L1616" s="445"/>
      <c r="M1616" s="445"/>
      <c r="N1616" s="445"/>
      <c r="O1616" s="445"/>
      <c r="P1616" s="445"/>
    </row>
    <row r="1617" spans="1:16">
      <c r="A1617" s="595" t="s">
        <v>14934</v>
      </c>
      <c r="B1617" s="595" t="s">
        <v>16195</v>
      </c>
      <c r="C1617" s="595" t="s">
        <v>1205</v>
      </c>
      <c r="D1617" s="595" t="s">
        <v>12656</v>
      </c>
      <c r="E1617" s="445"/>
      <c r="F1617" s="445"/>
      <c r="G1617" s="445"/>
      <c r="H1617" s="445"/>
      <c r="I1617" s="445"/>
      <c r="J1617" s="445"/>
      <c r="K1617" s="445"/>
      <c r="L1617" s="445"/>
      <c r="M1617" s="445"/>
      <c r="N1617" s="445"/>
      <c r="O1617" s="445"/>
      <c r="P1617" s="445"/>
    </row>
    <row r="1618" spans="1:16">
      <c r="A1618" s="595" t="s">
        <v>9393</v>
      </c>
      <c r="B1618" s="595" t="s">
        <v>16196</v>
      </c>
      <c r="C1618" s="445"/>
      <c r="D1618" s="445"/>
      <c r="E1618" s="445"/>
      <c r="F1618" s="445"/>
      <c r="G1618" s="445"/>
      <c r="H1618" s="445"/>
      <c r="I1618" s="445"/>
      <c r="J1618" s="445"/>
      <c r="K1618" s="445"/>
      <c r="L1618" s="445"/>
      <c r="M1618" s="445"/>
      <c r="N1618" s="445"/>
      <c r="O1618" s="445"/>
      <c r="P1618" s="445"/>
    </row>
    <row r="1619" spans="1:16">
      <c r="A1619" s="595" t="s">
        <v>15619</v>
      </c>
      <c r="B1619" s="595" t="s">
        <v>2288</v>
      </c>
      <c r="C1619" s="595" t="s">
        <v>7854</v>
      </c>
      <c r="D1619" s="595" t="s">
        <v>16197</v>
      </c>
      <c r="E1619" s="445"/>
      <c r="F1619" s="445"/>
      <c r="G1619" s="445"/>
      <c r="H1619" s="445"/>
      <c r="I1619" s="445"/>
      <c r="J1619" s="445"/>
      <c r="K1619" s="445"/>
      <c r="L1619" s="445"/>
      <c r="M1619" s="445"/>
      <c r="N1619" s="445"/>
      <c r="O1619" s="445"/>
      <c r="P1619" s="445"/>
    </row>
    <row r="1620" spans="1:16">
      <c r="A1620" s="595" t="s">
        <v>16198</v>
      </c>
      <c r="B1620" s="595" t="s">
        <v>16104</v>
      </c>
      <c r="C1620" s="595" t="s">
        <v>9557</v>
      </c>
      <c r="D1620" s="595" t="s">
        <v>16199</v>
      </c>
      <c r="E1620" s="445"/>
      <c r="F1620" s="445"/>
      <c r="G1620" s="445"/>
      <c r="H1620" s="445"/>
      <c r="I1620" s="445"/>
      <c r="J1620" s="445"/>
      <c r="K1620" s="445"/>
      <c r="L1620" s="445"/>
      <c r="M1620" s="445"/>
      <c r="N1620" s="445"/>
      <c r="O1620" s="445"/>
      <c r="P1620" s="445"/>
    </row>
    <row r="1621" spans="1:16">
      <c r="A1621" s="595" t="s">
        <v>10300</v>
      </c>
      <c r="B1621" s="595" t="s">
        <v>16200</v>
      </c>
      <c r="C1621" s="595" t="s">
        <v>16201</v>
      </c>
      <c r="D1621" s="445"/>
      <c r="E1621" s="445"/>
      <c r="F1621" s="445"/>
      <c r="G1621" s="445"/>
      <c r="H1621" s="445"/>
      <c r="I1621" s="445"/>
      <c r="J1621" s="445"/>
      <c r="K1621" s="445"/>
      <c r="L1621" s="445"/>
      <c r="M1621" s="445"/>
      <c r="N1621" s="445"/>
      <c r="O1621" s="445"/>
      <c r="P1621" s="445"/>
    </row>
    <row r="1622" spans="1:16">
      <c r="A1622" s="595" t="s">
        <v>16205</v>
      </c>
      <c r="B1622" s="595" t="s">
        <v>15016</v>
      </c>
      <c r="C1622" s="595" t="s">
        <v>14137</v>
      </c>
      <c r="D1622" s="445"/>
      <c r="E1622" s="445"/>
      <c r="F1622" s="445"/>
      <c r="G1622" s="445"/>
      <c r="H1622" s="445"/>
      <c r="I1622" s="445"/>
      <c r="J1622" s="445"/>
      <c r="K1622" s="445"/>
      <c r="L1622" s="445"/>
      <c r="M1622" s="445"/>
      <c r="N1622" s="445"/>
      <c r="O1622" s="445"/>
      <c r="P1622" s="445"/>
    </row>
    <row r="1623" spans="1:16">
      <c r="A1623" s="595" t="s">
        <v>16207</v>
      </c>
      <c r="B1623" s="595" t="s">
        <v>16208</v>
      </c>
      <c r="C1623" s="595" t="s">
        <v>15183</v>
      </c>
      <c r="D1623" s="445"/>
      <c r="E1623" s="445"/>
      <c r="F1623" s="445"/>
      <c r="G1623" s="445"/>
      <c r="H1623" s="445"/>
      <c r="I1623" s="445"/>
      <c r="J1623" s="445"/>
      <c r="K1623" s="445"/>
      <c r="L1623" s="445"/>
      <c r="M1623" s="445"/>
      <c r="N1623" s="445"/>
      <c r="O1623" s="445"/>
      <c r="P1623" s="445"/>
    </row>
    <row r="1624" spans="1:16">
      <c r="A1624" s="595" t="s">
        <v>16209</v>
      </c>
      <c r="B1624" s="595" t="s">
        <v>16210</v>
      </c>
      <c r="C1624" s="595" t="s">
        <v>6401</v>
      </c>
      <c r="D1624" s="445"/>
      <c r="E1624" s="445"/>
      <c r="F1624" s="445"/>
      <c r="G1624" s="445"/>
      <c r="H1624" s="445"/>
      <c r="I1624" s="445"/>
      <c r="J1624" s="445"/>
      <c r="K1624" s="445"/>
      <c r="L1624" s="445"/>
      <c r="M1624" s="445"/>
      <c r="N1624" s="445"/>
      <c r="O1624" s="445"/>
      <c r="P1624" s="445"/>
    </row>
    <row r="1625" spans="1:16">
      <c r="A1625" s="595" t="s">
        <v>16044</v>
      </c>
      <c r="B1625" s="595" t="s">
        <v>16211</v>
      </c>
      <c r="C1625" s="445"/>
      <c r="D1625" s="445"/>
      <c r="E1625" s="445"/>
      <c r="F1625" s="445"/>
      <c r="G1625" s="445"/>
      <c r="H1625" s="445"/>
      <c r="I1625" s="445"/>
      <c r="J1625" s="445"/>
      <c r="K1625" s="445"/>
      <c r="L1625" s="445"/>
      <c r="M1625" s="445"/>
      <c r="N1625" s="445"/>
      <c r="O1625" s="445"/>
      <c r="P1625" s="445"/>
    </row>
    <row r="1626" spans="1:16">
      <c r="A1626" s="595" t="s">
        <v>3714</v>
      </c>
      <c r="B1626" s="595" t="s">
        <v>16212</v>
      </c>
      <c r="C1626" s="595" t="s">
        <v>12028</v>
      </c>
      <c r="D1626" s="445"/>
      <c r="E1626" s="445"/>
      <c r="F1626" s="445"/>
      <c r="G1626" s="445"/>
      <c r="H1626" s="445"/>
      <c r="I1626" s="445"/>
      <c r="J1626" s="445"/>
      <c r="K1626" s="445"/>
      <c r="L1626" s="445"/>
      <c r="M1626" s="445"/>
      <c r="N1626" s="445"/>
      <c r="O1626" s="445"/>
      <c r="P1626" s="445"/>
    </row>
    <row r="1627" spans="1:16">
      <c r="A1627" s="595" t="s">
        <v>10323</v>
      </c>
      <c r="B1627" s="595" t="s">
        <v>16213</v>
      </c>
      <c r="C1627" s="595" t="s">
        <v>7375</v>
      </c>
      <c r="D1627" s="595" t="s">
        <v>877</v>
      </c>
      <c r="E1627" s="595" t="s">
        <v>16214</v>
      </c>
      <c r="F1627" s="595" t="s">
        <v>9499</v>
      </c>
      <c r="G1627" s="445"/>
      <c r="H1627" s="445"/>
      <c r="I1627" s="445"/>
      <c r="J1627" s="445"/>
      <c r="K1627" s="445"/>
      <c r="L1627" s="445"/>
      <c r="M1627" s="445"/>
      <c r="N1627" s="445"/>
      <c r="O1627" s="445"/>
      <c r="P1627" s="445"/>
    </row>
    <row r="1628" spans="1:16">
      <c r="A1628" s="595" t="s">
        <v>2199</v>
      </c>
      <c r="B1628" s="595" t="s">
        <v>16216</v>
      </c>
      <c r="C1628" s="445"/>
      <c r="D1628" s="445"/>
      <c r="E1628" s="445"/>
      <c r="F1628" s="445"/>
      <c r="G1628" s="445"/>
      <c r="H1628" s="445"/>
      <c r="I1628" s="445"/>
      <c r="J1628" s="445"/>
      <c r="K1628" s="445"/>
      <c r="L1628" s="445"/>
      <c r="M1628" s="445"/>
      <c r="N1628" s="445"/>
      <c r="O1628" s="445"/>
      <c r="P1628" s="445"/>
    </row>
    <row r="1629" spans="1:16">
      <c r="A1629" s="595" t="s">
        <v>16217</v>
      </c>
      <c r="B1629" s="595" t="s">
        <v>16218</v>
      </c>
      <c r="C1629" s="445"/>
      <c r="D1629" s="445"/>
      <c r="E1629" s="445"/>
      <c r="F1629" s="445"/>
      <c r="G1629" s="445"/>
      <c r="H1629" s="445"/>
      <c r="I1629" s="445"/>
      <c r="J1629" s="445"/>
      <c r="K1629" s="445"/>
      <c r="L1629" s="445"/>
      <c r="M1629" s="445"/>
      <c r="N1629" s="445"/>
      <c r="O1629" s="445"/>
      <c r="P1629" s="445"/>
    </row>
    <row r="1630" spans="1:16">
      <c r="A1630" s="595" t="s">
        <v>5486</v>
      </c>
      <c r="B1630" s="595" t="s">
        <v>11007</v>
      </c>
      <c r="C1630" s="445"/>
      <c r="D1630" s="445"/>
      <c r="E1630" s="445"/>
      <c r="F1630" s="445"/>
      <c r="G1630" s="445"/>
      <c r="H1630" s="445"/>
      <c r="I1630" s="445"/>
      <c r="J1630" s="445"/>
      <c r="K1630" s="445"/>
      <c r="L1630" s="445"/>
      <c r="M1630" s="445"/>
      <c r="N1630" s="445"/>
      <c r="O1630" s="445"/>
      <c r="P1630" s="445"/>
    </row>
    <row r="1631" spans="1:16">
      <c r="A1631" s="595" t="s">
        <v>5080</v>
      </c>
      <c r="B1631" s="595" t="s">
        <v>4445</v>
      </c>
      <c r="C1631" s="595" t="s">
        <v>16219</v>
      </c>
      <c r="D1631" s="445"/>
      <c r="E1631" s="445"/>
      <c r="F1631" s="445"/>
      <c r="G1631" s="445"/>
      <c r="H1631" s="445"/>
      <c r="I1631" s="445"/>
      <c r="J1631" s="445"/>
      <c r="K1631" s="445"/>
      <c r="L1631" s="445"/>
      <c r="M1631" s="445"/>
      <c r="N1631" s="445"/>
      <c r="O1631" s="445"/>
      <c r="P1631" s="445"/>
    </row>
    <row r="1632" spans="1:16">
      <c r="A1632" s="595" t="s">
        <v>16220</v>
      </c>
      <c r="B1632" s="595" t="s">
        <v>843</v>
      </c>
      <c r="C1632" s="595" t="s">
        <v>16013</v>
      </c>
      <c r="D1632" s="595" t="s">
        <v>16221</v>
      </c>
      <c r="E1632" s="595" t="s">
        <v>16222</v>
      </c>
      <c r="F1632" s="445"/>
      <c r="G1632" s="445"/>
      <c r="H1632" s="445"/>
      <c r="I1632" s="445"/>
      <c r="J1632" s="445"/>
      <c r="K1632" s="445"/>
      <c r="L1632" s="445"/>
      <c r="M1632" s="445"/>
      <c r="N1632" s="445"/>
      <c r="O1632" s="445"/>
      <c r="P1632" s="445"/>
    </row>
    <row r="1633" spans="1:16">
      <c r="A1633" s="595" t="s">
        <v>15583</v>
      </c>
      <c r="B1633" s="595" t="s">
        <v>16223</v>
      </c>
      <c r="C1633" s="595" t="s">
        <v>2780</v>
      </c>
      <c r="D1633" s="595" t="s">
        <v>16224</v>
      </c>
      <c r="E1633" s="595" t="s">
        <v>16226</v>
      </c>
      <c r="F1633" s="445"/>
      <c r="G1633" s="445"/>
      <c r="H1633" s="445"/>
      <c r="I1633" s="445"/>
      <c r="J1633" s="445"/>
      <c r="K1633" s="445"/>
      <c r="L1633" s="445"/>
      <c r="M1633" s="445"/>
      <c r="N1633" s="445"/>
      <c r="O1633" s="445"/>
      <c r="P1633" s="445"/>
    </row>
    <row r="1634" spans="1:16">
      <c r="A1634" s="595" t="s">
        <v>16227</v>
      </c>
      <c r="B1634" s="595" t="s">
        <v>14166</v>
      </c>
      <c r="C1634" s="595" t="s">
        <v>7389</v>
      </c>
      <c r="D1634" s="445"/>
      <c r="E1634" s="445"/>
      <c r="F1634" s="445"/>
      <c r="G1634" s="445"/>
      <c r="H1634" s="445"/>
      <c r="I1634" s="445"/>
      <c r="J1634" s="445"/>
      <c r="K1634" s="445"/>
      <c r="L1634" s="445"/>
      <c r="M1634" s="445"/>
      <c r="N1634" s="445"/>
      <c r="O1634" s="445"/>
      <c r="P1634" s="445"/>
    </row>
    <row r="1635" spans="1:16">
      <c r="A1635" s="595" t="s">
        <v>4507</v>
      </c>
      <c r="B1635" s="595" t="s">
        <v>14961</v>
      </c>
      <c r="C1635" s="445"/>
      <c r="D1635" s="445"/>
      <c r="E1635" s="445"/>
      <c r="F1635" s="445"/>
      <c r="G1635" s="445"/>
      <c r="H1635" s="445"/>
      <c r="I1635" s="445"/>
      <c r="J1635" s="445"/>
      <c r="K1635" s="445"/>
      <c r="L1635" s="445"/>
      <c r="M1635" s="445"/>
      <c r="N1635" s="445"/>
      <c r="O1635" s="445"/>
      <c r="P1635" s="445"/>
    </row>
    <row r="1636" spans="1:16">
      <c r="A1636" s="595" t="s">
        <v>16229</v>
      </c>
      <c r="B1636" s="595" t="s">
        <v>2075</v>
      </c>
      <c r="C1636" s="595" t="s">
        <v>233</v>
      </c>
      <c r="D1636" s="595" t="s">
        <v>16230</v>
      </c>
      <c r="E1636" s="595" t="s">
        <v>16231</v>
      </c>
      <c r="F1636" s="445"/>
      <c r="G1636" s="445"/>
      <c r="H1636" s="445"/>
      <c r="I1636" s="445"/>
      <c r="J1636" s="445"/>
      <c r="K1636" s="445"/>
      <c r="L1636" s="445"/>
      <c r="M1636" s="445"/>
      <c r="N1636" s="445"/>
      <c r="O1636" s="445"/>
      <c r="P1636" s="445"/>
    </row>
    <row r="1637" spans="1:16">
      <c r="A1637" s="595" t="s">
        <v>16232</v>
      </c>
      <c r="B1637" s="595" t="s">
        <v>16233</v>
      </c>
      <c r="C1637" s="445"/>
      <c r="D1637" s="445"/>
      <c r="E1637" s="445"/>
      <c r="F1637" s="445"/>
      <c r="G1637" s="445"/>
      <c r="H1637" s="445"/>
      <c r="I1637" s="445"/>
      <c r="J1637" s="445"/>
      <c r="K1637" s="445"/>
      <c r="L1637" s="445"/>
      <c r="M1637" s="445"/>
      <c r="N1637" s="445"/>
      <c r="O1637" s="445"/>
      <c r="P1637" s="445"/>
    </row>
    <row r="1638" spans="1:16">
      <c r="A1638" s="595" t="s">
        <v>16235</v>
      </c>
      <c r="B1638" s="595" t="s">
        <v>7422</v>
      </c>
      <c r="C1638" s="595" t="s">
        <v>16237</v>
      </c>
      <c r="D1638" s="595" t="s">
        <v>16238</v>
      </c>
      <c r="E1638" s="445"/>
      <c r="F1638" s="445"/>
      <c r="G1638" s="445"/>
      <c r="H1638" s="445"/>
      <c r="I1638" s="445"/>
      <c r="J1638" s="445"/>
      <c r="K1638" s="445"/>
      <c r="L1638" s="445"/>
      <c r="M1638" s="445"/>
      <c r="N1638" s="445"/>
      <c r="O1638" s="445"/>
      <c r="P1638" s="445"/>
    </row>
    <row r="1639" spans="1:16">
      <c r="A1639" s="595" t="s">
        <v>4896</v>
      </c>
      <c r="B1639" s="595" t="s">
        <v>16239</v>
      </c>
      <c r="C1639" s="595" t="s">
        <v>16241</v>
      </c>
      <c r="D1639" s="595" t="s">
        <v>16242</v>
      </c>
      <c r="E1639" s="595" t="s">
        <v>13932</v>
      </c>
      <c r="F1639" s="595" t="s">
        <v>355</v>
      </c>
      <c r="G1639" s="445"/>
      <c r="H1639" s="445"/>
      <c r="I1639" s="445"/>
      <c r="J1639" s="445"/>
      <c r="K1639" s="445"/>
      <c r="L1639" s="445"/>
      <c r="M1639" s="445"/>
      <c r="N1639" s="445"/>
      <c r="O1639" s="445"/>
      <c r="P1639" s="445"/>
    </row>
    <row r="1640" spans="1:16">
      <c r="A1640" s="595" t="s">
        <v>13091</v>
      </c>
      <c r="B1640" s="595" t="s">
        <v>16243</v>
      </c>
      <c r="C1640" s="595" t="s">
        <v>1482</v>
      </c>
      <c r="D1640" s="445"/>
      <c r="E1640" s="445"/>
      <c r="F1640" s="445"/>
      <c r="G1640" s="445"/>
      <c r="H1640" s="445"/>
      <c r="I1640" s="445"/>
      <c r="J1640" s="445"/>
      <c r="K1640" s="445"/>
      <c r="L1640" s="445"/>
      <c r="M1640" s="445"/>
      <c r="N1640" s="445"/>
      <c r="O1640" s="445"/>
      <c r="P1640" s="445"/>
    </row>
    <row r="1641" spans="1:16">
      <c r="A1641" s="595" t="s">
        <v>16244</v>
      </c>
      <c r="B1641" s="595" t="s">
        <v>1479</v>
      </c>
      <c r="C1641" s="595" t="s">
        <v>8283</v>
      </c>
      <c r="D1641" s="595" t="s">
        <v>1406</v>
      </c>
      <c r="E1641" s="595" t="s">
        <v>12794</v>
      </c>
      <c r="F1641" s="595" t="s">
        <v>16245</v>
      </c>
      <c r="G1641" s="445"/>
      <c r="H1641" s="445"/>
      <c r="I1641" s="445"/>
      <c r="J1641" s="445"/>
      <c r="K1641" s="445"/>
      <c r="L1641" s="445"/>
      <c r="M1641" s="445"/>
      <c r="N1641" s="445"/>
      <c r="O1641" s="445"/>
      <c r="P1641" s="445"/>
    </row>
    <row r="1642" spans="1:16">
      <c r="A1642" s="595" t="s">
        <v>13954</v>
      </c>
      <c r="B1642" s="595" t="s">
        <v>16246</v>
      </c>
      <c r="C1642" s="445"/>
      <c r="D1642" s="445"/>
      <c r="E1642" s="445"/>
      <c r="F1642" s="445"/>
      <c r="G1642" s="445"/>
      <c r="H1642" s="445"/>
      <c r="I1642" s="445"/>
      <c r="J1642" s="445"/>
      <c r="K1642" s="445"/>
      <c r="L1642" s="445"/>
      <c r="M1642" s="445"/>
      <c r="N1642" s="445"/>
      <c r="O1642" s="445"/>
      <c r="P1642" s="445"/>
    </row>
    <row r="1643" spans="1:16">
      <c r="A1643" s="595" t="s">
        <v>16127</v>
      </c>
      <c r="B1643" s="595" t="s">
        <v>6914</v>
      </c>
      <c r="C1643" s="595" t="s">
        <v>9414</v>
      </c>
      <c r="D1643" s="445"/>
      <c r="E1643" s="445"/>
      <c r="F1643" s="445"/>
      <c r="G1643" s="445"/>
      <c r="H1643" s="445"/>
      <c r="I1643" s="445"/>
      <c r="J1643" s="445"/>
      <c r="K1643" s="445"/>
      <c r="L1643" s="445"/>
      <c r="M1643" s="445"/>
      <c r="N1643" s="445"/>
      <c r="O1643" s="445"/>
      <c r="P1643" s="445"/>
    </row>
    <row r="1644" spans="1:16">
      <c r="A1644" s="595" t="s">
        <v>16247</v>
      </c>
      <c r="B1644" s="595" t="s">
        <v>1571</v>
      </c>
      <c r="C1644" s="595" t="s">
        <v>12733</v>
      </c>
      <c r="D1644" s="595" t="s">
        <v>11359</v>
      </c>
      <c r="E1644" s="445"/>
      <c r="F1644" s="445"/>
      <c r="G1644" s="445"/>
      <c r="H1644" s="445"/>
      <c r="I1644" s="445"/>
      <c r="J1644" s="445"/>
      <c r="K1644" s="445"/>
      <c r="L1644" s="445"/>
      <c r="M1644" s="445"/>
      <c r="N1644" s="445"/>
      <c r="O1644" s="445"/>
      <c r="P1644" s="445"/>
    </row>
    <row r="1645" spans="1:16">
      <c r="A1645" s="595" t="s">
        <v>16248</v>
      </c>
      <c r="B1645" s="595" t="s">
        <v>15602</v>
      </c>
      <c r="C1645" s="595" t="s">
        <v>13627</v>
      </c>
      <c r="D1645" s="445"/>
      <c r="E1645" s="445"/>
      <c r="F1645" s="445"/>
      <c r="G1645" s="445"/>
      <c r="H1645" s="445"/>
      <c r="I1645" s="445"/>
      <c r="J1645" s="445"/>
      <c r="K1645" s="445"/>
      <c r="L1645" s="445"/>
      <c r="M1645" s="445"/>
      <c r="N1645" s="445"/>
      <c r="O1645" s="445"/>
      <c r="P1645" s="445"/>
    </row>
    <row r="1646" spans="1:16">
      <c r="A1646" s="595" t="s">
        <v>16249</v>
      </c>
      <c r="B1646" s="595" t="s">
        <v>11057</v>
      </c>
      <c r="C1646" s="595" t="s">
        <v>16251</v>
      </c>
      <c r="D1646" s="445"/>
      <c r="E1646" s="445"/>
      <c r="F1646" s="445"/>
      <c r="G1646" s="445"/>
      <c r="H1646" s="445"/>
      <c r="I1646" s="445"/>
      <c r="J1646" s="445"/>
      <c r="K1646" s="445"/>
      <c r="L1646" s="445"/>
      <c r="M1646" s="445"/>
      <c r="N1646" s="445"/>
      <c r="O1646" s="445"/>
      <c r="P1646" s="445"/>
    </row>
    <row r="1647" spans="1:16">
      <c r="A1647" s="595" t="s">
        <v>16252</v>
      </c>
      <c r="B1647" s="595" t="s">
        <v>5476</v>
      </c>
      <c r="C1647" s="595" t="s">
        <v>16253</v>
      </c>
      <c r="D1647" s="595" t="s">
        <v>16254</v>
      </c>
      <c r="E1647" s="595" t="s">
        <v>11203</v>
      </c>
      <c r="F1647" s="595" t="s">
        <v>7333</v>
      </c>
      <c r="G1647" s="445"/>
      <c r="H1647" s="445"/>
      <c r="I1647" s="445"/>
      <c r="J1647" s="445"/>
      <c r="K1647" s="445"/>
      <c r="L1647" s="445"/>
      <c r="M1647" s="445"/>
      <c r="N1647" s="445"/>
      <c r="O1647" s="445"/>
      <c r="P1647" s="445"/>
    </row>
    <row r="1648" spans="1:16">
      <c r="A1648" s="595" t="s">
        <v>16257</v>
      </c>
      <c r="B1648" s="595" t="s">
        <v>16260</v>
      </c>
      <c r="C1648" s="445"/>
      <c r="D1648" s="445"/>
      <c r="E1648" s="445"/>
      <c r="F1648" s="445"/>
      <c r="G1648" s="445"/>
      <c r="H1648" s="445"/>
      <c r="I1648" s="445"/>
      <c r="J1648" s="445"/>
      <c r="K1648" s="445"/>
      <c r="L1648" s="445"/>
      <c r="M1648" s="445"/>
      <c r="N1648" s="445"/>
      <c r="O1648" s="445"/>
      <c r="P1648" s="445"/>
    </row>
    <row r="1649" spans="1:16">
      <c r="A1649" s="595" t="s">
        <v>2277</v>
      </c>
      <c r="B1649" s="595" t="s">
        <v>13145</v>
      </c>
      <c r="C1649" s="595" t="s">
        <v>9025</v>
      </c>
      <c r="D1649" s="595" t="s">
        <v>15908</v>
      </c>
      <c r="E1649" s="445"/>
      <c r="F1649" s="445"/>
      <c r="G1649" s="445"/>
      <c r="H1649" s="445"/>
      <c r="I1649" s="445"/>
      <c r="J1649" s="445"/>
      <c r="K1649" s="445"/>
      <c r="L1649" s="445"/>
      <c r="M1649" s="445"/>
      <c r="N1649" s="445"/>
      <c r="O1649" s="445"/>
      <c r="P1649" s="445"/>
    </row>
    <row r="1650" spans="1:16">
      <c r="A1650" s="595" t="s">
        <v>14504</v>
      </c>
      <c r="B1650" s="595" t="s">
        <v>16261</v>
      </c>
      <c r="C1650" s="595" t="s">
        <v>15403</v>
      </c>
      <c r="D1650" s="445"/>
      <c r="E1650" s="445"/>
      <c r="F1650" s="445"/>
      <c r="G1650" s="445"/>
      <c r="H1650" s="445"/>
      <c r="I1650" s="445"/>
      <c r="J1650" s="445"/>
      <c r="K1650" s="445"/>
      <c r="L1650" s="445"/>
      <c r="M1650" s="445"/>
      <c r="N1650" s="445"/>
      <c r="O1650" s="445"/>
      <c r="P1650" s="445"/>
    </row>
    <row r="1651" spans="1:16">
      <c r="A1651" s="595" t="s">
        <v>16262</v>
      </c>
      <c r="B1651" s="595" t="s">
        <v>9033</v>
      </c>
      <c r="C1651" s="595" t="s">
        <v>10698</v>
      </c>
      <c r="D1651" s="445"/>
      <c r="E1651" s="445"/>
      <c r="F1651" s="445"/>
      <c r="G1651" s="445"/>
      <c r="H1651" s="445"/>
      <c r="I1651" s="445"/>
      <c r="J1651" s="445"/>
      <c r="K1651" s="445"/>
      <c r="L1651" s="445"/>
      <c r="M1651" s="445"/>
      <c r="N1651" s="445"/>
      <c r="O1651" s="445"/>
      <c r="P1651" s="445"/>
    </row>
    <row r="1652" spans="1:16">
      <c r="A1652" s="595" t="s">
        <v>16263</v>
      </c>
      <c r="B1652" s="595" t="s">
        <v>16264</v>
      </c>
      <c r="C1652" s="595" t="s">
        <v>14376</v>
      </c>
      <c r="D1652" s="595" t="s">
        <v>7419</v>
      </c>
      <c r="E1652" s="595" t="s">
        <v>14842</v>
      </c>
      <c r="F1652" s="595" t="s">
        <v>16265</v>
      </c>
      <c r="G1652" s="445"/>
      <c r="H1652" s="445"/>
      <c r="I1652" s="445"/>
      <c r="J1652" s="445"/>
      <c r="K1652" s="445"/>
      <c r="L1652" s="445"/>
      <c r="M1652" s="445"/>
      <c r="N1652" s="445"/>
      <c r="O1652" s="445"/>
      <c r="P1652" s="445"/>
    </row>
    <row r="1653" spans="1:16">
      <c r="A1653" s="595" t="s">
        <v>7518</v>
      </c>
      <c r="B1653" s="595" t="s">
        <v>13107</v>
      </c>
      <c r="C1653" s="445"/>
      <c r="D1653" s="445"/>
      <c r="E1653" s="445"/>
      <c r="F1653" s="445"/>
      <c r="G1653" s="445"/>
      <c r="H1653" s="445"/>
      <c r="I1653" s="445"/>
      <c r="J1653" s="445"/>
      <c r="K1653" s="445"/>
      <c r="L1653" s="445"/>
      <c r="M1653" s="445"/>
      <c r="N1653" s="445"/>
      <c r="O1653" s="445"/>
      <c r="P1653" s="445"/>
    </row>
    <row r="1654" spans="1:16">
      <c r="A1654" s="595" t="s">
        <v>16267</v>
      </c>
      <c r="B1654" s="595" t="s">
        <v>13625</v>
      </c>
      <c r="C1654" s="595" t="s">
        <v>16268</v>
      </c>
      <c r="D1654" s="595" t="s">
        <v>3018</v>
      </c>
      <c r="E1654" s="595" t="s">
        <v>16269</v>
      </c>
      <c r="F1654" s="445"/>
      <c r="G1654" s="445"/>
      <c r="H1654" s="445"/>
      <c r="I1654" s="445"/>
      <c r="J1654" s="445"/>
      <c r="K1654" s="445"/>
      <c r="L1654" s="445"/>
      <c r="M1654" s="445"/>
      <c r="N1654" s="445"/>
      <c r="O1654" s="445"/>
      <c r="P1654" s="445"/>
    </row>
    <row r="1655" spans="1:16">
      <c r="A1655" s="595" t="s">
        <v>5579</v>
      </c>
      <c r="B1655" s="595" t="s">
        <v>16271</v>
      </c>
      <c r="C1655" s="445"/>
      <c r="D1655" s="445"/>
      <c r="E1655" s="445"/>
      <c r="F1655" s="445"/>
      <c r="G1655" s="445"/>
      <c r="H1655" s="445"/>
      <c r="I1655" s="445"/>
      <c r="J1655" s="445"/>
      <c r="K1655" s="445"/>
      <c r="L1655" s="445"/>
      <c r="M1655" s="445"/>
      <c r="N1655" s="445"/>
      <c r="O1655" s="445"/>
      <c r="P1655" s="445"/>
    </row>
    <row r="1656" spans="1:16">
      <c r="A1656" s="595" t="s">
        <v>1615</v>
      </c>
      <c r="B1656" s="595" t="s">
        <v>16272</v>
      </c>
      <c r="C1656" s="445"/>
      <c r="D1656" s="445"/>
      <c r="E1656" s="445"/>
      <c r="F1656" s="445"/>
      <c r="G1656" s="445"/>
      <c r="H1656" s="445"/>
      <c r="I1656" s="445"/>
      <c r="J1656" s="445"/>
      <c r="K1656" s="445"/>
      <c r="L1656" s="445"/>
      <c r="M1656" s="445"/>
      <c r="N1656" s="445"/>
      <c r="O1656" s="445"/>
      <c r="P1656" s="445"/>
    </row>
    <row r="1657" spans="1:16">
      <c r="A1657" s="595" t="s">
        <v>16273</v>
      </c>
      <c r="B1657" s="595" t="s">
        <v>13122</v>
      </c>
      <c r="C1657" s="595" t="s">
        <v>1751</v>
      </c>
      <c r="D1657" s="445"/>
      <c r="E1657" s="445"/>
      <c r="F1657" s="445"/>
      <c r="G1657" s="445"/>
      <c r="H1657" s="445"/>
      <c r="I1657" s="445"/>
      <c r="J1657" s="445"/>
      <c r="K1657" s="445"/>
      <c r="L1657" s="445"/>
      <c r="M1657" s="445"/>
      <c r="N1657" s="445"/>
      <c r="O1657" s="445"/>
      <c r="P1657" s="445"/>
    </row>
    <row r="1658" spans="1:16">
      <c r="A1658" s="595" t="s">
        <v>16274</v>
      </c>
      <c r="B1658" s="595" t="s">
        <v>16275</v>
      </c>
      <c r="C1658" s="445"/>
      <c r="D1658" s="445"/>
      <c r="E1658" s="445"/>
      <c r="F1658" s="445"/>
      <c r="G1658" s="445"/>
      <c r="H1658" s="445"/>
      <c r="I1658" s="445"/>
      <c r="J1658" s="445"/>
      <c r="K1658" s="445"/>
      <c r="L1658" s="445"/>
      <c r="M1658" s="445"/>
      <c r="N1658" s="445"/>
      <c r="O1658" s="445"/>
      <c r="P1658" s="445"/>
    </row>
    <row r="1659" spans="1:16">
      <c r="A1659" s="595" t="s">
        <v>9961</v>
      </c>
      <c r="B1659" s="595" t="s">
        <v>11633</v>
      </c>
      <c r="C1659" s="445"/>
      <c r="D1659" s="445"/>
      <c r="E1659" s="445"/>
      <c r="F1659" s="445"/>
      <c r="G1659" s="445"/>
      <c r="H1659" s="445"/>
      <c r="I1659" s="445"/>
      <c r="J1659" s="445"/>
      <c r="K1659" s="445"/>
      <c r="L1659" s="445"/>
      <c r="M1659" s="445"/>
      <c r="N1659" s="445"/>
      <c r="O1659" s="445"/>
      <c r="P1659" s="445"/>
    </row>
    <row r="1660" spans="1:16">
      <c r="A1660" s="595" t="s">
        <v>7516</v>
      </c>
      <c r="B1660" s="595" t="s">
        <v>1571</v>
      </c>
      <c r="C1660" s="445"/>
      <c r="D1660" s="445"/>
      <c r="E1660" s="445"/>
      <c r="F1660" s="445"/>
      <c r="G1660" s="445"/>
      <c r="H1660" s="445"/>
      <c r="I1660" s="445"/>
      <c r="J1660" s="445"/>
      <c r="K1660" s="445"/>
      <c r="L1660" s="445"/>
      <c r="M1660" s="445"/>
      <c r="N1660" s="445"/>
      <c r="O1660" s="445"/>
      <c r="P1660" s="445"/>
    </row>
    <row r="1661" spans="1:16">
      <c r="A1661" s="595" t="s">
        <v>16276</v>
      </c>
      <c r="B1661" s="595" t="s">
        <v>16278</v>
      </c>
      <c r="C1661" s="595" t="s">
        <v>932</v>
      </c>
      <c r="D1661" s="595" t="s">
        <v>3018</v>
      </c>
      <c r="E1661" s="595" t="s">
        <v>11859</v>
      </c>
      <c r="F1661" s="445"/>
      <c r="G1661" s="445"/>
      <c r="H1661" s="445"/>
      <c r="I1661" s="445"/>
      <c r="J1661" s="445"/>
      <c r="K1661" s="445"/>
      <c r="L1661" s="445"/>
      <c r="M1661" s="445"/>
      <c r="N1661" s="445"/>
      <c r="O1661" s="445"/>
      <c r="P1661" s="445"/>
    </row>
    <row r="1662" spans="1:16">
      <c r="A1662" s="595" t="s">
        <v>16279</v>
      </c>
      <c r="B1662" s="595" t="s">
        <v>16280</v>
      </c>
      <c r="C1662" s="445"/>
      <c r="D1662" s="445"/>
      <c r="E1662" s="445"/>
      <c r="F1662" s="445"/>
      <c r="G1662" s="445"/>
      <c r="H1662" s="445"/>
      <c r="I1662" s="445"/>
      <c r="J1662" s="445"/>
      <c r="K1662" s="445"/>
      <c r="L1662" s="445"/>
      <c r="M1662" s="445"/>
      <c r="N1662" s="445"/>
      <c r="O1662" s="445"/>
      <c r="P1662" s="445"/>
    </row>
    <row r="1663" spans="1:16">
      <c r="A1663" s="595" t="s">
        <v>11799</v>
      </c>
      <c r="B1663" s="595" t="s">
        <v>16281</v>
      </c>
      <c r="C1663" s="595" t="s">
        <v>16282</v>
      </c>
      <c r="D1663" s="445"/>
      <c r="E1663" s="445"/>
      <c r="F1663" s="445"/>
      <c r="G1663" s="445"/>
      <c r="H1663" s="445"/>
      <c r="I1663" s="445"/>
      <c r="J1663" s="445"/>
      <c r="K1663" s="445"/>
      <c r="L1663" s="445"/>
      <c r="M1663" s="445"/>
      <c r="N1663" s="445"/>
      <c r="O1663" s="445"/>
      <c r="P1663" s="445"/>
    </row>
    <row r="1664" spans="1:16">
      <c r="A1664" s="595" t="s">
        <v>16285</v>
      </c>
      <c r="B1664" s="595" t="s">
        <v>16287</v>
      </c>
      <c r="C1664" s="595" t="s">
        <v>1460</v>
      </c>
      <c r="D1664" s="595" t="s">
        <v>16288</v>
      </c>
      <c r="E1664" s="445"/>
      <c r="F1664" s="445"/>
      <c r="G1664" s="445"/>
      <c r="H1664" s="445"/>
      <c r="I1664" s="445"/>
      <c r="J1664" s="445"/>
      <c r="K1664" s="445"/>
      <c r="L1664" s="445"/>
      <c r="M1664" s="445"/>
      <c r="N1664" s="445"/>
      <c r="O1664" s="445"/>
      <c r="P1664" s="445"/>
    </row>
    <row r="1665" spans="1:16">
      <c r="A1665" s="595" t="s">
        <v>16289</v>
      </c>
      <c r="B1665" s="595" t="s">
        <v>14990</v>
      </c>
      <c r="C1665" s="595" t="s">
        <v>15509</v>
      </c>
      <c r="D1665" s="445"/>
      <c r="E1665" s="445"/>
      <c r="F1665" s="445"/>
      <c r="G1665" s="445"/>
      <c r="H1665" s="445"/>
      <c r="I1665" s="445"/>
      <c r="J1665" s="445"/>
      <c r="K1665" s="445"/>
      <c r="L1665" s="445"/>
      <c r="M1665" s="445"/>
      <c r="N1665" s="445"/>
      <c r="O1665" s="445"/>
      <c r="P1665" s="445"/>
    </row>
    <row r="1666" spans="1:16">
      <c r="A1666" s="595" t="s">
        <v>14912</v>
      </c>
      <c r="B1666" s="595" t="s">
        <v>16290</v>
      </c>
      <c r="C1666" s="595" t="s">
        <v>13961</v>
      </c>
      <c r="D1666" s="445"/>
      <c r="E1666" s="445"/>
      <c r="F1666" s="445"/>
      <c r="G1666" s="445"/>
      <c r="H1666" s="445"/>
      <c r="I1666" s="445"/>
      <c r="J1666" s="445"/>
      <c r="K1666" s="445"/>
      <c r="L1666" s="445"/>
      <c r="M1666" s="445"/>
      <c r="N1666" s="445"/>
      <c r="O1666" s="445"/>
      <c r="P1666" s="445"/>
    </row>
    <row r="1667" spans="1:16">
      <c r="A1667" s="595" t="s">
        <v>16291</v>
      </c>
      <c r="B1667" s="595" t="s">
        <v>13823</v>
      </c>
      <c r="C1667" s="595" t="s">
        <v>6509</v>
      </c>
      <c r="D1667" s="595" t="s">
        <v>10319</v>
      </c>
      <c r="E1667" s="445"/>
      <c r="F1667" s="445"/>
      <c r="G1667" s="445"/>
      <c r="H1667" s="445"/>
      <c r="I1667" s="445"/>
      <c r="J1667" s="445"/>
      <c r="K1667" s="445"/>
      <c r="L1667" s="445"/>
      <c r="M1667" s="445"/>
      <c r="N1667" s="445"/>
      <c r="O1667" s="445"/>
      <c r="P1667" s="445"/>
    </row>
    <row r="1668" spans="1:16">
      <c r="A1668" s="595" t="s">
        <v>3101</v>
      </c>
      <c r="B1668" s="595" t="s">
        <v>16292</v>
      </c>
      <c r="C1668" s="595" t="s">
        <v>11619</v>
      </c>
      <c r="D1668" s="445"/>
      <c r="E1668" s="445"/>
      <c r="F1668" s="445"/>
      <c r="G1668" s="445"/>
      <c r="H1668" s="445"/>
      <c r="I1668" s="445"/>
      <c r="J1668" s="445"/>
      <c r="K1668" s="445"/>
      <c r="L1668" s="445"/>
      <c r="M1668" s="445"/>
      <c r="N1668" s="445"/>
      <c r="O1668" s="445"/>
      <c r="P1668" s="445"/>
    </row>
    <row r="1669" spans="1:16">
      <c r="A1669" s="595" t="s">
        <v>8951</v>
      </c>
      <c r="B1669" s="595" t="s">
        <v>10833</v>
      </c>
      <c r="C1669" s="595" t="s">
        <v>10430</v>
      </c>
      <c r="D1669" s="595" t="s">
        <v>14340</v>
      </c>
      <c r="E1669" s="595" t="s">
        <v>13440</v>
      </c>
      <c r="F1669" s="445"/>
      <c r="G1669" s="445"/>
      <c r="H1669" s="445"/>
      <c r="I1669" s="445"/>
      <c r="J1669" s="445"/>
      <c r="K1669" s="445"/>
      <c r="L1669" s="445"/>
      <c r="M1669" s="445"/>
      <c r="N1669" s="445"/>
      <c r="O1669" s="445"/>
      <c r="P1669" s="445"/>
    </row>
    <row r="1670" spans="1:16">
      <c r="A1670" s="595" t="s">
        <v>12382</v>
      </c>
      <c r="B1670" s="595" t="s">
        <v>8848</v>
      </c>
      <c r="C1670" s="595" t="s">
        <v>16293</v>
      </c>
      <c r="D1670" s="595" t="s">
        <v>16295</v>
      </c>
      <c r="E1670" s="595" t="s">
        <v>13440</v>
      </c>
      <c r="F1670" s="445"/>
      <c r="G1670" s="445"/>
      <c r="H1670" s="445"/>
      <c r="I1670" s="445"/>
      <c r="J1670" s="445"/>
      <c r="K1670" s="445"/>
      <c r="L1670" s="445"/>
      <c r="M1670" s="445"/>
      <c r="N1670" s="445"/>
      <c r="O1670" s="445"/>
      <c r="P1670" s="445"/>
    </row>
    <row r="1671" spans="1:16">
      <c r="A1671" s="595" t="s">
        <v>16296</v>
      </c>
      <c r="B1671" s="595" t="s">
        <v>13440</v>
      </c>
      <c r="C1671" s="445"/>
      <c r="D1671" s="445"/>
      <c r="E1671" s="445"/>
      <c r="F1671" s="445"/>
      <c r="G1671" s="445"/>
      <c r="H1671" s="445"/>
      <c r="I1671" s="445"/>
      <c r="J1671" s="445"/>
      <c r="K1671" s="445"/>
      <c r="L1671" s="445"/>
      <c r="M1671" s="445"/>
      <c r="N1671" s="445"/>
      <c r="O1671" s="445"/>
      <c r="P1671" s="445"/>
    </row>
    <row r="1672" spans="1:16">
      <c r="A1672" s="595" t="s">
        <v>16297</v>
      </c>
      <c r="B1672" s="595" t="s">
        <v>9068</v>
      </c>
      <c r="C1672" s="595" t="s">
        <v>13440</v>
      </c>
      <c r="D1672" s="445"/>
      <c r="E1672" s="445"/>
      <c r="F1672" s="445"/>
      <c r="G1672" s="445"/>
      <c r="H1672" s="445"/>
      <c r="I1672" s="445"/>
      <c r="J1672" s="445"/>
      <c r="K1672" s="445"/>
      <c r="L1672" s="445"/>
      <c r="M1672" s="445"/>
      <c r="N1672" s="445"/>
      <c r="O1672" s="445"/>
      <c r="P1672" s="445"/>
    </row>
    <row r="1673" spans="1:16">
      <c r="A1673" s="595" t="s">
        <v>16301</v>
      </c>
      <c r="B1673" s="595" t="s">
        <v>8522</v>
      </c>
      <c r="C1673" s="595" t="s">
        <v>9012</v>
      </c>
      <c r="D1673" s="595" t="s">
        <v>13170</v>
      </c>
      <c r="E1673" s="445"/>
      <c r="F1673" s="445"/>
      <c r="G1673" s="445"/>
      <c r="H1673" s="445"/>
      <c r="I1673" s="445"/>
      <c r="J1673" s="445"/>
      <c r="K1673" s="445"/>
      <c r="L1673" s="445"/>
      <c r="M1673" s="445"/>
      <c r="N1673" s="445"/>
      <c r="O1673" s="445"/>
      <c r="P1673" s="445"/>
    </row>
    <row r="1674" spans="1:16">
      <c r="A1674" s="595" t="s">
        <v>16303</v>
      </c>
      <c r="B1674" s="595" t="s">
        <v>13440</v>
      </c>
      <c r="C1674" s="445"/>
      <c r="D1674" s="445"/>
      <c r="E1674" s="445"/>
      <c r="F1674" s="445"/>
      <c r="G1674" s="445"/>
      <c r="H1674" s="445"/>
      <c r="I1674" s="445"/>
      <c r="J1674" s="445"/>
      <c r="K1674" s="445"/>
      <c r="L1674" s="445"/>
      <c r="M1674" s="445"/>
      <c r="N1674" s="445"/>
      <c r="O1674" s="445"/>
      <c r="P1674" s="445"/>
    </row>
    <row r="1675" spans="1:16">
      <c r="A1675" s="595" t="s">
        <v>2411</v>
      </c>
      <c r="B1675" s="595" t="s">
        <v>3455</v>
      </c>
      <c r="C1675" s="595" t="s">
        <v>16304</v>
      </c>
      <c r="D1675" s="595" t="s">
        <v>13440</v>
      </c>
      <c r="E1675" s="445"/>
      <c r="F1675" s="445"/>
      <c r="G1675" s="445"/>
      <c r="H1675" s="445"/>
      <c r="I1675" s="445"/>
      <c r="J1675" s="445"/>
      <c r="K1675" s="445"/>
      <c r="L1675" s="445"/>
      <c r="M1675" s="445"/>
      <c r="N1675" s="445"/>
      <c r="O1675" s="445"/>
      <c r="P1675" s="445"/>
    </row>
    <row r="1676" spans="1:16">
      <c r="A1676" s="595" t="s">
        <v>7300</v>
      </c>
      <c r="B1676" s="595" t="s">
        <v>6851</v>
      </c>
      <c r="C1676" s="595" t="s">
        <v>13440</v>
      </c>
      <c r="D1676" s="445"/>
      <c r="E1676" s="445"/>
      <c r="F1676" s="445"/>
      <c r="G1676" s="445"/>
      <c r="H1676" s="445"/>
      <c r="I1676" s="445"/>
      <c r="J1676" s="445"/>
      <c r="K1676" s="445"/>
      <c r="L1676" s="445"/>
      <c r="M1676" s="445"/>
      <c r="N1676" s="445"/>
      <c r="O1676" s="445"/>
      <c r="P1676" s="445"/>
    </row>
    <row r="1677" spans="1:16">
      <c r="A1677" s="595" t="s">
        <v>16305</v>
      </c>
      <c r="B1677" s="595" t="s">
        <v>4322</v>
      </c>
      <c r="C1677" s="595" t="s">
        <v>13440</v>
      </c>
      <c r="D1677" s="445"/>
      <c r="E1677" s="445"/>
      <c r="F1677" s="445"/>
      <c r="G1677" s="445"/>
      <c r="H1677" s="445"/>
      <c r="I1677" s="445"/>
      <c r="J1677" s="445"/>
      <c r="K1677" s="445"/>
      <c r="L1677" s="445"/>
      <c r="M1677" s="445"/>
      <c r="N1677" s="445"/>
      <c r="O1677" s="445"/>
      <c r="P1677" s="445"/>
    </row>
    <row r="1678" spans="1:16">
      <c r="A1678" s="595" t="s">
        <v>3506</v>
      </c>
      <c r="B1678" s="595" t="s">
        <v>16307</v>
      </c>
      <c r="C1678" s="445"/>
      <c r="D1678" s="445"/>
      <c r="E1678" s="445"/>
      <c r="F1678" s="445"/>
      <c r="G1678" s="445"/>
      <c r="H1678" s="445"/>
      <c r="I1678" s="445"/>
      <c r="J1678" s="445"/>
      <c r="K1678" s="445"/>
      <c r="L1678" s="445"/>
      <c r="M1678" s="445"/>
      <c r="N1678" s="445"/>
      <c r="O1678" s="445"/>
      <c r="P1678" s="445"/>
    </row>
    <row r="1679" spans="1:16">
      <c r="A1679" s="595" t="s">
        <v>16308</v>
      </c>
      <c r="B1679" s="595" t="s">
        <v>14597</v>
      </c>
      <c r="C1679" s="595" t="s">
        <v>16309</v>
      </c>
      <c r="D1679" s="445"/>
      <c r="E1679" s="445"/>
      <c r="F1679" s="445"/>
      <c r="G1679" s="445"/>
      <c r="H1679" s="445"/>
      <c r="I1679" s="445"/>
      <c r="J1679" s="445"/>
      <c r="K1679" s="445"/>
      <c r="L1679" s="445"/>
      <c r="M1679" s="445"/>
      <c r="N1679" s="445"/>
      <c r="O1679" s="445"/>
      <c r="P1679" s="445"/>
    </row>
    <row r="1680" spans="1:16">
      <c r="A1680" s="595" t="s">
        <v>8383</v>
      </c>
      <c r="B1680" s="595" t="s">
        <v>16311</v>
      </c>
      <c r="C1680" s="595" t="s">
        <v>16312</v>
      </c>
      <c r="D1680" s="445"/>
      <c r="E1680" s="445"/>
      <c r="F1680" s="445"/>
      <c r="G1680" s="445"/>
      <c r="H1680" s="445"/>
      <c r="I1680" s="445"/>
      <c r="J1680" s="445"/>
      <c r="K1680" s="445"/>
      <c r="L1680" s="445"/>
      <c r="M1680" s="445"/>
      <c r="N1680" s="445"/>
      <c r="O1680" s="445"/>
      <c r="P1680" s="445"/>
    </row>
    <row r="1681" spans="1:16">
      <c r="A1681" s="595" t="s">
        <v>14</v>
      </c>
      <c r="B1681" s="595" t="s">
        <v>5639</v>
      </c>
      <c r="C1681" s="595" t="s">
        <v>13440</v>
      </c>
      <c r="D1681" s="445"/>
      <c r="E1681" s="445"/>
      <c r="F1681" s="445"/>
      <c r="G1681" s="445"/>
      <c r="H1681" s="445"/>
      <c r="I1681" s="445"/>
      <c r="J1681" s="445"/>
      <c r="K1681" s="445"/>
      <c r="L1681" s="445"/>
      <c r="M1681" s="445"/>
      <c r="N1681" s="445"/>
      <c r="O1681" s="445"/>
      <c r="P1681" s="445"/>
    </row>
    <row r="1682" spans="1:16">
      <c r="A1682" s="595" t="s">
        <v>16313</v>
      </c>
      <c r="B1682" s="595" t="s">
        <v>7356</v>
      </c>
      <c r="C1682" s="595" t="s">
        <v>16314</v>
      </c>
      <c r="D1682" s="595" t="s">
        <v>3730</v>
      </c>
      <c r="E1682" s="445"/>
      <c r="F1682" s="445"/>
      <c r="G1682" s="445"/>
      <c r="H1682" s="445"/>
      <c r="I1682" s="445"/>
      <c r="J1682" s="445"/>
      <c r="K1682" s="445"/>
      <c r="L1682" s="445"/>
      <c r="M1682" s="445"/>
      <c r="N1682" s="445"/>
      <c r="O1682" s="445"/>
      <c r="P1682" s="445"/>
    </row>
    <row r="1683" spans="1:16">
      <c r="A1683" s="595" t="s">
        <v>15400</v>
      </c>
      <c r="B1683" s="595" t="s">
        <v>2930</v>
      </c>
      <c r="C1683" s="595" t="s">
        <v>16315</v>
      </c>
      <c r="D1683" s="445"/>
      <c r="E1683" s="445"/>
      <c r="F1683" s="445"/>
      <c r="G1683" s="445"/>
      <c r="H1683" s="445"/>
      <c r="I1683" s="445"/>
      <c r="J1683" s="445"/>
      <c r="K1683" s="445"/>
      <c r="L1683" s="445"/>
      <c r="M1683" s="445"/>
      <c r="N1683" s="445"/>
      <c r="O1683" s="445"/>
      <c r="P1683" s="445"/>
    </row>
    <row r="1684" spans="1:16">
      <c r="A1684" s="595" t="s">
        <v>16316</v>
      </c>
      <c r="B1684" s="595" t="s">
        <v>9876</v>
      </c>
      <c r="C1684" s="595" t="s">
        <v>16317</v>
      </c>
      <c r="D1684" s="445"/>
      <c r="E1684" s="445"/>
      <c r="F1684" s="445"/>
      <c r="G1684" s="445"/>
      <c r="H1684" s="445"/>
      <c r="I1684" s="445"/>
      <c r="J1684" s="445"/>
      <c r="K1684" s="445"/>
      <c r="L1684" s="445"/>
      <c r="M1684" s="445"/>
      <c r="N1684" s="445"/>
      <c r="O1684" s="445"/>
      <c r="P1684" s="445"/>
    </row>
    <row r="1685" spans="1:16">
      <c r="A1685" s="595" t="s">
        <v>16318</v>
      </c>
      <c r="B1685" s="595" t="s">
        <v>16319</v>
      </c>
      <c r="C1685" s="595" t="s">
        <v>13440</v>
      </c>
      <c r="D1685" s="445"/>
      <c r="E1685" s="445"/>
      <c r="F1685" s="445"/>
      <c r="G1685" s="445"/>
      <c r="H1685" s="445"/>
      <c r="I1685" s="445"/>
      <c r="J1685" s="445"/>
      <c r="K1685" s="445"/>
      <c r="L1685" s="445"/>
      <c r="M1685" s="445"/>
      <c r="N1685" s="445"/>
      <c r="O1685" s="445"/>
      <c r="P1685" s="445"/>
    </row>
    <row r="1686" spans="1:16">
      <c r="A1686" s="595" t="s">
        <v>14006</v>
      </c>
      <c r="B1686" s="595" t="s">
        <v>16321</v>
      </c>
      <c r="C1686" s="595" t="s">
        <v>16322</v>
      </c>
      <c r="D1686" s="595" t="s">
        <v>16323</v>
      </c>
      <c r="E1686" s="595" t="s">
        <v>2203</v>
      </c>
      <c r="F1686" s="595" t="s">
        <v>13440</v>
      </c>
      <c r="G1686" s="445"/>
      <c r="H1686" s="445"/>
      <c r="I1686" s="445"/>
      <c r="J1686" s="445"/>
      <c r="K1686" s="445"/>
      <c r="L1686" s="445"/>
      <c r="M1686" s="445"/>
      <c r="N1686" s="445"/>
      <c r="O1686" s="445"/>
      <c r="P1686" s="445"/>
    </row>
    <row r="1687" spans="1:16">
      <c r="A1687" s="595" t="s">
        <v>6837</v>
      </c>
      <c r="B1687" s="595" t="s">
        <v>13440</v>
      </c>
      <c r="C1687" s="445"/>
      <c r="D1687" s="445"/>
      <c r="E1687" s="445"/>
      <c r="F1687" s="445"/>
      <c r="G1687" s="445"/>
      <c r="H1687" s="445"/>
      <c r="I1687" s="445"/>
      <c r="J1687" s="445"/>
      <c r="K1687" s="445"/>
      <c r="L1687" s="445"/>
      <c r="M1687" s="445"/>
      <c r="N1687" s="445"/>
      <c r="O1687" s="445"/>
      <c r="P1687" s="445"/>
    </row>
    <row r="1688" spans="1:16">
      <c r="A1688" s="595" t="s">
        <v>16324</v>
      </c>
      <c r="B1688" s="595" t="s">
        <v>16325</v>
      </c>
      <c r="C1688" s="595" t="s">
        <v>16326</v>
      </c>
      <c r="D1688" s="595" t="s">
        <v>8449</v>
      </c>
      <c r="E1688" s="595" t="s">
        <v>13440</v>
      </c>
      <c r="F1688" s="445"/>
      <c r="G1688" s="445"/>
      <c r="H1688" s="445"/>
      <c r="I1688" s="445"/>
      <c r="J1688" s="445"/>
      <c r="K1688" s="445"/>
      <c r="L1688" s="445"/>
      <c r="M1688" s="445"/>
      <c r="N1688" s="445"/>
      <c r="O1688" s="445"/>
      <c r="P1688" s="445"/>
    </row>
    <row r="1689" spans="1:16">
      <c r="A1689" s="595" t="s">
        <v>5198</v>
      </c>
      <c r="B1689" s="595" t="s">
        <v>16328</v>
      </c>
      <c r="C1689" s="595" t="s">
        <v>16302</v>
      </c>
      <c r="D1689" s="595" t="s">
        <v>16330</v>
      </c>
      <c r="E1689" s="445"/>
      <c r="F1689" s="445"/>
      <c r="G1689" s="445"/>
      <c r="H1689" s="445"/>
      <c r="I1689" s="445"/>
      <c r="J1689" s="445"/>
      <c r="K1689" s="445"/>
      <c r="L1689" s="445"/>
      <c r="M1689" s="445"/>
      <c r="N1689" s="445"/>
      <c r="O1689" s="445"/>
      <c r="P1689" s="445"/>
    </row>
    <row r="1690" spans="1:16">
      <c r="A1690" s="595" t="s">
        <v>16331</v>
      </c>
      <c r="B1690" s="595" t="s">
        <v>16332</v>
      </c>
      <c r="C1690" s="445"/>
      <c r="D1690" s="445"/>
      <c r="E1690" s="445"/>
      <c r="F1690" s="445"/>
      <c r="G1690" s="445"/>
      <c r="H1690" s="445"/>
      <c r="I1690" s="445"/>
      <c r="J1690" s="445"/>
      <c r="K1690" s="445"/>
      <c r="L1690" s="445"/>
      <c r="M1690" s="445"/>
      <c r="N1690" s="445"/>
      <c r="O1690" s="445"/>
      <c r="P1690" s="445"/>
    </row>
    <row r="1691" spans="1:16">
      <c r="A1691" s="595" t="s">
        <v>16333</v>
      </c>
      <c r="B1691" s="595" t="s">
        <v>2348</v>
      </c>
      <c r="C1691" s="595" t="s">
        <v>13578</v>
      </c>
      <c r="D1691" s="595" t="s">
        <v>13440</v>
      </c>
      <c r="E1691" s="445"/>
      <c r="F1691" s="445"/>
      <c r="G1691" s="445"/>
      <c r="H1691" s="445"/>
      <c r="I1691" s="445"/>
      <c r="J1691" s="445"/>
      <c r="K1691" s="445"/>
      <c r="L1691" s="445"/>
      <c r="M1691" s="445"/>
      <c r="N1691" s="445"/>
      <c r="O1691" s="445"/>
      <c r="P1691" s="445"/>
    </row>
    <row r="1692" spans="1:16">
      <c r="A1692" s="595" t="s">
        <v>8976</v>
      </c>
      <c r="B1692" s="595" t="s">
        <v>16334</v>
      </c>
      <c r="C1692" s="445"/>
      <c r="D1692" s="445"/>
      <c r="E1692" s="445"/>
      <c r="F1692" s="445"/>
      <c r="G1692" s="445"/>
      <c r="H1692" s="445"/>
      <c r="I1692" s="445"/>
      <c r="J1692" s="445"/>
      <c r="K1692" s="445"/>
      <c r="L1692" s="445"/>
      <c r="M1692" s="445"/>
      <c r="N1692" s="445"/>
      <c r="O1692" s="445"/>
      <c r="P1692" s="445"/>
    </row>
    <row r="1693" spans="1:16">
      <c r="A1693" s="595" t="s">
        <v>9859</v>
      </c>
      <c r="B1693" s="595" t="s">
        <v>5290</v>
      </c>
      <c r="C1693" s="595" t="s">
        <v>2762</v>
      </c>
      <c r="D1693" s="595" t="s">
        <v>9813</v>
      </c>
      <c r="E1693" s="595" t="s">
        <v>13440</v>
      </c>
      <c r="F1693" s="595" t="s">
        <v>16336</v>
      </c>
      <c r="G1693" s="445"/>
      <c r="H1693" s="445"/>
      <c r="I1693" s="445"/>
      <c r="J1693" s="445"/>
      <c r="K1693" s="445"/>
      <c r="L1693" s="445"/>
      <c r="M1693" s="445"/>
      <c r="N1693" s="445"/>
      <c r="O1693" s="445"/>
      <c r="P1693" s="445"/>
    </row>
    <row r="1694" spans="1:16">
      <c r="A1694" s="595" t="s">
        <v>14315</v>
      </c>
      <c r="B1694" s="595" t="s">
        <v>3281</v>
      </c>
      <c r="C1694" s="595" t="s">
        <v>16338</v>
      </c>
      <c r="D1694" s="595" t="s">
        <v>16339</v>
      </c>
      <c r="E1694" s="595" t="s">
        <v>13440</v>
      </c>
      <c r="F1694" s="595" t="s">
        <v>16340</v>
      </c>
      <c r="G1694" s="445"/>
      <c r="H1694" s="445"/>
      <c r="I1694" s="445"/>
      <c r="J1694" s="445"/>
      <c r="K1694" s="445"/>
      <c r="L1694" s="445"/>
      <c r="M1694" s="445"/>
      <c r="N1694" s="445"/>
      <c r="O1694" s="445"/>
      <c r="P1694" s="445"/>
    </row>
    <row r="1695" spans="1:16">
      <c r="A1695" s="595" t="s">
        <v>3199</v>
      </c>
      <c r="B1695" s="595" t="s">
        <v>16341</v>
      </c>
      <c r="C1695" s="595" t="s">
        <v>13440</v>
      </c>
      <c r="D1695" s="445"/>
      <c r="E1695" s="445"/>
      <c r="F1695" s="445"/>
      <c r="G1695" s="445"/>
      <c r="H1695" s="445"/>
      <c r="I1695" s="445"/>
      <c r="J1695" s="445"/>
      <c r="K1695" s="445"/>
      <c r="L1695" s="445"/>
      <c r="M1695" s="445"/>
      <c r="N1695" s="445"/>
      <c r="O1695" s="445"/>
      <c r="P1695" s="445"/>
    </row>
    <row r="1696" spans="1:16">
      <c r="A1696" s="595" t="s">
        <v>16345</v>
      </c>
      <c r="B1696" s="595" t="s">
        <v>16346</v>
      </c>
      <c r="C1696" s="595" t="s">
        <v>3608</v>
      </c>
      <c r="D1696" s="595" t="s">
        <v>16347</v>
      </c>
      <c r="E1696" s="595" t="s">
        <v>7655</v>
      </c>
      <c r="F1696" s="445"/>
      <c r="G1696" s="445"/>
      <c r="H1696" s="445"/>
      <c r="I1696" s="445"/>
      <c r="J1696" s="445"/>
      <c r="K1696" s="445"/>
      <c r="L1696" s="445"/>
      <c r="M1696" s="445"/>
      <c r="N1696" s="445"/>
      <c r="O1696" s="445"/>
      <c r="P1696" s="445"/>
    </row>
    <row r="1697" spans="1:16">
      <c r="A1697" s="595" t="s">
        <v>16348</v>
      </c>
      <c r="B1697" s="595" t="s">
        <v>16349</v>
      </c>
      <c r="C1697" s="595" t="s">
        <v>16353</v>
      </c>
      <c r="D1697" s="445"/>
      <c r="E1697" s="445"/>
      <c r="F1697" s="445"/>
      <c r="G1697" s="445"/>
      <c r="H1697" s="445"/>
      <c r="I1697" s="445"/>
      <c r="J1697" s="445"/>
      <c r="K1697" s="445"/>
      <c r="L1697" s="445"/>
      <c r="M1697" s="445"/>
      <c r="N1697" s="445"/>
      <c r="O1697" s="445"/>
      <c r="P1697" s="445"/>
    </row>
    <row r="1698" spans="1:16">
      <c r="A1698" s="595" t="s">
        <v>9992</v>
      </c>
      <c r="B1698" s="595" t="s">
        <v>6680</v>
      </c>
      <c r="C1698" s="445"/>
      <c r="D1698" s="445"/>
      <c r="E1698" s="445"/>
      <c r="F1698" s="445"/>
      <c r="G1698" s="445"/>
      <c r="H1698" s="445"/>
      <c r="I1698" s="445"/>
      <c r="J1698" s="445"/>
      <c r="K1698" s="445"/>
      <c r="L1698" s="445"/>
      <c r="M1698" s="445"/>
      <c r="N1698" s="445"/>
      <c r="O1698" s="445"/>
      <c r="P1698" s="445"/>
    </row>
    <row r="1699" spans="1:16">
      <c r="A1699" s="595" t="s">
        <v>16299</v>
      </c>
      <c r="B1699" s="595" t="s">
        <v>13440</v>
      </c>
      <c r="C1699" s="445"/>
      <c r="D1699" s="445"/>
      <c r="E1699" s="445"/>
      <c r="F1699" s="445"/>
      <c r="G1699" s="445"/>
      <c r="H1699" s="445"/>
      <c r="I1699" s="445"/>
      <c r="J1699" s="445"/>
      <c r="K1699" s="445"/>
      <c r="L1699" s="445"/>
      <c r="M1699" s="445"/>
      <c r="N1699" s="445"/>
      <c r="O1699" s="445"/>
      <c r="P1699" s="445"/>
    </row>
    <row r="1700" spans="1:16">
      <c r="A1700" s="595" t="s">
        <v>8645</v>
      </c>
      <c r="B1700" s="595" t="s">
        <v>3018</v>
      </c>
      <c r="C1700" s="595" t="s">
        <v>13440</v>
      </c>
      <c r="D1700" s="445"/>
      <c r="E1700" s="445"/>
      <c r="F1700" s="445"/>
      <c r="G1700" s="445"/>
      <c r="H1700" s="445"/>
      <c r="I1700" s="445"/>
      <c r="J1700" s="445"/>
      <c r="K1700" s="445"/>
      <c r="L1700" s="445"/>
      <c r="M1700" s="445"/>
      <c r="N1700" s="445"/>
      <c r="O1700" s="445"/>
      <c r="P1700" s="445"/>
    </row>
    <row r="1701" spans="1:16">
      <c r="A1701" s="595" t="s">
        <v>13839</v>
      </c>
      <c r="B1701" s="595" t="s">
        <v>13440</v>
      </c>
      <c r="C1701" s="445"/>
      <c r="D1701" s="445"/>
      <c r="E1701" s="445"/>
      <c r="F1701" s="445"/>
      <c r="G1701" s="445"/>
      <c r="H1701" s="445"/>
      <c r="I1701" s="445"/>
      <c r="J1701" s="445"/>
      <c r="K1701" s="445"/>
      <c r="L1701" s="445"/>
      <c r="M1701" s="445"/>
      <c r="N1701" s="445"/>
      <c r="O1701" s="445"/>
      <c r="P1701" s="445"/>
    </row>
    <row r="1702" spans="1:16">
      <c r="A1702" s="595" t="s">
        <v>3134</v>
      </c>
      <c r="B1702" s="595" t="s">
        <v>13440</v>
      </c>
      <c r="C1702" s="445"/>
      <c r="D1702" s="445"/>
      <c r="E1702" s="445"/>
      <c r="F1702" s="445"/>
      <c r="G1702" s="445"/>
      <c r="H1702" s="445"/>
      <c r="I1702" s="445"/>
      <c r="J1702" s="445"/>
      <c r="K1702" s="445"/>
      <c r="L1702" s="445"/>
      <c r="M1702" s="445"/>
      <c r="N1702" s="445"/>
      <c r="O1702" s="445"/>
      <c r="P1702" s="445"/>
    </row>
    <row r="1703" spans="1:16">
      <c r="A1703" s="595" t="s">
        <v>6764</v>
      </c>
      <c r="B1703" s="595" t="s">
        <v>13440</v>
      </c>
      <c r="C1703" s="445"/>
      <c r="D1703" s="445"/>
      <c r="E1703" s="445"/>
      <c r="F1703" s="445"/>
      <c r="G1703" s="445"/>
      <c r="H1703" s="445"/>
      <c r="I1703" s="445"/>
      <c r="J1703" s="445"/>
      <c r="K1703" s="445"/>
      <c r="L1703" s="445"/>
      <c r="M1703" s="445"/>
      <c r="N1703" s="445"/>
      <c r="O1703" s="445"/>
      <c r="P1703" s="445"/>
    </row>
    <row r="1704" spans="1:16">
      <c r="A1704" s="595" t="s">
        <v>16355</v>
      </c>
      <c r="B1704" s="595" t="s">
        <v>2628</v>
      </c>
      <c r="C1704" s="595" t="s">
        <v>13440</v>
      </c>
      <c r="D1704" s="595" t="s">
        <v>16356</v>
      </c>
      <c r="E1704" s="445"/>
      <c r="F1704" s="445"/>
      <c r="G1704" s="445"/>
      <c r="H1704" s="445"/>
      <c r="I1704" s="445"/>
      <c r="J1704" s="445"/>
      <c r="K1704" s="445"/>
      <c r="L1704" s="445"/>
      <c r="M1704" s="445"/>
      <c r="N1704" s="445"/>
      <c r="O1704" s="445"/>
      <c r="P1704" s="445"/>
    </row>
    <row r="1705" spans="1:16">
      <c r="A1705" s="595" t="s">
        <v>51</v>
      </c>
      <c r="B1705" s="595" t="s">
        <v>13440</v>
      </c>
      <c r="C1705" s="445"/>
      <c r="D1705" s="445"/>
      <c r="E1705" s="445"/>
      <c r="F1705" s="445"/>
      <c r="G1705" s="445"/>
      <c r="H1705" s="445"/>
      <c r="I1705" s="445"/>
      <c r="J1705" s="445"/>
      <c r="K1705" s="445"/>
      <c r="L1705" s="445"/>
      <c r="M1705" s="445"/>
      <c r="N1705" s="445"/>
      <c r="O1705" s="445"/>
      <c r="P1705" s="445"/>
    </row>
    <row r="1706" spans="1:16">
      <c r="A1706" s="595" t="s">
        <v>7165</v>
      </c>
      <c r="B1706" s="595" t="s">
        <v>13440</v>
      </c>
      <c r="C1706" s="445"/>
      <c r="D1706" s="445"/>
      <c r="E1706" s="445"/>
      <c r="F1706" s="445"/>
      <c r="G1706" s="445"/>
      <c r="H1706" s="445"/>
      <c r="I1706" s="445"/>
      <c r="J1706" s="445"/>
      <c r="K1706" s="445"/>
      <c r="L1706" s="445"/>
      <c r="M1706" s="445"/>
      <c r="N1706" s="445"/>
      <c r="O1706" s="445"/>
      <c r="P1706" s="445"/>
    </row>
    <row r="1707" spans="1:16">
      <c r="A1707" s="595" t="s">
        <v>15449</v>
      </c>
      <c r="B1707" s="595" t="s">
        <v>16359</v>
      </c>
      <c r="C1707" s="595" t="s">
        <v>16360</v>
      </c>
      <c r="D1707" s="595" t="s">
        <v>15718</v>
      </c>
      <c r="E1707" s="595" t="s">
        <v>16361</v>
      </c>
      <c r="F1707" s="595" t="s">
        <v>16363</v>
      </c>
      <c r="G1707" s="445"/>
      <c r="H1707" s="445"/>
      <c r="I1707" s="445"/>
      <c r="J1707" s="445"/>
      <c r="K1707" s="445"/>
      <c r="L1707" s="445"/>
      <c r="M1707" s="445"/>
      <c r="N1707" s="445"/>
      <c r="O1707" s="445"/>
      <c r="P1707" s="445"/>
    </row>
    <row r="1708" spans="1:16">
      <c r="A1708" s="595" t="s">
        <v>16364</v>
      </c>
      <c r="B1708" s="595" t="s">
        <v>11156</v>
      </c>
      <c r="C1708" s="595" t="s">
        <v>1150</v>
      </c>
      <c r="D1708" s="595" t="s">
        <v>6299</v>
      </c>
      <c r="E1708" s="595" t="s">
        <v>16366</v>
      </c>
      <c r="F1708" s="445"/>
      <c r="G1708" s="445"/>
      <c r="H1708" s="445"/>
      <c r="I1708" s="445"/>
      <c r="J1708" s="445"/>
      <c r="K1708" s="445"/>
      <c r="L1708" s="445"/>
      <c r="M1708" s="445"/>
      <c r="N1708" s="445"/>
      <c r="O1708" s="445"/>
      <c r="P1708" s="445"/>
    </row>
    <row r="1709" spans="1:16">
      <c r="A1709" s="595" t="s">
        <v>16369</v>
      </c>
      <c r="B1709" s="595" t="s">
        <v>16363</v>
      </c>
      <c r="C1709" s="445"/>
      <c r="D1709" s="445"/>
      <c r="E1709" s="445"/>
      <c r="F1709" s="445"/>
      <c r="G1709" s="445"/>
      <c r="H1709" s="445"/>
      <c r="I1709" s="445"/>
      <c r="J1709" s="445"/>
      <c r="K1709" s="445"/>
      <c r="L1709" s="445"/>
      <c r="M1709" s="445"/>
      <c r="N1709" s="445"/>
      <c r="O1709" s="445"/>
      <c r="P1709" s="445"/>
    </row>
    <row r="1710" spans="1:16">
      <c r="A1710" s="595" t="s">
        <v>16370</v>
      </c>
      <c r="B1710" s="595" t="s">
        <v>5377</v>
      </c>
      <c r="C1710" s="445"/>
      <c r="D1710" s="445"/>
      <c r="E1710" s="445"/>
      <c r="F1710" s="445"/>
      <c r="G1710" s="445"/>
      <c r="H1710" s="445"/>
      <c r="I1710" s="445"/>
      <c r="J1710" s="445"/>
      <c r="K1710" s="445"/>
      <c r="L1710" s="445"/>
      <c r="M1710" s="445"/>
      <c r="N1710" s="445"/>
      <c r="O1710" s="445"/>
      <c r="P1710" s="445"/>
    </row>
    <row r="1711" spans="1:16">
      <c r="A1711" s="595" t="s">
        <v>16371</v>
      </c>
      <c r="B1711" s="595" t="s">
        <v>13348</v>
      </c>
      <c r="C1711" s="595" t="s">
        <v>16372</v>
      </c>
      <c r="D1711" s="595" t="s">
        <v>6136</v>
      </c>
      <c r="E1711" s="595" t="s">
        <v>16374</v>
      </c>
      <c r="F1711" s="445"/>
      <c r="G1711" s="445"/>
      <c r="H1711" s="445"/>
      <c r="I1711" s="445"/>
      <c r="J1711" s="445"/>
      <c r="K1711" s="445"/>
      <c r="L1711" s="445"/>
      <c r="M1711" s="445"/>
      <c r="N1711" s="445"/>
      <c r="O1711" s="445"/>
      <c r="P1711" s="445"/>
    </row>
    <row r="1712" spans="1:16">
      <c r="A1712" s="595" t="s">
        <v>16375</v>
      </c>
      <c r="B1712" s="595" t="s">
        <v>12161</v>
      </c>
      <c r="C1712" s="595" t="s">
        <v>16378</v>
      </c>
      <c r="D1712" s="445"/>
      <c r="E1712" s="445"/>
      <c r="F1712" s="445"/>
      <c r="G1712" s="445"/>
      <c r="H1712" s="445"/>
      <c r="I1712" s="445"/>
      <c r="J1712" s="445"/>
      <c r="K1712" s="445"/>
      <c r="L1712" s="445"/>
      <c r="M1712" s="445"/>
      <c r="N1712" s="445"/>
      <c r="O1712" s="445"/>
      <c r="P1712" s="445"/>
    </row>
    <row r="1713" spans="1:16">
      <c r="A1713" s="595" t="s">
        <v>13188</v>
      </c>
      <c r="B1713" s="595" t="s">
        <v>16363</v>
      </c>
      <c r="C1713" s="445"/>
      <c r="D1713" s="445"/>
      <c r="E1713" s="445"/>
      <c r="F1713" s="445"/>
      <c r="G1713" s="445"/>
      <c r="H1713" s="445"/>
      <c r="I1713" s="445"/>
      <c r="J1713" s="445"/>
      <c r="K1713" s="445"/>
      <c r="L1713" s="445"/>
      <c r="M1713" s="445"/>
      <c r="N1713" s="445"/>
      <c r="O1713" s="445"/>
      <c r="P1713" s="445"/>
    </row>
    <row r="1714" spans="1:16">
      <c r="A1714" s="595" t="s">
        <v>16379</v>
      </c>
      <c r="B1714" s="595" t="s">
        <v>16380</v>
      </c>
      <c r="C1714" s="445"/>
      <c r="D1714" s="445"/>
      <c r="E1714" s="445"/>
      <c r="F1714" s="445"/>
      <c r="G1714" s="445"/>
      <c r="H1714" s="445"/>
      <c r="I1714" s="445"/>
      <c r="J1714" s="445"/>
      <c r="K1714" s="445"/>
      <c r="L1714" s="445"/>
      <c r="M1714" s="445"/>
      <c r="N1714" s="445"/>
      <c r="O1714" s="445"/>
      <c r="P1714" s="445"/>
    </row>
    <row r="1715" spans="1:16">
      <c r="A1715" s="595" t="s">
        <v>15277</v>
      </c>
      <c r="B1715" s="595" t="s">
        <v>16381</v>
      </c>
      <c r="C1715" s="595" t="s">
        <v>16383</v>
      </c>
      <c r="D1715" s="595" t="s">
        <v>6196</v>
      </c>
      <c r="E1715" s="445"/>
      <c r="F1715" s="445"/>
      <c r="G1715" s="445"/>
      <c r="H1715" s="445"/>
      <c r="I1715" s="445"/>
      <c r="J1715" s="445"/>
      <c r="K1715" s="445"/>
      <c r="L1715" s="445"/>
      <c r="M1715" s="445"/>
      <c r="N1715" s="445"/>
      <c r="O1715" s="445"/>
      <c r="P1715" s="445"/>
    </row>
    <row r="1716" spans="1:16">
      <c r="A1716" s="595" t="s">
        <v>16385</v>
      </c>
      <c r="B1716" s="595" t="s">
        <v>13735</v>
      </c>
      <c r="C1716" s="595" t="s">
        <v>10916</v>
      </c>
      <c r="D1716" s="595" t="s">
        <v>16363</v>
      </c>
      <c r="E1716" s="445"/>
      <c r="F1716" s="445"/>
      <c r="G1716" s="445"/>
      <c r="H1716" s="445"/>
      <c r="I1716" s="445"/>
      <c r="J1716" s="445"/>
      <c r="K1716" s="445"/>
      <c r="L1716" s="445"/>
      <c r="M1716" s="445"/>
      <c r="N1716" s="445"/>
      <c r="O1716" s="445"/>
      <c r="P1716" s="445"/>
    </row>
    <row r="1717" spans="1:16">
      <c r="A1717" s="595" t="s">
        <v>15872</v>
      </c>
      <c r="B1717" s="595" t="s">
        <v>16387</v>
      </c>
      <c r="C1717" s="595" t="s">
        <v>16363</v>
      </c>
      <c r="D1717" s="445"/>
      <c r="E1717" s="445"/>
      <c r="F1717" s="445"/>
      <c r="G1717" s="445"/>
      <c r="H1717" s="445"/>
      <c r="I1717" s="445"/>
      <c r="J1717" s="445"/>
      <c r="K1717" s="445"/>
      <c r="L1717" s="445"/>
      <c r="M1717" s="445"/>
      <c r="N1717" s="445"/>
      <c r="O1717" s="445"/>
      <c r="P1717" s="445"/>
    </row>
    <row r="1718" spans="1:16">
      <c r="A1718" s="595" t="s">
        <v>16388</v>
      </c>
      <c r="B1718" s="595" t="s">
        <v>16390</v>
      </c>
      <c r="C1718" s="595" t="s">
        <v>16391</v>
      </c>
      <c r="D1718" s="595" t="s">
        <v>15881</v>
      </c>
      <c r="E1718" s="445"/>
      <c r="F1718" s="445"/>
      <c r="G1718" s="445"/>
      <c r="H1718" s="445"/>
      <c r="I1718" s="445"/>
      <c r="J1718" s="445"/>
      <c r="K1718" s="445"/>
      <c r="L1718" s="445"/>
      <c r="M1718" s="445"/>
      <c r="N1718" s="445"/>
      <c r="O1718" s="445"/>
      <c r="P1718" s="445"/>
    </row>
    <row r="1719" spans="1:16">
      <c r="A1719" s="595" t="s">
        <v>14209</v>
      </c>
      <c r="B1719" s="595" t="s">
        <v>16386</v>
      </c>
      <c r="C1719" s="445"/>
      <c r="D1719" s="445"/>
      <c r="E1719" s="445"/>
      <c r="F1719" s="445"/>
      <c r="G1719" s="445"/>
      <c r="H1719" s="445"/>
      <c r="I1719" s="445"/>
      <c r="J1719" s="445"/>
      <c r="K1719" s="445"/>
      <c r="L1719" s="445"/>
      <c r="M1719" s="445"/>
      <c r="N1719" s="445"/>
      <c r="O1719" s="445"/>
      <c r="P1719" s="445"/>
    </row>
    <row r="1720" spans="1:16">
      <c r="A1720" s="595" t="s">
        <v>8222</v>
      </c>
      <c r="B1720" s="595" t="s">
        <v>16363</v>
      </c>
      <c r="C1720" s="445"/>
      <c r="D1720" s="445"/>
      <c r="E1720" s="445"/>
      <c r="F1720" s="445"/>
      <c r="G1720" s="445"/>
      <c r="H1720" s="445"/>
      <c r="I1720" s="445"/>
      <c r="J1720" s="445"/>
      <c r="K1720" s="445"/>
      <c r="L1720" s="445"/>
      <c r="M1720" s="445"/>
      <c r="N1720" s="445"/>
      <c r="O1720" s="445"/>
      <c r="P1720" s="445"/>
    </row>
    <row r="1721" spans="1:16">
      <c r="A1721" s="595" t="s">
        <v>16393</v>
      </c>
      <c r="B1721" s="595" t="s">
        <v>16394</v>
      </c>
      <c r="C1721" s="595" t="s">
        <v>7874</v>
      </c>
      <c r="D1721" s="595" t="s">
        <v>16363</v>
      </c>
      <c r="E1721" s="445"/>
      <c r="F1721" s="445"/>
      <c r="G1721" s="445"/>
      <c r="H1721" s="445"/>
      <c r="I1721" s="445"/>
      <c r="J1721" s="445"/>
      <c r="K1721" s="445"/>
      <c r="L1721" s="445"/>
      <c r="M1721" s="445"/>
      <c r="N1721" s="445"/>
      <c r="O1721" s="445"/>
      <c r="P1721" s="445"/>
    </row>
    <row r="1722" spans="1:16">
      <c r="A1722" s="595" t="s">
        <v>13266</v>
      </c>
      <c r="B1722" s="595" t="s">
        <v>16395</v>
      </c>
      <c r="C1722" s="595" t="s">
        <v>11939</v>
      </c>
      <c r="D1722" s="445"/>
      <c r="E1722" s="445"/>
      <c r="F1722" s="445"/>
      <c r="G1722" s="445"/>
      <c r="H1722" s="445"/>
      <c r="I1722" s="445"/>
      <c r="J1722" s="445"/>
      <c r="K1722" s="445"/>
      <c r="L1722" s="445"/>
      <c r="M1722" s="445"/>
      <c r="N1722" s="445"/>
      <c r="O1722" s="445"/>
      <c r="P1722" s="445"/>
    </row>
    <row r="1723" spans="1:16">
      <c r="A1723" s="595" t="s">
        <v>15459</v>
      </c>
      <c r="B1723" s="595" t="s">
        <v>3166</v>
      </c>
      <c r="C1723" s="445"/>
      <c r="D1723" s="445"/>
      <c r="E1723" s="445"/>
      <c r="F1723" s="445"/>
      <c r="G1723" s="445"/>
      <c r="H1723" s="445"/>
      <c r="I1723" s="445"/>
      <c r="J1723" s="445"/>
      <c r="K1723" s="445"/>
      <c r="L1723" s="445"/>
      <c r="M1723" s="445"/>
      <c r="N1723" s="445"/>
      <c r="O1723" s="445"/>
      <c r="P1723" s="445"/>
    </row>
    <row r="1724" spans="1:16">
      <c r="A1724" s="595" t="s">
        <v>14352</v>
      </c>
      <c r="B1724" s="595" t="s">
        <v>15321</v>
      </c>
      <c r="C1724" s="445"/>
      <c r="D1724" s="445"/>
      <c r="E1724" s="445"/>
      <c r="F1724" s="445"/>
      <c r="G1724" s="445"/>
      <c r="H1724" s="445"/>
      <c r="I1724" s="445"/>
      <c r="J1724" s="445"/>
      <c r="K1724" s="445"/>
      <c r="L1724" s="445"/>
      <c r="M1724" s="445"/>
      <c r="N1724" s="445"/>
      <c r="O1724" s="445"/>
      <c r="P1724" s="445"/>
    </row>
    <row r="1725" spans="1:16">
      <c r="A1725" s="595" t="s">
        <v>9546</v>
      </c>
      <c r="B1725" s="595" t="s">
        <v>7685</v>
      </c>
      <c r="C1725" s="445"/>
      <c r="D1725" s="445"/>
      <c r="E1725" s="445"/>
      <c r="F1725" s="445"/>
      <c r="G1725" s="445"/>
      <c r="H1725" s="445"/>
      <c r="I1725" s="445"/>
      <c r="J1725" s="445"/>
      <c r="K1725" s="445"/>
      <c r="L1725" s="445"/>
      <c r="M1725" s="445"/>
      <c r="N1725" s="445"/>
      <c r="O1725" s="445"/>
      <c r="P1725" s="445"/>
    </row>
    <row r="1726" spans="1:16">
      <c r="A1726" s="595" t="s">
        <v>1085</v>
      </c>
      <c r="B1726" s="595" t="s">
        <v>16396</v>
      </c>
      <c r="C1726" s="445"/>
      <c r="D1726" s="445"/>
      <c r="E1726" s="445"/>
      <c r="F1726" s="445"/>
      <c r="G1726" s="445"/>
      <c r="H1726" s="445"/>
      <c r="I1726" s="445"/>
      <c r="J1726" s="445"/>
      <c r="K1726" s="445"/>
      <c r="L1726" s="445"/>
      <c r="M1726" s="445"/>
      <c r="N1726" s="445"/>
      <c r="O1726" s="445"/>
      <c r="P1726" s="445"/>
    </row>
    <row r="1727" spans="1:16">
      <c r="A1727" s="595" t="s">
        <v>618</v>
      </c>
      <c r="B1727" s="595" t="s">
        <v>16397</v>
      </c>
      <c r="C1727" s="595" t="s">
        <v>14420</v>
      </c>
      <c r="D1727" s="595" t="s">
        <v>6180</v>
      </c>
      <c r="E1727" s="595" t="s">
        <v>16363</v>
      </c>
      <c r="F1727" s="595" t="s">
        <v>7685</v>
      </c>
      <c r="G1727" s="445"/>
      <c r="H1727" s="445"/>
      <c r="I1727" s="445"/>
      <c r="J1727" s="445"/>
      <c r="K1727" s="445"/>
      <c r="L1727" s="445"/>
      <c r="M1727" s="445"/>
      <c r="N1727" s="445"/>
      <c r="O1727" s="445"/>
      <c r="P1727" s="445"/>
    </row>
    <row r="1728" spans="1:16">
      <c r="A1728" s="595" t="s">
        <v>9167</v>
      </c>
      <c r="B1728" s="595" t="s">
        <v>3166</v>
      </c>
      <c r="C1728" s="595" t="s">
        <v>16363</v>
      </c>
      <c r="D1728" s="445"/>
      <c r="E1728" s="445"/>
      <c r="F1728" s="445"/>
      <c r="G1728" s="445"/>
      <c r="H1728" s="445"/>
      <c r="I1728" s="445"/>
      <c r="J1728" s="445"/>
      <c r="K1728" s="445"/>
      <c r="L1728" s="445"/>
      <c r="M1728" s="445"/>
      <c r="N1728" s="445"/>
      <c r="O1728" s="445"/>
      <c r="P1728" s="445"/>
    </row>
    <row r="1729" spans="1:16">
      <c r="A1729" s="595" t="s">
        <v>16398</v>
      </c>
      <c r="B1729" s="595" t="s">
        <v>7701</v>
      </c>
      <c r="C1729" s="445"/>
      <c r="D1729" s="445"/>
      <c r="E1729" s="445"/>
      <c r="F1729" s="445"/>
      <c r="G1729" s="445"/>
      <c r="H1729" s="445"/>
      <c r="I1729" s="445"/>
      <c r="J1729" s="445"/>
      <c r="K1729" s="445"/>
      <c r="L1729" s="445"/>
      <c r="M1729" s="445"/>
      <c r="N1729" s="445"/>
      <c r="O1729" s="445"/>
      <c r="P1729" s="445"/>
    </row>
    <row r="1730" spans="1:16">
      <c r="A1730" s="595" t="s">
        <v>10748</v>
      </c>
      <c r="B1730" s="595" t="s">
        <v>16399</v>
      </c>
      <c r="C1730" s="595" t="s">
        <v>4296</v>
      </c>
      <c r="D1730" s="445"/>
      <c r="E1730" s="445"/>
      <c r="F1730" s="445"/>
      <c r="G1730" s="445"/>
      <c r="H1730" s="445"/>
      <c r="I1730" s="445"/>
      <c r="J1730" s="445"/>
      <c r="K1730" s="445"/>
      <c r="L1730" s="445"/>
      <c r="M1730" s="445"/>
      <c r="N1730" s="445"/>
      <c r="O1730" s="445"/>
      <c r="P1730" s="445"/>
    </row>
    <row r="1731" spans="1:16">
      <c r="A1731" s="595" t="s">
        <v>14886</v>
      </c>
      <c r="B1731" s="595" t="s">
        <v>1664</v>
      </c>
      <c r="C1731" s="445"/>
      <c r="D1731" s="445"/>
      <c r="E1731" s="445"/>
      <c r="F1731" s="445"/>
      <c r="G1731" s="445"/>
      <c r="H1731" s="445"/>
      <c r="I1731" s="445"/>
      <c r="J1731" s="445"/>
      <c r="K1731" s="445"/>
      <c r="L1731" s="445"/>
      <c r="M1731" s="445"/>
      <c r="N1731" s="445"/>
      <c r="O1731" s="445"/>
      <c r="P1731" s="445"/>
    </row>
    <row r="1732" spans="1:16">
      <c r="A1732" s="595" t="s">
        <v>13873</v>
      </c>
      <c r="B1732" s="595" t="s">
        <v>16400</v>
      </c>
      <c r="C1732" s="445"/>
      <c r="D1732" s="445"/>
      <c r="E1732" s="445"/>
      <c r="F1732" s="445"/>
      <c r="G1732" s="445"/>
      <c r="H1732" s="445"/>
      <c r="I1732" s="445"/>
      <c r="J1732" s="445"/>
      <c r="K1732" s="445"/>
      <c r="L1732" s="445"/>
      <c r="M1732" s="445"/>
      <c r="N1732" s="445"/>
      <c r="O1732" s="445"/>
      <c r="P1732" s="445"/>
    </row>
    <row r="1733" spans="1:16">
      <c r="A1733" s="595" t="s">
        <v>9244</v>
      </c>
      <c r="B1733" s="595" t="s">
        <v>16401</v>
      </c>
      <c r="C1733" s="445"/>
      <c r="D1733" s="445"/>
      <c r="E1733" s="445"/>
      <c r="F1733" s="445"/>
      <c r="G1733" s="445"/>
      <c r="H1733" s="445"/>
      <c r="I1733" s="445"/>
      <c r="J1733" s="445"/>
      <c r="K1733" s="445"/>
      <c r="L1733" s="445"/>
      <c r="M1733" s="445"/>
      <c r="N1733" s="445"/>
      <c r="O1733" s="445"/>
      <c r="P1733" s="445"/>
    </row>
    <row r="1734" spans="1:16">
      <c r="A1734" s="595" t="s">
        <v>10906</v>
      </c>
      <c r="B1734" s="595" t="s">
        <v>16402</v>
      </c>
      <c r="C1734" s="445"/>
      <c r="D1734" s="445"/>
      <c r="E1734" s="445"/>
      <c r="F1734" s="445"/>
      <c r="G1734" s="445"/>
      <c r="H1734" s="445"/>
      <c r="I1734" s="445"/>
      <c r="J1734" s="445"/>
      <c r="K1734" s="445"/>
      <c r="L1734" s="445"/>
      <c r="M1734" s="445"/>
      <c r="N1734" s="445"/>
      <c r="O1734" s="445"/>
      <c r="P1734" s="445"/>
    </row>
    <row r="1735" spans="1:16">
      <c r="A1735" s="595" t="s">
        <v>16403</v>
      </c>
      <c r="B1735" s="595" t="s">
        <v>16234</v>
      </c>
      <c r="C1735" s="595" t="s">
        <v>16404</v>
      </c>
      <c r="D1735" s="595" t="s">
        <v>967</v>
      </c>
      <c r="E1735" s="595" t="s">
        <v>16405</v>
      </c>
      <c r="F1735" s="445"/>
      <c r="G1735" s="445"/>
      <c r="H1735" s="445"/>
      <c r="I1735" s="445"/>
      <c r="J1735" s="445"/>
      <c r="K1735" s="445"/>
      <c r="L1735" s="445"/>
      <c r="M1735" s="445"/>
      <c r="N1735" s="445"/>
      <c r="O1735" s="445"/>
      <c r="P1735" s="445"/>
    </row>
    <row r="1736" spans="1:16">
      <c r="A1736" s="595" t="s">
        <v>16406</v>
      </c>
      <c r="B1736" s="595" t="s">
        <v>12472</v>
      </c>
      <c r="C1736" s="595" t="s">
        <v>5910</v>
      </c>
      <c r="D1736" s="445"/>
      <c r="E1736" s="445"/>
      <c r="F1736" s="445"/>
      <c r="G1736" s="445"/>
      <c r="H1736" s="445"/>
      <c r="I1736" s="445"/>
      <c r="J1736" s="445"/>
      <c r="K1736" s="445"/>
      <c r="L1736" s="445"/>
      <c r="M1736" s="445"/>
      <c r="N1736" s="445"/>
      <c r="O1736" s="445"/>
      <c r="P1736" s="445"/>
    </row>
    <row r="1737" spans="1:16">
      <c r="A1737" s="595" t="s">
        <v>16407</v>
      </c>
      <c r="B1737" s="595" t="s">
        <v>16409</v>
      </c>
      <c r="C1737" s="445"/>
      <c r="D1737" s="445"/>
      <c r="E1737" s="445"/>
      <c r="F1737" s="445"/>
      <c r="G1737" s="445"/>
      <c r="H1737" s="445"/>
      <c r="I1737" s="445"/>
      <c r="J1737" s="445"/>
      <c r="K1737" s="445"/>
      <c r="L1737" s="445"/>
      <c r="M1737" s="445"/>
      <c r="N1737" s="445"/>
      <c r="O1737" s="445"/>
      <c r="P1737" s="445"/>
    </row>
    <row r="1738" spans="1:16">
      <c r="A1738" s="595" t="s">
        <v>7430</v>
      </c>
      <c r="B1738" s="595" t="s">
        <v>1850</v>
      </c>
      <c r="C1738" s="445"/>
      <c r="D1738" s="445"/>
      <c r="E1738" s="445"/>
      <c r="F1738" s="445"/>
      <c r="G1738" s="445"/>
      <c r="H1738" s="445"/>
      <c r="I1738" s="445"/>
      <c r="J1738" s="445"/>
      <c r="K1738" s="445"/>
      <c r="L1738" s="445"/>
      <c r="M1738" s="445"/>
      <c r="N1738" s="445"/>
      <c r="O1738" s="445"/>
      <c r="P1738" s="445"/>
    </row>
    <row r="1739" spans="1:16">
      <c r="A1739" s="595" t="s">
        <v>16410</v>
      </c>
      <c r="B1739" s="595" t="s">
        <v>2914</v>
      </c>
      <c r="C1739" s="445"/>
      <c r="D1739" s="445"/>
      <c r="E1739" s="445"/>
      <c r="F1739" s="445"/>
      <c r="G1739" s="445"/>
      <c r="H1739" s="445"/>
      <c r="I1739" s="445"/>
      <c r="J1739" s="445"/>
      <c r="K1739" s="445"/>
      <c r="L1739" s="445"/>
      <c r="M1739" s="445"/>
      <c r="N1739" s="445"/>
      <c r="O1739" s="445"/>
      <c r="P1739" s="445"/>
    </row>
    <row r="1740" spans="1:16">
      <c r="A1740" s="595" t="s">
        <v>16412</v>
      </c>
      <c r="B1740" s="595" t="s">
        <v>5253</v>
      </c>
      <c r="C1740" s="595" t="s">
        <v>15131</v>
      </c>
      <c r="D1740" s="595" t="s">
        <v>16413</v>
      </c>
      <c r="E1740" s="595" t="s">
        <v>1636</v>
      </c>
      <c r="F1740" s="445"/>
      <c r="G1740" s="445"/>
      <c r="H1740" s="445"/>
      <c r="I1740" s="445"/>
      <c r="J1740" s="445"/>
      <c r="K1740" s="445"/>
      <c r="L1740" s="445"/>
      <c r="M1740" s="445"/>
      <c r="N1740" s="445"/>
      <c r="O1740" s="445"/>
      <c r="P1740" s="445"/>
    </row>
    <row r="1741" spans="1:16">
      <c r="A1741" s="595" t="s">
        <v>16415</v>
      </c>
      <c r="B1741" s="595" t="s">
        <v>16416</v>
      </c>
      <c r="C1741" s="445"/>
      <c r="D1741" s="445"/>
      <c r="E1741" s="445"/>
      <c r="F1741" s="445"/>
      <c r="G1741" s="445"/>
      <c r="H1741" s="445"/>
      <c r="I1741" s="445"/>
      <c r="J1741" s="445"/>
      <c r="K1741" s="445"/>
      <c r="L1741" s="445"/>
      <c r="M1741" s="445"/>
      <c r="N1741" s="445"/>
      <c r="O1741" s="445"/>
      <c r="P1741" s="445"/>
    </row>
    <row r="1742" spans="1:16">
      <c r="A1742" s="595" t="s">
        <v>16417</v>
      </c>
      <c r="B1742" s="595" t="s">
        <v>5253</v>
      </c>
      <c r="C1742" s="445"/>
      <c r="D1742" s="445"/>
      <c r="E1742" s="445"/>
      <c r="F1742" s="445"/>
      <c r="G1742" s="445"/>
      <c r="H1742" s="445"/>
      <c r="I1742" s="445"/>
      <c r="J1742" s="445"/>
      <c r="K1742" s="445"/>
      <c r="L1742" s="445"/>
      <c r="M1742" s="445"/>
      <c r="N1742" s="445"/>
      <c r="O1742" s="445"/>
      <c r="P1742" s="445"/>
    </row>
    <row r="1743" spans="1:16">
      <c r="A1743" s="595" t="s">
        <v>16419</v>
      </c>
      <c r="B1743" s="595" t="s">
        <v>12544</v>
      </c>
      <c r="C1743" s="445"/>
      <c r="D1743" s="445"/>
      <c r="E1743" s="445"/>
      <c r="F1743" s="445"/>
      <c r="G1743" s="445"/>
      <c r="H1743" s="445"/>
      <c r="I1743" s="445"/>
      <c r="J1743" s="445"/>
      <c r="K1743" s="445"/>
      <c r="L1743" s="445"/>
      <c r="M1743" s="445"/>
      <c r="N1743" s="445"/>
      <c r="O1743" s="445"/>
      <c r="P1743" s="445"/>
    </row>
    <row r="1744" spans="1:16">
      <c r="A1744" s="595" t="s">
        <v>16420</v>
      </c>
      <c r="B1744" s="595" t="s">
        <v>16421</v>
      </c>
      <c r="C1744" s="445"/>
      <c r="D1744" s="445"/>
      <c r="E1744" s="445"/>
      <c r="F1744" s="445"/>
      <c r="G1744" s="445"/>
      <c r="H1744" s="445"/>
      <c r="I1744" s="445"/>
      <c r="J1744" s="445"/>
      <c r="K1744" s="445"/>
      <c r="L1744" s="445"/>
      <c r="M1744" s="445"/>
      <c r="N1744" s="445"/>
      <c r="O1744" s="445"/>
      <c r="P1744" s="445"/>
    </row>
    <row r="1745" spans="1:16">
      <c r="A1745" s="595" t="s">
        <v>16422</v>
      </c>
      <c r="B1745" s="595" t="s">
        <v>16423</v>
      </c>
      <c r="C1745" s="445"/>
      <c r="D1745" s="445"/>
      <c r="E1745" s="445"/>
      <c r="F1745" s="445"/>
      <c r="G1745" s="445"/>
      <c r="H1745" s="445"/>
      <c r="I1745" s="445"/>
      <c r="J1745" s="445"/>
      <c r="K1745" s="445"/>
      <c r="L1745" s="445"/>
      <c r="M1745" s="445"/>
      <c r="N1745" s="445"/>
      <c r="O1745" s="445"/>
      <c r="P1745" s="445"/>
    </row>
    <row r="1746" spans="1:16">
      <c r="A1746" s="595" t="s">
        <v>11623</v>
      </c>
      <c r="B1746" s="595" t="s">
        <v>14680</v>
      </c>
      <c r="C1746" s="595" t="s">
        <v>5409</v>
      </c>
      <c r="D1746" s="445"/>
      <c r="E1746" s="445"/>
      <c r="F1746" s="445"/>
      <c r="G1746" s="445"/>
      <c r="H1746" s="445"/>
      <c r="I1746" s="445"/>
      <c r="J1746" s="445"/>
      <c r="K1746" s="445"/>
      <c r="L1746" s="445"/>
      <c r="M1746" s="445"/>
      <c r="N1746" s="445"/>
      <c r="O1746" s="445"/>
      <c r="P1746" s="445"/>
    </row>
    <row r="1747" spans="1:16">
      <c r="A1747" s="595" t="s">
        <v>7809</v>
      </c>
      <c r="B1747" s="595" t="s">
        <v>6339</v>
      </c>
      <c r="C1747" s="445"/>
      <c r="D1747" s="445"/>
      <c r="E1747" s="445"/>
      <c r="F1747" s="445"/>
      <c r="G1747" s="445"/>
      <c r="H1747" s="445"/>
      <c r="I1747" s="445"/>
      <c r="J1747" s="445"/>
      <c r="K1747" s="445"/>
      <c r="L1747" s="445"/>
      <c r="M1747" s="445"/>
      <c r="N1747" s="445"/>
      <c r="O1747" s="445"/>
      <c r="P1747" s="445"/>
    </row>
    <row r="1748" spans="1:16">
      <c r="A1748" s="595" t="s">
        <v>16424</v>
      </c>
      <c r="B1748" s="595" t="s">
        <v>3215</v>
      </c>
      <c r="C1748" s="445"/>
      <c r="D1748" s="445"/>
      <c r="E1748" s="445"/>
      <c r="F1748" s="445"/>
      <c r="G1748" s="445"/>
      <c r="H1748" s="445"/>
      <c r="I1748" s="445"/>
      <c r="J1748" s="445"/>
      <c r="K1748" s="445"/>
      <c r="L1748" s="445"/>
      <c r="M1748" s="445"/>
      <c r="N1748" s="445"/>
      <c r="O1748" s="445"/>
      <c r="P1748" s="445"/>
    </row>
    <row r="1749" spans="1:16">
      <c r="A1749" s="595" t="s">
        <v>437</v>
      </c>
      <c r="B1749" s="595" t="s">
        <v>13211</v>
      </c>
      <c r="C1749" s="445"/>
      <c r="D1749" s="445"/>
      <c r="E1749" s="445"/>
      <c r="F1749" s="445"/>
      <c r="G1749" s="445"/>
      <c r="H1749" s="445"/>
      <c r="I1749" s="445"/>
      <c r="J1749" s="445"/>
      <c r="K1749" s="445"/>
      <c r="L1749" s="445"/>
      <c r="M1749" s="445"/>
      <c r="N1749" s="445"/>
      <c r="O1749" s="445"/>
      <c r="P1749" s="445"/>
    </row>
    <row r="1750" spans="1:16">
      <c r="A1750" s="595" t="s">
        <v>2977</v>
      </c>
      <c r="B1750" s="595" t="s">
        <v>16425</v>
      </c>
      <c r="C1750" s="595" t="s">
        <v>16426</v>
      </c>
      <c r="D1750" s="595" t="s">
        <v>16427</v>
      </c>
      <c r="E1750" s="445"/>
      <c r="F1750" s="445"/>
      <c r="G1750" s="445"/>
      <c r="H1750" s="445"/>
      <c r="I1750" s="445"/>
      <c r="J1750" s="445"/>
      <c r="K1750" s="445"/>
      <c r="L1750" s="445"/>
      <c r="M1750" s="445"/>
      <c r="N1750" s="445"/>
      <c r="O1750" s="445"/>
      <c r="P1750" s="445"/>
    </row>
    <row r="1751" spans="1:16">
      <c r="A1751" s="595" t="s">
        <v>16428</v>
      </c>
      <c r="B1751" s="595" t="s">
        <v>16429</v>
      </c>
      <c r="C1751" s="595" t="s">
        <v>16430</v>
      </c>
      <c r="D1751" s="595" t="s">
        <v>16206</v>
      </c>
      <c r="E1751" s="595" t="s">
        <v>16431</v>
      </c>
      <c r="F1751" s="595" t="s">
        <v>16432</v>
      </c>
      <c r="G1751" s="445"/>
      <c r="H1751" s="445"/>
      <c r="I1751" s="445"/>
      <c r="J1751" s="445"/>
      <c r="K1751" s="445"/>
      <c r="L1751" s="445"/>
      <c r="M1751" s="445"/>
      <c r="N1751" s="445"/>
      <c r="O1751" s="445"/>
      <c r="P1751" s="445"/>
    </row>
    <row r="1752" spans="1:16">
      <c r="A1752" s="595" t="s">
        <v>14623</v>
      </c>
      <c r="B1752" s="595" t="s">
        <v>5396</v>
      </c>
      <c r="C1752" s="595" t="s">
        <v>11332</v>
      </c>
      <c r="D1752" s="595" t="s">
        <v>16433</v>
      </c>
      <c r="E1752" s="595" t="s">
        <v>16435</v>
      </c>
      <c r="F1752" s="445"/>
      <c r="G1752" s="445"/>
      <c r="H1752" s="445"/>
      <c r="I1752" s="445"/>
      <c r="J1752" s="445"/>
      <c r="K1752" s="445"/>
      <c r="L1752" s="445"/>
      <c r="M1752" s="445"/>
      <c r="N1752" s="445"/>
      <c r="O1752" s="445"/>
      <c r="P1752" s="445"/>
    </row>
    <row r="1753" spans="1:16">
      <c r="A1753" s="595" t="s">
        <v>16436</v>
      </c>
      <c r="B1753" s="595" t="s">
        <v>16438</v>
      </c>
      <c r="C1753" s="595" t="s">
        <v>7116</v>
      </c>
      <c r="D1753" s="595" t="s">
        <v>371</v>
      </c>
      <c r="E1753" s="595" t="s">
        <v>16439</v>
      </c>
      <c r="F1753" s="445"/>
      <c r="G1753" s="445"/>
      <c r="H1753" s="445"/>
      <c r="I1753" s="445"/>
      <c r="J1753" s="445"/>
      <c r="K1753" s="445"/>
      <c r="L1753" s="445"/>
      <c r="M1753" s="445"/>
      <c r="N1753" s="445"/>
      <c r="O1753" s="445"/>
      <c r="P1753" s="445"/>
    </row>
    <row r="1754" spans="1:16">
      <c r="A1754" s="595" t="s">
        <v>13246</v>
      </c>
      <c r="B1754" s="595" t="s">
        <v>16440</v>
      </c>
      <c r="C1754" s="445"/>
      <c r="D1754" s="445"/>
      <c r="E1754" s="445"/>
      <c r="F1754" s="445"/>
      <c r="G1754" s="445"/>
      <c r="H1754" s="445"/>
      <c r="I1754" s="445"/>
      <c r="J1754" s="445"/>
      <c r="K1754" s="445"/>
      <c r="L1754" s="445"/>
      <c r="M1754" s="445"/>
      <c r="N1754" s="445"/>
      <c r="O1754" s="445"/>
      <c r="P1754" s="445"/>
    </row>
    <row r="1755" spans="1:16">
      <c r="A1755" s="595" t="s">
        <v>2549</v>
      </c>
      <c r="B1755" s="595" t="s">
        <v>15903</v>
      </c>
      <c r="C1755" s="445"/>
      <c r="D1755" s="445"/>
      <c r="E1755" s="445"/>
      <c r="F1755" s="445"/>
      <c r="G1755" s="445"/>
      <c r="H1755" s="445"/>
      <c r="I1755" s="445"/>
      <c r="J1755" s="445"/>
      <c r="K1755" s="445"/>
      <c r="L1755" s="445"/>
      <c r="M1755" s="445"/>
      <c r="N1755" s="445"/>
      <c r="O1755" s="445"/>
      <c r="P1755" s="445"/>
    </row>
    <row r="1756" spans="1:16">
      <c r="A1756" s="595" t="s">
        <v>14922</v>
      </c>
      <c r="B1756" s="595" t="s">
        <v>432</v>
      </c>
      <c r="C1756" s="595" t="s">
        <v>10653</v>
      </c>
      <c r="D1756" s="445"/>
      <c r="E1756" s="445"/>
      <c r="F1756" s="445"/>
      <c r="G1756" s="445"/>
      <c r="H1756" s="445"/>
      <c r="I1756" s="445"/>
      <c r="J1756" s="445"/>
      <c r="K1756" s="445"/>
      <c r="L1756" s="445"/>
      <c r="M1756" s="445"/>
      <c r="N1756" s="445"/>
      <c r="O1756" s="445"/>
      <c r="P1756" s="445"/>
    </row>
    <row r="1757" spans="1:16">
      <c r="A1757" s="595" t="s">
        <v>12944</v>
      </c>
      <c r="B1757" s="595" t="s">
        <v>12467</v>
      </c>
      <c r="C1757" s="445"/>
      <c r="D1757" s="445"/>
      <c r="E1757" s="445"/>
      <c r="F1757" s="445"/>
      <c r="G1757" s="445"/>
      <c r="H1757" s="445"/>
      <c r="I1757" s="445"/>
      <c r="J1757" s="445"/>
      <c r="K1757" s="445"/>
      <c r="L1757" s="445"/>
      <c r="M1757" s="445"/>
      <c r="N1757" s="445"/>
      <c r="O1757" s="445"/>
      <c r="P1757" s="445"/>
    </row>
    <row r="1758" spans="1:16">
      <c r="A1758" s="595" t="s">
        <v>5892</v>
      </c>
      <c r="B1758" s="595" t="s">
        <v>2135</v>
      </c>
      <c r="C1758" s="595" t="s">
        <v>10653</v>
      </c>
      <c r="D1758" s="445"/>
      <c r="E1758" s="445"/>
      <c r="F1758" s="445"/>
      <c r="G1758" s="445"/>
      <c r="H1758" s="445"/>
      <c r="I1758" s="445"/>
      <c r="J1758" s="445"/>
      <c r="K1758" s="445"/>
      <c r="L1758" s="445"/>
      <c r="M1758" s="445"/>
      <c r="N1758" s="445"/>
      <c r="O1758" s="445"/>
      <c r="P1758" s="445"/>
    </row>
    <row r="1759" spans="1:16">
      <c r="A1759" s="595" t="s">
        <v>16441</v>
      </c>
      <c r="B1759" s="595" t="s">
        <v>15546</v>
      </c>
      <c r="C1759" s="595" t="s">
        <v>1311</v>
      </c>
      <c r="D1759" s="595" t="s">
        <v>4038</v>
      </c>
      <c r="E1759" s="445"/>
      <c r="F1759" s="445"/>
      <c r="G1759" s="445"/>
      <c r="H1759" s="445"/>
      <c r="I1759" s="445"/>
      <c r="J1759" s="445"/>
      <c r="K1759" s="445"/>
      <c r="L1759" s="445"/>
      <c r="M1759" s="445"/>
      <c r="N1759" s="445"/>
      <c r="O1759" s="445"/>
      <c r="P1759" s="445"/>
    </row>
    <row r="1760" spans="1:16">
      <c r="A1760" s="595" t="s">
        <v>16444</v>
      </c>
      <c r="B1760" s="595" t="s">
        <v>1133</v>
      </c>
      <c r="C1760" s="595" t="s">
        <v>14420</v>
      </c>
      <c r="D1760" s="595" t="s">
        <v>5321</v>
      </c>
      <c r="E1760" s="445"/>
      <c r="F1760" s="445"/>
      <c r="G1760" s="445"/>
      <c r="H1760" s="445"/>
      <c r="I1760" s="445"/>
      <c r="J1760" s="445"/>
      <c r="K1760" s="445"/>
      <c r="L1760" s="445"/>
      <c r="M1760" s="445"/>
      <c r="N1760" s="445"/>
      <c r="O1760" s="445"/>
      <c r="P1760" s="445"/>
    </row>
    <row r="1761" spans="1:16">
      <c r="A1761" s="595" t="s">
        <v>2508</v>
      </c>
      <c r="B1761" s="595" t="s">
        <v>16446</v>
      </c>
      <c r="C1761" s="445"/>
      <c r="D1761" s="445"/>
      <c r="E1761" s="445"/>
      <c r="F1761" s="445"/>
      <c r="G1761" s="445"/>
      <c r="H1761" s="445"/>
      <c r="I1761" s="445"/>
      <c r="J1761" s="445"/>
      <c r="K1761" s="445"/>
      <c r="L1761" s="445"/>
      <c r="M1761" s="445"/>
      <c r="N1761" s="445"/>
      <c r="O1761" s="445"/>
      <c r="P1761" s="445"/>
    </row>
    <row r="1762" spans="1:16">
      <c r="A1762" s="595" t="s">
        <v>16447</v>
      </c>
      <c r="B1762" s="595" t="s">
        <v>4297</v>
      </c>
      <c r="C1762" s="595" t="s">
        <v>16449</v>
      </c>
      <c r="D1762" s="445"/>
      <c r="E1762" s="445"/>
      <c r="F1762" s="445"/>
      <c r="G1762" s="445"/>
      <c r="H1762" s="445"/>
      <c r="I1762" s="445"/>
      <c r="J1762" s="445"/>
      <c r="K1762" s="445"/>
      <c r="L1762" s="445"/>
      <c r="M1762" s="445"/>
      <c r="N1762" s="445"/>
      <c r="O1762" s="445"/>
      <c r="P1762" s="445"/>
    </row>
    <row r="1763" spans="1:16">
      <c r="A1763" s="595" t="s">
        <v>8013</v>
      </c>
      <c r="B1763" s="595" t="s">
        <v>2425</v>
      </c>
      <c r="C1763" s="595" t="s">
        <v>16450</v>
      </c>
      <c r="D1763" s="445"/>
      <c r="E1763" s="445"/>
      <c r="F1763" s="445"/>
      <c r="G1763" s="445"/>
      <c r="H1763" s="445"/>
      <c r="I1763" s="445"/>
      <c r="J1763" s="445"/>
      <c r="K1763" s="445"/>
      <c r="L1763" s="445"/>
      <c r="M1763" s="445"/>
      <c r="N1763" s="445"/>
      <c r="O1763" s="445"/>
      <c r="P1763" s="445"/>
    </row>
    <row r="1764" spans="1:16">
      <c r="A1764" s="595" t="s">
        <v>7626</v>
      </c>
      <c r="B1764" s="595" t="s">
        <v>16452</v>
      </c>
      <c r="C1764" s="595" t="s">
        <v>2392</v>
      </c>
      <c r="D1764" s="445"/>
      <c r="E1764" s="445"/>
      <c r="F1764" s="445"/>
      <c r="G1764" s="445"/>
      <c r="H1764" s="445"/>
      <c r="I1764" s="445"/>
      <c r="J1764" s="445"/>
      <c r="K1764" s="445"/>
      <c r="L1764" s="445"/>
      <c r="M1764" s="445"/>
      <c r="N1764" s="445"/>
      <c r="O1764" s="445"/>
      <c r="P1764" s="445"/>
    </row>
    <row r="1765" spans="1:16">
      <c r="A1765" s="595" t="s">
        <v>7260</v>
      </c>
      <c r="B1765" s="595" t="s">
        <v>4761</v>
      </c>
      <c r="C1765" s="445"/>
      <c r="D1765" s="445"/>
      <c r="E1765" s="445"/>
      <c r="F1765" s="445"/>
      <c r="G1765" s="445"/>
      <c r="H1765" s="445"/>
      <c r="I1765" s="445"/>
      <c r="J1765" s="445"/>
      <c r="K1765" s="445"/>
      <c r="L1765" s="445"/>
      <c r="M1765" s="445"/>
      <c r="N1765" s="445"/>
      <c r="O1765" s="445"/>
      <c r="P1765" s="445"/>
    </row>
    <row r="1766" spans="1:16">
      <c r="A1766" s="595" t="s">
        <v>16453</v>
      </c>
      <c r="B1766" s="595" t="s">
        <v>12731</v>
      </c>
      <c r="C1766" s="595" t="s">
        <v>16454</v>
      </c>
      <c r="D1766" s="445"/>
      <c r="E1766" s="445"/>
      <c r="F1766" s="445"/>
      <c r="G1766" s="445"/>
      <c r="H1766" s="445"/>
      <c r="I1766" s="445"/>
      <c r="J1766" s="445"/>
      <c r="K1766" s="445"/>
      <c r="L1766" s="445"/>
      <c r="M1766" s="445"/>
      <c r="N1766" s="445"/>
      <c r="O1766" s="445"/>
      <c r="P1766" s="445"/>
    </row>
    <row r="1767" spans="1:16">
      <c r="A1767" s="595" t="s">
        <v>16445</v>
      </c>
      <c r="B1767" s="595" t="s">
        <v>4310</v>
      </c>
      <c r="C1767" s="595" t="s">
        <v>16455</v>
      </c>
      <c r="D1767" s="445"/>
      <c r="E1767" s="445"/>
      <c r="F1767" s="445"/>
      <c r="G1767" s="445"/>
      <c r="H1767" s="445"/>
      <c r="I1767" s="445"/>
      <c r="J1767" s="445"/>
      <c r="K1767" s="445"/>
      <c r="L1767" s="445"/>
      <c r="M1767" s="445"/>
      <c r="N1767" s="445"/>
      <c r="O1767" s="445"/>
      <c r="P1767" s="445"/>
    </row>
    <row r="1768" spans="1:16">
      <c r="A1768" s="595" t="s">
        <v>16456</v>
      </c>
      <c r="B1768" s="595" t="s">
        <v>16457</v>
      </c>
      <c r="C1768" s="445"/>
      <c r="D1768" s="445"/>
      <c r="E1768" s="445"/>
      <c r="F1768" s="445"/>
      <c r="G1768" s="445"/>
      <c r="H1768" s="445"/>
      <c r="I1768" s="445"/>
      <c r="J1768" s="445"/>
      <c r="K1768" s="445"/>
      <c r="L1768" s="445"/>
      <c r="M1768" s="445"/>
      <c r="N1768" s="445"/>
      <c r="O1768" s="445"/>
      <c r="P1768" s="445"/>
    </row>
    <row r="1769" spans="1:16">
      <c r="A1769" s="595" t="s">
        <v>16458</v>
      </c>
      <c r="B1769" s="595" t="s">
        <v>16356</v>
      </c>
      <c r="C1769" s="445"/>
      <c r="D1769" s="445"/>
      <c r="E1769" s="445"/>
      <c r="F1769" s="445"/>
      <c r="G1769" s="445"/>
      <c r="H1769" s="445"/>
      <c r="I1769" s="445"/>
      <c r="J1769" s="445"/>
      <c r="K1769" s="445"/>
      <c r="L1769" s="445"/>
      <c r="M1769" s="445"/>
      <c r="N1769" s="445"/>
      <c r="O1769" s="445"/>
      <c r="P1769" s="445"/>
    </row>
    <row r="1770" spans="1:16">
      <c r="A1770" s="595" t="s">
        <v>13911</v>
      </c>
      <c r="B1770" s="595" t="s">
        <v>16459</v>
      </c>
      <c r="C1770" s="595" t="s">
        <v>13897</v>
      </c>
      <c r="D1770" s="445"/>
      <c r="E1770" s="445"/>
      <c r="F1770" s="445"/>
      <c r="G1770" s="445"/>
      <c r="H1770" s="445"/>
      <c r="I1770" s="445"/>
      <c r="J1770" s="445"/>
      <c r="K1770" s="445"/>
      <c r="L1770" s="445"/>
      <c r="M1770" s="445"/>
      <c r="N1770" s="445"/>
      <c r="O1770" s="445"/>
      <c r="P1770" s="445"/>
    </row>
    <row r="1771" spans="1:16">
      <c r="A1771" s="595" t="s">
        <v>9483</v>
      </c>
      <c r="B1771" s="595" t="s">
        <v>3478</v>
      </c>
      <c r="C1771" s="595" t="s">
        <v>16460</v>
      </c>
      <c r="D1771" s="445"/>
      <c r="E1771" s="445"/>
      <c r="F1771" s="445"/>
      <c r="G1771" s="445"/>
      <c r="H1771" s="445"/>
      <c r="I1771" s="445"/>
      <c r="J1771" s="445"/>
      <c r="K1771" s="445"/>
      <c r="L1771" s="445"/>
      <c r="M1771" s="445"/>
      <c r="N1771" s="445"/>
      <c r="O1771" s="445"/>
      <c r="P1771" s="445"/>
    </row>
    <row r="1772" spans="1:16">
      <c r="A1772" s="595" t="s">
        <v>16462</v>
      </c>
      <c r="B1772" s="595" t="s">
        <v>13353</v>
      </c>
      <c r="C1772" s="595" t="s">
        <v>13283</v>
      </c>
      <c r="D1772" s="445"/>
      <c r="E1772" s="445"/>
      <c r="F1772" s="445"/>
      <c r="G1772" s="445"/>
      <c r="H1772" s="445"/>
      <c r="I1772" s="445"/>
      <c r="J1772" s="445"/>
      <c r="K1772" s="445"/>
      <c r="L1772" s="445"/>
      <c r="M1772" s="445"/>
      <c r="N1772" s="445"/>
      <c r="O1772" s="445"/>
      <c r="P1772" s="445"/>
    </row>
    <row r="1773" spans="1:16">
      <c r="A1773" s="595" t="s">
        <v>1776</v>
      </c>
      <c r="B1773" s="595" t="s">
        <v>12581</v>
      </c>
      <c r="C1773" s="445"/>
      <c r="D1773" s="445"/>
      <c r="E1773" s="445"/>
      <c r="F1773" s="445"/>
      <c r="G1773" s="445"/>
      <c r="H1773" s="445"/>
      <c r="I1773" s="445"/>
      <c r="J1773" s="445"/>
      <c r="K1773" s="445"/>
      <c r="L1773" s="445"/>
      <c r="M1773" s="445"/>
      <c r="N1773" s="445"/>
      <c r="O1773" s="445"/>
      <c r="P1773" s="445"/>
    </row>
    <row r="1774" spans="1:16">
      <c r="A1774" s="595" t="s">
        <v>16464</v>
      </c>
      <c r="B1774" s="595" t="s">
        <v>14566</v>
      </c>
      <c r="C1774" s="595" t="s">
        <v>7747</v>
      </c>
      <c r="D1774" s="445"/>
      <c r="E1774" s="445"/>
      <c r="F1774" s="445"/>
      <c r="G1774" s="445"/>
      <c r="H1774" s="445"/>
      <c r="I1774" s="445"/>
      <c r="J1774" s="445"/>
      <c r="K1774" s="445"/>
      <c r="L1774" s="445"/>
      <c r="M1774" s="445"/>
      <c r="N1774" s="445"/>
      <c r="O1774" s="445"/>
      <c r="P1774" s="445"/>
    </row>
    <row r="1775" spans="1:16">
      <c r="A1775" s="595" t="s">
        <v>1830</v>
      </c>
      <c r="B1775" s="595" t="s">
        <v>14822</v>
      </c>
      <c r="C1775" s="445"/>
      <c r="D1775" s="445"/>
      <c r="E1775" s="445"/>
      <c r="F1775" s="445"/>
      <c r="G1775" s="445"/>
      <c r="H1775" s="445"/>
      <c r="I1775" s="445"/>
      <c r="J1775" s="445"/>
      <c r="K1775" s="445"/>
      <c r="L1775" s="445"/>
      <c r="M1775" s="445"/>
      <c r="N1775" s="445"/>
      <c r="O1775" s="445"/>
      <c r="P1775" s="445"/>
    </row>
    <row r="1776" spans="1:16">
      <c r="A1776" s="595" t="s">
        <v>14091</v>
      </c>
      <c r="B1776" s="595" t="s">
        <v>3413</v>
      </c>
      <c r="C1776" s="445"/>
      <c r="D1776" s="445"/>
      <c r="E1776" s="445"/>
      <c r="F1776" s="445"/>
      <c r="G1776" s="445"/>
      <c r="H1776" s="445"/>
      <c r="I1776" s="445"/>
      <c r="J1776" s="445"/>
      <c r="K1776" s="445"/>
      <c r="L1776" s="445"/>
      <c r="M1776" s="445"/>
      <c r="N1776" s="445"/>
      <c r="O1776" s="445"/>
      <c r="P1776" s="445"/>
    </row>
    <row r="1777" spans="1:16">
      <c r="A1777" s="595" t="s">
        <v>16467</v>
      </c>
      <c r="B1777" s="595" t="s">
        <v>16468</v>
      </c>
      <c r="C1777" s="595" t="s">
        <v>16469</v>
      </c>
      <c r="D1777" s="445"/>
      <c r="E1777" s="445"/>
      <c r="F1777" s="445"/>
      <c r="G1777" s="445"/>
      <c r="H1777" s="445"/>
      <c r="I1777" s="445"/>
      <c r="J1777" s="445"/>
      <c r="K1777" s="445"/>
      <c r="L1777" s="445"/>
      <c r="M1777" s="445"/>
      <c r="N1777" s="445"/>
      <c r="O1777" s="445"/>
      <c r="P1777" s="445"/>
    </row>
    <row r="1778" spans="1:16">
      <c r="A1778" s="595" t="s">
        <v>640</v>
      </c>
      <c r="B1778" s="595" t="s">
        <v>15381</v>
      </c>
      <c r="C1778" s="595" t="s">
        <v>12242</v>
      </c>
      <c r="D1778" s="595" t="s">
        <v>7207</v>
      </c>
      <c r="E1778" s="445"/>
      <c r="F1778" s="445"/>
      <c r="G1778" s="445"/>
      <c r="H1778" s="445"/>
      <c r="I1778" s="445"/>
      <c r="J1778" s="445"/>
      <c r="K1778" s="445"/>
      <c r="L1778" s="445"/>
      <c r="M1778" s="445"/>
      <c r="N1778" s="445"/>
      <c r="O1778" s="445"/>
      <c r="P1778" s="445"/>
    </row>
    <row r="1779" spans="1:16">
      <c r="A1779" s="595" t="s">
        <v>7380</v>
      </c>
      <c r="B1779" s="595" t="s">
        <v>16470</v>
      </c>
      <c r="C1779" s="595" t="s">
        <v>16472</v>
      </c>
      <c r="D1779" s="595" t="s">
        <v>334</v>
      </c>
      <c r="E1779" s="445"/>
      <c r="F1779" s="445"/>
      <c r="G1779" s="445"/>
      <c r="H1779" s="445"/>
      <c r="I1779" s="445"/>
      <c r="J1779" s="445"/>
      <c r="K1779" s="445"/>
      <c r="L1779" s="445"/>
      <c r="M1779" s="445"/>
      <c r="N1779" s="445"/>
      <c r="O1779" s="445"/>
      <c r="P1779" s="445"/>
    </row>
    <row r="1780" spans="1:16">
      <c r="A1780" s="595" t="s">
        <v>16473</v>
      </c>
      <c r="B1780" s="595" t="s">
        <v>5074</v>
      </c>
      <c r="C1780" s="595" t="s">
        <v>16474</v>
      </c>
      <c r="D1780" s="445"/>
      <c r="E1780" s="445"/>
      <c r="F1780" s="445"/>
      <c r="G1780" s="445"/>
      <c r="H1780" s="445"/>
      <c r="I1780" s="445"/>
      <c r="J1780" s="445"/>
      <c r="K1780" s="445"/>
      <c r="L1780" s="445"/>
      <c r="M1780" s="445"/>
      <c r="N1780" s="445"/>
      <c r="O1780" s="445"/>
      <c r="P1780" s="445"/>
    </row>
    <row r="1781" spans="1:16">
      <c r="A1781" s="595" t="s">
        <v>12024</v>
      </c>
      <c r="B1781" s="595" t="s">
        <v>16475</v>
      </c>
      <c r="C1781" s="595" t="s">
        <v>10002</v>
      </c>
      <c r="D1781" s="445"/>
      <c r="E1781" s="445"/>
      <c r="F1781" s="445"/>
      <c r="G1781" s="445"/>
      <c r="H1781" s="445"/>
      <c r="I1781" s="445"/>
      <c r="J1781" s="445"/>
      <c r="K1781" s="445"/>
      <c r="L1781" s="445"/>
      <c r="M1781" s="445"/>
      <c r="N1781" s="445"/>
      <c r="O1781" s="445"/>
      <c r="P1781" s="445"/>
    </row>
    <row r="1782" spans="1:16">
      <c r="A1782" s="595" t="s">
        <v>16476</v>
      </c>
      <c r="B1782" s="595" t="s">
        <v>10661</v>
      </c>
      <c r="C1782" s="595" t="s">
        <v>16477</v>
      </c>
      <c r="D1782" s="595" t="s">
        <v>16384</v>
      </c>
      <c r="E1782" s="595" t="s">
        <v>12516</v>
      </c>
      <c r="F1782" s="445"/>
      <c r="G1782" s="445"/>
      <c r="H1782" s="445"/>
      <c r="I1782" s="445"/>
      <c r="J1782" s="445"/>
      <c r="K1782" s="445"/>
      <c r="L1782" s="445"/>
      <c r="M1782" s="445"/>
      <c r="N1782" s="445"/>
      <c r="O1782" s="445"/>
      <c r="P1782" s="445"/>
    </row>
    <row r="1783" spans="1:16">
      <c r="A1783" s="595" t="s">
        <v>16478</v>
      </c>
      <c r="B1783" s="595" t="s">
        <v>16479</v>
      </c>
      <c r="C1783" s="595" t="s">
        <v>14046</v>
      </c>
      <c r="D1783" s="445"/>
      <c r="E1783" s="445"/>
      <c r="F1783" s="445"/>
      <c r="G1783" s="445"/>
      <c r="H1783" s="445"/>
      <c r="I1783" s="445"/>
      <c r="J1783" s="445"/>
      <c r="K1783" s="445"/>
      <c r="L1783" s="445"/>
      <c r="M1783" s="445"/>
      <c r="N1783" s="445"/>
      <c r="O1783" s="445"/>
      <c r="P1783" s="445"/>
    </row>
    <row r="1784" spans="1:16">
      <c r="A1784" s="595" t="s">
        <v>8364</v>
      </c>
      <c r="B1784" s="595" t="s">
        <v>11879</v>
      </c>
      <c r="C1784" s="445"/>
      <c r="D1784" s="445"/>
      <c r="E1784" s="445"/>
      <c r="F1784" s="445"/>
      <c r="G1784" s="445"/>
      <c r="H1784" s="445"/>
      <c r="I1784" s="445"/>
      <c r="J1784" s="445"/>
      <c r="K1784" s="445"/>
      <c r="L1784" s="445"/>
      <c r="M1784" s="445"/>
      <c r="N1784" s="445"/>
      <c r="O1784" s="445"/>
      <c r="P1784" s="445"/>
    </row>
    <row r="1785" spans="1:16">
      <c r="A1785" s="595" t="s">
        <v>16481</v>
      </c>
      <c r="B1785" s="595" t="s">
        <v>16482</v>
      </c>
      <c r="C1785" s="445"/>
      <c r="D1785" s="445"/>
      <c r="E1785" s="445"/>
      <c r="F1785" s="445"/>
      <c r="G1785" s="445"/>
      <c r="H1785" s="445"/>
      <c r="I1785" s="445"/>
      <c r="J1785" s="445"/>
      <c r="K1785" s="445"/>
      <c r="L1785" s="445"/>
      <c r="M1785" s="445"/>
      <c r="N1785" s="445"/>
      <c r="O1785" s="445"/>
      <c r="P1785" s="445"/>
    </row>
    <row r="1786" spans="1:16">
      <c r="A1786" s="595" t="s">
        <v>16483</v>
      </c>
      <c r="B1786" s="595" t="s">
        <v>16485</v>
      </c>
      <c r="C1786" s="595" t="s">
        <v>10752</v>
      </c>
      <c r="D1786" s="595" t="s">
        <v>13283</v>
      </c>
      <c r="E1786" s="595" t="s">
        <v>16487</v>
      </c>
      <c r="F1786" s="595" t="s">
        <v>16488</v>
      </c>
      <c r="G1786" s="445"/>
      <c r="H1786" s="445"/>
      <c r="I1786" s="445"/>
      <c r="J1786" s="445"/>
      <c r="K1786" s="445"/>
      <c r="L1786" s="445"/>
      <c r="M1786" s="445"/>
      <c r="N1786" s="445"/>
      <c r="O1786" s="445"/>
      <c r="P1786" s="445"/>
    </row>
    <row r="1787" spans="1:16">
      <c r="A1787" s="595" t="s">
        <v>1217</v>
      </c>
      <c r="B1787" s="595" t="s">
        <v>16042</v>
      </c>
      <c r="C1787" s="595" t="s">
        <v>16489</v>
      </c>
      <c r="D1787" s="595" t="s">
        <v>16490</v>
      </c>
      <c r="E1787" s="445"/>
      <c r="F1787" s="445"/>
      <c r="G1787" s="445"/>
      <c r="H1787" s="445"/>
      <c r="I1787" s="445"/>
      <c r="J1787" s="445"/>
      <c r="K1787" s="445"/>
      <c r="L1787" s="445"/>
      <c r="M1787" s="445"/>
      <c r="N1787" s="445"/>
      <c r="O1787" s="445"/>
      <c r="P1787" s="445"/>
    </row>
    <row r="1788" spans="1:16">
      <c r="A1788" s="595" t="s">
        <v>16491</v>
      </c>
      <c r="B1788" s="595" t="s">
        <v>16492</v>
      </c>
      <c r="C1788" s="445"/>
      <c r="D1788" s="445"/>
      <c r="E1788" s="445"/>
      <c r="F1788" s="445"/>
      <c r="G1788" s="445"/>
      <c r="H1788" s="445"/>
      <c r="I1788" s="445"/>
      <c r="J1788" s="445"/>
      <c r="K1788" s="445"/>
      <c r="L1788" s="445"/>
      <c r="M1788" s="445"/>
      <c r="N1788" s="445"/>
      <c r="O1788" s="445"/>
      <c r="P1788" s="445"/>
    </row>
    <row r="1789" spans="1:16">
      <c r="A1789" s="595" t="s">
        <v>16495</v>
      </c>
      <c r="B1789" s="595" t="s">
        <v>16497</v>
      </c>
      <c r="C1789" s="595" t="s">
        <v>15727</v>
      </c>
      <c r="D1789" s="445"/>
      <c r="E1789" s="445"/>
      <c r="F1789" s="445"/>
      <c r="G1789" s="445"/>
      <c r="H1789" s="445"/>
      <c r="I1789" s="445"/>
      <c r="J1789" s="445"/>
      <c r="K1789" s="445"/>
      <c r="L1789" s="445"/>
      <c r="M1789" s="445"/>
      <c r="N1789" s="445"/>
      <c r="O1789" s="445"/>
      <c r="P1789" s="445"/>
    </row>
    <row r="1790" spans="1:16">
      <c r="A1790" s="595" t="s">
        <v>16498</v>
      </c>
      <c r="B1790" s="595" t="s">
        <v>16499</v>
      </c>
      <c r="C1790" s="595" t="s">
        <v>16500</v>
      </c>
      <c r="D1790" s="445"/>
      <c r="E1790" s="445"/>
      <c r="F1790" s="445"/>
      <c r="G1790" s="445"/>
      <c r="H1790" s="445"/>
      <c r="I1790" s="445"/>
      <c r="J1790" s="445"/>
      <c r="K1790" s="445"/>
      <c r="L1790" s="445"/>
      <c r="M1790" s="445"/>
      <c r="N1790" s="445"/>
      <c r="O1790" s="445"/>
      <c r="P1790" s="445"/>
    </row>
    <row r="1791" spans="1:16">
      <c r="A1791" s="595" t="s">
        <v>10606</v>
      </c>
      <c r="B1791" s="595" t="s">
        <v>14528</v>
      </c>
      <c r="C1791" s="445"/>
      <c r="D1791" s="445"/>
      <c r="E1791" s="445"/>
      <c r="F1791" s="445"/>
      <c r="G1791" s="445"/>
      <c r="H1791" s="445"/>
      <c r="I1791" s="445"/>
      <c r="J1791" s="445"/>
      <c r="K1791" s="445"/>
      <c r="L1791" s="445"/>
      <c r="M1791" s="445"/>
      <c r="N1791" s="445"/>
      <c r="O1791" s="445"/>
      <c r="P1791" s="445"/>
    </row>
    <row r="1792" spans="1:16">
      <c r="A1792" s="595" t="s">
        <v>7574</v>
      </c>
      <c r="B1792" s="595" t="s">
        <v>16501</v>
      </c>
      <c r="C1792" s="445"/>
      <c r="D1792" s="445"/>
      <c r="E1792" s="445"/>
      <c r="F1792" s="445"/>
      <c r="G1792" s="445"/>
      <c r="H1792" s="445"/>
      <c r="I1792" s="445"/>
      <c r="J1792" s="445"/>
      <c r="K1792" s="445"/>
      <c r="L1792" s="445"/>
      <c r="M1792" s="445"/>
      <c r="N1792" s="445"/>
      <c r="O1792" s="445"/>
      <c r="P1792" s="445"/>
    </row>
    <row r="1793" spans="1:16">
      <c r="A1793" s="595" t="s">
        <v>8262</v>
      </c>
      <c r="B1793" s="595" t="s">
        <v>16502</v>
      </c>
      <c r="C1793" s="445"/>
      <c r="D1793" s="445"/>
      <c r="E1793" s="445"/>
      <c r="F1793" s="445"/>
      <c r="G1793" s="445"/>
      <c r="H1793" s="445"/>
      <c r="I1793" s="445"/>
      <c r="J1793" s="445"/>
      <c r="K1793" s="445"/>
      <c r="L1793" s="445"/>
      <c r="M1793" s="445"/>
      <c r="N1793" s="445"/>
      <c r="O1793" s="445"/>
      <c r="P1793" s="445"/>
    </row>
    <row r="1794" spans="1:16">
      <c r="A1794" s="595" t="s">
        <v>16505</v>
      </c>
      <c r="B1794" s="595" t="s">
        <v>13093</v>
      </c>
      <c r="C1794" s="445"/>
      <c r="D1794" s="445"/>
      <c r="E1794" s="445"/>
      <c r="F1794" s="445"/>
      <c r="G1794" s="445"/>
      <c r="H1794" s="445"/>
      <c r="I1794" s="445"/>
      <c r="J1794" s="445"/>
      <c r="K1794" s="445"/>
      <c r="L1794" s="445"/>
      <c r="M1794" s="445"/>
      <c r="N1794" s="445"/>
      <c r="O1794" s="445"/>
      <c r="P1794" s="445"/>
    </row>
    <row r="1795" spans="1:16">
      <c r="A1795" s="595" t="s">
        <v>2832</v>
      </c>
      <c r="B1795" s="595" t="s">
        <v>16506</v>
      </c>
      <c r="C1795" s="595" t="s">
        <v>7174</v>
      </c>
      <c r="D1795" s="445"/>
      <c r="E1795" s="445"/>
      <c r="F1795" s="445"/>
      <c r="G1795" s="445"/>
      <c r="H1795" s="445"/>
      <c r="I1795" s="445"/>
      <c r="J1795" s="445"/>
      <c r="K1795" s="445"/>
      <c r="L1795" s="445"/>
      <c r="M1795" s="445"/>
      <c r="N1795" s="445"/>
      <c r="O1795" s="445"/>
      <c r="P1795" s="445"/>
    </row>
    <row r="1796" spans="1:16">
      <c r="A1796" s="595" t="s">
        <v>16507</v>
      </c>
      <c r="B1796" s="595" t="s">
        <v>6509</v>
      </c>
      <c r="C1796" s="595" t="s">
        <v>3720</v>
      </c>
      <c r="D1796" s="445"/>
      <c r="E1796" s="445"/>
      <c r="F1796" s="445"/>
      <c r="G1796" s="445"/>
      <c r="H1796" s="445"/>
      <c r="I1796" s="445"/>
      <c r="J1796" s="445"/>
      <c r="K1796" s="445"/>
      <c r="L1796" s="445"/>
      <c r="M1796" s="445"/>
      <c r="N1796" s="445"/>
      <c r="O1796" s="445"/>
      <c r="P1796" s="445"/>
    </row>
    <row r="1797" spans="1:16">
      <c r="A1797" s="595" t="s">
        <v>2845</v>
      </c>
      <c r="B1797" s="595" t="s">
        <v>16509</v>
      </c>
      <c r="C1797" s="595" t="s">
        <v>16138</v>
      </c>
      <c r="D1797" s="595" t="s">
        <v>5109</v>
      </c>
      <c r="E1797" s="595" t="s">
        <v>16511</v>
      </c>
      <c r="F1797" s="445"/>
      <c r="G1797" s="445"/>
      <c r="H1797" s="445"/>
      <c r="I1797" s="445"/>
      <c r="J1797" s="445"/>
      <c r="K1797" s="445"/>
      <c r="L1797" s="445"/>
      <c r="M1797" s="445"/>
      <c r="N1797" s="445"/>
      <c r="O1797" s="445"/>
      <c r="P1797" s="445"/>
    </row>
    <row r="1798" spans="1:16">
      <c r="A1798" s="595" t="s">
        <v>7137</v>
      </c>
      <c r="B1798" s="595" t="s">
        <v>7190</v>
      </c>
      <c r="C1798" s="445"/>
      <c r="D1798" s="445"/>
      <c r="E1798" s="445"/>
      <c r="F1798" s="445"/>
      <c r="G1798" s="445"/>
      <c r="H1798" s="445"/>
      <c r="I1798" s="445"/>
      <c r="J1798" s="445"/>
      <c r="K1798" s="445"/>
      <c r="L1798" s="445"/>
      <c r="M1798" s="445"/>
      <c r="N1798" s="445"/>
      <c r="O1798" s="445"/>
      <c r="P1798" s="445"/>
    </row>
    <row r="1799" spans="1:16">
      <c r="A1799" s="595" t="s">
        <v>16513</v>
      </c>
      <c r="B1799" s="595" t="s">
        <v>16514</v>
      </c>
      <c r="C1799" s="595" t="s">
        <v>12009</v>
      </c>
      <c r="D1799" s="595" t="s">
        <v>16515</v>
      </c>
      <c r="E1799" s="445"/>
      <c r="F1799" s="445"/>
      <c r="G1799" s="445"/>
      <c r="H1799" s="445"/>
      <c r="I1799" s="445"/>
      <c r="J1799" s="445"/>
      <c r="K1799" s="445"/>
      <c r="L1799" s="445"/>
      <c r="M1799" s="445"/>
      <c r="N1799" s="445"/>
      <c r="O1799" s="445"/>
      <c r="P1799" s="445"/>
    </row>
    <row r="1800" spans="1:16">
      <c r="A1800" s="595" t="s">
        <v>14832</v>
      </c>
      <c r="B1800" s="595" t="s">
        <v>16516</v>
      </c>
      <c r="C1800" s="595" t="s">
        <v>2501</v>
      </c>
      <c r="D1800" s="445"/>
      <c r="E1800" s="445"/>
      <c r="F1800" s="445"/>
      <c r="G1800" s="445"/>
      <c r="H1800" s="445"/>
      <c r="I1800" s="445"/>
      <c r="J1800" s="445"/>
      <c r="K1800" s="445"/>
      <c r="L1800" s="445"/>
      <c r="M1800" s="445"/>
      <c r="N1800" s="445"/>
      <c r="O1800" s="445"/>
      <c r="P1800" s="445"/>
    </row>
    <row r="1801" spans="1:16">
      <c r="A1801" s="595" t="s">
        <v>5077</v>
      </c>
      <c r="B1801" s="595" t="s">
        <v>16517</v>
      </c>
      <c r="C1801" s="595" t="s">
        <v>9360</v>
      </c>
      <c r="D1801" s="595" t="s">
        <v>4824</v>
      </c>
      <c r="E1801" s="595" t="s">
        <v>4154</v>
      </c>
      <c r="F1801" s="445"/>
      <c r="G1801" s="445"/>
      <c r="H1801" s="445"/>
      <c r="I1801" s="445"/>
      <c r="J1801" s="445"/>
      <c r="K1801" s="445"/>
      <c r="L1801" s="445"/>
      <c r="M1801" s="445"/>
      <c r="N1801" s="445"/>
      <c r="O1801" s="445"/>
      <c r="P1801" s="445"/>
    </row>
    <row r="1802" spans="1:16">
      <c r="A1802" s="595" t="s">
        <v>15097</v>
      </c>
      <c r="B1802" s="595" t="s">
        <v>16518</v>
      </c>
      <c r="C1802" s="445"/>
      <c r="D1802" s="445"/>
      <c r="E1802" s="445"/>
      <c r="F1802" s="445"/>
      <c r="G1802" s="445"/>
      <c r="H1802" s="445"/>
      <c r="I1802" s="445"/>
      <c r="J1802" s="445"/>
      <c r="K1802" s="445"/>
      <c r="L1802" s="445"/>
      <c r="M1802" s="445"/>
      <c r="N1802" s="445"/>
      <c r="O1802" s="445"/>
      <c r="P1802" s="445"/>
    </row>
    <row r="1803" spans="1:16">
      <c r="A1803" s="595" t="s">
        <v>12454</v>
      </c>
      <c r="B1803" s="595" t="s">
        <v>597</v>
      </c>
      <c r="C1803" s="595" t="s">
        <v>16519</v>
      </c>
      <c r="D1803" s="595" t="s">
        <v>16520</v>
      </c>
      <c r="E1803" s="445"/>
      <c r="F1803" s="445"/>
      <c r="G1803" s="445"/>
      <c r="H1803" s="445"/>
      <c r="I1803" s="445"/>
      <c r="J1803" s="445"/>
      <c r="K1803" s="445"/>
      <c r="L1803" s="445"/>
      <c r="M1803" s="445"/>
      <c r="N1803" s="445"/>
      <c r="O1803" s="445"/>
      <c r="P1803" s="445"/>
    </row>
    <row r="1804" spans="1:16">
      <c r="A1804" s="595" t="s">
        <v>12624</v>
      </c>
      <c r="B1804" s="595" t="s">
        <v>13122</v>
      </c>
      <c r="C1804" s="595" t="s">
        <v>16521</v>
      </c>
      <c r="D1804" s="595" t="s">
        <v>15276</v>
      </c>
      <c r="E1804" s="445"/>
      <c r="F1804" s="445"/>
      <c r="G1804" s="445"/>
      <c r="H1804" s="445"/>
      <c r="I1804" s="445"/>
      <c r="J1804" s="445"/>
      <c r="K1804" s="445"/>
      <c r="L1804" s="445"/>
      <c r="M1804" s="445"/>
      <c r="N1804" s="445"/>
      <c r="O1804" s="445"/>
      <c r="P1804" s="445"/>
    </row>
    <row r="1805" spans="1:16">
      <c r="A1805" s="595" t="s">
        <v>14853</v>
      </c>
      <c r="B1805" s="595" t="s">
        <v>16522</v>
      </c>
      <c r="C1805" s="445"/>
      <c r="D1805" s="445"/>
      <c r="E1805" s="445"/>
      <c r="F1805" s="445"/>
      <c r="G1805" s="445"/>
      <c r="H1805" s="445"/>
      <c r="I1805" s="445"/>
      <c r="J1805" s="445"/>
      <c r="K1805" s="445"/>
      <c r="L1805" s="445"/>
      <c r="M1805" s="445"/>
      <c r="N1805" s="445"/>
      <c r="O1805" s="445"/>
      <c r="P1805" s="445"/>
    </row>
    <row r="1806" spans="1:16">
      <c r="A1806" s="595" t="s">
        <v>16524</v>
      </c>
      <c r="B1806" s="595" t="s">
        <v>11451</v>
      </c>
      <c r="C1806" s="595" t="s">
        <v>16525</v>
      </c>
      <c r="D1806" s="445"/>
      <c r="E1806" s="445"/>
      <c r="F1806" s="445"/>
      <c r="G1806" s="445"/>
      <c r="H1806" s="445"/>
      <c r="I1806" s="445"/>
      <c r="J1806" s="445"/>
      <c r="K1806" s="445"/>
      <c r="L1806" s="445"/>
      <c r="M1806" s="445"/>
      <c r="N1806" s="445"/>
      <c r="O1806" s="445"/>
      <c r="P1806" s="445"/>
    </row>
    <row r="1807" spans="1:16">
      <c r="A1807" s="595" t="s">
        <v>16526</v>
      </c>
      <c r="B1807" s="595" t="s">
        <v>16528</v>
      </c>
      <c r="C1807" s="445"/>
      <c r="D1807" s="445"/>
      <c r="E1807" s="445"/>
      <c r="F1807" s="445"/>
      <c r="G1807" s="445"/>
      <c r="H1807" s="445"/>
      <c r="I1807" s="445"/>
      <c r="J1807" s="445"/>
      <c r="K1807" s="445"/>
      <c r="L1807" s="445"/>
      <c r="M1807" s="445"/>
      <c r="N1807" s="445"/>
      <c r="O1807" s="445"/>
      <c r="P1807" s="445"/>
    </row>
    <row r="1808" spans="1:16">
      <c r="A1808" s="595" t="s">
        <v>16529</v>
      </c>
      <c r="B1808" s="595" t="s">
        <v>14751</v>
      </c>
      <c r="C1808" s="445"/>
      <c r="D1808" s="445"/>
      <c r="E1808" s="445"/>
      <c r="F1808" s="445"/>
      <c r="G1808" s="445"/>
      <c r="H1808" s="445"/>
      <c r="I1808" s="445"/>
      <c r="J1808" s="445"/>
      <c r="K1808" s="445"/>
      <c r="L1808" s="445"/>
      <c r="M1808" s="445"/>
      <c r="N1808" s="445"/>
      <c r="O1808" s="445"/>
      <c r="P1808" s="445"/>
    </row>
    <row r="1809" spans="1:16">
      <c r="A1809" s="595" t="s">
        <v>16530</v>
      </c>
      <c r="B1809" s="595" t="s">
        <v>10663</v>
      </c>
      <c r="C1809" s="595" t="s">
        <v>16531</v>
      </c>
      <c r="D1809" s="445"/>
      <c r="E1809" s="445"/>
      <c r="F1809" s="445"/>
      <c r="G1809" s="445"/>
      <c r="H1809" s="445"/>
      <c r="I1809" s="445"/>
      <c r="J1809" s="445"/>
      <c r="K1809" s="445"/>
      <c r="L1809" s="445"/>
      <c r="M1809" s="445"/>
      <c r="N1809" s="445"/>
      <c r="O1809" s="445"/>
      <c r="P1809" s="445"/>
    </row>
    <row r="1810" spans="1:16">
      <c r="A1810" s="595" t="s">
        <v>5229</v>
      </c>
      <c r="B1810" s="595" t="s">
        <v>9996</v>
      </c>
      <c r="C1810" s="595" t="s">
        <v>16533</v>
      </c>
      <c r="D1810" s="595" t="s">
        <v>9812</v>
      </c>
      <c r="E1810" s="595" t="s">
        <v>16535</v>
      </c>
      <c r="F1810" s="595" t="s">
        <v>16538</v>
      </c>
      <c r="G1810" s="595" t="s">
        <v>16540</v>
      </c>
      <c r="H1810" s="445"/>
      <c r="I1810" s="445"/>
      <c r="J1810" s="445"/>
      <c r="K1810" s="445"/>
      <c r="L1810" s="445"/>
      <c r="M1810" s="445"/>
      <c r="N1810" s="445"/>
      <c r="O1810" s="445"/>
      <c r="P1810" s="445"/>
    </row>
    <row r="1811" spans="1:16">
      <c r="A1811" s="595" t="s">
        <v>16543</v>
      </c>
      <c r="B1811" s="595" t="s">
        <v>16544</v>
      </c>
      <c r="C1811" s="445"/>
      <c r="D1811" s="445"/>
      <c r="E1811" s="445"/>
      <c r="F1811" s="445"/>
      <c r="G1811" s="445"/>
      <c r="H1811" s="445"/>
      <c r="I1811" s="445"/>
      <c r="J1811" s="445"/>
      <c r="K1811" s="445"/>
      <c r="L1811" s="445"/>
      <c r="M1811" s="445"/>
      <c r="N1811" s="445"/>
      <c r="O1811" s="445"/>
      <c r="P1811" s="445"/>
    </row>
    <row r="1812" spans="1:16">
      <c r="A1812" s="595" t="s">
        <v>13957</v>
      </c>
      <c r="B1812" s="595" t="s">
        <v>3233</v>
      </c>
      <c r="C1812" s="595" t="s">
        <v>16545</v>
      </c>
      <c r="D1812" s="595" t="s">
        <v>4736</v>
      </c>
      <c r="E1812" s="445"/>
      <c r="F1812" s="445"/>
      <c r="G1812" s="445"/>
      <c r="H1812" s="445"/>
      <c r="I1812" s="445"/>
      <c r="J1812" s="445"/>
      <c r="K1812" s="445"/>
      <c r="L1812" s="445"/>
      <c r="M1812" s="445"/>
      <c r="N1812" s="445"/>
      <c r="O1812" s="445"/>
      <c r="P1812" s="445"/>
    </row>
    <row r="1813" spans="1:16">
      <c r="A1813" s="595" t="s">
        <v>16546</v>
      </c>
      <c r="B1813" s="595" t="s">
        <v>14143</v>
      </c>
      <c r="C1813" s="445"/>
      <c r="D1813" s="445"/>
      <c r="E1813" s="445"/>
      <c r="F1813" s="445"/>
      <c r="G1813" s="445"/>
      <c r="H1813" s="445"/>
      <c r="I1813" s="445"/>
      <c r="J1813" s="445"/>
      <c r="K1813" s="445"/>
      <c r="L1813" s="445"/>
      <c r="M1813" s="445"/>
      <c r="N1813" s="445"/>
      <c r="O1813" s="445"/>
      <c r="P1813" s="445"/>
    </row>
    <row r="1814" spans="1:16">
      <c r="A1814" s="595" t="s">
        <v>16547</v>
      </c>
      <c r="B1814" s="595" t="s">
        <v>16549</v>
      </c>
      <c r="C1814" s="595" t="s">
        <v>12477</v>
      </c>
      <c r="D1814" s="595" t="s">
        <v>12270</v>
      </c>
      <c r="E1814" s="445"/>
      <c r="F1814" s="445"/>
      <c r="G1814" s="445"/>
      <c r="H1814" s="445"/>
      <c r="I1814" s="445"/>
      <c r="J1814" s="445"/>
      <c r="K1814" s="445"/>
      <c r="L1814" s="445"/>
      <c r="M1814" s="445"/>
      <c r="N1814" s="445"/>
      <c r="O1814" s="445"/>
      <c r="P1814" s="445"/>
    </row>
    <row r="1815" spans="1:16">
      <c r="A1815" s="595" t="s">
        <v>16550</v>
      </c>
      <c r="B1815" s="595" t="s">
        <v>12290</v>
      </c>
      <c r="C1815" s="595" t="s">
        <v>16552</v>
      </c>
      <c r="D1815" s="595" t="s">
        <v>16553</v>
      </c>
      <c r="E1815" s="445"/>
      <c r="F1815" s="445"/>
      <c r="G1815" s="445"/>
      <c r="H1815" s="445"/>
      <c r="I1815" s="445"/>
      <c r="J1815" s="445"/>
      <c r="K1815" s="445"/>
      <c r="L1815" s="445"/>
      <c r="M1815" s="445"/>
      <c r="N1815" s="445"/>
      <c r="O1815" s="445"/>
      <c r="P1815" s="445"/>
    </row>
    <row r="1816" spans="1:16">
      <c r="A1816" s="595" t="s">
        <v>16554</v>
      </c>
      <c r="B1816" s="595" t="s">
        <v>16555</v>
      </c>
      <c r="C1816" s="445"/>
      <c r="D1816" s="445"/>
      <c r="E1816" s="445"/>
      <c r="F1816" s="445"/>
      <c r="G1816" s="445"/>
      <c r="H1816" s="445"/>
      <c r="I1816" s="445"/>
      <c r="J1816" s="445"/>
      <c r="K1816" s="445"/>
      <c r="L1816" s="445"/>
      <c r="M1816" s="445"/>
      <c r="N1816" s="445"/>
      <c r="O1816" s="445"/>
      <c r="P1816" s="445"/>
    </row>
    <row r="1817" spans="1:16">
      <c r="A1817" s="595" t="s">
        <v>5611</v>
      </c>
      <c r="B1817" s="595" t="s">
        <v>16557</v>
      </c>
      <c r="C1817" s="595" t="s">
        <v>10082</v>
      </c>
      <c r="D1817" s="595" t="s">
        <v>16559</v>
      </c>
      <c r="E1817" s="445"/>
      <c r="F1817" s="445"/>
      <c r="G1817" s="445"/>
      <c r="H1817" s="445"/>
      <c r="I1817" s="445"/>
      <c r="J1817" s="445"/>
      <c r="K1817" s="445"/>
      <c r="L1817" s="445"/>
      <c r="M1817" s="445"/>
      <c r="N1817" s="445"/>
      <c r="O1817" s="445"/>
      <c r="P1817" s="445"/>
    </row>
    <row r="1818" spans="1:16">
      <c r="A1818" s="595" t="s">
        <v>16560</v>
      </c>
      <c r="B1818" s="595" t="s">
        <v>16562</v>
      </c>
      <c r="C1818" s="445"/>
      <c r="D1818" s="445"/>
      <c r="E1818" s="445"/>
      <c r="F1818" s="445"/>
      <c r="G1818" s="445"/>
      <c r="H1818" s="445"/>
      <c r="I1818" s="445"/>
      <c r="J1818" s="445"/>
      <c r="K1818" s="445"/>
      <c r="L1818" s="445"/>
      <c r="M1818" s="445"/>
      <c r="N1818" s="445"/>
      <c r="O1818" s="445"/>
      <c r="P1818" s="445"/>
    </row>
    <row r="1819" spans="1:16">
      <c r="A1819" s="595" t="s">
        <v>1687</v>
      </c>
      <c r="B1819" s="595" t="s">
        <v>12087</v>
      </c>
      <c r="C1819" s="445"/>
      <c r="D1819" s="445"/>
      <c r="E1819" s="445"/>
      <c r="F1819" s="445"/>
      <c r="G1819" s="445"/>
      <c r="H1819" s="445"/>
      <c r="I1819" s="445"/>
      <c r="J1819" s="445"/>
      <c r="K1819" s="445"/>
      <c r="L1819" s="445"/>
      <c r="M1819" s="445"/>
      <c r="N1819" s="445"/>
      <c r="O1819" s="445"/>
      <c r="P1819" s="445"/>
    </row>
    <row r="1820" spans="1:16">
      <c r="A1820" s="595" t="s">
        <v>16563</v>
      </c>
      <c r="B1820" s="595" t="s">
        <v>6366</v>
      </c>
      <c r="C1820" s="595" t="s">
        <v>14156</v>
      </c>
      <c r="D1820" s="445"/>
      <c r="E1820" s="445"/>
      <c r="F1820" s="445"/>
      <c r="G1820" s="445"/>
      <c r="H1820" s="445"/>
      <c r="I1820" s="445"/>
      <c r="J1820" s="445"/>
      <c r="K1820" s="445"/>
      <c r="L1820" s="445"/>
      <c r="M1820" s="445"/>
      <c r="N1820" s="445"/>
      <c r="O1820" s="445"/>
      <c r="P1820" s="445"/>
    </row>
    <row r="1821" spans="1:16">
      <c r="A1821" s="595" t="s">
        <v>16564</v>
      </c>
      <c r="B1821" s="595" t="s">
        <v>14371</v>
      </c>
      <c r="C1821" s="595" t="s">
        <v>16565</v>
      </c>
      <c r="D1821" s="445"/>
      <c r="E1821" s="445"/>
      <c r="F1821" s="445"/>
      <c r="G1821" s="445"/>
      <c r="H1821" s="445"/>
      <c r="I1821" s="445"/>
      <c r="J1821" s="445"/>
      <c r="K1821" s="445"/>
      <c r="L1821" s="445"/>
      <c r="M1821" s="445"/>
      <c r="N1821" s="445"/>
      <c r="O1821" s="445"/>
      <c r="P1821" s="445"/>
    </row>
    <row r="1822" spans="1:16">
      <c r="A1822" s="595" t="s">
        <v>16568</v>
      </c>
      <c r="B1822" s="595" t="s">
        <v>16570</v>
      </c>
      <c r="C1822" s="595" t="s">
        <v>14995</v>
      </c>
      <c r="D1822" s="445"/>
      <c r="E1822" s="445"/>
      <c r="F1822" s="445"/>
      <c r="G1822" s="445"/>
      <c r="H1822" s="445"/>
      <c r="I1822" s="445"/>
      <c r="J1822" s="445"/>
      <c r="K1822" s="445"/>
      <c r="L1822" s="445"/>
      <c r="M1822" s="445"/>
      <c r="N1822" s="445"/>
      <c r="O1822" s="445"/>
      <c r="P1822" s="445"/>
    </row>
    <row r="1823" spans="1:16">
      <c r="A1823" s="595" t="s">
        <v>16571</v>
      </c>
      <c r="B1823" s="595" t="s">
        <v>3018</v>
      </c>
      <c r="C1823" s="445"/>
      <c r="D1823" s="445"/>
      <c r="E1823" s="445"/>
      <c r="F1823" s="445"/>
      <c r="G1823" s="445"/>
      <c r="H1823" s="445"/>
      <c r="I1823" s="445"/>
      <c r="J1823" s="445"/>
      <c r="K1823" s="445"/>
      <c r="L1823" s="445"/>
      <c r="M1823" s="445"/>
      <c r="N1823" s="445"/>
      <c r="O1823" s="445"/>
      <c r="P1823" s="445"/>
    </row>
    <row r="1824" spans="1:16">
      <c r="A1824" s="595" t="s">
        <v>6982</v>
      </c>
      <c r="B1824" s="595" t="s">
        <v>16572</v>
      </c>
      <c r="C1824" s="595" t="s">
        <v>16574</v>
      </c>
      <c r="D1824" s="595" t="s">
        <v>16575</v>
      </c>
      <c r="E1824" s="595" t="s">
        <v>6428</v>
      </c>
      <c r="F1824" s="445"/>
      <c r="G1824" s="445"/>
      <c r="H1824" s="445"/>
      <c r="I1824" s="445"/>
      <c r="J1824" s="445"/>
      <c r="K1824" s="445"/>
      <c r="L1824" s="445"/>
      <c r="M1824" s="445"/>
      <c r="N1824" s="445"/>
      <c r="O1824" s="445"/>
      <c r="P1824" s="445"/>
    </row>
    <row r="1825" spans="1:16">
      <c r="A1825" s="595" t="s">
        <v>8275</v>
      </c>
      <c r="B1825" s="595" t="s">
        <v>6621</v>
      </c>
      <c r="C1825" s="595" t="s">
        <v>16576</v>
      </c>
      <c r="D1825" s="595" t="s">
        <v>16579</v>
      </c>
      <c r="E1825" s="445"/>
      <c r="F1825" s="445"/>
      <c r="G1825" s="445"/>
      <c r="H1825" s="445"/>
      <c r="I1825" s="445"/>
      <c r="J1825" s="445"/>
      <c r="K1825" s="445"/>
      <c r="L1825" s="445"/>
      <c r="M1825" s="445"/>
      <c r="N1825" s="445"/>
      <c r="O1825" s="445"/>
      <c r="P1825" s="445"/>
    </row>
    <row r="1826" spans="1:16">
      <c r="A1826" s="595" t="s">
        <v>13540</v>
      </c>
      <c r="B1826" s="595" t="s">
        <v>2641</v>
      </c>
      <c r="C1826" s="595" t="s">
        <v>10771</v>
      </c>
      <c r="D1826" s="595" t="s">
        <v>13378</v>
      </c>
      <c r="E1826" s="445"/>
      <c r="F1826" s="445"/>
      <c r="G1826" s="445"/>
      <c r="H1826" s="445"/>
      <c r="I1826" s="445"/>
      <c r="J1826" s="445"/>
      <c r="K1826" s="445"/>
      <c r="L1826" s="445"/>
      <c r="M1826" s="445"/>
      <c r="N1826" s="445"/>
      <c r="O1826" s="445"/>
      <c r="P1826" s="445"/>
    </row>
    <row r="1827" spans="1:16">
      <c r="A1827" s="595" t="s">
        <v>6311</v>
      </c>
      <c r="B1827" s="595" t="s">
        <v>13407</v>
      </c>
      <c r="C1827" s="595" t="s">
        <v>12983</v>
      </c>
      <c r="D1827" s="595" t="s">
        <v>12865</v>
      </c>
      <c r="E1827" s="595" t="s">
        <v>16580</v>
      </c>
      <c r="F1827" s="445"/>
      <c r="G1827" s="445"/>
      <c r="H1827" s="445"/>
      <c r="I1827" s="445"/>
      <c r="J1827" s="445"/>
      <c r="K1827" s="445"/>
      <c r="L1827" s="445"/>
      <c r="M1827" s="445"/>
      <c r="N1827" s="445"/>
      <c r="O1827" s="445"/>
      <c r="P1827" s="445"/>
    </row>
    <row r="1828" spans="1:16">
      <c r="A1828" s="595" t="s">
        <v>12734</v>
      </c>
      <c r="B1828" s="595" t="s">
        <v>6625</v>
      </c>
      <c r="C1828" s="445"/>
      <c r="D1828" s="445"/>
      <c r="E1828" s="445"/>
      <c r="F1828" s="445"/>
      <c r="G1828" s="445"/>
      <c r="H1828" s="445"/>
      <c r="I1828" s="445"/>
      <c r="J1828" s="445"/>
      <c r="K1828" s="445"/>
      <c r="L1828" s="445"/>
      <c r="M1828" s="445"/>
      <c r="N1828" s="445"/>
      <c r="O1828" s="445"/>
      <c r="P1828" s="445"/>
    </row>
    <row r="1829" spans="1:16">
      <c r="A1829" s="595" t="s">
        <v>16581</v>
      </c>
      <c r="B1829" s="595" t="s">
        <v>6104</v>
      </c>
      <c r="C1829" s="445"/>
      <c r="D1829" s="445"/>
      <c r="E1829" s="445"/>
      <c r="F1829" s="445"/>
      <c r="G1829" s="445"/>
      <c r="H1829" s="445"/>
      <c r="I1829" s="445"/>
      <c r="J1829" s="445"/>
      <c r="K1829" s="445"/>
      <c r="L1829" s="445"/>
      <c r="M1829" s="445"/>
      <c r="N1829" s="445"/>
      <c r="O1829" s="445"/>
      <c r="P1829" s="445"/>
    </row>
    <row r="1830" spans="1:16">
      <c r="A1830" s="595" t="s">
        <v>16582</v>
      </c>
      <c r="B1830" s="595" t="s">
        <v>16583</v>
      </c>
      <c r="C1830" s="595" t="s">
        <v>16585</v>
      </c>
      <c r="D1830" s="595" t="s">
        <v>3911</v>
      </c>
      <c r="E1830" s="445"/>
      <c r="F1830" s="445"/>
      <c r="G1830" s="445"/>
      <c r="H1830" s="445"/>
      <c r="I1830" s="445"/>
      <c r="J1830" s="445"/>
      <c r="K1830" s="445"/>
      <c r="L1830" s="445"/>
      <c r="M1830" s="445"/>
      <c r="N1830" s="445"/>
      <c r="O1830" s="445"/>
      <c r="P1830" s="445"/>
    </row>
    <row r="1831" spans="1:16">
      <c r="A1831" s="595" t="s">
        <v>11407</v>
      </c>
      <c r="B1831" s="595" t="s">
        <v>14688</v>
      </c>
      <c r="C1831" s="595" t="s">
        <v>15712</v>
      </c>
      <c r="D1831" s="595" t="s">
        <v>16586</v>
      </c>
      <c r="E1831" s="595" t="s">
        <v>9924</v>
      </c>
      <c r="F1831" s="445"/>
      <c r="G1831" s="445"/>
      <c r="H1831" s="445"/>
      <c r="I1831" s="445"/>
      <c r="J1831" s="445"/>
      <c r="K1831" s="445"/>
      <c r="L1831" s="445"/>
      <c r="M1831" s="445"/>
      <c r="N1831" s="445"/>
      <c r="O1831" s="445"/>
      <c r="P1831" s="445"/>
    </row>
    <row r="1832" spans="1:16">
      <c r="A1832" s="595" t="s">
        <v>16587</v>
      </c>
      <c r="B1832" s="595" t="s">
        <v>12477</v>
      </c>
      <c r="C1832" s="445"/>
      <c r="D1832" s="445"/>
      <c r="E1832" s="445"/>
      <c r="F1832" s="445"/>
      <c r="G1832" s="445"/>
      <c r="H1832" s="445"/>
      <c r="I1832" s="445"/>
      <c r="J1832" s="445"/>
      <c r="K1832" s="445"/>
      <c r="L1832" s="445"/>
      <c r="M1832" s="445"/>
      <c r="N1832" s="445"/>
      <c r="O1832" s="445"/>
      <c r="P1832" s="445"/>
    </row>
    <row r="1833" spans="1:16">
      <c r="A1833" s="595" t="s">
        <v>16588</v>
      </c>
      <c r="B1833" s="595" t="s">
        <v>16589</v>
      </c>
      <c r="C1833" s="595" t="s">
        <v>16590</v>
      </c>
      <c r="D1833" s="595" t="s">
        <v>16592</v>
      </c>
      <c r="E1833" s="595" t="s">
        <v>12000</v>
      </c>
      <c r="F1833" s="445"/>
      <c r="G1833" s="445"/>
      <c r="H1833" s="445"/>
      <c r="I1833" s="445"/>
      <c r="J1833" s="445"/>
      <c r="K1833" s="445"/>
      <c r="L1833" s="445"/>
      <c r="M1833" s="445"/>
      <c r="N1833" s="445"/>
      <c r="O1833" s="445"/>
      <c r="P1833" s="445"/>
    </row>
    <row r="1834" spans="1:16">
      <c r="A1834" s="595" t="s">
        <v>15809</v>
      </c>
      <c r="B1834" s="595" t="s">
        <v>14688</v>
      </c>
      <c r="C1834" s="445"/>
      <c r="D1834" s="445"/>
      <c r="E1834" s="445"/>
      <c r="F1834" s="445"/>
      <c r="G1834" s="445"/>
      <c r="H1834" s="445"/>
      <c r="I1834" s="445"/>
      <c r="J1834" s="445"/>
      <c r="K1834" s="445"/>
      <c r="L1834" s="445"/>
      <c r="M1834" s="445"/>
      <c r="N1834" s="445"/>
      <c r="O1834" s="445"/>
      <c r="P1834" s="445"/>
    </row>
    <row r="1835" spans="1:16">
      <c r="A1835" s="595" t="s">
        <v>16596</v>
      </c>
      <c r="B1835" s="595" t="s">
        <v>4940</v>
      </c>
      <c r="C1835" s="595" t="s">
        <v>12544</v>
      </c>
      <c r="D1835" s="445"/>
      <c r="E1835" s="445"/>
      <c r="F1835" s="445"/>
      <c r="G1835" s="445"/>
      <c r="H1835" s="445"/>
      <c r="I1835" s="445"/>
      <c r="J1835" s="445"/>
      <c r="K1835" s="445"/>
      <c r="L1835" s="445"/>
      <c r="M1835" s="445"/>
      <c r="N1835" s="445"/>
      <c r="O1835" s="445"/>
      <c r="P1835" s="445"/>
    </row>
    <row r="1836" spans="1:16">
      <c r="A1836" s="595" t="s">
        <v>16598</v>
      </c>
      <c r="B1836" s="595" t="s">
        <v>16600</v>
      </c>
      <c r="C1836" s="595" t="s">
        <v>12544</v>
      </c>
      <c r="D1836" s="445"/>
      <c r="E1836" s="445"/>
      <c r="F1836" s="445"/>
      <c r="G1836" s="445"/>
      <c r="H1836" s="445"/>
      <c r="I1836" s="445"/>
      <c r="J1836" s="445"/>
      <c r="K1836" s="445"/>
      <c r="L1836" s="445"/>
      <c r="M1836" s="445"/>
      <c r="N1836" s="445"/>
      <c r="O1836" s="445"/>
      <c r="P1836" s="445"/>
    </row>
    <row r="1837" spans="1:16">
      <c r="A1837" s="595" t="s">
        <v>16602</v>
      </c>
      <c r="B1837" s="595" t="s">
        <v>3166</v>
      </c>
      <c r="C1837" s="445"/>
      <c r="D1837" s="445"/>
      <c r="E1837" s="445"/>
      <c r="F1837" s="445"/>
      <c r="G1837" s="445"/>
      <c r="H1837" s="445"/>
      <c r="I1837" s="445"/>
      <c r="J1837" s="445"/>
      <c r="K1837" s="445"/>
      <c r="L1837" s="445"/>
      <c r="M1837" s="445"/>
      <c r="N1837" s="445"/>
      <c r="O1837" s="445"/>
      <c r="P1837" s="445"/>
    </row>
    <row r="1838" spans="1:16">
      <c r="A1838" s="595" t="s">
        <v>16604</v>
      </c>
      <c r="B1838" s="595" t="s">
        <v>6758</v>
      </c>
      <c r="C1838" s="445"/>
      <c r="D1838" s="445"/>
      <c r="E1838" s="445"/>
      <c r="F1838" s="445"/>
      <c r="G1838" s="445"/>
      <c r="H1838" s="445"/>
      <c r="I1838" s="445"/>
      <c r="J1838" s="445"/>
      <c r="K1838" s="445"/>
      <c r="L1838" s="445"/>
      <c r="M1838" s="445"/>
      <c r="N1838" s="445"/>
      <c r="O1838" s="445"/>
      <c r="P1838" s="445"/>
    </row>
    <row r="1839" spans="1:16">
      <c r="A1839" s="595" t="s">
        <v>12968</v>
      </c>
      <c r="B1839" s="595" t="s">
        <v>15868</v>
      </c>
      <c r="C1839" s="595" t="s">
        <v>12544</v>
      </c>
      <c r="D1839" s="595" t="s">
        <v>16607</v>
      </c>
      <c r="E1839" s="445"/>
      <c r="F1839" s="445"/>
      <c r="G1839" s="445"/>
      <c r="H1839" s="445"/>
      <c r="I1839" s="445"/>
      <c r="J1839" s="445"/>
      <c r="K1839" s="445"/>
      <c r="L1839" s="445"/>
      <c r="M1839" s="445"/>
      <c r="N1839" s="445"/>
      <c r="O1839" s="445"/>
      <c r="P1839" s="445"/>
    </row>
    <row r="1840" spans="1:16">
      <c r="A1840" s="595" t="s">
        <v>15408</v>
      </c>
      <c r="B1840" s="595" t="s">
        <v>939</v>
      </c>
      <c r="C1840" s="445"/>
      <c r="D1840" s="445"/>
      <c r="E1840" s="445"/>
      <c r="F1840" s="445"/>
      <c r="G1840" s="445"/>
      <c r="H1840" s="445"/>
      <c r="I1840" s="445"/>
      <c r="J1840" s="445"/>
      <c r="K1840" s="445"/>
      <c r="L1840" s="445"/>
      <c r="M1840" s="445"/>
      <c r="N1840" s="445"/>
      <c r="O1840" s="445"/>
      <c r="P1840" s="445"/>
    </row>
    <row r="1841" spans="1:16">
      <c r="A1841" s="595" t="s">
        <v>16611</v>
      </c>
      <c r="B1841" s="595" t="s">
        <v>12544</v>
      </c>
      <c r="C1841" s="595" t="s">
        <v>13578</v>
      </c>
      <c r="D1841" s="445"/>
      <c r="E1841" s="445"/>
      <c r="F1841" s="445"/>
      <c r="G1841" s="445"/>
      <c r="H1841" s="445"/>
      <c r="I1841" s="445"/>
      <c r="J1841" s="445"/>
      <c r="K1841" s="445"/>
      <c r="L1841" s="445"/>
      <c r="M1841" s="445"/>
      <c r="N1841" s="445"/>
      <c r="O1841" s="445"/>
      <c r="P1841" s="445"/>
    </row>
    <row r="1842" spans="1:16">
      <c r="A1842" s="595" t="s">
        <v>5621</v>
      </c>
      <c r="B1842" s="595" t="s">
        <v>1756</v>
      </c>
      <c r="C1842" s="445"/>
      <c r="D1842" s="445"/>
      <c r="E1842" s="445"/>
      <c r="F1842" s="445"/>
      <c r="G1842" s="445"/>
      <c r="H1842" s="445"/>
      <c r="I1842" s="445"/>
      <c r="J1842" s="445"/>
      <c r="K1842" s="445"/>
      <c r="L1842" s="445"/>
      <c r="M1842" s="445"/>
      <c r="N1842" s="445"/>
      <c r="O1842" s="445"/>
      <c r="P1842" s="445"/>
    </row>
    <row r="1843" spans="1:16">
      <c r="A1843" s="595" t="s">
        <v>16614</v>
      </c>
      <c r="B1843" s="595" t="s">
        <v>16615</v>
      </c>
      <c r="C1843" s="445"/>
      <c r="D1843" s="445"/>
      <c r="E1843" s="445"/>
      <c r="F1843" s="445"/>
      <c r="G1843" s="445"/>
      <c r="H1843" s="445"/>
      <c r="I1843" s="445"/>
      <c r="J1843" s="445"/>
      <c r="K1843" s="445"/>
      <c r="L1843" s="445"/>
      <c r="M1843" s="445"/>
      <c r="N1843" s="445"/>
      <c r="O1843" s="445"/>
      <c r="P1843" s="445"/>
    </row>
    <row r="1844" spans="1:16">
      <c r="A1844" s="595" t="s">
        <v>16616</v>
      </c>
      <c r="B1844" s="595" t="s">
        <v>1794</v>
      </c>
      <c r="C1844" s="595" t="s">
        <v>12304</v>
      </c>
      <c r="D1844" s="595" t="s">
        <v>16617</v>
      </c>
      <c r="E1844" s="595" t="s">
        <v>14820</v>
      </c>
      <c r="F1844" s="445"/>
      <c r="G1844" s="445"/>
      <c r="H1844" s="445"/>
      <c r="I1844" s="445"/>
      <c r="J1844" s="445"/>
      <c r="K1844" s="445"/>
      <c r="L1844" s="445"/>
      <c r="M1844" s="445"/>
      <c r="N1844" s="445"/>
      <c r="O1844" s="445"/>
      <c r="P1844" s="445"/>
    </row>
    <row r="1845" spans="1:16">
      <c r="A1845" s="595" t="s">
        <v>16618</v>
      </c>
      <c r="B1845" s="595" t="s">
        <v>16619</v>
      </c>
      <c r="C1845" s="595" t="s">
        <v>16620</v>
      </c>
      <c r="D1845" s="445"/>
      <c r="E1845" s="445"/>
      <c r="F1845" s="445"/>
      <c r="G1845" s="445"/>
      <c r="H1845" s="445"/>
      <c r="I1845" s="445"/>
      <c r="J1845" s="445"/>
      <c r="K1845" s="445"/>
      <c r="L1845" s="445"/>
      <c r="M1845" s="445"/>
      <c r="N1845" s="445"/>
      <c r="O1845" s="445"/>
      <c r="P1845" s="445"/>
    </row>
    <row r="1846" spans="1:16">
      <c r="A1846" s="595" t="s">
        <v>16621</v>
      </c>
      <c r="B1846" s="595" t="s">
        <v>14299</v>
      </c>
      <c r="C1846" s="445"/>
      <c r="D1846" s="445"/>
      <c r="E1846" s="445"/>
      <c r="F1846" s="445"/>
      <c r="G1846" s="445"/>
      <c r="H1846" s="445"/>
      <c r="I1846" s="445"/>
      <c r="J1846" s="445"/>
      <c r="K1846" s="445"/>
      <c r="L1846" s="445"/>
      <c r="M1846" s="445"/>
      <c r="N1846" s="445"/>
      <c r="O1846" s="445"/>
      <c r="P1846" s="445"/>
    </row>
    <row r="1847" spans="1:16">
      <c r="A1847" s="595" t="s">
        <v>16622</v>
      </c>
      <c r="B1847" s="595" t="s">
        <v>16623</v>
      </c>
      <c r="C1847" s="595" t="s">
        <v>10840</v>
      </c>
      <c r="D1847" s="595" t="s">
        <v>5991</v>
      </c>
      <c r="E1847" s="595" t="s">
        <v>11579</v>
      </c>
      <c r="F1847" s="595" t="s">
        <v>16624</v>
      </c>
      <c r="G1847" s="445"/>
      <c r="H1847" s="445"/>
      <c r="I1847" s="445"/>
      <c r="J1847" s="445"/>
      <c r="K1847" s="445"/>
      <c r="L1847" s="445"/>
      <c r="M1847" s="445"/>
      <c r="N1847" s="445"/>
      <c r="O1847" s="445"/>
      <c r="P1847" s="445"/>
    </row>
    <row r="1848" spans="1:16">
      <c r="A1848" s="595" t="s">
        <v>16626</v>
      </c>
      <c r="B1848" s="595" t="s">
        <v>16627</v>
      </c>
      <c r="C1848" s="445"/>
      <c r="D1848" s="445"/>
      <c r="E1848" s="445"/>
      <c r="F1848" s="445"/>
      <c r="G1848" s="445"/>
      <c r="H1848" s="445"/>
      <c r="I1848" s="445"/>
      <c r="J1848" s="445"/>
      <c r="K1848" s="445"/>
      <c r="L1848" s="445"/>
      <c r="M1848" s="445"/>
      <c r="N1848" s="445"/>
      <c r="O1848" s="445"/>
      <c r="P1848" s="445"/>
    </row>
    <row r="1849" spans="1:16">
      <c r="A1849" s="595" t="s">
        <v>841</v>
      </c>
      <c r="B1849" s="595" t="s">
        <v>16628</v>
      </c>
      <c r="C1849" s="445"/>
      <c r="D1849" s="445"/>
      <c r="E1849" s="445"/>
      <c r="F1849" s="445"/>
      <c r="G1849" s="445"/>
      <c r="H1849" s="445"/>
      <c r="I1849" s="445"/>
      <c r="J1849" s="445"/>
      <c r="K1849" s="445"/>
      <c r="L1849" s="445"/>
      <c r="M1849" s="445"/>
      <c r="N1849" s="445"/>
      <c r="O1849" s="445"/>
      <c r="P1849" s="445"/>
    </row>
    <row r="1850" spans="1:16">
      <c r="A1850" s="595" t="s">
        <v>16629</v>
      </c>
      <c r="B1850" s="595" t="s">
        <v>16631</v>
      </c>
      <c r="C1850" s="445"/>
      <c r="D1850" s="445"/>
      <c r="E1850" s="445"/>
      <c r="F1850" s="445"/>
      <c r="G1850" s="445"/>
      <c r="H1850" s="445"/>
      <c r="I1850" s="445"/>
      <c r="J1850" s="445"/>
      <c r="K1850" s="445"/>
      <c r="L1850" s="445"/>
      <c r="M1850" s="445"/>
      <c r="N1850" s="445"/>
      <c r="O1850" s="445"/>
      <c r="P1850" s="445"/>
    </row>
    <row r="1851" spans="1:16">
      <c r="A1851" s="595" t="s">
        <v>2833</v>
      </c>
      <c r="B1851" s="595" t="s">
        <v>16632</v>
      </c>
      <c r="C1851" s="595" t="s">
        <v>6906</v>
      </c>
      <c r="D1851" s="595" t="s">
        <v>16636</v>
      </c>
      <c r="E1851" s="595" t="s">
        <v>2556</v>
      </c>
      <c r="F1851" s="445"/>
      <c r="G1851" s="445"/>
      <c r="H1851" s="445"/>
      <c r="I1851" s="445"/>
      <c r="J1851" s="445"/>
      <c r="K1851" s="445"/>
      <c r="L1851" s="445"/>
      <c r="M1851" s="445"/>
      <c r="N1851" s="445"/>
      <c r="O1851" s="445"/>
      <c r="P1851" s="445"/>
    </row>
    <row r="1852" spans="1:16">
      <c r="A1852" s="595" t="s">
        <v>13363</v>
      </c>
      <c r="B1852" s="595" t="s">
        <v>16639</v>
      </c>
      <c r="C1852" s="595" t="s">
        <v>16641</v>
      </c>
      <c r="D1852" s="595" t="s">
        <v>16642</v>
      </c>
      <c r="E1852" s="445"/>
      <c r="F1852" s="445"/>
      <c r="G1852" s="445"/>
      <c r="H1852" s="445"/>
      <c r="I1852" s="445"/>
      <c r="J1852" s="445"/>
      <c r="K1852" s="445"/>
      <c r="L1852" s="445"/>
      <c r="M1852" s="445"/>
      <c r="N1852" s="445"/>
      <c r="O1852" s="445"/>
      <c r="P1852" s="445"/>
    </row>
    <row r="1853" spans="1:16">
      <c r="A1853" s="595" t="s">
        <v>16643</v>
      </c>
      <c r="B1853" s="595" t="s">
        <v>16646</v>
      </c>
      <c r="C1853" s="445"/>
      <c r="D1853" s="445"/>
      <c r="E1853" s="445"/>
      <c r="F1853" s="445"/>
      <c r="G1853" s="445"/>
      <c r="H1853" s="445"/>
      <c r="I1853" s="445"/>
      <c r="J1853" s="445"/>
      <c r="K1853" s="445"/>
      <c r="L1853" s="445"/>
      <c r="M1853" s="445"/>
      <c r="N1853" s="445"/>
      <c r="O1853" s="445"/>
      <c r="P1853" s="445"/>
    </row>
    <row r="1854" spans="1:16">
      <c r="A1854" s="595" t="s">
        <v>16647</v>
      </c>
      <c r="B1854" s="595" t="s">
        <v>16649</v>
      </c>
      <c r="C1854" s="445"/>
      <c r="D1854" s="445"/>
      <c r="E1854" s="445"/>
      <c r="F1854" s="445"/>
      <c r="G1854" s="445"/>
      <c r="H1854" s="445"/>
      <c r="I1854" s="445"/>
      <c r="J1854" s="445"/>
      <c r="K1854" s="445"/>
      <c r="L1854" s="445"/>
      <c r="M1854" s="445"/>
      <c r="N1854" s="445"/>
      <c r="O1854" s="445"/>
      <c r="P1854" s="445"/>
    </row>
    <row r="1855" spans="1:16">
      <c r="A1855" s="595" t="s">
        <v>16650</v>
      </c>
      <c r="B1855" s="595" t="s">
        <v>16651</v>
      </c>
      <c r="C1855" s="595" t="s">
        <v>5305</v>
      </c>
      <c r="D1855" s="445"/>
      <c r="E1855" s="445"/>
      <c r="F1855" s="445"/>
      <c r="G1855" s="445"/>
      <c r="H1855" s="445"/>
      <c r="I1855" s="445"/>
      <c r="J1855" s="445"/>
      <c r="K1855" s="445"/>
      <c r="L1855" s="445"/>
      <c r="M1855" s="445"/>
      <c r="N1855" s="445"/>
      <c r="O1855" s="445"/>
      <c r="P1855" s="445"/>
    </row>
    <row r="1856" spans="1:16">
      <c r="A1856" s="595" t="s">
        <v>13416</v>
      </c>
      <c r="B1856" s="595" t="s">
        <v>8087</v>
      </c>
      <c r="C1856" s="595" t="s">
        <v>16508</v>
      </c>
      <c r="D1856" s="595" t="s">
        <v>6733</v>
      </c>
      <c r="E1856" s="445"/>
      <c r="F1856" s="445"/>
      <c r="G1856" s="445"/>
      <c r="H1856" s="445"/>
      <c r="I1856" s="445"/>
      <c r="J1856" s="445"/>
      <c r="K1856" s="445"/>
      <c r="L1856" s="445"/>
      <c r="M1856" s="445"/>
      <c r="N1856" s="445"/>
      <c r="O1856" s="445"/>
      <c r="P1856" s="445"/>
    </row>
    <row r="1857" spans="1:16">
      <c r="A1857" s="595" t="s">
        <v>3319</v>
      </c>
      <c r="B1857" s="595" t="s">
        <v>15093</v>
      </c>
      <c r="C1857" s="595" t="s">
        <v>16653</v>
      </c>
      <c r="D1857" s="445"/>
      <c r="E1857" s="445"/>
      <c r="F1857" s="445"/>
      <c r="G1857" s="445"/>
      <c r="H1857" s="445"/>
      <c r="I1857" s="445"/>
      <c r="J1857" s="445"/>
      <c r="K1857" s="445"/>
      <c r="L1857" s="445"/>
      <c r="M1857" s="445"/>
      <c r="N1857" s="445"/>
      <c r="O1857" s="445"/>
      <c r="P1857" s="445"/>
    </row>
    <row r="1858" spans="1:16">
      <c r="A1858" s="595" t="s">
        <v>4541</v>
      </c>
      <c r="B1858" s="595" t="s">
        <v>16654</v>
      </c>
      <c r="C1858" s="595" t="s">
        <v>4388</v>
      </c>
      <c r="D1858" s="595" t="s">
        <v>14018</v>
      </c>
      <c r="E1858" s="445"/>
      <c r="F1858" s="445"/>
      <c r="G1858" s="445"/>
      <c r="H1858" s="445"/>
      <c r="I1858" s="445"/>
      <c r="J1858" s="445"/>
      <c r="K1858" s="445"/>
      <c r="L1858" s="445"/>
      <c r="M1858" s="445"/>
      <c r="N1858" s="445"/>
      <c r="O1858" s="445"/>
      <c r="P1858" s="445"/>
    </row>
    <row r="1859" spans="1:16">
      <c r="A1859" s="595" t="s">
        <v>15611</v>
      </c>
      <c r="B1859" s="595" t="s">
        <v>16656</v>
      </c>
      <c r="C1859" s="445"/>
      <c r="D1859" s="445"/>
      <c r="E1859" s="445"/>
      <c r="F1859" s="445"/>
      <c r="G1859" s="445"/>
      <c r="H1859" s="445"/>
      <c r="I1859" s="445"/>
      <c r="J1859" s="445"/>
      <c r="K1859" s="445"/>
      <c r="L1859" s="445"/>
      <c r="M1859" s="445"/>
      <c r="N1859" s="445"/>
      <c r="O1859" s="445"/>
      <c r="P1859" s="445"/>
    </row>
    <row r="1860" spans="1:16">
      <c r="A1860" s="595" t="s">
        <v>16658</v>
      </c>
      <c r="B1860" s="595" t="s">
        <v>16660</v>
      </c>
      <c r="C1860" s="445"/>
      <c r="D1860" s="445"/>
      <c r="E1860" s="445"/>
      <c r="F1860" s="445"/>
      <c r="G1860" s="445"/>
      <c r="H1860" s="445"/>
      <c r="I1860" s="445"/>
      <c r="J1860" s="445"/>
      <c r="K1860" s="445"/>
      <c r="L1860" s="445"/>
      <c r="M1860" s="445"/>
      <c r="N1860" s="445"/>
      <c r="O1860" s="445"/>
      <c r="P1860" s="445"/>
    </row>
    <row r="1861" spans="1:16">
      <c r="A1861" s="595" t="s">
        <v>3677</v>
      </c>
      <c r="B1861" s="595" t="s">
        <v>2444</v>
      </c>
      <c r="C1861" s="445"/>
      <c r="D1861" s="445"/>
      <c r="E1861" s="445"/>
      <c r="F1861" s="445"/>
      <c r="G1861" s="445"/>
      <c r="H1861" s="445"/>
      <c r="I1861" s="445"/>
      <c r="J1861" s="445"/>
      <c r="K1861" s="445"/>
      <c r="L1861" s="445"/>
      <c r="M1861" s="445"/>
      <c r="N1861" s="445"/>
      <c r="O1861" s="445"/>
      <c r="P1861" s="445"/>
    </row>
    <row r="1862" spans="1:16">
      <c r="A1862" s="595" t="s">
        <v>9295</v>
      </c>
      <c r="B1862" s="595" t="s">
        <v>16661</v>
      </c>
      <c r="C1862" s="445"/>
      <c r="D1862" s="445"/>
      <c r="E1862" s="445"/>
      <c r="F1862" s="445"/>
      <c r="G1862" s="445"/>
      <c r="H1862" s="445"/>
      <c r="I1862" s="445"/>
      <c r="J1862" s="445"/>
      <c r="K1862" s="445"/>
      <c r="L1862" s="445"/>
      <c r="M1862" s="445"/>
      <c r="N1862" s="445"/>
      <c r="O1862" s="445"/>
      <c r="P1862" s="445"/>
    </row>
    <row r="1863" spans="1:16">
      <c r="A1863" s="595" t="s">
        <v>13846</v>
      </c>
      <c r="B1863" s="595" t="s">
        <v>16662</v>
      </c>
      <c r="C1863" s="445"/>
      <c r="D1863" s="445"/>
      <c r="E1863" s="445"/>
      <c r="F1863" s="445"/>
      <c r="G1863" s="445"/>
      <c r="H1863" s="445"/>
      <c r="I1863" s="445"/>
      <c r="J1863" s="445"/>
      <c r="K1863" s="445"/>
      <c r="L1863" s="445"/>
      <c r="M1863" s="445"/>
      <c r="N1863" s="445"/>
      <c r="O1863" s="445"/>
      <c r="P1863" s="445"/>
    </row>
    <row r="1864" spans="1:16">
      <c r="A1864" s="595" t="s">
        <v>680</v>
      </c>
      <c r="B1864" s="595" t="s">
        <v>7100</v>
      </c>
      <c r="C1864" s="595" t="s">
        <v>3322</v>
      </c>
      <c r="D1864" s="595" t="s">
        <v>14903</v>
      </c>
      <c r="E1864" s="595" t="s">
        <v>16664</v>
      </c>
      <c r="F1864" s="445"/>
      <c r="G1864" s="445"/>
      <c r="H1864" s="445"/>
      <c r="I1864" s="445"/>
      <c r="J1864" s="445"/>
      <c r="K1864" s="445"/>
      <c r="L1864" s="445"/>
      <c r="M1864" s="445"/>
      <c r="N1864" s="445"/>
      <c r="O1864" s="445"/>
      <c r="P1864" s="445"/>
    </row>
    <row r="1865" spans="1:16">
      <c r="A1865" s="595" t="s">
        <v>16665</v>
      </c>
      <c r="B1865" s="595" t="s">
        <v>16667</v>
      </c>
      <c r="C1865" s="445"/>
      <c r="D1865" s="445"/>
      <c r="E1865" s="445"/>
      <c r="F1865" s="445"/>
      <c r="G1865" s="445"/>
      <c r="H1865" s="445"/>
      <c r="I1865" s="445"/>
      <c r="J1865" s="445"/>
      <c r="K1865" s="445"/>
      <c r="L1865" s="445"/>
      <c r="M1865" s="445"/>
      <c r="N1865" s="445"/>
      <c r="O1865" s="445"/>
      <c r="P1865" s="445"/>
    </row>
    <row r="1866" spans="1:16">
      <c r="A1866" s="595" t="s">
        <v>7279</v>
      </c>
      <c r="B1866" s="595" t="s">
        <v>4297</v>
      </c>
      <c r="C1866" s="595" t="s">
        <v>16668</v>
      </c>
      <c r="D1866" s="445"/>
      <c r="E1866" s="445"/>
      <c r="F1866" s="445"/>
      <c r="G1866" s="445"/>
      <c r="H1866" s="445"/>
      <c r="I1866" s="445"/>
      <c r="J1866" s="445"/>
      <c r="K1866" s="445"/>
      <c r="L1866" s="445"/>
      <c r="M1866" s="445"/>
      <c r="N1866" s="445"/>
      <c r="O1866" s="445"/>
      <c r="P1866" s="445"/>
    </row>
    <row r="1867" spans="1:16">
      <c r="A1867" s="595" t="s">
        <v>16669</v>
      </c>
      <c r="B1867" s="595" t="s">
        <v>16125</v>
      </c>
      <c r="C1867" s="595" t="s">
        <v>16667</v>
      </c>
      <c r="D1867" s="445"/>
      <c r="E1867" s="445"/>
      <c r="F1867" s="445"/>
      <c r="G1867" s="445"/>
      <c r="H1867" s="445"/>
      <c r="I1867" s="445"/>
      <c r="J1867" s="445"/>
      <c r="K1867" s="445"/>
      <c r="L1867" s="445"/>
      <c r="M1867" s="445"/>
      <c r="N1867" s="445"/>
      <c r="O1867" s="445"/>
      <c r="P1867" s="445"/>
    </row>
    <row r="1868" spans="1:16">
      <c r="A1868" s="595" t="s">
        <v>1771</v>
      </c>
      <c r="B1868" s="595" t="s">
        <v>3382</v>
      </c>
      <c r="C1868" s="595" t="s">
        <v>2726</v>
      </c>
      <c r="D1868" s="445"/>
      <c r="E1868" s="445"/>
      <c r="F1868" s="445"/>
      <c r="G1868" s="445"/>
      <c r="H1868" s="445"/>
      <c r="I1868" s="445"/>
      <c r="J1868" s="445"/>
      <c r="K1868" s="445"/>
      <c r="L1868" s="445"/>
      <c r="M1868" s="445"/>
      <c r="N1868" s="445"/>
      <c r="O1868" s="445"/>
      <c r="P1868" s="445"/>
    </row>
    <row r="1869" spans="1:16">
      <c r="A1869" s="595" t="s">
        <v>16671</v>
      </c>
      <c r="B1869" s="595" t="s">
        <v>12733</v>
      </c>
      <c r="C1869" s="595" t="s">
        <v>12544</v>
      </c>
      <c r="D1869" s="445"/>
      <c r="E1869" s="445"/>
      <c r="F1869" s="445"/>
      <c r="G1869" s="445"/>
      <c r="H1869" s="445"/>
      <c r="I1869" s="445"/>
      <c r="J1869" s="445"/>
      <c r="K1869" s="445"/>
      <c r="L1869" s="445"/>
      <c r="M1869" s="445"/>
      <c r="N1869" s="445"/>
      <c r="O1869" s="445"/>
      <c r="P1869" s="445"/>
    </row>
    <row r="1870" spans="1:16">
      <c r="A1870" s="595" t="s">
        <v>6538</v>
      </c>
      <c r="B1870" s="595" t="s">
        <v>10858</v>
      </c>
      <c r="C1870" s="595" t="s">
        <v>7777</v>
      </c>
      <c r="D1870" s="445"/>
      <c r="E1870" s="445"/>
      <c r="F1870" s="445"/>
      <c r="G1870" s="445"/>
      <c r="H1870" s="445"/>
      <c r="I1870" s="445"/>
      <c r="J1870" s="445"/>
      <c r="K1870" s="445"/>
      <c r="L1870" s="445"/>
      <c r="M1870" s="445"/>
      <c r="N1870" s="445"/>
      <c r="O1870" s="445"/>
      <c r="P1870" s="445"/>
    </row>
    <row r="1871" spans="1:16">
      <c r="A1871" s="595" t="s">
        <v>3195</v>
      </c>
      <c r="B1871" s="595" t="s">
        <v>16673</v>
      </c>
      <c r="C1871" s="595" t="s">
        <v>16675</v>
      </c>
      <c r="D1871" s="595" t="s">
        <v>10549</v>
      </c>
      <c r="E1871" s="445"/>
      <c r="F1871" s="445"/>
      <c r="G1871" s="445"/>
      <c r="H1871" s="445"/>
      <c r="I1871" s="445"/>
      <c r="J1871" s="445"/>
      <c r="K1871" s="445"/>
      <c r="L1871" s="445"/>
      <c r="M1871" s="445"/>
      <c r="N1871" s="445"/>
      <c r="O1871" s="445"/>
      <c r="P1871" s="445"/>
    </row>
    <row r="1872" spans="1:16">
      <c r="A1872" s="595" t="s">
        <v>11027</v>
      </c>
      <c r="B1872" s="595" t="s">
        <v>4149</v>
      </c>
      <c r="C1872" s="445"/>
      <c r="D1872" s="445"/>
      <c r="E1872" s="445"/>
      <c r="F1872" s="445"/>
      <c r="G1872" s="445"/>
      <c r="H1872" s="445"/>
      <c r="I1872" s="445"/>
      <c r="J1872" s="445"/>
      <c r="K1872" s="445"/>
      <c r="L1872" s="445"/>
      <c r="M1872" s="445"/>
      <c r="N1872" s="445"/>
      <c r="O1872" s="445"/>
      <c r="P1872" s="445"/>
    </row>
    <row r="1873" spans="1:16">
      <c r="A1873" s="595" t="s">
        <v>16676</v>
      </c>
      <c r="B1873" s="595" t="s">
        <v>2708</v>
      </c>
      <c r="C1873" s="595" t="s">
        <v>12904</v>
      </c>
      <c r="D1873" s="445"/>
      <c r="E1873" s="445"/>
      <c r="F1873" s="445"/>
      <c r="G1873" s="445"/>
      <c r="H1873" s="445"/>
      <c r="I1873" s="445"/>
      <c r="J1873" s="445"/>
      <c r="K1873" s="445"/>
      <c r="L1873" s="445"/>
      <c r="M1873" s="445"/>
      <c r="N1873" s="445"/>
      <c r="O1873" s="445"/>
      <c r="P1873" s="445"/>
    </row>
    <row r="1874" spans="1:16">
      <c r="A1874" s="595" t="s">
        <v>16677</v>
      </c>
      <c r="B1874" s="595" t="s">
        <v>8107</v>
      </c>
      <c r="C1874" s="445"/>
      <c r="D1874" s="445"/>
      <c r="E1874" s="445"/>
      <c r="F1874" s="445"/>
      <c r="G1874" s="445"/>
      <c r="H1874" s="445"/>
      <c r="I1874" s="445"/>
      <c r="J1874" s="445"/>
      <c r="K1874" s="445"/>
      <c r="L1874" s="445"/>
      <c r="M1874" s="445"/>
      <c r="N1874" s="445"/>
      <c r="O1874" s="445"/>
      <c r="P1874" s="445"/>
    </row>
    <row r="1875" spans="1:16">
      <c r="A1875" s="595" t="s">
        <v>1002</v>
      </c>
      <c r="B1875" s="595" t="s">
        <v>6733</v>
      </c>
      <c r="C1875" s="595" t="s">
        <v>933</v>
      </c>
      <c r="D1875" s="445"/>
      <c r="E1875" s="445"/>
      <c r="F1875" s="445"/>
      <c r="G1875" s="445"/>
      <c r="H1875" s="445"/>
      <c r="I1875" s="445"/>
      <c r="J1875" s="445"/>
      <c r="K1875" s="445"/>
      <c r="L1875" s="445"/>
      <c r="M1875" s="445"/>
      <c r="N1875" s="445"/>
      <c r="O1875" s="445"/>
      <c r="P1875" s="445"/>
    </row>
    <row r="1876" spans="1:16">
      <c r="A1876" s="595" t="s">
        <v>16678</v>
      </c>
      <c r="B1876" s="595" t="s">
        <v>1361</v>
      </c>
      <c r="C1876" s="595" t="s">
        <v>16680</v>
      </c>
      <c r="D1876" s="445"/>
      <c r="E1876" s="445"/>
      <c r="F1876" s="445"/>
      <c r="G1876" s="445"/>
      <c r="H1876" s="445"/>
      <c r="I1876" s="445"/>
      <c r="J1876" s="445"/>
      <c r="K1876" s="445"/>
      <c r="L1876" s="445"/>
      <c r="M1876" s="445"/>
      <c r="N1876" s="445"/>
      <c r="O1876" s="445"/>
      <c r="P1876" s="445"/>
    </row>
    <row r="1877" spans="1:16">
      <c r="A1877" s="595" t="s">
        <v>6600</v>
      </c>
      <c r="B1877" s="595" t="s">
        <v>11134</v>
      </c>
      <c r="C1877" s="445"/>
      <c r="D1877" s="445"/>
      <c r="E1877" s="445"/>
      <c r="F1877" s="445"/>
      <c r="G1877" s="445"/>
      <c r="H1877" s="445"/>
      <c r="I1877" s="445"/>
      <c r="J1877" s="445"/>
      <c r="K1877" s="445"/>
      <c r="L1877" s="445"/>
      <c r="M1877" s="445"/>
      <c r="N1877" s="445"/>
      <c r="O1877" s="445"/>
      <c r="P1877" s="445"/>
    </row>
    <row r="1878" spans="1:16">
      <c r="A1878" s="595" t="s">
        <v>168</v>
      </c>
      <c r="B1878" s="595" t="s">
        <v>3166</v>
      </c>
      <c r="C1878" s="445"/>
      <c r="D1878" s="445"/>
      <c r="E1878" s="445"/>
      <c r="F1878" s="445"/>
      <c r="G1878" s="445"/>
      <c r="H1878" s="445"/>
      <c r="I1878" s="445"/>
      <c r="J1878" s="445"/>
      <c r="K1878" s="445"/>
      <c r="L1878" s="445"/>
      <c r="M1878" s="445"/>
      <c r="N1878" s="445"/>
      <c r="O1878" s="445"/>
      <c r="P1878" s="445"/>
    </row>
    <row r="1879" spans="1:16">
      <c r="A1879" s="595" t="s">
        <v>15925</v>
      </c>
      <c r="B1879" s="595" t="s">
        <v>3065</v>
      </c>
      <c r="C1879" s="445"/>
      <c r="D1879" s="445"/>
      <c r="E1879" s="445"/>
      <c r="F1879" s="445"/>
      <c r="G1879" s="445"/>
      <c r="H1879" s="445"/>
      <c r="I1879" s="445"/>
      <c r="J1879" s="445"/>
      <c r="K1879" s="445"/>
      <c r="L1879" s="445"/>
      <c r="M1879" s="445"/>
      <c r="N1879" s="445"/>
      <c r="O1879" s="445"/>
      <c r="P1879" s="445"/>
    </row>
    <row r="1880" spans="1:16">
      <c r="A1880" s="595" t="s">
        <v>16681</v>
      </c>
      <c r="B1880" s="595" t="s">
        <v>3166</v>
      </c>
      <c r="C1880" s="445"/>
      <c r="D1880" s="445"/>
      <c r="E1880" s="445"/>
      <c r="F1880" s="445"/>
      <c r="G1880" s="445"/>
      <c r="H1880" s="445"/>
      <c r="I1880" s="445"/>
      <c r="J1880" s="445"/>
      <c r="K1880" s="445"/>
      <c r="L1880" s="445"/>
      <c r="M1880" s="445"/>
      <c r="N1880" s="445"/>
      <c r="O1880" s="445"/>
      <c r="P1880" s="445"/>
    </row>
    <row r="1881" spans="1:16">
      <c r="A1881" s="595" t="s">
        <v>16682</v>
      </c>
      <c r="B1881" s="595" t="s">
        <v>6979</v>
      </c>
      <c r="C1881" s="595" t="s">
        <v>16683</v>
      </c>
      <c r="D1881" s="595" t="s">
        <v>11316</v>
      </c>
      <c r="E1881" s="445"/>
      <c r="F1881" s="445"/>
      <c r="G1881" s="445"/>
      <c r="H1881" s="445"/>
      <c r="I1881" s="445"/>
      <c r="J1881" s="445"/>
      <c r="K1881" s="445"/>
      <c r="L1881" s="445"/>
      <c r="M1881" s="445"/>
      <c r="N1881" s="445"/>
      <c r="O1881" s="445"/>
      <c r="P1881" s="445"/>
    </row>
    <row r="1882" spans="1:16">
      <c r="A1882" s="595" t="s">
        <v>16684</v>
      </c>
      <c r="B1882" s="595" t="s">
        <v>249</v>
      </c>
      <c r="C1882" s="445"/>
      <c r="D1882" s="445"/>
      <c r="E1882" s="445"/>
      <c r="F1882" s="445"/>
      <c r="G1882" s="445"/>
      <c r="H1882" s="445"/>
      <c r="I1882" s="445"/>
      <c r="J1882" s="445"/>
      <c r="K1882" s="445"/>
      <c r="L1882" s="445"/>
      <c r="M1882" s="445"/>
      <c r="N1882" s="445"/>
      <c r="O1882" s="445"/>
      <c r="P1882" s="445"/>
    </row>
    <row r="1883" spans="1:16">
      <c r="A1883" s="595" t="s">
        <v>16685</v>
      </c>
      <c r="B1883" s="595" t="s">
        <v>14124</v>
      </c>
      <c r="C1883" s="595" t="s">
        <v>16686</v>
      </c>
      <c r="D1883" s="595" t="s">
        <v>5176</v>
      </c>
      <c r="E1883" s="445"/>
      <c r="F1883" s="445"/>
      <c r="G1883" s="445"/>
      <c r="H1883" s="445"/>
      <c r="I1883" s="445"/>
      <c r="J1883" s="445"/>
      <c r="K1883" s="445"/>
      <c r="L1883" s="445"/>
      <c r="M1883" s="445"/>
      <c r="N1883" s="445"/>
      <c r="O1883" s="445"/>
      <c r="P1883" s="445"/>
    </row>
    <row r="1884" spans="1:16">
      <c r="A1884" s="595" t="s">
        <v>9948</v>
      </c>
      <c r="B1884" s="595" t="s">
        <v>11025</v>
      </c>
      <c r="C1884" s="445"/>
      <c r="D1884" s="445"/>
      <c r="E1884" s="445"/>
      <c r="F1884" s="445"/>
      <c r="G1884" s="445"/>
      <c r="H1884" s="445"/>
      <c r="I1884" s="445"/>
      <c r="J1884" s="445"/>
      <c r="K1884" s="445"/>
      <c r="L1884" s="445"/>
      <c r="M1884" s="445"/>
      <c r="N1884" s="445"/>
      <c r="O1884" s="445"/>
      <c r="P1884" s="445"/>
    </row>
    <row r="1885" spans="1:16">
      <c r="A1885" s="595" t="s">
        <v>16687</v>
      </c>
      <c r="B1885" s="595" t="s">
        <v>7713</v>
      </c>
      <c r="C1885" s="595" t="s">
        <v>5001</v>
      </c>
      <c r="D1885" s="595" t="s">
        <v>16688</v>
      </c>
      <c r="E1885" s="445"/>
      <c r="F1885" s="445"/>
      <c r="G1885" s="445"/>
      <c r="H1885" s="445"/>
      <c r="I1885" s="445"/>
      <c r="J1885" s="445"/>
      <c r="K1885" s="445"/>
      <c r="L1885" s="445"/>
      <c r="M1885" s="445"/>
      <c r="N1885" s="445"/>
      <c r="O1885" s="445"/>
      <c r="P1885" s="445"/>
    </row>
    <row r="1886" spans="1:16">
      <c r="A1886" s="595" t="s">
        <v>16689</v>
      </c>
      <c r="B1886" s="595" t="s">
        <v>243</v>
      </c>
      <c r="C1886" s="595" t="s">
        <v>16028</v>
      </c>
      <c r="D1886" s="445"/>
      <c r="E1886" s="445"/>
      <c r="F1886" s="445"/>
      <c r="G1886" s="445"/>
      <c r="H1886" s="445"/>
      <c r="I1886" s="445"/>
      <c r="J1886" s="445"/>
      <c r="K1886" s="445"/>
      <c r="L1886" s="445"/>
      <c r="M1886" s="445"/>
      <c r="N1886" s="445"/>
      <c r="O1886" s="445"/>
      <c r="P1886" s="445"/>
    </row>
    <row r="1887" spans="1:16">
      <c r="A1887" s="595" t="s">
        <v>16691</v>
      </c>
      <c r="B1887" s="595" t="s">
        <v>8107</v>
      </c>
      <c r="C1887" s="445"/>
      <c r="D1887" s="445"/>
      <c r="E1887" s="445"/>
      <c r="F1887" s="445"/>
      <c r="G1887" s="445"/>
      <c r="H1887" s="445"/>
      <c r="I1887" s="445"/>
      <c r="J1887" s="445"/>
      <c r="K1887" s="445"/>
      <c r="L1887" s="445"/>
      <c r="M1887" s="445"/>
      <c r="N1887" s="445"/>
      <c r="O1887" s="445"/>
      <c r="P1887" s="445"/>
    </row>
    <row r="1888" spans="1:16">
      <c r="A1888" s="595" t="s">
        <v>16692</v>
      </c>
      <c r="B1888" s="595" t="s">
        <v>8107</v>
      </c>
      <c r="C1888" s="445"/>
      <c r="D1888" s="445"/>
      <c r="E1888" s="445"/>
      <c r="F1888" s="445"/>
      <c r="G1888" s="445"/>
      <c r="H1888" s="445"/>
      <c r="I1888" s="445"/>
      <c r="J1888" s="445"/>
      <c r="K1888" s="445"/>
      <c r="L1888" s="445"/>
      <c r="M1888" s="445"/>
      <c r="N1888" s="445"/>
      <c r="O1888" s="445"/>
      <c r="P1888" s="445"/>
    </row>
    <row r="1889" spans="1:16">
      <c r="A1889" s="595" t="s">
        <v>13209</v>
      </c>
      <c r="B1889" s="595" t="s">
        <v>16694</v>
      </c>
      <c r="C1889" s="595" t="s">
        <v>13161</v>
      </c>
      <c r="D1889" s="445"/>
      <c r="E1889" s="445"/>
      <c r="F1889" s="445"/>
      <c r="G1889" s="445"/>
      <c r="H1889" s="445"/>
      <c r="I1889" s="445"/>
      <c r="J1889" s="445"/>
      <c r="K1889" s="445"/>
      <c r="L1889" s="445"/>
      <c r="M1889" s="445"/>
      <c r="N1889" s="445"/>
      <c r="O1889" s="445"/>
      <c r="P1889" s="445"/>
    </row>
    <row r="1890" spans="1:16">
      <c r="A1890" s="595" t="s">
        <v>5929</v>
      </c>
      <c r="B1890" s="595" t="s">
        <v>9142</v>
      </c>
      <c r="C1890" s="595" t="s">
        <v>16695</v>
      </c>
      <c r="D1890" s="595" t="s">
        <v>16696</v>
      </c>
      <c r="E1890" s="595" t="s">
        <v>6398</v>
      </c>
      <c r="F1890" s="595" t="s">
        <v>7604</v>
      </c>
      <c r="G1890" s="595" t="s">
        <v>14235</v>
      </c>
      <c r="H1890" s="595" t="s">
        <v>16697</v>
      </c>
      <c r="I1890" s="595" t="s">
        <v>14271</v>
      </c>
      <c r="J1890" s="445"/>
      <c r="K1890" s="445"/>
      <c r="L1890" s="445"/>
      <c r="M1890" s="445"/>
      <c r="N1890" s="445"/>
      <c r="O1890" s="445"/>
      <c r="P1890" s="445"/>
    </row>
    <row r="1891" spans="1:16">
      <c r="A1891" s="595" t="s">
        <v>13097</v>
      </c>
      <c r="B1891" s="595" t="s">
        <v>12134</v>
      </c>
      <c r="C1891" s="595" t="s">
        <v>3635</v>
      </c>
      <c r="D1891" s="595" t="s">
        <v>16698</v>
      </c>
      <c r="E1891" s="445"/>
      <c r="F1891" s="445"/>
      <c r="G1891" s="445"/>
      <c r="H1891" s="445"/>
      <c r="I1891" s="445"/>
      <c r="J1891" s="445"/>
      <c r="K1891" s="445"/>
      <c r="L1891" s="445"/>
      <c r="M1891" s="445"/>
      <c r="N1891" s="445"/>
      <c r="O1891" s="445"/>
      <c r="P1891" s="445"/>
    </row>
    <row r="1892" spans="1:16">
      <c r="A1892" s="595" t="s">
        <v>2877</v>
      </c>
      <c r="B1892" s="595" t="s">
        <v>6905</v>
      </c>
      <c r="C1892" s="445"/>
      <c r="D1892" s="445"/>
      <c r="E1892" s="445"/>
      <c r="F1892" s="445"/>
      <c r="G1892" s="445"/>
      <c r="H1892" s="445"/>
      <c r="I1892" s="445"/>
      <c r="J1892" s="445"/>
      <c r="K1892" s="445"/>
      <c r="L1892" s="445"/>
      <c r="M1892" s="445"/>
      <c r="N1892" s="445"/>
      <c r="O1892" s="445"/>
      <c r="P1892" s="445"/>
    </row>
    <row r="1893" spans="1:16">
      <c r="A1893" s="595" t="s">
        <v>10665</v>
      </c>
      <c r="B1893" s="595" t="s">
        <v>5432</v>
      </c>
      <c r="C1893" s="595" t="s">
        <v>15988</v>
      </c>
      <c r="D1893" s="595" t="s">
        <v>14688</v>
      </c>
      <c r="E1893" s="445"/>
      <c r="F1893" s="445"/>
      <c r="G1893" s="445"/>
      <c r="H1893" s="445"/>
      <c r="I1893" s="445"/>
      <c r="J1893" s="445"/>
      <c r="K1893" s="445"/>
      <c r="L1893" s="445"/>
      <c r="M1893" s="445"/>
      <c r="N1893" s="445"/>
      <c r="O1893" s="445"/>
      <c r="P1893" s="445"/>
    </row>
    <row r="1894" spans="1:16">
      <c r="A1894" s="595" t="s">
        <v>16699</v>
      </c>
      <c r="B1894" s="595" t="s">
        <v>12837</v>
      </c>
      <c r="C1894" s="595" t="s">
        <v>16700</v>
      </c>
      <c r="D1894" s="595" t="s">
        <v>16702</v>
      </c>
      <c r="E1894" s="595" t="s">
        <v>3018</v>
      </c>
      <c r="F1894" s="595" t="s">
        <v>16704</v>
      </c>
      <c r="G1894" s="445"/>
      <c r="H1894" s="445"/>
      <c r="I1894" s="445"/>
      <c r="J1894" s="445"/>
      <c r="K1894" s="445"/>
      <c r="L1894" s="445"/>
      <c r="M1894" s="445"/>
      <c r="N1894" s="445"/>
      <c r="O1894" s="445"/>
      <c r="P1894" s="445"/>
    </row>
    <row r="1895" spans="1:16">
      <c r="A1895" s="595" t="s">
        <v>16705</v>
      </c>
      <c r="B1895" s="595" t="s">
        <v>12788</v>
      </c>
      <c r="C1895" s="595" t="s">
        <v>12275</v>
      </c>
      <c r="D1895" s="445"/>
      <c r="E1895" s="445"/>
      <c r="F1895" s="445"/>
      <c r="G1895" s="445"/>
      <c r="H1895" s="445"/>
      <c r="I1895" s="445"/>
      <c r="J1895" s="445"/>
      <c r="K1895" s="445"/>
      <c r="L1895" s="445"/>
      <c r="M1895" s="445"/>
      <c r="N1895" s="445"/>
      <c r="O1895" s="445"/>
      <c r="P1895" s="445"/>
    </row>
    <row r="1896" spans="1:16">
      <c r="A1896" s="595" t="s">
        <v>16706</v>
      </c>
      <c r="B1896" s="595" t="s">
        <v>16707</v>
      </c>
      <c r="C1896" s="595" t="s">
        <v>15769</v>
      </c>
      <c r="D1896" s="445"/>
      <c r="E1896" s="445"/>
      <c r="F1896" s="445"/>
      <c r="G1896" s="445"/>
      <c r="H1896" s="445"/>
      <c r="I1896" s="445"/>
      <c r="J1896" s="445"/>
      <c r="K1896" s="445"/>
      <c r="L1896" s="445"/>
      <c r="M1896" s="445"/>
      <c r="N1896" s="445"/>
      <c r="O1896" s="445"/>
      <c r="P1896" s="445"/>
    </row>
    <row r="1897" spans="1:16">
      <c r="A1897" s="595" t="s">
        <v>8091</v>
      </c>
      <c r="B1897" s="595" t="s">
        <v>16708</v>
      </c>
      <c r="C1897" s="445"/>
      <c r="D1897" s="445"/>
      <c r="E1897" s="445"/>
      <c r="F1897" s="445"/>
      <c r="G1897" s="445"/>
      <c r="H1897" s="445"/>
      <c r="I1897" s="445"/>
      <c r="J1897" s="445"/>
      <c r="K1897" s="445"/>
      <c r="L1897" s="445"/>
      <c r="M1897" s="445"/>
      <c r="N1897" s="445"/>
      <c r="O1897" s="445"/>
      <c r="P1897" s="445"/>
    </row>
    <row r="1898" spans="1:16">
      <c r="A1898" s="595" t="s">
        <v>16709</v>
      </c>
      <c r="B1898" s="595" t="s">
        <v>8952</v>
      </c>
      <c r="C1898" s="595" t="s">
        <v>16710</v>
      </c>
      <c r="D1898" s="445"/>
      <c r="E1898" s="445"/>
      <c r="F1898" s="445"/>
      <c r="G1898" s="445"/>
      <c r="H1898" s="445"/>
      <c r="I1898" s="445"/>
      <c r="J1898" s="445"/>
      <c r="K1898" s="445"/>
      <c r="L1898" s="445"/>
      <c r="M1898" s="445"/>
      <c r="N1898" s="445"/>
      <c r="O1898" s="445"/>
      <c r="P1898" s="445"/>
    </row>
    <row r="1899" spans="1:16">
      <c r="A1899" s="595" t="s">
        <v>10654</v>
      </c>
      <c r="B1899" s="595" t="s">
        <v>16711</v>
      </c>
      <c r="C1899" s="595" t="s">
        <v>16712</v>
      </c>
      <c r="D1899" s="595" t="s">
        <v>16714</v>
      </c>
      <c r="E1899" s="595" t="s">
        <v>16716</v>
      </c>
      <c r="F1899" s="595" t="s">
        <v>11083</v>
      </c>
      <c r="G1899" s="445"/>
      <c r="H1899" s="445"/>
      <c r="I1899" s="445"/>
      <c r="J1899" s="445"/>
      <c r="K1899" s="445"/>
      <c r="L1899" s="445"/>
      <c r="M1899" s="445"/>
      <c r="N1899" s="445"/>
      <c r="O1899" s="445"/>
      <c r="P1899" s="445"/>
    </row>
    <row r="1900" spans="1:16">
      <c r="A1900" s="595" t="s">
        <v>16717</v>
      </c>
      <c r="B1900" s="595" t="s">
        <v>16718</v>
      </c>
      <c r="C1900" s="595" t="s">
        <v>16719</v>
      </c>
      <c r="D1900" s="445"/>
      <c r="E1900" s="445"/>
      <c r="F1900" s="445"/>
      <c r="G1900" s="445"/>
      <c r="H1900" s="445"/>
      <c r="I1900" s="445"/>
      <c r="J1900" s="445"/>
      <c r="K1900" s="445"/>
      <c r="L1900" s="445"/>
      <c r="M1900" s="445"/>
      <c r="N1900" s="445"/>
      <c r="O1900" s="445"/>
      <c r="P1900" s="445"/>
    </row>
    <row r="1901" spans="1:16">
      <c r="A1901" s="595" t="s">
        <v>16722</v>
      </c>
      <c r="B1901" s="595" t="s">
        <v>16724</v>
      </c>
      <c r="C1901" s="595" t="s">
        <v>11130</v>
      </c>
      <c r="D1901" s="595" t="s">
        <v>16727</v>
      </c>
      <c r="E1901" s="595" t="s">
        <v>12517</v>
      </c>
      <c r="F1901" s="445"/>
      <c r="G1901" s="445"/>
      <c r="H1901" s="445"/>
      <c r="I1901" s="445"/>
      <c r="J1901" s="445"/>
      <c r="K1901" s="445"/>
      <c r="L1901" s="445"/>
      <c r="M1901" s="445"/>
      <c r="N1901" s="445"/>
      <c r="O1901" s="445"/>
      <c r="P1901" s="445"/>
    </row>
    <row r="1902" spans="1:16">
      <c r="A1902" s="595" t="s">
        <v>5175</v>
      </c>
      <c r="B1902" s="595" t="s">
        <v>12275</v>
      </c>
      <c r="C1902" s="445"/>
      <c r="D1902" s="445"/>
      <c r="E1902" s="445"/>
      <c r="F1902" s="445"/>
      <c r="G1902" s="445"/>
      <c r="H1902" s="445"/>
      <c r="I1902" s="445"/>
      <c r="J1902" s="445"/>
      <c r="K1902" s="445"/>
      <c r="L1902" s="445"/>
      <c r="M1902" s="445"/>
      <c r="N1902" s="445"/>
      <c r="O1902" s="445"/>
      <c r="P1902" s="445"/>
    </row>
    <row r="1903" spans="1:16">
      <c r="A1903" s="595" t="s">
        <v>3008</v>
      </c>
      <c r="B1903" s="595" t="s">
        <v>4434</v>
      </c>
      <c r="C1903" s="595" t="s">
        <v>14585</v>
      </c>
      <c r="D1903" s="595" t="s">
        <v>5246</v>
      </c>
      <c r="E1903" s="445"/>
      <c r="F1903" s="445"/>
      <c r="G1903" s="445"/>
      <c r="H1903" s="445"/>
      <c r="I1903" s="445"/>
      <c r="J1903" s="445"/>
      <c r="K1903" s="445"/>
      <c r="L1903" s="445"/>
      <c r="M1903" s="445"/>
      <c r="N1903" s="445"/>
      <c r="O1903" s="445"/>
      <c r="P1903" s="445"/>
    </row>
    <row r="1904" spans="1:16">
      <c r="A1904" s="595" t="s">
        <v>16729</v>
      </c>
      <c r="B1904" s="595" t="s">
        <v>12275</v>
      </c>
      <c r="C1904" s="445"/>
      <c r="D1904" s="445"/>
      <c r="E1904" s="445"/>
      <c r="F1904" s="445"/>
      <c r="G1904" s="445"/>
      <c r="H1904" s="445"/>
      <c r="I1904" s="445"/>
      <c r="J1904" s="445"/>
      <c r="K1904" s="445"/>
      <c r="L1904" s="445"/>
      <c r="M1904" s="445"/>
      <c r="N1904" s="445"/>
      <c r="O1904" s="445"/>
      <c r="P1904" s="445"/>
    </row>
    <row r="1905" spans="1:16">
      <c r="A1905" s="595" t="s">
        <v>16730</v>
      </c>
      <c r="B1905" s="595" t="s">
        <v>5509</v>
      </c>
      <c r="C1905" s="595" t="s">
        <v>12275</v>
      </c>
      <c r="D1905" s="445"/>
      <c r="E1905" s="445"/>
      <c r="F1905" s="445"/>
      <c r="G1905" s="445"/>
      <c r="H1905" s="445"/>
      <c r="I1905" s="445"/>
      <c r="J1905" s="445"/>
      <c r="K1905" s="445"/>
      <c r="L1905" s="445"/>
      <c r="M1905" s="445"/>
      <c r="N1905" s="445"/>
      <c r="O1905" s="445"/>
      <c r="P1905" s="445"/>
    </row>
    <row r="1906" spans="1:16">
      <c r="A1906" s="595" t="s">
        <v>16731</v>
      </c>
      <c r="B1906" s="595" t="s">
        <v>12275</v>
      </c>
      <c r="C1906" s="445"/>
      <c r="D1906" s="445"/>
      <c r="E1906" s="445"/>
      <c r="F1906" s="445"/>
      <c r="G1906" s="445"/>
      <c r="H1906" s="445"/>
      <c r="I1906" s="445"/>
      <c r="J1906" s="445"/>
      <c r="K1906" s="445"/>
      <c r="L1906" s="445"/>
      <c r="M1906" s="445"/>
      <c r="N1906" s="445"/>
      <c r="O1906" s="445"/>
      <c r="P1906" s="445"/>
    </row>
    <row r="1907" spans="1:16">
      <c r="A1907" s="595" t="s">
        <v>12035</v>
      </c>
      <c r="B1907" s="595" t="s">
        <v>13735</v>
      </c>
      <c r="C1907" s="595" t="s">
        <v>16732</v>
      </c>
      <c r="D1907" s="445"/>
      <c r="E1907" s="445"/>
      <c r="F1907" s="445"/>
      <c r="G1907" s="445"/>
      <c r="H1907" s="445"/>
      <c r="I1907" s="445"/>
      <c r="J1907" s="445"/>
      <c r="K1907" s="445"/>
      <c r="L1907" s="445"/>
      <c r="M1907" s="445"/>
      <c r="N1907" s="445"/>
      <c r="O1907" s="445"/>
      <c r="P1907" s="445"/>
    </row>
    <row r="1908" spans="1:16">
      <c r="A1908" s="595" t="s">
        <v>16734</v>
      </c>
      <c r="B1908" s="595" t="s">
        <v>2860</v>
      </c>
      <c r="C1908" s="595" t="s">
        <v>12275</v>
      </c>
      <c r="D1908" s="445"/>
      <c r="E1908" s="445"/>
      <c r="F1908" s="445"/>
      <c r="G1908" s="445"/>
      <c r="H1908" s="445"/>
      <c r="I1908" s="445"/>
      <c r="J1908" s="445"/>
      <c r="K1908" s="445"/>
      <c r="L1908" s="445"/>
      <c r="M1908" s="445"/>
      <c r="N1908" s="445"/>
      <c r="O1908" s="445"/>
      <c r="P1908" s="445"/>
    </row>
    <row r="1909" spans="1:16">
      <c r="A1909" s="595" t="s">
        <v>16735</v>
      </c>
      <c r="B1909" s="595" t="s">
        <v>16736</v>
      </c>
      <c r="C1909" s="445"/>
      <c r="D1909" s="445"/>
      <c r="E1909" s="445"/>
      <c r="F1909" s="445"/>
      <c r="G1909" s="445"/>
      <c r="H1909" s="445"/>
      <c r="I1909" s="445"/>
      <c r="J1909" s="445"/>
      <c r="K1909" s="445"/>
      <c r="L1909" s="445"/>
      <c r="M1909" s="445"/>
      <c r="N1909" s="445"/>
      <c r="O1909" s="445"/>
      <c r="P1909" s="445"/>
    </row>
    <row r="1910" spans="1:16">
      <c r="A1910" s="595" t="s">
        <v>16737</v>
      </c>
      <c r="B1910" s="595" t="s">
        <v>3300</v>
      </c>
      <c r="C1910" s="595" t="s">
        <v>12984</v>
      </c>
      <c r="D1910" s="445"/>
      <c r="E1910" s="445"/>
      <c r="F1910" s="445"/>
      <c r="G1910" s="445"/>
      <c r="H1910" s="445"/>
      <c r="I1910" s="445"/>
      <c r="J1910" s="445"/>
      <c r="K1910" s="445"/>
      <c r="L1910" s="445"/>
      <c r="M1910" s="445"/>
      <c r="N1910" s="445"/>
      <c r="O1910" s="445"/>
      <c r="P1910" s="445"/>
    </row>
    <row r="1911" spans="1:16">
      <c r="A1911" s="595" t="s">
        <v>16739</v>
      </c>
      <c r="B1911" s="595" t="s">
        <v>12275</v>
      </c>
      <c r="C1911" s="595" t="s">
        <v>2301</v>
      </c>
      <c r="D1911" s="445"/>
      <c r="E1911" s="445"/>
      <c r="F1911" s="445"/>
      <c r="G1911" s="445"/>
      <c r="H1911" s="445"/>
      <c r="I1911" s="445"/>
      <c r="J1911" s="445"/>
      <c r="K1911" s="445"/>
      <c r="L1911" s="445"/>
      <c r="M1911" s="445"/>
      <c r="N1911" s="445"/>
      <c r="O1911" s="445"/>
      <c r="P1911" s="445"/>
    </row>
    <row r="1912" spans="1:16">
      <c r="A1912" s="595" t="s">
        <v>16741</v>
      </c>
      <c r="B1912" s="595" t="s">
        <v>1343</v>
      </c>
      <c r="C1912" s="595" t="s">
        <v>12275</v>
      </c>
      <c r="D1912" s="445"/>
      <c r="E1912" s="445"/>
      <c r="F1912" s="445"/>
      <c r="G1912" s="445"/>
      <c r="H1912" s="445"/>
      <c r="I1912" s="445"/>
      <c r="J1912" s="445"/>
      <c r="K1912" s="445"/>
      <c r="L1912" s="445"/>
      <c r="M1912" s="445"/>
      <c r="N1912" s="445"/>
      <c r="O1912" s="445"/>
      <c r="P1912" s="445"/>
    </row>
    <row r="1913" spans="1:16">
      <c r="A1913" s="595" t="s">
        <v>16743</v>
      </c>
      <c r="B1913" s="595" t="s">
        <v>16744</v>
      </c>
      <c r="C1913" s="595" t="s">
        <v>15361</v>
      </c>
      <c r="D1913" s="595" t="s">
        <v>2380</v>
      </c>
      <c r="E1913" s="445"/>
      <c r="F1913" s="445"/>
      <c r="G1913" s="445"/>
      <c r="H1913" s="445"/>
      <c r="I1913" s="445"/>
      <c r="J1913" s="445"/>
      <c r="K1913" s="445"/>
      <c r="L1913" s="445"/>
      <c r="M1913" s="445"/>
      <c r="N1913" s="445"/>
      <c r="O1913" s="445"/>
      <c r="P1913" s="445"/>
    </row>
    <row r="1914" spans="1:16">
      <c r="A1914" s="595" t="s">
        <v>16746</v>
      </c>
      <c r="B1914" s="595" t="s">
        <v>1430</v>
      </c>
      <c r="C1914" s="445"/>
      <c r="D1914" s="445"/>
      <c r="E1914" s="445"/>
      <c r="F1914" s="445"/>
      <c r="G1914" s="445"/>
      <c r="H1914" s="445"/>
      <c r="I1914" s="445"/>
      <c r="J1914" s="445"/>
      <c r="K1914" s="445"/>
      <c r="L1914" s="445"/>
      <c r="M1914" s="445"/>
      <c r="N1914" s="445"/>
      <c r="O1914" s="445"/>
      <c r="P1914" s="445"/>
    </row>
    <row r="1915" spans="1:16">
      <c r="A1915" s="595" t="s">
        <v>16747</v>
      </c>
      <c r="B1915" s="595" t="s">
        <v>12275</v>
      </c>
      <c r="C1915" s="445"/>
      <c r="D1915" s="445"/>
      <c r="E1915" s="445"/>
      <c r="F1915" s="445"/>
      <c r="G1915" s="445"/>
      <c r="H1915" s="445"/>
      <c r="I1915" s="445"/>
      <c r="J1915" s="445"/>
      <c r="K1915" s="445"/>
      <c r="L1915" s="445"/>
      <c r="M1915" s="445"/>
      <c r="N1915" s="445"/>
      <c r="O1915" s="445"/>
      <c r="P1915" s="445"/>
    </row>
    <row r="1916" spans="1:16">
      <c r="A1916" s="595" t="s">
        <v>9656</v>
      </c>
      <c r="B1916" s="595" t="s">
        <v>12521</v>
      </c>
      <c r="C1916" s="445"/>
      <c r="D1916" s="445"/>
      <c r="E1916" s="445"/>
      <c r="F1916" s="445"/>
      <c r="G1916" s="445"/>
      <c r="H1916" s="445"/>
      <c r="I1916" s="445"/>
      <c r="J1916" s="445"/>
      <c r="K1916" s="445"/>
      <c r="L1916" s="445"/>
      <c r="M1916" s="445"/>
      <c r="N1916" s="445"/>
      <c r="O1916" s="445"/>
      <c r="P1916" s="445"/>
    </row>
    <row r="1917" spans="1:16">
      <c r="A1917" s="595" t="s">
        <v>8259</v>
      </c>
      <c r="B1917" s="595" t="s">
        <v>16413</v>
      </c>
      <c r="C1917" s="595" t="s">
        <v>15048</v>
      </c>
      <c r="D1917" s="595" t="s">
        <v>16749</v>
      </c>
      <c r="E1917" s="595" t="s">
        <v>16750</v>
      </c>
      <c r="F1917" s="445"/>
      <c r="G1917" s="445"/>
      <c r="H1917" s="445"/>
      <c r="I1917" s="445"/>
      <c r="J1917" s="445"/>
      <c r="K1917" s="445"/>
      <c r="L1917" s="445"/>
      <c r="M1917" s="445"/>
      <c r="N1917" s="445"/>
      <c r="O1917" s="445"/>
      <c r="P1917" s="445"/>
    </row>
    <row r="1918" spans="1:16">
      <c r="A1918" s="595" t="s">
        <v>11658</v>
      </c>
      <c r="B1918" s="595" t="s">
        <v>16753</v>
      </c>
      <c r="C1918" s="595" t="s">
        <v>12275</v>
      </c>
      <c r="D1918" s="445"/>
      <c r="E1918" s="445"/>
      <c r="F1918" s="445"/>
      <c r="G1918" s="445"/>
      <c r="H1918" s="445"/>
      <c r="I1918" s="445"/>
      <c r="J1918" s="445"/>
      <c r="K1918" s="445"/>
      <c r="L1918" s="445"/>
      <c r="M1918" s="445"/>
      <c r="N1918" s="445"/>
      <c r="O1918" s="445"/>
      <c r="P1918" s="445"/>
    </row>
    <row r="1919" spans="1:16">
      <c r="A1919" s="595" t="s">
        <v>16754</v>
      </c>
      <c r="B1919" s="595" t="s">
        <v>16755</v>
      </c>
      <c r="C1919" s="445"/>
      <c r="D1919" s="445"/>
      <c r="E1919" s="445"/>
      <c r="F1919" s="445"/>
      <c r="G1919" s="445"/>
      <c r="H1919" s="445"/>
      <c r="I1919" s="445"/>
      <c r="J1919" s="445"/>
      <c r="K1919" s="445"/>
      <c r="L1919" s="445"/>
      <c r="M1919" s="445"/>
      <c r="N1919" s="445"/>
      <c r="O1919" s="445"/>
      <c r="P1919" s="445"/>
    </row>
    <row r="1920" spans="1:16">
      <c r="A1920" s="595" t="s">
        <v>14392</v>
      </c>
      <c r="B1920" s="595" t="s">
        <v>717</v>
      </c>
      <c r="C1920" s="445"/>
      <c r="D1920" s="445"/>
      <c r="E1920" s="445"/>
      <c r="F1920" s="445"/>
      <c r="G1920" s="445"/>
      <c r="H1920" s="445"/>
      <c r="I1920" s="445"/>
      <c r="J1920" s="445"/>
      <c r="K1920" s="445"/>
      <c r="L1920" s="445"/>
      <c r="M1920" s="445"/>
      <c r="N1920" s="445"/>
      <c r="O1920" s="445"/>
      <c r="P1920" s="445"/>
    </row>
    <row r="1921" spans="1:16">
      <c r="A1921" s="595" t="s">
        <v>8845</v>
      </c>
      <c r="B1921" s="595" t="s">
        <v>16756</v>
      </c>
      <c r="C1921" s="445"/>
      <c r="D1921" s="445"/>
      <c r="E1921" s="445"/>
      <c r="F1921" s="445"/>
      <c r="G1921" s="445"/>
      <c r="H1921" s="445"/>
      <c r="I1921" s="445"/>
      <c r="J1921" s="445"/>
      <c r="K1921" s="445"/>
      <c r="L1921" s="445"/>
      <c r="M1921" s="445"/>
      <c r="N1921" s="445"/>
      <c r="O1921" s="445"/>
      <c r="P1921" s="445"/>
    </row>
    <row r="1922" spans="1:16">
      <c r="A1922" s="595" t="s">
        <v>16757</v>
      </c>
      <c r="B1922" s="595" t="s">
        <v>10322</v>
      </c>
      <c r="C1922" s="595" t="s">
        <v>3919</v>
      </c>
      <c r="D1922" s="595" t="s">
        <v>14706</v>
      </c>
      <c r="E1922" s="595" t="s">
        <v>12275</v>
      </c>
      <c r="F1922" s="445"/>
      <c r="G1922" s="445"/>
      <c r="H1922" s="445"/>
      <c r="I1922" s="445"/>
      <c r="J1922" s="445"/>
      <c r="K1922" s="445"/>
      <c r="L1922" s="445"/>
      <c r="M1922" s="445"/>
      <c r="N1922" s="445"/>
      <c r="O1922" s="445"/>
      <c r="P1922" s="445"/>
    </row>
    <row r="1923" spans="1:16">
      <c r="A1923" s="595" t="s">
        <v>699</v>
      </c>
      <c r="B1923" s="595" t="s">
        <v>1591</v>
      </c>
      <c r="C1923" s="595" t="s">
        <v>2710</v>
      </c>
      <c r="D1923" s="445"/>
      <c r="E1923" s="445"/>
      <c r="F1923" s="445"/>
      <c r="G1923" s="445"/>
      <c r="H1923" s="445"/>
      <c r="I1923" s="445"/>
      <c r="J1923" s="445"/>
      <c r="K1923" s="445"/>
      <c r="L1923" s="445"/>
      <c r="M1923" s="445"/>
      <c r="N1923" s="445"/>
      <c r="O1923" s="445"/>
      <c r="P1923" s="445"/>
    </row>
    <row r="1924" spans="1:16">
      <c r="A1924" s="595" t="s">
        <v>7674</v>
      </c>
      <c r="B1924" s="595" t="s">
        <v>4106</v>
      </c>
      <c r="C1924" s="595" t="s">
        <v>3622</v>
      </c>
      <c r="D1924" s="445"/>
      <c r="E1924" s="445"/>
      <c r="F1924" s="445"/>
      <c r="G1924" s="445"/>
      <c r="H1924" s="445"/>
      <c r="I1924" s="445"/>
      <c r="J1924" s="445"/>
      <c r="K1924" s="445"/>
      <c r="L1924" s="445"/>
      <c r="M1924" s="445"/>
      <c r="N1924" s="445"/>
      <c r="O1924" s="445"/>
      <c r="P1924" s="445"/>
    </row>
    <row r="1925" spans="1:16">
      <c r="A1925" s="595" t="s">
        <v>16758</v>
      </c>
      <c r="B1925" s="595" t="s">
        <v>14822</v>
      </c>
      <c r="C1925" s="445"/>
      <c r="D1925" s="445"/>
      <c r="E1925" s="445"/>
      <c r="F1925" s="445"/>
      <c r="G1925" s="445"/>
      <c r="H1925" s="445"/>
      <c r="I1925" s="445"/>
      <c r="J1925" s="445"/>
      <c r="K1925" s="445"/>
      <c r="L1925" s="445"/>
      <c r="M1925" s="445"/>
      <c r="N1925" s="445"/>
      <c r="O1925" s="445"/>
      <c r="P1925" s="445"/>
    </row>
    <row r="1926" spans="1:16">
      <c r="A1926" s="595" t="s">
        <v>16759</v>
      </c>
      <c r="B1926" s="595" t="s">
        <v>12877</v>
      </c>
      <c r="C1926" s="445"/>
      <c r="D1926" s="445"/>
      <c r="E1926" s="445"/>
      <c r="F1926" s="445"/>
      <c r="G1926" s="445"/>
      <c r="H1926" s="445"/>
      <c r="I1926" s="445"/>
      <c r="J1926" s="445"/>
      <c r="K1926" s="445"/>
      <c r="L1926" s="445"/>
      <c r="M1926" s="445"/>
      <c r="N1926" s="445"/>
      <c r="O1926" s="445"/>
      <c r="P1926" s="445"/>
    </row>
    <row r="1927" spans="1:16">
      <c r="A1927" s="595" t="s">
        <v>16761</v>
      </c>
      <c r="B1927" s="595" t="s">
        <v>16762</v>
      </c>
      <c r="C1927" s="445"/>
      <c r="D1927" s="445"/>
      <c r="E1927" s="445"/>
      <c r="F1927" s="445"/>
      <c r="G1927" s="445"/>
      <c r="H1927" s="445"/>
      <c r="I1927" s="445"/>
      <c r="J1927" s="445"/>
      <c r="K1927" s="445"/>
      <c r="L1927" s="445"/>
      <c r="M1927" s="445"/>
      <c r="N1927" s="445"/>
      <c r="O1927" s="445"/>
      <c r="P1927" s="445"/>
    </row>
    <row r="1928" spans="1:16">
      <c r="A1928" s="595" t="s">
        <v>16763</v>
      </c>
      <c r="B1928" s="595" t="s">
        <v>16764</v>
      </c>
      <c r="C1928" s="595" t="s">
        <v>6572</v>
      </c>
      <c r="D1928" s="595" t="s">
        <v>12275</v>
      </c>
      <c r="E1928" s="445"/>
      <c r="F1928" s="445"/>
      <c r="G1928" s="445"/>
      <c r="H1928" s="445"/>
      <c r="I1928" s="445"/>
      <c r="J1928" s="445"/>
      <c r="K1928" s="445"/>
      <c r="L1928" s="445"/>
      <c r="M1928" s="445"/>
      <c r="N1928" s="445"/>
      <c r="O1928" s="445"/>
      <c r="P1928" s="445"/>
    </row>
    <row r="1929" spans="1:16">
      <c r="A1929" s="595" t="s">
        <v>16766</v>
      </c>
      <c r="B1929" s="595" t="s">
        <v>11939</v>
      </c>
      <c r="C1929" s="445"/>
      <c r="D1929" s="445"/>
      <c r="E1929" s="445"/>
      <c r="F1929" s="445"/>
      <c r="G1929" s="445"/>
      <c r="H1929" s="445"/>
      <c r="I1929" s="445"/>
      <c r="J1929" s="445"/>
      <c r="K1929" s="445"/>
      <c r="L1929" s="445"/>
      <c r="M1929" s="445"/>
      <c r="N1929" s="445"/>
      <c r="O1929" s="445"/>
      <c r="P1929" s="445"/>
    </row>
    <row r="1930" spans="1:16">
      <c r="A1930" s="595" t="s">
        <v>16768</v>
      </c>
      <c r="B1930" s="595" t="s">
        <v>16097</v>
      </c>
      <c r="C1930" s="595" t="s">
        <v>13211</v>
      </c>
      <c r="D1930" s="595" t="s">
        <v>16769</v>
      </c>
      <c r="E1930" s="595" t="s">
        <v>10349</v>
      </c>
      <c r="F1930" s="445"/>
      <c r="G1930" s="445"/>
      <c r="H1930" s="445"/>
      <c r="I1930" s="445"/>
      <c r="J1930" s="445"/>
      <c r="K1930" s="445"/>
      <c r="L1930" s="445"/>
      <c r="M1930" s="445"/>
      <c r="N1930" s="445"/>
      <c r="O1930" s="445"/>
      <c r="P1930" s="445"/>
    </row>
    <row r="1931" spans="1:16">
      <c r="A1931" s="595" t="s">
        <v>16771</v>
      </c>
      <c r="B1931" s="595" t="s">
        <v>843</v>
      </c>
      <c r="C1931" s="595" t="s">
        <v>8310</v>
      </c>
      <c r="D1931" s="595" t="s">
        <v>8297</v>
      </c>
      <c r="E1931" s="445"/>
      <c r="F1931" s="445"/>
      <c r="G1931" s="445"/>
      <c r="H1931" s="445"/>
      <c r="I1931" s="445"/>
      <c r="J1931" s="445"/>
      <c r="K1931" s="445"/>
      <c r="L1931" s="445"/>
      <c r="M1931" s="445"/>
      <c r="N1931" s="445"/>
      <c r="O1931" s="445"/>
      <c r="P1931" s="445"/>
    </row>
    <row r="1932" spans="1:16">
      <c r="A1932" s="595" t="s">
        <v>71</v>
      </c>
      <c r="B1932" s="595" t="s">
        <v>11101</v>
      </c>
      <c r="C1932" s="445"/>
      <c r="D1932" s="445"/>
      <c r="E1932" s="445"/>
      <c r="F1932" s="445"/>
      <c r="G1932" s="445"/>
      <c r="H1932" s="445"/>
      <c r="I1932" s="445"/>
      <c r="J1932" s="445"/>
      <c r="K1932" s="445"/>
      <c r="L1932" s="445"/>
      <c r="M1932" s="445"/>
      <c r="N1932" s="445"/>
      <c r="O1932" s="445"/>
      <c r="P1932" s="445"/>
    </row>
    <row r="1933" spans="1:16">
      <c r="A1933" s="595" t="s">
        <v>16772</v>
      </c>
      <c r="B1933" s="595" t="s">
        <v>1233</v>
      </c>
      <c r="C1933" s="595" t="s">
        <v>16773</v>
      </c>
      <c r="D1933" s="595" t="s">
        <v>2641</v>
      </c>
      <c r="E1933" s="445"/>
      <c r="F1933" s="445"/>
      <c r="G1933" s="445"/>
      <c r="H1933" s="445"/>
      <c r="I1933" s="445"/>
      <c r="J1933" s="445"/>
      <c r="K1933" s="445"/>
      <c r="L1933" s="445"/>
      <c r="M1933" s="445"/>
      <c r="N1933" s="445"/>
      <c r="O1933" s="445"/>
      <c r="P1933" s="445"/>
    </row>
    <row r="1934" spans="1:16">
      <c r="A1934" s="595" t="s">
        <v>8035</v>
      </c>
      <c r="B1934" s="595" t="s">
        <v>11485</v>
      </c>
      <c r="C1934" s="595" t="s">
        <v>12998</v>
      </c>
      <c r="D1934" s="595" t="s">
        <v>13870</v>
      </c>
      <c r="E1934" s="595" t="s">
        <v>16775</v>
      </c>
      <c r="F1934" s="445"/>
      <c r="G1934" s="445"/>
      <c r="H1934" s="445"/>
      <c r="I1934" s="445"/>
      <c r="J1934" s="445"/>
      <c r="K1934" s="445"/>
      <c r="L1934" s="445"/>
      <c r="M1934" s="445"/>
      <c r="N1934" s="445"/>
      <c r="O1934" s="445"/>
      <c r="P1934" s="445"/>
    </row>
    <row r="1935" spans="1:16">
      <c r="A1935" s="595" t="s">
        <v>16777</v>
      </c>
      <c r="B1935" s="595" t="s">
        <v>1065</v>
      </c>
      <c r="C1935" s="595" t="s">
        <v>12275</v>
      </c>
      <c r="D1935" s="595" t="s">
        <v>4419</v>
      </c>
      <c r="E1935" s="595" t="s">
        <v>12573</v>
      </c>
      <c r="F1935" s="595" t="s">
        <v>12955</v>
      </c>
      <c r="G1935" s="445"/>
      <c r="H1935" s="445"/>
      <c r="I1935" s="445"/>
      <c r="J1935" s="445"/>
      <c r="K1935" s="445"/>
      <c r="L1935" s="445"/>
      <c r="M1935" s="445"/>
      <c r="N1935" s="445"/>
      <c r="O1935" s="445"/>
      <c r="P1935" s="445"/>
    </row>
    <row r="1936" spans="1:16">
      <c r="A1936" s="595" t="s">
        <v>16778</v>
      </c>
      <c r="B1936" s="595" t="s">
        <v>16780</v>
      </c>
      <c r="C1936" s="445"/>
      <c r="D1936" s="445"/>
      <c r="E1936" s="445"/>
      <c r="F1936" s="445"/>
      <c r="G1936" s="445"/>
      <c r="H1936" s="445"/>
      <c r="I1936" s="445"/>
      <c r="J1936" s="445"/>
      <c r="K1936" s="445"/>
      <c r="L1936" s="445"/>
      <c r="M1936" s="445"/>
      <c r="N1936" s="445"/>
      <c r="O1936" s="445"/>
      <c r="P1936" s="445"/>
    </row>
    <row r="1937" spans="1:16">
      <c r="A1937" s="595" t="s">
        <v>5845</v>
      </c>
      <c r="B1937" s="595" t="s">
        <v>3035</v>
      </c>
      <c r="C1937" s="445"/>
      <c r="D1937" s="445"/>
      <c r="E1937" s="445"/>
      <c r="F1937" s="445"/>
      <c r="G1937" s="445"/>
      <c r="H1937" s="445"/>
      <c r="I1937" s="445"/>
      <c r="J1937" s="445"/>
      <c r="K1937" s="445"/>
      <c r="L1937" s="445"/>
      <c r="M1937" s="445"/>
      <c r="N1937" s="445"/>
      <c r="O1937" s="445"/>
      <c r="P1937" s="445"/>
    </row>
    <row r="1938" spans="1:16">
      <c r="A1938" s="595" t="s">
        <v>16781</v>
      </c>
      <c r="B1938" s="595" t="s">
        <v>16783</v>
      </c>
      <c r="C1938" s="445"/>
      <c r="D1938" s="445"/>
      <c r="E1938" s="445"/>
      <c r="F1938" s="445"/>
      <c r="G1938" s="445"/>
      <c r="H1938" s="445"/>
      <c r="I1938" s="445"/>
      <c r="J1938" s="445"/>
      <c r="K1938" s="445"/>
      <c r="L1938" s="445"/>
      <c r="M1938" s="445"/>
      <c r="N1938" s="445"/>
      <c r="O1938" s="445"/>
      <c r="P1938" s="445"/>
    </row>
    <row r="1939" spans="1:16">
      <c r="A1939" s="595" t="s">
        <v>16784</v>
      </c>
      <c r="B1939" s="595" t="s">
        <v>16785</v>
      </c>
      <c r="C1939" s="595" t="s">
        <v>16657</v>
      </c>
      <c r="D1939" s="595" t="s">
        <v>12783</v>
      </c>
      <c r="E1939" s="595" t="s">
        <v>16786</v>
      </c>
      <c r="F1939" s="595" t="s">
        <v>2811</v>
      </c>
      <c r="G1939" s="445"/>
      <c r="H1939" s="445"/>
      <c r="I1939" s="445"/>
      <c r="J1939" s="445"/>
      <c r="K1939" s="445"/>
      <c r="L1939" s="445"/>
      <c r="M1939" s="445"/>
      <c r="N1939" s="445"/>
      <c r="O1939" s="445"/>
      <c r="P1939" s="445"/>
    </row>
    <row r="1940" spans="1:16">
      <c r="A1940" s="595" t="s">
        <v>16788</v>
      </c>
      <c r="B1940" s="595" t="s">
        <v>16790</v>
      </c>
      <c r="C1940" s="595" t="s">
        <v>16793</v>
      </c>
      <c r="D1940" s="595" t="s">
        <v>13716</v>
      </c>
      <c r="E1940" s="595" t="s">
        <v>16794</v>
      </c>
      <c r="F1940" s="445"/>
      <c r="G1940" s="445"/>
      <c r="H1940" s="445"/>
      <c r="I1940" s="445"/>
      <c r="J1940" s="445"/>
      <c r="K1940" s="445"/>
      <c r="L1940" s="445"/>
      <c r="M1940" s="445"/>
      <c r="N1940" s="445"/>
      <c r="O1940" s="445"/>
      <c r="P1940" s="445"/>
    </row>
    <row r="1941" spans="1:16">
      <c r="A1941" s="595" t="s">
        <v>3460</v>
      </c>
      <c r="B1941" s="595" t="s">
        <v>14955</v>
      </c>
      <c r="C1941" s="595" t="s">
        <v>16796</v>
      </c>
      <c r="D1941" s="595" t="s">
        <v>16797</v>
      </c>
      <c r="E1941" s="595" t="s">
        <v>16798</v>
      </c>
      <c r="F1941" s="445"/>
      <c r="G1941" s="445"/>
      <c r="H1941" s="445"/>
      <c r="I1941" s="445"/>
      <c r="J1941" s="445"/>
      <c r="K1941" s="445"/>
      <c r="L1941" s="445"/>
      <c r="M1941" s="445"/>
      <c r="N1941" s="445"/>
      <c r="O1941" s="445"/>
      <c r="P1941" s="445"/>
    </row>
    <row r="1942" spans="1:16">
      <c r="A1942" s="595" t="s">
        <v>16799</v>
      </c>
      <c r="B1942" s="595" t="s">
        <v>16800</v>
      </c>
      <c r="C1942" s="595" t="s">
        <v>16803</v>
      </c>
      <c r="D1942" s="595" t="s">
        <v>7239</v>
      </c>
      <c r="E1942" s="445"/>
      <c r="F1942" s="445"/>
      <c r="G1942" s="445"/>
      <c r="H1942" s="445"/>
      <c r="I1942" s="445"/>
      <c r="J1942" s="445"/>
      <c r="K1942" s="445"/>
      <c r="L1942" s="445"/>
      <c r="M1942" s="445"/>
      <c r="N1942" s="445"/>
      <c r="O1942" s="445"/>
      <c r="P1942" s="445"/>
    </row>
    <row r="1943" spans="1:16">
      <c r="A1943" s="595" t="s">
        <v>16806</v>
      </c>
      <c r="B1943" s="595" t="s">
        <v>16807</v>
      </c>
      <c r="C1943" s="595" t="s">
        <v>16320</v>
      </c>
      <c r="D1943" s="445"/>
      <c r="E1943" s="445"/>
      <c r="F1943" s="445"/>
      <c r="G1943" s="445"/>
      <c r="H1943" s="445"/>
      <c r="I1943" s="445"/>
      <c r="J1943" s="445"/>
      <c r="K1943" s="445"/>
      <c r="L1943" s="445"/>
      <c r="M1943" s="445"/>
      <c r="N1943" s="445"/>
      <c r="O1943" s="445"/>
      <c r="P1943" s="445"/>
    </row>
    <row r="1944" spans="1:16">
      <c r="A1944" s="595" t="s">
        <v>16808</v>
      </c>
      <c r="B1944" s="595" t="s">
        <v>12581</v>
      </c>
      <c r="C1944" s="595" t="s">
        <v>16809</v>
      </c>
      <c r="D1944" s="595" t="s">
        <v>3018</v>
      </c>
      <c r="E1944" s="595" t="s">
        <v>13373</v>
      </c>
      <c r="F1944" s="445"/>
      <c r="G1944" s="445"/>
      <c r="H1944" s="445"/>
      <c r="I1944" s="445"/>
      <c r="J1944" s="445"/>
      <c r="K1944" s="445"/>
      <c r="L1944" s="445"/>
      <c r="M1944" s="445"/>
      <c r="N1944" s="445"/>
      <c r="O1944" s="445"/>
      <c r="P1944" s="445"/>
    </row>
    <row r="1945" spans="1:16">
      <c r="A1945" s="595" t="s">
        <v>14937</v>
      </c>
      <c r="B1945" s="595" t="s">
        <v>2052</v>
      </c>
      <c r="C1945" s="595" t="s">
        <v>16812</v>
      </c>
      <c r="D1945" s="595" t="s">
        <v>16813</v>
      </c>
      <c r="E1945" s="595" t="s">
        <v>12695</v>
      </c>
      <c r="F1945" s="445"/>
      <c r="G1945" s="445"/>
      <c r="H1945" s="445"/>
      <c r="I1945" s="445"/>
      <c r="J1945" s="445"/>
      <c r="K1945" s="445"/>
      <c r="L1945" s="445"/>
      <c r="M1945" s="445"/>
      <c r="N1945" s="445"/>
      <c r="O1945" s="445"/>
      <c r="P1945" s="445"/>
    </row>
    <row r="1946" spans="1:16">
      <c r="A1946" s="595" t="s">
        <v>3073</v>
      </c>
      <c r="B1946" s="595" t="s">
        <v>3404</v>
      </c>
      <c r="C1946" s="595" t="s">
        <v>14604</v>
      </c>
      <c r="D1946" s="445"/>
      <c r="E1946" s="445"/>
      <c r="F1946" s="445"/>
      <c r="G1946" s="445"/>
      <c r="H1946" s="445"/>
      <c r="I1946" s="445"/>
      <c r="J1946" s="445"/>
      <c r="K1946" s="445"/>
      <c r="L1946" s="445"/>
      <c r="M1946" s="445"/>
      <c r="N1946" s="445"/>
      <c r="O1946" s="445"/>
      <c r="P1946" s="445"/>
    </row>
    <row r="1947" spans="1:16">
      <c r="A1947" s="595" t="s">
        <v>11469</v>
      </c>
      <c r="B1947" s="595" t="s">
        <v>13299</v>
      </c>
      <c r="C1947" s="445"/>
      <c r="D1947" s="445"/>
      <c r="E1947" s="445"/>
      <c r="F1947" s="445"/>
      <c r="G1947" s="445"/>
      <c r="H1947" s="445"/>
      <c r="I1947" s="445"/>
      <c r="J1947" s="445"/>
      <c r="K1947" s="445"/>
      <c r="L1947" s="445"/>
      <c r="M1947" s="445"/>
      <c r="N1947" s="445"/>
      <c r="O1947" s="445"/>
      <c r="P1947" s="445"/>
    </row>
    <row r="1948" spans="1:16">
      <c r="A1948" s="595" t="s">
        <v>9998</v>
      </c>
      <c r="B1948" s="595" t="s">
        <v>9189</v>
      </c>
      <c r="C1948" s="445"/>
      <c r="D1948" s="445"/>
      <c r="E1948" s="445"/>
      <c r="F1948" s="445"/>
      <c r="G1948" s="445"/>
      <c r="H1948" s="445"/>
      <c r="I1948" s="445"/>
      <c r="J1948" s="445"/>
      <c r="K1948" s="445"/>
      <c r="L1948" s="445"/>
      <c r="M1948" s="445"/>
      <c r="N1948" s="445"/>
      <c r="O1948" s="445"/>
      <c r="P1948" s="445"/>
    </row>
    <row r="1949" spans="1:16">
      <c r="A1949" s="595" t="s">
        <v>4870</v>
      </c>
      <c r="B1949" s="595" t="s">
        <v>16814</v>
      </c>
      <c r="C1949" s="445"/>
      <c r="D1949" s="445"/>
      <c r="E1949" s="445"/>
      <c r="F1949" s="445"/>
      <c r="G1949" s="445"/>
      <c r="H1949" s="445"/>
      <c r="I1949" s="445"/>
      <c r="J1949" s="445"/>
      <c r="K1949" s="445"/>
      <c r="L1949" s="445"/>
      <c r="M1949" s="445"/>
      <c r="N1949" s="445"/>
      <c r="O1949" s="445"/>
      <c r="P1949" s="445"/>
    </row>
    <row r="1950" spans="1:16">
      <c r="A1950" s="595" t="s">
        <v>7129</v>
      </c>
      <c r="B1950" s="595" t="s">
        <v>16815</v>
      </c>
      <c r="C1950" s="595" t="s">
        <v>16816</v>
      </c>
      <c r="D1950" s="595" t="s">
        <v>16817</v>
      </c>
      <c r="E1950" s="595" t="s">
        <v>16818</v>
      </c>
      <c r="F1950" s="445"/>
      <c r="G1950" s="445"/>
      <c r="H1950" s="445"/>
      <c r="I1950" s="445"/>
      <c r="J1950" s="445"/>
      <c r="K1950" s="445"/>
      <c r="L1950" s="445"/>
      <c r="M1950" s="445"/>
      <c r="N1950" s="445"/>
      <c r="O1950" s="445"/>
      <c r="P1950" s="445"/>
    </row>
    <row r="1951" spans="1:16">
      <c r="A1951" s="595" t="s">
        <v>7449</v>
      </c>
      <c r="B1951" s="595" t="s">
        <v>3819</v>
      </c>
      <c r="C1951" s="445"/>
      <c r="D1951" s="445"/>
      <c r="E1951" s="445"/>
      <c r="F1951" s="445"/>
      <c r="G1951" s="445"/>
      <c r="H1951" s="445"/>
      <c r="I1951" s="445"/>
      <c r="J1951" s="445"/>
      <c r="K1951" s="445"/>
      <c r="L1951" s="445"/>
      <c r="M1951" s="445"/>
      <c r="N1951" s="445"/>
      <c r="O1951" s="445"/>
      <c r="P1951" s="445"/>
    </row>
    <row r="1952" spans="1:16">
      <c r="A1952" s="595" t="s">
        <v>16820</v>
      </c>
      <c r="B1952" s="595" t="s">
        <v>8090</v>
      </c>
      <c r="C1952" s="445"/>
      <c r="D1952" s="445"/>
      <c r="E1952" s="445"/>
      <c r="F1952" s="445"/>
      <c r="G1952" s="445"/>
      <c r="H1952" s="445"/>
      <c r="I1952" s="445"/>
      <c r="J1952" s="445"/>
      <c r="K1952" s="445"/>
      <c r="L1952" s="445"/>
      <c r="M1952" s="445"/>
      <c r="N1952" s="445"/>
      <c r="O1952" s="445"/>
      <c r="P1952" s="445"/>
    </row>
    <row r="1953" spans="1:16">
      <c r="A1953" s="595" t="s">
        <v>10313</v>
      </c>
      <c r="B1953" s="595" t="s">
        <v>10466</v>
      </c>
      <c r="C1953" s="595" t="s">
        <v>15191</v>
      </c>
      <c r="D1953" s="445"/>
      <c r="E1953" s="445"/>
      <c r="F1953" s="445"/>
      <c r="G1953" s="445"/>
      <c r="H1953" s="445"/>
      <c r="I1953" s="445"/>
      <c r="J1953" s="445"/>
      <c r="K1953" s="445"/>
      <c r="L1953" s="445"/>
      <c r="M1953" s="445"/>
      <c r="N1953" s="445"/>
      <c r="O1953" s="445"/>
      <c r="P1953" s="445"/>
    </row>
    <row r="1954" spans="1:16">
      <c r="A1954" s="595" t="s">
        <v>16822</v>
      </c>
      <c r="B1954" s="595" t="s">
        <v>2439</v>
      </c>
      <c r="C1954" s="445"/>
      <c r="D1954" s="445"/>
      <c r="E1954" s="445"/>
      <c r="F1954" s="445"/>
      <c r="G1954" s="445"/>
      <c r="H1954" s="445"/>
      <c r="I1954" s="445"/>
      <c r="J1954" s="445"/>
      <c r="K1954" s="445"/>
      <c r="L1954" s="445"/>
      <c r="M1954" s="445"/>
      <c r="N1954" s="445"/>
      <c r="O1954" s="445"/>
      <c r="P1954" s="445"/>
    </row>
    <row r="1955" spans="1:16">
      <c r="A1955" s="595" t="s">
        <v>16823</v>
      </c>
      <c r="B1955" s="595" t="s">
        <v>16825</v>
      </c>
      <c r="C1955" s="595" t="s">
        <v>1773</v>
      </c>
      <c r="D1955" s="445"/>
      <c r="E1955" s="445"/>
      <c r="F1955" s="445"/>
      <c r="G1955" s="445"/>
      <c r="H1955" s="445"/>
      <c r="I1955" s="445"/>
      <c r="J1955" s="445"/>
      <c r="K1955" s="445"/>
      <c r="L1955" s="445"/>
      <c r="M1955" s="445"/>
      <c r="N1955" s="445"/>
      <c r="O1955" s="445"/>
      <c r="P1955" s="445"/>
    </row>
    <row r="1956" spans="1:16">
      <c r="A1956" s="595" t="s">
        <v>16826</v>
      </c>
      <c r="B1956" s="595" t="s">
        <v>7389</v>
      </c>
      <c r="C1956" s="445"/>
      <c r="D1956" s="445"/>
      <c r="E1956" s="445"/>
      <c r="F1956" s="445"/>
      <c r="G1956" s="445"/>
      <c r="H1956" s="445"/>
      <c r="I1956" s="445"/>
      <c r="J1956" s="445"/>
      <c r="K1956" s="445"/>
      <c r="L1956" s="445"/>
      <c r="M1956" s="445"/>
      <c r="N1956" s="445"/>
      <c r="O1956" s="445"/>
      <c r="P1956" s="445"/>
    </row>
    <row r="1957" spans="1:16">
      <c r="A1957" s="595" t="s">
        <v>15588</v>
      </c>
      <c r="B1957" s="595" t="s">
        <v>8491</v>
      </c>
      <c r="C1957" s="595" t="s">
        <v>2856</v>
      </c>
      <c r="D1957" s="595" t="s">
        <v>9820</v>
      </c>
      <c r="E1957" s="595" t="s">
        <v>11793</v>
      </c>
      <c r="F1957" s="445"/>
      <c r="G1957" s="445"/>
      <c r="H1957" s="445"/>
      <c r="I1957" s="445"/>
      <c r="J1957" s="445"/>
      <c r="K1957" s="445"/>
      <c r="L1957" s="445"/>
      <c r="M1957" s="445"/>
      <c r="N1957" s="445"/>
      <c r="O1957" s="445"/>
      <c r="P1957" s="445"/>
    </row>
    <row r="1958" spans="1:16">
      <c r="A1958" s="595" t="s">
        <v>2688</v>
      </c>
      <c r="B1958" s="595" t="s">
        <v>12234</v>
      </c>
      <c r="C1958" s="595" t="s">
        <v>16828</v>
      </c>
      <c r="D1958" s="595" t="s">
        <v>16829</v>
      </c>
      <c r="E1958" s="595" t="s">
        <v>11793</v>
      </c>
      <c r="F1958" s="445"/>
      <c r="G1958" s="445"/>
      <c r="H1958" s="445"/>
      <c r="I1958" s="445"/>
      <c r="J1958" s="445"/>
      <c r="K1958" s="445"/>
      <c r="L1958" s="445"/>
      <c r="M1958" s="445"/>
      <c r="N1958" s="445"/>
      <c r="O1958" s="445"/>
      <c r="P1958" s="445"/>
    </row>
    <row r="1959" spans="1:16">
      <c r="A1959" s="595" t="s">
        <v>4428</v>
      </c>
      <c r="B1959" s="595" t="s">
        <v>12402</v>
      </c>
      <c r="C1959" s="595" t="s">
        <v>9352</v>
      </c>
      <c r="D1959" s="595" t="s">
        <v>11793</v>
      </c>
      <c r="E1959" s="445"/>
      <c r="F1959" s="445"/>
      <c r="G1959" s="445"/>
      <c r="H1959" s="445"/>
      <c r="I1959" s="445"/>
      <c r="J1959" s="445"/>
      <c r="K1959" s="445"/>
      <c r="L1959" s="445"/>
      <c r="M1959" s="445"/>
      <c r="N1959" s="445"/>
      <c r="O1959" s="445"/>
      <c r="P1959" s="445"/>
    </row>
    <row r="1960" spans="1:16">
      <c r="A1960" s="595" t="s">
        <v>614</v>
      </c>
      <c r="B1960" s="595" t="s">
        <v>11074</v>
      </c>
      <c r="C1960" s="445"/>
      <c r="D1960" s="445"/>
      <c r="E1960" s="445"/>
      <c r="F1960" s="445"/>
      <c r="G1960" s="445"/>
      <c r="H1960" s="445"/>
      <c r="I1960" s="445"/>
      <c r="J1960" s="445"/>
      <c r="K1960" s="445"/>
      <c r="L1960" s="445"/>
      <c r="M1960" s="445"/>
      <c r="N1960" s="445"/>
      <c r="O1960" s="445"/>
      <c r="P1960" s="445"/>
    </row>
    <row r="1961" spans="1:16">
      <c r="A1961" s="595" t="s">
        <v>16830</v>
      </c>
      <c r="B1961" s="595" t="s">
        <v>16831</v>
      </c>
      <c r="C1961" s="445"/>
      <c r="D1961" s="445"/>
      <c r="E1961" s="445"/>
      <c r="F1961" s="445"/>
      <c r="G1961" s="445"/>
      <c r="H1961" s="445"/>
      <c r="I1961" s="445"/>
      <c r="J1961" s="445"/>
      <c r="K1961" s="445"/>
      <c r="L1961" s="445"/>
      <c r="M1961" s="445"/>
      <c r="N1961" s="445"/>
      <c r="O1961" s="445"/>
      <c r="P1961" s="445"/>
    </row>
    <row r="1962" spans="1:16">
      <c r="A1962" s="595" t="s">
        <v>16255</v>
      </c>
      <c r="B1962" s="595" t="s">
        <v>16833</v>
      </c>
      <c r="C1962" s="595" t="s">
        <v>10319</v>
      </c>
      <c r="D1962" s="595" t="s">
        <v>13211</v>
      </c>
      <c r="E1962" s="595" t="s">
        <v>11793</v>
      </c>
      <c r="F1962" s="445"/>
      <c r="G1962" s="445"/>
      <c r="H1962" s="445"/>
      <c r="I1962" s="445"/>
      <c r="J1962" s="445"/>
      <c r="K1962" s="445"/>
      <c r="L1962" s="445"/>
      <c r="M1962" s="445"/>
      <c r="N1962" s="445"/>
      <c r="O1962" s="445"/>
      <c r="P1962" s="445"/>
    </row>
    <row r="1963" spans="1:16">
      <c r="A1963" s="595" t="s">
        <v>12074</v>
      </c>
      <c r="B1963" s="595" t="s">
        <v>16613</v>
      </c>
      <c r="C1963" s="445"/>
      <c r="D1963" s="445"/>
      <c r="E1963" s="445"/>
      <c r="F1963" s="445"/>
      <c r="G1963" s="445"/>
      <c r="H1963" s="445"/>
      <c r="I1963" s="445"/>
      <c r="J1963" s="445"/>
      <c r="K1963" s="445"/>
      <c r="L1963" s="445"/>
      <c r="M1963" s="445"/>
      <c r="N1963" s="445"/>
      <c r="O1963" s="445"/>
      <c r="P1963" s="445"/>
    </row>
    <row r="1964" spans="1:16">
      <c r="A1964" s="595" t="s">
        <v>16835</v>
      </c>
      <c r="B1964" s="595" t="s">
        <v>14865</v>
      </c>
      <c r="C1964" s="445"/>
      <c r="D1964" s="445"/>
      <c r="E1964" s="445"/>
      <c r="F1964" s="445"/>
      <c r="G1964" s="445"/>
      <c r="H1964" s="445"/>
      <c r="I1964" s="445"/>
      <c r="J1964" s="445"/>
      <c r="K1964" s="445"/>
      <c r="L1964" s="445"/>
      <c r="M1964" s="445"/>
      <c r="N1964" s="445"/>
      <c r="O1964" s="445"/>
      <c r="P1964" s="445"/>
    </row>
    <row r="1965" spans="1:16">
      <c r="A1965" s="595" t="s">
        <v>16836</v>
      </c>
      <c r="B1965" s="595" t="s">
        <v>11793</v>
      </c>
      <c r="C1965" s="595" t="s">
        <v>13513</v>
      </c>
      <c r="D1965" s="445"/>
      <c r="E1965" s="445"/>
      <c r="F1965" s="445"/>
      <c r="G1965" s="445"/>
      <c r="H1965" s="445"/>
      <c r="I1965" s="445"/>
      <c r="J1965" s="445"/>
      <c r="K1965" s="445"/>
      <c r="L1965" s="445"/>
      <c r="M1965" s="445"/>
      <c r="N1965" s="445"/>
      <c r="O1965" s="445"/>
      <c r="P1965" s="445"/>
    </row>
    <row r="1966" spans="1:16">
      <c r="A1966" s="595" t="s">
        <v>16837</v>
      </c>
      <c r="B1966" s="595" t="s">
        <v>16839</v>
      </c>
      <c r="C1966" s="445"/>
      <c r="D1966" s="445"/>
      <c r="E1966" s="445"/>
      <c r="F1966" s="445"/>
      <c r="G1966" s="445"/>
      <c r="H1966" s="445"/>
      <c r="I1966" s="445"/>
      <c r="J1966" s="445"/>
      <c r="K1966" s="445"/>
      <c r="L1966" s="445"/>
      <c r="M1966" s="445"/>
      <c r="N1966" s="445"/>
      <c r="O1966" s="445"/>
      <c r="P1966" s="445"/>
    </row>
    <row r="1967" spans="1:16">
      <c r="A1967" s="595" t="s">
        <v>11651</v>
      </c>
      <c r="B1967" s="595" t="s">
        <v>16840</v>
      </c>
      <c r="C1967" s="595" t="s">
        <v>15096</v>
      </c>
      <c r="D1967" s="595" t="s">
        <v>16841</v>
      </c>
      <c r="E1967" s="445"/>
      <c r="F1967" s="445"/>
      <c r="G1967" s="445"/>
      <c r="H1967" s="445"/>
      <c r="I1967" s="445"/>
      <c r="J1967" s="445"/>
      <c r="K1967" s="445"/>
      <c r="L1967" s="445"/>
      <c r="M1967" s="445"/>
      <c r="N1967" s="445"/>
      <c r="O1967" s="445"/>
      <c r="P1967" s="445"/>
    </row>
    <row r="1968" spans="1:16">
      <c r="A1968" s="595" t="s">
        <v>16843</v>
      </c>
      <c r="B1968" s="595" t="s">
        <v>12581</v>
      </c>
      <c r="C1968" s="595" t="s">
        <v>16845</v>
      </c>
      <c r="D1968" s="595" t="s">
        <v>11793</v>
      </c>
      <c r="E1968" s="445"/>
      <c r="F1968" s="445"/>
      <c r="G1968" s="445"/>
      <c r="H1968" s="445"/>
      <c r="I1968" s="445"/>
      <c r="J1968" s="445"/>
      <c r="K1968" s="445"/>
      <c r="L1968" s="445"/>
      <c r="M1968" s="445"/>
      <c r="N1968" s="445"/>
      <c r="O1968" s="445"/>
      <c r="P1968" s="445"/>
    </row>
    <row r="1969" spans="1:16">
      <c r="A1969" s="595" t="s">
        <v>11318</v>
      </c>
      <c r="B1969" s="595" t="s">
        <v>2126</v>
      </c>
      <c r="C1969" s="595" t="s">
        <v>13732</v>
      </c>
      <c r="D1969" s="595" t="s">
        <v>9888</v>
      </c>
      <c r="E1969" s="445"/>
      <c r="F1969" s="445"/>
      <c r="G1969" s="445"/>
      <c r="H1969" s="445"/>
      <c r="I1969" s="445"/>
      <c r="J1969" s="445"/>
      <c r="K1969" s="445"/>
      <c r="L1969" s="445"/>
      <c r="M1969" s="445"/>
      <c r="N1969" s="445"/>
      <c r="O1969" s="445"/>
      <c r="P1969" s="445"/>
    </row>
    <row r="1970" spans="1:16">
      <c r="A1970" s="595" t="s">
        <v>16848</v>
      </c>
      <c r="B1970" s="595" t="s">
        <v>12416</v>
      </c>
      <c r="C1970" s="445"/>
      <c r="D1970" s="445"/>
      <c r="E1970" s="445"/>
      <c r="F1970" s="445"/>
      <c r="G1970" s="445"/>
      <c r="H1970" s="445"/>
      <c r="I1970" s="445"/>
      <c r="J1970" s="445"/>
      <c r="K1970" s="445"/>
      <c r="L1970" s="445"/>
      <c r="M1970" s="445"/>
      <c r="N1970" s="445"/>
      <c r="O1970" s="445"/>
      <c r="P1970" s="445"/>
    </row>
    <row r="1971" spans="1:16">
      <c r="A1971" s="595" t="s">
        <v>16850</v>
      </c>
      <c r="B1971" s="595" t="s">
        <v>16851</v>
      </c>
      <c r="C1971" s="445"/>
      <c r="D1971" s="445"/>
      <c r="E1971" s="445"/>
      <c r="F1971" s="445"/>
      <c r="G1971" s="445"/>
      <c r="H1971" s="445"/>
      <c r="I1971" s="445"/>
      <c r="J1971" s="445"/>
      <c r="K1971" s="445"/>
      <c r="L1971" s="445"/>
      <c r="M1971" s="445"/>
      <c r="N1971" s="445"/>
      <c r="O1971" s="445"/>
      <c r="P1971" s="445"/>
    </row>
    <row r="1972" spans="1:16">
      <c r="A1972" s="595" t="s">
        <v>16852</v>
      </c>
      <c r="B1972" s="595" t="s">
        <v>9063</v>
      </c>
      <c r="C1972" s="445"/>
      <c r="D1972" s="445"/>
      <c r="E1972" s="445"/>
      <c r="F1972" s="445"/>
      <c r="G1972" s="445"/>
      <c r="H1972" s="445"/>
      <c r="I1972" s="445"/>
      <c r="J1972" s="445"/>
      <c r="K1972" s="445"/>
      <c r="L1972" s="445"/>
      <c r="M1972" s="445"/>
      <c r="N1972" s="445"/>
      <c r="O1972" s="445"/>
      <c r="P1972" s="445"/>
    </row>
    <row r="1973" spans="1:16">
      <c r="A1973" s="595" t="s">
        <v>16853</v>
      </c>
      <c r="B1973" s="595" t="s">
        <v>11793</v>
      </c>
      <c r="C1973" s="445"/>
      <c r="D1973" s="445"/>
      <c r="E1973" s="445"/>
      <c r="F1973" s="445"/>
      <c r="G1973" s="445"/>
      <c r="H1973" s="445"/>
      <c r="I1973" s="445"/>
      <c r="J1973" s="445"/>
      <c r="K1973" s="445"/>
      <c r="L1973" s="445"/>
      <c r="M1973" s="445"/>
      <c r="N1973" s="445"/>
      <c r="O1973" s="445"/>
      <c r="P1973" s="445"/>
    </row>
    <row r="1974" spans="1:16">
      <c r="A1974" s="595" t="s">
        <v>16854</v>
      </c>
      <c r="B1974" s="595" t="s">
        <v>16856</v>
      </c>
      <c r="C1974" s="595" t="s">
        <v>11793</v>
      </c>
      <c r="D1974" s="445"/>
      <c r="E1974" s="445"/>
      <c r="F1974" s="445"/>
      <c r="G1974" s="445"/>
      <c r="H1974" s="445"/>
      <c r="I1974" s="445"/>
      <c r="J1974" s="445"/>
      <c r="K1974" s="445"/>
      <c r="L1974" s="445"/>
      <c r="M1974" s="445"/>
      <c r="N1974" s="445"/>
      <c r="O1974" s="445"/>
      <c r="P1974" s="445"/>
    </row>
    <row r="1975" spans="1:16">
      <c r="A1975" s="595" t="s">
        <v>16857</v>
      </c>
      <c r="B1975" s="595" t="s">
        <v>11793</v>
      </c>
      <c r="C1975" s="595" t="s">
        <v>14880</v>
      </c>
      <c r="D1975" s="445"/>
      <c r="E1975" s="445"/>
      <c r="F1975" s="445"/>
      <c r="G1975" s="445"/>
      <c r="H1975" s="445"/>
      <c r="I1975" s="445"/>
      <c r="J1975" s="445"/>
      <c r="K1975" s="445"/>
      <c r="L1975" s="445"/>
      <c r="M1975" s="445"/>
      <c r="N1975" s="445"/>
      <c r="O1975" s="445"/>
      <c r="P1975" s="445"/>
    </row>
    <row r="1976" spans="1:16">
      <c r="A1976" s="595" t="s">
        <v>13879</v>
      </c>
      <c r="B1976" s="595" t="s">
        <v>10319</v>
      </c>
      <c r="C1976" s="595" t="s">
        <v>13726</v>
      </c>
      <c r="D1976" s="595" t="s">
        <v>14159</v>
      </c>
      <c r="E1976" s="595" t="s">
        <v>14880</v>
      </c>
      <c r="F1976" s="445"/>
      <c r="G1976" s="445"/>
      <c r="H1976" s="445"/>
      <c r="I1976" s="445"/>
      <c r="J1976" s="445"/>
      <c r="K1976" s="445"/>
      <c r="L1976" s="445"/>
      <c r="M1976" s="445"/>
      <c r="N1976" s="445"/>
      <c r="O1976" s="445"/>
      <c r="P1976" s="445"/>
    </row>
    <row r="1977" spans="1:16">
      <c r="A1977" s="595" t="s">
        <v>7586</v>
      </c>
      <c r="B1977" s="595" t="s">
        <v>14880</v>
      </c>
      <c r="C1977" s="595" t="s">
        <v>16859</v>
      </c>
      <c r="D1977" s="445"/>
      <c r="E1977" s="445"/>
      <c r="F1977" s="445"/>
      <c r="G1977" s="445"/>
      <c r="H1977" s="445"/>
      <c r="I1977" s="445"/>
      <c r="J1977" s="445"/>
      <c r="K1977" s="445"/>
      <c r="L1977" s="445"/>
      <c r="M1977" s="445"/>
      <c r="N1977" s="445"/>
      <c r="O1977" s="445"/>
      <c r="P1977" s="445"/>
    </row>
    <row r="1978" spans="1:16">
      <c r="A1978" s="595" t="s">
        <v>16861</v>
      </c>
      <c r="B1978" s="595" t="s">
        <v>14880</v>
      </c>
      <c r="C1978" s="445"/>
      <c r="D1978" s="445"/>
      <c r="E1978" s="445"/>
      <c r="F1978" s="445"/>
      <c r="G1978" s="445"/>
      <c r="H1978" s="445"/>
      <c r="I1978" s="445"/>
      <c r="J1978" s="445"/>
      <c r="K1978" s="445"/>
      <c r="L1978" s="445"/>
      <c r="M1978" s="445"/>
      <c r="N1978" s="445"/>
      <c r="O1978" s="445"/>
      <c r="P1978" s="445"/>
    </row>
    <row r="1979" spans="1:16">
      <c r="A1979" s="595" t="s">
        <v>858</v>
      </c>
      <c r="B1979" s="595" t="s">
        <v>3823</v>
      </c>
      <c r="C1979" s="595" t="s">
        <v>14880</v>
      </c>
      <c r="D1979" s="445"/>
      <c r="E1979" s="445"/>
      <c r="F1979" s="445"/>
      <c r="G1979" s="445"/>
      <c r="H1979" s="445"/>
      <c r="I1979" s="445"/>
      <c r="J1979" s="445"/>
      <c r="K1979" s="445"/>
      <c r="L1979" s="445"/>
      <c r="M1979" s="445"/>
      <c r="N1979" s="445"/>
      <c r="O1979" s="445"/>
      <c r="P1979" s="445"/>
    </row>
    <row r="1980" spans="1:16">
      <c r="A1980" s="595" t="s">
        <v>16862</v>
      </c>
      <c r="B1980" s="595" t="s">
        <v>15235</v>
      </c>
      <c r="C1980" s="595" t="s">
        <v>16863</v>
      </c>
      <c r="D1980" s="595" t="s">
        <v>14880</v>
      </c>
      <c r="E1980" s="445"/>
      <c r="F1980" s="445"/>
      <c r="G1980" s="445"/>
      <c r="H1980" s="445"/>
      <c r="I1980" s="445"/>
      <c r="J1980" s="445"/>
      <c r="K1980" s="445"/>
      <c r="L1980" s="445"/>
      <c r="M1980" s="445"/>
      <c r="N1980" s="445"/>
      <c r="O1980" s="445"/>
      <c r="P1980" s="445"/>
    </row>
    <row r="1981" spans="1:16">
      <c r="A1981" s="595" t="s">
        <v>16864</v>
      </c>
      <c r="B1981" s="595" t="s">
        <v>9737</v>
      </c>
      <c r="C1981" s="595" t="s">
        <v>16865</v>
      </c>
      <c r="D1981" s="595" t="s">
        <v>16866</v>
      </c>
      <c r="E1981" s="595" t="s">
        <v>3121</v>
      </c>
      <c r="F1981" s="595" t="s">
        <v>14880</v>
      </c>
      <c r="G1981" s="445"/>
      <c r="H1981" s="445"/>
      <c r="I1981" s="445"/>
      <c r="J1981" s="445"/>
      <c r="K1981" s="445"/>
      <c r="L1981" s="445"/>
      <c r="M1981" s="445"/>
      <c r="N1981" s="445"/>
      <c r="O1981" s="445"/>
      <c r="P1981" s="445"/>
    </row>
    <row r="1982" spans="1:16">
      <c r="A1982" s="595" t="s">
        <v>7338</v>
      </c>
      <c r="B1982" s="595" t="s">
        <v>11737</v>
      </c>
      <c r="C1982" s="595" t="s">
        <v>16108</v>
      </c>
      <c r="D1982" s="595" t="s">
        <v>15383</v>
      </c>
      <c r="E1982" s="595" t="s">
        <v>14880</v>
      </c>
      <c r="F1982" s="445"/>
      <c r="G1982" s="445"/>
      <c r="H1982" s="445"/>
      <c r="I1982" s="445"/>
      <c r="J1982" s="445"/>
      <c r="K1982" s="445"/>
      <c r="L1982" s="445"/>
      <c r="M1982" s="445"/>
      <c r="N1982" s="445"/>
      <c r="O1982" s="445"/>
      <c r="P1982" s="445"/>
    </row>
    <row r="1983" spans="1:16">
      <c r="A1983" s="595" t="s">
        <v>16868</v>
      </c>
      <c r="B1983" s="595" t="s">
        <v>14880</v>
      </c>
      <c r="C1983" s="595" t="s">
        <v>12864</v>
      </c>
      <c r="D1983" s="445"/>
      <c r="E1983" s="445"/>
      <c r="F1983" s="445"/>
      <c r="G1983" s="445"/>
      <c r="H1983" s="445"/>
      <c r="I1983" s="445"/>
      <c r="J1983" s="445"/>
      <c r="K1983" s="445"/>
      <c r="L1983" s="445"/>
      <c r="M1983" s="445"/>
      <c r="N1983" s="445"/>
      <c r="O1983" s="445"/>
      <c r="P1983" s="445"/>
    </row>
    <row r="1984" spans="1:16">
      <c r="A1984" s="595" t="s">
        <v>16870</v>
      </c>
      <c r="B1984" s="595" t="s">
        <v>1767</v>
      </c>
      <c r="C1984" s="595" t="s">
        <v>16871</v>
      </c>
      <c r="D1984" s="595" t="s">
        <v>3196</v>
      </c>
      <c r="E1984" s="595" t="s">
        <v>16635</v>
      </c>
      <c r="F1984" s="595" t="s">
        <v>14880</v>
      </c>
      <c r="G1984" s="445"/>
      <c r="H1984" s="445"/>
      <c r="I1984" s="445"/>
      <c r="J1984" s="445"/>
      <c r="K1984" s="445"/>
      <c r="L1984" s="445"/>
      <c r="M1984" s="445"/>
      <c r="N1984" s="445"/>
      <c r="O1984" s="445"/>
      <c r="P1984" s="445"/>
    </row>
    <row r="1985" spans="1:16">
      <c r="A1985" s="595" t="s">
        <v>16875</v>
      </c>
      <c r="B1985" s="595" t="s">
        <v>16876</v>
      </c>
      <c r="C1985" s="595" t="s">
        <v>3480</v>
      </c>
      <c r="D1985" s="595" t="s">
        <v>16877</v>
      </c>
      <c r="E1985" s="595" t="s">
        <v>14880</v>
      </c>
      <c r="F1985" s="445"/>
      <c r="G1985" s="445"/>
      <c r="H1985" s="445"/>
      <c r="I1985" s="445"/>
      <c r="J1985" s="445"/>
      <c r="K1985" s="445"/>
      <c r="L1985" s="445"/>
      <c r="M1985" s="445"/>
      <c r="N1985" s="445"/>
      <c r="O1985" s="445"/>
      <c r="P1985" s="445"/>
    </row>
    <row r="1986" spans="1:16">
      <c r="A1986" s="595" t="s">
        <v>6326</v>
      </c>
      <c r="B1986" s="595" t="s">
        <v>16878</v>
      </c>
      <c r="C1986" s="595" t="s">
        <v>16740</v>
      </c>
      <c r="D1986" s="595" t="s">
        <v>3563</v>
      </c>
      <c r="E1986" s="595" t="s">
        <v>14880</v>
      </c>
      <c r="F1986" s="445"/>
      <c r="G1986" s="445"/>
      <c r="H1986" s="445"/>
      <c r="I1986" s="445"/>
      <c r="J1986" s="445"/>
      <c r="K1986" s="445"/>
      <c r="L1986" s="445"/>
      <c r="M1986" s="445"/>
      <c r="N1986" s="445"/>
      <c r="O1986" s="445"/>
      <c r="P1986" s="445"/>
    </row>
    <row r="1987" spans="1:16">
      <c r="A1987" s="595" t="s">
        <v>11684</v>
      </c>
      <c r="B1987" s="595" t="s">
        <v>16879</v>
      </c>
      <c r="C1987" s="595" t="s">
        <v>9148</v>
      </c>
      <c r="D1987" s="595" t="s">
        <v>14880</v>
      </c>
      <c r="E1987" s="445"/>
      <c r="F1987" s="445"/>
      <c r="G1987" s="445"/>
      <c r="H1987" s="445"/>
      <c r="I1987" s="445"/>
      <c r="J1987" s="445"/>
      <c r="K1987" s="445"/>
      <c r="L1987" s="445"/>
      <c r="M1987" s="445"/>
      <c r="N1987" s="445"/>
      <c r="O1987" s="445"/>
      <c r="P1987" s="445"/>
    </row>
    <row r="1988" spans="1:16">
      <c r="A1988" s="595" t="s">
        <v>16881</v>
      </c>
      <c r="B1988" s="595" t="s">
        <v>2314</v>
      </c>
      <c r="C1988" s="595" t="s">
        <v>1470</v>
      </c>
      <c r="D1988" s="595" t="s">
        <v>10322</v>
      </c>
      <c r="E1988" s="595" t="s">
        <v>12587</v>
      </c>
      <c r="F1988" s="595" t="s">
        <v>11793</v>
      </c>
      <c r="G1988" s="445"/>
      <c r="H1988" s="445"/>
      <c r="I1988" s="445"/>
      <c r="J1988" s="445"/>
      <c r="K1988" s="445"/>
      <c r="L1988" s="445"/>
      <c r="M1988" s="445"/>
      <c r="N1988" s="445"/>
      <c r="O1988" s="445"/>
      <c r="P1988" s="445"/>
    </row>
    <row r="1989" spans="1:16">
      <c r="A1989" s="595" t="s">
        <v>7179</v>
      </c>
      <c r="B1989" s="595" t="s">
        <v>10456</v>
      </c>
      <c r="C1989" s="595" t="s">
        <v>10752</v>
      </c>
      <c r="D1989" s="595" t="s">
        <v>16884</v>
      </c>
      <c r="E1989" s="595" t="s">
        <v>14880</v>
      </c>
      <c r="F1989" s="445"/>
      <c r="G1989" s="445"/>
      <c r="H1989" s="445"/>
      <c r="I1989" s="445"/>
      <c r="J1989" s="445"/>
      <c r="K1989" s="445"/>
      <c r="L1989" s="445"/>
      <c r="M1989" s="445"/>
      <c r="N1989" s="445"/>
      <c r="O1989" s="445"/>
      <c r="P1989" s="445"/>
    </row>
    <row r="1990" spans="1:16">
      <c r="A1990" s="595" t="s">
        <v>13046</v>
      </c>
      <c r="B1990" s="595" t="s">
        <v>16885</v>
      </c>
      <c r="C1990" s="595" t="s">
        <v>16886</v>
      </c>
      <c r="D1990" s="595" t="s">
        <v>6537</v>
      </c>
      <c r="E1990" s="595" t="s">
        <v>14880</v>
      </c>
      <c r="F1990" s="445"/>
      <c r="G1990" s="445"/>
      <c r="H1990" s="445"/>
      <c r="I1990" s="445"/>
      <c r="J1990" s="445"/>
      <c r="K1990" s="445"/>
      <c r="L1990" s="445"/>
      <c r="M1990" s="445"/>
      <c r="N1990" s="445"/>
      <c r="O1990" s="445"/>
      <c r="P1990" s="445"/>
    </row>
    <row r="1991" spans="1:16">
      <c r="A1991" s="595" t="s">
        <v>13092</v>
      </c>
      <c r="B1991" s="595" t="s">
        <v>6595</v>
      </c>
      <c r="C1991" s="595" t="s">
        <v>15269</v>
      </c>
      <c r="D1991" s="595" t="s">
        <v>14880</v>
      </c>
      <c r="E1991" s="445"/>
      <c r="F1991" s="445"/>
      <c r="G1991" s="445"/>
      <c r="H1991" s="445"/>
      <c r="I1991" s="445"/>
      <c r="J1991" s="445"/>
      <c r="K1991" s="445"/>
      <c r="L1991" s="445"/>
      <c r="M1991" s="445"/>
      <c r="N1991" s="445"/>
      <c r="O1991" s="445"/>
      <c r="P1991" s="445"/>
    </row>
    <row r="1992" spans="1:16">
      <c r="A1992" s="595" t="s">
        <v>7451</v>
      </c>
      <c r="B1992" s="595" t="s">
        <v>16888</v>
      </c>
      <c r="C1992" s="595" t="s">
        <v>14880</v>
      </c>
      <c r="D1992" s="445"/>
      <c r="E1992" s="445"/>
      <c r="F1992" s="445"/>
      <c r="G1992" s="445"/>
      <c r="H1992" s="445"/>
      <c r="I1992" s="445"/>
      <c r="J1992" s="445"/>
      <c r="K1992" s="445"/>
      <c r="L1992" s="445"/>
      <c r="M1992" s="445"/>
      <c r="N1992" s="445"/>
      <c r="O1992" s="445"/>
      <c r="P1992" s="445"/>
    </row>
    <row r="1993" spans="1:16">
      <c r="A1993" s="595" t="s">
        <v>16889</v>
      </c>
      <c r="B1993" s="595" t="s">
        <v>12544</v>
      </c>
      <c r="C1993" s="595" t="s">
        <v>14189</v>
      </c>
      <c r="D1993" s="595" t="s">
        <v>5274</v>
      </c>
      <c r="E1993" s="595" t="s">
        <v>14880</v>
      </c>
      <c r="F1993" s="445"/>
      <c r="G1993" s="445"/>
      <c r="H1993" s="445"/>
      <c r="I1993" s="445"/>
      <c r="J1993" s="445"/>
      <c r="K1993" s="445"/>
      <c r="L1993" s="445"/>
      <c r="M1993" s="445"/>
      <c r="N1993" s="445"/>
      <c r="O1993" s="445"/>
      <c r="P1993" s="445"/>
    </row>
    <row r="1994" spans="1:16">
      <c r="A1994" s="595" t="s">
        <v>16890</v>
      </c>
      <c r="B1994" s="595" t="s">
        <v>16891</v>
      </c>
      <c r="C1994" s="595" t="s">
        <v>8181</v>
      </c>
      <c r="D1994" s="595" t="s">
        <v>6509</v>
      </c>
      <c r="E1994" s="595" t="s">
        <v>14880</v>
      </c>
      <c r="F1994" s="445"/>
      <c r="G1994" s="445"/>
      <c r="H1994" s="445"/>
      <c r="I1994" s="445"/>
      <c r="J1994" s="445"/>
      <c r="K1994" s="445"/>
      <c r="L1994" s="445"/>
      <c r="M1994" s="445"/>
      <c r="N1994" s="445"/>
      <c r="O1994" s="445"/>
      <c r="P1994" s="445"/>
    </row>
    <row r="1995" spans="1:16">
      <c r="A1995" s="595" t="s">
        <v>940</v>
      </c>
      <c r="B1995" s="595" t="s">
        <v>16357</v>
      </c>
      <c r="C1995" s="595" t="s">
        <v>8140</v>
      </c>
      <c r="D1995" s="595" t="s">
        <v>2621</v>
      </c>
      <c r="E1995" s="595" t="s">
        <v>14880</v>
      </c>
      <c r="F1995" s="445"/>
      <c r="G1995" s="445"/>
      <c r="H1995" s="445"/>
      <c r="I1995" s="445"/>
      <c r="J1995" s="445"/>
      <c r="K1995" s="445"/>
      <c r="L1995" s="445"/>
      <c r="M1995" s="445"/>
      <c r="N1995" s="445"/>
      <c r="O1995" s="445"/>
      <c r="P1995" s="445"/>
    </row>
    <row r="1996" spans="1:16">
      <c r="A1996" s="595" t="s">
        <v>16892</v>
      </c>
      <c r="B1996" s="595" t="s">
        <v>5091</v>
      </c>
      <c r="C1996" s="595" t="s">
        <v>13627</v>
      </c>
      <c r="D1996" s="595" t="s">
        <v>16893</v>
      </c>
      <c r="E1996" s="595" t="s">
        <v>14880</v>
      </c>
      <c r="F1996" s="445"/>
      <c r="G1996" s="445"/>
      <c r="H1996" s="445"/>
      <c r="I1996" s="445"/>
      <c r="J1996" s="445"/>
      <c r="K1996" s="445"/>
      <c r="L1996" s="445"/>
      <c r="M1996" s="445"/>
      <c r="N1996" s="445"/>
      <c r="O1996" s="445"/>
      <c r="P1996" s="445"/>
    </row>
    <row r="1997" spans="1:16">
      <c r="A1997" s="595" t="s">
        <v>7206</v>
      </c>
      <c r="B1997" s="595" t="s">
        <v>14449</v>
      </c>
      <c r="C1997" s="595" t="s">
        <v>16894</v>
      </c>
      <c r="D1997" s="595" t="s">
        <v>14880</v>
      </c>
      <c r="E1997" s="445"/>
      <c r="F1997" s="445"/>
      <c r="G1997" s="445"/>
      <c r="H1997" s="445"/>
      <c r="I1997" s="445"/>
      <c r="J1997" s="445"/>
      <c r="K1997" s="445"/>
      <c r="L1997" s="445"/>
      <c r="M1997" s="445"/>
      <c r="N1997" s="445"/>
      <c r="O1997" s="445"/>
      <c r="P1997" s="445"/>
    </row>
    <row r="1998" spans="1:16">
      <c r="A1998" s="595" t="s">
        <v>10850</v>
      </c>
      <c r="B1998" s="595" t="s">
        <v>14880</v>
      </c>
      <c r="C1998" s="445"/>
      <c r="D1998" s="445"/>
      <c r="E1998" s="445"/>
      <c r="F1998" s="445"/>
      <c r="G1998" s="445"/>
      <c r="H1998" s="445"/>
      <c r="I1998" s="445"/>
      <c r="J1998" s="445"/>
      <c r="K1998" s="445"/>
      <c r="L1998" s="445"/>
      <c r="M1998" s="445"/>
      <c r="N1998" s="445"/>
      <c r="O1998" s="445"/>
      <c r="P1998" s="445"/>
    </row>
    <row r="1999" spans="1:16">
      <c r="A1999" s="595" t="s">
        <v>16897</v>
      </c>
      <c r="B1999" s="595" t="s">
        <v>14880</v>
      </c>
      <c r="C1999" s="445"/>
      <c r="D1999" s="445"/>
      <c r="E1999" s="445"/>
      <c r="F1999" s="445"/>
      <c r="G1999" s="445"/>
      <c r="H1999" s="445"/>
      <c r="I1999" s="445"/>
      <c r="J1999" s="445"/>
      <c r="K1999" s="445"/>
      <c r="L1999" s="445"/>
      <c r="M1999" s="445"/>
      <c r="N1999" s="445"/>
      <c r="O1999" s="445"/>
      <c r="P1999" s="445"/>
    </row>
    <row r="2000" spans="1:16">
      <c r="A2000" s="595" t="s">
        <v>16898</v>
      </c>
      <c r="B2000" s="595" t="s">
        <v>16418</v>
      </c>
      <c r="C2000" s="595" t="s">
        <v>6182</v>
      </c>
      <c r="D2000" s="595" t="s">
        <v>14880</v>
      </c>
      <c r="E2000" s="445"/>
      <c r="F2000" s="445"/>
      <c r="G2000" s="445"/>
      <c r="H2000" s="445"/>
      <c r="I2000" s="445"/>
      <c r="J2000" s="445"/>
      <c r="K2000" s="445"/>
      <c r="L2000" s="445"/>
      <c r="M2000" s="445"/>
      <c r="N2000" s="445"/>
      <c r="O2000" s="445"/>
      <c r="P2000" s="445"/>
    </row>
    <row r="2001" spans="1:16">
      <c r="A2001" s="595" t="s">
        <v>16900</v>
      </c>
      <c r="B2001" s="595" t="s">
        <v>10319</v>
      </c>
      <c r="C2001" s="595" t="s">
        <v>16188</v>
      </c>
      <c r="D2001" s="595" t="s">
        <v>14880</v>
      </c>
      <c r="E2001" s="445"/>
      <c r="F2001" s="445"/>
      <c r="G2001" s="445"/>
      <c r="H2001" s="445"/>
      <c r="I2001" s="445"/>
      <c r="J2001" s="445"/>
      <c r="K2001" s="445"/>
      <c r="L2001" s="445"/>
      <c r="M2001" s="445"/>
      <c r="N2001" s="445"/>
      <c r="O2001" s="445"/>
      <c r="P2001" s="445"/>
    </row>
    <row r="2002" spans="1:16">
      <c r="A2002" s="595" t="s">
        <v>15113</v>
      </c>
      <c r="B2002" s="595" t="s">
        <v>15773</v>
      </c>
      <c r="C2002" s="595" t="s">
        <v>16901</v>
      </c>
      <c r="D2002" s="595" t="s">
        <v>16902</v>
      </c>
      <c r="E2002" s="595" t="s">
        <v>13852</v>
      </c>
      <c r="F2002" s="445"/>
      <c r="G2002" s="445"/>
      <c r="H2002" s="445"/>
      <c r="I2002" s="445"/>
      <c r="J2002" s="445"/>
      <c r="K2002" s="445"/>
      <c r="L2002" s="445"/>
      <c r="M2002" s="445"/>
      <c r="N2002" s="445"/>
      <c r="O2002" s="445"/>
      <c r="P2002" s="445"/>
    </row>
    <row r="2003" spans="1:16">
      <c r="A2003" s="595" t="s">
        <v>2225</v>
      </c>
      <c r="B2003" s="595" t="s">
        <v>11885</v>
      </c>
      <c r="C2003" s="595" t="s">
        <v>7849</v>
      </c>
      <c r="D2003" s="595" t="s">
        <v>14880</v>
      </c>
      <c r="E2003" s="445"/>
      <c r="F2003" s="445"/>
      <c r="G2003" s="445"/>
      <c r="H2003" s="445"/>
      <c r="I2003" s="445"/>
      <c r="J2003" s="445"/>
      <c r="K2003" s="445"/>
      <c r="L2003" s="445"/>
      <c r="M2003" s="445"/>
      <c r="N2003" s="445"/>
      <c r="O2003" s="445"/>
      <c r="P2003" s="445"/>
    </row>
    <row r="2004" spans="1:16">
      <c r="A2004" s="595" t="s">
        <v>16537</v>
      </c>
      <c r="B2004" s="595" t="s">
        <v>11885</v>
      </c>
      <c r="C2004" s="595" t="s">
        <v>14880</v>
      </c>
      <c r="D2004" s="445"/>
      <c r="E2004" s="445"/>
      <c r="F2004" s="445"/>
      <c r="G2004" s="445"/>
      <c r="H2004" s="445"/>
      <c r="I2004" s="445"/>
      <c r="J2004" s="445"/>
      <c r="K2004" s="445"/>
      <c r="L2004" s="445"/>
      <c r="M2004" s="445"/>
      <c r="N2004" s="445"/>
      <c r="O2004" s="445"/>
      <c r="P2004" s="445"/>
    </row>
    <row r="2005" spans="1:16">
      <c r="A2005" s="595" t="s">
        <v>15875</v>
      </c>
      <c r="B2005" s="595" t="s">
        <v>16904</v>
      </c>
      <c r="C2005" s="595" t="s">
        <v>16905</v>
      </c>
      <c r="D2005" s="595" t="s">
        <v>16906</v>
      </c>
      <c r="E2005" s="595" t="s">
        <v>16907</v>
      </c>
      <c r="F2005" s="595" t="s">
        <v>9944</v>
      </c>
      <c r="G2005" s="445"/>
      <c r="H2005" s="445"/>
      <c r="I2005" s="445"/>
      <c r="J2005" s="445"/>
      <c r="K2005" s="445"/>
      <c r="L2005" s="445"/>
      <c r="M2005" s="445"/>
      <c r="N2005" s="445"/>
      <c r="O2005" s="445"/>
      <c r="P2005" s="445"/>
    </row>
    <row r="2006" spans="1:16">
      <c r="A2006" s="595" t="s">
        <v>14308</v>
      </c>
      <c r="B2006" s="595" t="s">
        <v>16908</v>
      </c>
      <c r="C2006" s="595" t="s">
        <v>2266</v>
      </c>
      <c r="D2006" s="595" t="s">
        <v>12244</v>
      </c>
      <c r="E2006" s="595" t="s">
        <v>14870</v>
      </c>
      <c r="F2006" s="595" t="s">
        <v>14880</v>
      </c>
      <c r="G2006" s="445"/>
      <c r="H2006" s="445"/>
      <c r="I2006" s="445"/>
      <c r="J2006" s="445"/>
      <c r="K2006" s="445"/>
      <c r="L2006" s="445"/>
      <c r="M2006" s="445"/>
      <c r="N2006" s="445"/>
      <c r="O2006" s="445"/>
      <c r="P2006" s="445"/>
    </row>
    <row r="2007" spans="1:16">
      <c r="A2007" s="595" t="s">
        <v>15786</v>
      </c>
      <c r="B2007" s="595" t="s">
        <v>16910</v>
      </c>
      <c r="C2007" s="595" t="s">
        <v>9820</v>
      </c>
      <c r="D2007" s="595" t="s">
        <v>15032</v>
      </c>
      <c r="E2007" s="595" t="s">
        <v>16911</v>
      </c>
      <c r="F2007" s="595" t="s">
        <v>16912</v>
      </c>
      <c r="G2007" s="445"/>
      <c r="H2007" s="445"/>
      <c r="I2007" s="445"/>
      <c r="J2007" s="445"/>
      <c r="K2007" s="445"/>
      <c r="L2007" s="445"/>
      <c r="M2007" s="445"/>
      <c r="N2007" s="445"/>
      <c r="O2007" s="445"/>
      <c r="P2007" s="445"/>
    </row>
    <row r="2008" spans="1:16">
      <c r="A2008" s="595" t="s">
        <v>9420</v>
      </c>
      <c r="B2008" s="595" t="s">
        <v>14880</v>
      </c>
      <c r="C2008" s="445"/>
      <c r="D2008" s="445"/>
      <c r="E2008" s="445"/>
      <c r="F2008" s="445"/>
      <c r="G2008" s="445"/>
      <c r="H2008" s="445"/>
      <c r="I2008" s="445"/>
      <c r="J2008" s="445"/>
      <c r="K2008" s="445"/>
      <c r="L2008" s="445"/>
      <c r="M2008" s="445"/>
      <c r="N2008" s="445"/>
      <c r="O2008" s="445"/>
      <c r="P2008" s="445"/>
    </row>
    <row r="2009" spans="1:16">
      <c r="A2009" s="595" t="s">
        <v>8327</v>
      </c>
      <c r="B2009" s="595" t="s">
        <v>6139</v>
      </c>
      <c r="C2009" s="595" t="s">
        <v>14880</v>
      </c>
      <c r="D2009" s="445"/>
      <c r="E2009" s="445"/>
      <c r="F2009" s="445"/>
      <c r="G2009" s="445"/>
      <c r="H2009" s="445"/>
      <c r="I2009" s="445"/>
      <c r="J2009" s="445"/>
      <c r="K2009" s="445"/>
      <c r="L2009" s="445"/>
      <c r="M2009" s="445"/>
      <c r="N2009" s="445"/>
      <c r="O2009" s="445"/>
      <c r="P2009" s="445"/>
    </row>
    <row r="2010" spans="1:16">
      <c r="A2010" s="595" t="s">
        <v>15428</v>
      </c>
      <c r="B2010" s="595" t="s">
        <v>10322</v>
      </c>
      <c r="C2010" s="595" t="s">
        <v>14880</v>
      </c>
      <c r="D2010" s="445"/>
      <c r="E2010" s="445"/>
      <c r="F2010" s="445"/>
      <c r="G2010" s="445"/>
      <c r="H2010" s="445"/>
      <c r="I2010" s="445"/>
      <c r="J2010" s="445"/>
      <c r="K2010" s="445"/>
      <c r="L2010" s="445"/>
      <c r="M2010" s="445"/>
      <c r="N2010" s="445"/>
      <c r="O2010" s="445"/>
      <c r="P2010" s="445"/>
    </row>
    <row r="2011" spans="1:16">
      <c r="A2011" s="595" t="s">
        <v>16913</v>
      </c>
      <c r="B2011" s="595" t="s">
        <v>14880</v>
      </c>
      <c r="C2011" s="445"/>
      <c r="D2011" s="445"/>
      <c r="E2011" s="445"/>
      <c r="F2011" s="445"/>
      <c r="G2011" s="445"/>
      <c r="H2011" s="445"/>
      <c r="I2011" s="445"/>
      <c r="J2011" s="445"/>
      <c r="K2011" s="445"/>
      <c r="L2011" s="445"/>
      <c r="M2011" s="445"/>
      <c r="N2011" s="445"/>
      <c r="O2011" s="445"/>
      <c r="P2011" s="445"/>
    </row>
    <row r="2012" spans="1:16">
      <c r="A2012" s="595" t="s">
        <v>16721</v>
      </c>
      <c r="B2012" s="595" t="s">
        <v>14880</v>
      </c>
      <c r="C2012" s="445"/>
      <c r="D2012" s="445"/>
      <c r="E2012" s="445"/>
      <c r="F2012" s="445"/>
      <c r="G2012" s="445"/>
      <c r="H2012" s="445"/>
      <c r="I2012" s="445"/>
      <c r="J2012" s="445"/>
      <c r="K2012" s="445"/>
      <c r="L2012" s="445"/>
      <c r="M2012" s="445"/>
      <c r="N2012" s="445"/>
      <c r="O2012" s="445"/>
      <c r="P2012" s="445"/>
    </row>
    <row r="2013" spans="1:16">
      <c r="A2013" s="595" t="s">
        <v>8962</v>
      </c>
      <c r="B2013" s="595" t="s">
        <v>14880</v>
      </c>
      <c r="C2013" s="445"/>
      <c r="D2013" s="445"/>
      <c r="E2013" s="445"/>
      <c r="F2013" s="445"/>
      <c r="G2013" s="445"/>
      <c r="H2013" s="445"/>
      <c r="I2013" s="445"/>
      <c r="J2013" s="445"/>
      <c r="K2013" s="445"/>
      <c r="L2013" s="445"/>
      <c r="M2013" s="445"/>
      <c r="N2013" s="445"/>
      <c r="O2013" s="445"/>
      <c r="P2013" s="445"/>
    </row>
    <row r="2014" spans="1:16">
      <c r="A2014" s="595" t="s">
        <v>9213</v>
      </c>
      <c r="B2014" s="595" t="s">
        <v>14880</v>
      </c>
      <c r="C2014" s="445"/>
      <c r="D2014" s="445"/>
      <c r="E2014" s="445"/>
      <c r="F2014" s="445"/>
      <c r="G2014" s="445"/>
      <c r="H2014" s="445"/>
      <c r="I2014" s="445"/>
      <c r="J2014" s="445"/>
      <c r="K2014" s="445"/>
      <c r="L2014" s="445"/>
      <c r="M2014" s="445"/>
      <c r="N2014" s="445"/>
      <c r="O2014" s="445"/>
      <c r="P2014" s="445"/>
    </row>
    <row r="2015" spans="1:16">
      <c r="A2015" s="595" t="s">
        <v>12185</v>
      </c>
      <c r="B2015" s="595" t="s">
        <v>14880</v>
      </c>
      <c r="C2015" s="445"/>
      <c r="D2015" s="445"/>
      <c r="E2015" s="445"/>
      <c r="F2015" s="445"/>
      <c r="G2015" s="445"/>
      <c r="H2015" s="445"/>
      <c r="I2015" s="445"/>
      <c r="J2015" s="445"/>
      <c r="K2015" s="445"/>
      <c r="L2015" s="445"/>
      <c r="M2015" s="445"/>
      <c r="N2015" s="445"/>
      <c r="O2015" s="445"/>
      <c r="P2015" s="445"/>
    </row>
    <row r="2016" spans="1:16">
      <c r="A2016" s="595" t="s">
        <v>16914</v>
      </c>
      <c r="B2016" s="595" t="s">
        <v>14880</v>
      </c>
      <c r="C2016" s="445"/>
      <c r="D2016" s="445"/>
      <c r="E2016" s="445"/>
      <c r="F2016" s="445"/>
      <c r="G2016" s="445"/>
      <c r="H2016" s="445"/>
      <c r="I2016" s="445"/>
      <c r="J2016" s="445"/>
      <c r="K2016" s="445"/>
      <c r="L2016" s="445"/>
      <c r="M2016" s="445"/>
      <c r="N2016" s="445"/>
      <c r="O2016" s="445"/>
      <c r="P2016" s="445"/>
    </row>
    <row r="2017" spans="1:16">
      <c r="A2017" s="595" t="s">
        <v>5629</v>
      </c>
      <c r="B2017" s="595" t="s">
        <v>14880</v>
      </c>
      <c r="C2017" s="445"/>
      <c r="D2017" s="445"/>
      <c r="E2017" s="445"/>
      <c r="F2017" s="445"/>
      <c r="G2017" s="445"/>
      <c r="H2017" s="445"/>
      <c r="I2017" s="445"/>
      <c r="J2017" s="445"/>
      <c r="K2017" s="445"/>
      <c r="L2017" s="445"/>
      <c r="M2017" s="445"/>
      <c r="N2017" s="445"/>
      <c r="O2017" s="445"/>
      <c r="P2017" s="445"/>
    </row>
    <row r="2018" spans="1:16">
      <c r="A2018" s="595" t="s">
        <v>15491</v>
      </c>
      <c r="B2018" s="595" t="s">
        <v>1630</v>
      </c>
      <c r="C2018" s="595" t="s">
        <v>7256</v>
      </c>
      <c r="D2018" s="595" t="s">
        <v>14880</v>
      </c>
      <c r="E2018" s="445"/>
      <c r="F2018" s="445"/>
      <c r="G2018" s="445"/>
      <c r="H2018" s="445"/>
      <c r="I2018" s="445"/>
      <c r="J2018" s="445"/>
      <c r="K2018" s="445"/>
      <c r="L2018" s="445"/>
      <c r="M2018" s="445"/>
      <c r="N2018" s="445"/>
      <c r="O2018" s="445"/>
      <c r="P2018" s="445"/>
    </row>
    <row r="2019" spans="1:16">
      <c r="A2019" s="595" t="s">
        <v>16915</v>
      </c>
      <c r="B2019" s="595" t="s">
        <v>14880</v>
      </c>
      <c r="C2019" s="445"/>
      <c r="D2019" s="445"/>
      <c r="E2019" s="445"/>
      <c r="F2019" s="445"/>
      <c r="G2019" s="445"/>
      <c r="H2019" s="445"/>
      <c r="I2019" s="445"/>
      <c r="J2019" s="445"/>
      <c r="K2019" s="445"/>
      <c r="L2019" s="445"/>
      <c r="M2019" s="445"/>
      <c r="N2019" s="445"/>
      <c r="O2019" s="445"/>
      <c r="P2019" s="445"/>
    </row>
    <row r="2020" spans="1:16">
      <c r="A2020" s="595" t="s">
        <v>16916</v>
      </c>
      <c r="B2020" s="595" t="s">
        <v>16917</v>
      </c>
      <c r="C2020" s="445"/>
      <c r="D2020" s="445"/>
      <c r="E2020" s="445"/>
      <c r="F2020" s="445"/>
      <c r="G2020" s="445"/>
      <c r="H2020" s="445"/>
      <c r="I2020" s="445"/>
      <c r="J2020" s="445"/>
      <c r="K2020" s="445"/>
      <c r="L2020" s="445"/>
      <c r="M2020" s="445"/>
      <c r="N2020" s="445"/>
      <c r="O2020" s="445"/>
      <c r="P2020" s="445"/>
    </row>
    <row r="2021" spans="1:16">
      <c r="A2021" s="595" t="s">
        <v>15959</v>
      </c>
      <c r="B2021" s="595" t="s">
        <v>16918</v>
      </c>
      <c r="C2021" s="595" t="s">
        <v>16920</v>
      </c>
      <c r="D2021" s="445"/>
      <c r="E2021" s="445"/>
      <c r="F2021" s="445"/>
      <c r="G2021" s="445"/>
      <c r="H2021" s="445"/>
      <c r="I2021" s="445"/>
      <c r="J2021" s="445"/>
      <c r="K2021" s="445"/>
      <c r="L2021" s="445"/>
      <c r="M2021" s="445"/>
      <c r="N2021" s="445"/>
      <c r="O2021" s="445"/>
      <c r="P2021" s="445"/>
    </row>
    <row r="2022" spans="1:16">
      <c r="A2022" s="595" t="s">
        <v>16923</v>
      </c>
      <c r="B2022" s="595" t="s">
        <v>16924</v>
      </c>
      <c r="C2022" s="595" t="s">
        <v>16925</v>
      </c>
      <c r="D2022" s="445"/>
      <c r="E2022" s="445"/>
      <c r="F2022" s="445"/>
      <c r="G2022" s="445"/>
      <c r="H2022" s="445"/>
      <c r="I2022" s="445"/>
      <c r="J2022" s="445"/>
      <c r="K2022" s="445"/>
      <c r="L2022" s="445"/>
      <c r="M2022" s="445"/>
      <c r="N2022" s="445"/>
      <c r="O2022" s="445"/>
      <c r="P2022" s="445"/>
    </row>
    <row r="2023" spans="1:16">
      <c r="A2023" s="595" t="s">
        <v>16926</v>
      </c>
      <c r="B2023" s="595" t="s">
        <v>11734</v>
      </c>
      <c r="C2023" s="445"/>
      <c r="D2023" s="445"/>
      <c r="E2023" s="445"/>
      <c r="F2023" s="445"/>
      <c r="G2023" s="445"/>
      <c r="H2023" s="445"/>
      <c r="I2023" s="445"/>
      <c r="J2023" s="445"/>
      <c r="K2023" s="445"/>
      <c r="L2023" s="445"/>
      <c r="M2023" s="445"/>
      <c r="N2023" s="445"/>
      <c r="O2023" s="445"/>
      <c r="P2023" s="445"/>
    </row>
    <row r="2024" spans="1:16">
      <c r="A2024" s="595" t="s">
        <v>10546</v>
      </c>
      <c r="B2024" s="595" t="s">
        <v>10319</v>
      </c>
      <c r="C2024" s="445"/>
      <c r="D2024" s="445"/>
      <c r="E2024" s="445"/>
      <c r="F2024" s="445"/>
      <c r="G2024" s="445"/>
      <c r="H2024" s="445"/>
      <c r="I2024" s="445"/>
      <c r="J2024" s="445"/>
      <c r="K2024" s="445"/>
      <c r="L2024" s="445"/>
      <c r="M2024" s="445"/>
      <c r="N2024" s="445"/>
      <c r="O2024" s="445"/>
      <c r="P2024" s="445"/>
    </row>
    <row r="2025" spans="1:16">
      <c r="A2025" s="595" t="s">
        <v>10225</v>
      </c>
      <c r="B2025" s="595" t="s">
        <v>3027</v>
      </c>
      <c r="C2025" s="595" t="s">
        <v>15049</v>
      </c>
      <c r="D2025" s="445"/>
      <c r="E2025" s="445"/>
      <c r="F2025" s="445"/>
      <c r="G2025" s="445"/>
      <c r="H2025" s="445"/>
      <c r="I2025" s="445"/>
      <c r="J2025" s="445"/>
      <c r="K2025" s="445"/>
      <c r="L2025" s="445"/>
      <c r="M2025" s="445"/>
      <c r="N2025" s="445"/>
      <c r="O2025" s="445"/>
      <c r="P2025" s="445"/>
    </row>
    <row r="2026" spans="1:16">
      <c r="A2026" s="595" t="s">
        <v>6666</v>
      </c>
      <c r="B2026" s="595" t="s">
        <v>13538</v>
      </c>
      <c r="C2026" s="445"/>
      <c r="D2026" s="445"/>
      <c r="E2026" s="445"/>
      <c r="F2026" s="445"/>
      <c r="G2026" s="445"/>
      <c r="H2026" s="445"/>
      <c r="I2026" s="445"/>
      <c r="J2026" s="445"/>
      <c r="K2026" s="445"/>
      <c r="L2026" s="445"/>
      <c r="M2026" s="445"/>
      <c r="N2026" s="445"/>
      <c r="O2026" s="445"/>
      <c r="P2026" s="445"/>
    </row>
    <row r="2027" spans="1:16">
      <c r="A2027" s="595" t="s">
        <v>16927</v>
      </c>
      <c r="B2027" s="595" t="s">
        <v>16928</v>
      </c>
      <c r="C2027" s="595" t="s">
        <v>16929</v>
      </c>
      <c r="D2027" s="595" t="s">
        <v>16930</v>
      </c>
      <c r="E2027" s="445"/>
      <c r="F2027" s="445"/>
      <c r="G2027" s="445"/>
      <c r="H2027" s="445"/>
      <c r="I2027" s="445"/>
      <c r="J2027" s="445"/>
      <c r="K2027" s="445"/>
      <c r="L2027" s="445"/>
      <c r="M2027" s="445"/>
      <c r="N2027" s="445"/>
      <c r="O2027" s="445"/>
      <c r="P2027" s="445"/>
    </row>
    <row r="2028" spans="1:16">
      <c r="A2028" s="595" t="s">
        <v>16932</v>
      </c>
      <c r="B2028" s="595" t="s">
        <v>13538</v>
      </c>
      <c r="C2028" s="445"/>
      <c r="D2028" s="445"/>
      <c r="E2028" s="445"/>
      <c r="F2028" s="445"/>
      <c r="G2028" s="445"/>
      <c r="H2028" s="445"/>
      <c r="I2028" s="445"/>
      <c r="J2028" s="445"/>
      <c r="K2028" s="445"/>
      <c r="L2028" s="445"/>
      <c r="M2028" s="445"/>
      <c r="N2028" s="445"/>
      <c r="O2028" s="445"/>
      <c r="P2028" s="445"/>
    </row>
    <row r="2029" spans="1:16">
      <c r="A2029" s="595" t="s">
        <v>11402</v>
      </c>
      <c r="B2029" s="595" t="s">
        <v>1663</v>
      </c>
      <c r="C2029" s="595" t="s">
        <v>10139</v>
      </c>
      <c r="D2029" s="595" t="s">
        <v>5377</v>
      </c>
      <c r="E2029" s="595" t="s">
        <v>6985</v>
      </c>
      <c r="F2029" s="445"/>
      <c r="G2029" s="445"/>
      <c r="H2029" s="445"/>
      <c r="I2029" s="445"/>
      <c r="J2029" s="445"/>
      <c r="K2029" s="445"/>
      <c r="L2029" s="445"/>
      <c r="M2029" s="445"/>
      <c r="N2029" s="445"/>
      <c r="O2029" s="445"/>
      <c r="P2029" s="445"/>
    </row>
    <row r="2030" spans="1:16">
      <c r="A2030" s="595" t="s">
        <v>14877</v>
      </c>
      <c r="B2030" s="595" t="s">
        <v>3147</v>
      </c>
      <c r="C2030" s="595" t="s">
        <v>16935</v>
      </c>
      <c r="D2030" s="445"/>
      <c r="E2030" s="445"/>
      <c r="F2030" s="445"/>
      <c r="G2030" s="445"/>
      <c r="H2030" s="445"/>
      <c r="I2030" s="445"/>
      <c r="J2030" s="445"/>
      <c r="K2030" s="445"/>
      <c r="L2030" s="445"/>
      <c r="M2030" s="445"/>
      <c r="N2030" s="445"/>
      <c r="O2030" s="445"/>
      <c r="P2030" s="445"/>
    </row>
    <row r="2031" spans="1:16">
      <c r="A2031" s="595" t="s">
        <v>16936</v>
      </c>
      <c r="B2031" s="595" t="s">
        <v>16937</v>
      </c>
      <c r="C2031" s="595" t="s">
        <v>16938</v>
      </c>
      <c r="D2031" s="445"/>
      <c r="E2031" s="445"/>
      <c r="F2031" s="445"/>
      <c r="G2031" s="445"/>
      <c r="H2031" s="445"/>
      <c r="I2031" s="445"/>
      <c r="J2031" s="445"/>
      <c r="K2031" s="445"/>
      <c r="L2031" s="445"/>
      <c r="M2031" s="445"/>
      <c r="N2031" s="445"/>
      <c r="O2031" s="445"/>
      <c r="P2031" s="445"/>
    </row>
    <row r="2032" spans="1:16">
      <c r="A2032" s="595" t="s">
        <v>13460</v>
      </c>
      <c r="B2032" s="595" t="s">
        <v>15099</v>
      </c>
      <c r="C2032" s="445"/>
      <c r="D2032" s="445"/>
      <c r="E2032" s="445"/>
      <c r="F2032" s="445"/>
      <c r="G2032" s="445"/>
      <c r="H2032" s="445"/>
      <c r="I2032" s="445"/>
      <c r="J2032" s="445"/>
      <c r="K2032" s="445"/>
      <c r="L2032" s="445"/>
      <c r="M2032" s="445"/>
      <c r="N2032" s="445"/>
      <c r="O2032" s="445"/>
      <c r="P2032" s="445"/>
    </row>
    <row r="2033" spans="1:16">
      <c r="A2033" s="595" t="s">
        <v>15467</v>
      </c>
      <c r="B2033" s="595" t="s">
        <v>5726</v>
      </c>
      <c r="C2033" s="445"/>
      <c r="D2033" s="445"/>
      <c r="E2033" s="445"/>
      <c r="F2033" s="445"/>
      <c r="G2033" s="445"/>
      <c r="H2033" s="445"/>
      <c r="I2033" s="445"/>
      <c r="J2033" s="445"/>
      <c r="K2033" s="445"/>
      <c r="L2033" s="445"/>
      <c r="M2033" s="445"/>
      <c r="N2033" s="445"/>
      <c r="O2033" s="445"/>
      <c r="P2033" s="445"/>
    </row>
    <row r="2034" spans="1:16">
      <c r="A2034" s="595" t="s">
        <v>10159</v>
      </c>
      <c r="B2034" s="595" t="s">
        <v>16939</v>
      </c>
      <c r="C2034" s="445"/>
      <c r="D2034" s="445"/>
      <c r="E2034" s="445"/>
      <c r="F2034" s="445"/>
      <c r="G2034" s="445"/>
      <c r="H2034" s="445"/>
      <c r="I2034" s="445"/>
      <c r="J2034" s="445"/>
      <c r="K2034" s="445"/>
      <c r="L2034" s="445"/>
      <c r="M2034" s="445"/>
      <c r="N2034" s="445"/>
      <c r="O2034" s="445"/>
      <c r="P2034" s="445"/>
    </row>
    <row r="2035" spans="1:16">
      <c r="A2035" s="595" t="s">
        <v>12186</v>
      </c>
      <c r="B2035" s="595" t="s">
        <v>15363</v>
      </c>
      <c r="C2035" s="595" t="s">
        <v>14336</v>
      </c>
      <c r="D2035" s="595" t="s">
        <v>16941</v>
      </c>
      <c r="E2035" s="595" t="s">
        <v>16942</v>
      </c>
      <c r="F2035" s="595" t="s">
        <v>16943</v>
      </c>
      <c r="G2035" s="595" t="s">
        <v>14138</v>
      </c>
      <c r="H2035" s="445"/>
      <c r="I2035" s="445"/>
      <c r="J2035" s="445"/>
      <c r="K2035" s="445"/>
      <c r="L2035" s="445"/>
      <c r="M2035" s="445"/>
      <c r="N2035" s="445"/>
      <c r="O2035" s="445"/>
      <c r="P2035" s="445"/>
    </row>
    <row r="2036" spans="1:16">
      <c r="A2036" s="595" t="s">
        <v>2479</v>
      </c>
      <c r="B2036" s="595" t="s">
        <v>16944</v>
      </c>
      <c r="C2036" s="595" t="s">
        <v>2641</v>
      </c>
      <c r="D2036" s="595" t="s">
        <v>16945</v>
      </c>
      <c r="E2036" s="595" t="s">
        <v>11233</v>
      </c>
      <c r="F2036" s="595" t="s">
        <v>7663</v>
      </c>
      <c r="G2036" s="445"/>
      <c r="H2036" s="445"/>
      <c r="I2036" s="445"/>
      <c r="J2036" s="445"/>
      <c r="K2036" s="445"/>
      <c r="L2036" s="445"/>
      <c r="M2036" s="445"/>
      <c r="N2036" s="445"/>
      <c r="O2036" s="445"/>
      <c r="P2036" s="445"/>
    </row>
    <row r="2037" spans="1:16">
      <c r="A2037" s="595" t="s">
        <v>8200</v>
      </c>
      <c r="B2037" s="595" t="s">
        <v>11847</v>
      </c>
      <c r="C2037" s="595" t="s">
        <v>2793</v>
      </c>
      <c r="D2037" s="595" t="s">
        <v>16947</v>
      </c>
      <c r="E2037" s="595" t="s">
        <v>16948</v>
      </c>
      <c r="F2037" s="445"/>
      <c r="G2037" s="445"/>
      <c r="H2037" s="445"/>
      <c r="I2037" s="445"/>
      <c r="J2037" s="445"/>
      <c r="K2037" s="445"/>
      <c r="L2037" s="445"/>
      <c r="M2037" s="445"/>
      <c r="N2037" s="445"/>
      <c r="O2037" s="445"/>
      <c r="P2037" s="445"/>
    </row>
    <row r="2038" spans="1:16">
      <c r="A2038" s="595" t="s">
        <v>16949</v>
      </c>
      <c r="B2038" s="595" t="s">
        <v>16950</v>
      </c>
      <c r="C2038" s="445"/>
      <c r="D2038" s="445"/>
      <c r="E2038" s="445"/>
      <c r="F2038" s="445"/>
      <c r="G2038" s="445"/>
      <c r="H2038" s="445"/>
      <c r="I2038" s="445"/>
      <c r="J2038" s="445"/>
      <c r="K2038" s="445"/>
      <c r="L2038" s="445"/>
      <c r="M2038" s="445"/>
      <c r="N2038" s="445"/>
      <c r="O2038" s="445"/>
      <c r="P2038" s="445"/>
    </row>
    <row r="2039" spans="1:16">
      <c r="A2039" s="595" t="s">
        <v>6869</v>
      </c>
      <c r="B2039" s="595" t="s">
        <v>16951</v>
      </c>
      <c r="C2039" s="595" t="s">
        <v>12501</v>
      </c>
      <c r="D2039" s="445"/>
      <c r="E2039" s="445"/>
      <c r="F2039" s="445"/>
      <c r="G2039" s="445"/>
      <c r="H2039" s="445"/>
      <c r="I2039" s="445"/>
      <c r="J2039" s="445"/>
      <c r="K2039" s="445"/>
      <c r="L2039" s="445"/>
      <c r="M2039" s="445"/>
      <c r="N2039" s="445"/>
      <c r="O2039" s="445"/>
      <c r="P2039" s="445"/>
    </row>
    <row r="2040" spans="1:16">
      <c r="A2040" s="595" t="s">
        <v>16952</v>
      </c>
      <c r="B2040" s="595" t="s">
        <v>10411</v>
      </c>
      <c r="C2040" s="595" t="s">
        <v>16931</v>
      </c>
      <c r="D2040" s="445"/>
      <c r="E2040" s="445"/>
      <c r="F2040" s="445"/>
      <c r="G2040" s="445"/>
      <c r="H2040" s="445"/>
      <c r="I2040" s="445"/>
      <c r="J2040" s="445"/>
      <c r="K2040" s="445"/>
      <c r="L2040" s="445"/>
      <c r="M2040" s="445"/>
      <c r="N2040" s="445"/>
      <c r="O2040" s="445"/>
      <c r="P2040" s="445"/>
    </row>
    <row r="2041" spans="1:16">
      <c r="A2041" s="595" t="s">
        <v>16715</v>
      </c>
      <c r="B2041" s="595" t="s">
        <v>16954</v>
      </c>
      <c r="C2041" s="595" t="s">
        <v>14145</v>
      </c>
      <c r="D2041" s="445"/>
      <c r="E2041" s="445"/>
      <c r="F2041" s="445"/>
      <c r="G2041" s="445"/>
      <c r="H2041" s="445"/>
      <c r="I2041" s="445"/>
      <c r="J2041" s="445"/>
      <c r="K2041" s="445"/>
      <c r="L2041" s="445"/>
      <c r="M2041" s="445"/>
      <c r="N2041" s="445"/>
      <c r="O2041" s="445"/>
      <c r="P2041" s="445"/>
    </row>
    <row r="2042" spans="1:16">
      <c r="A2042" s="595" t="s">
        <v>16956</v>
      </c>
      <c r="B2042" s="595" t="s">
        <v>14822</v>
      </c>
      <c r="C2042" s="595" t="s">
        <v>4605</v>
      </c>
      <c r="D2042" s="445"/>
      <c r="E2042" s="445"/>
      <c r="F2042" s="445"/>
      <c r="G2042" s="445"/>
      <c r="H2042" s="445"/>
      <c r="I2042" s="445"/>
      <c r="J2042" s="445"/>
      <c r="K2042" s="445"/>
      <c r="L2042" s="445"/>
      <c r="M2042" s="445"/>
      <c r="N2042" s="445"/>
      <c r="O2042" s="445"/>
      <c r="P2042" s="445"/>
    </row>
    <row r="2043" spans="1:16">
      <c r="A2043" s="595" t="s">
        <v>13314</v>
      </c>
      <c r="B2043" s="595" t="s">
        <v>12581</v>
      </c>
      <c r="C2043" s="595" t="s">
        <v>8152</v>
      </c>
      <c r="D2043" s="445"/>
      <c r="E2043" s="445"/>
      <c r="F2043" s="445"/>
      <c r="G2043" s="445"/>
      <c r="H2043" s="445"/>
      <c r="I2043" s="445"/>
      <c r="J2043" s="445"/>
      <c r="K2043" s="445"/>
      <c r="L2043" s="445"/>
      <c r="M2043" s="445"/>
      <c r="N2043" s="445"/>
      <c r="O2043" s="445"/>
      <c r="P2043" s="445"/>
    </row>
    <row r="2044" spans="1:16">
      <c r="A2044" s="595" t="s">
        <v>6541</v>
      </c>
      <c r="B2044" s="595" t="s">
        <v>12241</v>
      </c>
      <c r="C2044" s="595" t="s">
        <v>16957</v>
      </c>
      <c r="D2044" s="595" t="s">
        <v>5296</v>
      </c>
      <c r="E2044" s="595" t="s">
        <v>252</v>
      </c>
      <c r="F2044" s="445"/>
      <c r="G2044" s="445"/>
      <c r="H2044" s="445"/>
      <c r="I2044" s="445"/>
      <c r="J2044" s="445"/>
      <c r="K2044" s="445"/>
      <c r="L2044" s="445"/>
      <c r="M2044" s="445"/>
      <c r="N2044" s="445"/>
      <c r="O2044" s="445"/>
      <c r="P2044" s="445"/>
    </row>
    <row r="2045" spans="1:16">
      <c r="A2045" s="595" t="s">
        <v>7602</v>
      </c>
      <c r="B2045" s="595" t="s">
        <v>12439</v>
      </c>
      <c r="C2045" s="595" t="s">
        <v>6593</v>
      </c>
      <c r="D2045" s="445"/>
      <c r="E2045" s="445"/>
      <c r="F2045" s="445"/>
      <c r="G2045" s="445"/>
      <c r="H2045" s="445"/>
      <c r="I2045" s="445"/>
      <c r="J2045" s="445"/>
      <c r="K2045" s="445"/>
      <c r="L2045" s="445"/>
      <c r="M2045" s="445"/>
      <c r="N2045" s="445"/>
      <c r="O2045" s="445"/>
      <c r="P2045" s="445"/>
    </row>
    <row r="2046" spans="1:16">
      <c r="A2046" s="595" t="s">
        <v>5935</v>
      </c>
      <c r="B2046" s="595" t="s">
        <v>16958</v>
      </c>
      <c r="C2046" s="445"/>
      <c r="D2046" s="445"/>
      <c r="E2046" s="445"/>
      <c r="F2046" s="445"/>
      <c r="G2046" s="445"/>
      <c r="H2046" s="445"/>
      <c r="I2046" s="445"/>
      <c r="J2046" s="445"/>
      <c r="K2046" s="445"/>
      <c r="L2046" s="445"/>
      <c r="M2046" s="445"/>
      <c r="N2046" s="445"/>
      <c r="O2046" s="445"/>
      <c r="P2046" s="445"/>
    </row>
    <row r="2047" spans="1:16">
      <c r="A2047" s="595" t="s">
        <v>16960</v>
      </c>
      <c r="B2047" s="595" t="s">
        <v>16962</v>
      </c>
      <c r="C2047" s="445"/>
      <c r="D2047" s="445"/>
      <c r="E2047" s="445"/>
      <c r="F2047" s="445"/>
      <c r="G2047" s="445"/>
      <c r="H2047" s="445"/>
      <c r="I2047" s="445"/>
      <c r="J2047" s="445"/>
      <c r="K2047" s="445"/>
      <c r="L2047" s="445"/>
      <c r="M2047" s="445"/>
      <c r="N2047" s="445"/>
      <c r="O2047" s="445"/>
      <c r="P2047" s="445"/>
    </row>
    <row r="2048" spans="1:16">
      <c r="A2048" s="595" t="s">
        <v>16963</v>
      </c>
      <c r="B2048" s="595" t="s">
        <v>2801</v>
      </c>
      <c r="C2048" s="595" t="s">
        <v>5167</v>
      </c>
      <c r="D2048" s="445"/>
      <c r="E2048" s="445"/>
      <c r="F2048" s="445"/>
      <c r="G2048" s="445"/>
      <c r="H2048" s="445"/>
      <c r="I2048" s="445"/>
      <c r="J2048" s="445"/>
      <c r="K2048" s="445"/>
      <c r="L2048" s="445"/>
      <c r="M2048" s="445"/>
      <c r="N2048" s="445"/>
      <c r="O2048" s="445"/>
      <c r="P2048" s="445"/>
    </row>
    <row r="2049" spans="1:16">
      <c r="A2049" s="595" t="s">
        <v>16964</v>
      </c>
      <c r="B2049" s="595" t="s">
        <v>568</v>
      </c>
      <c r="C2049" s="445"/>
      <c r="D2049" s="445"/>
      <c r="E2049" s="445"/>
      <c r="F2049" s="445"/>
      <c r="G2049" s="445"/>
      <c r="H2049" s="445"/>
      <c r="I2049" s="445"/>
      <c r="J2049" s="445"/>
      <c r="K2049" s="445"/>
      <c r="L2049" s="445"/>
      <c r="M2049" s="445"/>
      <c r="N2049" s="445"/>
      <c r="O2049" s="445"/>
      <c r="P2049" s="445"/>
    </row>
    <row r="2050" spans="1:16">
      <c r="A2050" s="595" t="s">
        <v>16965</v>
      </c>
      <c r="B2050" s="595" t="s">
        <v>6027</v>
      </c>
      <c r="C2050" s="445"/>
      <c r="D2050" s="445"/>
      <c r="E2050" s="445"/>
      <c r="F2050" s="445"/>
      <c r="G2050" s="445"/>
      <c r="H2050" s="445"/>
      <c r="I2050" s="445"/>
      <c r="J2050" s="445"/>
      <c r="K2050" s="445"/>
      <c r="L2050" s="445"/>
      <c r="M2050" s="445"/>
      <c r="N2050" s="445"/>
      <c r="O2050" s="445"/>
      <c r="P2050" s="445"/>
    </row>
    <row r="2051" spans="1:16">
      <c r="A2051" s="595" t="s">
        <v>3986</v>
      </c>
      <c r="B2051" s="595" t="s">
        <v>8024</v>
      </c>
      <c r="C2051" s="595" t="s">
        <v>6089</v>
      </c>
      <c r="D2051" s="445"/>
      <c r="E2051" s="445"/>
      <c r="F2051" s="445"/>
      <c r="G2051" s="445"/>
      <c r="H2051" s="445"/>
      <c r="I2051" s="445"/>
      <c r="J2051" s="445"/>
      <c r="K2051" s="445"/>
      <c r="L2051" s="445"/>
      <c r="M2051" s="445"/>
      <c r="N2051" s="445"/>
      <c r="O2051" s="445"/>
      <c r="P2051" s="445"/>
    </row>
    <row r="2052" spans="1:16">
      <c r="A2052" s="595" t="s">
        <v>16966</v>
      </c>
      <c r="B2052" s="595" t="s">
        <v>6543</v>
      </c>
      <c r="C2052" s="595" t="s">
        <v>16968</v>
      </c>
      <c r="D2052" s="595" t="s">
        <v>14569</v>
      </c>
      <c r="E2052" s="595" t="s">
        <v>16970</v>
      </c>
      <c r="F2052" s="595" t="s">
        <v>16971</v>
      </c>
      <c r="G2052" s="445"/>
      <c r="H2052" s="445"/>
      <c r="I2052" s="445"/>
      <c r="J2052" s="445"/>
      <c r="K2052" s="445"/>
      <c r="L2052" s="445"/>
      <c r="M2052" s="445"/>
      <c r="N2052" s="445"/>
      <c r="O2052" s="445"/>
      <c r="P2052" s="445"/>
    </row>
    <row r="2053" spans="1:16">
      <c r="A2053" s="595" t="s">
        <v>16972</v>
      </c>
      <c r="B2053" s="595" t="s">
        <v>1613</v>
      </c>
      <c r="C2053" s="445"/>
      <c r="D2053" s="445"/>
      <c r="E2053" s="445"/>
      <c r="F2053" s="445"/>
      <c r="G2053" s="445"/>
      <c r="H2053" s="445"/>
      <c r="I2053" s="445"/>
      <c r="J2053" s="445"/>
      <c r="K2053" s="445"/>
      <c r="L2053" s="445"/>
      <c r="M2053" s="445"/>
      <c r="N2053" s="445"/>
      <c r="O2053" s="445"/>
      <c r="P2053" s="445"/>
    </row>
    <row r="2054" spans="1:16">
      <c r="A2054" s="595" t="s">
        <v>11454</v>
      </c>
      <c r="B2054" s="595" t="s">
        <v>1590</v>
      </c>
      <c r="C2054" s="595" t="s">
        <v>16973</v>
      </c>
      <c r="D2054" s="595" t="s">
        <v>9972</v>
      </c>
      <c r="E2054" s="445"/>
      <c r="F2054" s="445"/>
      <c r="G2054" s="445"/>
      <c r="H2054" s="445"/>
      <c r="I2054" s="445"/>
      <c r="J2054" s="445"/>
      <c r="K2054" s="445"/>
      <c r="L2054" s="445"/>
      <c r="M2054" s="445"/>
      <c r="N2054" s="445"/>
      <c r="O2054" s="445"/>
      <c r="P2054" s="445"/>
    </row>
    <row r="2055" spans="1:16">
      <c r="A2055" s="595" t="s">
        <v>16975</v>
      </c>
      <c r="B2055" s="595" t="s">
        <v>13364</v>
      </c>
      <c r="C2055" s="595" t="s">
        <v>6392</v>
      </c>
      <c r="D2055" s="595" t="s">
        <v>9146</v>
      </c>
      <c r="E2055" s="445"/>
      <c r="F2055" s="445"/>
      <c r="G2055" s="445"/>
      <c r="H2055" s="445"/>
      <c r="I2055" s="445"/>
      <c r="J2055" s="445"/>
      <c r="K2055" s="445"/>
      <c r="L2055" s="445"/>
      <c r="M2055" s="445"/>
      <c r="N2055" s="445"/>
      <c r="O2055" s="445"/>
      <c r="P2055" s="445"/>
    </row>
    <row r="2056" spans="1:16">
      <c r="A2056" s="595" t="s">
        <v>16976</v>
      </c>
      <c r="B2056" s="595" t="s">
        <v>16977</v>
      </c>
      <c r="C2056" s="595" t="s">
        <v>16979</v>
      </c>
      <c r="D2056" s="595" t="s">
        <v>365</v>
      </c>
      <c r="E2056" s="445"/>
      <c r="F2056" s="445"/>
      <c r="G2056" s="445"/>
      <c r="H2056" s="445"/>
      <c r="I2056" s="445"/>
      <c r="J2056" s="445"/>
      <c r="K2056" s="445"/>
      <c r="L2056" s="445"/>
      <c r="M2056" s="445"/>
      <c r="N2056" s="445"/>
      <c r="O2056" s="445"/>
      <c r="P2056" s="445"/>
    </row>
    <row r="2057" spans="1:16">
      <c r="A2057" s="595" t="s">
        <v>15869</v>
      </c>
      <c r="B2057" s="595" t="s">
        <v>15918</v>
      </c>
      <c r="C2057" s="445"/>
      <c r="D2057" s="445"/>
      <c r="E2057" s="445"/>
      <c r="F2057" s="445"/>
      <c r="G2057" s="445"/>
      <c r="H2057" s="445"/>
      <c r="I2057" s="445"/>
      <c r="J2057" s="445"/>
      <c r="K2057" s="445"/>
      <c r="L2057" s="445"/>
      <c r="M2057" s="445"/>
      <c r="N2057" s="445"/>
      <c r="O2057" s="445"/>
      <c r="P2057" s="445"/>
    </row>
    <row r="2058" spans="1:16">
      <c r="A2058" s="595" t="s">
        <v>9867</v>
      </c>
      <c r="B2058" s="595" t="s">
        <v>11617</v>
      </c>
      <c r="C2058" s="445"/>
      <c r="D2058" s="445"/>
      <c r="E2058" s="445"/>
      <c r="F2058" s="445"/>
      <c r="G2058" s="445"/>
      <c r="H2058" s="445"/>
      <c r="I2058" s="445"/>
      <c r="J2058" s="445"/>
      <c r="K2058" s="445"/>
      <c r="L2058" s="445"/>
      <c r="M2058" s="445"/>
      <c r="N2058" s="445"/>
      <c r="O2058" s="445"/>
      <c r="P2058" s="445"/>
    </row>
    <row r="2059" spans="1:16">
      <c r="A2059" s="595" t="s">
        <v>4909</v>
      </c>
      <c r="B2059" s="595" t="s">
        <v>14569</v>
      </c>
      <c r="C2059" s="595" t="s">
        <v>7770</v>
      </c>
      <c r="D2059" s="445"/>
      <c r="E2059" s="445"/>
      <c r="F2059" s="445"/>
      <c r="G2059" s="445"/>
      <c r="H2059" s="445"/>
      <c r="I2059" s="445"/>
      <c r="J2059" s="445"/>
      <c r="K2059" s="445"/>
      <c r="L2059" s="445"/>
      <c r="M2059" s="445"/>
      <c r="N2059" s="445"/>
      <c r="O2059" s="445"/>
      <c r="P2059" s="445"/>
    </row>
    <row r="2060" spans="1:16">
      <c r="A2060" s="595" t="s">
        <v>4728</v>
      </c>
      <c r="B2060" s="595" t="s">
        <v>6067</v>
      </c>
      <c r="C2060" s="595" t="s">
        <v>2763</v>
      </c>
      <c r="D2060" s="445"/>
      <c r="E2060" s="445"/>
      <c r="F2060" s="445"/>
      <c r="G2060" s="445"/>
      <c r="H2060" s="445"/>
      <c r="I2060" s="445"/>
      <c r="J2060" s="445"/>
      <c r="K2060" s="445"/>
      <c r="L2060" s="445"/>
      <c r="M2060" s="445"/>
      <c r="N2060" s="445"/>
      <c r="O2060" s="445"/>
      <c r="P2060" s="445"/>
    </row>
    <row r="2061" spans="1:16">
      <c r="A2061" s="595" t="s">
        <v>16980</v>
      </c>
      <c r="B2061" s="595" t="s">
        <v>1703</v>
      </c>
      <c r="C2061" s="445"/>
      <c r="D2061" s="445"/>
      <c r="E2061" s="445"/>
      <c r="F2061" s="445"/>
      <c r="G2061" s="445"/>
      <c r="H2061" s="445"/>
      <c r="I2061" s="445"/>
      <c r="J2061" s="445"/>
      <c r="K2061" s="445"/>
      <c r="L2061" s="445"/>
      <c r="M2061" s="445"/>
      <c r="N2061" s="445"/>
      <c r="O2061" s="445"/>
      <c r="P2061" s="445"/>
    </row>
    <row r="2062" spans="1:16">
      <c r="A2062" s="595" t="s">
        <v>11242</v>
      </c>
      <c r="B2062" s="595" t="s">
        <v>16981</v>
      </c>
      <c r="C2062" s="595" t="s">
        <v>15844</v>
      </c>
      <c r="D2062" s="595" t="s">
        <v>14202</v>
      </c>
      <c r="E2062" s="595" t="s">
        <v>16982</v>
      </c>
      <c r="F2062" s="445"/>
      <c r="G2062" s="445"/>
      <c r="H2062" s="445"/>
      <c r="I2062" s="445"/>
      <c r="J2062" s="445"/>
      <c r="K2062" s="445"/>
      <c r="L2062" s="445"/>
      <c r="M2062" s="445"/>
      <c r="N2062" s="445"/>
      <c r="O2062" s="445"/>
      <c r="P2062" s="445"/>
    </row>
    <row r="2063" spans="1:16">
      <c r="A2063" s="595" t="s">
        <v>16983</v>
      </c>
      <c r="B2063" s="595" t="s">
        <v>6509</v>
      </c>
      <c r="C2063" s="445"/>
      <c r="D2063" s="445"/>
      <c r="E2063" s="445"/>
      <c r="F2063" s="445"/>
      <c r="G2063" s="445"/>
      <c r="H2063" s="445"/>
      <c r="I2063" s="445"/>
      <c r="J2063" s="445"/>
      <c r="K2063" s="445"/>
      <c r="L2063" s="445"/>
      <c r="M2063" s="445"/>
      <c r="N2063" s="445"/>
      <c r="O2063" s="445"/>
      <c r="P2063" s="445"/>
    </row>
    <row r="2064" spans="1:16">
      <c r="A2064" s="595" t="s">
        <v>16984</v>
      </c>
      <c r="B2064" s="595" t="s">
        <v>16985</v>
      </c>
      <c r="C2064" s="595" t="s">
        <v>16986</v>
      </c>
      <c r="D2064" s="445"/>
      <c r="E2064" s="445"/>
      <c r="F2064" s="445"/>
      <c r="G2064" s="445"/>
      <c r="H2064" s="445"/>
      <c r="I2064" s="445"/>
      <c r="J2064" s="445"/>
      <c r="K2064" s="445"/>
      <c r="L2064" s="445"/>
      <c r="M2064" s="445"/>
      <c r="N2064" s="445"/>
      <c r="O2064" s="445"/>
      <c r="P2064" s="445"/>
    </row>
    <row r="2065" spans="1:16">
      <c r="A2065" s="595" t="s">
        <v>16987</v>
      </c>
      <c r="B2065" s="595" t="s">
        <v>6618</v>
      </c>
      <c r="C2065" s="595" t="s">
        <v>1179</v>
      </c>
      <c r="D2065" s="595" t="s">
        <v>11811</v>
      </c>
      <c r="E2065" s="445"/>
      <c r="F2065" s="445"/>
      <c r="G2065" s="445"/>
      <c r="H2065" s="445"/>
      <c r="I2065" s="445"/>
      <c r="J2065" s="445"/>
      <c r="K2065" s="445"/>
      <c r="L2065" s="445"/>
      <c r="M2065" s="445"/>
      <c r="N2065" s="445"/>
      <c r="O2065" s="445"/>
      <c r="P2065" s="445"/>
    </row>
    <row r="2066" spans="1:16">
      <c r="A2066" s="595" t="s">
        <v>984</v>
      </c>
      <c r="B2066" s="595" t="s">
        <v>12192</v>
      </c>
      <c r="C2066" s="445"/>
      <c r="D2066" s="445"/>
      <c r="E2066" s="445"/>
      <c r="F2066" s="445"/>
      <c r="G2066" s="445"/>
      <c r="H2066" s="445"/>
      <c r="I2066" s="445"/>
      <c r="J2066" s="445"/>
      <c r="K2066" s="445"/>
      <c r="L2066" s="445"/>
      <c r="M2066" s="445"/>
      <c r="N2066" s="445"/>
      <c r="O2066" s="445"/>
      <c r="P2066" s="445"/>
    </row>
    <row r="2067" spans="1:16">
      <c r="A2067" s="595" t="s">
        <v>13388</v>
      </c>
      <c r="B2067" s="595" t="s">
        <v>14569</v>
      </c>
      <c r="C2067" s="595" t="s">
        <v>16988</v>
      </c>
      <c r="D2067" s="445"/>
      <c r="E2067" s="445"/>
      <c r="F2067" s="445"/>
      <c r="G2067" s="445"/>
      <c r="H2067" s="445"/>
      <c r="I2067" s="445"/>
      <c r="J2067" s="445"/>
      <c r="K2067" s="445"/>
      <c r="L2067" s="445"/>
      <c r="M2067" s="445"/>
      <c r="N2067" s="445"/>
      <c r="O2067" s="445"/>
      <c r="P2067" s="445"/>
    </row>
    <row r="2068" spans="1:16">
      <c r="A2068" s="595" t="s">
        <v>16989</v>
      </c>
      <c r="B2068" s="595" t="s">
        <v>14585</v>
      </c>
      <c r="C2068" s="595" t="s">
        <v>3382</v>
      </c>
      <c r="D2068" s="445"/>
      <c r="E2068" s="445"/>
      <c r="F2068" s="445"/>
      <c r="G2068" s="445"/>
      <c r="H2068" s="445"/>
      <c r="I2068" s="445"/>
      <c r="J2068" s="445"/>
      <c r="K2068" s="445"/>
      <c r="L2068" s="445"/>
      <c r="M2068" s="445"/>
      <c r="N2068" s="445"/>
      <c r="O2068" s="445"/>
      <c r="P2068" s="445"/>
    </row>
    <row r="2069" spans="1:16">
      <c r="A2069" s="595" t="s">
        <v>16990</v>
      </c>
      <c r="B2069" s="595" t="s">
        <v>16991</v>
      </c>
      <c r="C2069" s="595" t="s">
        <v>13107</v>
      </c>
      <c r="D2069" s="595" t="s">
        <v>14322</v>
      </c>
      <c r="E2069" s="595" t="s">
        <v>5695</v>
      </c>
      <c r="F2069" s="595" t="s">
        <v>16992</v>
      </c>
      <c r="G2069" s="445"/>
      <c r="H2069" s="445"/>
      <c r="I2069" s="445"/>
      <c r="J2069" s="445"/>
      <c r="K2069" s="445"/>
      <c r="L2069" s="445"/>
      <c r="M2069" s="445"/>
      <c r="N2069" s="445"/>
      <c r="O2069" s="445"/>
      <c r="P2069" s="445"/>
    </row>
    <row r="2070" spans="1:16">
      <c r="A2070" s="595" t="s">
        <v>16993</v>
      </c>
      <c r="B2070" s="595" t="s">
        <v>4982</v>
      </c>
      <c r="C2070" s="445"/>
      <c r="D2070" s="445"/>
      <c r="E2070" s="445"/>
      <c r="F2070" s="445"/>
      <c r="G2070" s="445"/>
      <c r="H2070" s="445"/>
      <c r="I2070" s="445"/>
      <c r="J2070" s="445"/>
      <c r="K2070" s="445"/>
      <c r="L2070" s="445"/>
      <c r="M2070" s="445"/>
      <c r="N2070" s="445"/>
      <c r="O2070" s="445"/>
      <c r="P2070" s="445"/>
    </row>
    <row r="2071" spans="1:16">
      <c r="A2071" s="595" t="s">
        <v>16994</v>
      </c>
      <c r="B2071" s="595" t="s">
        <v>13788</v>
      </c>
      <c r="C2071" s="445"/>
      <c r="D2071" s="445"/>
      <c r="E2071" s="445"/>
      <c r="F2071" s="445"/>
      <c r="G2071" s="445"/>
      <c r="H2071" s="445"/>
      <c r="I2071" s="445"/>
      <c r="J2071" s="445"/>
      <c r="K2071" s="445"/>
      <c r="L2071" s="445"/>
      <c r="M2071" s="445"/>
      <c r="N2071" s="445"/>
      <c r="O2071" s="445"/>
      <c r="P2071" s="445"/>
    </row>
    <row r="2072" spans="1:16">
      <c r="A2072" s="595" t="s">
        <v>16995</v>
      </c>
      <c r="B2072" s="595" t="s">
        <v>14511</v>
      </c>
      <c r="C2072" s="445"/>
      <c r="D2072" s="445"/>
      <c r="E2072" s="445"/>
      <c r="F2072" s="445"/>
      <c r="G2072" s="445"/>
      <c r="H2072" s="445"/>
      <c r="I2072" s="445"/>
      <c r="J2072" s="445"/>
      <c r="K2072" s="445"/>
      <c r="L2072" s="445"/>
      <c r="M2072" s="445"/>
      <c r="N2072" s="445"/>
      <c r="O2072" s="445"/>
      <c r="P2072" s="445"/>
    </row>
    <row r="2073" spans="1:16">
      <c r="A2073" s="595" t="s">
        <v>13306</v>
      </c>
      <c r="B2073" s="595" t="s">
        <v>13374</v>
      </c>
      <c r="C2073" s="445"/>
      <c r="D2073" s="445"/>
      <c r="E2073" s="445"/>
      <c r="F2073" s="445"/>
      <c r="G2073" s="445"/>
      <c r="H2073" s="445"/>
      <c r="I2073" s="445"/>
      <c r="J2073" s="445"/>
      <c r="K2073" s="445"/>
      <c r="L2073" s="445"/>
      <c r="M2073" s="445"/>
      <c r="N2073" s="445"/>
      <c r="O2073" s="445"/>
      <c r="P2073" s="445"/>
    </row>
    <row r="2074" spans="1:16">
      <c r="A2074" s="595" t="s">
        <v>16996</v>
      </c>
      <c r="B2074" s="595" t="s">
        <v>14669</v>
      </c>
      <c r="C2074" s="445"/>
      <c r="D2074" s="445"/>
      <c r="E2074" s="445"/>
      <c r="F2074" s="445"/>
      <c r="G2074" s="445"/>
      <c r="H2074" s="445"/>
      <c r="I2074" s="445"/>
      <c r="J2074" s="445"/>
      <c r="K2074" s="445"/>
      <c r="L2074" s="445"/>
      <c r="M2074" s="445"/>
      <c r="N2074" s="445"/>
      <c r="O2074" s="445"/>
      <c r="P2074" s="445"/>
    </row>
    <row r="2075" spans="1:16">
      <c r="A2075" s="595" t="s">
        <v>16998</v>
      </c>
      <c r="B2075" s="595" t="s">
        <v>9394</v>
      </c>
      <c r="C2075" s="445"/>
      <c r="D2075" s="445"/>
      <c r="E2075" s="445"/>
      <c r="F2075" s="445"/>
      <c r="G2075" s="445"/>
      <c r="H2075" s="445"/>
      <c r="I2075" s="445"/>
      <c r="J2075" s="445"/>
      <c r="K2075" s="445"/>
      <c r="L2075" s="445"/>
      <c r="M2075" s="445"/>
      <c r="N2075" s="445"/>
      <c r="O2075" s="445"/>
      <c r="P2075" s="445"/>
    </row>
    <row r="2076" spans="1:16">
      <c r="A2076" s="595" t="s">
        <v>12868</v>
      </c>
      <c r="B2076" s="595" t="s">
        <v>6333</v>
      </c>
      <c r="C2076" s="595" t="s">
        <v>16999</v>
      </c>
      <c r="D2076" s="595" t="s">
        <v>17000</v>
      </c>
      <c r="E2076" s="445"/>
      <c r="F2076" s="445"/>
      <c r="G2076" s="445"/>
      <c r="H2076" s="445"/>
      <c r="I2076" s="445"/>
      <c r="J2076" s="445"/>
      <c r="K2076" s="445"/>
      <c r="L2076" s="445"/>
      <c r="M2076" s="445"/>
      <c r="N2076" s="445"/>
      <c r="O2076" s="445"/>
      <c r="P2076" s="445"/>
    </row>
    <row r="2077" spans="1:16">
      <c r="A2077" s="595" t="s">
        <v>3792</v>
      </c>
      <c r="B2077" s="595" t="s">
        <v>12356</v>
      </c>
      <c r="C2077" s="445"/>
      <c r="D2077" s="445"/>
      <c r="E2077" s="445"/>
      <c r="F2077" s="445"/>
      <c r="G2077" s="445"/>
      <c r="H2077" s="445"/>
      <c r="I2077" s="445"/>
      <c r="J2077" s="445"/>
      <c r="K2077" s="445"/>
      <c r="L2077" s="445"/>
      <c r="M2077" s="445"/>
      <c r="N2077" s="445"/>
      <c r="O2077" s="445"/>
      <c r="P2077" s="445"/>
    </row>
    <row r="2078" spans="1:16">
      <c r="A2078" s="595" t="s">
        <v>17001</v>
      </c>
      <c r="B2078" s="595" t="s">
        <v>9603</v>
      </c>
      <c r="C2078" s="445"/>
      <c r="D2078" s="445"/>
      <c r="E2078" s="445"/>
      <c r="F2078" s="445"/>
      <c r="G2078" s="445"/>
      <c r="H2078" s="445"/>
      <c r="I2078" s="445"/>
      <c r="J2078" s="445"/>
      <c r="K2078" s="445"/>
      <c r="L2078" s="445"/>
      <c r="M2078" s="445"/>
      <c r="N2078" s="445"/>
      <c r="O2078" s="445"/>
      <c r="P2078" s="445"/>
    </row>
    <row r="2079" spans="1:16">
      <c r="A2079" s="595" t="s">
        <v>17002</v>
      </c>
      <c r="B2079" s="595" t="s">
        <v>17004</v>
      </c>
      <c r="C2079" s="445"/>
      <c r="D2079" s="445"/>
      <c r="E2079" s="445"/>
      <c r="F2079" s="445"/>
      <c r="G2079" s="445"/>
      <c r="H2079" s="445"/>
      <c r="I2079" s="445"/>
      <c r="J2079" s="445"/>
      <c r="K2079" s="445"/>
      <c r="L2079" s="445"/>
      <c r="M2079" s="445"/>
      <c r="N2079" s="445"/>
      <c r="O2079" s="445"/>
      <c r="P2079" s="445"/>
    </row>
    <row r="2080" spans="1:16">
      <c r="A2080" s="595" t="s">
        <v>17005</v>
      </c>
      <c r="B2080" s="595" t="s">
        <v>6563</v>
      </c>
      <c r="C2080" s="445"/>
      <c r="D2080" s="445"/>
      <c r="E2080" s="445"/>
      <c r="F2080" s="445"/>
      <c r="G2080" s="445"/>
      <c r="H2080" s="445"/>
      <c r="I2080" s="445"/>
      <c r="J2080" s="445"/>
      <c r="K2080" s="445"/>
      <c r="L2080" s="445"/>
      <c r="M2080" s="445"/>
      <c r="N2080" s="445"/>
      <c r="O2080" s="445"/>
      <c r="P2080" s="445"/>
    </row>
    <row r="2081" spans="1:16">
      <c r="A2081" s="595" t="s">
        <v>10696</v>
      </c>
      <c r="B2081" s="595" t="s">
        <v>15965</v>
      </c>
      <c r="C2081" s="595" t="s">
        <v>12769</v>
      </c>
      <c r="D2081" s="445"/>
      <c r="E2081" s="445"/>
      <c r="F2081" s="445"/>
      <c r="G2081" s="445"/>
      <c r="H2081" s="445"/>
      <c r="I2081" s="445"/>
      <c r="J2081" s="445"/>
      <c r="K2081" s="445"/>
      <c r="L2081" s="445"/>
      <c r="M2081" s="445"/>
      <c r="N2081" s="445"/>
      <c r="O2081" s="445"/>
      <c r="P2081" s="445"/>
    </row>
    <row r="2082" spans="1:16">
      <c r="A2082" s="595" t="s">
        <v>4873</v>
      </c>
      <c r="B2082" s="595" t="s">
        <v>12415</v>
      </c>
      <c r="C2082" s="595" t="s">
        <v>14322</v>
      </c>
      <c r="D2082" s="445"/>
      <c r="E2082" s="445"/>
      <c r="F2082" s="445"/>
      <c r="G2082" s="445"/>
      <c r="H2082" s="445"/>
      <c r="I2082" s="445"/>
      <c r="J2082" s="445"/>
      <c r="K2082" s="445"/>
      <c r="L2082" s="445"/>
      <c r="M2082" s="445"/>
      <c r="N2082" s="445"/>
      <c r="O2082" s="445"/>
      <c r="P2082" s="445"/>
    </row>
    <row r="2083" spans="1:16">
      <c r="A2083" s="595" t="s">
        <v>17006</v>
      </c>
      <c r="B2083" s="595" t="s">
        <v>15613</v>
      </c>
      <c r="C2083" s="595" t="s">
        <v>8216</v>
      </c>
      <c r="D2083" s="595" t="s">
        <v>9033</v>
      </c>
      <c r="E2083" s="445"/>
      <c r="F2083" s="445"/>
      <c r="G2083" s="445"/>
      <c r="H2083" s="445"/>
      <c r="I2083" s="445"/>
      <c r="J2083" s="445"/>
      <c r="K2083" s="445"/>
      <c r="L2083" s="445"/>
      <c r="M2083" s="445"/>
      <c r="N2083" s="445"/>
      <c r="O2083" s="445"/>
      <c r="P2083" s="445"/>
    </row>
    <row r="2084" spans="1:16">
      <c r="A2084" s="595" t="s">
        <v>13675</v>
      </c>
      <c r="B2084" s="595" t="s">
        <v>10355</v>
      </c>
      <c r="C2084" s="595" t="s">
        <v>13283</v>
      </c>
      <c r="D2084" s="445"/>
      <c r="E2084" s="445"/>
      <c r="F2084" s="445"/>
      <c r="G2084" s="445"/>
      <c r="H2084" s="445"/>
      <c r="I2084" s="445"/>
      <c r="J2084" s="445"/>
      <c r="K2084" s="445"/>
      <c r="L2084" s="445"/>
      <c r="M2084" s="445"/>
      <c r="N2084" s="445"/>
      <c r="O2084" s="445"/>
      <c r="P2084" s="445"/>
    </row>
    <row r="2085" spans="1:16">
      <c r="A2085" s="595" t="s">
        <v>13962</v>
      </c>
      <c r="B2085" s="595" t="s">
        <v>15048</v>
      </c>
      <c r="C2085" s="595" t="s">
        <v>14605</v>
      </c>
      <c r="D2085" s="595" t="s">
        <v>17007</v>
      </c>
      <c r="E2085" s="595" t="s">
        <v>14569</v>
      </c>
      <c r="F2085" s="445"/>
      <c r="G2085" s="445"/>
      <c r="H2085" s="445"/>
      <c r="I2085" s="445"/>
      <c r="J2085" s="445"/>
      <c r="K2085" s="445"/>
      <c r="L2085" s="445"/>
      <c r="M2085" s="445"/>
      <c r="N2085" s="445"/>
      <c r="O2085" s="445"/>
      <c r="P2085" s="445"/>
    </row>
    <row r="2086" spans="1:16">
      <c r="A2086" s="595" t="s">
        <v>2942</v>
      </c>
      <c r="B2086" s="595" t="s">
        <v>17008</v>
      </c>
      <c r="C2086" s="445"/>
      <c r="D2086" s="445"/>
      <c r="E2086" s="445"/>
      <c r="F2086" s="445"/>
      <c r="G2086" s="445"/>
      <c r="H2086" s="445"/>
      <c r="I2086" s="445"/>
      <c r="J2086" s="445"/>
      <c r="K2086" s="445"/>
      <c r="L2086" s="445"/>
      <c r="M2086" s="445"/>
      <c r="N2086" s="445"/>
      <c r="O2086" s="445"/>
      <c r="P2086" s="445"/>
    </row>
    <row r="2087" spans="1:16">
      <c r="A2087" s="595" t="s">
        <v>14096</v>
      </c>
      <c r="B2087" s="595" t="s">
        <v>15965</v>
      </c>
      <c r="C2087" s="595" t="s">
        <v>17010</v>
      </c>
      <c r="D2087" s="445"/>
      <c r="E2087" s="445"/>
      <c r="F2087" s="445"/>
      <c r="G2087" s="445"/>
      <c r="H2087" s="445"/>
      <c r="I2087" s="445"/>
      <c r="J2087" s="445"/>
      <c r="K2087" s="445"/>
      <c r="L2087" s="445"/>
      <c r="M2087" s="445"/>
      <c r="N2087" s="445"/>
      <c r="O2087" s="445"/>
      <c r="P2087" s="445"/>
    </row>
    <row r="2088" spans="1:16">
      <c r="A2088" s="595" t="s">
        <v>17011</v>
      </c>
      <c r="B2088" s="595" t="s">
        <v>16810</v>
      </c>
      <c r="C2088" s="445"/>
      <c r="D2088" s="445"/>
      <c r="E2088" s="445"/>
      <c r="F2088" s="445"/>
      <c r="G2088" s="445"/>
      <c r="H2088" s="445"/>
      <c r="I2088" s="445"/>
      <c r="J2088" s="445"/>
      <c r="K2088" s="445"/>
      <c r="L2088" s="445"/>
      <c r="M2088" s="445"/>
      <c r="N2088" s="445"/>
      <c r="O2088" s="445"/>
      <c r="P2088" s="445"/>
    </row>
    <row r="2089" spans="1:16">
      <c r="A2089" s="595" t="s">
        <v>17012</v>
      </c>
      <c r="B2089" s="595" t="s">
        <v>12015</v>
      </c>
      <c r="C2089" s="445"/>
      <c r="D2089" s="445"/>
      <c r="E2089" s="445"/>
      <c r="F2089" s="445"/>
      <c r="G2089" s="445"/>
      <c r="H2089" s="445"/>
      <c r="I2089" s="445"/>
      <c r="J2089" s="445"/>
      <c r="K2089" s="445"/>
      <c r="L2089" s="445"/>
      <c r="M2089" s="445"/>
      <c r="N2089" s="445"/>
      <c r="O2089" s="445"/>
      <c r="P2089" s="445"/>
    </row>
    <row r="2090" spans="1:16">
      <c r="A2090" s="595" t="s">
        <v>17014</v>
      </c>
      <c r="B2090" s="595" t="s">
        <v>843</v>
      </c>
      <c r="C2090" s="445"/>
      <c r="D2090" s="445"/>
      <c r="E2090" s="445"/>
      <c r="F2090" s="445"/>
      <c r="G2090" s="445"/>
      <c r="H2090" s="445"/>
      <c r="I2090" s="445"/>
      <c r="J2090" s="445"/>
      <c r="K2090" s="445"/>
      <c r="L2090" s="445"/>
      <c r="M2090" s="445"/>
      <c r="N2090" s="445"/>
      <c r="O2090" s="445"/>
      <c r="P2090" s="445"/>
    </row>
    <row r="2091" spans="1:16">
      <c r="A2091" s="595" t="s">
        <v>17016</v>
      </c>
      <c r="B2091" s="595" t="s">
        <v>15048</v>
      </c>
      <c r="C2091" s="595" t="s">
        <v>17017</v>
      </c>
      <c r="D2091" s="445"/>
      <c r="E2091" s="445"/>
      <c r="F2091" s="445"/>
      <c r="G2091" s="445"/>
      <c r="H2091" s="445"/>
      <c r="I2091" s="445"/>
      <c r="J2091" s="445"/>
      <c r="K2091" s="445"/>
      <c r="L2091" s="445"/>
      <c r="M2091" s="445"/>
      <c r="N2091" s="445"/>
      <c r="O2091" s="445"/>
      <c r="P2091" s="445"/>
    </row>
    <row r="2092" spans="1:16">
      <c r="A2092" s="595" t="s">
        <v>965</v>
      </c>
      <c r="B2092" s="595" t="s">
        <v>17018</v>
      </c>
      <c r="C2092" s="595" t="s">
        <v>17020</v>
      </c>
      <c r="D2092" s="595" t="s">
        <v>13137</v>
      </c>
      <c r="E2092" s="445"/>
      <c r="F2092" s="445"/>
      <c r="G2092" s="445"/>
      <c r="H2092" s="445"/>
      <c r="I2092" s="445"/>
      <c r="J2092" s="445"/>
      <c r="K2092" s="445"/>
      <c r="L2092" s="445"/>
      <c r="M2092" s="445"/>
      <c r="N2092" s="445"/>
      <c r="O2092" s="445"/>
      <c r="P2092" s="445"/>
    </row>
    <row r="2093" spans="1:16">
      <c r="A2093" s="595" t="s">
        <v>16284</v>
      </c>
      <c r="B2093" s="595" t="s">
        <v>9649</v>
      </c>
      <c r="C2093" s="595" t="s">
        <v>17022</v>
      </c>
      <c r="D2093" s="445"/>
      <c r="E2093" s="445"/>
      <c r="F2093" s="445"/>
      <c r="G2093" s="445"/>
      <c r="H2093" s="445"/>
      <c r="I2093" s="445"/>
      <c r="J2093" s="445"/>
      <c r="K2093" s="445"/>
      <c r="L2093" s="445"/>
      <c r="M2093" s="445"/>
      <c r="N2093" s="445"/>
      <c r="O2093" s="445"/>
      <c r="P2093" s="445"/>
    </row>
    <row r="2094" spans="1:16">
      <c r="A2094" s="595" t="s">
        <v>17023</v>
      </c>
      <c r="B2094" s="595" t="s">
        <v>17024</v>
      </c>
      <c r="C2094" s="445"/>
      <c r="D2094" s="445"/>
      <c r="E2094" s="445"/>
      <c r="F2094" s="445"/>
      <c r="G2094" s="445"/>
      <c r="H2094" s="445"/>
      <c r="I2094" s="445"/>
      <c r="J2094" s="445"/>
      <c r="K2094" s="445"/>
      <c r="L2094" s="445"/>
      <c r="M2094" s="445"/>
      <c r="N2094" s="445"/>
      <c r="O2094" s="445"/>
      <c r="P2094" s="445"/>
    </row>
    <row r="2095" spans="1:16">
      <c r="A2095" s="595" t="s">
        <v>17025</v>
      </c>
      <c r="B2095" s="595" t="s">
        <v>13250</v>
      </c>
      <c r="C2095" s="445"/>
      <c r="D2095" s="445"/>
      <c r="E2095" s="445"/>
      <c r="F2095" s="445"/>
      <c r="G2095" s="445"/>
      <c r="H2095" s="445"/>
      <c r="I2095" s="445"/>
      <c r="J2095" s="445"/>
      <c r="K2095" s="445"/>
      <c r="L2095" s="445"/>
      <c r="M2095" s="445"/>
      <c r="N2095" s="445"/>
      <c r="O2095" s="445"/>
      <c r="P2095" s="445"/>
    </row>
    <row r="2096" spans="1:16">
      <c r="A2096" s="595" t="s">
        <v>17027</v>
      </c>
      <c r="B2096" s="595" t="s">
        <v>3665</v>
      </c>
      <c r="C2096" s="595" t="s">
        <v>13451</v>
      </c>
      <c r="D2096" s="595" t="s">
        <v>4710</v>
      </c>
      <c r="E2096" s="595" t="s">
        <v>17029</v>
      </c>
      <c r="F2096" s="445"/>
      <c r="G2096" s="445"/>
      <c r="H2096" s="445"/>
      <c r="I2096" s="445"/>
      <c r="J2096" s="445"/>
      <c r="K2096" s="445"/>
      <c r="L2096" s="445"/>
      <c r="M2096" s="445"/>
      <c r="N2096" s="445"/>
      <c r="O2096" s="445"/>
      <c r="P2096" s="445"/>
    </row>
    <row r="2097" spans="1:16">
      <c r="A2097" s="595" t="s">
        <v>17031</v>
      </c>
      <c r="B2097" s="595" t="s">
        <v>14606</v>
      </c>
      <c r="C2097" s="595" t="s">
        <v>7984</v>
      </c>
      <c r="D2097" s="595" t="s">
        <v>12516</v>
      </c>
      <c r="E2097" s="445"/>
      <c r="F2097" s="445"/>
      <c r="G2097" s="445"/>
      <c r="H2097" s="445"/>
      <c r="I2097" s="445"/>
      <c r="J2097" s="445"/>
      <c r="K2097" s="445"/>
      <c r="L2097" s="445"/>
      <c r="M2097" s="445"/>
      <c r="N2097" s="445"/>
      <c r="O2097" s="445"/>
      <c r="P2097" s="445"/>
    </row>
    <row r="2098" spans="1:16">
      <c r="A2098" s="595" t="s">
        <v>17032</v>
      </c>
      <c r="B2098" s="595" t="s">
        <v>17033</v>
      </c>
      <c r="C2098" s="595" t="s">
        <v>9444</v>
      </c>
      <c r="D2098" s="445"/>
      <c r="E2098" s="445"/>
      <c r="F2098" s="445"/>
      <c r="G2098" s="445"/>
      <c r="H2098" s="445"/>
      <c r="I2098" s="445"/>
      <c r="J2098" s="445"/>
      <c r="K2098" s="445"/>
      <c r="L2098" s="445"/>
      <c r="M2098" s="445"/>
      <c r="N2098" s="445"/>
      <c r="O2098" s="445"/>
      <c r="P2098" s="445"/>
    </row>
    <row r="2099" spans="1:16">
      <c r="A2099" s="595" t="s">
        <v>10073</v>
      </c>
      <c r="B2099" s="595" t="s">
        <v>9727</v>
      </c>
      <c r="C2099" s="595" t="s">
        <v>8129</v>
      </c>
      <c r="D2099" s="595" t="s">
        <v>10247</v>
      </c>
      <c r="E2099" s="595" t="s">
        <v>17034</v>
      </c>
      <c r="F2099" s="445"/>
      <c r="G2099" s="445"/>
      <c r="H2099" s="445"/>
      <c r="I2099" s="445"/>
      <c r="J2099" s="445"/>
      <c r="K2099" s="445"/>
      <c r="L2099" s="445"/>
      <c r="M2099" s="445"/>
      <c r="N2099" s="445"/>
      <c r="O2099" s="445"/>
      <c r="P2099" s="445"/>
    </row>
    <row r="2100" spans="1:16">
      <c r="A2100" s="595" t="s">
        <v>17035</v>
      </c>
      <c r="B2100" s="595" t="s">
        <v>11368</v>
      </c>
      <c r="C2100" s="595" t="s">
        <v>14456</v>
      </c>
      <c r="D2100" s="445"/>
      <c r="E2100" s="445"/>
      <c r="F2100" s="445"/>
      <c r="G2100" s="445"/>
      <c r="H2100" s="445"/>
      <c r="I2100" s="445"/>
      <c r="J2100" s="445"/>
      <c r="K2100" s="445"/>
      <c r="L2100" s="445"/>
      <c r="M2100" s="445"/>
      <c r="N2100" s="445"/>
      <c r="O2100" s="445"/>
      <c r="P2100" s="445"/>
    </row>
    <row r="2101" spans="1:16">
      <c r="A2101" s="595" t="s">
        <v>17037</v>
      </c>
      <c r="B2101" s="595" t="s">
        <v>14639</v>
      </c>
      <c r="C2101" s="445"/>
      <c r="D2101" s="445"/>
      <c r="E2101" s="445"/>
      <c r="F2101" s="445"/>
      <c r="G2101" s="445"/>
      <c r="H2101" s="445"/>
      <c r="I2101" s="445"/>
      <c r="J2101" s="445"/>
      <c r="K2101" s="445"/>
      <c r="L2101" s="445"/>
      <c r="M2101" s="445"/>
      <c r="N2101" s="445"/>
      <c r="O2101" s="445"/>
      <c r="P2101" s="445"/>
    </row>
    <row r="2102" spans="1:16">
      <c r="A2102" s="595" t="s">
        <v>4827</v>
      </c>
      <c r="B2102" s="595" t="s">
        <v>17039</v>
      </c>
      <c r="C2102" s="595" t="s">
        <v>7637</v>
      </c>
      <c r="D2102" s="445"/>
      <c r="E2102" s="445"/>
      <c r="F2102" s="445"/>
      <c r="G2102" s="445"/>
      <c r="H2102" s="445"/>
      <c r="I2102" s="445"/>
      <c r="J2102" s="445"/>
      <c r="K2102" s="445"/>
      <c r="L2102" s="445"/>
      <c r="M2102" s="445"/>
      <c r="N2102" s="445"/>
      <c r="O2102" s="445"/>
      <c r="P2102" s="445"/>
    </row>
    <row r="2103" spans="1:16">
      <c r="A2103" s="595" t="s">
        <v>17040</v>
      </c>
      <c r="B2103" s="595" t="s">
        <v>13710</v>
      </c>
      <c r="C2103" s="445"/>
      <c r="D2103" s="445"/>
      <c r="E2103" s="445"/>
      <c r="F2103" s="445"/>
      <c r="G2103" s="445"/>
      <c r="H2103" s="445"/>
      <c r="I2103" s="445"/>
      <c r="J2103" s="445"/>
      <c r="K2103" s="445"/>
      <c r="L2103" s="445"/>
      <c r="M2103" s="445"/>
      <c r="N2103" s="445"/>
      <c r="O2103" s="445"/>
      <c r="P2103" s="445"/>
    </row>
    <row r="2104" spans="1:16">
      <c r="A2104" s="595" t="s">
        <v>17041</v>
      </c>
      <c r="B2104" s="595" t="s">
        <v>10319</v>
      </c>
      <c r="C2104" s="445"/>
      <c r="D2104" s="445"/>
      <c r="E2104" s="445"/>
      <c r="F2104" s="445"/>
      <c r="G2104" s="445"/>
      <c r="H2104" s="445"/>
      <c r="I2104" s="445"/>
      <c r="J2104" s="445"/>
      <c r="K2104" s="445"/>
      <c r="L2104" s="445"/>
      <c r="M2104" s="445"/>
      <c r="N2104" s="445"/>
      <c r="O2104" s="445"/>
      <c r="P2104" s="445"/>
    </row>
    <row r="2105" spans="1:16">
      <c r="A2105" s="595" t="s">
        <v>17042</v>
      </c>
      <c r="B2105" s="595" t="s">
        <v>17043</v>
      </c>
      <c r="C2105" s="595" t="s">
        <v>14865</v>
      </c>
      <c r="D2105" s="595" t="s">
        <v>13163</v>
      </c>
      <c r="E2105" s="445"/>
      <c r="F2105" s="445"/>
      <c r="G2105" s="445"/>
      <c r="H2105" s="445"/>
      <c r="I2105" s="445"/>
      <c r="J2105" s="445"/>
      <c r="K2105" s="445"/>
      <c r="L2105" s="445"/>
      <c r="M2105" s="445"/>
      <c r="N2105" s="445"/>
      <c r="O2105" s="445"/>
      <c r="P2105" s="445"/>
    </row>
    <row r="2106" spans="1:16">
      <c r="A2106" s="595" t="s">
        <v>8468</v>
      </c>
      <c r="B2106" s="595" t="s">
        <v>6509</v>
      </c>
      <c r="C2106" s="595" t="s">
        <v>10787</v>
      </c>
      <c r="D2106" s="445"/>
      <c r="E2106" s="445"/>
      <c r="F2106" s="445"/>
      <c r="G2106" s="445"/>
      <c r="H2106" s="445"/>
      <c r="I2106" s="445"/>
      <c r="J2106" s="445"/>
      <c r="K2106" s="445"/>
      <c r="L2106" s="445"/>
      <c r="M2106" s="445"/>
      <c r="N2106" s="445"/>
      <c r="O2106" s="445"/>
      <c r="P2106" s="445"/>
    </row>
    <row r="2107" spans="1:16">
      <c r="A2107" s="595" t="s">
        <v>17044</v>
      </c>
      <c r="B2107" s="595" t="s">
        <v>17045</v>
      </c>
      <c r="C2107" s="595" t="s">
        <v>17047</v>
      </c>
      <c r="D2107" s="595" t="s">
        <v>10319</v>
      </c>
      <c r="E2107" s="445"/>
      <c r="F2107" s="445"/>
      <c r="G2107" s="445"/>
      <c r="H2107" s="445"/>
      <c r="I2107" s="445"/>
      <c r="J2107" s="445"/>
      <c r="K2107" s="445"/>
      <c r="L2107" s="445"/>
      <c r="M2107" s="445"/>
      <c r="N2107" s="445"/>
      <c r="O2107" s="445"/>
      <c r="P2107" s="445"/>
    </row>
    <row r="2108" spans="1:16">
      <c r="A2108" s="595" t="s">
        <v>200</v>
      </c>
      <c r="B2108" s="595" t="s">
        <v>12581</v>
      </c>
      <c r="C2108" s="595" t="s">
        <v>17048</v>
      </c>
      <c r="D2108" s="595" t="s">
        <v>15198</v>
      </c>
      <c r="E2108" s="445"/>
      <c r="F2108" s="445"/>
      <c r="G2108" s="445"/>
      <c r="H2108" s="445"/>
      <c r="I2108" s="445"/>
      <c r="J2108" s="445"/>
      <c r="K2108" s="445"/>
      <c r="L2108" s="445"/>
      <c r="M2108" s="445"/>
      <c r="N2108" s="445"/>
      <c r="O2108" s="445"/>
      <c r="P2108" s="445"/>
    </row>
    <row r="2109" spans="1:16">
      <c r="A2109" s="595" t="s">
        <v>17050</v>
      </c>
      <c r="B2109" s="595" t="s">
        <v>13293</v>
      </c>
      <c r="C2109" s="445"/>
      <c r="D2109" s="445"/>
      <c r="E2109" s="445"/>
      <c r="F2109" s="445"/>
      <c r="G2109" s="445"/>
      <c r="H2109" s="445"/>
      <c r="I2109" s="445"/>
      <c r="J2109" s="445"/>
      <c r="K2109" s="445"/>
      <c r="L2109" s="445"/>
      <c r="M2109" s="445"/>
      <c r="N2109" s="445"/>
      <c r="O2109" s="445"/>
      <c r="P2109" s="445"/>
    </row>
    <row r="2110" spans="1:16">
      <c r="A2110" s="595" t="s">
        <v>17051</v>
      </c>
      <c r="B2110" s="595" t="s">
        <v>17052</v>
      </c>
      <c r="C2110" s="445"/>
      <c r="D2110" s="445"/>
      <c r="E2110" s="445"/>
      <c r="F2110" s="445"/>
      <c r="G2110" s="445"/>
      <c r="H2110" s="445"/>
      <c r="I2110" s="445"/>
      <c r="J2110" s="445"/>
      <c r="K2110" s="445"/>
      <c r="L2110" s="445"/>
      <c r="M2110" s="445"/>
      <c r="N2110" s="445"/>
      <c r="O2110" s="445"/>
      <c r="P2110" s="445"/>
    </row>
    <row r="2111" spans="1:16">
      <c r="A2111" s="595" t="s">
        <v>17054</v>
      </c>
      <c r="B2111" s="595" t="s">
        <v>14637</v>
      </c>
      <c r="C2111" s="445"/>
      <c r="D2111" s="445"/>
      <c r="E2111" s="445"/>
      <c r="F2111" s="445"/>
      <c r="G2111" s="445"/>
      <c r="H2111" s="445"/>
      <c r="I2111" s="445"/>
      <c r="J2111" s="445"/>
      <c r="K2111" s="445"/>
      <c r="L2111" s="445"/>
      <c r="M2111" s="445"/>
      <c r="N2111" s="445"/>
      <c r="O2111" s="445"/>
      <c r="P2111" s="445"/>
    </row>
    <row r="2112" spans="1:16">
      <c r="A2112" s="595" t="s">
        <v>4227</v>
      </c>
      <c r="B2112" s="595" t="s">
        <v>3320</v>
      </c>
      <c r="C2112" s="595" t="s">
        <v>17055</v>
      </c>
      <c r="D2112" s="595" t="s">
        <v>17057</v>
      </c>
      <c r="E2112" s="595" t="s">
        <v>17059</v>
      </c>
      <c r="F2112" s="445"/>
      <c r="G2112" s="445"/>
      <c r="H2112" s="445"/>
      <c r="I2112" s="445"/>
      <c r="J2112" s="445"/>
      <c r="K2112" s="445"/>
      <c r="L2112" s="445"/>
      <c r="M2112" s="445"/>
      <c r="N2112" s="445"/>
      <c r="O2112" s="445"/>
      <c r="P2112" s="445"/>
    </row>
    <row r="2113" spans="1:16">
      <c r="A2113" s="595" t="s">
        <v>17060</v>
      </c>
      <c r="B2113" s="595" t="s">
        <v>14855</v>
      </c>
      <c r="C2113" s="445"/>
      <c r="D2113" s="445"/>
      <c r="E2113" s="445"/>
      <c r="F2113" s="445"/>
      <c r="G2113" s="445"/>
      <c r="H2113" s="445"/>
      <c r="I2113" s="445"/>
      <c r="J2113" s="445"/>
      <c r="K2113" s="445"/>
      <c r="L2113" s="445"/>
      <c r="M2113" s="445"/>
      <c r="N2113" s="445"/>
      <c r="O2113" s="445"/>
      <c r="P2113" s="445"/>
    </row>
    <row r="2114" spans="1:16">
      <c r="A2114" s="595" t="s">
        <v>8465</v>
      </c>
      <c r="B2114" s="595" t="s">
        <v>4849</v>
      </c>
      <c r="C2114" s="595" t="s">
        <v>17062</v>
      </c>
      <c r="D2114" s="595" t="s">
        <v>13446</v>
      </c>
      <c r="E2114" s="445"/>
      <c r="F2114" s="445"/>
      <c r="G2114" s="445"/>
      <c r="H2114" s="445"/>
      <c r="I2114" s="445"/>
      <c r="J2114" s="445"/>
      <c r="K2114" s="445"/>
      <c r="L2114" s="445"/>
      <c r="M2114" s="445"/>
      <c r="N2114" s="445"/>
      <c r="O2114" s="445"/>
      <c r="P2114" s="445"/>
    </row>
    <row r="2115" spans="1:16">
      <c r="A2115" s="595" t="s">
        <v>17065</v>
      </c>
      <c r="B2115" s="595" t="s">
        <v>15048</v>
      </c>
      <c r="C2115" s="445"/>
      <c r="D2115" s="445"/>
      <c r="E2115" s="445"/>
      <c r="F2115" s="445"/>
      <c r="G2115" s="445"/>
      <c r="H2115" s="445"/>
      <c r="I2115" s="445"/>
      <c r="J2115" s="445"/>
      <c r="K2115" s="445"/>
      <c r="L2115" s="445"/>
      <c r="M2115" s="445"/>
      <c r="N2115" s="445"/>
      <c r="O2115" s="445"/>
      <c r="P2115" s="445"/>
    </row>
    <row r="2116" spans="1:16">
      <c r="A2116" s="595" t="s">
        <v>17066</v>
      </c>
      <c r="B2116" s="595" t="s">
        <v>17068</v>
      </c>
      <c r="C2116" s="445"/>
      <c r="D2116" s="445"/>
      <c r="E2116" s="445"/>
      <c r="F2116" s="445"/>
      <c r="G2116" s="445"/>
      <c r="H2116" s="445"/>
      <c r="I2116" s="445"/>
      <c r="J2116" s="445"/>
      <c r="K2116" s="445"/>
      <c r="L2116" s="445"/>
      <c r="M2116" s="445"/>
      <c r="N2116" s="445"/>
      <c r="O2116" s="445"/>
      <c r="P2116" s="445"/>
    </row>
    <row r="2117" spans="1:16">
      <c r="A2117" s="595" t="s">
        <v>15938</v>
      </c>
      <c r="B2117" s="595" t="s">
        <v>16033</v>
      </c>
      <c r="C2117" s="595" t="s">
        <v>16349</v>
      </c>
      <c r="D2117" s="595" t="s">
        <v>17033</v>
      </c>
      <c r="E2117" s="595" t="s">
        <v>12458</v>
      </c>
      <c r="F2117" s="445"/>
      <c r="G2117" s="445"/>
      <c r="H2117" s="445"/>
      <c r="I2117" s="445"/>
      <c r="J2117" s="445"/>
      <c r="K2117" s="445"/>
      <c r="L2117" s="445"/>
      <c r="M2117" s="445"/>
      <c r="N2117" s="445"/>
      <c r="O2117" s="445"/>
      <c r="P2117" s="445"/>
    </row>
    <row r="2118" spans="1:16">
      <c r="A2118" s="595" t="s">
        <v>7540</v>
      </c>
      <c r="B2118" s="595" t="s">
        <v>17069</v>
      </c>
      <c r="C2118" s="595" t="s">
        <v>17070</v>
      </c>
      <c r="D2118" s="445"/>
      <c r="E2118" s="445"/>
      <c r="F2118" s="445"/>
      <c r="G2118" s="445"/>
      <c r="H2118" s="445"/>
      <c r="I2118" s="445"/>
      <c r="J2118" s="445"/>
      <c r="K2118" s="445"/>
      <c r="L2118" s="445"/>
      <c r="M2118" s="445"/>
      <c r="N2118" s="445"/>
      <c r="O2118" s="445"/>
      <c r="P2118" s="445"/>
    </row>
    <row r="2119" spans="1:16">
      <c r="A2119" s="595" t="s">
        <v>357</v>
      </c>
      <c r="B2119" s="595" t="s">
        <v>17072</v>
      </c>
      <c r="C2119" s="445"/>
      <c r="D2119" s="445"/>
      <c r="E2119" s="445"/>
      <c r="F2119" s="445"/>
      <c r="G2119" s="445"/>
      <c r="H2119" s="445"/>
      <c r="I2119" s="445"/>
      <c r="J2119" s="445"/>
      <c r="K2119" s="445"/>
      <c r="L2119" s="445"/>
      <c r="M2119" s="445"/>
      <c r="N2119" s="445"/>
      <c r="O2119" s="445"/>
      <c r="P2119" s="445"/>
    </row>
    <row r="2120" spans="1:16">
      <c r="A2120" s="595" t="s">
        <v>8239</v>
      </c>
      <c r="B2120" s="595" t="s">
        <v>4063</v>
      </c>
      <c r="C2120" s="595" t="s">
        <v>17073</v>
      </c>
      <c r="D2120" s="595" t="s">
        <v>10600</v>
      </c>
      <c r="E2120" s="445"/>
      <c r="F2120" s="445"/>
      <c r="G2120" s="445"/>
      <c r="H2120" s="445"/>
      <c r="I2120" s="445"/>
      <c r="J2120" s="445"/>
      <c r="K2120" s="445"/>
      <c r="L2120" s="445"/>
      <c r="M2120" s="445"/>
      <c r="N2120" s="445"/>
      <c r="O2120" s="445"/>
      <c r="P2120" s="445"/>
    </row>
    <row r="2121" spans="1:16">
      <c r="A2121" s="595" t="s">
        <v>14859</v>
      </c>
      <c r="B2121" s="595" t="s">
        <v>17074</v>
      </c>
      <c r="C2121" s="445"/>
      <c r="D2121" s="445"/>
      <c r="E2121" s="445"/>
      <c r="F2121" s="445"/>
      <c r="G2121" s="445"/>
      <c r="H2121" s="445"/>
      <c r="I2121" s="445"/>
      <c r="J2121" s="445"/>
      <c r="K2121" s="445"/>
      <c r="L2121" s="445"/>
      <c r="M2121" s="445"/>
      <c r="N2121" s="445"/>
      <c r="O2121" s="445"/>
      <c r="P2121" s="445"/>
    </row>
    <row r="2122" spans="1:16">
      <c r="A2122" s="595" t="s">
        <v>12615</v>
      </c>
      <c r="B2122" s="595" t="s">
        <v>14658</v>
      </c>
      <c r="C2122" s="445"/>
      <c r="D2122" s="445"/>
      <c r="E2122" s="445"/>
      <c r="F2122" s="445"/>
      <c r="G2122" s="445"/>
      <c r="H2122" s="445"/>
      <c r="I2122" s="445"/>
      <c r="J2122" s="445"/>
      <c r="K2122" s="445"/>
      <c r="L2122" s="445"/>
      <c r="M2122" s="445"/>
      <c r="N2122" s="445"/>
      <c r="O2122" s="445"/>
      <c r="P2122" s="445"/>
    </row>
    <row r="2123" spans="1:16">
      <c r="A2123" s="595" t="s">
        <v>17076</v>
      </c>
      <c r="B2123" s="595" t="s">
        <v>12347</v>
      </c>
      <c r="C2123" s="445"/>
      <c r="D2123" s="445"/>
      <c r="E2123" s="445"/>
      <c r="F2123" s="445"/>
      <c r="G2123" s="445"/>
      <c r="H2123" s="445"/>
      <c r="I2123" s="445"/>
      <c r="J2123" s="445"/>
      <c r="K2123" s="445"/>
      <c r="L2123" s="445"/>
      <c r="M2123" s="445"/>
      <c r="N2123" s="445"/>
      <c r="O2123" s="445"/>
      <c r="P2123" s="445"/>
    </row>
    <row r="2124" spans="1:16">
      <c r="A2124" s="595" t="s">
        <v>17063</v>
      </c>
      <c r="B2124" s="595" t="s">
        <v>3249</v>
      </c>
      <c r="C2124" s="445"/>
      <c r="D2124" s="445"/>
      <c r="E2124" s="445"/>
      <c r="F2124" s="445"/>
      <c r="G2124" s="445"/>
      <c r="H2124" s="445"/>
      <c r="I2124" s="445"/>
      <c r="J2124" s="445"/>
      <c r="K2124" s="445"/>
      <c r="L2124" s="445"/>
      <c r="M2124" s="445"/>
      <c r="N2124" s="445"/>
      <c r="O2124" s="445"/>
      <c r="P2124" s="445"/>
    </row>
    <row r="2125" spans="1:16">
      <c r="A2125" s="595" t="s">
        <v>17077</v>
      </c>
      <c r="B2125" s="595" t="s">
        <v>17078</v>
      </c>
      <c r="C2125" s="445"/>
      <c r="D2125" s="445"/>
      <c r="E2125" s="445"/>
      <c r="F2125" s="445"/>
      <c r="G2125" s="445"/>
      <c r="H2125" s="445"/>
      <c r="I2125" s="445"/>
      <c r="J2125" s="445"/>
      <c r="K2125" s="445"/>
      <c r="L2125" s="445"/>
      <c r="M2125" s="445"/>
      <c r="N2125" s="445"/>
      <c r="O2125" s="445"/>
      <c r="P2125" s="445"/>
    </row>
    <row r="2126" spans="1:16">
      <c r="A2126" s="595" t="s">
        <v>17080</v>
      </c>
      <c r="B2126" s="595" t="s">
        <v>13293</v>
      </c>
      <c r="C2126" s="445"/>
      <c r="D2126" s="445"/>
      <c r="E2126" s="445"/>
      <c r="F2126" s="445"/>
      <c r="G2126" s="445"/>
      <c r="H2126" s="445"/>
      <c r="I2126" s="445"/>
      <c r="J2126" s="445"/>
      <c r="K2126" s="445"/>
      <c r="L2126" s="445"/>
      <c r="M2126" s="445"/>
      <c r="N2126" s="445"/>
      <c r="O2126" s="445"/>
      <c r="P2126" s="445"/>
    </row>
    <row r="2127" spans="1:16">
      <c r="A2127" s="595" t="s">
        <v>17083</v>
      </c>
      <c r="B2127" s="595" t="s">
        <v>2370</v>
      </c>
      <c r="C2127" s="595" t="s">
        <v>17085</v>
      </c>
      <c r="D2127" s="445"/>
      <c r="E2127" s="445"/>
      <c r="F2127" s="445"/>
      <c r="G2127" s="445"/>
      <c r="H2127" s="445"/>
      <c r="I2127" s="445"/>
      <c r="J2127" s="445"/>
      <c r="K2127" s="445"/>
      <c r="L2127" s="445"/>
      <c r="M2127" s="445"/>
      <c r="N2127" s="445"/>
      <c r="O2127" s="445"/>
      <c r="P2127" s="445"/>
    </row>
    <row r="2128" spans="1:16">
      <c r="A2128" s="595" t="s">
        <v>2353</v>
      </c>
      <c r="B2128" s="595" t="s">
        <v>17086</v>
      </c>
      <c r="C2128" s="445"/>
      <c r="D2128" s="445"/>
      <c r="E2128" s="445"/>
      <c r="F2128" s="445"/>
      <c r="G2128" s="445"/>
      <c r="H2128" s="445"/>
      <c r="I2128" s="445"/>
      <c r="J2128" s="445"/>
      <c r="K2128" s="445"/>
      <c r="L2128" s="445"/>
      <c r="M2128" s="445"/>
      <c r="N2128" s="445"/>
      <c r="O2128" s="445"/>
      <c r="P2128" s="445"/>
    </row>
    <row r="2129" spans="1:16">
      <c r="A2129" s="595" t="s">
        <v>14262</v>
      </c>
      <c r="B2129" s="595" t="s">
        <v>1684</v>
      </c>
      <c r="C2129" s="445"/>
      <c r="D2129" s="445"/>
      <c r="E2129" s="445"/>
      <c r="F2129" s="445"/>
      <c r="G2129" s="445"/>
      <c r="H2129" s="445"/>
      <c r="I2129" s="445"/>
      <c r="J2129" s="445"/>
      <c r="K2129" s="445"/>
      <c r="L2129" s="445"/>
      <c r="M2129" s="445"/>
      <c r="N2129" s="445"/>
      <c r="O2129" s="445"/>
      <c r="P2129" s="445"/>
    </row>
    <row r="2130" spans="1:16">
      <c r="A2130" s="595" t="s">
        <v>12635</v>
      </c>
      <c r="B2130" s="595" t="s">
        <v>11639</v>
      </c>
      <c r="C2130" s="595" t="s">
        <v>17088</v>
      </c>
      <c r="D2130" s="595" t="s">
        <v>4718</v>
      </c>
      <c r="E2130" s="445"/>
      <c r="F2130" s="445"/>
      <c r="G2130" s="445"/>
      <c r="H2130" s="445"/>
      <c r="I2130" s="445"/>
      <c r="J2130" s="445"/>
      <c r="K2130" s="445"/>
      <c r="L2130" s="445"/>
      <c r="M2130" s="445"/>
      <c r="N2130" s="445"/>
      <c r="O2130" s="445"/>
      <c r="P2130" s="445"/>
    </row>
    <row r="2131" spans="1:16">
      <c r="A2131" s="595" t="s">
        <v>17090</v>
      </c>
      <c r="B2131" s="595" t="s">
        <v>15902</v>
      </c>
      <c r="C2131" s="595" t="s">
        <v>14717</v>
      </c>
      <c r="D2131" s="445"/>
      <c r="E2131" s="445"/>
      <c r="F2131" s="445"/>
      <c r="G2131" s="445"/>
      <c r="H2131" s="445"/>
      <c r="I2131" s="445"/>
      <c r="J2131" s="445"/>
      <c r="K2131" s="445"/>
      <c r="L2131" s="445"/>
      <c r="M2131" s="445"/>
      <c r="N2131" s="445"/>
      <c r="O2131" s="445"/>
      <c r="P2131" s="445"/>
    </row>
    <row r="2132" spans="1:16">
      <c r="A2132" s="595" t="s">
        <v>13546</v>
      </c>
      <c r="B2132" s="595" t="s">
        <v>569</v>
      </c>
      <c r="C2132" s="595" t="s">
        <v>16597</v>
      </c>
      <c r="D2132" s="445"/>
      <c r="E2132" s="445"/>
      <c r="F2132" s="445"/>
      <c r="G2132" s="445"/>
      <c r="H2132" s="445"/>
      <c r="I2132" s="445"/>
      <c r="J2132" s="445"/>
      <c r="K2132" s="445"/>
      <c r="L2132" s="445"/>
      <c r="M2132" s="445"/>
      <c r="N2132" s="445"/>
      <c r="O2132" s="445"/>
      <c r="P2132" s="445"/>
    </row>
    <row r="2133" spans="1:16">
      <c r="A2133" s="595" t="s">
        <v>4957</v>
      </c>
      <c r="B2133" s="595" t="s">
        <v>17091</v>
      </c>
      <c r="C2133" s="445"/>
      <c r="D2133" s="445"/>
      <c r="E2133" s="445"/>
      <c r="F2133" s="445"/>
      <c r="G2133" s="445"/>
      <c r="H2133" s="445"/>
      <c r="I2133" s="445"/>
      <c r="J2133" s="445"/>
      <c r="K2133" s="445"/>
      <c r="L2133" s="445"/>
      <c r="M2133" s="445"/>
      <c r="N2133" s="445"/>
      <c r="O2133" s="445"/>
      <c r="P2133" s="445"/>
    </row>
    <row r="2134" spans="1:16">
      <c r="A2134" s="595" t="s">
        <v>2454</v>
      </c>
      <c r="B2134" s="595" t="s">
        <v>10319</v>
      </c>
      <c r="C2134" s="445"/>
      <c r="D2134" s="445"/>
      <c r="E2134" s="445"/>
      <c r="F2134" s="445"/>
      <c r="G2134" s="445"/>
      <c r="H2134" s="445"/>
      <c r="I2134" s="445"/>
      <c r="J2134" s="445"/>
      <c r="K2134" s="445"/>
      <c r="L2134" s="445"/>
      <c r="M2134" s="445"/>
      <c r="N2134" s="445"/>
      <c r="O2134" s="445"/>
      <c r="P2134" s="445"/>
    </row>
    <row r="2135" spans="1:16">
      <c r="A2135" s="595" t="s">
        <v>7864</v>
      </c>
      <c r="B2135" s="595" t="s">
        <v>17092</v>
      </c>
      <c r="C2135" s="595" t="s">
        <v>6332</v>
      </c>
      <c r="D2135" s="445"/>
      <c r="E2135" s="445"/>
      <c r="F2135" s="445"/>
      <c r="G2135" s="445"/>
      <c r="H2135" s="445"/>
      <c r="I2135" s="445"/>
      <c r="J2135" s="445"/>
      <c r="K2135" s="445"/>
      <c r="L2135" s="445"/>
      <c r="M2135" s="445"/>
      <c r="N2135" s="445"/>
      <c r="O2135" s="445"/>
      <c r="P2135" s="445"/>
    </row>
    <row r="2136" spans="1:16">
      <c r="A2136" s="595" t="s">
        <v>17093</v>
      </c>
      <c r="B2136" s="595" t="s">
        <v>3919</v>
      </c>
      <c r="C2136" s="445"/>
      <c r="D2136" s="445"/>
      <c r="E2136" s="445"/>
      <c r="F2136" s="445"/>
      <c r="G2136" s="445"/>
      <c r="H2136" s="445"/>
      <c r="I2136" s="445"/>
      <c r="J2136" s="445"/>
      <c r="K2136" s="445"/>
      <c r="L2136" s="445"/>
      <c r="M2136" s="445"/>
      <c r="N2136" s="445"/>
      <c r="O2136" s="445"/>
      <c r="P2136" s="445"/>
    </row>
    <row r="2137" spans="1:16">
      <c r="A2137" s="595" t="s">
        <v>10079</v>
      </c>
      <c r="B2137" s="595" t="s">
        <v>14569</v>
      </c>
      <c r="C2137" s="445"/>
      <c r="D2137" s="445"/>
      <c r="E2137" s="445"/>
      <c r="F2137" s="445"/>
      <c r="G2137" s="445"/>
      <c r="H2137" s="445"/>
      <c r="I2137" s="445"/>
      <c r="J2137" s="445"/>
      <c r="K2137" s="445"/>
      <c r="L2137" s="445"/>
      <c r="M2137" s="445"/>
      <c r="N2137" s="445"/>
      <c r="O2137" s="445"/>
      <c r="P2137" s="445"/>
    </row>
    <row r="2138" spans="1:16">
      <c r="A2138" s="595" t="s">
        <v>12246</v>
      </c>
      <c r="B2138" s="595" t="s">
        <v>1809</v>
      </c>
      <c r="C2138" s="445"/>
      <c r="D2138" s="445"/>
      <c r="E2138" s="445"/>
      <c r="F2138" s="445"/>
      <c r="G2138" s="445"/>
      <c r="H2138" s="445"/>
      <c r="I2138" s="445"/>
      <c r="J2138" s="445"/>
      <c r="K2138" s="445"/>
      <c r="L2138" s="445"/>
      <c r="M2138" s="445"/>
      <c r="N2138" s="445"/>
      <c r="O2138" s="445"/>
      <c r="P2138" s="445"/>
    </row>
    <row r="2139" spans="1:16">
      <c r="A2139" s="595" t="s">
        <v>17094</v>
      </c>
      <c r="B2139" s="595" t="s">
        <v>14645</v>
      </c>
      <c r="C2139" s="445"/>
      <c r="D2139" s="445"/>
      <c r="E2139" s="445"/>
      <c r="F2139" s="445"/>
      <c r="G2139" s="445"/>
      <c r="H2139" s="445"/>
      <c r="I2139" s="445"/>
      <c r="J2139" s="445"/>
      <c r="K2139" s="445"/>
      <c r="L2139" s="445"/>
      <c r="M2139" s="445"/>
      <c r="N2139" s="445"/>
      <c r="O2139" s="445"/>
      <c r="P2139" s="445"/>
    </row>
    <row r="2140" spans="1:16">
      <c r="A2140" s="595" t="s">
        <v>17095</v>
      </c>
      <c r="B2140" s="595" t="s">
        <v>196</v>
      </c>
      <c r="C2140" s="445"/>
      <c r="D2140" s="445"/>
      <c r="E2140" s="445"/>
      <c r="F2140" s="445"/>
      <c r="G2140" s="445"/>
      <c r="H2140" s="445"/>
      <c r="I2140" s="445"/>
      <c r="J2140" s="445"/>
      <c r="K2140" s="445"/>
      <c r="L2140" s="445"/>
      <c r="M2140" s="445"/>
      <c r="N2140" s="445"/>
      <c r="O2140" s="445"/>
      <c r="P2140" s="445"/>
    </row>
    <row r="2141" spans="1:16">
      <c r="A2141" s="595" t="s">
        <v>17097</v>
      </c>
      <c r="B2141" s="595" t="s">
        <v>14647</v>
      </c>
      <c r="C2141" s="445"/>
      <c r="D2141" s="445"/>
      <c r="E2141" s="445"/>
      <c r="F2141" s="445"/>
      <c r="G2141" s="445"/>
      <c r="H2141" s="445"/>
      <c r="I2141" s="445"/>
      <c r="J2141" s="445"/>
      <c r="K2141" s="445"/>
      <c r="L2141" s="445"/>
      <c r="M2141" s="445"/>
      <c r="N2141" s="445"/>
      <c r="O2141" s="445"/>
      <c r="P2141" s="445"/>
    </row>
    <row r="2142" spans="1:16">
      <c r="A2142" s="595" t="s">
        <v>10506</v>
      </c>
      <c r="B2142" s="595" t="s">
        <v>17099</v>
      </c>
      <c r="C2142" s="445"/>
      <c r="D2142" s="445"/>
      <c r="E2142" s="445"/>
      <c r="F2142" s="445"/>
      <c r="G2142" s="445"/>
      <c r="H2142" s="445"/>
      <c r="I2142" s="445"/>
      <c r="J2142" s="445"/>
      <c r="K2142" s="445"/>
      <c r="L2142" s="445"/>
      <c r="M2142" s="445"/>
      <c r="N2142" s="445"/>
      <c r="O2142" s="445"/>
      <c r="P2142" s="445"/>
    </row>
    <row r="2143" spans="1:16">
      <c r="A2143" s="595" t="s">
        <v>10251</v>
      </c>
      <c r="B2143" s="595" t="s">
        <v>502</v>
      </c>
      <c r="C2143" s="445"/>
      <c r="D2143" s="445"/>
      <c r="E2143" s="445"/>
      <c r="F2143" s="445"/>
      <c r="G2143" s="445"/>
      <c r="H2143" s="445"/>
      <c r="I2143" s="445"/>
      <c r="J2143" s="445"/>
      <c r="K2143" s="445"/>
      <c r="L2143" s="445"/>
      <c r="M2143" s="445"/>
      <c r="N2143" s="445"/>
      <c r="O2143" s="445"/>
      <c r="P2143" s="445"/>
    </row>
    <row r="2144" spans="1:16">
      <c r="A2144" s="595" t="s">
        <v>10215</v>
      </c>
      <c r="B2144" s="595" t="s">
        <v>14870</v>
      </c>
      <c r="C2144" s="445"/>
      <c r="D2144" s="445"/>
      <c r="E2144" s="445"/>
      <c r="F2144" s="445"/>
      <c r="G2144" s="445"/>
      <c r="H2144" s="445"/>
      <c r="I2144" s="445"/>
      <c r="J2144" s="445"/>
      <c r="K2144" s="445"/>
      <c r="L2144" s="445"/>
      <c r="M2144" s="445"/>
      <c r="N2144" s="445"/>
      <c r="O2144" s="445"/>
      <c r="P2144" s="445"/>
    </row>
    <row r="2145" spans="1:16">
      <c r="A2145" s="595" t="s">
        <v>4976</v>
      </c>
      <c r="B2145" s="595" t="s">
        <v>16764</v>
      </c>
      <c r="C2145" s="445"/>
      <c r="D2145" s="445"/>
      <c r="E2145" s="445"/>
      <c r="F2145" s="445"/>
      <c r="G2145" s="445"/>
      <c r="H2145" s="445"/>
      <c r="I2145" s="445"/>
      <c r="J2145" s="445"/>
      <c r="K2145" s="445"/>
      <c r="L2145" s="445"/>
      <c r="M2145" s="445"/>
      <c r="N2145" s="445"/>
      <c r="O2145" s="445"/>
      <c r="P2145" s="445"/>
    </row>
    <row r="2146" spans="1:16">
      <c r="A2146" s="595" t="s">
        <v>17100</v>
      </c>
      <c r="B2146" s="595" t="s">
        <v>15965</v>
      </c>
      <c r="C2146" s="595" t="s">
        <v>12467</v>
      </c>
      <c r="D2146" s="445"/>
      <c r="E2146" s="445"/>
      <c r="F2146" s="445"/>
      <c r="G2146" s="445"/>
      <c r="H2146" s="445"/>
      <c r="I2146" s="445"/>
      <c r="J2146" s="445"/>
      <c r="K2146" s="445"/>
      <c r="L2146" s="445"/>
      <c r="M2146" s="445"/>
      <c r="N2146" s="445"/>
      <c r="O2146" s="445"/>
      <c r="P2146" s="445"/>
    </row>
    <row r="2147" spans="1:16">
      <c r="A2147" s="595" t="s">
        <v>2082</v>
      </c>
      <c r="B2147" s="595" t="s">
        <v>12474</v>
      </c>
      <c r="C2147" s="595" t="s">
        <v>12327</v>
      </c>
      <c r="D2147" s="445"/>
      <c r="E2147" s="445"/>
      <c r="F2147" s="445"/>
      <c r="G2147" s="445"/>
      <c r="H2147" s="445"/>
      <c r="I2147" s="445"/>
      <c r="J2147" s="445"/>
      <c r="K2147" s="445"/>
      <c r="L2147" s="445"/>
      <c r="M2147" s="445"/>
      <c r="N2147" s="445"/>
      <c r="O2147" s="445"/>
      <c r="P2147" s="445"/>
    </row>
    <row r="2148" spans="1:16">
      <c r="A2148" s="595" t="s">
        <v>2173</v>
      </c>
      <c r="B2148" s="595" t="s">
        <v>12486</v>
      </c>
      <c r="C2148" s="445"/>
      <c r="D2148" s="445"/>
      <c r="E2148" s="445"/>
      <c r="F2148" s="445"/>
      <c r="G2148" s="445"/>
      <c r="H2148" s="445"/>
      <c r="I2148" s="445"/>
      <c r="J2148" s="445"/>
      <c r="K2148" s="445"/>
      <c r="L2148" s="445"/>
      <c r="M2148" s="445"/>
      <c r="N2148" s="445"/>
      <c r="O2148" s="445"/>
      <c r="P2148" s="445"/>
    </row>
    <row r="2149" spans="1:16">
      <c r="A2149" s="595" t="s">
        <v>8717</v>
      </c>
      <c r="B2149" s="595" t="s">
        <v>11154</v>
      </c>
      <c r="C2149" s="445"/>
      <c r="D2149" s="445"/>
      <c r="E2149" s="445"/>
      <c r="F2149" s="445"/>
      <c r="G2149" s="445"/>
      <c r="H2149" s="445"/>
      <c r="I2149" s="445"/>
      <c r="J2149" s="445"/>
      <c r="K2149" s="445"/>
      <c r="L2149" s="445"/>
      <c r="M2149" s="445"/>
      <c r="N2149" s="445"/>
      <c r="O2149" s="445"/>
      <c r="P2149" s="445"/>
    </row>
    <row r="2150" spans="1:16">
      <c r="A2150" s="595" t="s">
        <v>10824</v>
      </c>
      <c r="B2150" s="595" t="s">
        <v>13293</v>
      </c>
      <c r="C2150" s="445"/>
      <c r="D2150" s="445"/>
      <c r="E2150" s="445"/>
      <c r="F2150" s="445"/>
      <c r="G2150" s="445"/>
      <c r="H2150" s="445"/>
      <c r="I2150" s="445"/>
      <c r="J2150" s="445"/>
      <c r="K2150" s="445"/>
      <c r="L2150" s="445"/>
      <c r="M2150" s="445"/>
      <c r="N2150" s="445"/>
      <c r="O2150" s="445"/>
      <c r="P2150" s="445"/>
    </row>
    <row r="2151" spans="1:16">
      <c r="A2151" s="595" t="s">
        <v>17102</v>
      </c>
      <c r="B2151" s="595" t="s">
        <v>1148</v>
      </c>
      <c r="C2151" s="445"/>
      <c r="D2151" s="445"/>
      <c r="E2151" s="445"/>
      <c r="F2151" s="445"/>
      <c r="G2151" s="445"/>
      <c r="H2151" s="445"/>
      <c r="I2151" s="445"/>
      <c r="J2151" s="445"/>
      <c r="K2151" s="445"/>
      <c r="L2151" s="445"/>
      <c r="M2151" s="445"/>
      <c r="N2151" s="445"/>
      <c r="O2151" s="445"/>
      <c r="P2151" s="445"/>
    </row>
    <row r="2152" spans="1:16">
      <c r="A2152" s="595" t="s">
        <v>16329</v>
      </c>
      <c r="B2152" s="595" t="s">
        <v>8539</v>
      </c>
      <c r="C2152" s="445"/>
      <c r="D2152" s="445"/>
      <c r="E2152" s="445"/>
      <c r="F2152" s="445"/>
      <c r="G2152" s="445"/>
      <c r="H2152" s="445"/>
      <c r="I2152" s="445"/>
      <c r="J2152" s="445"/>
      <c r="K2152" s="445"/>
      <c r="L2152" s="445"/>
      <c r="M2152" s="445"/>
      <c r="N2152" s="445"/>
      <c r="O2152" s="445"/>
      <c r="P2152" s="445"/>
    </row>
    <row r="2153" spans="1:16">
      <c r="A2153" s="595" t="s">
        <v>17103</v>
      </c>
      <c r="B2153" s="595" t="s">
        <v>1150</v>
      </c>
      <c r="C2153" s="445"/>
      <c r="D2153" s="445"/>
      <c r="E2153" s="445"/>
      <c r="F2153" s="445"/>
      <c r="G2153" s="445"/>
      <c r="H2153" s="445"/>
      <c r="I2153" s="445"/>
      <c r="J2153" s="445"/>
      <c r="K2153" s="445"/>
      <c r="L2153" s="445"/>
      <c r="M2153" s="445"/>
      <c r="N2153" s="445"/>
      <c r="O2153" s="445"/>
      <c r="P2153" s="445"/>
    </row>
    <row r="2154" spans="1:16">
      <c r="A2154" s="595" t="s">
        <v>16539</v>
      </c>
      <c r="B2154" s="595" t="s">
        <v>478</v>
      </c>
      <c r="C2154" s="445"/>
      <c r="D2154" s="445"/>
      <c r="E2154" s="445"/>
      <c r="F2154" s="445"/>
      <c r="G2154" s="445"/>
      <c r="H2154" s="445"/>
      <c r="I2154" s="445"/>
      <c r="J2154" s="445"/>
      <c r="K2154" s="445"/>
      <c r="L2154" s="445"/>
      <c r="M2154" s="445"/>
      <c r="N2154" s="445"/>
      <c r="O2154" s="445"/>
      <c r="P2154" s="445"/>
    </row>
    <row r="2155" spans="1:16">
      <c r="A2155" s="595" t="s">
        <v>13751</v>
      </c>
      <c r="B2155" s="595" t="s">
        <v>3166</v>
      </c>
      <c r="C2155" s="595" t="s">
        <v>14811</v>
      </c>
      <c r="D2155" s="445" t="s">
        <v>12719</v>
      </c>
      <c r="E2155" s="445"/>
      <c r="F2155" s="445"/>
      <c r="G2155" s="445"/>
      <c r="H2155" s="445"/>
      <c r="I2155" s="445"/>
      <c r="J2155" s="445"/>
      <c r="K2155" s="445"/>
      <c r="L2155" s="445"/>
      <c r="M2155" s="445"/>
      <c r="N2155" s="445"/>
      <c r="O2155" s="445"/>
      <c r="P2155" s="445"/>
    </row>
    <row r="2156" spans="1:16">
      <c r="A2156" s="595" t="s">
        <v>17104</v>
      </c>
      <c r="B2156" s="595" t="s">
        <v>13293</v>
      </c>
      <c r="C2156" s="595" t="s">
        <v>17106</v>
      </c>
      <c r="D2156" s="445" t="s">
        <v>12719</v>
      </c>
      <c r="E2156" s="445"/>
      <c r="F2156" s="445"/>
      <c r="G2156" s="445"/>
      <c r="H2156" s="445"/>
      <c r="I2156" s="445"/>
      <c r="J2156" s="445"/>
      <c r="K2156" s="445"/>
      <c r="L2156" s="445"/>
      <c r="M2156" s="445"/>
      <c r="N2156" s="445"/>
      <c r="O2156" s="445"/>
      <c r="P2156" s="445"/>
    </row>
    <row r="2157" spans="1:16">
      <c r="A2157" s="595" t="s">
        <v>17107</v>
      </c>
      <c r="B2157" s="595" t="s">
        <v>17108</v>
      </c>
      <c r="C2157" s="595" t="s">
        <v>462</v>
      </c>
      <c r="D2157" s="595" t="s">
        <v>3500</v>
      </c>
      <c r="E2157" s="445"/>
      <c r="F2157" s="445"/>
      <c r="G2157" s="445"/>
      <c r="H2157" s="445"/>
      <c r="I2157" s="445"/>
      <c r="J2157" s="445"/>
      <c r="K2157" s="445"/>
      <c r="L2157" s="445"/>
      <c r="M2157" s="445"/>
      <c r="N2157" s="445"/>
      <c r="O2157" s="445"/>
      <c r="P2157" s="445"/>
    </row>
    <row r="2158" spans="1:16">
      <c r="A2158" s="595" t="s">
        <v>16969</v>
      </c>
      <c r="B2158" s="595" t="s">
        <v>17109</v>
      </c>
      <c r="C2158" s="595" t="s">
        <v>16921</v>
      </c>
      <c r="D2158" s="595" t="s">
        <v>5176</v>
      </c>
      <c r="E2158" s="445"/>
      <c r="F2158" s="445"/>
      <c r="G2158" s="445"/>
      <c r="H2158" s="445"/>
      <c r="I2158" s="445"/>
      <c r="J2158" s="445"/>
      <c r="K2158" s="445"/>
      <c r="L2158" s="445"/>
      <c r="M2158" s="445"/>
      <c r="N2158" s="445"/>
      <c r="O2158" s="445"/>
      <c r="P2158" s="445"/>
    </row>
    <row r="2159" spans="1:16">
      <c r="A2159" s="595" t="s">
        <v>17110</v>
      </c>
      <c r="B2159" s="595" t="s">
        <v>8944</v>
      </c>
      <c r="C2159" s="595" t="s">
        <v>17111</v>
      </c>
      <c r="D2159" s="445"/>
      <c r="E2159" s="445"/>
      <c r="F2159" s="445"/>
      <c r="G2159" s="445"/>
      <c r="H2159" s="445"/>
      <c r="I2159" s="445"/>
      <c r="J2159" s="445"/>
      <c r="K2159" s="445"/>
      <c r="L2159" s="445"/>
      <c r="M2159" s="445"/>
      <c r="N2159" s="445"/>
      <c r="O2159" s="445"/>
      <c r="P2159" s="445"/>
    </row>
    <row r="2160" spans="1:16">
      <c r="A2160" s="595" t="s">
        <v>17112</v>
      </c>
      <c r="B2160" s="595" t="s">
        <v>17113</v>
      </c>
      <c r="C2160" s="595" t="s">
        <v>17115</v>
      </c>
      <c r="D2160" s="595" t="s">
        <v>10062</v>
      </c>
      <c r="E2160" s="445"/>
      <c r="F2160" s="445"/>
      <c r="G2160" s="445"/>
      <c r="H2160" s="445"/>
      <c r="I2160" s="445"/>
      <c r="J2160" s="445"/>
      <c r="K2160" s="445"/>
      <c r="L2160" s="445"/>
      <c r="M2160" s="445"/>
      <c r="N2160" s="445"/>
      <c r="O2160" s="445"/>
      <c r="P2160" s="445"/>
    </row>
    <row r="2161" spans="1:16">
      <c r="A2161" s="595" t="s">
        <v>17117</v>
      </c>
      <c r="B2161" s="595" t="s">
        <v>16752</v>
      </c>
      <c r="C2161" s="595" t="s">
        <v>17118</v>
      </c>
      <c r="D2161" s="445"/>
      <c r="E2161" s="445"/>
      <c r="F2161" s="445"/>
      <c r="G2161" s="445"/>
      <c r="H2161" s="445"/>
      <c r="I2161" s="445"/>
      <c r="J2161" s="445"/>
      <c r="K2161" s="445"/>
      <c r="L2161" s="445"/>
      <c r="M2161" s="445"/>
      <c r="N2161" s="445"/>
      <c r="O2161" s="445"/>
      <c r="P2161" s="445"/>
    </row>
    <row r="2162" spans="1:16">
      <c r="A2162" s="595" t="s">
        <v>5366</v>
      </c>
      <c r="B2162" s="595" t="s">
        <v>17119</v>
      </c>
      <c r="C2162" s="445"/>
      <c r="D2162" s="445"/>
      <c r="E2162" s="445"/>
      <c r="F2162" s="445"/>
      <c r="G2162" s="445"/>
      <c r="H2162" s="445"/>
      <c r="I2162" s="445"/>
      <c r="J2162" s="445"/>
      <c r="K2162" s="445"/>
      <c r="L2162" s="445"/>
      <c r="M2162" s="445"/>
      <c r="N2162" s="445"/>
      <c r="O2162" s="445"/>
      <c r="P2162" s="445"/>
    </row>
    <row r="2163" spans="1:16">
      <c r="A2163" s="595" t="s">
        <v>5723</v>
      </c>
      <c r="B2163" s="595" t="s">
        <v>14773</v>
      </c>
      <c r="C2163" s="445"/>
      <c r="D2163" s="445"/>
      <c r="E2163" s="445"/>
      <c r="F2163" s="445"/>
      <c r="G2163" s="445"/>
      <c r="H2163" s="445"/>
      <c r="I2163" s="445"/>
      <c r="J2163" s="445"/>
      <c r="K2163" s="445"/>
      <c r="L2163" s="445"/>
      <c r="M2163" s="445"/>
      <c r="N2163" s="445"/>
      <c r="O2163" s="445"/>
      <c r="P2163" s="445"/>
    </row>
    <row r="2164" spans="1:16">
      <c r="A2164" s="595" t="s">
        <v>16792</v>
      </c>
      <c r="B2164" s="595" t="s">
        <v>17120</v>
      </c>
      <c r="C2164" s="595" t="s">
        <v>7023</v>
      </c>
      <c r="D2164" s="445" t="s">
        <v>12719</v>
      </c>
      <c r="E2164" s="445"/>
      <c r="F2164" s="445"/>
      <c r="G2164" s="445"/>
      <c r="H2164" s="445"/>
      <c r="I2164" s="445"/>
      <c r="J2164" s="445"/>
      <c r="K2164" s="445"/>
      <c r="L2164" s="445"/>
      <c r="M2164" s="445"/>
      <c r="N2164" s="445"/>
      <c r="O2164" s="445"/>
      <c r="P2164" s="445"/>
    </row>
    <row r="2165" spans="1:16">
      <c r="A2165" s="595" t="s">
        <v>17122</v>
      </c>
      <c r="B2165" s="595" t="s">
        <v>17123</v>
      </c>
      <c r="C2165" s="445"/>
      <c r="D2165" s="445"/>
      <c r="E2165" s="445"/>
      <c r="F2165" s="445"/>
      <c r="G2165" s="445"/>
      <c r="H2165" s="445"/>
      <c r="I2165" s="445"/>
      <c r="J2165" s="445"/>
      <c r="K2165" s="445"/>
      <c r="L2165" s="445"/>
      <c r="M2165" s="445"/>
      <c r="N2165" s="445"/>
      <c r="O2165" s="445"/>
      <c r="P2165" s="445"/>
    </row>
    <row r="2166" spans="1:16">
      <c r="A2166" s="595" t="s">
        <v>17124</v>
      </c>
      <c r="B2166" s="595" t="s">
        <v>5001</v>
      </c>
      <c r="C2166" s="595" t="s">
        <v>9346</v>
      </c>
      <c r="D2166" s="445"/>
      <c r="E2166" s="445"/>
      <c r="F2166" s="445"/>
      <c r="G2166" s="445"/>
      <c r="H2166" s="445"/>
      <c r="I2166" s="445"/>
      <c r="J2166" s="445"/>
      <c r="K2166" s="445"/>
      <c r="L2166" s="445"/>
      <c r="M2166" s="445"/>
      <c r="N2166" s="445"/>
      <c r="O2166" s="445"/>
      <c r="P2166" s="445"/>
    </row>
    <row r="2167" spans="1:16">
      <c r="A2167" s="595" t="s">
        <v>17126</v>
      </c>
      <c r="B2167" s="595" t="s">
        <v>13584</v>
      </c>
      <c r="C2167" s="595" t="s">
        <v>9009</v>
      </c>
      <c r="D2167" s="445"/>
      <c r="E2167" s="445"/>
      <c r="F2167" s="445"/>
      <c r="G2167" s="445"/>
      <c r="H2167" s="445"/>
      <c r="I2167" s="445"/>
      <c r="J2167" s="445"/>
      <c r="K2167" s="445"/>
      <c r="L2167" s="445"/>
      <c r="M2167" s="445"/>
      <c r="N2167" s="445"/>
      <c r="O2167" s="445"/>
      <c r="P2167" s="445"/>
    </row>
    <row r="2168" spans="1:16">
      <c r="A2168" s="595" t="s">
        <v>17127</v>
      </c>
      <c r="B2168" s="595" t="s">
        <v>15720</v>
      </c>
      <c r="C2168" s="595" t="s">
        <v>17128</v>
      </c>
      <c r="D2168" s="595" t="s">
        <v>17129</v>
      </c>
      <c r="E2168" s="595" t="s">
        <v>17130</v>
      </c>
      <c r="F2168" s="595" t="s">
        <v>14870</v>
      </c>
      <c r="G2168" s="445"/>
      <c r="H2168" s="445"/>
      <c r="I2168" s="445"/>
      <c r="J2168" s="445"/>
      <c r="K2168" s="445"/>
      <c r="L2168" s="445"/>
      <c r="M2168" s="445"/>
      <c r="N2168" s="445"/>
      <c r="O2168" s="445"/>
      <c r="P2168" s="445"/>
    </row>
    <row r="2169" spans="1:16">
      <c r="A2169" s="595" t="s">
        <v>17131</v>
      </c>
      <c r="B2169" s="595" t="s">
        <v>8466</v>
      </c>
      <c r="C2169" s="445"/>
      <c r="D2169" s="445"/>
      <c r="E2169" s="445"/>
      <c r="F2169" s="445"/>
      <c r="G2169" s="445"/>
      <c r="H2169" s="445"/>
      <c r="I2169" s="445"/>
      <c r="J2169" s="445"/>
      <c r="K2169" s="445"/>
      <c r="L2169" s="445"/>
      <c r="M2169" s="445"/>
      <c r="N2169" s="445"/>
      <c r="O2169" s="445"/>
      <c r="P2169" s="445"/>
    </row>
    <row r="2170" spans="1:16">
      <c r="A2170" s="595" t="s">
        <v>2592</v>
      </c>
      <c r="B2170" s="595" t="s">
        <v>15729</v>
      </c>
      <c r="C2170" s="445"/>
      <c r="D2170" s="445"/>
      <c r="E2170" s="445"/>
      <c r="F2170" s="445"/>
      <c r="G2170" s="445"/>
      <c r="H2170" s="445"/>
      <c r="I2170" s="445"/>
      <c r="J2170" s="445"/>
      <c r="K2170" s="445"/>
      <c r="L2170" s="445"/>
      <c r="M2170" s="445"/>
      <c r="N2170" s="445"/>
      <c r="O2170" s="445"/>
      <c r="P2170" s="445"/>
    </row>
    <row r="2171" spans="1:16">
      <c r="A2171" s="595" t="s">
        <v>17133</v>
      </c>
      <c r="B2171" s="595" t="s">
        <v>11968</v>
      </c>
      <c r="C2171" s="595" t="s">
        <v>4486</v>
      </c>
      <c r="D2171" s="595" t="s">
        <v>8087</v>
      </c>
      <c r="E2171" s="445"/>
      <c r="F2171" s="445"/>
      <c r="G2171" s="445"/>
      <c r="H2171" s="445"/>
      <c r="I2171" s="445"/>
      <c r="J2171" s="445"/>
      <c r="K2171" s="445"/>
      <c r="L2171" s="445"/>
      <c r="M2171" s="445"/>
      <c r="N2171" s="445"/>
      <c r="O2171" s="445"/>
      <c r="P2171" s="445"/>
    </row>
    <row r="2172" spans="1:16">
      <c r="A2172" s="595" t="s">
        <v>17134</v>
      </c>
      <c r="B2172" s="595" t="s">
        <v>14901</v>
      </c>
      <c r="C2172" s="445"/>
      <c r="D2172" s="445"/>
      <c r="E2172" s="445"/>
      <c r="F2172" s="445"/>
      <c r="G2172" s="445"/>
      <c r="H2172" s="445"/>
      <c r="I2172" s="445"/>
      <c r="J2172" s="445"/>
      <c r="K2172" s="445"/>
      <c r="L2172" s="445"/>
      <c r="M2172" s="445"/>
      <c r="N2172" s="445"/>
      <c r="O2172" s="445"/>
      <c r="P2172" s="445"/>
    </row>
    <row r="2173" spans="1:16">
      <c r="A2173" s="595" t="s">
        <v>7610</v>
      </c>
      <c r="B2173" s="595" t="s">
        <v>4392</v>
      </c>
      <c r="C2173" s="595" t="s">
        <v>15335</v>
      </c>
      <c r="D2173" s="445"/>
      <c r="E2173" s="445"/>
      <c r="F2173" s="445"/>
      <c r="G2173" s="445"/>
      <c r="H2173" s="445"/>
      <c r="I2173" s="445"/>
      <c r="J2173" s="445"/>
      <c r="K2173" s="445"/>
      <c r="L2173" s="445"/>
      <c r="M2173" s="445"/>
      <c r="N2173" s="445"/>
      <c r="O2173" s="445"/>
      <c r="P2173" s="445"/>
    </row>
    <row r="2174" spans="1:16">
      <c r="A2174" s="595" t="s">
        <v>13401</v>
      </c>
      <c r="B2174" s="595" t="s">
        <v>6264</v>
      </c>
      <c r="C2174" s="445" t="s">
        <v>17135</v>
      </c>
      <c r="D2174" s="445" t="s">
        <v>17137</v>
      </c>
      <c r="E2174" s="445"/>
      <c r="F2174" s="445"/>
      <c r="G2174" s="445"/>
      <c r="H2174" s="445"/>
      <c r="I2174" s="445"/>
      <c r="J2174" s="445"/>
      <c r="K2174" s="445"/>
      <c r="L2174" s="445"/>
      <c r="M2174" s="445"/>
      <c r="N2174" s="445"/>
      <c r="O2174" s="445"/>
      <c r="P2174" s="445"/>
    </row>
    <row r="2175" spans="1:16">
      <c r="A2175" s="595" t="s">
        <v>17138</v>
      </c>
      <c r="B2175" s="595" t="s">
        <v>2978</v>
      </c>
      <c r="C2175" s="595" t="s">
        <v>14816</v>
      </c>
      <c r="D2175" s="445" t="s">
        <v>17135</v>
      </c>
      <c r="E2175" s="445" t="s">
        <v>17137</v>
      </c>
      <c r="F2175" s="445"/>
      <c r="G2175" s="445"/>
      <c r="H2175" s="445"/>
      <c r="I2175" s="445"/>
      <c r="J2175" s="445"/>
      <c r="K2175" s="445"/>
      <c r="L2175" s="445"/>
      <c r="M2175" s="445"/>
      <c r="N2175" s="445"/>
      <c r="O2175" s="445"/>
      <c r="P2175" s="445"/>
    </row>
    <row r="2176" spans="1:16">
      <c r="A2176" s="595" t="s">
        <v>14996</v>
      </c>
      <c r="B2176" s="595" t="s">
        <v>9105</v>
      </c>
      <c r="C2176" s="595" t="s">
        <v>6059</v>
      </c>
      <c r="D2176" s="445" t="s">
        <v>17135</v>
      </c>
      <c r="E2176" s="445" t="s">
        <v>17137</v>
      </c>
      <c r="F2176" s="445"/>
      <c r="G2176" s="445"/>
      <c r="H2176" s="445"/>
      <c r="I2176" s="445"/>
      <c r="J2176" s="445"/>
      <c r="K2176" s="445"/>
      <c r="L2176" s="445"/>
      <c r="M2176" s="445"/>
      <c r="N2176" s="445"/>
      <c r="O2176" s="445"/>
      <c r="P2176" s="445"/>
    </row>
    <row r="2177" spans="1:16">
      <c r="A2177" s="595" t="s">
        <v>7653</v>
      </c>
      <c r="B2177" s="595" t="s">
        <v>12555</v>
      </c>
      <c r="C2177" s="445"/>
      <c r="D2177" s="445"/>
      <c r="E2177" s="445"/>
      <c r="F2177" s="445"/>
      <c r="G2177" s="445"/>
      <c r="H2177" s="445"/>
      <c r="I2177" s="445"/>
      <c r="J2177" s="445"/>
      <c r="K2177" s="445"/>
      <c r="L2177" s="445"/>
      <c r="M2177" s="445"/>
      <c r="N2177" s="445"/>
      <c r="O2177" s="445"/>
      <c r="P2177" s="445"/>
    </row>
    <row r="2178" spans="1:16">
      <c r="A2178" s="595" t="s">
        <v>13847</v>
      </c>
      <c r="B2178" s="595" t="s">
        <v>13293</v>
      </c>
      <c r="C2178" s="445"/>
      <c r="D2178" s="445"/>
      <c r="E2178" s="445"/>
      <c r="F2178" s="445"/>
      <c r="G2178" s="445"/>
      <c r="H2178" s="445"/>
      <c r="I2178" s="445"/>
      <c r="J2178" s="445"/>
      <c r="K2178" s="445"/>
      <c r="L2178" s="445"/>
      <c r="M2178" s="445"/>
      <c r="N2178" s="445"/>
      <c r="O2178" s="445"/>
      <c r="P2178" s="445"/>
    </row>
    <row r="2179" spans="1:16">
      <c r="A2179" s="595" t="s">
        <v>17139</v>
      </c>
      <c r="B2179" s="595" t="s">
        <v>17140</v>
      </c>
      <c r="C2179" s="595" t="s">
        <v>17141</v>
      </c>
      <c r="D2179" s="445"/>
      <c r="E2179" s="445"/>
      <c r="F2179" s="445"/>
      <c r="G2179" s="445"/>
      <c r="H2179" s="445"/>
      <c r="I2179" s="445"/>
      <c r="J2179" s="445"/>
      <c r="K2179" s="445"/>
      <c r="L2179" s="445"/>
      <c r="M2179" s="445"/>
      <c r="N2179" s="445"/>
      <c r="O2179" s="445"/>
      <c r="P2179" s="445"/>
    </row>
    <row r="2180" spans="1:16">
      <c r="A2180" s="595" t="s">
        <v>16134</v>
      </c>
      <c r="B2180" s="595" t="s">
        <v>14773</v>
      </c>
      <c r="C2180" s="595" t="s">
        <v>12696</v>
      </c>
      <c r="D2180" s="445"/>
      <c r="E2180" s="445"/>
      <c r="F2180" s="445"/>
      <c r="G2180" s="445"/>
      <c r="H2180" s="445"/>
      <c r="I2180" s="445"/>
      <c r="J2180" s="445"/>
      <c r="K2180" s="445"/>
      <c r="L2180" s="445"/>
      <c r="M2180" s="445"/>
      <c r="N2180" s="445"/>
      <c r="O2180" s="445"/>
      <c r="P2180" s="445"/>
    </row>
    <row r="2181" spans="1:16">
      <c r="A2181" s="595" t="s">
        <v>13151</v>
      </c>
      <c r="B2181" s="595" t="s">
        <v>2060</v>
      </c>
      <c r="C2181" s="445"/>
      <c r="D2181" s="445"/>
      <c r="E2181" s="445"/>
      <c r="F2181" s="445"/>
      <c r="G2181" s="445"/>
      <c r="H2181" s="445"/>
      <c r="I2181" s="445"/>
      <c r="J2181" s="445"/>
      <c r="K2181" s="445"/>
      <c r="L2181" s="445"/>
      <c r="M2181" s="445"/>
      <c r="N2181" s="445"/>
      <c r="O2181" s="445"/>
      <c r="P2181" s="445"/>
    </row>
    <row r="2182" spans="1:16">
      <c r="A2182" s="595" t="s">
        <v>17143</v>
      </c>
      <c r="B2182" s="595" t="s">
        <v>9346</v>
      </c>
      <c r="C2182" s="445"/>
      <c r="D2182" s="445"/>
      <c r="E2182" s="445"/>
      <c r="F2182" s="445"/>
      <c r="G2182" s="445"/>
      <c r="H2182" s="445"/>
      <c r="I2182" s="445"/>
      <c r="J2182" s="445"/>
      <c r="K2182" s="445"/>
      <c r="L2182" s="445"/>
      <c r="M2182" s="445"/>
      <c r="N2182" s="445"/>
      <c r="O2182" s="445"/>
      <c r="P2182" s="445"/>
    </row>
    <row r="2183" spans="1:16">
      <c r="A2183" s="595" t="s">
        <v>13377</v>
      </c>
      <c r="B2183" s="595" t="s">
        <v>7837</v>
      </c>
      <c r="C2183" s="445"/>
      <c r="D2183" s="445"/>
      <c r="E2183" s="445"/>
      <c r="F2183" s="445"/>
      <c r="G2183" s="445"/>
      <c r="H2183" s="445"/>
      <c r="I2183" s="445"/>
      <c r="J2183" s="445"/>
      <c r="K2183" s="445"/>
      <c r="L2183" s="445"/>
      <c r="M2183" s="445"/>
      <c r="N2183" s="445"/>
      <c r="O2183" s="445"/>
      <c r="P2183" s="445"/>
    </row>
    <row r="2184" spans="1:16">
      <c r="A2184" s="595" t="s">
        <v>13053</v>
      </c>
      <c r="B2184" s="595" t="s">
        <v>8191</v>
      </c>
      <c r="C2184" s="445"/>
      <c r="D2184" s="445"/>
      <c r="E2184" s="445"/>
      <c r="F2184" s="445"/>
      <c r="G2184" s="445"/>
      <c r="H2184" s="445"/>
      <c r="I2184" s="445"/>
      <c r="J2184" s="445"/>
      <c r="K2184" s="445"/>
      <c r="L2184" s="445"/>
      <c r="M2184" s="445"/>
      <c r="N2184" s="445"/>
      <c r="O2184" s="445"/>
      <c r="P2184" s="445"/>
    </row>
    <row r="2185" spans="1:16">
      <c r="A2185" s="595" t="s">
        <v>3978</v>
      </c>
      <c r="B2185" s="595" t="s">
        <v>17144</v>
      </c>
      <c r="C2185" s="445"/>
      <c r="D2185" s="445"/>
      <c r="E2185" s="445"/>
      <c r="F2185" s="445"/>
      <c r="G2185" s="445"/>
      <c r="H2185" s="445"/>
      <c r="I2185" s="445"/>
      <c r="J2185" s="445"/>
      <c r="K2185" s="445"/>
      <c r="L2185" s="445"/>
      <c r="M2185" s="445"/>
      <c r="N2185" s="445"/>
      <c r="O2185" s="445"/>
      <c r="P2185" s="445"/>
    </row>
    <row r="2186" spans="1:16">
      <c r="A2186" s="595" t="s">
        <v>15230</v>
      </c>
      <c r="B2186" s="595" t="s">
        <v>13578</v>
      </c>
      <c r="C2186" s="445"/>
      <c r="D2186" s="445"/>
      <c r="E2186" s="445"/>
      <c r="F2186" s="445"/>
      <c r="G2186" s="445"/>
      <c r="H2186" s="445"/>
      <c r="I2186" s="445"/>
      <c r="J2186" s="445"/>
      <c r="K2186" s="445"/>
      <c r="L2186" s="445"/>
      <c r="M2186" s="445"/>
      <c r="N2186" s="445"/>
      <c r="O2186" s="445"/>
      <c r="P2186" s="445"/>
    </row>
    <row r="2187" spans="1:16">
      <c r="A2187" s="595" t="s">
        <v>17145</v>
      </c>
      <c r="B2187" s="595" t="s">
        <v>17147</v>
      </c>
      <c r="C2187" s="445"/>
      <c r="D2187" s="445"/>
      <c r="E2187" s="445"/>
      <c r="F2187" s="445"/>
      <c r="G2187" s="445"/>
      <c r="H2187" s="445"/>
      <c r="I2187" s="445"/>
      <c r="J2187" s="445"/>
      <c r="K2187" s="445"/>
      <c r="L2187" s="445"/>
      <c r="M2187" s="445"/>
      <c r="N2187" s="445"/>
      <c r="O2187" s="445"/>
      <c r="P2187" s="445"/>
    </row>
    <row r="2188" spans="1:16">
      <c r="A2188" s="595" t="s">
        <v>6314</v>
      </c>
      <c r="B2188" s="595" t="s">
        <v>6057</v>
      </c>
      <c r="C2188" s="445"/>
      <c r="D2188" s="445"/>
      <c r="E2188" s="445"/>
      <c r="F2188" s="445"/>
      <c r="G2188" s="445"/>
      <c r="H2188" s="445"/>
      <c r="I2188" s="445"/>
      <c r="J2188" s="445"/>
      <c r="K2188" s="445"/>
      <c r="L2188" s="445"/>
      <c r="M2188" s="445"/>
      <c r="N2188" s="445"/>
      <c r="O2188" s="445"/>
      <c r="P2188" s="445"/>
    </row>
    <row r="2189" spans="1:16">
      <c r="A2189" s="595" t="s">
        <v>11186</v>
      </c>
      <c r="B2189" s="595" t="s">
        <v>17149</v>
      </c>
      <c r="C2189" s="595" t="s">
        <v>4955</v>
      </c>
      <c r="D2189" s="595" t="s">
        <v>4299</v>
      </c>
      <c r="E2189" s="595" t="s">
        <v>17151</v>
      </c>
      <c r="F2189" s="595" t="s">
        <v>14204</v>
      </c>
      <c r="G2189" s="445"/>
      <c r="H2189" s="445"/>
      <c r="I2189" s="445"/>
      <c r="J2189" s="445"/>
      <c r="K2189" s="445"/>
      <c r="L2189" s="445"/>
      <c r="M2189" s="445"/>
      <c r="N2189" s="445"/>
      <c r="O2189" s="445"/>
      <c r="P2189" s="445"/>
    </row>
    <row r="2190" spans="1:16">
      <c r="A2190" s="595" t="s">
        <v>9006</v>
      </c>
      <c r="B2190" s="595" t="s">
        <v>14082</v>
      </c>
      <c r="C2190" s="595" t="s">
        <v>8087</v>
      </c>
      <c r="D2190" s="445"/>
      <c r="E2190" s="445"/>
      <c r="F2190" s="445"/>
      <c r="G2190" s="445"/>
      <c r="H2190" s="445"/>
      <c r="I2190" s="445"/>
      <c r="J2190" s="445"/>
      <c r="K2190" s="445"/>
      <c r="L2190" s="445"/>
      <c r="M2190" s="445"/>
      <c r="N2190" s="445"/>
      <c r="O2190" s="445"/>
      <c r="P2190" s="445"/>
    </row>
    <row r="2191" spans="1:16">
      <c r="A2191" s="595" t="s">
        <v>17152</v>
      </c>
      <c r="B2191" s="595" t="s">
        <v>13735</v>
      </c>
      <c r="C2191" s="595" t="s">
        <v>5228</v>
      </c>
      <c r="D2191" s="595" t="s">
        <v>9172</v>
      </c>
      <c r="E2191" s="595" t="s">
        <v>17153</v>
      </c>
      <c r="F2191" s="445"/>
      <c r="G2191" s="445"/>
      <c r="H2191" s="445"/>
      <c r="I2191" s="445"/>
      <c r="J2191" s="445"/>
      <c r="K2191" s="445"/>
      <c r="L2191" s="445"/>
      <c r="M2191" s="445"/>
      <c r="N2191" s="445"/>
      <c r="O2191" s="445"/>
      <c r="P2191" s="445"/>
    </row>
    <row r="2192" spans="1:16">
      <c r="A2192" s="595" t="s">
        <v>10096</v>
      </c>
      <c r="B2192" s="595" t="s">
        <v>16834</v>
      </c>
      <c r="C2192" s="595" t="s">
        <v>7139</v>
      </c>
      <c r="D2192" s="445"/>
      <c r="E2192" s="445"/>
      <c r="F2192" s="445"/>
      <c r="G2192" s="445"/>
      <c r="H2192" s="445"/>
      <c r="I2192" s="445"/>
      <c r="J2192" s="445"/>
      <c r="K2192" s="445"/>
      <c r="L2192" s="445"/>
      <c r="M2192" s="445"/>
      <c r="N2192" s="445"/>
      <c r="O2192" s="445"/>
      <c r="P2192" s="445"/>
    </row>
    <row r="2193" spans="1:16">
      <c r="A2193" s="595" t="s">
        <v>443</v>
      </c>
      <c r="B2193" s="595" t="s">
        <v>10319</v>
      </c>
      <c r="C2193" s="445"/>
      <c r="D2193" s="445"/>
      <c r="E2193" s="445"/>
      <c r="F2193" s="445"/>
      <c r="G2193" s="445"/>
      <c r="H2193" s="445"/>
      <c r="I2193" s="445"/>
      <c r="J2193" s="445"/>
      <c r="K2193" s="445"/>
      <c r="L2193" s="445"/>
      <c r="M2193" s="445"/>
      <c r="N2193" s="445"/>
      <c r="O2193" s="445"/>
      <c r="P2193" s="445"/>
    </row>
    <row r="2194" spans="1:16">
      <c r="A2194" s="595" t="s">
        <v>2024</v>
      </c>
      <c r="B2194" s="595" t="s">
        <v>15455</v>
      </c>
      <c r="C2194" s="595" t="s">
        <v>17154</v>
      </c>
      <c r="D2194" s="445"/>
      <c r="E2194" s="445"/>
      <c r="F2194" s="445"/>
      <c r="G2194" s="445"/>
      <c r="H2194" s="445"/>
      <c r="I2194" s="445"/>
      <c r="J2194" s="445"/>
      <c r="K2194" s="445"/>
      <c r="L2194" s="445"/>
      <c r="M2194" s="445"/>
      <c r="N2194" s="445"/>
      <c r="O2194" s="445"/>
      <c r="P2194" s="445"/>
    </row>
    <row r="2195" spans="1:16">
      <c r="A2195" s="595" t="s">
        <v>17155</v>
      </c>
      <c r="B2195" s="595" t="s">
        <v>17156</v>
      </c>
      <c r="C2195" s="445"/>
      <c r="D2195" s="445"/>
      <c r="E2195" s="445"/>
      <c r="F2195" s="445"/>
      <c r="G2195" s="445"/>
      <c r="H2195" s="445"/>
      <c r="I2195" s="445"/>
      <c r="J2195" s="445"/>
      <c r="K2195" s="445"/>
      <c r="L2195" s="445"/>
      <c r="M2195" s="445"/>
      <c r="N2195" s="445"/>
      <c r="O2195" s="445"/>
      <c r="P2195" s="445"/>
    </row>
    <row r="2196" spans="1:16">
      <c r="A2196" s="595" t="s">
        <v>6940</v>
      </c>
      <c r="B2196" s="595" t="s">
        <v>9294</v>
      </c>
      <c r="C2196" s="595" t="s">
        <v>12845</v>
      </c>
      <c r="D2196" s="445"/>
      <c r="E2196" s="445"/>
      <c r="F2196" s="445"/>
      <c r="G2196" s="445"/>
      <c r="H2196" s="445"/>
      <c r="I2196" s="445"/>
      <c r="J2196" s="445"/>
      <c r="K2196" s="445"/>
      <c r="L2196" s="445"/>
      <c r="M2196" s="445"/>
      <c r="N2196" s="445"/>
      <c r="O2196" s="445"/>
      <c r="P2196" s="445"/>
    </row>
    <row r="2197" spans="1:16">
      <c r="A2197" s="595" t="s">
        <v>17157</v>
      </c>
      <c r="B2197" s="595" t="s">
        <v>13293</v>
      </c>
      <c r="C2197" s="445"/>
      <c r="D2197" s="445"/>
      <c r="E2197" s="445"/>
      <c r="F2197" s="445"/>
      <c r="G2197" s="445"/>
      <c r="H2197" s="445"/>
      <c r="I2197" s="445"/>
      <c r="J2197" s="445"/>
      <c r="K2197" s="445"/>
      <c r="L2197" s="445"/>
      <c r="M2197" s="445"/>
      <c r="N2197" s="445"/>
      <c r="O2197" s="445"/>
      <c r="P2197" s="445"/>
    </row>
    <row r="2198" spans="1:16">
      <c r="A2198" s="595" t="s">
        <v>7817</v>
      </c>
      <c r="B2198" s="595" t="s">
        <v>3448</v>
      </c>
      <c r="C2198" s="445"/>
      <c r="D2198" s="445"/>
      <c r="E2198" s="445"/>
      <c r="F2198" s="445"/>
      <c r="G2198" s="445"/>
      <c r="H2198" s="445"/>
      <c r="I2198" s="445"/>
      <c r="J2198" s="445"/>
      <c r="K2198" s="445"/>
      <c r="L2198" s="445"/>
      <c r="M2198" s="445"/>
      <c r="N2198" s="445"/>
      <c r="O2198" s="445"/>
      <c r="P2198" s="445"/>
    </row>
    <row r="2199" spans="1:16">
      <c r="A2199" s="595" t="s">
        <v>17158</v>
      </c>
      <c r="B2199" s="595" t="s">
        <v>17159</v>
      </c>
      <c r="C2199" s="445"/>
      <c r="D2199" s="445"/>
      <c r="E2199" s="445"/>
      <c r="F2199" s="445"/>
      <c r="G2199" s="445"/>
      <c r="H2199" s="445"/>
      <c r="I2199" s="445"/>
      <c r="J2199" s="445"/>
      <c r="K2199" s="445"/>
      <c r="L2199" s="445"/>
      <c r="M2199" s="445"/>
      <c r="N2199" s="445"/>
      <c r="O2199" s="445"/>
      <c r="P2199" s="445"/>
    </row>
    <row r="2200" spans="1:16">
      <c r="A2200" s="595" t="s">
        <v>17160</v>
      </c>
      <c r="B2200" s="595" t="s">
        <v>10319</v>
      </c>
      <c r="C2200" s="445"/>
      <c r="D2200" s="445"/>
      <c r="E2200" s="445"/>
      <c r="F2200" s="445"/>
      <c r="G2200" s="445"/>
      <c r="H2200" s="445"/>
      <c r="I2200" s="445"/>
      <c r="J2200" s="445"/>
      <c r="K2200" s="445"/>
      <c r="L2200" s="445"/>
      <c r="M2200" s="445"/>
      <c r="N2200" s="445"/>
      <c r="O2200" s="445"/>
      <c r="P2200" s="445"/>
    </row>
    <row r="2201" spans="1:16">
      <c r="A2201" s="595" t="s">
        <v>4476</v>
      </c>
      <c r="B2201" s="595" t="s">
        <v>17161</v>
      </c>
      <c r="C2201" s="445"/>
      <c r="D2201" s="445"/>
      <c r="E2201" s="445"/>
      <c r="F2201" s="445"/>
      <c r="G2201" s="445"/>
      <c r="H2201" s="445"/>
      <c r="I2201" s="445"/>
      <c r="J2201" s="445"/>
      <c r="K2201" s="445"/>
      <c r="L2201" s="445"/>
      <c r="M2201" s="445"/>
      <c r="N2201" s="445"/>
      <c r="O2201" s="445"/>
      <c r="P2201" s="445"/>
    </row>
    <row r="2202" spans="1:16">
      <c r="A2202" s="595" t="s">
        <v>7688</v>
      </c>
      <c r="B2202" s="595" t="s">
        <v>12991</v>
      </c>
      <c r="C2202" s="595" t="s">
        <v>17162</v>
      </c>
      <c r="D2202" s="595" t="s">
        <v>12477</v>
      </c>
      <c r="E2202" s="595" t="s">
        <v>7072</v>
      </c>
      <c r="F2202" s="445"/>
      <c r="G2202" s="445"/>
      <c r="H2202" s="445"/>
      <c r="I2202" s="445"/>
      <c r="J2202" s="445"/>
      <c r="K2202" s="445"/>
      <c r="L2202" s="445"/>
      <c r="M2202" s="445"/>
      <c r="N2202" s="445"/>
      <c r="O2202" s="445"/>
      <c r="P2202" s="445"/>
    </row>
    <row r="2203" spans="1:16">
      <c r="A2203" s="595" t="s">
        <v>14444</v>
      </c>
      <c r="B2203" s="595" t="s">
        <v>17163</v>
      </c>
      <c r="C2203" s="445"/>
      <c r="D2203" s="445"/>
      <c r="E2203" s="445"/>
      <c r="F2203" s="445"/>
      <c r="G2203" s="445"/>
      <c r="H2203" s="445"/>
      <c r="I2203" s="445"/>
      <c r="J2203" s="445"/>
      <c r="K2203" s="445"/>
      <c r="L2203" s="445"/>
      <c r="M2203" s="445"/>
      <c r="N2203" s="445"/>
      <c r="O2203" s="445"/>
      <c r="P2203" s="445"/>
    </row>
    <row r="2204" spans="1:16">
      <c r="A2204" s="595" t="s">
        <v>12949</v>
      </c>
      <c r="B2204" s="595" t="s">
        <v>374</v>
      </c>
      <c r="C2204" s="445"/>
      <c r="D2204" s="445"/>
      <c r="E2204" s="445"/>
      <c r="F2204" s="445"/>
      <c r="G2204" s="445"/>
      <c r="H2204" s="445"/>
      <c r="I2204" s="445"/>
      <c r="J2204" s="445"/>
      <c r="K2204" s="445"/>
      <c r="L2204" s="445"/>
      <c r="M2204" s="445"/>
      <c r="N2204" s="445"/>
      <c r="O2204" s="445"/>
      <c r="P2204" s="445"/>
    </row>
    <row r="2205" spans="1:16">
      <c r="A2205" s="595" t="s">
        <v>17164</v>
      </c>
      <c r="B2205" s="595" t="s">
        <v>17165</v>
      </c>
      <c r="C2205" s="445"/>
      <c r="D2205" s="445"/>
      <c r="E2205" s="445"/>
      <c r="F2205" s="445"/>
      <c r="G2205" s="445"/>
      <c r="H2205" s="445"/>
      <c r="I2205" s="445"/>
      <c r="J2205" s="445"/>
      <c r="K2205" s="445"/>
      <c r="L2205" s="445"/>
      <c r="M2205" s="445"/>
      <c r="N2205" s="445"/>
      <c r="O2205" s="445"/>
      <c r="P2205" s="445"/>
    </row>
    <row r="2206" spans="1:16">
      <c r="A2206" s="595" t="s">
        <v>16365</v>
      </c>
      <c r="B2206" s="595" t="s">
        <v>12002</v>
      </c>
      <c r="C2206" s="595" t="s">
        <v>14901</v>
      </c>
      <c r="D2206" s="445"/>
      <c r="E2206" s="445"/>
      <c r="F2206" s="445"/>
      <c r="G2206" s="445"/>
      <c r="H2206" s="445"/>
      <c r="I2206" s="445"/>
      <c r="J2206" s="445"/>
      <c r="K2206" s="445"/>
      <c r="L2206" s="445"/>
      <c r="M2206" s="445"/>
      <c r="N2206" s="445"/>
      <c r="O2206" s="445"/>
      <c r="P2206" s="445"/>
    </row>
    <row r="2207" spans="1:16">
      <c r="A2207" s="595" t="s">
        <v>14765</v>
      </c>
      <c r="B2207" s="595" t="s">
        <v>13753</v>
      </c>
      <c r="C2207" s="445"/>
      <c r="D2207" s="445"/>
      <c r="E2207" s="445"/>
      <c r="F2207" s="445"/>
      <c r="G2207" s="445"/>
      <c r="H2207" s="445"/>
      <c r="I2207" s="445"/>
      <c r="J2207" s="445"/>
      <c r="K2207" s="445"/>
      <c r="L2207" s="445"/>
      <c r="M2207" s="445"/>
      <c r="N2207" s="445"/>
      <c r="O2207" s="445"/>
      <c r="P2207" s="445"/>
    </row>
    <row r="2208" spans="1:16">
      <c r="A2208" s="595" t="s">
        <v>16486</v>
      </c>
      <c r="B2208" s="595" t="s">
        <v>2663</v>
      </c>
      <c r="C2208" s="595" t="s">
        <v>17166</v>
      </c>
      <c r="D2208" s="445"/>
      <c r="E2208" s="445"/>
      <c r="F2208" s="445"/>
      <c r="G2208" s="445"/>
      <c r="H2208" s="445"/>
      <c r="I2208" s="445"/>
      <c r="J2208" s="445"/>
      <c r="K2208" s="445"/>
      <c r="L2208" s="445"/>
      <c r="M2208" s="445"/>
      <c r="N2208" s="445"/>
      <c r="O2208" s="445"/>
      <c r="P2208" s="445"/>
    </row>
    <row r="2209" spans="1:16">
      <c r="A2209" s="595" t="s">
        <v>17167</v>
      </c>
      <c r="B2209" s="595" t="s">
        <v>8920</v>
      </c>
      <c r="C2209" s="595" t="s">
        <v>17168</v>
      </c>
      <c r="D2209" s="595" t="s">
        <v>15632</v>
      </c>
      <c r="E2209" s="445"/>
      <c r="F2209" s="445"/>
      <c r="G2209" s="445"/>
      <c r="H2209" s="445"/>
      <c r="I2209" s="445"/>
      <c r="J2209" s="445"/>
      <c r="K2209" s="445"/>
      <c r="L2209" s="445"/>
      <c r="M2209" s="445"/>
      <c r="N2209" s="445"/>
      <c r="O2209" s="445"/>
      <c r="P2209" s="445"/>
    </row>
    <row r="2210" spans="1:16">
      <c r="A2210" s="595" t="s">
        <v>17169</v>
      </c>
      <c r="B2210" s="595" t="s">
        <v>14116</v>
      </c>
      <c r="C2210" s="595" t="s">
        <v>17170</v>
      </c>
      <c r="D2210" s="595" t="s">
        <v>17171</v>
      </c>
      <c r="E2210" s="595" t="s">
        <v>17174</v>
      </c>
      <c r="F2210" s="445"/>
      <c r="G2210" s="445"/>
      <c r="H2210" s="445"/>
      <c r="I2210" s="445"/>
      <c r="J2210" s="445"/>
      <c r="K2210" s="445"/>
      <c r="L2210" s="445"/>
      <c r="M2210" s="445"/>
      <c r="N2210" s="445"/>
      <c r="O2210" s="445"/>
      <c r="P2210" s="445"/>
    </row>
    <row r="2211" spans="1:16">
      <c r="A2211" s="595" t="s">
        <v>9973</v>
      </c>
      <c r="B2211" s="595" t="s">
        <v>17175</v>
      </c>
      <c r="C2211" s="595" t="s">
        <v>17176</v>
      </c>
      <c r="D2211" s="445"/>
      <c r="E2211" s="445"/>
      <c r="F2211" s="445"/>
      <c r="G2211" s="445"/>
      <c r="H2211" s="445"/>
      <c r="I2211" s="445"/>
      <c r="J2211" s="445"/>
      <c r="K2211" s="445"/>
      <c r="L2211" s="445"/>
      <c r="M2211" s="445"/>
      <c r="N2211" s="445"/>
      <c r="O2211" s="445"/>
      <c r="P2211" s="445"/>
    </row>
    <row r="2212" spans="1:16">
      <c r="A2212" s="595" t="s">
        <v>17177</v>
      </c>
      <c r="B2212" s="595" t="s">
        <v>15446</v>
      </c>
      <c r="C2212" s="445"/>
      <c r="D2212" s="445"/>
      <c r="E2212" s="445"/>
      <c r="F2212" s="445"/>
      <c r="G2212" s="445"/>
      <c r="H2212" s="445"/>
      <c r="I2212" s="445"/>
      <c r="J2212" s="445"/>
      <c r="K2212" s="445"/>
      <c r="L2212" s="445"/>
      <c r="M2212" s="445"/>
      <c r="N2212" s="445"/>
      <c r="O2212" s="445"/>
      <c r="P2212" s="445"/>
    </row>
    <row r="2213" spans="1:16">
      <c r="A2213" s="595" t="s">
        <v>12278</v>
      </c>
      <c r="B2213" s="595" t="s">
        <v>1150</v>
      </c>
      <c r="C2213" s="595" t="s">
        <v>17178</v>
      </c>
      <c r="D2213" s="445" t="s">
        <v>2981</v>
      </c>
      <c r="E2213" s="445"/>
      <c r="F2213" s="445"/>
      <c r="G2213" s="445"/>
      <c r="H2213" s="445"/>
      <c r="I2213" s="445"/>
      <c r="J2213" s="445"/>
      <c r="K2213" s="445"/>
      <c r="L2213" s="445"/>
      <c r="M2213" s="445"/>
      <c r="N2213" s="445"/>
      <c r="O2213" s="445"/>
      <c r="P2213" s="445"/>
    </row>
    <row r="2214" spans="1:16">
      <c r="A2214" s="595" t="s">
        <v>10518</v>
      </c>
      <c r="B2214" s="595" t="s">
        <v>17180</v>
      </c>
      <c r="C2214" s="445"/>
      <c r="D2214" s="445"/>
      <c r="E2214" s="445"/>
      <c r="F2214" s="445"/>
      <c r="G2214" s="445"/>
      <c r="H2214" s="445"/>
      <c r="I2214" s="445"/>
      <c r="J2214" s="445"/>
      <c r="K2214" s="445"/>
      <c r="L2214" s="445"/>
      <c r="M2214" s="445"/>
      <c r="N2214" s="445"/>
      <c r="O2214" s="445"/>
      <c r="P2214" s="445"/>
    </row>
    <row r="2215" spans="1:16">
      <c r="A2215" s="595" t="s">
        <v>6702</v>
      </c>
      <c r="B2215" s="595" t="s">
        <v>15420</v>
      </c>
      <c r="C2215" s="595" t="s">
        <v>15455</v>
      </c>
      <c r="D2215" s="445"/>
      <c r="E2215" s="445"/>
      <c r="F2215" s="445"/>
      <c r="G2215" s="445"/>
      <c r="H2215" s="445"/>
      <c r="I2215" s="445"/>
      <c r="J2215" s="445"/>
      <c r="K2215" s="445"/>
      <c r="L2215" s="445"/>
      <c r="M2215" s="445"/>
      <c r="N2215" s="445"/>
      <c r="O2215" s="445"/>
      <c r="P2215" s="445"/>
    </row>
    <row r="2216" spans="1:16">
      <c r="A2216" s="595" t="s">
        <v>2803</v>
      </c>
      <c r="B2216" s="595" t="s">
        <v>14958</v>
      </c>
      <c r="C2216" s="595" t="s">
        <v>5909</v>
      </c>
      <c r="D2216" s="595" t="s">
        <v>17181</v>
      </c>
      <c r="E2216" s="445" t="s">
        <v>2981</v>
      </c>
      <c r="F2216" s="445"/>
      <c r="G2216" s="445"/>
      <c r="H2216" s="445"/>
      <c r="I2216" s="445"/>
      <c r="J2216" s="445"/>
      <c r="K2216" s="445"/>
      <c r="L2216" s="445"/>
      <c r="M2216" s="445"/>
      <c r="N2216" s="445"/>
      <c r="O2216" s="445"/>
      <c r="P2216" s="445"/>
    </row>
    <row r="2217" spans="1:16">
      <c r="A2217" s="595" t="s">
        <v>4280</v>
      </c>
      <c r="B2217" s="595" t="s">
        <v>5955</v>
      </c>
      <c r="C2217" s="445" t="s">
        <v>2981</v>
      </c>
      <c r="D2217" s="445"/>
      <c r="E2217" s="445"/>
      <c r="F2217" s="445"/>
      <c r="G2217" s="445"/>
      <c r="H2217" s="445"/>
      <c r="I2217" s="445"/>
      <c r="J2217" s="445"/>
      <c r="K2217" s="445"/>
      <c r="L2217" s="445"/>
      <c r="M2217" s="445"/>
      <c r="N2217" s="445"/>
      <c r="O2217" s="445"/>
      <c r="P2217" s="445"/>
    </row>
    <row r="2218" spans="1:16">
      <c r="A2218" s="595" t="s">
        <v>15815</v>
      </c>
      <c r="B2218" s="595" t="s">
        <v>3616</v>
      </c>
      <c r="C2218" s="445"/>
      <c r="D2218" s="445"/>
      <c r="E2218" s="445"/>
      <c r="F2218" s="445"/>
      <c r="G2218" s="445"/>
      <c r="H2218" s="445"/>
      <c r="I2218" s="445"/>
      <c r="J2218" s="445"/>
      <c r="K2218" s="445"/>
      <c r="L2218" s="445"/>
      <c r="M2218" s="445"/>
      <c r="N2218" s="445"/>
      <c r="O2218" s="445"/>
      <c r="P2218" s="445"/>
    </row>
    <row r="2219" spans="1:16">
      <c r="A2219" s="595" t="s">
        <v>7078</v>
      </c>
      <c r="B2219" s="595" t="s">
        <v>12679</v>
      </c>
      <c r="C2219" s="595" t="s">
        <v>3955</v>
      </c>
      <c r="D2219" s="445"/>
      <c r="E2219" s="445"/>
      <c r="F2219" s="445"/>
      <c r="G2219" s="445"/>
      <c r="H2219" s="445"/>
      <c r="I2219" s="445"/>
      <c r="J2219" s="445"/>
      <c r="K2219" s="445"/>
      <c r="L2219" s="445"/>
      <c r="M2219" s="445"/>
      <c r="N2219" s="445"/>
      <c r="O2219" s="445"/>
      <c r="P2219" s="445"/>
    </row>
    <row r="2220" spans="1:16">
      <c r="A2220" s="595" t="s">
        <v>14514</v>
      </c>
      <c r="B2220" s="595" t="s">
        <v>17183</v>
      </c>
      <c r="C2220" s="595" t="s">
        <v>17185</v>
      </c>
      <c r="D2220" s="595" t="s">
        <v>17186</v>
      </c>
      <c r="E2220" s="595" t="s">
        <v>17187</v>
      </c>
      <c r="F2220" s="445"/>
      <c r="G2220" s="445"/>
      <c r="H2220" s="445"/>
      <c r="I2220" s="445"/>
      <c r="J2220" s="445"/>
      <c r="K2220" s="445"/>
      <c r="L2220" s="445"/>
      <c r="M2220" s="445"/>
      <c r="N2220" s="445"/>
      <c r="O2220" s="445"/>
      <c r="P2220" s="445"/>
    </row>
    <row r="2221" spans="1:16">
      <c r="A2221" s="595" t="s">
        <v>17189</v>
      </c>
      <c r="B2221" s="595" t="s">
        <v>17190</v>
      </c>
      <c r="C2221" s="595" t="s">
        <v>17192</v>
      </c>
      <c r="D2221" s="445"/>
      <c r="E2221" s="445"/>
      <c r="F2221" s="445"/>
      <c r="G2221" s="445"/>
      <c r="H2221" s="445"/>
      <c r="I2221" s="445"/>
      <c r="J2221" s="445"/>
      <c r="K2221" s="445"/>
      <c r="L2221" s="445"/>
      <c r="M2221" s="445"/>
      <c r="N2221" s="445"/>
      <c r="O2221" s="445"/>
      <c r="P2221" s="445"/>
    </row>
    <row r="2222" spans="1:16">
      <c r="A2222" s="595" t="s">
        <v>17193</v>
      </c>
      <c r="B2222" s="595" t="s">
        <v>3117</v>
      </c>
      <c r="C2222" s="595" t="s">
        <v>17194</v>
      </c>
      <c r="D2222" s="595" t="s">
        <v>17196</v>
      </c>
      <c r="E2222" s="445"/>
      <c r="F2222" s="445"/>
      <c r="G2222" s="445"/>
      <c r="H2222" s="445"/>
      <c r="I2222" s="445"/>
      <c r="J2222" s="445"/>
      <c r="K2222" s="445"/>
      <c r="L2222" s="445"/>
      <c r="M2222" s="445"/>
      <c r="N2222" s="445"/>
      <c r="O2222" s="445"/>
      <c r="P2222" s="445"/>
    </row>
    <row r="2223" spans="1:16">
      <c r="A2223" s="595" t="s">
        <v>5878</v>
      </c>
      <c r="B2223" s="595" t="s">
        <v>9748</v>
      </c>
      <c r="C2223" s="445"/>
      <c r="D2223" s="445"/>
      <c r="E2223" s="445"/>
      <c r="F2223" s="445"/>
      <c r="G2223" s="445"/>
      <c r="H2223" s="445"/>
      <c r="I2223" s="445"/>
      <c r="J2223" s="445"/>
      <c r="K2223" s="445"/>
      <c r="L2223" s="445"/>
      <c r="M2223" s="445"/>
      <c r="N2223" s="445"/>
      <c r="O2223" s="445"/>
      <c r="P2223" s="445"/>
    </row>
    <row r="2224" spans="1:16">
      <c r="A2224" s="595" t="s">
        <v>17197</v>
      </c>
      <c r="B2224" s="595" t="s">
        <v>17198</v>
      </c>
      <c r="C2224" s="595" t="s">
        <v>4908</v>
      </c>
      <c r="D2224" s="595" t="s">
        <v>17199</v>
      </c>
      <c r="E2224" s="595" t="s">
        <v>17200</v>
      </c>
      <c r="F2224" s="445"/>
      <c r="G2224" s="445"/>
      <c r="H2224" s="445"/>
      <c r="I2224" s="445"/>
      <c r="J2224" s="445"/>
      <c r="K2224" s="445"/>
      <c r="L2224" s="445"/>
      <c r="M2224" s="445"/>
      <c r="N2224" s="445"/>
      <c r="O2224" s="445"/>
      <c r="P2224" s="445"/>
    </row>
    <row r="2225" spans="1:16">
      <c r="A2225" s="595" t="s">
        <v>17202</v>
      </c>
      <c r="B2225" s="595" t="s">
        <v>16075</v>
      </c>
      <c r="C2225" s="595" t="s">
        <v>7737</v>
      </c>
      <c r="D2225" s="595" t="s">
        <v>16480</v>
      </c>
      <c r="E2225" s="445"/>
      <c r="F2225" s="445"/>
      <c r="G2225" s="445"/>
      <c r="H2225" s="445"/>
      <c r="I2225" s="445"/>
      <c r="J2225" s="445"/>
      <c r="K2225" s="445"/>
      <c r="L2225" s="445"/>
      <c r="M2225" s="445"/>
      <c r="N2225" s="445"/>
      <c r="O2225" s="445"/>
      <c r="P2225" s="445"/>
    </row>
    <row r="2226" spans="1:16">
      <c r="A2226" s="595" t="s">
        <v>2046</v>
      </c>
      <c r="B2226" s="595" t="s">
        <v>6972</v>
      </c>
      <c r="C2226" s="595" t="s">
        <v>3502</v>
      </c>
      <c r="D2226" s="595" t="s">
        <v>14327</v>
      </c>
      <c r="E2226" s="445" t="s">
        <v>2645</v>
      </c>
      <c r="F2226" s="445"/>
      <c r="G2226" s="445"/>
      <c r="H2226" s="445"/>
      <c r="I2226" s="445"/>
      <c r="J2226" s="445"/>
      <c r="K2226" s="445"/>
      <c r="L2226" s="445"/>
      <c r="M2226" s="445"/>
      <c r="N2226" s="445"/>
      <c r="O2226" s="445"/>
      <c r="P2226" s="445"/>
    </row>
    <row r="2227" spans="1:16">
      <c r="A2227" s="595" t="s">
        <v>7051</v>
      </c>
      <c r="B2227" s="595" t="s">
        <v>13001</v>
      </c>
      <c r="C2227" s="445"/>
      <c r="D2227" s="445"/>
      <c r="E2227" s="445"/>
      <c r="F2227" s="445"/>
      <c r="G2227" s="445"/>
      <c r="H2227" s="445"/>
      <c r="I2227" s="445"/>
      <c r="J2227" s="445"/>
      <c r="K2227" s="445"/>
      <c r="L2227" s="445"/>
      <c r="M2227" s="445"/>
      <c r="N2227" s="445"/>
      <c r="O2227" s="445"/>
      <c r="P2227" s="445"/>
    </row>
    <row r="2228" spans="1:16">
      <c r="A2228" s="595" t="s">
        <v>13086</v>
      </c>
      <c r="B2228" s="595" t="s">
        <v>16803</v>
      </c>
      <c r="C2228" s="595" t="s">
        <v>17203</v>
      </c>
      <c r="D2228" s="445"/>
      <c r="E2228" s="445"/>
      <c r="F2228" s="445"/>
      <c r="G2228" s="445"/>
      <c r="H2228" s="445"/>
      <c r="I2228" s="445"/>
      <c r="J2228" s="445"/>
      <c r="K2228" s="445"/>
      <c r="L2228" s="445"/>
      <c r="M2228" s="445"/>
      <c r="N2228" s="445"/>
      <c r="O2228" s="445"/>
      <c r="P2228" s="445"/>
    </row>
    <row r="2229" spans="1:16">
      <c r="A2229" s="595" t="s">
        <v>4492</v>
      </c>
      <c r="B2229" s="595" t="s">
        <v>7589</v>
      </c>
      <c r="C2229" s="445" t="s">
        <v>2645</v>
      </c>
      <c r="D2229" s="445"/>
      <c r="E2229" s="445"/>
      <c r="F2229" s="445"/>
      <c r="G2229" s="445"/>
      <c r="H2229" s="445"/>
      <c r="I2229" s="445"/>
      <c r="J2229" s="445"/>
      <c r="K2229" s="445"/>
      <c r="L2229" s="445"/>
      <c r="M2229" s="445"/>
      <c r="N2229" s="445"/>
      <c r="O2229" s="445"/>
      <c r="P2229" s="445"/>
    </row>
    <row r="2230" spans="1:16">
      <c r="A2230" s="595" t="s">
        <v>11691</v>
      </c>
      <c r="B2230" s="595" t="s">
        <v>10399</v>
      </c>
      <c r="C2230" s="445"/>
      <c r="D2230" s="445"/>
      <c r="E2230" s="445"/>
      <c r="F2230" s="445"/>
      <c r="G2230" s="445"/>
      <c r="H2230" s="445"/>
      <c r="I2230" s="445"/>
      <c r="J2230" s="445"/>
      <c r="K2230" s="445"/>
      <c r="L2230" s="445"/>
      <c r="M2230" s="445"/>
      <c r="N2230" s="445"/>
      <c r="O2230" s="445"/>
      <c r="P2230" s="445"/>
    </row>
    <row r="2231" spans="1:16">
      <c r="A2231" s="595" t="s">
        <v>17204</v>
      </c>
      <c r="B2231" s="595" t="s">
        <v>15269</v>
      </c>
      <c r="C2231" s="445" t="s">
        <v>15128</v>
      </c>
      <c r="D2231" s="445"/>
      <c r="E2231" s="445"/>
      <c r="F2231" s="445"/>
      <c r="G2231" s="445"/>
      <c r="H2231" s="445"/>
      <c r="I2231" s="445"/>
      <c r="J2231" s="445"/>
      <c r="K2231" s="445"/>
      <c r="L2231" s="445"/>
      <c r="M2231" s="445"/>
      <c r="N2231" s="445"/>
      <c r="O2231" s="445"/>
      <c r="P2231" s="445"/>
    </row>
    <row r="2232" spans="1:16">
      <c r="A2232" s="595" t="s">
        <v>17205</v>
      </c>
      <c r="B2232" s="595" t="s">
        <v>12560</v>
      </c>
      <c r="C2232" s="445"/>
      <c r="D2232" s="445"/>
      <c r="E2232" s="445"/>
      <c r="F2232" s="445"/>
      <c r="G2232" s="445"/>
      <c r="H2232" s="445"/>
      <c r="I2232" s="445"/>
      <c r="J2232" s="445"/>
      <c r="K2232" s="445"/>
      <c r="L2232" s="445"/>
      <c r="M2232" s="445"/>
      <c r="N2232" s="445"/>
      <c r="O2232" s="445"/>
      <c r="P2232" s="445"/>
    </row>
    <row r="2233" spans="1:16">
      <c r="A2233" s="595" t="s">
        <v>17206</v>
      </c>
      <c r="B2233" s="595" t="s">
        <v>13295</v>
      </c>
      <c r="C2233" s="445"/>
      <c r="D2233" s="445"/>
      <c r="E2233" s="445"/>
      <c r="F2233" s="445"/>
      <c r="G2233" s="445"/>
      <c r="H2233" s="445"/>
      <c r="I2233" s="445"/>
      <c r="J2233" s="445"/>
      <c r="K2233" s="445"/>
      <c r="L2233" s="445"/>
      <c r="M2233" s="445"/>
      <c r="N2233" s="445"/>
      <c r="O2233" s="445"/>
      <c r="P2233" s="445"/>
    </row>
    <row r="2234" spans="1:16">
      <c r="A2234" s="595" t="s">
        <v>10104</v>
      </c>
      <c r="B2234" s="595" t="s">
        <v>9346</v>
      </c>
      <c r="C2234" s="445"/>
      <c r="D2234" s="445"/>
      <c r="E2234" s="445"/>
      <c r="F2234" s="445"/>
      <c r="G2234" s="445"/>
      <c r="H2234" s="445"/>
      <c r="I2234" s="445"/>
      <c r="J2234" s="445"/>
      <c r="K2234" s="445"/>
      <c r="L2234" s="445"/>
      <c r="M2234" s="445"/>
      <c r="N2234" s="445"/>
      <c r="O2234" s="445"/>
      <c r="P2234" s="445"/>
    </row>
    <row r="2235" spans="1:16">
      <c r="A2235" s="595" t="s">
        <v>15692</v>
      </c>
      <c r="B2235" s="595" t="s">
        <v>12388</v>
      </c>
      <c r="C2235" s="445"/>
      <c r="D2235" s="445"/>
      <c r="E2235" s="445"/>
      <c r="F2235" s="445"/>
      <c r="G2235" s="445"/>
      <c r="H2235" s="445"/>
      <c r="I2235" s="445"/>
      <c r="J2235" s="445"/>
      <c r="K2235" s="445"/>
      <c r="L2235" s="445"/>
      <c r="M2235" s="445"/>
      <c r="N2235" s="445"/>
      <c r="O2235" s="445"/>
      <c r="P2235" s="445"/>
    </row>
    <row r="2236" spans="1:16">
      <c r="A2236" s="595" t="s">
        <v>14043</v>
      </c>
      <c r="B2236" s="595" t="s">
        <v>14586</v>
      </c>
      <c r="C2236" s="595" t="s">
        <v>9852</v>
      </c>
      <c r="D2236" s="445"/>
      <c r="E2236" s="445"/>
      <c r="F2236" s="445"/>
      <c r="G2236" s="445"/>
      <c r="H2236" s="445"/>
      <c r="I2236" s="445"/>
      <c r="J2236" s="445"/>
      <c r="K2236" s="445"/>
      <c r="L2236" s="445"/>
      <c r="M2236" s="445"/>
      <c r="N2236" s="445"/>
      <c r="O2236" s="445"/>
      <c r="P2236" s="445"/>
    </row>
    <row r="2237" spans="1:16">
      <c r="A2237" s="595" t="s">
        <v>17207</v>
      </c>
      <c r="B2237" s="595" t="s">
        <v>12840</v>
      </c>
      <c r="C2237" s="445"/>
      <c r="D2237" s="445"/>
      <c r="E2237" s="445"/>
      <c r="F2237" s="445"/>
      <c r="G2237" s="445"/>
      <c r="H2237" s="445"/>
      <c r="I2237" s="445"/>
      <c r="J2237" s="445"/>
      <c r="K2237" s="445"/>
      <c r="L2237" s="445"/>
      <c r="M2237" s="445"/>
      <c r="N2237" s="445"/>
      <c r="O2237" s="445"/>
      <c r="P2237" s="445"/>
    </row>
    <row r="2238" spans="1:16">
      <c r="A2238" s="595" t="s">
        <v>9002</v>
      </c>
      <c r="B2238" s="595" t="s">
        <v>17209</v>
      </c>
      <c r="C2238" s="445"/>
      <c r="D2238" s="445"/>
      <c r="E2238" s="445"/>
      <c r="F2238" s="445"/>
      <c r="G2238" s="445"/>
      <c r="H2238" s="445"/>
      <c r="I2238" s="445"/>
      <c r="J2238" s="445"/>
      <c r="K2238" s="445"/>
      <c r="L2238" s="445"/>
      <c r="M2238" s="445"/>
      <c r="N2238" s="445"/>
      <c r="O2238" s="445"/>
      <c r="P2238" s="445"/>
    </row>
    <row r="2239" spans="1:16">
      <c r="A2239" s="595" t="s">
        <v>15187</v>
      </c>
      <c r="B2239" s="595" t="s">
        <v>2512</v>
      </c>
      <c r="C2239" s="445"/>
      <c r="D2239" s="445"/>
      <c r="E2239" s="445"/>
      <c r="F2239" s="445"/>
      <c r="G2239" s="445"/>
      <c r="H2239" s="445"/>
      <c r="I2239" s="445"/>
      <c r="J2239" s="445"/>
      <c r="K2239" s="445"/>
      <c r="L2239" s="445"/>
      <c r="M2239" s="445"/>
      <c r="N2239" s="445"/>
      <c r="O2239" s="445"/>
      <c r="P2239" s="445"/>
    </row>
    <row r="2240" spans="1:16">
      <c r="A2240" s="595" t="s">
        <v>6042</v>
      </c>
      <c r="B2240" s="595" t="s">
        <v>17211</v>
      </c>
      <c r="C2240" s="445"/>
      <c r="D2240" s="445"/>
      <c r="E2240" s="445"/>
      <c r="F2240" s="445"/>
      <c r="G2240" s="445"/>
      <c r="H2240" s="445"/>
      <c r="I2240" s="445"/>
      <c r="J2240" s="445"/>
      <c r="K2240" s="445"/>
      <c r="L2240" s="445"/>
      <c r="M2240" s="445"/>
      <c r="N2240" s="445"/>
      <c r="O2240" s="445"/>
      <c r="P2240" s="445"/>
    </row>
    <row r="2241" spans="1:16">
      <c r="A2241" s="595" t="s">
        <v>3466</v>
      </c>
      <c r="B2241" s="595" t="s">
        <v>17212</v>
      </c>
      <c r="C2241" s="445"/>
      <c r="D2241" s="445"/>
      <c r="E2241" s="445"/>
      <c r="F2241" s="445"/>
      <c r="G2241" s="445"/>
      <c r="H2241" s="445"/>
      <c r="I2241" s="445"/>
      <c r="J2241" s="445"/>
      <c r="K2241" s="445"/>
      <c r="L2241" s="445"/>
      <c r="M2241" s="445"/>
      <c r="N2241" s="445"/>
      <c r="O2241" s="445"/>
      <c r="P2241" s="445"/>
    </row>
    <row r="2242" spans="1:16">
      <c r="A2242" s="595" t="s">
        <v>2014</v>
      </c>
      <c r="B2242" s="595" t="s">
        <v>17213</v>
      </c>
      <c r="C2242" s="445"/>
      <c r="D2242" s="445"/>
      <c r="E2242" s="445"/>
      <c r="F2242" s="445"/>
      <c r="G2242" s="445"/>
      <c r="H2242" s="445"/>
      <c r="I2242" s="445"/>
      <c r="J2242" s="445"/>
      <c r="K2242" s="445"/>
      <c r="L2242" s="445"/>
      <c r="M2242" s="445"/>
      <c r="N2242" s="445"/>
      <c r="O2242" s="445"/>
      <c r="P2242" s="445"/>
    </row>
    <row r="2243" spans="1:16">
      <c r="A2243" s="595" t="s">
        <v>875</v>
      </c>
      <c r="B2243" s="595" t="s">
        <v>8323</v>
      </c>
      <c r="C2243" s="445"/>
      <c r="D2243" s="445"/>
      <c r="E2243" s="445"/>
      <c r="F2243" s="445"/>
      <c r="G2243" s="445"/>
      <c r="H2243" s="445"/>
      <c r="I2243" s="445"/>
      <c r="J2243" s="445"/>
      <c r="K2243" s="445"/>
      <c r="L2243" s="445"/>
      <c r="M2243" s="445"/>
      <c r="N2243" s="445"/>
      <c r="O2243" s="445"/>
      <c r="P2243" s="445"/>
    </row>
    <row r="2244" spans="1:16">
      <c r="A2244" s="595" t="s">
        <v>4968</v>
      </c>
      <c r="B2244" s="595" t="s">
        <v>14322</v>
      </c>
      <c r="C2244" s="445"/>
      <c r="D2244" s="445"/>
      <c r="E2244" s="445"/>
      <c r="F2244" s="445"/>
      <c r="G2244" s="445"/>
      <c r="H2244" s="445"/>
      <c r="I2244" s="445"/>
      <c r="J2244" s="445"/>
      <c r="K2244" s="445"/>
      <c r="L2244" s="445"/>
      <c r="M2244" s="445"/>
      <c r="N2244" s="445"/>
      <c r="O2244" s="445"/>
      <c r="P2244" s="445"/>
    </row>
    <row r="2245" spans="1:16">
      <c r="A2245" s="595" t="s">
        <v>2447</v>
      </c>
      <c r="B2245" s="595" t="s">
        <v>12981</v>
      </c>
      <c r="C2245" s="445"/>
      <c r="D2245" s="445"/>
      <c r="E2245" s="445"/>
      <c r="F2245" s="445"/>
      <c r="G2245" s="445"/>
      <c r="H2245" s="445"/>
      <c r="I2245" s="445"/>
      <c r="J2245" s="445"/>
      <c r="K2245" s="445"/>
      <c r="L2245" s="445"/>
      <c r="M2245" s="445"/>
      <c r="N2245" s="445"/>
      <c r="O2245" s="445"/>
      <c r="P2245" s="445"/>
    </row>
    <row r="2246" spans="1:16">
      <c r="A2246" s="595" t="s">
        <v>17214</v>
      </c>
      <c r="B2246" s="595" t="s">
        <v>14865</v>
      </c>
      <c r="C2246" s="595" t="s">
        <v>17215</v>
      </c>
      <c r="D2246" s="445"/>
      <c r="E2246" s="445"/>
      <c r="F2246" s="445"/>
      <c r="G2246" s="445"/>
      <c r="H2246" s="445"/>
      <c r="I2246" s="445"/>
      <c r="J2246" s="445"/>
      <c r="K2246" s="445"/>
      <c r="L2246" s="445"/>
      <c r="M2246" s="445"/>
      <c r="N2246" s="445"/>
      <c r="O2246" s="445"/>
      <c r="P2246" s="445"/>
    </row>
    <row r="2247" spans="1:16">
      <c r="A2247" s="595" t="s">
        <v>13834</v>
      </c>
      <c r="B2247" s="595" t="s">
        <v>4606</v>
      </c>
      <c r="C2247" s="445"/>
      <c r="D2247" s="445"/>
      <c r="E2247" s="445"/>
      <c r="F2247" s="445"/>
      <c r="G2247" s="445"/>
      <c r="H2247" s="445"/>
      <c r="I2247" s="445"/>
      <c r="J2247" s="445"/>
      <c r="K2247" s="445"/>
      <c r="L2247" s="445"/>
      <c r="M2247" s="445"/>
      <c r="N2247" s="445"/>
      <c r="O2247" s="445"/>
      <c r="P2247" s="445"/>
    </row>
    <row r="2248" spans="1:16">
      <c r="A2248" s="595" t="s">
        <v>17216</v>
      </c>
      <c r="B2248" s="595" t="s">
        <v>14174</v>
      </c>
      <c r="C2248" s="445"/>
      <c r="D2248" s="445"/>
      <c r="E2248" s="445"/>
      <c r="F2248" s="445"/>
      <c r="G2248" s="445"/>
      <c r="H2248" s="445"/>
      <c r="I2248" s="445"/>
      <c r="J2248" s="445"/>
      <c r="K2248" s="445"/>
      <c r="L2248" s="445"/>
      <c r="M2248" s="445"/>
      <c r="N2248" s="445"/>
      <c r="O2248" s="445"/>
      <c r="P2248" s="445"/>
    </row>
    <row r="2249" spans="1:16">
      <c r="A2249" s="595" t="s">
        <v>10285</v>
      </c>
      <c r="B2249" s="595" t="s">
        <v>3018</v>
      </c>
      <c r="C2249" s="445"/>
      <c r="D2249" s="445"/>
      <c r="E2249" s="445"/>
      <c r="F2249" s="445"/>
      <c r="G2249" s="445"/>
      <c r="H2249" s="445"/>
      <c r="I2249" s="445"/>
      <c r="J2249" s="445"/>
      <c r="K2249" s="445"/>
      <c r="L2249" s="445"/>
      <c r="M2249" s="445"/>
      <c r="N2249" s="445"/>
      <c r="O2249" s="445"/>
      <c r="P2249" s="445"/>
    </row>
    <row r="2250" spans="1:16">
      <c r="A2250" s="595" t="s">
        <v>13231</v>
      </c>
      <c r="B2250" s="595" t="s">
        <v>16769</v>
      </c>
      <c r="C2250" s="595" t="s">
        <v>17217</v>
      </c>
      <c r="D2250" s="445"/>
      <c r="E2250" s="445"/>
      <c r="F2250" s="445"/>
      <c r="G2250" s="445"/>
      <c r="H2250" s="445"/>
      <c r="I2250" s="445"/>
      <c r="J2250" s="445"/>
      <c r="K2250" s="445"/>
      <c r="L2250" s="445"/>
      <c r="M2250" s="445"/>
      <c r="N2250" s="445"/>
      <c r="O2250" s="445"/>
      <c r="P2250" s="445"/>
    </row>
    <row r="2251" spans="1:16">
      <c r="A2251" s="595" t="s">
        <v>15677</v>
      </c>
      <c r="B2251" s="595" t="s">
        <v>11363</v>
      </c>
      <c r="C2251" s="445"/>
      <c r="D2251" s="445"/>
      <c r="E2251" s="445"/>
      <c r="F2251" s="445"/>
      <c r="G2251" s="445"/>
      <c r="H2251" s="445"/>
      <c r="I2251" s="445"/>
      <c r="J2251" s="445"/>
      <c r="K2251" s="445"/>
      <c r="L2251" s="445"/>
      <c r="M2251" s="445"/>
      <c r="N2251" s="445"/>
      <c r="O2251" s="445"/>
      <c r="P2251" s="445"/>
    </row>
    <row r="2252" spans="1:16">
      <c r="A2252" s="595" t="s">
        <v>17219</v>
      </c>
      <c r="B2252" s="595" t="s">
        <v>16065</v>
      </c>
      <c r="C2252" s="595" t="s">
        <v>2384</v>
      </c>
      <c r="D2252" s="595" t="s">
        <v>17220</v>
      </c>
      <c r="E2252" s="595" t="s">
        <v>17221</v>
      </c>
      <c r="F2252" s="595" t="s">
        <v>9962</v>
      </c>
      <c r="G2252" s="595" t="s">
        <v>17223</v>
      </c>
      <c r="H2252" s="595" t="s">
        <v>17224</v>
      </c>
      <c r="I2252" s="445"/>
      <c r="J2252" s="445"/>
      <c r="K2252" s="445"/>
      <c r="L2252" s="445"/>
      <c r="M2252" s="445"/>
      <c r="N2252" s="445"/>
      <c r="O2252" s="445"/>
      <c r="P2252" s="445"/>
    </row>
    <row r="2253" spans="1:16">
      <c r="A2253" s="595" t="s">
        <v>9098</v>
      </c>
      <c r="B2253" s="595" t="s">
        <v>4821</v>
      </c>
      <c r="C2253" s="595" t="s">
        <v>17227</v>
      </c>
      <c r="D2253" s="445"/>
      <c r="E2253" s="445"/>
      <c r="F2253" s="445"/>
      <c r="G2253" s="445"/>
      <c r="H2253" s="445"/>
      <c r="I2253" s="445"/>
      <c r="J2253" s="445"/>
      <c r="K2253" s="445"/>
      <c r="L2253" s="445"/>
      <c r="M2253" s="445"/>
      <c r="N2253" s="445"/>
      <c r="O2253" s="445"/>
      <c r="P2253" s="445"/>
    </row>
    <row r="2254" spans="1:16">
      <c r="A2254" s="595" t="s">
        <v>17228</v>
      </c>
      <c r="B2254" s="595" t="s">
        <v>3018</v>
      </c>
      <c r="C2254" s="595" t="s">
        <v>16177</v>
      </c>
      <c r="D2254" s="595" t="s">
        <v>10276</v>
      </c>
      <c r="E2254" s="595" t="s">
        <v>17229</v>
      </c>
      <c r="F2254" s="445"/>
      <c r="G2254" s="445"/>
      <c r="H2254" s="445"/>
      <c r="I2254" s="445"/>
      <c r="J2254" s="445"/>
      <c r="K2254" s="445"/>
      <c r="L2254" s="445"/>
      <c r="M2254" s="445"/>
      <c r="N2254" s="445"/>
      <c r="O2254" s="445"/>
      <c r="P2254" s="445"/>
    </row>
    <row r="2255" spans="1:16">
      <c r="A2255" s="595" t="s">
        <v>11950</v>
      </c>
      <c r="B2255" s="595" t="s">
        <v>13923</v>
      </c>
      <c r="C2255" s="445"/>
      <c r="D2255" s="445"/>
      <c r="E2255" s="445"/>
      <c r="F2255" s="445"/>
      <c r="G2255" s="445"/>
      <c r="H2255" s="445"/>
      <c r="I2255" s="445"/>
      <c r="J2255" s="445"/>
      <c r="K2255" s="445"/>
      <c r="L2255" s="445"/>
      <c r="M2255" s="445"/>
      <c r="N2255" s="445"/>
      <c r="O2255" s="445"/>
      <c r="P2255" s="445"/>
    </row>
    <row r="2256" spans="1:16">
      <c r="A2256" s="595" t="s">
        <v>9729</v>
      </c>
      <c r="B2256" s="595" t="s">
        <v>17230</v>
      </c>
      <c r="C2256" s="595" t="s">
        <v>10352</v>
      </c>
      <c r="D2256" s="445"/>
      <c r="E2256" s="445"/>
      <c r="F2256" s="445"/>
      <c r="G2256" s="445"/>
      <c r="H2256" s="445"/>
      <c r="I2256" s="445"/>
      <c r="J2256" s="445"/>
      <c r="K2256" s="445"/>
      <c r="L2256" s="445"/>
      <c r="M2256" s="445"/>
      <c r="N2256" s="445"/>
      <c r="O2256" s="445"/>
      <c r="P2256" s="445"/>
    </row>
    <row r="2257" spans="1:16">
      <c r="A2257" s="595" t="s">
        <v>17231</v>
      </c>
      <c r="B2257" s="595" t="s">
        <v>13293</v>
      </c>
      <c r="C2257" s="595" t="s">
        <v>10449</v>
      </c>
      <c r="D2257" s="595" t="s">
        <v>17233</v>
      </c>
      <c r="E2257" s="595" t="s">
        <v>17234</v>
      </c>
      <c r="F2257" s="595" t="s">
        <v>4511</v>
      </c>
      <c r="G2257" s="445"/>
      <c r="H2257" s="445"/>
      <c r="I2257" s="445"/>
      <c r="J2257" s="445"/>
      <c r="K2257" s="445"/>
      <c r="L2257" s="445"/>
      <c r="M2257" s="445"/>
      <c r="N2257" s="445"/>
      <c r="O2257" s="445"/>
      <c r="P2257" s="445"/>
    </row>
    <row r="2258" spans="1:16">
      <c r="A2258" s="595" t="s">
        <v>786</v>
      </c>
      <c r="B2258" s="595" t="s">
        <v>14631</v>
      </c>
      <c r="C2258" s="595" t="s">
        <v>559</v>
      </c>
      <c r="D2258" s="445"/>
      <c r="E2258" s="445"/>
      <c r="F2258" s="445"/>
      <c r="G2258" s="445"/>
      <c r="H2258" s="445"/>
      <c r="I2258" s="445"/>
      <c r="J2258" s="445"/>
      <c r="K2258" s="445"/>
      <c r="L2258" s="445"/>
      <c r="M2258" s="445"/>
      <c r="N2258" s="445"/>
      <c r="O2258" s="445"/>
      <c r="P2258" s="445"/>
    </row>
    <row r="2259" spans="1:16">
      <c r="A2259" s="595" t="s">
        <v>2735</v>
      </c>
      <c r="B2259" s="595" t="s">
        <v>559</v>
      </c>
      <c r="C2259" s="445"/>
      <c r="D2259" s="445"/>
      <c r="E2259" s="445"/>
      <c r="F2259" s="445"/>
      <c r="G2259" s="445"/>
      <c r="H2259" s="445"/>
      <c r="I2259" s="445"/>
      <c r="J2259" s="445"/>
      <c r="K2259" s="445"/>
      <c r="L2259" s="445"/>
      <c r="M2259" s="445"/>
      <c r="N2259" s="445"/>
      <c r="O2259" s="445"/>
      <c r="P2259" s="445"/>
    </row>
    <row r="2260" spans="1:16">
      <c r="A2260" s="595" t="s">
        <v>16903</v>
      </c>
      <c r="B2260" s="595" t="s">
        <v>14197</v>
      </c>
      <c r="C2260" s="445"/>
      <c r="D2260" s="445"/>
      <c r="E2260" s="445"/>
      <c r="F2260" s="445"/>
      <c r="G2260" s="445"/>
      <c r="H2260" s="445"/>
      <c r="I2260" s="445"/>
      <c r="J2260" s="445"/>
      <c r="K2260" s="445"/>
      <c r="L2260" s="445"/>
      <c r="M2260" s="445"/>
      <c r="N2260" s="445"/>
      <c r="O2260" s="445"/>
      <c r="P2260" s="445"/>
    </row>
    <row r="2261" spans="1:16">
      <c r="A2261" s="595" t="s">
        <v>12849</v>
      </c>
      <c r="B2261" s="595" t="s">
        <v>16954</v>
      </c>
      <c r="C2261" s="595" t="s">
        <v>13293</v>
      </c>
      <c r="D2261" s="595" t="s">
        <v>559</v>
      </c>
      <c r="E2261" s="595" t="s">
        <v>17236</v>
      </c>
      <c r="F2261" s="445"/>
      <c r="G2261" s="445"/>
      <c r="H2261" s="445"/>
      <c r="I2261" s="445"/>
      <c r="J2261" s="445"/>
      <c r="K2261" s="445"/>
      <c r="L2261" s="445"/>
      <c r="M2261" s="445"/>
      <c r="N2261" s="445"/>
      <c r="O2261" s="445"/>
      <c r="P2261" s="445"/>
    </row>
    <row r="2262" spans="1:16">
      <c r="A2262" s="595" t="s">
        <v>17237</v>
      </c>
      <c r="B2262" s="595" t="s">
        <v>559</v>
      </c>
      <c r="C2262" s="445"/>
      <c r="D2262" s="445"/>
      <c r="E2262" s="445"/>
      <c r="F2262" s="445"/>
      <c r="G2262" s="445"/>
      <c r="H2262" s="445"/>
      <c r="I2262" s="445"/>
      <c r="J2262" s="445"/>
      <c r="K2262" s="445"/>
      <c r="L2262" s="445"/>
      <c r="M2262" s="445"/>
      <c r="N2262" s="445"/>
      <c r="O2262" s="445"/>
      <c r="P2262" s="445"/>
    </row>
    <row r="2263" spans="1:16">
      <c r="A2263" s="595" t="s">
        <v>7925</v>
      </c>
      <c r="B2263" s="595" t="s">
        <v>559</v>
      </c>
      <c r="C2263" s="445"/>
      <c r="D2263" s="445"/>
      <c r="E2263" s="445"/>
      <c r="F2263" s="445"/>
      <c r="G2263" s="445"/>
      <c r="H2263" s="445"/>
      <c r="I2263" s="445"/>
      <c r="J2263" s="445"/>
      <c r="K2263" s="445"/>
      <c r="L2263" s="445"/>
      <c r="M2263" s="445"/>
      <c r="N2263" s="445"/>
      <c r="O2263" s="445"/>
      <c r="P2263" s="445"/>
    </row>
    <row r="2264" spans="1:16">
      <c r="A2264" s="595" t="s">
        <v>17238</v>
      </c>
      <c r="B2264" s="595" t="s">
        <v>17239</v>
      </c>
      <c r="C2264" s="595" t="s">
        <v>17241</v>
      </c>
      <c r="D2264" s="595" t="s">
        <v>4456</v>
      </c>
      <c r="E2264" s="595" t="s">
        <v>14647</v>
      </c>
      <c r="F2264" s="445"/>
      <c r="G2264" s="445"/>
      <c r="H2264" s="445"/>
      <c r="I2264" s="445"/>
      <c r="J2264" s="445"/>
      <c r="K2264" s="445"/>
      <c r="L2264" s="445"/>
      <c r="M2264" s="445"/>
      <c r="N2264" s="445"/>
      <c r="O2264" s="445"/>
      <c r="P2264" s="445"/>
    </row>
    <row r="2265" spans="1:16">
      <c r="A2265" s="595" t="s">
        <v>2836</v>
      </c>
      <c r="B2265" s="595" t="s">
        <v>11275</v>
      </c>
      <c r="C2265" s="445"/>
      <c r="D2265" s="445"/>
      <c r="E2265" s="445"/>
      <c r="F2265" s="445"/>
      <c r="G2265" s="445"/>
      <c r="H2265" s="445"/>
      <c r="I2265" s="445"/>
      <c r="J2265" s="445"/>
      <c r="K2265" s="445"/>
      <c r="L2265" s="445"/>
      <c r="M2265" s="445"/>
      <c r="N2265" s="445"/>
      <c r="O2265" s="445"/>
      <c r="P2265" s="445"/>
    </row>
    <row r="2266" spans="1:16">
      <c r="A2266" s="595" t="s">
        <v>17242</v>
      </c>
      <c r="B2266" s="595" t="s">
        <v>3830</v>
      </c>
      <c r="C2266" s="445"/>
      <c r="D2266" s="445"/>
      <c r="E2266" s="445"/>
      <c r="F2266" s="445"/>
      <c r="G2266" s="445"/>
      <c r="H2266" s="445"/>
      <c r="I2266" s="445"/>
      <c r="J2266" s="445"/>
      <c r="K2266" s="445"/>
      <c r="L2266" s="445"/>
      <c r="M2266" s="445"/>
      <c r="N2266" s="445"/>
      <c r="O2266" s="445"/>
      <c r="P2266" s="445"/>
    </row>
    <row r="2267" spans="1:16">
      <c r="A2267" s="595" t="s">
        <v>17243</v>
      </c>
      <c r="B2267" s="595" t="s">
        <v>10734</v>
      </c>
      <c r="C2267" s="595" t="s">
        <v>7709</v>
      </c>
      <c r="D2267" s="445"/>
      <c r="E2267" s="445"/>
      <c r="F2267" s="445"/>
      <c r="G2267" s="445"/>
      <c r="H2267" s="445"/>
      <c r="I2267" s="445"/>
      <c r="J2267" s="445"/>
      <c r="K2267" s="445"/>
      <c r="L2267" s="445"/>
      <c r="M2267" s="445"/>
      <c r="N2267" s="445"/>
      <c r="O2267" s="445"/>
      <c r="P2267" s="445"/>
    </row>
    <row r="2268" spans="1:16">
      <c r="A2268" s="595" t="s">
        <v>17244</v>
      </c>
      <c r="B2268" s="595" t="s">
        <v>17245</v>
      </c>
      <c r="C2268" s="595" t="s">
        <v>6972</v>
      </c>
      <c r="D2268" s="445"/>
      <c r="E2268" s="445"/>
      <c r="F2268" s="445"/>
      <c r="G2268" s="445"/>
      <c r="H2268" s="445"/>
      <c r="I2268" s="445"/>
      <c r="J2268" s="445"/>
      <c r="K2268" s="445"/>
      <c r="L2268" s="445"/>
      <c r="M2268" s="445"/>
      <c r="N2268" s="445"/>
      <c r="O2268" s="445"/>
      <c r="P2268" s="445"/>
    </row>
    <row r="2269" spans="1:16">
      <c r="A2269" s="595" t="s">
        <v>17246</v>
      </c>
      <c r="B2269" s="595" t="s">
        <v>17248</v>
      </c>
      <c r="C2269" s="595" t="s">
        <v>17249</v>
      </c>
      <c r="D2269" s="445"/>
      <c r="E2269" s="445"/>
      <c r="F2269" s="445"/>
      <c r="G2269" s="445"/>
      <c r="H2269" s="445"/>
      <c r="I2269" s="445"/>
      <c r="J2269" s="445"/>
      <c r="K2269" s="445"/>
      <c r="L2269" s="445"/>
      <c r="M2269" s="445"/>
      <c r="N2269" s="445"/>
      <c r="O2269" s="445"/>
      <c r="P2269" s="445"/>
    </row>
    <row r="2270" spans="1:16">
      <c r="A2270" s="595" t="s">
        <v>10875</v>
      </c>
      <c r="B2270" s="595" t="s">
        <v>10322</v>
      </c>
      <c r="C2270" s="595" t="s">
        <v>14319</v>
      </c>
      <c r="D2270" s="595" t="s">
        <v>15279</v>
      </c>
      <c r="E2270" s="595" t="s">
        <v>17250</v>
      </c>
      <c r="F2270" s="595" t="s">
        <v>17252</v>
      </c>
      <c r="G2270" s="445"/>
      <c r="H2270" s="445"/>
      <c r="I2270" s="445"/>
      <c r="J2270" s="445"/>
      <c r="K2270" s="445"/>
      <c r="L2270" s="445"/>
      <c r="M2270" s="445"/>
      <c r="N2270" s="445"/>
      <c r="O2270" s="445"/>
      <c r="P2270" s="445"/>
    </row>
    <row r="2271" spans="1:16">
      <c r="A2271" s="595" t="s">
        <v>17253</v>
      </c>
      <c r="B2271" s="595" t="s">
        <v>12516</v>
      </c>
      <c r="C2271" s="445"/>
      <c r="D2271" s="445"/>
      <c r="E2271" s="445"/>
      <c r="F2271" s="445"/>
      <c r="G2271" s="445"/>
      <c r="H2271" s="445"/>
      <c r="I2271" s="445"/>
      <c r="J2271" s="445"/>
      <c r="K2271" s="445"/>
      <c r="L2271" s="445"/>
      <c r="M2271" s="445"/>
      <c r="N2271" s="445"/>
      <c r="O2271" s="445"/>
      <c r="P2271" s="445"/>
    </row>
    <row r="2272" spans="1:16">
      <c r="A2272" s="595" t="s">
        <v>17257</v>
      </c>
      <c r="B2272" s="595" t="s">
        <v>12560</v>
      </c>
      <c r="C2272" s="595" t="s">
        <v>17258</v>
      </c>
      <c r="D2272" s="445"/>
      <c r="E2272" s="445"/>
      <c r="F2272" s="445"/>
      <c r="G2272" s="445"/>
      <c r="H2272" s="445"/>
      <c r="I2272" s="445"/>
      <c r="J2272" s="445"/>
      <c r="K2272" s="445"/>
      <c r="L2272" s="445"/>
      <c r="M2272" s="445"/>
      <c r="N2272" s="445"/>
      <c r="O2272" s="445"/>
      <c r="P2272" s="445"/>
    </row>
    <row r="2273" spans="1:16">
      <c r="A2273" s="595" t="s">
        <v>17259</v>
      </c>
      <c r="B2273" s="595" t="s">
        <v>15238</v>
      </c>
      <c r="C2273" s="595" t="s">
        <v>15818</v>
      </c>
      <c r="D2273" s="445"/>
      <c r="E2273" s="445"/>
      <c r="F2273" s="445"/>
      <c r="G2273" s="445"/>
      <c r="H2273" s="445"/>
      <c r="I2273" s="445"/>
      <c r="J2273" s="445"/>
      <c r="K2273" s="445"/>
      <c r="L2273" s="445"/>
      <c r="M2273" s="445"/>
      <c r="N2273" s="445"/>
      <c r="O2273" s="445"/>
      <c r="P2273" s="445"/>
    </row>
    <row r="2274" spans="1:16">
      <c r="A2274" s="595" t="s">
        <v>17261</v>
      </c>
      <c r="B2274" s="595" t="s">
        <v>1341</v>
      </c>
      <c r="C2274" s="445"/>
      <c r="D2274" s="445"/>
      <c r="E2274" s="445"/>
      <c r="F2274" s="445"/>
      <c r="G2274" s="445"/>
      <c r="H2274" s="445"/>
      <c r="I2274" s="445"/>
      <c r="J2274" s="445"/>
      <c r="K2274" s="445"/>
      <c r="L2274" s="445"/>
      <c r="M2274" s="445"/>
      <c r="N2274" s="445"/>
      <c r="O2274" s="445"/>
      <c r="P2274" s="445"/>
    </row>
    <row r="2275" spans="1:16">
      <c r="A2275" s="595" t="s">
        <v>17262</v>
      </c>
      <c r="B2275" s="595" t="s">
        <v>6597</v>
      </c>
      <c r="C2275" s="595" t="s">
        <v>10456</v>
      </c>
      <c r="D2275" s="595" t="s">
        <v>3799</v>
      </c>
      <c r="E2275" s="595" t="s">
        <v>6583</v>
      </c>
      <c r="F2275" s="595" t="s">
        <v>17263</v>
      </c>
      <c r="G2275" s="445"/>
      <c r="H2275" s="445"/>
      <c r="I2275" s="445"/>
      <c r="J2275" s="445"/>
      <c r="K2275" s="445"/>
      <c r="L2275" s="445"/>
      <c r="M2275" s="445"/>
      <c r="N2275" s="445"/>
      <c r="O2275" s="445"/>
      <c r="P2275" s="445"/>
    </row>
    <row r="2276" spans="1:16">
      <c r="A2276" s="595" t="s">
        <v>17264</v>
      </c>
      <c r="B2276" s="595" t="s">
        <v>17123</v>
      </c>
      <c r="C2276" s="445"/>
      <c r="D2276" s="445"/>
      <c r="E2276" s="445"/>
      <c r="F2276" s="445"/>
      <c r="G2276" s="445"/>
      <c r="H2276" s="445"/>
      <c r="I2276" s="445"/>
      <c r="J2276" s="445"/>
      <c r="K2276" s="445"/>
      <c r="L2276" s="445"/>
      <c r="M2276" s="445"/>
      <c r="N2276" s="445"/>
      <c r="O2276" s="445"/>
      <c r="P2276" s="445"/>
    </row>
    <row r="2277" spans="1:16">
      <c r="A2277" s="595" t="s">
        <v>7433</v>
      </c>
      <c r="B2277" s="595" t="s">
        <v>17266</v>
      </c>
      <c r="C2277" s="445"/>
      <c r="D2277" s="445"/>
      <c r="E2277" s="445"/>
      <c r="F2277" s="445"/>
      <c r="G2277" s="445"/>
      <c r="H2277" s="445"/>
      <c r="I2277" s="445"/>
      <c r="J2277" s="445"/>
      <c r="K2277" s="445"/>
      <c r="L2277" s="445"/>
      <c r="M2277" s="445"/>
      <c r="N2277" s="445"/>
      <c r="O2277" s="445"/>
      <c r="P2277" s="445"/>
    </row>
    <row r="2278" spans="1:16">
      <c r="A2278" s="595" t="s">
        <v>2031</v>
      </c>
      <c r="B2278" s="595" t="s">
        <v>17267</v>
      </c>
      <c r="C2278" s="595" t="s">
        <v>8295</v>
      </c>
      <c r="D2278" s="445"/>
      <c r="E2278" s="445"/>
      <c r="F2278" s="445"/>
      <c r="G2278" s="445"/>
      <c r="H2278" s="445"/>
      <c r="I2278" s="445"/>
      <c r="J2278" s="445"/>
      <c r="K2278" s="445"/>
      <c r="L2278" s="445"/>
      <c r="M2278" s="445"/>
      <c r="N2278" s="445"/>
      <c r="O2278" s="445"/>
      <c r="P2278" s="445"/>
    </row>
    <row r="2279" spans="1:16">
      <c r="A2279" s="595" t="s">
        <v>1865</v>
      </c>
      <c r="B2279" s="595" t="s">
        <v>16698</v>
      </c>
      <c r="C2279" s="595" t="s">
        <v>9399</v>
      </c>
      <c r="D2279" s="595" t="s">
        <v>14400</v>
      </c>
      <c r="E2279" s="445"/>
      <c r="F2279" s="445"/>
      <c r="G2279" s="445"/>
      <c r="H2279" s="445"/>
      <c r="I2279" s="445"/>
      <c r="J2279" s="445"/>
      <c r="K2279" s="445"/>
      <c r="L2279" s="445"/>
      <c r="M2279" s="445"/>
      <c r="N2279" s="445"/>
      <c r="O2279" s="445"/>
      <c r="P2279" s="445"/>
    </row>
    <row r="2280" spans="1:16">
      <c r="A2280" s="595" t="s">
        <v>7377</v>
      </c>
      <c r="B2280" s="595" t="s">
        <v>15388</v>
      </c>
      <c r="C2280" s="445"/>
      <c r="D2280" s="445"/>
      <c r="E2280" s="445"/>
      <c r="F2280" s="445"/>
      <c r="G2280" s="445"/>
      <c r="H2280" s="445"/>
      <c r="I2280" s="445"/>
      <c r="J2280" s="445"/>
      <c r="K2280" s="445"/>
      <c r="L2280" s="445"/>
      <c r="M2280" s="445"/>
      <c r="N2280" s="445"/>
      <c r="O2280" s="445"/>
      <c r="P2280" s="445"/>
    </row>
    <row r="2281" spans="1:16">
      <c r="A2281" s="595" t="s">
        <v>17268</v>
      </c>
      <c r="B2281" s="595" t="s">
        <v>559</v>
      </c>
      <c r="C2281" s="445"/>
      <c r="D2281" s="445"/>
      <c r="E2281" s="445"/>
      <c r="F2281" s="445"/>
      <c r="G2281" s="445"/>
      <c r="H2281" s="445"/>
      <c r="I2281" s="445"/>
      <c r="J2281" s="445"/>
      <c r="K2281" s="445"/>
      <c r="L2281" s="445"/>
      <c r="M2281" s="445"/>
      <c r="N2281" s="445"/>
      <c r="O2281" s="445"/>
      <c r="P2281" s="445"/>
    </row>
    <row r="2282" spans="1:16">
      <c r="A2282" s="595" t="s">
        <v>17270</v>
      </c>
      <c r="B2282" s="595" t="s">
        <v>17272</v>
      </c>
      <c r="C2282" s="595" t="s">
        <v>9793</v>
      </c>
      <c r="D2282" s="595" t="s">
        <v>5934</v>
      </c>
      <c r="E2282" s="445"/>
      <c r="F2282" s="445"/>
      <c r="G2282" s="445"/>
      <c r="H2282" s="445"/>
      <c r="I2282" s="445"/>
      <c r="J2282" s="445"/>
      <c r="K2282" s="445"/>
      <c r="L2282" s="445"/>
      <c r="M2282" s="445"/>
      <c r="N2282" s="445"/>
      <c r="O2282" s="445"/>
      <c r="P2282" s="445"/>
    </row>
    <row r="2283" spans="1:16">
      <c r="A2283" s="595" t="s">
        <v>16534</v>
      </c>
      <c r="B2283" s="595" t="s">
        <v>14420</v>
      </c>
      <c r="C2283" s="595" t="s">
        <v>7712</v>
      </c>
      <c r="D2283" s="445"/>
      <c r="E2283" s="445"/>
      <c r="F2283" s="445"/>
      <c r="G2283" s="445"/>
      <c r="H2283" s="445"/>
      <c r="I2283" s="445"/>
      <c r="J2283" s="445"/>
      <c r="K2283" s="445"/>
      <c r="L2283" s="445"/>
      <c r="M2283" s="445"/>
      <c r="N2283" s="445"/>
      <c r="O2283" s="445"/>
      <c r="P2283" s="445"/>
    </row>
    <row r="2284" spans="1:16">
      <c r="A2284" s="595" t="s">
        <v>17277</v>
      </c>
      <c r="B2284" s="595" t="s">
        <v>10189</v>
      </c>
      <c r="C2284" s="595" t="s">
        <v>7886</v>
      </c>
      <c r="D2284" s="445"/>
      <c r="E2284" s="445"/>
      <c r="F2284" s="445"/>
      <c r="G2284" s="445"/>
      <c r="H2284" s="445"/>
      <c r="I2284" s="445"/>
      <c r="J2284" s="445"/>
      <c r="K2284" s="445"/>
      <c r="L2284" s="445"/>
      <c r="M2284" s="445"/>
      <c r="N2284" s="445"/>
      <c r="O2284" s="445"/>
      <c r="P2284" s="445"/>
    </row>
    <row r="2285" spans="1:16">
      <c r="A2285" s="595" t="s">
        <v>6610</v>
      </c>
      <c r="B2285" s="595" t="s">
        <v>17278</v>
      </c>
      <c r="C2285" s="595" t="s">
        <v>8423</v>
      </c>
      <c r="D2285" s="595" t="s">
        <v>11671</v>
      </c>
      <c r="E2285" s="595" t="s">
        <v>15125</v>
      </c>
      <c r="F2285" s="445" t="s">
        <v>2645</v>
      </c>
      <c r="G2285" s="445"/>
      <c r="H2285" s="445"/>
      <c r="I2285" s="445"/>
      <c r="J2285" s="445"/>
      <c r="K2285" s="445"/>
      <c r="L2285" s="445"/>
      <c r="M2285" s="445"/>
      <c r="N2285" s="445"/>
      <c r="O2285" s="445"/>
      <c r="P2285" s="445"/>
    </row>
    <row r="2286" spans="1:16">
      <c r="A2286" s="595" t="s">
        <v>6219</v>
      </c>
      <c r="B2286" s="595" t="s">
        <v>6457</v>
      </c>
      <c r="C2286" s="445"/>
      <c r="D2286" s="445"/>
      <c r="E2286" s="445"/>
      <c r="F2286" s="445"/>
      <c r="G2286" s="445"/>
      <c r="H2286" s="445"/>
      <c r="I2286" s="445"/>
      <c r="J2286" s="445"/>
      <c r="K2286" s="445"/>
      <c r="L2286" s="445"/>
      <c r="M2286" s="445"/>
      <c r="N2286" s="445"/>
      <c r="O2286" s="445"/>
      <c r="P2286" s="445"/>
    </row>
    <row r="2287" spans="1:16">
      <c r="A2287" s="595" t="s">
        <v>17279</v>
      </c>
      <c r="B2287" s="595" t="s">
        <v>6769</v>
      </c>
      <c r="C2287" s="595" t="s">
        <v>2487</v>
      </c>
      <c r="D2287" s="595" t="s">
        <v>17280</v>
      </c>
      <c r="E2287" s="445"/>
      <c r="F2287" s="445"/>
      <c r="G2287" s="445"/>
      <c r="H2287" s="445"/>
      <c r="I2287" s="445"/>
      <c r="J2287" s="445"/>
      <c r="K2287" s="445"/>
      <c r="L2287" s="445"/>
      <c r="M2287" s="445"/>
      <c r="N2287" s="445"/>
      <c r="O2287" s="445"/>
      <c r="P2287" s="445"/>
    </row>
    <row r="2288" spans="1:16">
      <c r="A2288" s="595" t="s">
        <v>17281</v>
      </c>
      <c r="B2288" s="595" t="s">
        <v>17071</v>
      </c>
      <c r="C2288" s="445" t="s">
        <v>2645</v>
      </c>
      <c r="D2288" s="445"/>
      <c r="E2288" s="445"/>
      <c r="F2288" s="445"/>
      <c r="G2288" s="445"/>
      <c r="H2288" s="445"/>
      <c r="I2288" s="445"/>
      <c r="J2288" s="445"/>
      <c r="K2288" s="445"/>
      <c r="L2288" s="445"/>
      <c r="M2288" s="445"/>
      <c r="N2288" s="445"/>
      <c r="O2288" s="445"/>
      <c r="P2288" s="445"/>
    </row>
    <row r="2289" spans="1:16">
      <c r="A2289" s="595" t="s">
        <v>6335</v>
      </c>
      <c r="B2289" s="595" t="s">
        <v>11956</v>
      </c>
      <c r="C2289" s="595" t="s">
        <v>14432</v>
      </c>
      <c r="D2289" s="595" t="s">
        <v>17282</v>
      </c>
      <c r="E2289" s="595" t="s">
        <v>13283</v>
      </c>
      <c r="F2289" s="445"/>
      <c r="G2289" s="445"/>
      <c r="H2289" s="445"/>
      <c r="I2289" s="445"/>
      <c r="J2289" s="445"/>
      <c r="K2289" s="445"/>
      <c r="L2289" s="445"/>
      <c r="M2289" s="445"/>
      <c r="N2289" s="445"/>
      <c r="O2289" s="445"/>
      <c r="P2289" s="445"/>
    </row>
    <row r="2290" spans="1:16">
      <c r="A2290" s="595" t="s">
        <v>11538</v>
      </c>
      <c r="B2290" s="595" t="s">
        <v>17283</v>
      </c>
      <c r="C2290" s="595" t="s">
        <v>17285</v>
      </c>
      <c r="D2290" s="595" t="s">
        <v>12789</v>
      </c>
      <c r="E2290" s="595" t="s">
        <v>17287</v>
      </c>
      <c r="F2290" s="445" t="s">
        <v>2645</v>
      </c>
      <c r="G2290" s="445"/>
      <c r="H2290" s="445"/>
      <c r="I2290" s="445"/>
      <c r="J2290" s="445"/>
      <c r="K2290" s="445"/>
      <c r="L2290" s="445"/>
      <c r="M2290" s="445"/>
      <c r="N2290" s="445"/>
      <c r="O2290" s="445"/>
      <c r="P2290" s="445"/>
    </row>
    <row r="2291" spans="1:16">
      <c r="A2291" s="595" t="s">
        <v>14869</v>
      </c>
      <c r="B2291" s="595" t="s">
        <v>6049</v>
      </c>
      <c r="C2291" s="595" t="s">
        <v>17288</v>
      </c>
      <c r="D2291" s="595" t="s">
        <v>8111</v>
      </c>
      <c r="E2291" s="445"/>
      <c r="F2291" s="445"/>
      <c r="G2291" s="445"/>
      <c r="H2291" s="445"/>
      <c r="I2291" s="445"/>
      <c r="J2291" s="445"/>
      <c r="K2291" s="445"/>
      <c r="L2291" s="445"/>
      <c r="M2291" s="445"/>
      <c r="N2291" s="445"/>
      <c r="O2291" s="445"/>
      <c r="P2291" s="445"/>
    </row>
    <row r="2292" spans="1:16">
      <c r="A2292" s="595" t="s">
        <v>12070</v>
      </c>
      <c r="B2292" s="595" t="s">
        <v>9899</v>
      </c>
      <c r="C2292" s="445"/>
      <c r="D2292" s="445"/>
      <c r="E2292" s="445"/>
      <c r="F2292" s="445"/>
      <c r="G2292" s="445"/>
      <c r="H2292" s="445"/>
      <c r="I2292" s="445"/>
      <c r="J2292" s="445"/>
      <c r="K2292" s="445"/>
      <c r="L2292" s="445"/>
      <c r="M2292" s="445"/>
      <c r="N2292" s="445"/>
      <c r="O2292" s="445"/>
      <c r="P2292" s="445"/>
    </row>
    <row r="2293" spans="1:16">
      <c r="A2293" s="595" t="s">
        <v>10445</v>
      </c>
      <c r="B2293" s="595" t="s">
        <v>9425</v>
      </c>
      <c r="C2293" s="445"/>
      <c r="D2293" s="445"/>
      <c r="E2293" s="445"/>
      <c r="F2293" s="445"/>
      <c r="G2293" s="445"/>
      <c r="H2293" s="445"/>
      <c r="I2293" s="445"/>
      <c r="J2293" s="445"/>
      <c r="K2293" s="445"/>
      <c r="L2293" s="445"/>
      <c r="M2293" s="445"/>
      <c r="N2293" s="445"/>
      <c r="O2293" s="445"/>
      <c r="P2293" s="445"/>
    </row>
    <row r="2294" spans="1:16">
      <c r="A2294" s="595" t="s">
        <v>17289</v>
      </c>
      <c r="B2294" s="595" t="s">
        <v>15111</v>
      </c>
      <c r="C2294" s="445"/>
      <c r="D2294" s="445"/>
      <c r="E2294" s="445"/>
      <c r="F2294" s="445"/>
      <c r="G2294" s="445"/>
      <c r="H2294" s="445"/>
      <c r="I2294" s="445"/>
      <c r="J2294" s="445"/>
      <c r="K2294" s="445"/>
      <c r="L2294" s="445"/>
      <c r="M2294" s="445"/>
      <c r="N2294" s="445"/>
      <c r="O2294" s="445"/>
      <c r="P2294" s="445"/>
    </row>
    <row r="2295" spans="1:16">
      <c r="A2295" s="595" t="s">
        <v>17290</v>
      </c>
      <c r="B2295" s="595" t="s">
        <v>8877</v>
      </c>
      <c r="C2295" s="445"/>
      <c r="D2295" s="445"/>
      <c r="E2295" s="445"/>
      <c r="F2295" s="445"/>
      <c r="G2295" s="445"/>
      <c r="H2295" s="445"/>
      <c r="I2295" s="445"/>
      <c r="J2295" s="445"/>
      <c r="K2295" s="445"/>
      <c r="L2295" s="445"/>
      <c r="M2295" s="445"/>
      <c r="N2295" s="445"/>
      <c r="O2295" s="445"/>
      <c r="P2295" s="445"/>
    </row>
    <row r="2296" spans="1:16">
      <c r="A2296" s="595" t="s">
        <v>2709</v>
      </c>
      <c r="B2296" s="595" t="s">
        <v>15096</v>
      </c>
      <c r="C2296" s="445"/>
      <c r="D2296" s="445"/>
      <c r="E2296" s="445"/>
      <c r="F2296" s="445"/>
      <c r="G2296" s="445"/>
      <c r="H2296" s="445"/>
      <c r="I2296" s="445"/>
      <c r="J2296" s="445"/>
      <c r="K2296" s="445"/>
      <c r="L2296" s="445"/>
      <c r="M2296" s="445"/>
      <c r="N2296" s="445"/>
      <c r="O2296" s="445"/>
      <c r="P2296" s="445"/>
    </row>
    <row r="2297" spans="1:16">
      <c r="A2297" s="595" t="s">
        <v>13744</v>
      </c>
      <c r="B2297" s="595" t="s">
        <v>16074</v>
      </c>
      <c r="C2297" s="445"/>
      <c r="D2297" s="445"/>
      <c r="E2297" s="445"/>
      <c r="F2297" s="445"/>
      <c r="G2297" s="445"/>
      <c r="H2297" s="445"/>
      <c r="I2297" s="445"/>
      <c r="J2297" s="445"/>
      <c r="K2297" s="445"/>
      <c r="L2297" s="445"/>
      <c r="M2297" s="445"/>
      <c r="N2297" s="445"/>
      <c r="O2297" s="445"/>
      <c r="P2297" s="445"/>
    </row>
    <row r="2298" spans="1:16">
      <c r="A2298" s="595" t="s">
        <v>10197</v>
      </c>
      <c r="B2298" s="595" t="s">
        <v>14748</v>
      </c>
      <c r="C2298" s="445"/>
      <c r="D2298" s="445"/>
      <c r="E2298" s="445"/>
      <c r="F2298" s="445"/>
      <c r="G2298" s="445"/>
      <c r="H2298" s="445"/>
      <c r="I2298" s="445"/>
      <c r="J2298" s="445"/>
      <c r="K2298" s="445"/>
      <c r="L2298" s="445"/>
      <c r="M2298" s="445"/>
      <c r="N2298" s="445"/>
      <c r="O2298" s="445"/>
      <c r="P2298" s="445"/>
    </row>
    <row r="2299" spans="1:16">
      <c r="A2299" s="595" t="s">
        <v>2974</v>
      </c>
      <c r="B2299" s="595" t="s">
        <v>16071</v>
      </c>
      <c r="C2299" s="445"/>
      <c r="D2299" s="445"/>
      <c r="E2299" s="445"/>
      <c r="F2299" s="445"/>
      <c r="G2299" s="445"/>
      <c r="H2299" s="445"/>
      <c r="I2299" s="445"/>
      <c r="J2299" s="445"/>
      <c r="K2299" s="445"/>
      <c r="L2299" s="445"/>
      <c r="M2299" s="445"/>
      <c r="N2299" s="445"/>
      <c r="O2299" s="445"/>
      <c r="P2299" s="445"/>
    </row>
    <row r="2300" spans="1:16">
      <c r="A2300" s="595" t="s">
        <v>16443</v>
      </c>
      <c r="B2300" s="595" t="s">
        <v>4321</v>
      </c>
      <c r="C2300" s="445"/>
      <c r="D2300" s="445"/>
      <c r="E2300" s="445"/>
      <c r="F2300" s="445"/>
      <c r="G2300" s="445"/>
      <c r="H2300" s="445"/>
      <c r="I2300" s="445"/>
      <c r="J2300" s="445"/>
      <c r="K2300" s="445"/>
      <c r="L2300" s="445"/>
      <c r="M2300" s="445"/>
      <c r="N2300" s="445"/>
      <c r="O2300" s="445"/>
      <c r="P2300" s="445"/>
    </row>
    <row r="2301" spans="1:16">
      <c r="A2301" s="595" t="s">
        <v>17291</v>
      </c>
      <c r="B2301" s="595" t="s">
        <v>6509</v>
      </c>
      <c r="C2301" s="595" t="s">
        <v>1930</v>
      </c>
      <c r="D2301" s="445"/>
      <c r="E2301" s="445"/>
      <c r="F2301" s="445"/>
      <c r="G2301" s="445"/>
      <c r="H2301" s="445"/>
      <c r="I2301" s="445"/>
      <c r="J2301" s="445"/>
      <c r="K2301" s="445"/>
      <c r="L2301" s="445"/>
      <c r="M2301" s="445"/>
      <c r="N2301" s="445"/>
      <c r="O2301" s="445"/>
      <c r="P2301" s="445"/>
    </row>
    <row r="2302" spans="1:16">
      <c r="A2302" s="595" t="s">
        <v>17293</v>
      </c>
      <c r="B2302" s="595" t="s">
        <v>5249</v>
      </c>
      <c r="C2302" s="595" t="s">
        <v>10782</v>
      </c>
      <c r="D2302" s="595" t="s">
        <v>8898</v>
      </c>
      <c r="E2302" s="445"/>
      <c r="F2302" s="445"/>
      <c r="G2302" s="445"/>
      <c r="H2302" s="445"/>
      <c r="I2302" s="445"/>
      <c r="J2302" s="445"/>
      <c r="K2302" s="445"/>
      <c r="L2302" s="445"/>
      <c r="M2302" s="445"/>
      <c r="N2302" s="445"/>
      <c r="O2302" s="445"/>
      <c r="P2302" s="445"/>
    </row>
    <row r="2303" spans="1:16">
      <c r="A2303" s="595" t="s">
        <v>13206</v>
      </c>
      <c r="B2303" s="595" t="s">
        <v>17295</v>
      </c>
      <c r="C2303" s="445"/>
      <c r="D2303" s="445"/>
      <c r="E2303" s="445"/>
      <c r="F2303" s="445"/>
      <c r="G2303" s="445"/>
      <c r="H2303" s="445"/>
      <c r="I2303" s="445"/>
      <c r="J2303" s="445"/>
      <c r="K2303" s="445"/>
      <c r="L2303" s="445"/>
      <c r="M2303" s="445"/>
      <c r="N2303" s="445"/>
      <c r="O2303" s="445"/>
      <c r="P2303" s="445"/>
    </row>
    <row r="2304" spans="1:16">
      <c r="A2304" s="595" t="s">
        <v>17296</v>
      </c>
      <c r="B2304" s="595" t="s">
        <v>119</v>
      </c>
      <c r="C2304" s="595" t="s">
        <v>11417</v>
      </c>
      <c r="D2304" s="445"/>
      <c r="E2304" s="445"/>
      <c r="F2304" s="445"/>
      <c r="G2304" s="445"/>
      <c r="H2304" s="445"/>
      <c r="I2304" s="445"/>
      <c r="J2304" s="445"/>
      <c r="K2304" s="445"/>
      <c r="L2304" s="445"/>
      <c r="M2304" s="445"/>
      <c r="N2304" s="445"/>
      <c r="O2304" s="445"/>
      <c r="P2304" s="445"/>
    </row>
    <row r="2305" spans="1:16">
      <c r="A2305" s="595" t="s">
        <v>10862</v>
      </c>
      <c r="B2305" s="595" t="s">
        <v>17297</v>
      </c>
      <c r="C2305" s="595" t="s">
        <v>17298</v>
      </c>
      <c r="D2305" s="595" t="s">
        <v>15495</v>
      </c>
      <c r="E2305" s="595" t="s">
        <v>12068</v>
      </c>
      <c r="F2305" s="445"/>
      <c r="G2305" s="445"/>
      <c r="H2305" s="445"/>
      <c r="I2305" s="445"/>
      <c r="J2305" s="445"/>
      <c r="K2305" s="445"/>
      <c r="L2305" s="445"/>
      <c r="M2305" s="445"/>
      <c r="N2305" s="445"/>
      <c r="O2305" s="445"/>
      <c r="P2305" s="445"/>
    </row>
    <row r="2306" spans="1:16">
      <c r="A2306" s="595" t="s">
        <v>3963</v>
      </c>
      <c r="B2306" s="595" t="s">
        <v>17299</v>
      </c>
      <c r="C2306" s="595" t="s">
        <v>8372</v>
      </c>
      <c r="D2306" s="595" t="s">
        <v>17300</v>
      </c>
      <c r="E2306" s="445"/>
      <c r="F2306" s="445"/>
      <c r="G2306" s="445"/>
      <c r="H2306" s="445"/>
      <c r="I2306" s="445"/>
      <c r="J2306" s="445"/>
      <c r="K2306" s="445"/>
      <c r="L2306" s="445"/>
      <c r="M2306" s="445"/>
      <c r="N2306" s="445"/>
      <c r="O2306" s="445"/>
      <c r="P2306" s="445"/>
    </row>
    <row r="2307" spans="1:16">
      <c r="A2307" s="595" t="s">
        <v>17301</v>
      </c>
      <c r="B2307" s="595" t="s">
        <v>16351</v>
      </c>
      <c r="C2307" s="595" t="s">
        <v>9654</v>
      </c>
      <c r="D2307" s="595" t="s">
        <v>4931</v>
      </c>
      <c r="E2307" s="595" t="s">
        <v>17302</v>
      </c>
      <c r="F2307" s="445"/>
      <c r="G2307" s="445"/>
      <c r="H2307" s="445"/>
      <c r="I2307" s="445"/>
      <c r="J2307" s="445"/>
      <c r="K2307" s="445"/>
      <c r="L2307" s="445"/>
      <c r="M2307" s="445"/>
      <c r="N2307" s="445"/>
      <c r="O2307" s="445"/>
      <c r="P2307" s="445"/>
    </row>
    <row r="2308" spans="1:16">
      <c r="A2308" s="595" t="s">
        <v>17304</v>
      </c>
      <c r="B2308" s="595" t="s">
        <v>14448</v>
      </c>
      <c r="C2308" s="595" t="s">
        <v>17305</v>
      </c>
      <c r="D2308" s="595" t="s">
        <v>17307</v>
      </c>
      <c r="E2308" s="445"/>
      <c r="F2308" s="445"/>
      <c r="G2308" s="445"/>
      <c r="H2308" s="445"/>
      <c r="I2308" s="445"/>
      <c r="J2308" s="445"/>
      <c r="K2308" s="445"/>
      <c r="L2308" s="445"/>
      <c r="M2308" s="445"/>
      <c r="N2308" s="445"/>
      <c r="O2308" s="445"/>
      <c r="P2308" s="445"/>
    </row>
    <row r="2309" spans="1:16">
      <c r="A2309" s="595" t="s">
        <v>17308</v>
      </c>
      <c r="B2309" s="595" t="s">
        <v>3472</v>
      </c>
      <c r="C2309" s="595" t="s">
        <v>15335</v>
      </c>
      <c r="D2309" s="445"/>
      <c r="E2309" s="445"/>
      <c r="F2309" s="445"/>
      <c r="G2309" s="445"/>
      <c r="H2309" s="445"/>
      <c r="I2309" s="445"/>
      <c r="J2309" s="445"/>
      <c r="K2309" s="445"/>
      <c r="L2309" s="445"/>
      <c r="M2309" s="445"/>
      <c r="N2309" s="445"/>
      <c r="O2309" s="445"/>
      <c r="P2309" s="445"/>
    </row>
    <row r="2310" spans="1:16">
      <c r="A2310" s="595" t="s">
        <v>16765</v>
      </c>
      <c r="B2310" s="595" t="s">
        <v>17309</v>
      </c>
      <c r="C2310" s="595" t="s">
        <v>17312</v>
      </c>
      <c r="D2310" s="595" t="s">
        <v>8087</v>
      </c>
      <c r="E2310" s="445"/>
      <c r="F2310" s="445"/>
      <c r="G2310" s="445"/>
      <c r="H2310" s="445"/>
      <c r="I2310" s="445"/>
      <c r="J2310" s="445"/>
      <c r="K2310" s="445"/>
      <c r="L2310" s="445"/>
      <c r="M2310" s="445"/>
      <c r="N2310" s="445"/>
      <c r="O2310" s="445"/>
      <c r="P2310" s="445"/>
    </row>
    <row r="2311" spans="1:16">
      <c r="A2311" s="595" t="s">
        <v>17313</v>
      </c>
      <c r="B2311" s="595" t="s">
        <v>3018</v>
      </c>
      <c r="C2311" s="595" t="s">
        <v>17314</v>
      </c>
      <c r="D2311" s="445"/>
      <c r="E2311" s="445"/>
      <c r="F2311" s="445"/>
      <c r="G2311" s="445"/>
      <c r="H2311" s="445"/>
      <c r="I2311" s="445"/>
      <c r="J2311" s="445"/>
      <c r="K2311" s="445"/>
      <c r="L2311" s="445"/>
      <c r="M2311" s="445"/>
      <c r="N2311" s="445"/>
      <c r="O2311" s="445"/>
      <c r="P2311" s="445"/>
    </row>
    <row r="2312" spans="1:16">
      <c r="A2312" s="595" t="s">
        <v>15456</v>
      </c>
      <c r="B2312" s="595" t="s">
        <v>5888</v>
      </c>
      <c r="C2312" s="445"/>
      <c r="D2312" s="445"/>
      <c r="E2312" s="445"/>
      <c r="F2312" s="445"/>
      <c r="G2312" s="445"/>
      <c r="H2312" s="445"/>
      <c r="I2312" s="445"/>
      <c r="J2312" s="445"/>
      <c r="K2312" s="445"/>
      <c r="L2312" s="445"/>
      <c r="M2312" s="445"/>
      <c r="N2312" s="445"/>
      <c r="O2312" s="445"/>
      <c r="P2312" s="445"/>
    </row>
    <row r="2313" spans="1:16">
      <c r="A2313" s="595" t="s">
        <v>5098</v>
      </c>
      <c r="B2313" s="595" t="s">
        <v>14800</v>
      </c>
      <c r="C2313" s="595" t="s">
        <v>15089</v>
      </c>
      <c r="D2313" s="445"/>
      <c r="E2313" s="445"/>
      <c r="F2313" s="445"/>
      <c r="G2313" s="445"/>
      <c r="H2313" s="445"/>
      <c r="I2313" s="445"/>
      <c r="J2313" s="445"/>
      <c r="K2313" s="445"/>
      <c r="L2313" s="445"/>
      <c r="M2313" s="445"/>
      <c r="N2313" s="445"/>
      <c r="O2313" s="445"/>
      <c r="P2313" s="445"/>
    </row>
    <row r="2314" spans="1:16">
      <c r="A2314" s="595" t="s">
        <v>13402</v>
      </c>
      <c r="B2314" s="595" t="s">
        <v>9189</v>
      </c>
      <c r="C2314" s="595" t="s">
        <v>10482</v>
      </c>
      <c r="D2314" s="595" t="s">
        <v>15497</v>
      </c>
      <c r="E2314" s="595" t="s">
        <v>7883</v>
      </c>
      <c r="F2314" s="445"/>
      <c r="G2314" s="445"/>
      <c r="H2314" s="445"/>
      <c r="I2314" s="445"/>
      <c r="J2314" s="445"/>
      <c r="K2314" s="445"/>
      <c r="L2314" s="445"/>
      <c r="M2314" s="445"/>
      <c r="N2314" s="445"/>
      <c r="O2314" s="445"/>
      <c r="P2314" s="445"/>
    </row>
    <row r="2315" spans="1:16">
      <c r="A2315" s="595" t="s">
        <v>5282</v>
      </c>
      <c r="B2315" s="595" t="s">
        <v>17315</v>
      </c>
      <c r="C2315" s="595" t="s">
        <v>9720</v>
      </c>
      <c r="D2315" s="445"/>
      <c r="E2315" s="445"/>
      <c r="F2315" s="445"/>
      <c r="G2315" s="445"/>
      <c r="H2315" s="445"/>
      <c r="I2315" s="445"/>
      <c r="J2315" s="445"/>
      <c r="K2315" s="445"/>
      <c r="L2315" s="445"/>
      <c r="M2315" s="445"/>
      <c r="N2315" s="445"/>
      <c r="O2315" s="445"/>
      <c r="P2315" s="445"/>
    </row>
    <row r="2316" spans="1:16">
      <c r="A2316" s="595" t="s">
        <v>17316</v>
      </c>
      <c r="B2316" s="595" t="s">
        <v>17317</v>
      </c>
      <c r="C2316" s="595" t="s">
        <v>17319</v>
      </c>
      <c r="D2316" s="595" t="s">
        <v>17320</v>
      </c>
      <c r="E2316" s="595" t="s">
        <v>17322</v>
      </c>
      <c r="F2316" s="445"/>
      <c r="G2316" s="445"/>
      <c r="H2316" s="445"/>
      <c r="I2316" s="445"/>
      <c r="J2316" s="445"/>
      <c r="K2316" s="445"/>
      <c r="L2316" s="445"/>
      <c r="M2316" s="445"/>
      <c r="N2316" s="445"/>
      <c r="O2316" s="445"/>
      <c r="P2316" s="445"/>
    </row>
    <row r="2317" spans="1:16">
      <c r="A2317" s="595" t="s">
        <v>17323</v>
      </c>
      <c r="B2317" s="595" t="s">
        <v>15128</v>
      </c>
      <c r="C2317" s="595" t="s">
        <v>13627</v>
      </c>
      <c r="D2317" s="595" t="s">
        <v>14587</v>
      </c>
      <c r="E2317" s="445"/>
      <c r="F2317" s="445"/>
      <c r="G2317" s="445"/>
      <c r="H2317" s="445"/>
      <c r="I2317" s="445"/>
      <c r="J2317" s="445"/>
      <c r="K2317" s="445"/>
      <c r="L2317" s="445"/>
      <c r="M2317" s="445"/>
      <c r="N2317" s="445"/>
      <c r="O2317" s="445"/>
      <c r="P2317" s="445"/>
    </row>
    <row r="2318" spans="1:16">
      <c r="A2318" s="595" t="s">
        <v>14013</v>
      </c>
      <c r="B2318" s="595" t="s">
        <v>17324</v>
      </c>
      <c r="C2318" s="445"/>
      <c r="D2318" s="445"/>
      <c r="E2318" s="445"/>
      <c r="F2318" s="445"/>
      <c r="G2318" s="445"/>
      <c r="H2318" s="445"/>
      <c r="I2318" s="445"/>
      <c r="J2318" s="445"/>
      <c r="K2318" s="445"/>
      <c r="L2318" s="445"/>
      <c r="M2318" s="445"/>
      <c r="N2318" s="445"/>
      <c r="O2318" s="445"/>
      <c r="P2318" s="445"/>
    </row>
    <row r="2319" spans="1:16">
      <c r="A2319" s="595" t="s">
        <v>17325</v>
      </c>
      <c r="B2319" s="595" t="s">
        <v>17326</v>
      </c>
      <c r="C2319" s="595" t="s">
        <v>3356</v>
      </c>
      <c r="D2319" s="595" t="s">
        <v>10201</v>
      </c>
      <c r="E2319" s="595" t="s">
        <v>17327</v>
      </c>
      <c r="F2319" s="595" t="s">
        <v>8011</v>
      </c>
      <c r="G2319" s="445"/>
      <c r="H2319" s="445"/>
      <c r="I2319" s="445"/>
      <c r="J2319" s="445"/>
      <c r="K2319" s="445"/>
      <c r="L2319" s="445"/>
      <c r="M2319" s="445"/>
      <c r="N2319" s="445"/>
      <c r="O2319" s="445"/>
      <c r="P2319" s="445"/>
    </row>
    <row r="2320" spans="1:16">
      <c r="A2320" s="595" t="s">
        <v>3934</v>
      </c>
      <c r="B2320" s="595" t="s">
        <v>15128</v>
      </c>
      <c r="C2320" s="445"/>
      <c r="D2320" s="445"/>
      <c r="E2320" s="445"/>
      <c r="F2320" s="445"/>
      <c r="G2320" s="445"/>
      <c r="H2320" s="445"/>
      <c r="I2320" s="445"/>
      <c r="J2320" s="445"/>
      <c r="K2320" s="445"/>
      <c r="L2320" s="445"/>
      <c r="M2320" s="445"/>
      <c r="N2320" s="445"/>
      <c r="O2320" s="445"/>
      <c r="P2320" s="445"/>
    </row>
    <row r="2321" spans="1:16">
      <c r="A2321" s="595" t="s">
        <v>9821</v>
      </c>
      <c r="B2321" s="595" t="s">
        <v>1614</v>
      </c>
      <c r="C2321" s="595" t="s">
        <v>9585</v>
      </c>
      <c r="D2321" s="445"/>
      <c r="E2321" s="445"/>
      <c r="F2321" s="445"/>
      <c r="G2321" s="445"/>
      <c r="H2321" s="445"/>
      <c r="I2321" s="445"/>
      <c r="J2321" s="445"/>
      <c r="K2321" s="445"/>
      <c r="L2321" s="445"/>
      <c r="M2321" s="445"/>
      <c r="N2321" s="445"/>
      <c r="O2321" s="445"/>
      <c r="P2321" s="445"/>
    </row>
    <row r="2322" spans="1:16">
      <c r="A2322" s="595" t="s">
        <v>17328</v>
      </c>
      <c r="B2322" s="595" t="s">
        <v>9895</v>
      </c>
      <c r="C2322" s="445"/>
      <c r="D2322" s="445"/>
      <c r="E2322" s="445"/>
      <c r="F2322" s="445"/>
      <c r="G2322" s="445"/>
      <c r="H2322" s="445"/>
      <c r="I2322" s="445"/>
      <c r="J2322" s="445"/>
      <c r="K2322" s="445"/>
      <c r="L2322" s="445"/>
      <c r="M2322" s="445"/>
      <c r="N2322" s="445"/>
      <c r="O2322" s="445"/>
      <c r="P2322" s="445"/>
    </row>
    <row r="2323" spans="1:16">
      <c r="A2323" s="595" t="s">
        <v>7673</v>
      </c>
      <c r="B2323" s="595" t="s">
        <v>17329</v>
      </c>
      <c r="C2323" s="595" t="s">
        <v>16641</v>
      </c>
      <c r="D2323" s="595" t="s">
        <v>13009</v>
      </c>
      <c r="E2323" s="445"/>
      <c r="F2323" s="445"/>
      <c r="G2323" s="445"/>
      <c r="H2323" s="445"/>
      <c r="I2323" s="445"/>
      <c r="J2323" s="445"/>
      <c r="K2323" s="445"/>
      <c r="L2323" s="445"/>
      <c r="M2323" s="445"/>
      <c r="N2323" s="445"/>
      <c r="O2323" s="445"/>
      <c r="P2323" s="445"/>
    </row>
    <row r="2324" spans="1:16">
      <c r="A2324" s="595" t="s">
        <v>17330</v>
      </c>
      <c r="B2324" s="595" t="s">
        <v>17331</v>
      </c>
      <c r="C2324" s="595" t="s">
        <v>17334</v>
      </c>
      <c r="D2324" s="595" t="s">
        <v>17335</v>
      </c>
      <c r="E2324" s="445"/>
      <c r="F2324" s="445"/>
      <c r="G2324" s="445"/>
      <c r="H2324" s="445"/>
      <c r="I2324" s="445"/>
      <c r="J2324" s="445"/>
      <c r="K2324" s="445"/>
      <c r="L2324" s="445"/>
      <c r="M2324" s="445"/>
      <c r="N2324" s="445"/>
      <c r="O2324" s="445"/>
      <c r="P2324" s="445"/>
    </row>
    <row r="2325" spans="1:16">
      <c r="A2325" s="595" t="s">
        <v>3369</v>
      </c>
      <c r="B2325" s="595" t="s">
        <v>11861</v>
      </c>
      <c r="C2325" s="445"/>
      <c r="D2325" s="445"/>
      <c r="E2325" s="445"/>
      <c r="F2325" s="445"/>
      <c r="G2325" s="445"/>
      <c r="H2325" s="445"/>
      <c r="I2325" s="445"/>
      <c r="J2325" s="445"/>
      <c r="K2325" s="445"/>
      <c r="L2325" s="445"/>
      <c r="M2325" s="445"/>
      <c r="N2325" s="445"/>
      <c r="O2325" s="445"/>
      <c r="P2325" s="445"/>
    </row>
    <row r="2326" spans="1:16">
      <c r="A2326" s="595" t="s">
        <v>17336</v>
      </c>
      <c r="B2326" s="595" t="s">
        <v>331</v>
      </c>
      <c r="C2326" s="595" t="s">
        <v>9964</v>
      </c>
      <c r="D2326" s="595" t="s">
        <v>12581</v>
      </c>
      <c r="E2326" s="595" t="s">
        <v>17337</v>
      </c>
      <c r="F2326" s="445"/>
      <c r="G2326" s="445"/>
      <c r="H2326" s="445"/>
      <c r="I2326" s="445"/>
      <c r="J2326" s="445"/>
      <c r="K2326" s="445"/>
      <c r="L2326" s="445"/>
      <c r="M2326" s="445"/>
      <c r="N2326" s="445"/>
      <c r="O2326" s="445"/>
      <c r="P2326" s="445"/>
    </row>
    <row r="2327" spans="1:16">
      <c r="A2327" s="595" t="s">
        <v>17338</v>
      </c>
      <c r="B2327" s="595" t="s">
        <v>17339</v>
      </c>
      <c r="C2327" s="445"/>
      <c r="D2327" s="445"/>
      <c r="E2327" s="445"/>
      <c r="F2327" s="445"/>
      <c r="G2327" s="445"/>
      <c r="H2327" s="445"/>
      <c r="I2327" s="445"/>
      <c r="J2327" s="445"/>
      <c r="K2327" s="445"/>
      <c r="L2327" s="445"/>
      <c r="M2327" s="445"/>
      <c r="N2327" s="445"/>
      <c r="O2327" s="445"/>
      <c r="P2327" s="445"/>
    </row>
    <row r="2328" spans="1:16">
      <c r="A2328" s="595" t="s">
        <v>17340</v>
      </c>
      <c r="B2328" s="595" t="s">
        <v>17341</v>
      </c>
      <c r="C2328" s="595" t="s">
        <v>2103</v>
      </c>
      <c r="D2328" s="595" t="s">
        <v>13655</v>
      </c>
      <c r="E2328" s="595" t="s">
        <v>17342</v>
      </c>
      <c r="F2328" s="595" t="s">
        <v>16200</v>
      </c>
      <c r="G2328" s="445"/>
      <c r="H2328" s="445"/>
      <c r="I2328" s="445"/>
      <c r="J2328" s="445"/>
      <c r="K2328" s="445"/>
      <c r="L2328" s="445"/>
      <c r="M2328" s="445"/>
      <c r="N2328" s="445"/>
      <c r="O2328" s="445"/>
      <c r="P2328" s="445"/>
    </row>
    <row r="2329" spans="1:16">
      <c r="A2329" s="595" t="s">
        <v>6755</v>
      </c>
      <c r="B2329" s="595" t="s">
        <v>17343</v>
      </c>
      <c r="C2329" s="445"/>
      <c r="D2329" s="445"/>
      <c r="E2329" s="445"/>
      <c r="F2329" s="445"/>
      <c r="G2329" s="445"/>
      <c r="H2329" s="445"/>
      <c r="I2329" s="445"/>
      <c r="J2329" s="445"/>
      <c r="K2329" s="445"/>
      <c r="L2329" s="445"/>
      <c r="M2329" s="445"/>
      <c r="N2329" s="445"/>
      <c r="O2329" s="445"/>
      <c r="P2329" s="445"/>
    </row>
    <row r="2330" spans="1:16">
      <c r="A2330" s="595" t="s">
        <v>11432</v>
      </c>
      <c r="B2330" s="595" t="s">
        <v>17344</v>
      </c>
      <c r="C2330" s="595" t="s">
        <v>17345</v>
      </c>
      <c r="D2330" s="595" t="s">
        <v>17347</v>
      </c>
      <c r="E2330" s="445"/>
      <c r="F2330" s="445"/>
      <c r="G2330" s="445"/>
      <c r="H2330" s="445"/>
      <c r="I2330" s="445"/>
      <c r="J2330" s="445"/>
      <c r="K2330" s="445"/>
      <c r="L2330" s="445"/>
      <c r="M2330" s="445"/>
      <c r="N2330" s="445"/>
      <c r="O2330" s="445"/>
      <c r="P2330" s="445"/>
    </row>
    <row r="2331" spans="1:16">
      <c r="A2331" s="595" t="s">
        <v>1121</v>
      </c>
      <c r="B2331" s="595" t="s">
        <v>17348</v>
      </c>
      <c r="C2331" s="445"/>
      <c r="D2331" s="445"/>
      <c r="E2331" s="445"/>
      <c r="F2331" s="445"/>
      <c r="G2331" s="445"/>
      <c r="H2331" s="445"/>
      <c r="I2331" s="445"/>
      <c r="J2331" s="445"/>
      <c r="K2331" s="445"/>
      <c r="L2331" s="445"/>
      <c r="M2331" s="445"/>
      <c r="N2331" s="445"/>
      <c r="O2331" s="445"/>
      <c r="P2331" s="445"/>
    </row>
    <row r="2332" spans="1:16">
      <c r="A2332" s="595" t="s">
        <v>6862</v>
      </c>
      <c r="B2332" s="595" t="s">
        <v>10324</v>
      </c>
      <c r="C2332" s="445"/>
      <c r="D2332" s="445"/>
      <c r="E2332" s="445"/>
      <c r="F2332" s="445"/>
      <c r="G2332" s="445"/>
      <c r="H2332" s="445"/>
      <c r="I2332" s="445"/>
      <c r="J2332" s="445"/>
      <c r="K2332" s="445"/>
      <c r="L2332" s="445"/>
      <c r="M2332" s="445"/>
      <c r="N2332" s="445"/>
      <c r="O2332" s="445"/>
      <c r="P2332" s="445"/>
    </row>
    <row r="2333" spans="1:16">
      <c r="A2333" s="595" t="s">
        <v>547</v>
      </c>
      <c r="B2333" s="595" t="s">
        <v>17349</v>
      </c>
      <c r="C2333" s="595" t="s">
        <v>12616</v>
      </c>
      <c r="D2333" s="595" t="s">
        <v>17028</v>
      </c>
      <c r="E2333" s="445"/>
      <c r="F2333" s="445"/>
      <c r="G2333" s="445"/>
      <c r="H2333" s="445"/>
      <c r="I2333" s="445"/>
      <c r="J2333" s="445"/>
      <c r="K2333" s="445"/>
      <c r="L2333" s="445"/>
      <c r="M2333" s="445"/>
      <c r="N2333" s="445"/>
      <c r="O2333" s="445"/>
      <c r="P2333" s="445"/>
    </row>
    <row r="2334" spans="1:16">
      <c r="A2334" s="595" t="s">
        <v>17351</v>
      </c>
      <c r="B2334" s="595" t="s">
        <v>17353</v>
      </c>
      <c r="C2334" s="595" t="s">
        <v>4628</v>
      </c>
      <c r="D2334" s="595" t="s">
        <v>17033</v>
      </c>
      <c r="E2334" s="595" t="s">
        <v>11359</v>
      </c>
      <c r="F2334" s="445"/>
      <c r="G2334" s="445"/>
      <c r="H2334" s="445"/>
      <c r="I2334" s="445"/>
      <c r="J2334" s="445"/>
      <c r="K2334" s="445"/>
      <c r="L2334" s="445"/>
      <c r="M2334" s="445"/>
      <c r="N2334" s="445"/>
      <c r="O2334" s="445"/>
      <c r="P2334" s="445"/>
    </row>
    <row r="2335" spans="1:16">
      <c r="A2335" s="595" t="s">
        <v>17354</v>
      </c>
      <c r="B2335" s="595" t="s">
        <v>6876</v>
      </c>
      <c r="C2335" s="595" t="s">
        <v>12601</v>
      </c>
      <c r="D2335" s="445"/>
      <c r="E2335" s="445"/>
      <c r="F2335" s="445"/>
      <c r="G2335" s="445"/>
      <c r="H2335" s="445"/>
      <c r="I2335" s="445"/>
      <c r="J2335" s="445"/>
      <c r="K2335" s="445"/>
      <c r="L2335" s="445"/>
      <c r="M2335" s="445"/>
      <c r="N2335" s="445"/>
      <c r="O2335" s="445"/>
      <c r="P2335" s="445"/>
    </row>
    <row r="2336" spans="1:16">
      <c r="A2336" s="595" t="s">
        <v>17355</v>
      </c>
      <c r="B2336" s="595" t="s">
        <v>17356</v>
      </c>
      <c r="C2336" s="445"/>
      <c r="D2336" s="445"/>
      <c r="E2336" s="445"/>
      <c r="F2336" s="445"/>
      <c r="G2336" s="445"/>
      <c r="H2336" s="445"/>
      <c r="I2336" s="445"/>
      <c r="J2336" s="445"/>
      <c r="K2336" s="445"/>
      <c r="L2336" s="445"/>
      <c r="M2336" s="445"/>
      <c r="N2336" s="445"/>
      <c r="O2336" s="445"/>
      <c r="P2336" s="445"/>
    </row>
    <row r="2337" spans="1:16">
      <c r="A2337" s="595" t="s">
        <v>17357</v>
      </c>
      <c r="B2337" s="595" t="s">
        <v>5760</v>
      </c>
      <c r="C2337" s="595" t="s">
        <v>7355</v>
      </c>
      <c r="D2337" s="445"/>
      <c r="E2337" s="445"/>
      <c r="F2337" s="445"/>
      <c r="G2337" s="445"/>
      <c r="H2337" s="445"/>
      <c r="I2337" s="445"/>
      <c r="J2337" s="445"/>
      <c r="K2337" s="445"/>
      <c r="L2337" s="445"/>
      <c r="M2337" s="445"/>
      <c r="N2337" s="445"/>
      <c r="O2337" s="445"/>
      <c r="P2337" s="445"/>
    </row>
    <row r="2338" spans="1:16">
      <c r="A2338" s="595" t="s">
        <v>14050</v>
      </c>
      <c r="B2338" s="595" t="s">
        <v>15134</v>
      </c>
      <c r="C2338" s="595" t="s">
        <v>15574</v>
      </c>
      <c r="D2338" s="595" t="s">
        <v>15264</v>
      </c>
      <c r="E2338" s="445"/>
      <c r="F2338" s="445"/>
      <c r="G2338" s="445"/>
      <c r="H2338" s="445"/>
      <c r="I2338" s="445"/>
      <c r="J2338" s="445"/>
      <c r="K2338" s="445"/>
      <c r="L2338" s="445"/>
      <c r="M2338" s="445"/>
      <c r="N2338" s="445"/>
      <c r="O2338" s="445"/>
      <c r="P2338" s="445"/>
    </row>
    <row r="2339" spans="1:16">
      <c r="A2339" s="595" t="s">
        <v>1596</v>
      </c>
      <c r="B2339" s="595" t="s">
        <v>11385</v>
      </c>
      <c r="C2339" s="445"/>
      <c r="D2339" s="445"/>
      <c r="E2339" s="445"/>
      <c r="F2339" s="445"/>
      <c r="G2339" s="445"/>
      <c r="H2339" s="445"/>
      <c r="I2339" s="445"/>
      <c r="J2339" s="445"/>
      <c r="K2339" s="445"/>
      <c r="L2339" s="445"/>
      <c r="M2339" s="445"/>
      <c r="N2339" s="445"/>
      <c r="O2339" s="445"/>
      <c r="P2339" s="445"/>
    </row>
    <row r="2340" spans="1:16">
      <c r="A2340" s="595" t="s">
        <v>5236</v>
      </c>
      <c r="B2340" s="595" t="s">
        <v>7652</v>
      </c>
      <c r="C2340" s="595" t="s">
        <v>14440</v>
      </c>
      <c r="D2340" s="445"/>
      <c r="E2340" s="445"/>
      <c r="F2340" s="445"/>
      <c r="G2340" s="445"/>
      <c r="H2340" s="445"/>
      <c r="I2340" s="445"/>
      <c r="J2340" s="445"/>
      <c r="K2340" s="445"/>
      <c r="L2340" s="445"/>
      <c r="M2340" s="445"/>
      <c r="N2340" s="445"/>
      <c r="O2340" s="445"/>
      <c r="P2340" s="445"/>
    </row>
    <row r="2341" spans="1:16">
      <c r="A2341" s="595" t="s">
        <v>15180</v>
      </c>
      <c r="B2341" s="595" t="s">
        <v>3748</v>
      </c>
      <c r="C2341" s="595" t="s">
        <v>17359</v>
      </c>
      <c r="D2341" s="445"/>
      <c r="E2341" s="445"/>
      <c r="F2341" s="445"/>
      <c r="G2341" s="445"/>
      <c r="H2341" s="445"/>
      <c r="I2341" s="445"/>
      <c r="J2341" s="445"/>
      <c r="K2341" s="445"/>
      <c r="L2341" s="445"/>
      <c r="M2341" s="445"/>
      <c r="N2341" s="445"/>
      <c r="O2341" s="445"/>
      <c r="P2341" s="445"/>
    </row>
    <row r="2342" spans="1:16">
      <c r="A2342" s="595" t="s">
        <v>14104</v>
      </c>
      <c r="B2342" s="595" t="s">
        <v>3018</v>
      </c>
      <c r="C2342" s="595" t="s">
        <v>13299</v>
      </c>
      <c r="D2342" s="595" t="s">
        <v>8804</v>
      </c>
      <c r="E2342" s="595" t="s">
        <v>1252</v>
      </c>
      <c r="F2342" s="445"/>
      <c r="G2342" s="445"/>
      <c r="H2342" s="445"/>
      <c r="I2342" s="445"/>
      <c r="J2342" s="445"/>
      <c r="K2342" s="445"/>
      <c r="L2342" s="445"/>
      <c r="M2342" s="445"/>
      <c r="N2342" s="445"/>
      <c r="O2342" s="445"/>
      <c r="P2342" s="445"/>
    </row>
    <row r="2343" spans="1:16">
      <c r="A2343" s="595" t="s">
        <v>7902</v>
      </c>
      <c r="B2343" s="595" t="s">
        <v>16874</v>
      </c>
      <c r="C2343" s="445"/>
      <c r="D2343" s="445"/>
      <c r="E2343" s="445"/>
      <c r="F2343" s="445"/>
      <c r="G2343" s="445"/>
      <c r="H2343" s="445"/>
      <c r="I2343" s="445"/>
      <c r="J2343" s="445"/>
      <c r="K2343" s="445"/>
      <c r="L2343" s="445"/>
      <c r="M2343" s="445"/>
      <c r="N2343" s="445"/>
      <c r="O2343" s="445"/>
      <c r="P2343" s="445"/>
    </row>
    <row r="2344" spans="1:16">
      <c r="A2344" s="595" t="s">
        <v>8929</v>
      </c>
      <c r="B2344" s="595" t="s">
        <v>17360</v>
      </c>
      <c r="C2344" s="595" t="s">
        <v>17362</v>
      </c>
      <c r="D2344" s="445"/>
      <c r="E2344" s="445"/>
      <c r="F2344" s="445"/>
      <c r="G2344" s="445"/>
      <c r="H2344" s="445"/>
      <c r="I2344" s="445"/>
      <c r="J2344" s="445"/>
      <c r="K2344" s="445"/>
      <c r="L2344" s="445"/>
      <c r="M2344" s="445"/>
      <c r="N2344" s="445"/>
      <c r="O2344" s="445"/>
      <c r="P2344" s="445"/>
    </row>
    <row r="2345" spans="1:16">
      <c r="A2345" s="595" t="s">
        <v>15472</v>
      </c>
      <c r="B2345" s="595" t="s">
        <v>17363</v>
      </c>
      <c r="C2345" s="445"/>
      <c r="D2345" s="445"/>
      <c r="E2345" s="445"/>
      <c r="F2345" s="445"/>
      <c r="G2345" s="445"/>
      <c r="H2345" s="445"/>
      <c r="I2345" s="445"/>
      <c r="J2345" s="445"/>
      <c r="K2345" s="445"/>
      <c r="L2345" s="445"/>
      <c r="M2345" s="445"/>
      <c r="N2345" s="445"/>
      <c r="O2345" s="445"/>
      <c r="P2345" s="445"/>
    </row>
    <row r="2346" spans="1:16">
      <c r="A2346" s="595" t="s">
        <v>17364</v>
      </c>
      <c r="B2346" s="595" t="s">
        <v>14431</v>
      </c>
      <c r="C2346" s="445"/>
      <c r="D2346" s="445"/>
      <c r="E2346" s="445"/>
      <c r="F2346" s="445"/>
      <c r="G2346" s="445"/>
      <c r="H2346" s="445"/>
      <c r="I2346" s="445"/>
      <c r="J2346" s="445"/>
      <c r="K2346" s="445"/>
      <c r="L2346" s="445"/>
      <c r="M2346" s="445"/>
      <c r="N2346" s="445"/>
      <c r="O2346" s="445"/>
      <c r="P2346" s="445"/>
    </row>
    <row r="2347" spans="1:16">
      <c r="A2347" s="595" t="s">
        <v>17365</v>
      </c>
      <c r="B2347" s="595" t="s">
        <v>2317</v>
      </c>
      <c r="C2347" s="445"/>
      <c r="D2347" s="445"/>
      <c r="E2347" s="445"/>
      <c r="F2347" s="445"/>
      <c r="G2347" s="445"/>
      <c r="H2347" s="445"/>
      <c r="I2347" s="445"/>
      <c r="J2347" s="445"/>
      <c r="K2347" s="445"/>
      <c r="L2347" s="445"/>
      <c r="M2347" s="445"/>
      <c r="N2347" s="445"/>
      <c r="O2347" s="445"/>
      <c r="P2347" s="445"/>
    </row>
    <row r="2348" spans="1:16">
      <c r="A2348" s="595" t="s">
        <v>12214</v>
      </c>
      <c r="B2348" s="595" t="s">
        <v>303</v>
      </c>
      <c r="C2348" s="445"/>
      <c r="D2348" s="445"/>
      <c r="E2348" s="445"/>
      <c r="F2348" s="445"/>
      <c r="G2348" s="445"/>
      <c r="H2348" s="445"/>
      <c r="I2348" s="445"/>
      <c r="J2348" s="445"/>
      <c r="K2348" s="445"/>
      <c r="L2348" s="445"/>
      <c r="M2348" s="445"/>
      <c r="N2348" s="445"/>
      <c r="O2348" s="445"/>
      <c r="P2348" s="445"/>
    </row>
    <row r="2349" spans="1:16">
      <c r="A2349" s="595" t="s">
        <v>17366</v>
      </c>
      <c r="B2349" s="595" t="s">
        <v>6595</v>
      </c>
      <c r="C2349" s="595" t="s">
        <v>14322</v>
      </c>
      <c r="D2349" s="595" t="s">
        <v>12581</v>
      </c>
      <c r="E2349" s="445"/>
      <c r="F2349" s="445"/>
      <c r="G2349" s="445"/>
      <c r="H2349" s="445"/>
      <c r="I2349" s="445"/>
      <c r="J2349" s="445"/>
      <c r="K2349" s="445"/>
      <c r="L2349" s="445"/>
      <c r="M2349" s="445"/>
      <c r="N2349" s="445"/>
      <c r="O2349" s="445"/>
      <c r="P2349" s="445"/>
    </row>
    <row r="2350" spans="1:16">
      <c r="A2350" s="595" t="s">
        <v>17367</v>
      </c>
      <c r="B2350" s="595" t="s">
        <v>17371</v>
      </c>
      <c r="C2350" s="445"/>
      <c r="D2350" s="445"/>
      <c r="E2350" s="445"/>
      <c r="F2350" s="445"/>
      <c r="G2350" s="445"/>
      <c r="H2350" s="445"/>
      <c r="I2350" s="445"/>
      <c r="J2350" s="445"/>
      <c r="K2350" s="445"/>
      <c r="L2350" s="445"/>
      <c r="M2350" s="445"/>
      <c r="N2350" s="445"/>
      <c r="O2350" s="445"/>
      <c r="P2350" s="445"/>
    </row>
    <row r="2351" spans="1:16">
      <c r="A2351" s="595" t="s">
        <v>6933</v>
      </c>
      <c r="B2351" s="595" t="s">
        <v>17372</v>
      </c>
      <c r="C2351" s="445"/>
      <c r="D2351" s="445"/>
      <c r="E2351" s="445"/>
      <c r="F2351" s="445"/>
      <c r="G2351" s="445"/>
      <c r="H2351" s="445"/>
      <c r="I2351" s="445"/>
      <c r="J2351" s="445"/>
      <c r="K2351" s="445"/>
      <c r="L2351" s="445"/>
      <c r="M2351" s="445"/>
      <c r="N2351" s="445"/>
      <c r="O2351" s="445"/>
      <c r="P2351" s="445"/>
    </row>
    <row r="2352" spans="1:16">
      <c r="A2352" s="595" t="s">
        <v>14133</v>
      </c>
      <c r="B2352" s="595" t="s">
        <v>17373</v>
      </c>
      <c r="C2352" s="595" t="s">
        <v>10319</v>
      </c>
      <c r="D2352" s="595" t="s">
        <v>17284</v>
      </c>
      <c r="E2352" s="595" t="s">
        <v>17375</v>
      </c>
      <c r="F2352" s="445"/>
      <c r="G2352" s="445"/>
      <c r="H2352" s="445"/>
      <c r="I2352" s="445"/>
      <c r="J2352" s="445"/>
      <c r="K2352" s="445"/>
      <c r="L2352" s="445"/>
      <c r="M2352" s="445"/>
      <c r="N2352" s="445"/>
      <c r="O2352" s="445"/>
      <c r="P2352" s="445"/>
    </row>
    <row r="2353" spans="1:16">
      <c r="A2353" s="595" t="s">
        <v>5192</v>
      </c>
      <c r="B2353" s="595" t="s">
        <v>13810</v>
      </c>
      <c r="C2353" s="445"/>
      <c r="D2353" s="445"/>
      <c r="E2353" s="445"/>
      <c r="F2353" s="445"/>
      <c r="G2353" s="445"/>
      <c r="H2353" s="445"/>
      <c r="I2353" s="445"/>
      <c r="J2353" s="445"/>
      <c r="K2353" s="445"/>
      <c r="L2353" s="445"/>
      <c r="M2353" s="445"/>
      <c r="N2353" s="445"/>
      <c r="O2353" s="445"/>
      <c r="P2353" s="445"/>
    </row>
    <row r="2354" spans="1:16">
      <c r="A2354" s="595" t="s">
        <v>17377</v>
      </c>
      <c r="B2354" s="595" t="s">
        <v>17378</v>
      </c>
      <c r="C2354" s="595" t="s">
        <v>17379</v>
      </c>
      <c r="D2354" s="445"/>
      <c r="E2354" s="445"/>
      <c r="F2354" s="445"/>
      <c r="G2354" s="445"/>
      <c r="H2354" s="445"/>
      <c r="I2354" s="445"/>
      <c r="J2354" s="445"/>
      <c r="K2354" s="445"/>
      <c r="L2354" s="445"/>
      <c r="M2354" s="445"/>
      <c r="N2354" s="445"/>
      <c r="O2354" s="445"/>
      <c r="P2354" s="445"/>
    </row>
    <row r="2355" spans="1:16">
      <c r="A2355" s="595" t="s">
        <v>1453</v>
      </c>
      <c r="B2355" s="595" t="s">
        <v>8819</v>
      </c>
      <c r="C2355" s="595" t="s">
        <v>17380</v>
      </c>
      <c r="D2355" s="595" t="s">
        <v>8236</v>
      </c>
      <c r="E2355" s="445"/>
      <c r="F2355" s="445"/>
      <c r="G2355" s="445"/>
      <c r="H2355" s="445"/>
      <c r="I2355" s="445"/>
      <c r="J2355" s="445"/>
      <c r="K2355" s="445"/>
      <c r="L2355" s="445"/>
      <c r="M2355" s="445"/>
      <c r="N2355" s="445"/>
      <c r="O2355" s="445"/>
      <c r="P2355" s="445"/>
    </row>
    <row r="2356" spans="1:16">
      <c r="A2356" s="595" t="s">
        <v>16645</v>
      </c>
      <c r="B2356" s="595" t="s">
        <v>15107</v>
      </c>
      <c r="C2356" s="595" t="s">
        <v>6488</v>
      </c>
      <c r="D2356" s="445"/>
      <c r="E2356" s="445"/>
      <c r="F2356" s="445"/>
      <c r="G2356" s="445"/>
      <c r="H2356" s="445"/>
      <c r="I2356" s="445"/>
      <c r="J2356" s="445"/>
      <c r="K2356" s="445"/>
      <c r="L2356" s="445"/>
      <c r="M2356" s="445"/>
      <c r="N2356" s="445"/>
      <c r="O2356" s="445"/>
      <c r="P2356" s="445"/>
    </row>
    <row r="2357" spans="1:16">
      <c r="A2357" s="595" t="s">
        <v>17381</v>
      </c>
      <c r="B2357" s="595" t="s">
        <v>17383</v>
      </c>
      <c r="C2357" s="595" t="s">
        <v>4826</v>
      </c>
      <c r="D2357" s="445"/>
      <c r="E2357" s="445"/>
      <c r="F2357" s="445"/>
      <c r="G2357" s="445"/>
      <c r="H2357" s="445"/>
      <c r="I2357" s="445"/>
      <c r="J2357" s="445"/>
      <c r="K2357" s="445"/>
      <c r="L2357" s="445"/>
      <c r="M2357" s="445"/>
      <c r="N2357" s="445"/>
      <c r="O2357" s="445"/>
      <c r="P2357" s="445"/>
    </row>
    <row r="2358" spans="1:16">
      <c r="A2358" s="595" t="s">
        <v>10644</v>
      </c>
      <c r="B2358" s="595" t="s">
        <v>17385</v>
      </c>
      <c r="C2358" s="595" t="s">
        <v>17387</v>
      </c>
      <c r="D2358" s="595" t="s">
        <v>17389</v>
      </c>
      <c r="E2358" s="595" t="s">
        <v>17390</v>
      </c>
      <c r="F2358" s="445"/>
      <c r="G2358" s="445"/>
      <c r="H2358" s="445"/>
      <c r="I2358" s="445"/>
      <c r="J2358" s="445"/>
      <c r="K2358" s="445"/>
      <c r="L2358" s="445"/>
      <c r="M2358" s="445"/>
      <c r="N2358" s="445"/>
      <c r="O2358" s="445"/>
      <c r="P2358" s="445"/>
    </row>
    <row r="2359" spans="1:16">
      <c r="A2359" s="595" t="s">
        <v>13508</v>
      </c>
      <c r="B2359" s="595" t="s">
        <v>14551</v>
      </c>
      <c r="C2359" s="595" t="s">
        <v>11819</v>
      </c>
      <c r="D2359" s="445"/>
      <c r="E2359" s="445"/>
      <c r="F2359" s="445"/>
      <c r="G2359" s="445"/>
      <c r="H2359" s="445"/>
      <c r="I2359" s="445"/>
      <c r="J2359" s="445"/>
      <c r="K2359" s="445"/>
      <c r="L2359" s="445"/>
      <c r="M2359" s="445"/>
      <c r="N2359" s="445"/>
      <c r="O2359" s="445"/>
      <c r="P2359" s="445"/>
    </row>
    <row r="2360" spans="1:16">
      <c r="A2360" s="595" t="s">
        <v>8841</v>
      </c>
      <c r="B2360" s="595" t="s">
        <v>14156</v>
      </c>
      <c r="C2360" s="595" t="s">
        <v>16362</v>
      </c>
      <c r="D2360" s="445"/>
      <c r="E2360" s="445"/>
      <c r="F2360" s="445"/>
      <c r="G2360" s="445"/>
      <c r="H2360" s="445"/>
      <c r="I2360" s="445"/>
      <c r="J2360" s="445"/>
      <c r="K2360" s="445"/>
      <c r="L2360" s="445"/>
      <c r="M2360" s="445"/>
      <c r="N2360" s="445"/>
      <c r="O2360" s="445"/>
      <c r="P2360" s="445"/>
    </row>
    <row r="2361" spans="1:16">
      <c r="A2361" s="595" t="s">
        <v>13974</v>
      </c>
      <c r="B2361" s="595" t="s">
        <v>13571</v>
      </c>
      <c r="C2361" s="445"/>
      <c r="D2361" s="445"/>
      <c r="E2361" s="445"/>
      <c r="F2361" s="445"/>
      <c r="G2361" s="445"/>
      <c r="H2361" s="445"/>
      <c r="I2361" s="445"/>
      <c r="J2361" s="445"/>
      <c r="K2361" s="445"/>
      <c r="L2361" s="445"/>
      <c r="M2361" s="445"/>
      <c r="N2361" s="445"/>
      <c r="O2361" s="445"/>
      <c r="P2361" s="445"/>
    </row>
    <row r="2362" spans="1:16">
      <c r="A2362" s="595" t="s">
        <v>8705</v>
      </c>
      <c r="B2362" s="595" t="s">
        <v>7398</v>
      </c>
      <c r="C2362" s="445"/>
      <c r="D2362" s="445"/>
      <c r="E2362" s="445"/>
      <c r="F2362" s="445"/>
      <c r="G2362" s="445"/>
      <c r="H2362" s="445"/>
      <c r="I2362" s="445"/>
      <c r="J2362" s="445"/>
      <c r="K2362" s="445"/>
      <c r="L2362" s="445"/>
      <c r="M2362" s="445"/>
      <c r="N2362" s="445"/>
      <c r="O2362" s="445"/>
      <c r="P2362" s="445"/>
    </row>
    <row r="2363" spans="1:16">
      <c r="A2363" s="595" t="s">
        <v>17391</v>
      </c>
      <c r="B2363" s="595" t="s">
        <v>6426</v>
      </c>
      <c r="C2363" s="595" t="s">
        <v>14232</v>
      </c>
      <c r="D2363" s="445"/>
      <c r="E2363" s="445"/>
      <c r="F2363" s="445"/>
      <c r="G2363" s="445"/>
      <c r="H2363" s="445"/>
      <c r="I2363" s="445"/>
      <c r="J2363" s="445"/>
      <c r="K2363" s="445"/>
      <c r="L2363" s="445"/>
      <c r="M2363" s="445"/>
      <c r="N2363" s="445"/>
      <c r="O2363" s="445"/>
      <c r="P2363" s="445"/>
    </row>
    <row r="2364" spans="1:16">
      <c r="A2364" s="595" t="s">
        <v>17393</v>
      </c>
      <c r="B2364" s="595" t="s">
        <v>1956</v>
      </c>
      <c r="C2364" s="595" t="s">
        <v>13482</v>
      </c>
      <c r="D2364" s="445"/>
      <c r="E2364" s="445"/>
      <c r="F2364" s="445"/>
      <c r="G2364" s="445"/>
      <c r="H2364" s="445"/>
      <c r="I2364" s="445"/>
      <c r="J2364" s="445"/>
      <c r="K2364" s="445"/>
      <c r="L2364" s="445"/>
      <c r="M2364" s="445"/>
      <c r="N2364" s="445"/>
      <c r="O2364" s="445"/>
      <c r="P2364" s="445"/>
    </row>
    <row r="2365" spans="1:16">
      <c r="A2365" s="595" t="s">
        <v>17394</v>
      </c>
      <c r="B2365" s="595" t="s">
        <v>15812</v>
      </c>
      <c r="C2365" s="445"/>
      <c r="D2365" s="445"/>
      <c r="E2365" s="445"/>
      <c r="F2365" s="445"/>
      <c r="G2365" s="445"/>
      <c r="H2365" s="445"/>
      <c r="I2365" s="445"/>
      <c r="J2365" s="445"/>
      <c r="K2365" s="445"/>
      <c r="L2365" s="445"/>
      <c r="M2365" s="445"/>
      <c r="N2365" s="445"/>
      <c r="O2365" s="445"/>
      <c r="P2365" s="445"/>
    </row>
    <row r="2366" spans="1:16">
      <c r="A2366" s="595" t="s">
        <v>17395</v>
      </c>
      <c r="B2366" s="595" t="s">
        <v>17396</v>
      </c>
      <c r="C2366" s="445"/>
      <c r="D2366" s="445"/>
      <c r="E2366" s="445"/>
      <c r="F2366" s="445"/>
      <c r="G2366" s="445"/>
      <c r="H2366" s="445"/>
      <c r="I2366" s="445"/>
      <c r="J2366" s="445"/>
      <c r="K2366" s="445"/>
      <c r="L2366" s="445"/>
      <c r="M2366" s="445"/>
      <c r="N2366" s="445"/>
      <c r="O2366" s="445"/>
      <c r="P2366" s="445"/>
    </row>
    <row r="2367" spans="1:16">
      <c r="A2367" s="595" t="s">
        <v>15395</v>
      </c>
      <c r="B2367" s="595" t="s">
        <v>3896</v>
      </c>
      <c r="C2367" s="445"/>
      <c r="D2367" s="445"/>
      <c r="E2367" s="445"/>
      <c r="F2367" s="445"/>
      <c r="G2367" s="445"/>
      <c r="H2367" s="445"/>
      <c r="I2367" s="445"/>
      <c r="J2367" s="445"/>
      <c r="K2367" s="445"/>
      <c r="L2367" s="445"/>
      <c r="M2367" s="445"/>
      <c r="N2367" s="445"/>
      <c r="O2367" s="445"/>
      <c r="P2367" s="445"/>
    </row>
    <row r="2368" spans="1:16">
      <c r="A2368" s="595" t="s">
        <v>17397</v>
      </c>
      <c r="B2368" s="595" t="s">
        <v>13107</v>
      </c>
      <c r="C2368" s="445"/>
      <c r="D2368" s="445"/>
      <c r="E2368" s="445"/>
      <c r="F2368" s="445"/>
      <c r="G2368" s="445"/>
      <c r="H2368" s="445"/>
      <c r="I2368" s="445"/>
      <c r="J2368" s="445"/>
      <c r="K2368" s="445"/>
      <c r="L2368" s="445"/>
      <c r="M2368" s="445"/>
      <c r="N2368" s="445"/>
      <c r="O2368" s="445"/>
      <c r="P2368" s="445"/>
    </row>
    <row r="2369" spans="1:16">
      <c r="A2369" s="595" t="s">
        <v>8916</v>
      </c>
      <c r="B2369" s="595" t="s">
        <v>17399</v>
      </c>
      <c r="C2369" s="595" t="s">
        <v>4940</v>
      </c>
      <c r="D2369" s="445"/>
      <c r="E2369" s="445"/>
      <c r="F2369" s="445"/>
      <c r="G2369" s="445"/>
      <c r="H2369" s="445"/>
      <c r="I2369" s="445"/>
      <c r="J2369" s="445"/>
      <c r="K2369" s="445"/>
      <c r="L2369" s="445"/>
      <c r="M2369" s="445"/>
      <c r="N2369" s="445"/>
      <c r="O2369" s="445"/>
      <c r="P2369" s="445"/>
    </row>
    <row r="2370" spans="1:16">
      <c r="A2370" s="595" t="s">
        <v>833</v>
      </c>
      <c r="B2370" s="595" t="s">
        <v>17401</v>
      </c>
      <c r="C2370" s="445"/>
      <c r="D2370" s="445"/>
      <c r="E2370" s="445"/>
      <c r="F2370" s="445"/>
      <c r="G2370" s="445"/>
      <c r="H2370" s="445"/>
      <c r="I2370" s="445"/>
      <c r="J2370" s="445"/>
      <c r="K2370" s="445"/>
      <c r="L2370" s="445"/>
      <c r="M2370" s="445"/>
      <c r="N2370" s="445"/>
      <c r="O2370" s="445"/>
      <c r="P2370" s="445"/>
    </row>
    <row r="2371" spans="1:16">
      <c r="A2371" s="595" t="s">
        <v>17402</v>
      </c>
      <c r="B2371" s="595" t="s">
        <v>6989</v>
      </c>
      <c r="C2371" s="595" t="s">
        <v>17403</v>
      </c>
      <c r="D2371" s="445"/>
      <c r="E2371" s="445"/>
      <c r="F2371" s="445"/>
      <c r="G2371" s="445"/>
      <c r="H2371" s="445"/>
      <c r="I2371" s="445"/>
      <c r="J2371" s="445"/>
      <c r="K2371" s="445"/>
      <c r="L2371" s="445"/>
      <c r="M2371" s="445"/>
      <c r="N2371" s="445"/>
      <c r="O2371" s="445"/>
      <c r="P2371" s="445"/>
    </row>
    <row r="2372" spans="1:16">
      <c r="A2372" s="595" t="s">
        <v>17404</v>
      </c>
      <c r="B2372" s="595" t="s">
        <v>17405</v>
      </c>
      <c r="C2372" s="445"/>
      <c r="D2372" s="445"/>
      <c r="E2372" s="445"/>
      <c r="F2372" s="445"/>
      <c r="G2372" s="445"/>
      <c r="H2372" s="445"/>
      <c r="I2372" s="445"/>
      <c r="J2372" s="445"/>
      <c r="K2372" s="445"/>
      <c r="L2372" s="445"/>
      <c r="M2372" s="445"/>
      <c r="N2372" s="445"/>
      <c r="O2372" s="445"/>
      <c r="P2372" s="445"/>
    </row>
    <row r="2373" spans="1:16">
      <c r="A2373" s="595" t="s">
        <v>12207</v>
      </c>
      <c r="B2373" s="595" t="s">
        <v>2213</v>
      </c>
      <c r="C2373" s="595" t="s">
        <v>7135</v>
      </c>
      <c r="D2373" s="445"/>
      <c r="E2373" s="445"/>
      <c r="F2373" s="445"/>
      <c r="G2373" s="445"/>
      <c r="H2373" s="445"/>
      <c r="I2373" s="445"/>
      <c r="J2373" s="445"/>
      <c r="K2373" s="445"/>
      <c r="L2373" s="445"/>
      <c r="M2373" s="445"/>
      <c r="N2373" s="445"/>
      <c r="O2373" s="445"/>
      <c r="P2373" s="445"/>
    </row>
    <row r="2374" spans="1:16">
      <c r="A2374" s="595" t="s">
        <v>3243</v>
      </c>
      <c r="B2374" s="595" t="s">
        <v>17407</v>
      </c>
      <c r="C2374" s="445"/>
      <c r="D2374" s="445"/>
      <c r="E2374" s="445"/>
      <c r="F2374" s="445"/>
      <c r="G2374" s="445"/>
      <c r="H2374" s="445"/>
      <c r="I2374" s="445"/>
      <c r="J2374" s="445"/>
      <c r="K2374" s="445"/>
      <c r="L2374" s="445"/>
      <c r="M2374" s="445"/>
      <c r="N2374" s="445"/>
      <c r="O2374" s="445"/>
      <c r="P2374" s="445"/>
    </row>
    <row r="2375" spans="1:16">
      <c r="A2375" s="595" t="s">
        <v>17409</v>
      </c>
      <c r="B2375" s="595" t="s">
        <v>17410</v>
      </c>
      <c r="C2375" s="595" t="s">
        <v>17411</v>
      </c>
      <c r="D2375" s="445"/>
      <c r="E2375" s="445"/>
      <c r="F2375" s="445"/>
      <c r="G2375" s="445"/>
      <c r="H2375" s="445"/>
      <c r="I2375" s="445"/>
      <c r="J2375" s="445"/>
      <c r="K2375" s="445"/>
      <c r="L2375" s="445"/>
      <c r="M2375" s="445"/>
      <c r="N2375" s="445"/>
      <c r="O2375" s="445"/>
      <c r="P2375" s="445"/>
    </row>
    <row r="2376" spans="1:16">
      <c r="A2376" s="595" t="s">
        <v>17412</v>
      </c>
      <c r="B2376" s="595" t="s">
        <v>17414</v>
      </c>
      <c r="C2376" s="445"/>
      <c r="D2376" s="445"/>
      <c r="E2376" s="445"/>
      <c r="F2376" s="445"/>
      <c r="G2376" s="445"/>
      <c r="H2376" s="445"/>
      <c r="I2376" s="445"/>
      <c r="J2376" s="445"/>
      <c r="K2376" s="445"/>
      <c r="L2376" s="445"/>
      <c r="M2376" s="445"/>
      <c r="N2376" s="445"/>
      <c r="O2376" s="445"/>
      <c r="P2376" s="445"/>
    </row>
    <row r="2377" spans="1:16">
      <c r="A2377" s="595" t="s">
        <v>1857</v>
      </c>
      <c r="B2377" s="595" t="s">
        <v>17416</v>
      </c>
      <c r="C2377" s="445"/>
      <c r="D2377" s="445"/>
      <c r="E2377" s="445"/>
      <c r="F2377" s="445"/>
      <c r="G2377" s="445"/>
      <c r="H2377" s="445"/>
      <c r="I2377" s="445"/>
      <c r="J2377" s="445"/>
      <c r="K2377" s="445"/>
      <c r="L2377" s="445"/>
      <c r="M2377" s="445"/>
      <c r="N2377" s="445"/>
      <c r="O2377" s="445"/>
      <c r="P2377" s="445"/>
    </row>
    <row r="2378" spans="1:16">
      <c r="A2378" s="595" t="s">
        <v>17417</v>
      </c>
      <c r="B2378" s="595" t="s">
        <v>17418</v>
      </c>
      <c r="C2378" s="595" t="s">
        <v>17208</v>
      </c>
      <c r="D2378" s="445"/>
      <c r="E2378" s="445"/>
      <c r="F2378" s="445"/>
      <c r="G2378" s="445"/>
      <c r="H2378" s="445"/>
      <c r="I2378" s="445"/>
      <c r="J2378" s="445"/>
      <c r="K2378" s="445"/>
      <c r="L2378" s="445"/>
      <c r="M2378" s="445"/>
      <c r="N2378" s="445"/>
      <c r="O2378" s="445"/>
      <c r="P2378" s="445"/>
    </row>
    <row r="2379" spans="1:16">
      <c r="A2379" s="595" t="s">
        <v>4453</v>
      </c>
      <c r="B2379" s="595" t="s">
        <v>12232</v>
      </c>
      <c r="C2379" s="595" t="s">
        <v>14929</v>
      </c>
      <c r="D2379" s="595" t="s">
        <v>8472</v>
      </c>
      <c r="E2379" s="595" t="s">
        <v>17419</v>
      </c>
      <c r="F2379" s="595" t="s">
        <v>1292</v>
      </c>
      <c r="G2379" s="445"/>
      <c r="H2379" s="445"/>
      <c r="I2379" s="445"/>
      <c r="J2379" s="445"/>
      <c r="K2379" s="445"/>
      <c r="L2379" s="445"/>
      <c r="M2379" s="445"/>
      <c r="N2379" s="445"/>
      <c r="O2379" s="445"/>
      <c r="P2379" s="445"/>
    </row>
    <row r="2380" spans="1:16">
      <c r="A2380" s="595" t="s">
        <v>14406</v>
      </c>
      <c r="B2380" s="595" t="s">
        <v>17420</v>
      </c>
      <c r="C2380" s="595" t="s">
        <v>17421</v>
      </c>
      <c r="D2380" s="445"/>
      <c r="E2380" s="445"/>
      <c r="F2380" s="445"/>
      <c r="G2380" s="445"/>
      <c r="H2380" s="445"/>
      <c r="I2380" s="445"/>
      <c r="J2380" s="445"/>
      <c r="K2380" s="445"/>
      <c r="L2380" s="445"/>
      <c r="M2380" s="445"/>
      <c r="N2380" s="445"/>
      <c r="O2380" s="445"/>
      <c r="P2380" s="445"/>
    </row>
    <row r="2381" spans="1:16">
      <c r="A2381" s="595" t="s">
        <v>12815</v>
      </c>
      <c r="B2381" s="595" t="s">
        <v>11721</v>
      </c>
      <c r="C2381" s="595" t="s">
        <v>2827</v>
      </c>
      <c r="D2381" s="595" t="s">
        <v>17422</v>
      </c>
      <c r="E2381" s="445"/>
      <c r="F2381" s="445"/>
      <c r="G2381" s="445"/>
      <c r="H2381" s="445"/>
      <c r="I2381" s="445"/>
      <c r="J2381" s="445"/>
      <c r="K2381" s="445"/>
      <c r="L2381" s="445"/>
      <c r="M2381" s="445"/>
      <c r="N2381" s="445"/>
      <c r="O2381" s="445"/>
      <c r="P2381" s="445"/>
    </row>
    <row r="2382" spans="1:16">
      <c r="A2382" s="595" t="s">
        <v>14696</v>
      </c>
      <c r="B2382" s="595" t="s">
        <v>17423</v>
      </c>
      <c r="C2382" s="595" t="s">
        <v>14807</v>
      </c>
      <c r="D2382" s="595" t="s">
        <v>17426</v>
      </c>
      <c r="E2382" s="595" t="s">
        <v>10666</v>
      </c>
      <c r="F2382" s="445"/>
      <c r="G2382" s="445"/>
      <c r="H2382" s="445"/>
      <c r="I2382" s="445"/>
      <c r="J2382" s="445"/>
      <c r="K2382" s="445"/>
      <c r="L2382" s="445"/>
      <c r="M2382" s="445"/>
      <c r="N2382" s="445"/>
      <c r="O2382" s="445"/>
      <c r="P2382" s="445"/>
    </row>
    <row r="2383" spans="1:16">
      <c r="A2383" s="595" t="s">
        <v>17427</v>
      </c>
      <c r="B2383" s="595" t="s">
        <v>5958</v>
      </c>
      <c r="C2383" s="595" t="s">
        <v>13066</v>
      </c>
      <c r="D2383" s="595" t="s">
        <v>17429</v>
      </c>
      <c r="E2383" s="445"/>
      <c r="F2383" s="445"/>
      <c r="G2383" s="445"/>
      <c r="H2383" s="445"/>
      <c r="I2383" s="445"/>
      <c r="J2383" s="445"/>
      <c r="K2383" s="445"/>
      <c r="L2383" s="445"/>
      <c r="M2383" s="445"/>
      <c r="N2383" s="445"/>
      <c r="O2383" s="445"/>
      <c r="P2383" s="445"/>
    </row>
    <row r="2384" spans="1:16">
      <c r="A2384" s="595" t="s">
        <v>3940</v>
      </c>
      <c r="B2384" s="595" t="s">
        <v>17431</v>
      </c>
      <c r="C2384" s="595" t="s">
        <v>12775</v>
      </c>
      <c r="D2384" s="595" t="s">
        <v>13346</v>
      </c>
      <c r="E2384" s="445"/>
      <c r="F2384" s="445"/>
      <c r="G2384" s="445"/>
      <c r="H2384" s="445"/>
      <c r="I2384" s="445"/>
      <c r="J2384" s="445"/>
      <c r="K2384" s="445"/>
      <c r="L2384" s="445"/>
      <c r="M2384" s="445"/>
      <c r="N2384" s="445"/>
      <c r="O2384" s="445"/>
      <c r="P2384" s="445"/>
    </row>
    <row r="2385" spans="1:16">
      <c r="A2385" s="595" t="s">
        <v>1814</v>
      </c>
      <c r="B2385" s="595" t="s">
        <v>14082</v>
      </c>
      <c r="C2385" s="445"/>
      <c r="D2385" s="445"/>
      <c r="E2385" s="445"/>
      <c r="F2385" s="445"/>
      <c r="G2385" s="445"/>
      <c r="H2385" s="445"/>
      <c r="I2385" s="445"/>
      <c r="J2385" s="445"/>
      <c r="K2385" s="445"/>
      <c r="L2385" s="445"/>
      <c r="M2385" s="445"/>
      <c r="N2385" s="445"/>
      <c r="O2385" s="445"/>
      <c r="P2385" s="445"/>
    </row>
    <row r="2386" spans="1:16">
      <c r="A2386" s="595" t="s">
        <v>9140</v>
      </c>
      <c r="B2386" s="595" t="s">
        <v>13949</v>
      </c>
      <c r="C2386" s="595" t="s">
        <v>11254</v>
      </c>
      <c r="D2386" s="445"/>
      <c r="E2386" s="445"/>
      <c r="F2386" s="445"/>
      <c r="G2386" s="445"/>
      <c r="H2386" s="445"/>
      <c r="I2386" s="445"/>
      <c r="J2386" s="445"/>
      <c r="K2386" s="445"/>
      <c r="L2386" s="445"/>
      <c r="M2386" s="445"/>
      <c r="N2386" s="445"/>
      <c r="O2386" s="445"/>
      <c r="P2386" s="445"/>
    </row>
    <row r="2387" spans="1:16">
      <c r="A2387" s="595" t="s">
        <v>15941</v>
      </c>
      <c r="B2387" s="595" t="s">
        <v>13538</v>
      </c>
      <c r="C2387" s="445"/>
      <c r="D2387" s="445"/>
      <c r="E2387" s="445"/>
      <c r="F2387" s="445"/>
      <c r="G2387" s="445"/>
      <c r="H2387" s="445"/>
      <c r="I2387" s="445"/>
      <c r="J2387" s="445"/>
      <c r="K2387" s="445"/>
      <c r="L2387" s="445"/>
      <c r="M2387" s="445"/>
      <c r="N2387" s="445"/>
      <c r="O2387" s="445"/>
      <c r="P2387" s="445"/>
    </row>
    <row r="2388" spans="1:16">
      <c r="A2388" s="595" t="s">
        <v>15073</v>
      </c>
      <c r="B2388" s="595" t="s">
        <v>11920</v>
      </c>
      <c r="C2388" s="595" t="s">
        <v>17432</v>
      </c>
      <c r="D2388" s="445"/>
      <c r="E2388" s="445"/>
      <c r="F2388" s="445"/>
      <c r="G2388" s="445"/>
      <c r="H2388" s="445"/>
      <c r="I2388" s="445"/>
      <c r="J2388" s="445"/>
      <c r="K2388" s="445"/>
      <c r="L2388" s="445"/>
      <c r="M2388" s="445"/>
      <c r="N2388" s="445"/>
      <c r="O2388" s="445"/>
      <c r="P2388" s="445"/>
    </row>
    <row r="2389" spans="1:16">
      <c r="A2389" s="595" t="s">
        <v>17435</v>
      </c>
      <c r="B2389" s="595" t="s">
        <v>3743</v>
      </c>
      <c r="C2389" s="445"/>
      <c r="D2389" s="445"/>
      <c r="E2389" s="445"/>
      <c r="F2389" s="445"/>
      <c r="G2389" s="445"/>
      <c r="H2389" s="445"/>
      <c r="I2389" s="445"/>
      <c r="J2389" s="445"/>
      <c r="K2389" s="445"/>
      <c r="L2389" s="445"/>
      <c r="M2389" s="445"/>
      <c r="N2389" s="445"/>
      <c r="O2389" s="445"/>
      <c r="P2389" s="445"/>
    </row>
    <row r="2390" spans="1:16">
      <c r="A2390" s="595" t="s">
        <v>17436</v>
      </c>
      <c r="B2390" s="595" t="s">
        <v>15418</v>
      </c>
      <c r="C2390" s="445"/>
      <c r="D2390" s="445"/>
      <c r="E2390" s="445"/>
      <c r="F2390" s="445"/>
      <c r="G2390" s="445"/>
      <c r="H2390" s="445"/>
      <c r="I2390" s="445"/>
      <c r="J2390" s="445"/>
      <c r="K2390" s="445"/>
      <c r="L2390" s="445"/>
      <c r="M2390" s="445"/>
      <c r="N2390" s="445"/>
      <c r="O2390" s="445"/>
      <c r="P2390" s="445"/>
    </row>
    <row r="2391" spans="1:16">
      <c r="A2391" s="595" t="s">
        <v>15563</v>
      </c>
      <c r="B2391" s="595" t="s">
        <v>15696</v>
      </c>
      <c r="C2391" s="595" t="s">
        <v>9131</v>
      </c>
      <c r="D2391" s="445"/>
      <c r="E2391" s="445"/>
      <c r="F2391" s="445"/>
      <c r="G2391" s="445"/>
      <c r="H2391" s="445"/>
      <c r="I2391" s="445"/>
      <c r="J2391" s="445"/>
      <c r="K2391" s="445"/>
      <c r="L2391" s="445"/>
      <c r="M2391" s="445"/>
      <c r="N2391" s="445"/>
      <c r="O2391" s="445"/>
      <c r="P2391" s="445"/>
    </row>
    <row r="2392" spans="1:16">
      <c r="A2392" s="595" t="s">
        <v>13379</v>
      </c>
      <c r="B2392" s="595" t="s">
        <v>8432</v>
      </c>
      <c r="C2392" s="595" t="s">
        <v>13170</v>
      </c>
      <c r="D2392" s="595" t="s">
        <v>6127</v>
      </c>
      <c r="E2392" s="445"/>
      <c r="F2392" s="445"/>
      <c r="G2392" s="445"/>
      <c r="H2392" s="445"/>
      <c r="I2392" s="445"/>
      <c r="J2392" s="445"/>
      <c r="K2392" s="445"/>
      <c r="L2392" s="445"/>
      <c r="M2392" s="445"/>
      <c r="N2392" s="445"/>
      <c r="O2392" s="445"/>
      <c r="P2392" s="445"/>
    </row>
    <row r="2393" spans="1:16">
      <c r="A2393" s="595" t="s">
        <v>6640</v>
      </c>
      <c r="B2393" s="595" t="s">
        <v>13424</v>
      </c>
      <c r="C2393" s="445"/>
      <c r="D2393" s="445"/>
      <c r="E2393" s="445"/>
      <c r="F2393" s="445"/>
      <c r="G2393" s="445"/>
      <c r="H2393" s="445"/>
      <c r="I2393" s="445"/>
      <c r="J2393" s="445"/>
      <c r="K2393" s="445"/>
      <c r="L2393" s="445"/>
      <c r="M2393" s="445"/>
      <c r="N2393" s="445"/>
      <c r="O2393" s="445"/>
      <c r="P2393" s="445"/>
    </row>
    <row r="2394" spans="1:16">
      <c r="A2394" s="595" t="s">
        <v>16974</v>
      </c>
      <c r="B2394" s="595" t="s">
        <v>1204</v>
      </c>
      <c r="C2394" s="595" t="s">
        <v>15929</v>
      </c>
      <c r="D2394" s="445"/>
      <c r="E2394" s="445"/>
      <c r="F2394" s="445"/>
      <c r="G2394" s="445"/>
      <c r="H2394" s="445"/>
      <c r="I2394" s="445"/>
      <c r="J2394" s="445"/>
      <c r="K2394" s="445"/>
      <c r="L2394" s="445"/>
      <c r="M2394" s="445"/>
      <c r="N2394" s="445"/>
      <c r="O2394" s="445"/>
      <c r="P2394" s="445"/>
    </row>
    <row r="2395" spans="1:16">
      <c r="A2395" s="595" t="s">
        <v>7177</v>
      </c>
      <c r="B2395" s="595" t="s">
        <v>14947</v>
      </c>
      <c r="C2395" s="595" t="s">
        <v>10752</v>
      </c>
      <c r="D2395" s="595" t="s">
        <v>17437</v>
      </c>
      <c r="E2395" s="445"/>
      <c r="F2395" s="445"/>
      <c r="G2395" s="445"/>
      <c r="H2395" s="445"/>
      <c r="I2395" s="445"/>
      <c r="J2395" s="445"/>
      <c r="K2395" s="445"/>
      <c r="L2395" s="445"/>
      <c r="M2395" s="445"/>
      <c r="N2395" s="445"/>
      <c r="O2395" s="445"/>
      <c r="P2395" s="445"/>
    </row>
    <row r="2396" spans="1:16">
      <c r="A2396" s="595" t="s">
        <v>1364</v>
      </c>
      <c r="B2396" s="595" t="s">
        <v>17439</v>
      </c>
      <c r="C2396" s="595" t="s">
        <v>17440</v>
      </c>
      <c r="D2396" s="445"/>
      <c r="E2396" s="445"/>
      <c r="F2396" s="445"/>
      <c r="G2396" s="445"/>
      <c r="H2396" s="445"/>
      <c r="I2396" s="445"/>
      <c r="J2396" s="445"/>
      <c r="K2396" s="445"/>
      <c r="L2396" s="445"/>
      <c r="M2396" s="445"/>
      <c r="N2396" s="445"/>
      <c r="O2396" s="445"/>
      <c r="P2396" s="445"/>
    </row>
    <row r="2397" spans="1:16">
      <c r="A2397" s="595" t="s">
        <v>14163</v>
      </c>
      <c r="B2397" s="595" t="s">
        <v>10319</v>
      </c>
      <c r="C2397" s="445"/>
      <c r="D2397" s="445"/>
      <c r="E2397" s="445"/>
      <c r="F2397" s="445"/>
      <c r="G2397" s="445"/>
      <c r="H2397" s="445"/>
      <c r="I2397" s="445"/>
      <c r="J2397" s="445"/>
      <c r="K2397" s="445"/>
      <c r="L2397" s="445"/>
      <c r="M2397" s="445"/>
      <c r="N2397" s="445"/>
      <c r="O2397" s="445"/>
      <c r="P2397" s="445"/>
    </row>
    <row r="2398" spans="1:16">
      <c r="A2398" s="595" t="s">
        <v>17441</v>
      </c>
      <c r="B2398" s="595" t="s">
        <v>2736</v>
      </c>
      <c r="C2398" s="595" t="s">
        <v>952</v>
      </c>
      <c r="D2398" s="445"/>
      <c r="E2398" s="445"/>
      <c r="F2398" s="445"/>
      <c r="G2398" s="445"/>
      <c r="H2398" s="445"/>
      <c r="I2398" s="445"/>
      <c r="J2398" s="445"/>
      <c r="K2398" s="445"/>
      <c r="L2398" s="445"/>
      <c r="M2398" s="445"/>
      <c r="N2398" s="445"/>
      <c r="O2398" s="445"/>
      <c r="P2398" s="445"/>
    </row>
    <row r="2399" spans="1:16">
      <c r="A2399" s="595" t="s">
        <v>14683</v>
      </c>
      <c r="B2399" s="595" t="s">
        <v>9707</v>
      </c>
      <c r="C2399" s="595" t="s">
        <v>6297</v>
      </c>
      <c r="D2399" s="445"/>
      <c r="E2399" s="445"/>
      <c r="F2399" s="445"/>
      <c r="G2399" s="445"/>
      <c r="H2399" s="445"/>
      <c r="I2399" s="445"/>
      <c r="J2399" s="445"/>
      <c r="K2399" s="445"/>
      <c r="L2399" s="445"/>
      <c r="M2399" s="445"/>
      <c r="N2399" s="445"/>
      <c r="O2399" s="445"/>
      <c r="P2399" s="445"/>
    </row>
    <row r="2400" spans="1:16">
      <c r="A2400" s="595" t="s">
        <v>14450</v>
      </c>
      <c r="B2400" s="595" t="s">
        <v>17442</v>
      </c>
      <c r="C2400" s="445"/>
      <c r="D2400" s="445"/>
      <c r="E2400" s="445"/>
      <c r="F2400" s="445"/>
      <c r="G2400" s="445"/>
      <c r="H2400" s="445"/>
      <c r="I2400" s="445"/>
      <c r="J2400" s="445"/>
      <c r="K2400" s="445"/>
      <c r="L2400" s="445"/>
      <c r="M2400" s="445"/>
      <c r="N2400" s="445"/>
      <c r="O2400" s="445"/>
      <c r="P2400" s="445"/>
    </row>
    <row r="2401" spans="1:16">
      <c r="A2401" s="595" t="s">
        <v>17444</v>
      </c>
      <c r="B2401" s="595" t="s">
        <v>10319</v>
      </c>
      <c r="C2401" s="595" t="s">
        <v>16099</v>
      </c>
      <c r="D2401" s="445"/>
      <c r="E2401" s="445"/>
      <c r="F2401" s="445"/>
      <c r="G2401" s="445"/>
      <c r="H2401" s="445"/>
      <c r="I2401" s="445"/>
      <c r="J2401" s="445"/>
      <c r="K2401" s="445"/>
      <c r="L2401" s="445"/>
      <c r="M2401" s="445"/>
      <c r="N2401" s="445"/>
      <c r="O2401" s="445"/>
      <c r="P2401" s="445"/>
    </row>
    <row r="2402" spans="1:16">
      <c r="A2402" s="595" t="s">
        <v>5831</v>
      </c>
      <c r="B2402" s="595" t="s">
        <v>17446</v>
      </c>
      <c r="C2402" s="595" t="s">
        <v>5708</v>
      </c>
      <c r="D2402" s="595" t="s">
        <v>14688</v>
      </c>
      <c r="E2402" s="445"/>
      <c r="F2402" s="445"/>
      <c r="G2402" s="445"/>
      <c r="H2402" s="445"/>
      <c r="I2402" s="445"/>
      <c r="J2402" s="445"/>
      <c r="K2402" s="445"/>
      <c r="L2402" s="445"/>
      <c r="M2402" s="445"/>
      <c r="N2402" s="445"/>
      <c r="O2402" s="445"/>
      <c r="P2402" s="445"/>
    </row>
    <row r="2403" spans="1:16">
      <c r="A2403" s="595" t="s">
        <v>1711</v>
      </c>
      <c r="B2403" s="595" t="s">
        <v>12581</v>
      </c>
      <c r="C2403" s="445"/>
      <c r="D2403" s="445"/>
      <c r="E2403" s="445"/>
      <c r="F2403" s="445"/>
      <c r="G2403" s="445"/>
      <c r="H2403" s="445"/>
      <c r="I2403" s="445"/>
      <c r="J2403" s="445"/>
      <c r="K2403" s="445"/>
      <c r="L2403" s="445"/>
      <c r="M2403" s="445"/>
      <c r="N2403" s="445"/>
      <c r="O2403" s="445"/>
      <c r="P2403" s="445"/>
    </row>
    <row r="2404" spans="1:16">
      <c r="A2404" s="595" t="s">
        <v>15828</v>
      </c>
      <c r="B2404" s="595" t="s">
        <v>14606</v>
      </c>
      <c r="C2404" s="595" t="s">
        <v>17447</v>
      </c>
      <c r="D2404" s="595" t="s">
        <v>13659</v>
      </c>
      <c r="E2404" s="445"/>
      <c r="F2404" s="445"/>
      <c r="G2404" s="445"/>
      <c r="H2404" s="445"/>
      <c r="I2404" s="445"/>
      <c r="J2404" s="445"/>
      <c r="K2404" s="445"/>
      <c r="L2404" s="445"/>
      <c r="M2404" s="445"/>
      <c r="N2404" s="445"/>
      <c r="O2404" s="445"/>
      <c r="P2404" s="445"/>
    </row>
    <row r="2405" spans="1:16">
      <c r="A2405" s="595" t="s">
        <v>17448</v>
      </c>
      <c r="B2405" s="595" t="s">
        <v>14688</v>
      </c>
      <c r="C2405" s="595" t="s">
        <v>15152</v>
      </c>
      <c r="D2405" s="445"/>
      <c r="E2405" s="445"/>
      <c r="F2405" s="445"/>
      <c r="G2405" s="445"/>
      <c r="H2405" s="445"/>
      <c r="I2405" s="445"/>
      <c r="J2405" s="445"/>
      <c r="K2405" s="445"/>
      <c r="L2405" s="445"/>
      <c r="M2405" s="445"/>
      <c r="N2405" s="445"/>
      <c r="O2405" s="445"/>
      <c r="P2405" s="445"/>
    </row>
    <row r="2406" spans="1:16">
      <c r="A2406" s="595" t="s">
        <v>17449</v>
      </c>
      <c r="B2406" s="595" t="s">
        <v>2354</v>
      </c>
      <c r="C2406" s="595" t="s">
        <v>17450</v>
      </c>
      <c r="D2406" s="445"/>
      <c r="E2406" s="445"/>
      <c r="F2406" s="445"/>
      <c r="G2406" s="445"/>
      <c r="H2406" s="445"/>
      <c r="I2406" s="445"/>
      <c r="J2406" s="445"/>
      <c r="K2406" s="445"/>
      <c r="L2406" s="445"/>
      <c r="M2406" s="445"/>
      <c r="N2406" s="445"/>
      <c r="O2406" s="445"/>
      <c r="P2406" s="445"/>
    </row>
    <row r="2407" spans="1:16">
      <c r="A2407" s="595" t="s">
        <v>3825</v>
      </c>
      <c r="B2407" s="595" t="s">
        <v>17451</v>
      </c>
      <c r="C2407" s="445"/>
      <c r="D2407" s="445"/>
      <c r="E2407" s="445"/>
      <c r="F2407" s="445"/>
      <c r="G2407" s="445"/>
      <c r="H2407" s="445"/>
      <c r="I2407" s="445"/>
      <c r="J2407" s="445"/>
      <c r="K2407" s="445"/>
      <c r="L2407" s="445"/>
      <c r="M2407" s="445"/>
      <c r="N2407" s="445"/>
      <c r="O2407" s="445"/>
      <c r="P2407" s="445"/>
    </row>
    <row r="2408" spans="1:16">
      <c r="A2408" s="595" t="s">
        <v>7332</v>
      </c>
      <c r="B2408" s="595" t="s">
        <v>17452</v>
      </c>
      <c r="C2408" s="595" t="s">
        <v>16151</v>
      </c>
      <c r="D2408" s="595" t="s">
        <v>6421</v>
      </c>
      <c r="E2408" s="445"/>
      <c r="F2408" s="445"/>
      <c r="G2408" s="445"/>
      <c r="H2408" s="445"/>
      <c r="I2408" s="445"/>
      <c r="J2408" s="445"/>
      <c r="K2408" s="445"/>
      <c r="L2408" s="445"/>
      <c r="M2408" s="445"/>
      <c r="N2408" s="445"/>
      <c r="O2408" s="445"/>
      <c r="P2408" s="445"/>
    </row>
    <row r="2409" spans="1:16">
      <c r="A2409" s="595" t="s">
        <v>4450</v>
      </c>
      <c r="B2409" s="595" t="s">
        <v>17453</v>
      </c>
      <c r="C2409" s="595" t="s">
        <v>13747</v>
      </c>
      <c r="D2409" s="445"/>
      <c r="E2409" s="445"/>
      <c r="F2409" s="445"/>
      <c r="G2409" s="445"/>
      <c r="H2409" s="445"/>
      <c r="I2409" s="445"/>
      <c r="J2409" s="445"/>
      <c r="K2409" s="445"/>
      <c r="L2409" s="445"/>
      <c r="M2409" s="445"/>
      <c r="N2409" s="445"/>
      <c r="O2409" s="445"/>
      <c r="P2409" s="445"/>
    </row>
    <row r="2410" spans="1:16">
      <c r="A2410" s="595" t="s">
        <v>13011</v>
      </c>
      <c r="B2410" s="595" t="s">
        <v>12630</v>
      </c>
      <c r="C2410" s="445"/>
      <c r="D2410" s="445"/>
      <c r="E2410" s="445"/>
      <c r="F2410" s="445"/>
      <c r="G2410" s="445"/>
      <c r="H2410" s="445"/>
      <c r="I2410" s="445"/>
      <c r="J2410" s="445"/>
      <c r="K2410" s="445"/>
      <c r="L2410" s="445"/>
      <c r="M2410" s="445"/>
      <c r="N2410" s="445"/>
      <c r="O2410" s="445"/>
      <c r="P2410" s="445"/>
    </row>
    <row r="2411" spans="1:16">
      <c r="A2411" s="595" t="s">
        <v>17456</v>
      </c>
      <c r="B2411" s="595" t="s">
        <v>5000</v>
      </c>
      <c r="C2411" s="445"/>
      <c r="D2411" s="445"/>
      <c r="E2411" s="445"/>
      <c r="F2411" s="445"/>
      <c r="G2411" s="445"/>
      <c r="H2411" s="445"/>
      <c r="I2411" s="445"/>
      <c r="J2411" s="445"/>
      <c r="K2411" s="445"/>
      <c r="L2411" s="445"/>
      <c r="M2411" s="445"/>
      <c r="N2411" s="445"/>
      <c r="O2411" s="445"/>
      <c r="P2411" s="445"/>
    </row>
    <row r="2412" spans="1:16">
      <c r="A2412" s="595" t="s">
        <v>1746</v>
      </c>
      <c r="B2412" s="595" t="s">
        <v>5817</v>
      </c>
      <c r="C2412" s="595" t="s">
        <v>17148</v>
      </c>
      <c r="D2412" s="445"/>
      <c r="E2412" s="445"/>
      <c r="F2412" s="445"/>
      <c r="G2412" s="445"/>
      <c r="H2412" s="445"/>
      <c r="I2412" s="445"/>
      <c r="J2412" s="445"/>
      <c r="K2412" s="445"/>
      <c r="L2412" s="445"/>
      <c r="M2412" s="445"/>
      <c r="N2412" s="445"/>
      <c r="O2412" s="445"/>
      <c r="P2412" s="445"/>
    </row>
    <row r="2413" spans="1:16">
      <c r="A2413" s="595" t="s">
        <v>11881</v>
      </c>
      <c r="B2413" s="595" t="s">
        <v>11159</v>
      </c>
      <c r="C2413" s="445"/>
      <c r="D2413" s="445"/>
      <c r="E2413" s="445"/>
      <c r="F2413" s="445"/>
      <c r="G2413" s="445"/>
      <c r="H2413" s="445"/>
      <c r="I2413" s="445"/>
      <c r="J2413" s="445"/>
      <c r="K2413" s="445"/>
      <c r="L2413" s="445"/>
      <c r="M2413" s="445"/>
      <c r="N2413" s="445"/>
      <c r="O2413" s="445"/>
      <c r="P2413" s="445"/>
    </row>
    <row r="2414" spans="1:16">
      <c r="A2414" s="595" t="s">
        <v>17459</v>
      </c>
      <c r="B2414" s="595" t="s">
        <v>16461</v>
      </c>
      <c r="C2414" s="445"/>
      <c r="D2414" s="445"/>
      <c r="E2414" s="445"/>
      <c r="F2414" s="445"/>
      <c r="G2414" s="445"/>
      <c r="H2414" s="445"/>
      <c r="I2414" s="445"/>
      <c r="J2414" s="445"/>
      <c r="K2414" s="445"/>
      <c r="L2414" s="445"/>
      <c r="M2414" s="445"/>
      <c r="N2414" s="445"/>
      <c r="O2414" s="445"/>
      <c r="P2414" s="445"/>
    </row>
    <row r="2415" spans="1:16">
      <c r="A2415" s="595" t="s">
        <v>9907</v>
      </c>
      <c r="B2415" s="595" t="s">
        <v>9675</v>
      </c>
      <c r="C2415" s="595" t="s">
        <v>3095</v>
      </c>
      <c r="D2415" s="445"/>
      <c r="E2415" s="445"/>
      <c r="F2415" s="445"/>
      <c r="G2415" s="445"/>
      <c r="H2415" s="445"/>
      <c r="I2415" s="445"/>
      <c r="J2415" s="445"/>
      <c r="K2415" s="445"/>
      <c r="L2415" s="445"/>
      <c r="M2415" s="445"/>
      <c r="N2415" s="445"/>
      <c r="O2415" s="445"/>
      <c r="P2415" s="445"/>
    </row>
    <row r="2416" spans="1:16">
      <c r="A2416" s="595" t="s">
        <v>4578</v>
      </c>
      <c r="B2416" s="595" t="s">
        <v>15396</v>
      </c>
      <c r="C2416" s="595" t="s">
        <v>15420</v>
      </c>
      <c r="D2416" s="445"/>
      <c r="E2416" s="445"/>
      <c r="F2416" s="445"/>
      <c r="G2416" s="445"/>
      <c r="H2416" s="445"/>
      <c r="I2416" s="445"/>
      <c r="J2416" s="445"/>
      <c r="K2416" s="445"/>
      <c r="L2416" s="445"/>
      <c r="M2416" s="445"/>
      <c r="N2416" s="445"/>
      <c r="O2416" s="445"/>
      <c r="P2416" s="445"/>
    </row>
    <row r="2417" spans="1:16">
      <c r="A2417" s="595" t="s">
        <v>72</v>
      </c>
      <c r="B2417" s="595" t="s">
        <v>12822</v>
      </c>
      <c r="C2417" s="595" t="s">
        <v>10319</v>
      </c>
      <c r="D2417" s="445"/>
      <c r="E2417" s="445"/>
      <c r="F2417" s="445"/>
      <c r="G2417" s="445"/>
      <c r="H2417" s="445"/>
      <c r="I2417" s="445"/>
      <c r="J2417" s="445"/>
      <c r="K2417" s="445"/>
      <c r="L2417" s="445"/>
      <c r="M2417" s="445"/>
      <c r="N2417" s="445"/>
      <c r="O2417" s="445"/>
      <c r="P2417" s="445"/>
    </row>
    <row r="2418" spans="1:16">
      <c r="A2418" s="595" t="s">
        <v>6694</v>
      </c>
      <c r="B2418" s="595" t="s">
        <v>17461</v>
      </c>
      <c r="C2418" s="595" t="s">
        <v>9558</v>
      </c>
      <c r="D2418" s="595" t="s">
        <v>12760</v>
      </c>
      <c r="E2418" s="595" t="s">
        <v>17462</v>
      </c>
      <c r="F2418" s="595" t="s">
        <v>17464</v>
      </c>
      <c r="G2418" s="595" t="s">
        <v>3484</v>
      </c>
      <c r="H2418" s="595" t="s">
        <v>17465</v>
      </c>
      <c r="I2418" s="445"/>
      <c r="J2418" s="445"/>
      <c r="K2418" s="445"/>
      <c r="L2418" s="445"/>
      <c r="M2418" s="445"/>
      <c r="N2418" s="445"/>
      <c r="O2418" s="445"/>
      <c r="P2418" s="445"/>
    </row>
    <row r="2419" spans="1:16">
      <c r="A2419" s="595" t="s">
        <v>14065</v>
      </c>
      <c r="B2419" s="595" t="s">
        <v>12974</v>
      </c>
      <c r="C2419" s="595" t="s">
        <v>9061</v>
      </c>
      <c r="D2419" s="445"/>
      <c r="E2419" s="445"/>
      <c r="F2419" s="445"/>
      <c r="G2419" s="445"/>
      <c r="H2419" s="445"/>
      <c r="I2419" s="445"/>
      <c r="J2419" s="445"/>
      <c r="K2419" s="445"/>
      <c r="L2419" s="445"/>
      <c r="M2419" s="445"/>
      <c r="N2419" s="445"/>
      <c r="O2419" s="445"/>
      <c r="P2419" s="445"/>
    </row>
    <row r="2420" spans="1:16">
      <c r="A2420" s="595" t="s">
        <v>17466</v>
      </c>
      <c r="B2420" s="595" t="s">
        <v>14522</v>
      </c>
      <c r="C2420" s="445"/>
      <c r="D2420" s="445"/>
      <c r="E2420" s="445"/>
      <c r="F2420" s="445"/>
      <c r="G2420" s="445"/>
      <c r="H2420" s="445"/>
      <c r="I2420" s="445"/>
      <c r="J2420" s="445"/>
      <c r="K2420" s="445"/>
      <c r="L2420" s="445"/>
      <c r="M2420" s="445"/>
      <c r="N2420" s="445"/>
      <c r="O2420" s="445"/>
      <c r="P2420" s="445"/>
    </row>
    <row r="2421" spans="1:16">
      <c r="A2421" s="595" t="s">
        <v>10658</v>
      </c>
      <c r="B2421" s="595" t="s">
        <v>15442</v>
      </c>
      <c r="C2421" s="595" t="s">
        <v>4761</v>
      </c>
      <c r="D2421" s="445"/>
      <c r="E2421" s="445"/>
      <c r="F2421" s="445"/>
      <c r="G2421" s="445"/>
      <c r="H2421" s="445"/>
      <c r="I2421" s="445"/>
      <c r="J2421" s="445"/>
      <c r="K2421" s="445"/>
      <c r="L2421" s="445"/>
      <c r="M2421" s="445"/>
      <c r="N2421" s="445"/>
      <c r="O2421" s="445"/>
      <c r="P2421" s="445"/>
    </row>
    <row r="2422" spans="1:16">
      <c r="A2422" s="595" t="s">
        <v>6072</v>
      </c>
      <c r="B2422" s="595" t="s">
        <v>15492</v>
      </c>
      <c r="C2422" s="595" t="s">
        <v>17465</v>
      </c>
      <c r="D2422" s="445"/>
      <c r="E2422" s="445"/>
      <c r="F2422" s="445"/>
      <c r="G2422" s="445"/>
      <c r="H2422" s="445"/>
      <c r="I2422" s="445"/>
      <c r="J2422" s="445"/>
      <c r="K2422" s="445"/>
      <c r="L2422" s="445"/>
      <c r="M2422" s="445"/>
      <c r="N2422" s="445"/>
      <c r="O2422" s="445"/>
      <c r="P2422" s="445"/>
    </row>
    <row r="2423" spans="1:16">
      <c r="A2423" s="595" t="s">
        <v>13952</v>
      </c>
      <c r="B2423" s="595" t="s">
        <v>15421</v>
      </c>
      <c r="C2423" s="595" t="s">
        <v>2605</v>
      </c>
      <c r="D2423" s="595" t="s">
        <v>3234</v>
      </c>
      <c r="E2423" s="595" t="s">
        <v>565</v>
      </c>
      <c r="F2423" s="445"/>
      <c r="G2423" s="445"/>
      <c r="H2423" s="445"/>
      <c r="I2423" s="445"/>
      <c r="J2423" s="445"/>
      <c r="K2423" s="445"/>
      <c r="L2423" s="445"/>
      <c r="M2423" s="445"/>
      <c r="N2423" s="445"/>
      <c r="O2423" s="445"/>
      <c r="P2423" s="445"/>
    </row>
    <row r="2424" spans="1:16">
      <c r="A2424" s="595" t="s">
        <v>8813</v>
      </c>
      <c r="B2424" s="595" t="s">
        <v>17468</v>
      </c>
      <c r="C2424" s="595" t="s">
        <v>5942</v>
      </c>
      <c r="D2424" s="595" t="s">
        <v>16663</v>
      </c>
      <c r="E2424" s="595" t="s">
        <v>17247</v>
      </c>
      <c r="F2424" s="595" t="s">
        <v>17465</v>
      </c>
      <c r="G2424" s="445"/>
      <c r="H2424" s="445"/>
      <c r="I2424" s="445"/>
      <c r="J2424" s="445"/>
      <c r="K2424" s="445"/>
      <c r="L2424" s="445"/>
      <c r="M2424" s="445"/>
      <c r="N2424" s="445"/>
      <c r="O2424" s="445"/>
      <c r="P2424" s="445"/>
    </row>
    <row r="2425" spans="1:16">
      <c r="A2425" s="595" t="s">
        <v>5442</v>
      </c>
      <c r="B2425" s="595" t="s">
        <v>17469</v>
      </c>
      <c r="C2425" s="595" t="s">
        <v>17465</v>
      </c>
      <c r="D2425" s="445"/>
      <c r="E2425" s="445"/>
      <c r="F2425" s="445"/>
      <c r="G2425" s="445"/>
      <c r="H2425" s="445"/>
      <c r="I2425" s="445"/>
      <c r="J2425" s="445"/>
      <c r="K2425" s="445"/>
      <c r="L2425" s="445"/>
      <c r="M2425" s="445"/>
      <c r="N2425" s="445"/>
      <c r="O2425" s="445"/>
      <c r="P2425" s="445"/>
    </row>
    <row r="2426" spans="1:16">
      <c r="A2426" s="595" t="s">
        <v>10804</v>
      </c>
      <c r="B2426" s="595" t="s">
        <v>16714</v>
      </c>
      <c r="C2426" s="595" t="s">
        <v>14195</v>
      </c>
      <c r="D2426" s="445"/>
      <c r="E2426" s="445"/>
      <c r="F2426" s="445"/>
      <c r="G2426" s="445"/>
      <c r="H2426" s="445"/>
      <c r="I2426" s="445"/>
      <c r="J2426" s="445"/>
      <c r="K2426" s="445"/>
      <c r="L2426" s="445"/>
      <c r="M2426" s="445"/>
      <c r="N2426" s="445"/>
      <c r="O2426" s="445"/>
      <c r="P2426" s="445"/>
    </row>
    <row r="2427" spans="1:16">
      <c r="A2427" s="595" t="s">
        <v>17470</v>
      </c>
      <c r="B2427" s="595" t="s">
        <v>14809</v>
      </c>
      <c r="C2427" s="445"/>
      <c r="D2427" s="445"/>
      <c r="E2427" s="445"/>
      <c r="F2427" s="445"/>
      <c r="G2427" s="445"/>
      <c r="H2427" s="445"/>
      <c r="I2427" s="445"/>
      <c r="J2427" s="445"/>
      <c r="K2427" s="445"/>
      <c r="L2427" s="445"/>
      <c r="M2427" s="445"/>
      <c r="N2427" s="445"/>
      <c r="O2427" s="445"/>
      <c r="P2427" s="445"/>
    </row>
    <row r="2428" spans="1:16">
      <c r="A2428" s="595" t="s">
        <v>17471</v>
      </c>
      <c r="B2428" s="595" t="s">
        <v>12379</v>
      </c>
      <c r="C2428" s="595" t="s">
        <v>13145</v>
      </c>
      <c r="D2428" s="445"/>
      <c r="E2428" s="445"/>
      <c r="F2428" s="445"/>
      <c r="G2428" s="445"/>
      <c r="H2428" s="445"/>
      <c r="I2428" s="445"/>
      <c r="J2428" s="445"/>
      <c r="K2428" s="445"/>
      <c r="L2428" s="445"/>
      <c r="M2428" s="445"/>
      <c r="N2428" s="445"/>
      <c r="O2428" s="445"/>
      <c r="P2428" s="445"/>
    </row>
    <row r="2429" spans="1:16">
      <c r="A2429" s="595" t="s">
        <v>17472</v>
      </c>
      <c r="B2429" s="595" t="s">
        <v>5913</v>
      </c>
      <c r="C2429" s="595" t="s">
        <v>5527</v>
      </c>
      <c r="D2429" s="595" t="s">
        <v>17473</v>
      </c>
      <c r="E2429" s="445"/>
      <c r="F2429" s="445"/>
      <c r="G2429" s="445"/>
      <c r="H2429" s="445"/>
      <c r="I2429" s="445"/>
      <c r="J2429" s="445"/>
      <c r="K2429" s="445"/>
      <c r="L2429" s="445"/>
      <c r="M2429" s="445"/>
      <c r="N2429" s="445"/>
      <c r="O2429" s="445"/>
      <c r="P2429" s="445"/>
    </row>
    <row r="2430" spans="1:16">
      <c r="A2430" s="595" t="s">
        <v>12703</v>
      </c>
      <c r="B2430" s="595" t="s">
        <v>17475</v>
      </c>
      <c r="C2430" s="595" t="s">
        <v>15603</v>
      </c>
      <c r="D2430" s="595" t="s">
        <v>12477</v>
      </c>
      <c r="E2430" s="595" t="s">
        <v>17465</v>
      </c>
      <c r="F2430" s="445"/>
      <c r="G2430" s="445"/>
      <c r="H2430" s="445"/>
      <c r="I2430" s="445"/>
      <c r="J2430" s="445"/>
      <c r="K2430" s="445"/>
      <c r="L2430" s="445"/>
      <c r="M2430" s="445"/>
      <c r="N2430" s="445"/>
      <c r="O2430" s="445"/>
      <c r="P2430" s="445"/>
    </row>
    <row r="2431" spans="1:16">
      <c r="A2431" s="595" t="s">
        <v>17476</v>
      </c>
      <c r="B2431" s="595" t="s">
        <v>11364</v>
      </c>
      <c r="C2431" s="595" t="s">
        <v>17477</v>
      </c>
      <c r="D2431" s="595" t="s">
        <v>3095</v>
      </c>
      <c r="E2431" s="595" t="s">
        <v>15318</v>
      </c>
      <c r="F2431" s="595" t="s">
        <v>17465</v>
      </c>
      <c r="G2431" s="445"/>
      <c r="H2431" s="445"/>
      <c r="I2431" s="445"/>
      <c r="J2431" s="445"/>
      <c r="K2431" s="445"/>
      <c r="L2431" s="445"/>
      <c r="M2431" s="445"/>
      <c r="N2431" s="445"/>
      <c r="O2431" s="445"/>
      <c r="P2431" s="445"/>
    </row>
    <row r="2432" spans="1:16">
      <c r="A2432" s="595" t="s">
        <v>800</v>
      </c>
      <c r="B2432" s="595" t="s">
        <v>16392</v>
      </c>
      <c r="C2432" s="595" t="s">
        <v>17465</v>
      </c>
      <c r="D2432" s="445"/>
      <c r="E2432" s="445"/>
      <c r="F2432" s="445"/>
      <c r="G2432" s="445"/>
      <c r="H2432" s="445"/>
      <c r="I2432" s="445"/>
      <c r="J2432" s="445"/>
      <c r="K2432" s="445"/>
      <c r="L2432" s="445"/>
      <c r="M2432" s="445"/>
      <c r="N2432" s="445"/>
      <c r="O2432" s="445"/>
      <c r="P2432" s="445"/>
    </row>
    <row r="2433" spans="1:16">
      <c r="A2433" s="595" t="s">
        <v>17479</v>
      </c>
      <c r="B2433" s="595" t="s">
        <v>17480</v>
      </c>
      <c r="C2433" s="595" t="s">
        <v>11200</v>
      </c>
      <c r="D2433" s="445"/>
      <c r="E2433" s="445"/>
      <c r="F2433" s="445"/>
      <c r="G2433" s="445"/>
      <c r="H2433" s="445"/>
      <c r="I2433" s="445"/>
      <c r="J2433" s="445"/>
      <c r="K2433" s="445"/>
      <c r="L2433" s="445"/>
      <c r="M2433" s="445"/>
      <c r="N2433" s="445"/>
      <c r="O2433" s="445"/>
      <c r="P2433" s="445"/>
    </row>
    <row r="2434" spans="1:16">
      <c r="A2434" s="595" t="s">
        <v>12146</v>
      </c>
      <c r="B2434" s="595" t="s">
        <v>17481</v>
      </c>
      <c r="C2434" s="595" t="s">
        <v>8254</v>
      </c>
      <c r="D2434" s="445"/>
      <c r="E2434" s="445"/>
      <c r="F2434" s="445"/>
      <c r="G2434" s="445"/>
      <c r="H2434" s="445"/>
      <c r="I2434" s="445"/>
      <c r="J2434" s="445"/>
      <c r="K2434" s="445"/>
      <c r="L2434" s="445"/>
      <c r="M2434" s="445"/>
      <c r="N2434" s="445"/>
      <c r="O2434" s="445"/>
      <c r="P2434" s="445"/>
    </row>
    <row r="2435" spans="1:16">
      <c r="A2435" s="595" t="s">
        <v>17482</v>
      </c>
      <c r="B2435" s="595" t="s">
        <v>5164</v>
      </c>
      <c r="C2435" s="595" t="s">
        <v>11572</v>
      </c>
      <c r="D2435" s="595" t="s">
        <v>17465</v>
      </c>
      <c r="E2435" s="445"/>
      <c r="F2435" s="445"/>
      <c r="G2435" s="445"/>
      <c r="H2435" s="445"/>
      <c r="I2435" s="445"/>
      <c r="J2435" s="445"/>
      <c r="K2435" s="445"/>
      <c r="L2435" s="445"/>
      <c r="M2435" s="445"/>
      <c r="N2435" s="445"/>
      <c r="O2435" s="445"/>
      <c r="P2435" s="445"/>
    </row>
    <row r="2436" spans="1:16">
      <c r="A2436" s="595" t="s">
        <v>17483</v>
      </c>
      <c r="B2436" s="595" t="s">
        <v>17485</v>
      </c>
      <c r="C2436" s="445"/>
      <c r="D2436" s="445"/>
      <c r="E2436" s="445"/>
      <c r="F2436" s="445"/>
      <c r="G2436" s="445"/>
      <c r="H2436" s="445"/>
      <c r="I2436" s="445"/>
      <c r="J2436" s="445"/>
      <c r="K2436" s="445"/>
      <c r="L2436" s="445"/>
      <c r="M2436" s="445"/>
      <c r="N2436" s="445"/>
      <c r="O2436" s="445"/>
      <c r="P2436" s="445"/>
    </row>
    <row r="2437" spans="1:16">
      <c r="A2437" s="595" t="s">
        <v>17486</v>
      </c>
      <c r="B2437" s="595" t="s">
        <v>8381</v>
      </c>
      <c r="C2437" s="595" t="s">
        <v>17465</v>
      </c>
      <c r="D2437" s="445"/>
      <c r="E2437" s="445"/>
      <c r="F2437" s="445"/>
      <c r="G2437" s="445"/>
      <c r="H2437" s="445"/>
      <c r="I2437" s="445"/>
      <c r="J2437" s="445"/>
      <c r="K2437" s="445"/>
      <c r="L2437" s="445"/>
      <c r="M2437" s="445"/>
      <c r="N2437" s="445"/>
      <c r="O2437" s="445"/>
      <c r="P2437" s="445"/>
    </row>
    <row r="2438" spans="1:16">
      <c r="A2438" s="595" t="s">
        <v>17487</v>
      </c>
      <c r="B2438" s="595" t="s">
        <v>2641</v>
      </c>
      <c r="C2438" s="445"/>
      <c r="D2438" s="445"/>
      <c r="E2438" s="445"/>
      <c r="F2438" s="445"/>
      <c r="G2438" s="445"/>
      <c r="H2438" s="445"/>
      <c r="I2438" s="445"/>
      <c r="J2438" s="445"/>
      <c r="K2438" s="445"/>
      <c r="L2438" s="445"/>
      <c r="M2438" s="445"/>
      <c r="N2438" s="445"/>
      <c r="O2438" s="445"/>
      <c r="P2438" s="445"/>
    </row>
    <row r="2439" spans="1:16">
      <c r="A2439" s="595" t="s">
        <v>13543</v>
      </c>
      <c r="B2439" s="595" t="s">
        <v>17488</v>
      </c>
      <c r="C2439" s="595" t="s">
        <v>1716</v>
      </c>
      <c r="D2439" s="595" t="s">
        <v>8932</v>
      </c>
      <c r="E2439" s="595" t="s">
        <v>17465</v>
      </c>
      <c r="F2439" s="445"/>
      <c r="G2439" s="445"/>
      <c r="H2439" s="445"/>
      <c r="I2439" s="445"/>
      <c r="J2439" s="445"/>
      <c r="K2439" s="445"/>
      <c r="L2439" s="445"/>
      <c r="M2439" s="445"/>
      <c r="N2439" s="445"/>
      <c r="O2439" s="445"/>
      <c r="P2439" s="445"/>
    </row>
    <row r="2440" spans="1:16">
      <c r="A2440" s="595" t="s">
        <v>14055</v>
      </c>
      <c r="B2440" s="595" t="s">
        <v>16494</v>
      </c>
      <c r="C2440" s="445"/>
      <c r="D2440" s="445"/>
      <c r="E2440" s="445"/>
      <c r="F2440" s="445"/>
      <c r="G2440" s="445"/>
      <c r="H2440" s="445"/>
      <c r="I2440" s="445"/>
      <c r="J2440" s="445"/>
      <c r="K2440" s="445"/>
      <c r="L2440" s="445"/>
      <c r="M2440" s="445"/>
      <c r="N2440" s="445"/>
      <c r="O2440" s="445"/>
      <c r="P2440" s="445"/>
    </row>
    <row r="2441" spans="1:16">
      <c r="A2441" s="595" t="s">
        <v>14791</v>
      </c>
      <c r="B2441" s="595" t="s">
        <v>17489</v>
      </c>
      <c r="C2441" s="595" t="s">
        <v>4262</v>
      </c>
      <c r="D2441" s="595" t="s">
        <v>17490</v>
      </c>
      <c r="E2441" s="595" t="s">
        <v>17465</v>
      </c>
      <c r="F2441" s="445"/>
      <c r="G2441" s="445"/>
      <c r="H2441" s="445"/>
      <c r="I2441" s="445"/>
      <c r="J2441" s="445"/>
      <c r="K2441" s="445"/>
      <c r="L2441" s="445"/>
      <c r="M2441" s="445"/>
      <c r="N2441" s="445"/>
      <c r="O2441" s="445"/>
      <c r="P2441" s="445"/>
    </row>
    <row r="2442" spans="1:16">
      <c r="A2442" s="595" t="s">
        <v>17491</v>
      </c>
      <c r="B2442" s="595" t="s">
        <v>17492</v>
      </c>
      <c r="C2442" s="595" t="s">
        <v>4502</v>
      </c>
      <c r="D2442" s="445"/>
      <c r="E2442" s="445"/>
      <c r="F2442" s="445"/>
      <c r="G2442" s="445"/>
      <c r="H2442" s="445"/>
      <c r="I2442" s="445"/>
      <c r="J2442" s="445"/>
      <c r="K2442" s="445"/>
      <c r="L2442" s="445"/>
      <c r="M2442" s="445"/>
      <c r="N2442" s="445"/>
      <c r="O2442" s="445"/>
      <c r="P2442" s="445"/>
    </row>
    <row r="2443" spans="1:16">
      <c r="A2443" s="595" t="s">
        <v>17493</v>
      </c>
      <c r="B2443" s="595" t="s">
        <v>7616</v>
      </c>
      <c r="C2443" s="595" t="s">
        <v>15440</v>
      </c>
      <c r="D2443" s="445"/>
      <c r="E2443" s="445"/>
      <c r="F2443" s="445"/>
      <c r="G2443" s="445"/>
      <c r="H2443" s="445"/>
      <c r="I2443" s="445"/>
      <c r="J2443" s="445"/>
      <c r="K2443" s="445"/>
      <c r="L2443" s="445"/>
      <c r="M2443" s="445"/>
      <c r="N2443" s="445"/>
      <c r="O2443" s="445"/>
      <c r="P2443" s="445"/>
    </row>
    <row r="2444" spans="1:16">
      <c r="A2444" s="595" t="s">
        <v>6521</v>
      </c>
      <c r="B2444" s="595" t="s">
        <v>17495</v>
      </c>
      <c r="C2444" s="445"/>
      <c r="D2444" s="445"/>
      <c r="E2444" s="445"/>
      <c r="F2444" s="445"/>
      <c r="G2444" s="445"/>
      <c r="H2444" s="445"/>
      <c r="I2444" s="445"/>
      <c r="J2444" s="445"/>
      <c r="K2444" s="445"/>
      <c r="L2444" s="445"/>
      <c r="M2444" s="445"/>
      <c r="N2444" s="445"/>
      <c r="O2444" s="445"/>
      <c r="P2444" s="445"/>
    </row>
    <row r="2445" spans="1:16">
      <c r="A2445" s="595" t="s">
        <v>17497</v>
      </c>
      <c r="B2445" s="595" t="s">
        <v>17498</v>
      </c>
      <c r="C2445" s="445"/>
      <c r="D2445" s="445"/>
      <c r="E2445" s="445"/>
      <c r="F2445" s="445"/>
      <c r="G2445" s="445"/>
      <c r="H2445" s="445"/>
      <c r="I2445" s="445"/>
      <c r="J2445" s="445"/>
      <c r="K2445" s="445"/>
      <c r="L2445" s="445"/>
      <c r="M2445" s="445"/>
      <c r="N2445" s="445"/>
      <c r="O2445" s="445"/>
      <c r="P2445" s="445"/>
    </row>
    <row r="2446" spans="1:16">
      <c r="A2446" s="595" t="s">
        <v>17500</v>
      </c>
      <c r="B2446" s="595" t="s">
        <v>16122</v>
      </c>
      <c r="C2446" s="445"/>
      <c r="D2446" s="445"/>
      <c r="E2446" s="445"/>
      <c r="F2446" s="445"/>
      <c r="G2446" s="445"/>
      <c r="H2446" s="445"/>
      <c r="I2446" s="445"/>
      <c r="J2446" s="445"/>
      <c r="K2446" s="445"/>
      <c r="L2446" s="445"/>
      <c r="M2446" s="445"/>
      <c r="N2446" s="445"/>
      <c r="O2446" s="445"/>
      <c r="P2446" s="445"/>
    </row>
    <row r="2447" spans="1:16">
      <c r="A2447" s="595" t="s">
        <v>17021</v>
      </c>
      <c r="B2447" s="595" t="s">
        <v>13989</v>
      </c>
      <c r="C2447" s="595" t="s">
        <v>17359</v>
      </c>
      <c r="D2447" s="595" t="s">
        <v>17465</v>
      </c>
      <c r="E2447" s="445"/>
      <c r="F2447" s="445"/>
      <c r="G2447" s="445"/>
      <c r="H2447" s="445"/>
      <c r="I2447" s="445"/>
      <c r="J2447" s="445"/>
      <c r="K2447" s="445"/>
      <c r="L2447" s="445"/>
      <c r="M2447" s="445"/>
      <c r="N2447" s="445"/>
      <c r="O2447" s="445"/>
      <c r="P2447" s="445"/>
    </row>
    <row r="2448" spans="1:16">
      <c r="A2448" s="595" t="s">
        <v>17501</v>
      </c>
      <c r="B2448" s="595" t="s">
        <v>16698</v>
      </c>
      <c r="C2448" s="445"/>
      <c r="D2448" s="445"/>
      <c r="E2448" s="445"/>
      <c r="F2448" s="445"/>
      <c r="G2448" s="445"/>
      <c r="H2448" s="445"/>
      <c r="I2448" s="445"/>
      <c r="J2448" s="445"/>
      <c r="K2448" s="445"/>
      <c r="L2448" s="445"/>
      <c r="M2448" s="445"/>
      <c r="N2448" s="445"/>
      <c r="O2448" s="445"/>
      <c r="P2448" s="445"/>
    </row>
    <row r="2449" spans="1:16">
      <c r="A2449" s="595" t="s">
        <v>7045</v>
      </c>
      <c r="B2449" s="595" t="s">
        <v>12897</v>
      </c>
      <c r="C2449" s="595" t="s">
        <v>15843</v>
      </c>
      <c r="D2449" s="445"/>
      <c r="E2449" s="445"/>
      <c r="F2449" s="445"/>
      <c r="G2449" s="445"/>
      <c r="H2449" s="445"/>
      <c r="I2449" s="445"/>
      <c r="J2449" s="445"/>
      <c r="K2449" s="445"/>
      <c r="L2449" s="445"/>
      <c r="M2449" s="445"/>
      <c r="N2449" s="445"/>
      <c r="O2449" s="445"/>
      <c r="P2449" s="445"/>
    </row>
    <row r="2450" spans="1:16">
      <c r="A2450" s="595" t="s">
        <v>17502</v>
      </c>
      <c r="B2450" s="595" t="s">
        <v>17504</v>
      </c>
      <c r="C2450" s="595" t="s">
        <v>843</v>
      </c>
      <c r="D2450" s="445"/>
      <c r="E2450" s="445"/>
      <c r="F2450" s="445"/>
      <c r="G2450" s="445"/>
      <c r="H2450" s="445"/>
      <c r="I2450" s="445"/>
      <c r="J2450" s="445"/>
      <c r="K2450" s="445"/>
      <c r="L2450" s="445"/>
      <c r="M2450" s="445"/>
      <c r="N2450" s="445"/>
      <c r="O2450" s="445"/>
      <c r="P2450" s="445"/>
    </row>
    <row r="2451" spans="1:16">
      <c r="A2451" s="595" t="s">
        <v>17506</v>
      </c>
      <c r="B2451" s="595" t="s">
        <v>15492</v>
      </c>
      <c r="C2451" s="445"/>
      <c r="D2451" s="445"/>
      <c r="E2451" s="445"/>
      <c r="F2451" s="445"/>
      <c r="G2451" s="445"/>
      <c r="H2451" s="445"/>
      <c r="I2451" s="445"/>
      <c r="J2451" s="445"/>
      <c r="K2451" s="445"/>
      <c r="L2451" s="445"/>
      <c r="M2451" s="445"/>
      <c r="N2451" s="445"/>
      <c r="O2451" s="445"/>
      <c r="P2451" s="445"/>
    </row>
    <row r="2452" spans="1:16">
      <c r="A2452" s="595" t="s">
        <v>6185</v>
      </c>
      <c r="B2452" s="595" t="s">
        <v>1911</v>
      </c>
      <c r="C2452" s="595" t="s">
        <v>17465</v>
      </c>
      <c r="D2452" s="445"/>
      <c r="E2452" s="445"/>
      <c r="F2452" s="445"/>
      <c r="G2452" s="445"/>
      <c r="H2452" s="445"/>
      <c r="I2452" s="445"/>
      <c r="J2452" s="445"/>
      <c r="K2452" s="445"/>
      <c r="L2452" s="445"/>
      <c r="M2452" s="445"/>
      <c r="N2452" s="445"/>
      <c r="O2452" s="445"/>
      <c r="P2452" s="445"/>
    </row>
    <row r="2453" spans="1:16">
      <c r="A2453" s="595" t="s">
        <v>11958</v>
      </c>
      <c r="B2453" s="595" t="s">
        <v>1471</v>
      </c>
      <c r="C2453" s="595" t="s">
        <v>17465</v>
      </c>
      <c r="D2453" s="445"/>
      <c r="E2453" s="445"/>
      <c r="F2453" s="445"/>
      <c r="G2453" s="445"/>
      <c r="H2453" s="445"/>
      <c r="I2453" s="445"/>
      <c r="J2453" s="445"/>
      <c r="K2453" s="445"/>
      <c r="L2453" s="445"/>
      <c r="M2453" s="445"/>
      <c r="N2453" s="445"/>
      <c r="O2453" s="445"/>
      <c r="P2453" s="445"/>
    </row>
    <row r="2454" spans="1:16">
      <c r="A2454" s="595" t="s">
        <v>16039</v>
      </c>
      <c r="B2454" s="595" t="s">
        <v>15127</v>
      </c>
      <c r="C2454" s="595" t="s">
        <v>10744</v>
      </c>
      <c r="D2454" s="445"/>
      <c r="E2454" s="445"/>
      <c r="F2454" s="445"/>
      <c r="G2454" s="445"/>
      <c r="H2454" s="445"/>
      <c r="I2454" s="445"/>
      <c r="J2454" s="445"/>
      <c r="K2454" s="445"/>
      <c r="L2454" s="445"/>
      <c r="M2454" s="445"/>
      <c r="N2454" s="445"/>
      <c r="O2454" s="445"/>
      <c r="P2454" s="445"/>
    </row>
    <row r="2455" spans="1:16">
      <c r="A2455" s="595" t="s">
        <v>2209</v>
      </c>
      <c r="B2455" s="595" t="s">
        <v>2932</v>
      </c>
      <c r="C2455" s="595" t="s">
        <v>14606</v>
      </c>
      <c r="D2455" s="445"/>
      <c r="E2455" s="445"/>
      <c r="F2455" s="445"/>
      <c r="G2455" s="445"/>
      <c r="H2455" s="445"/>
      <c r="I2455" s="445"/>
      <c r="J2455" s="445"/>
      <c r="K2455" s="445"/>
      <c r="L2455" s="445"/>
      <c r="M2455" s="445"/>
      <c r="N2455" s="445"/>
      <c r="O2455" s="445"/>
      <c r="P2455" s="445"/>
    </row>
    <row r="2456" spans="1:16">
      <c r="A2456" s="595" t="s">
        <v>17507</v>
      </c>
      <c r="B2456" s="595" t="s">
        <v>13107</v>
      </c>
      <c r="C2456" s="445"/>
      <c r="D2456" s="445"/>
      <c r="E2456" s="445"/>
      <c r="F2456" s="445"/>
      <c r="G2456" s="445"/>
      <c r="H2456" s="445"/>
      <c r="I2456" s="445"/>
      <c r="J2456" s="445"/>
      <c r="K2456" s="445"/>
      <c r="L2456" s="445"/>
      <c r="M2456" s="445"/>
      <c r="N2456" s="445"/>
      <c r="O2456" s="445"/>
      <c r="P2456" s="445"/>
    </row>
    <row r="2457" spans="1:16">
      <c r="A2457" s="595" t="s">
        <v>190</v>
      </c>
      <c r="B2457" s="595" t="s">
        <v>17508</v>
      </c>
      <c r="C2457" s="595" t="s">
        <v>17509</v>
      </c>
      <c r="D2457" s="595" t="s">
        <v>6803</v>
      </c>
      <c r="E2457" s="595" t="s">
        <v>13691</v>
      </c>
      <c r="F2457" s="595" t="s">
        <v>17510</v>
      </c>
      <c r="G2457" s="445"/>
      <c r="H2457" s="445"/>
      <c r="I2457" s="445"/>
      <c r="J2457" s="445"/>
      <c r="K2457" s="445"/>
      <c r="L2457" s="445"/>
      <c r="M2457" s="445"/>
      <c r="N2457" s="445"/>
      <c r="O2457" s="445"/>
      <c r="P2457" s="445"/>
    </row>
    <row r="2458" spans="1:16">
      <c r="A2458" s="595" t="s">
        <v>17511</v>
      </c>
      <c r="B2458" s="595" t="s">
        <v>7655</v>
      </c>
      <c r="C2458" s="595" t="s">
        <v>17503</v>
      </c>
      <c r="D2458" s="595" t="s">
        <v>14491</v>
      </c>
      <c r="E2458" s="595" t="s">
        <v>12687</v>
      </c>
      <c r="F2458" s="595" t="s">
        <v>17512</v>
      </c>
      <c r="G2458" s="445"/>
      <c r="H2458" s="445"/>
      <c r="I2458" s="445"/>
      <c r="J2458" s="445"/>
      <c r="K2458" s="445"/>
      <c r="L2458" s="445"/>
      <c r="M2458" s="445"/>
      <c r="N2458" s="445"/>
      <c r="O2458" s="445"/>
      <c r="P2458" s="445"/>
    </row>
    <row r="2459" spans="1:16">
      <c r="A2459" s="595" t="s">
        <v>14644</v>
      </c>
      <c r="B2459" s="595" t="s">
        <v>15248</v>
      </c>
      <c r="C2459" s="595" t="s">
        <v>16997</v>
      </c>
      <c r="D2459" s="595" t="s">
        <v>1781</v>
      </c>
      <c r="E2459" s="595" t="s">
        <v>659</v>
      </c>
      <c r="F2459" s="595" t="s">
        <v>17513</v>
      </c>
      <c r="G2459" s="445"/>
      <c r="H2459" s="445"/>
      <c r="I2459" s="445"/>
      <c r="J2459" s="445"/>
      <c r="K2459" s="445"/>
      <c r="L2459" s="445"/>
      <c r="M2459" s="445"/>
      <c r="N2459" s="445"/>
      <c r="O2459" s="445"/>
      <c r="P2459" s="445"/>
    </row>
    <row r="2460" spans="1:16">
      <c r="A2460" s="595" t="s">
        <v>17514</v>
      </c>
      <c r="B2460" s="595" t="s">
        <v>16077</v>
      </c>
      <c r="C2460" s="595" t="s">
        <v>17515</v>
      </c>
      <c r="D2460" s="445"/>
      <c r="E2460" s="445"/>
      <c r="F2460" s="445"/>
      <c r="G2460" s="445"/>
      <c r="H2460" s="445"/>
      <c r="I2460" s="445"/>
      <c r="J2460" s="445"/>
      <c r="K2460" s="445"/>
      <c r="L2460" s="445"/>
      <c r="M2460" s="445"/>
      <c r="N2460" s="445"/>
      <c r="O2460" s="445"/>
      <c r="P2460" s="445"/>
    </row>
    <row r="2461" spans="1:16">
      <c r="A2461" s="595" t="s">
        <v>17516</v>
      </c>
      <c r="B2461" s="595" t="s">
        <v>16109</v>
      </c>
      <c r="C2461" s="595" t="s">
        <v>728</v>
      </c>
      <c r="D2461" s="595" t="s">
        <v>10319</v>
      </c>
      <c r="E2461" s="595" t="s">
        <v>8244</v>
      </c>
      <c r="F2461" s="445"/>
      <c r="G2461" s="445"/>
      <c r="H2461" s="445"/>
      <c r="I2461" s="445"/>
      <c r="J2461" s="445"/>
      <c r="K2461" s="445"/>
      <c r="L2461" s="445"/>
      <c r="M2461" s="445"/>
      <c r="N2461" s="445"/>
      <c r="O2461" s="445"/>
      <c r="P2461" s="445"/>
    </row>
    <row r="2462" spans="1:16">
      <c r="A2462" s="595" t="s">
        <v>12707</v>
      </c>
      <c r="B2462" s="595" t="s">
        <v>15539</v>
      </c>
      <c r="C2462" s="595" t="s">
        <v>17517</v>
      </c>
      <c r="D2462" s="445"/>
      <c r="E2462" s="445"/>
      <c r="F2462" s="445"/>
      <c r="G2462" s="445"/>
      <c r="H2462" s="445"/>
      <c r="I2462" s="445"/>
      <c r="J2462" s="445"/>
      <c r="K2462" s="445"/>
      <c r="L2462" s="445"/>
      <c r="M2462" s="445"/>
      <c r="N2462" s="445"/>
      <c r="O2462" s="445"/>
      <c r="P2462" s="445"/>
    </row>
    <row r="2463" spans="1:16">
      <c r="A2463" s="595" t="s">
        <v>17518</v>
      </c>
      <c r="B2463" s="595" t="s">
        <v>17519</v>
      </c>
      <c r="C2463" s="595" t="s">
        <v>17520</v>
      </c>
      <c r="D2463" s="445"/>
      <c r="E2463" s="445"/>
      <c r="F2463" s="445"/>
      <c r="G2463" s="445"/>
      <c r="H2463" s="445"/>
      <c r="I2463" s="445"/>
      <c r="J2463" s="445"/>
      <c r="K2463" s="445"/>
      <c r="L2463" s="445"/>
      <c r="M2463" s="445"/>
      <c r="N2463" s="445"/>
      <c r="O2463" s="445"/>
      <c r="P2463" s="445"/>
    </row>
    <row r="2464" spans="1:16">
      <c r="A2464" s="595" t="s">
        <v>17522</v>
      </c>
      <c r="B2464" s="595" t="s">
        <v>1643</v>
      </c>
      <c r="C2464" s="445"/>
      <c r="D2464" s="445"/>
      <c r="E2464" s="445"/>
      <c r="F2464" s="445"/>
      <c r="G2464" s="445"/>
      <c r="H2464" s="445"/>
      <c r="I2464" s="445"/>
      <c r="J2464" s="445"/>
      <c r="K2464" s="445"/>
      <c r="L2464" s="445"/>
      <c r="M2464" s="445"/>
      <c r="N2464" s="445"/>
      <c r="O2464" s="445"/>
      <c r="P2464" s="445"/>
    </row>
    <row r="2465" spans="1:16">
      <c r="A2465" s="595" t="s">
        <v>17525</v>
      </c>
      <c r="B2465" s="595" t="s">
        <v>15543</v>
      </c>
      <c r="C2465" s="595" t="s">
        <v>17526</v>
      </c>
      <c r="D2465" s="445"/>
      <c r="E2465" s="445"/>
      <c r="F2465" s="445"/>
      <c r="G2465" s="445"/>
      <c r="H2465" s="445"/>
      <c r="I2465" s="445"/>
      <c r="J2465" s="445"/>
      <c r="K2465" s="445"/>
      <c r="L2465" s="445"/>
      <c r="M2465" s="445"/>
      <c r="N2465" s="445"/>
      <c r="O2465" s="445"/>
      <c r="P2465" s="445"/>
    </row>
    <row r="2466" spans="1:16">
      <c r="A2466" s="595" t="s">
        <v>15799</v>
      </c>
      <c r="B2466" s="595" t="s">
        <v>12235</v>
      </c>
      <c r="C2466" s="595" t="s">
        <v>17527</v>
      </c>
      <c r="D2466" s="595" t="s">
        <v>16780</v>
      </c>
      <c r="E2466" s="445"/>
      <c r="F2466" s="445"/>
      <c r="G2466" s="445"/>
      <c r="H2466" s="445"/>
      <c r="I2466" s="445"/>
      <c r="J2466" s="445"/>
      <c r="K2466" s="445"/>
      <c r="L2466" s="445"/>
      <c r="M2466" s="445"/>
      <c r="N2466" s="445"/>
      <c r="O2466" s="445"/>
      <c r="P2466" s="445"/>
    </row>
    <row r="2467" spans="1:16">
      <c r="A2467" s="595" t="s">
        <v>17528</v>
      </c>
      <c r="B2467" s="595" t="s">
        <v>4183</v>
      </c>
      <c r="C2467" s="595" t="s">
        <v>15465</v>
      </c>
      <c r="D2467" s="595" t="s">
        <v>14768</v>
      </c>
      <c r="E2467" s="445"/>
      <c r="F2467" s="445"/>
      <c r="G2467" s="445"/>
      <c r="H2467" s="445"/>
      <c r="I2467" s="445"/>
      <c r="J2467" s="445"/>
      <c r="K2467" s="445"/>
      <c r="L2467" s="445"/>
      <c r="M2467" s="445"/>
      <c r="N2467" s="445"/>
      <c r="O2467" s="445"/>
      <c r="P2467" s="445"/>
    </row>
    <row r="2468" spans="1:16">
      <c r="A2468" s="595" t="s">
        <v>17529</v>
      </c>
      <c r="B2468" s="595" t="s">
        <v>7572</v>
      </c>
      <c r="C2468" s="595" t="s">
        <v>17530</v>
      </c>
      <c r="D2468" s="445"/>
      <c r="E2468" s="445"/>
      <c r="F2468" s="445"/>
      <c r="G2468" s="445"/>
      <c r="H2468" s="445"/>
      <c r="I2468" s="445"/>
      <c r="J2468" s="445"/>
      <c r="K2468" s="445"/>
      <c r="L2468" s="445"/>
      <c r="M2468" s="445"/>
      <c r="N2468" s="445"/>
      <c r="O2468" s="445"/>
      <c r="P2468" s="445"/>
    </row>
    <row r="2469" spans="1:16">
      <c r="A2469" s="595" t="s">
        <v>2800</v>
      </c>
      <c r="B2469" s="595" t="s">
        <v>16847</v>
      </c>
      <c r="C2469" s="595" t="s">
        <v>17531</v>
      </c>
      <c r="D2469" s="445"/>
      <c r="E2469" s="445"/>
      <c r="F2469" s="445"/>
      <c r="G2469" s="445"/>
      <c r="H2469" s="445"/>
      <c r="I2469" s="445"/>
      <c r="J2469" s="445"/>
      <c r="K2469" s="445"/>
      <c r="L2469" s="445"/>
      <c r="M2469" s="445"/>
      <c r="N2469" s="445"/>
      <c r="O2469" s="445"/>
      <c r="P2469" s="445"/>
    </row>
    <row r="2470" spans="1:16">
      <c r="A2470" s="595" t="s">
        <v>17532</v>
      </c>
      <c r="B2470" s="595" t="s">
        <v>17533</v>
      </c>
      <c r="C2470" s="595" t="s">
        <v>7762</v>
      </c>
      <c r="D2470" s="595" t="s">
        <v>17534</v>
      </c>
      <c r="E2470" s="595" t="s">
        <v>16144</v>
      </c>
      <c r="F2470" s="595" t="s">
        <v>12694</v>
      </c>
      <c r="G2470" s="445"/>
      <c r="H2470" s="445"/>
      <c r="I2470" s="445"/>
      <c r="J2470" s="445"/>
      <c r="K2470" s="445"/>
      <c r="L2470" s="445"/>
      <c r="M2470" s="445"/>
      <c r="N2470" s="445"/>
      <c r="O2470" s="445"/>
      <c r="P2470" s="445"/>
    </row>
    <row r="2471" spans="1:16">
      <c r="A2471" s="595" t="s">
        <v>17535</v>
      </c>
      <c r="B2471" s="595" t="s">
        <v>15898</v>
      </c>
      <c r="C2471" s="595" t="s">
        <v>17536</v>
      </c>
      <c r="D2471" s="445"/>
      <c r="E2471" s="445"/>
      <c r="F2471" s="445"/>
      <c r="G2471" s="445"/>
      <c r="H2471" s="445"/>
      <c r="I2471" s="445"/>
      <c r="J2471" s="445"/>
      <c r="K2471" s="445"/>
      <c r="L2471" s="445"/>
      <c r="M2471" s="445"/>
      <c r="N2471" s="445"/>
      <c r="O2471" s="445"/>
      <c r="P2471" s="445"/>
    </row>
    <row r="2472" spans="1:16">
      <c r="A2472" s="595" t="s">
        <v>4073</v>
      </c>
      <c r="B2472" s="595" t="s">
        <v>13191</v>
      </c>
      <c r="C2472" s="595" t="s">
        <v>7915</v>
      </c>
      <c r="D2472" s="445"/>
      <c r="E2472" s="445"/>
      <c r="F2472" s="445"/>
      <c r="G2472" s="445"/>
      <c r="H2472" s="445"/>
      <c r="I2472" s="445"/>
      <c r="J2472" s="445"/>
      <c r="K2472" s="445"/>
      <c r="L2472" s="445"/>
      <c r="M2472" s="445"/>
      <c r="N2472" s="445"/>
      <c r="O2472" s="445"/>
      <c r="P2472" s="445"/>
    </row>
    <row r="2473" spans="1:16">
      <c r="A2473" s="595" t="s">
        <v>663</v>
      </c>
      <c r="B2473" s="595" t="s">
        <v>8963</v>
      </c>
      <c r="C2473" s="595" t="s">
        <v>16610</v>
      </c>
      <c r="D2473" s="595" t="s">
        <v>15526</v>
      </c>
      <c r="E2473" s="595" t="s">
        <v>11104</v>
      </c>
      <c r="F2473" s="595" t="s">
        <v>13523</v>
      </c>
      <c r="G2473" s="445"/>
      <c r="H2473" s="445"/>
      <c r="I2473" s="445"/>
      <c r="J2473" s="445"/>
      <c r="K2473" s="445"/>
      <c r="L2473" s="445"/>
      <c r="M2473" s="445"/>
      <c r="N2473" s="445"/>
      <c r="O2473" s="445"/>
      <c r="P2473" s="445"/>
    </row>
    <row r="2474" spans="1:16">
      <c r="A2474" s="595" t="s">
        <v>11974</v>
      </c>
      <c r="B2474" s="595" t="s">
        <v>11233</v>
      </c>
      <c r="C2474" s="445"/>
      <c r="D2474" s="445"/>
      <c r="E2474" s="445"/>
      <c r="F2474" s="445"/>
      <c r="G2474" s="445"/>
      <c r="H2474" s="445"/>
      <c r="I2474" s="445"/>
      <c r="J2474" s="445"/>
      <c r="K2474" s="445"/>
      <c r="L2474" s="445"/>
      <c r="M2474" s="445"/>
      <c r="N2474" s="445"/>
      <c r="O2474" s="445"/>
      <c r="P2474" s="445"/>
    </row>
    <row r="2475" spans="1:16">
      <c r="A2475" s="595" t="s">
        <v>4631</v>
      </c>
      <c r="B2475" s="595" t="s">
        <v>6290</v>
      </c>
      <c r="C2475" s="595" t="s">
        <v>12201</v>
      </c>
      <c r="D2475" s="445"/>
      <c r="E2475" s="445"/>
      <c r="F2475" s="445"/>
      <c r="G2475" s="445"/>
      <c r="H2475" s="445"/>
      <c r="I2475" s="445"/>
      <c r="J2475" s="445"/>
      <c r="K2475" s="445"/>
      <c r="L2475" s="445"/>
      <c r="M2475" s="445"/>
      <c r="N2475" s="445"/>
      <c r="O2475" s="445"/>
      <c r="P2475" s="445"/>
    </row>
    <row r="2476" spans="1:16">
      <c r="A2476" s="595" t="s">
        <v>17539</v>
      </c>
      <c r="B2476" s="595" t="s">
        <v>17540</v>
      </c>
      <c r="C2476" s="445"/>
      <c r="D2476" s="445"/>
      <c r="E2476" s="445"/>
      <c r="F2476" s="445"/>
      <c r="G2476" s="445"/>
      <c r="H2476" s="445"/>
      <c r="I2476" s="445"/>
      <c r="J2476" s="445"/>
      <c r="K2476" s="445"/>
      <c r="L2476" s="445"/>
      <c r="M2476" s="445"/>
      <c r="N2476" s="445"/>
      <c r="O2476" s="445"/>
      <c r="P2476" s="445"/>
    </row>
    <row r="2477" spans="1:16">
      <c r="A2477" s="595" t="s">
        <v>17542</v>
      </c>
      <c r="B2477" s="595" t="s">
        <v>2696</v>
      </c>
      <c r="C2477" s="595" t="s">
        <v>17544</v>
      </c>
      <c r="D2477" s="595" t="s">
        <v>14495</v>
      </c>
      <c r="E2477" s="445"/>
      <c r="F2477" s="445"/>
      <c r="G2477" s="445"/>
      <c r="H2477" s="445"/>
      <c r="I2477" s="445"/>
      <c r="J2477" s="445"/>
      <c r="K2477" s="445"/>
      <c r="L2477" s="445"/>
      <c r="M2477" s="445"/>
      <c r="N2477" s="445"/>
      <c r="O2477" s="445"/>
      <c r="P2477" s="445"/>
    </row>
    <row r="2478" spans="1:16">
      <c r="A2478" s="595" t="s">
        <v>8770</v>
      </c>
      <c r="B2478" s="595" t="s">
        <v>2838</v>
      </c>
      <c r="C2478" s="595" t="s">
        <v>13107</v>
      </c>
      <c r="D2478" s="445"/>
      <c r="E2478" s="445"/>
      <c r="F2478" s="445"/>
      <c r="G2478" s="445"/>
      <c r="H2478" s="445"/>
      <c r="I2478" s="445"/>
      <c r="J2478" s="445"/>
      <c r="K2478" s="445"/>
      <c r="L2478" s="445"/>
      <c r="M2478" s="445"/>
      <c r="N2478" s="445"/>
      <c r="O2478" s="445"/>
      <c r="P2478" s="445"/>
    </row>
    <row r="2479" spans="1:16">
      <c r="A2479" s="595" t="s">
        <v>17546</v>
      </c>
      <c r="B2479" s="595" t="s">
        <v>5266</v>
      </c>
      <c r="C2479" s="445"/>
      <c r="D2479" s="445"/>
      <c r="E2479" s="445"/>
      <c r="F2479" s="445"/>
      <c r="G2479" s="445"/>
      <c r="H2479" s="445"/>
      <c r="I2479" s="445"/>
      <c r="J2479" s="445"/>
      <c r="K2479" s="445"/>
      <c r="L2479" s="445"/>
      <c r="M2479" s="445"/>
      <c r="N2479" s="445"/>
      <c r="O2479" s="445"/>
      <c r="P2479" s="445"/>
    </row>
    <row r="2480" spans="1:16">
      <c r="A2480" s="595" t="s">
        <v>17547</v>
      </c>
      <c r="B2480" s="595" t="s">
        <v>17548</v>
      </c>
      <c r="C2480" s="595" t="s">
        <v>17549</v>
      </c>
      <c r="D2480" s="445"/>
      <c r="E2480" s="445"/>
      <c r="F2480" s="445"/>
      <c r="G2480" s="445"/>
      <c r="H2480" s="445"/>
      <c r="I2480" s="445"/>
      <c r="J2480" s="445"/>
      <c r="K2480" s="445"/>
      <c r="L2480" s="445"/>
      <c r="M2480" s="445"/>
      <c r="N2480" s="445"/>
      <c r="O2480" s="445"/>
      <c r="P2480" s="445"/>
    </row>
    <row r="2481" spans="1:16">
      <c r="A2481" s="595" t="s">
        <v>17550</v>
      </c>
      <c r="B2481" s="595" t="s">
        <v>15285</v>
      </c>
      <c r="C2481" s="595" t="s">
        <v>15048</v>
      </c>
      <c r="D2481" s="445"/>
      <c r="E2481" s="445"/>
      <c r="F2481" s="445"/>
      <c r="G2481" s="445"/>
      <c r="H2481" s="445"/>
      <c r="I2481" s="445"/>
      <c r="J2481" s="445"/>
      <c r="K2481" s="445"/>
      <c r="L2481" s="445"/>
      <c r="M2481" s="445"/>
      <c r="N2481" s="445"/>
      <c r="O2481" s="445"/>
      <c r="P2481" s="445"/>
    </row>
    <row r="2482" spans="1:16">
      <c r="A2482" s="595" t="s">
        <v>898</v>
      </c>
      <c r="B2482" s="595" t="s">
        <v>12308</v>
      </c>
      <c r="C2482" s="595" t="s">
        <v>5883</v>
      </c>
      <c r="D2482" s="595" t="s">
        <v>11706</v>
      </c>
      <c r="E2482" s="445"/>
      <c r="F2482" s="445"/>
      <c r="G2482" s="445"/>
      <c r="H2482" s="445"/>
      <c r="I2482" s="445"/>
      <c r="J2482" s="445"/>
      <c r="K2482" s="445"/>
      <c r="L2482" s="445"/>
      <c r="M2482" s="445"/>
      <c r="N2482" s="445"/>
      <c r="O2482" s="445"/>
      <c r="P2482" s="445"/>
    </row>
    <row r="2483" spans="1:16">
      <c r="A2483" s="595" t="s">
        <v>8019</v>
      </c>
      <c r="B2483" s="595" t="s">
        <v>8204</v>
      </c>
      <c r="C2483" s="445"/>
      <c r="D2483" s="445"/>
      <c r="E2483" s="445"/>
      <c r="F2483" s="445"/>
      <c r="G2483" s="445"/>
      <c r="H2483" s="445"/>
      <c r="I2483" s="445"/>
      <c r="J2483" s="445"/>
      <c r="K2483" s="445"/>
      <c r="L2483" s="445"/>
      <c r="M2483" s="445"/>
      <c r="N2483" s="445"/>
      <c r="O2483" s="445"/>
      <c r="P2483" s="445"/>
    </row>
    <row r="2484" spans="1:16">
      <c r="A2484" s="595" t="s">
        <v>7341</v>
      </c>
      <c r="B2484" s="595" t="s">
        <v>17551</v>
      </c>
      <c r="C2484" s="595" t="s">
        <v>9816</v>
      </c>
      <c r="D2484" s="445"/>
      <c r="E2484" s="445"/>
      <c r="F2484" s="445"/>
      <c r="G2484" s="445"/>
      <c r="H2484" s="445"/>
      <c r="I2484" s="445"/>
      <c r="J2484" s="445"/>
      <c r="K2484" s="445"/>
      <c r="L2484" s="445"/>
      <c r="M2484" s="445"/>
      <c r="N2484" s="445"/>
      <c r="O2484" s="445"/>
      <c r="P2484" s="445"/>
    </row>
    <row r="2485" spans="1:16">
      <c r="A2485" s="595" t="s">
        <v>1377</v>
      </c>
      <c r="B2485" s="595" t="s">
        <v>17552</v>
      </c>
      <c r="C2485" s="595" t="s">
        <v>15587</v>
      </c>
      <c r="D2485" s="445"/>
      <c r="E2485" s="445"/>
      <c r="F2485" s="445"/>
      <c r="G2485" s="445"/>
      <c r="H2485" s="445"/>
      <c r="I2485" s="445"/>
      <c r="J2485" s="445"/>
      <c r="K2485" s="445"/>
      <c r="L2485" s="445"/>
      <c r="M2485" s="445"/>
      <c r="N2485" s="445"/>
      <c r="O2485" s="445"/>
      <c r="P2485" s="445"/>
    </row>
    <row r="2486" spans="1:16">
      <c r="A2486" s="595" t="s">
        <v>17553</v>
      </c>
      <c r="B2486" s="595" t="s">
        <v>17226</v>
      </c>
      <c r="C2486" s="445"/>
      <c r="D2486" s="445"/>
      <c r="E2486" s="445"/>
      <c r="F2486" s="445"/>
      <c r="G2486" s="445"/>
      <c r="H2486" s="445"/>
      <c r="I2486" s="445"/>
      <c r="J2486" s="445"/>
      <c r="K2486" s="445"/>
      <c r="L2486" s="445"/>
      <c r="M2486" s="445"/>
      <c r="N2486" s="445"/>
      <c r="O2486" s="445"/>
      <c r="P2486" s="445"/>
    </row>
    <row r="2487" spans="1:16">
      <c r="A2487" s="595" t="s">
        <v>14681</v>
      </c>
      <c r="B2487" s="595" t="s">
        <v>12470</v>
      </c>
      <c r="C2487" s="445"/>
      <c r="D2487" s="445"/>
      <c r="E2487" s="445"/>
      <c r="F2487" s="445"/>
      <c r="G2487" s="445"/>
      <c r="H2487" s="445"/>
      <c r="I2487" s="445"/>
      <c r="J2487" s="445"/>
      <c r="K2487" s="445"/>
      <c r="L2487" s="445"/>
      <c r="M2487" s="445"/>
      <c r="N2487" s="445"/>
      <c r="O2487" s="445"/>
      <c r="P2487" s="445"/>
    </row>
    <row r="2488" spans="1:16">
      <c r="A2488" s="595" t="s">
        <v>12884</v>
      </c>
      <c r="B2488" s="595" t="s">
        <v>17554</v>
      </c>
      <c r="C2488" s="595" t="s">
        <v>17555</v>
      </c>
      <c r="D2488" s="445"/>
      <c r="E2488" s="445"/>
      <c r="F2488" s="445"/>
      <c r="G2488" s="445"/>
      <c r="H2488" s="445"/>
      <c r="I2488" s="445"/>
      <c r="J2488" s="445"/>
      <c r="K2488" s="445"/>
      <c r="L2488" s="445"/>
      <c r="M2488" s="445"/>
      <c r="N2488" s="445"/>
      <c r="O2488" s="445"/>
      <c r="P2488" s="445"/>
    </row>
    <row r="2489" spans="1:16">
      <c r="A2489" s="595" t="s">
        <v>17556</v>
      </c>
      <c r="B2489" s="595" t="s">
        <v>15039</v>
      </c>
      <c r="C2489" s="445"/>
      <c r="D2489" s="445"/>
      <c r="E2489" s="445"/>
      <c r="F2489" s="445"/>
      <c r="G2489" s="445"/>
      <c r="H2489" s="445"/>
      <c r="I2489" s="445"/>
      <c r="J2489" s="445"/>
      <c r="K2489" s="445"/>
      <c r="L2489" s="445"/>
      <c r="M2489" s="445"/>
      <c r="N2489" s="445"/>
      <c r="O2489" s="445"/>
      <c r="P2489" s="445"/>
    </row>
    <row r="2490" spans="1:16">
      <c r="A2490" s="595" t="s">
        <v>12589</v>
      </c>
      <c r="B2490" s="595" t="s">
        <v>3030</v>
      </c>
      <c r="C2490" s="595" t="s">
        <v>16659</v>
      </c>
      <c r="D2490" s="595" t="s">
        <v>17558</v>
      </c>
      <c r="E2490" s="595" t="s">
        <v>6509</v>
      </c>
      <c r="F2490" s="445"/>
      <c r="G2490" s="445"/>
      <c r="H2490" s="445"/>
      <c r="I2490" s="445"/>
      <c r="J2490" s="445"/>
      <c r="K2490" s="445"/>
      <c r="L2490" s="445"/>
      <c r="M2490" s="445"/>
      <c r="N2490" s="445"/>
      <c r="O2490" s="445"/>
      <c r="P2490" s="445"/>
    </row>
    <row r="2491" spans="1:16">
      <c r="A2491" s="595" t="s">
        <v>17560</v>
      </c>
      <c r="B2491" s="595" t="s">
        <v>8519</v>
      </c>
      <c r="C2491" s="595" t="s">
        <v>5774</v>
      </c>
      <c r="D2491" s="595" t="s">
        <v>202</v>
      </c>
      <c r="E2491" s="445"/>
      <c r="F2491" s="445"/>
      <c r="G2491" s="445"/>
      <c r="H2491" s="445"/>
      <c r="I2491" s="445"/>
      <c r="J2491" s="445"/>
      <c r="K2491" s="445"/>
      <c r="L2491" s="445"/>
      <c r="M2491" s="445"/>
      <c r="N2491" s="445"/>
      <c r="O2491" s="445"/>
      <c r="P2491" s="445"/>
    </row>
    <row r="2492" spans="1:16">
      <c r="A2492" s="595" t="s">
        <v>14614</v>
      </c>
      <c r="B2492" s="595" t="s">
        <v>17561</v>
      </c>
      <c r="C2492" s="595" t="s">
        <v>17562</v>
      </c>
      <c r="D2492" s="595" t="s">
        <v>17563</v>
      </c>
      <c r="E2492" s="445"/>
      <c r="F2492" s="445"/>
      <c r="G2492" s="445"/>
      <c r="H2492" s="445"/>
      <c r="I2492" s="445"/>
      <c r="J2492" s="445"/>
      <c r="K2492" s="445"/>
      <c r="L2492" s="445"/>
      <c r="M2492" s="445"/>
      <c r="N2492" s="445"/>
      <c r="O2492" s="445"/>
      <c r="P2492" s="445"/>
    </row>
    <row r="2493" spans="1:16">
      <c r="A2493" s="595" t="s">
        <v>17564</v>
      </c>
      <c r="B2493" s="595" t="s">
        <v>16869</v>
      </c>
      <c r="C2493" s="595" t="s">
        <v>14539</v>
      </c>
      <c r="D2493" s="445"/>
      <c r="E2493" s="445"/>
      <c r="F2493" s="445"/>
      <c r="G2493" s="445"/>
      <c r="H2493" s="445"/>
      <c r="I2493" s="445"/>
      <c r="J2493" s="445"/>
      <c r="K2493" s="445"/>
      <c r="L2493" s="445"/>
      <c r="M2493" s="445"/>
      <c r="N2493" s="445"/>
      <c r="O2493" s="445"/>
      <c r="P2493" s="445"/>
    </row>
    <row r="2494" spans="1:16">
      <c r="A2494" s="595" t="s">
        <v>1659</v>
      </c>
      <c r="B2494" s="595" t="s">
        <v>8416</v>
      </c>
      <c r="C2494" s="595" t="s">
        <v>12937</v>
      </c>
      <c r="D2494" s="595" t="s">
        <v>17565</v>
      </c>
      <c r="E2494" s="445"/>
      <c r="F2494" s="445"/>
      <c r="G2494" s="445"/>
      <c r="H2494" s="445"/>
      <c r="I2494" s="445"/>
      <c r="J2494" s="445"/>
      <c r="K2494" s="445"/>
      <c r="L2494" s="445"/>
      <c r="M2494" s="445"/>
      <c r="N2494" s="445"/>
      <c r="O2494" s="445"/>
      <c r="P2494" s="445"/>
    </row>
    <row r="2495" spans="1:16">
      <c r="A2495" s="595" t="s">
        <v>677</v>
      </c>
      <c r="B2495" s="595" t="s">
        <v>15584</v>
      </c>
      <c r="C2495" s="595" t="s">
        <v>15276</v>
      </c>
      <c r="D2495" s="445"/>
      <c r="E2495" s="445"/>
      <c r="F2495" s="445"/>
      <c r="G2495" s="445"/>
      <c r="H2495" s="445"/>
      <c r="I2495" s="445"/>
      <c r="J2495" s="445"/>
      <c r="K2495" s="445"/>
      <c r="L2495" s="445"/>
      <c r="M2495" s="445"/>
      <c r="N2495" s="445"/>
      <c r="O2495" s="445"/>
      <c r="P2495" s="445"/>
    </row>
    <row r="2496" spans="1:16">
      <c r="A2496" s="595" t="s">
        <v>2149</v>
      </c>
      <c r="B2496" s="595" t="s">
        <v>13059</v>
      </c>
      <c r="C2496" s="445"/>
      <c r="D2496" s="445"/>
      <c r="E2496" s="445"/>
      <c r="F2496" s="445"/>
      <c r="G2496" s="445"/>
      <c r="H2496" s="445"/>
      <c r="I2496" s="445"/>
      <c r="J2496" s="445"/>
      <c r="K2496" s="445"/>
      <c r="L2496" s="445"/>
      <c r="M2496" s="445"/>
      <c r="N2496" s="445"/>
      <c r="O2496" s="445"/>
      <c r="P2496" s="445"/>
    </row>
    <row r="2497" spans="1:16">
      <c r="A2497" s="595" t="s">
        <v>17566</v>
      </c>
      <c r="B2497" s="595" t="s">
        <v>17567</v>
      </c>
      <c r="C2497" s="445"/>
      <c r="D2497" s="445"/>
      <c r="E2497" s="445"/>
      <c r="F2497" s="445"/>
      <c r="G2497" s="445"/>
      <c r="H2497" s="445"/>
      <c r="I2497" s="445"/>
      <c r="J2497" s="445"/>
      <c r="K2497" s="445"/>
      <c r="L2497" s="445"/>
      <c r="M2497" s="445"/>
      <c r="N2497" s="445"/>
      <c r="O2497" s="445"/>
      <c r="P2497" s="445"/>
    </row>
    <row r="2498" spans="1:16">
      <c r="A2498" s="595" t="s">
        <v>17568</v>
      </c>
      <c r="B2498" s="595" t="s">
        <v>17570</v>
      </c>
      <c r="C2498" s="445"/>
      <c r="D2498" s="445"/>
      <c r="E2498" s="445"/>
      <c r="F2498" s="445"/>
      <c r="G2498" s="445"/>
      <c r="H2498" s="445"/>
      <c r="I2498" s="445"/>
      <c r="J2498" s="445"/>
      <c r="K2498" s="445"/>
      <c r="L2498" s="445"/>
      <c r="M2498" s="445"/>
      <c r="N2498" s="445"/>
      <c r="O2498" s="445"/>
      <c r="P2498" s="445"/>
    </row>
    <row r="2499" spans="1:16">
      <c r="A2499" s="595" t="s">
        <v>873</v>
      </c>
      <c r="B2499" s="595" t="s">
        <v>12474</v>
      </c>
      <c r="C2499" s="445"/>
      <c r="D2499" s="445"/>
      <c r="E2499" s="445"/>
      <c r="F2499" s="445"/>
      <c r="G2499" s="445"/>
      <c r="H2499" s="445"/>
      <c r="I2499" s="445"/>
      <c r="J2499" s="445"/>
      <c r="K2499" s="445"/>
      <c r="L2499" s="445"/>
      <c r="M2499" s="445"/>
      <c r="N2499" s="445"/>
      <c r="O2499" s="445"/>
      <c r="P2499" s="445"/>
    </row>
    <row r="2500" spans="1:16">
      <c r="A2500" s="595" t="s">
        <v>17571</v>
      </c>
      <c r="B2500" s="595" t="s">
        <v>12477</v>
      </c>
      <c r="C2500" s="595" t="s">
        <v>15971</v>
      </c>
      <c r="D2500" s="595" t="s">
        <v>16000</v>
      </c>
      <c r="E2500" s="445"/>
      <c r="F2500" s="445"/>
      <c r="G2500" s="445"/>
      <c r="H2500" s="445"/>
      <c r="I2500" s="445"/>
      <c r="J2500" s="445"/>
      <c r="K2500" s="445"/>
      <c r="L2500" s="445"/>
      <c r="M2500" s="445"/>
      <c r="N2500" s="445"/>
      <c r="O2500" s="445"/>
      <c r="P2500" s="445"/>
    </row>
    <row r="2501" spans="1:16">
      <c r="A2501" s="595" t="s">
        <v>17574</v>
      </c>
      <c r="B2501" s="595" t="s">
        <v>17575</v>
      </c>
      <c r="C2501" s="595" t="s">
        <v>15325</v>
      </c>
      <c r="D2501" s="445"/>
      <c r="E2501" s="445"/>
      <c r="F2501" s="445"/>
      <c r="G2501" s="445"/>
      <c r="H2501" s="445"/>
      <c r="I2501" s="445"/>
      <c r="J2501" s="445"/>
      <c r="K2501" s="445"/>
      <c r="L2501" s="445"/>
      <c r="M2501" s="445"/>
      <c r="N2501" s="445"/>
      <c r="O2501" s="445"/>
      <c r="P2501" s="445"/>
    </row>
    <row r="2502" spans="1:16">
      <c r="A2502" s="595" t="s">
        <v>17577</v>
      </c>
      <c r="B2502" s="595" t="s">
        <v>1220</v>
      </c>
      <c r="C2502" s="595" t="s">
        <v>17579</v>
      </c>
      <c r="D2502" s="595" t="s">
        <v>17580</v>
      </c>
      <c r="E2502" s="445"/>
      <c r="F2502" s="445"/>
      <c r="G2502" s="445"/>
      <c r="H2502" s="445"/>
      <c r="I2502" s="445"/>
      <c r="J2502" s="445"/>
      <c r="K2502" s="445"/>
      <c r="L2502" s="445"/>
      <c r="M2502" s="445"/>
      <c r="N2502" s="445"/>
      <c r="O2502" s="445"/>
      <c r="P2502" s="445"/>
    </row>
    <row r="2503" spans="1:16">
      <c r="A2503" s="595" t="s">
        <v>13157</v>
      </c>
      <c r="B2503" s="595" t="s">
        <v>17581</v>
      </c>
      <c r="C2503" s="445"/>
      <c r="D2503" s="445"/>
      <c r="E2503" s="445"/>
      <c r="F2503" s="445"/>
      <c r="G2503" s="445"/>
      <c r="H2503" s="445"/>
      <c r="I2503" s="445"/>
      <c r="J2503" s="445"/>
      <c r="K2503" s="445"/>
      <c r="L2503" s="445"/>
      <c r="M2503" s="445"/>
      <c r="N2503" s="445"/>
      <c r="O2503" s="445"/>
      <c r="P2503" s="445"/>
    </row>
    <row r="2504" spans="1:16">
      <c r="A2504" s="595" t="s">
        <v>17582</v>
      </c>
      <c r="B2504" s="595" t="s">
        <v>17583</v>
      </c>
      <c r="C2504" s="595" t="s">
        <v>7655</v>
      </c>
      <c r="D2504" s="595" t="s">
        <v>15147</v>
      </c>
      <c r="E2504" s="595" t="s">
        <v>12</v>
      </c>
      <c r="F2504" s="595" t="s">
        <v>6673</v>
      </c>
      <c r="G2504" s="445"/>
      <c r="H2504" s="445"/>
      <c r="I2504" s="445"/>
      <c r="J2504" s="445"/>
      <c r="K2504" s="445"/>
      <c r="L2504" s="445"/>
      <c r="M2504" s="445"/>
      <c r="N2504" s="445"/>
      <c r="O2504" s="445"/>
      <c r="P2504" s="445"/>
    </row>
    <row r="2505" spans="1:16">
      <c r="A2505" s="595" t="s">
        <v>17584</v>
      </c>
      <c r="B2505" s="595" t="s">
        <v>10613</v>
      </c>
      <c r="C2505" s="595" t="s">
        <v>17174</v>
      </c>
      <c r="D2505" s="595" t="s">
        <v>8111</v>
      </c>
      <c r="E2505" s="595" t="s">
        <v>15037</v>
      </c>
      <c r="F2505" s="445"/>
      <c r="G2505" s="445"/>
      <c r="H2505" s="445"/>
      <c r="I2505" s="445"/>
      <c r="J2505" s="445"/>
      <c r="K2505" s="445"/>
      <c r="L2505" s="445"/>
      <c r="M2505" s="445"/>
      <c r="N2505" s="445"/>
      <c r="O2505" s="445"/>
      <c r="P2505" s="445"/>
    </row>
    <row r="2506" spans="1:16">
      <c r="A2506" s="595" t="s">
        <v>9458</v>
      </c>
      <c r="B2506" s="595" t="s">
        <v>15570</v>
      </c>
      <c r="C2506" s="595" t="s">
        <v>13648</v>
      </c>
      <c r="D2506" s="595" t="s">
        <v>14685</v>
      </c>
      <c r="E2506" s="445"/>
      <c r="F2506" s="445"/>
      <c r="G2506" s="445"/>
      <c r="H2506" s="445"/>
      <c r="I2506" s="445"/>
      <c r="J2506" s="445"/>
      <c r="K2506" s="445"/>
      <c r="L2506" s="445"/>
      <c r="M2506" s="445"/>
      <c r="N2506" s="445"/>
      <c r="O2506" s="445"/>
      <c r="P2506" s="445"/>
    </row>
    <row r="2507" spans="1:16">
      <c r="A2507" s="595" t="s">
        <v>8900</v>
      </c>
      <c r="B2507" s="595" t="s">
        <v>17585</v>
      </c>
      <c r="C2507" s="595" t="s">
        <v>913</v>
      </c>
      <c r="D2507" s="595" t="s">
        <v>15544</v>
      </c>
      <c r="E2507" s="445"/>
      <c r="F2507" s="445"/>
      <c r="G2507" s="445"/>
      <c r="H2507" s="445"/>
      <c r="I2507" s="445"/>
      <c r="J2507" s="445"/>
      <c r="K2507" s="445"/>
      <c r="L2507" s="445"/>
      <c r="M2507" s="445"/>
      <c r="N2507" s="445"/>
      <c r="O2507" s="445"/>
      <c r="P2507" s="445"/>
    </row>
    <row r="2508" spans="1:16">
      <c r="A2508" s="595" t="s">
        <v>17586</v>
      </c>
      <c r="B2508" s="595" t="s">
        <v>14123</v>
      </c>
      <c r="C2508" s="445"/>
      <c r="D2508" s="445"/>
      <c r="E2508" s="445"/>
      <c r="F2508" s="445"/>
      <c r="G2508" s="445"/>
      <c r="H2508" s="445"/>
      <c r="I2508" s="445"/>
      <c r="J2508" s="445"/>
      <c r="K2508" s="445"/>
      <c r="L2508" s="445"/>
      <c r="M2508" s="445"/>
      <c r="N2508" s="445"/>
      <c r="O2508" s="445"/>
      <c r="P2508" s="445"/>
    </row>
    <row r="2509" spans="1:16">
      <c r="A2509" s="595" t="s">
        <v>17588</v>
      </c>
      <c r="B2509" s="595" t="s">
        <v>15049</v>
      </c>
      <c r="C2509" s="445"/>
      <c r="D2509" s="445"/>
      <c r="E2509" s="445"/>
      <c r="F2509" s="445"/>
      <c r="G2509" s="445"/>
      <c r="H2509" s="445"/>
      <c r="I2509" s="445"/>
      <c r="J2509" s="445"/>
      <c r="K2509" s="445"/>
      <c r="L2509" s="445"/>
      <c r="M2509" s="445"/>
      <c r="N2509" s="445"/>
      <c r="O2509" s="445"/>
      <c r="P2509" s="445"/>
    </row>
    <row r="2510" spans="1:16">
      <c r="A2510" s="595" t="s">
        <v>1285</v>
      </c>
      <c r="B2510" s="595" t="s">
        <v>1151</v>
      </c>
      <c r="C2510" s="595" t="s">
        <v>17188</v>
      </c>
      <c r="D2510" s="595" t="s">
        <v>14685</v>
      </c>
      <c r="E2510" s="445"/>
      <c r="F2510" s="445"/>
      <c r="G2510" s="445"/>
      <c r="H2510" s="445"/>
      <c r="I2510" s="445"/>
      <c r="J2510" s="445"/>
      <c r="K2510" s="445"/>
      <c r="L2510" s="445"/>
      <c r="M2510" s="445"/>
      <c r="N2510" s="445"/>
      <c r="O2510" s="445"/>
      <c r="P2510" s="445"/>
    </row>
    <row r="2511" spans="1:16">
      <c r="A2511" s="595" t="s">
        <v>17590</v>
      </c>
      <c r="B2511" s="595" t="s">
        <v>15048</v>
      </c>
      <c r="C2511" s="595" t="s">
        <v>10363</v>
      </c>
      <c r="D2511" s="595" t="s">
        <v>14685</v>
      </c>
      <c r="E2511" s="445"/>
      <c r="F2511" s="445"/>
      <c r="G2511" s="445"/>
      <c r="H2511" s="445"/>
      <c r="I2511" s="445"/>
      <c r="J2511" s="445"/>
      <c r="K2511" s="445"/>
      <c r="L2511" s="445"/>
      <c r="M2511" s="445"/>
      <c r="N2511" s="445"/>
      <c r="O2511" s="445"/>
      <c r="P2511" s="445"/>
    </row>
    <row r="2512" spans="1:16">
      <c r="A2512" s="595" t="s">
        <v>13849</v>
      </c>
      <c r="B2512" s="595" t="s">
        <v>13538</v>
      </c>
      <c r="C2512" s="595" t="s">
        <v>14793</v>
      </c>
      <c r="D2512" s="595" t="s">
        <v>14685</v>
      </c>
      <c r="E2512" s="445"/>
      <c r="F2512" s="445"/>
      <c r="G2512" s="445"/>
      <c r="H2512" s="445"/>
      <c r="I2512" s="445"/>
      <c r="J2512" s="445"/>
      <c r="K2512" s="445"/>
      <c r="L2512" s="445"/>
      <c r="M2512" s="445"/>
      <c r="N2512" s="445"/>
      <c r="O2512" s="445"/>
      <c r="P2512" s="445"/>
    </row>
    <row r="2513" spans="1:16">
      <c r="A2513" s="595" t="s">
        <v>14275</v>
      </c>
      <c r="B2513" s="595" t="s">
        <v>14289</v>
      </c>
      <c r="C2513" s="595" t="s">
        <v>14685</v>
      </c>
      <c r="D2513" s="445"/>
      <c r="E2513" s="445"/>
      <c r="F2513" s="445"/>
      <c r="G2513" s="445"/>
      <c r="H2513" s="445"/>
      <c r="I2513" s="445"/>
      <c r="J2513" s="445"/>
      <c r="K2513" s="445"/>
      <c r="L2513" s="445"/>
      <c r="M2513" s="445"/>
      <c r="N2513" s="445"/>
      <c r="O2513" s="445"/>
      <c r="P2513" s="445"/>
    </row>
    <row r="2514" spans="1:16">
      <c r="A2514" s="595" t="s">
        <v>17591</v>
      </c>
      <c r="B2514" s="595" t="s">
        <v>17592</v>
      </c>
      <c r="C2514" s="445"/>
      <c r="D2514" s="445"/>
      <c r="E2514" s="445"/>
      <c r="F2514" s="445"/>
      <c r="G2514" s="445"/>
      <c r="H2514" s="445"/>
      <c r="I2514" s="445"/>
      <c r="J2514" s="445"/>
      <c r="K2514" s="445"/>
      <c r="L2514" s="445"/>
      <c r="M2514" s="445"/>
      <c r="N2514" s="445"/>
      <c r="O2514" s="445"/>
      <c r="P2514" s="445"/>
    </row>
    <row r="2515" spans="1:16">
      <c r="A2515" s="595" t="s">
        <v>2660</v>
      </c>
      <c r="B2515" s="595" t="s">
        <v>12119</v>
      </c>
      <c r="C2515" s="595" t="s">
        <v>844</v>
      </c>
      <c r="D2515" s="445"/>
      <c r="E2515" s="445"/>
      <c r="F2515" s="445"/>
      <c r="G2515" s="445"/>
      <c r="H2515" s="445"/>
      <c r="I2515" s="445"/>
      <c r="J2515" s="445"/>
      <c r="K2515" s="445"/>
      <c r="L2515" s="445"/>
      <c r="M2515" s="445"/>
      <c r="N2515" s="445"/>
      <c r="O2515" s="445"/>
      <c r="P2515" s="445"/>
    </row>
    <row r="2516" spans="1:16">
      <c r="A2516" s="595" t="s">
        <v>17593</v>
      </c>
      <c r="B2516" s="595" t="s">
        <v>2519</v>
      </c>
      <c r="C2516" s="595" t="s">
        <v>844</v>
      </c>
      <c r="D2516" s="445"/>
      <c r="E2516" s="445"/>
      <c r="F2516" s="445"/>
      <c r="G2516" s="445"/>
      <c r="H2516" s="445"/>
      <c r="I2516" s="445"/>
      <c r="J2516" s="445"/>
      <c r="K2516" s="445"/>
      <c r="L2516" s="445"/>
      <c r="M2516" s="445"/>
      <c r="N2516" s="445"/>
      <c r="O2516" s="445"/>
      <c r="P2516" s="445"/>
    </row>
    <row r="2517" spans="1:16">
      <c r="A2517" s="595" t="s">
        <v>17594</v>
      </c>
      <c r="B2517" s="595" t="s">
        <v>17595</v>
      </c>
      <c r="C2517" s="595" t="s">
        <v>11496</v>
      </c>
      <c r="D2517" s="595" t="s">
        <v>844</v>
      </c>
      <c r="E2517" s="445"/>
      <c r="F2517" s="445"/>
      <c r="G2517" s="445"/>
      <c r="H2517" s="445"/>
      <c r="I2517" s="445"/>
      <c r="J2517" s="445"/>
      <c r="K2517" s="445"/>
      <c r="L2517" s="445"/>
      <c r="M2517" s="445"/>
      <c r="N2517" s="445"/>
      <c r="O2517" s="445"/>
      <c r="P2517" s="445"/>
    </row>
    <row r="2518" spans="1:16">
      <c r="A2518" s="595" t="s">
        <v>17596</v>
      </c>
      <c r="B2518" s="595" t="s">
        <v>5852</v>
      </c>
      <c r="C2518" s="595" t="s">
        <v>844</v>
      </c>
      <c r="D2518" s="445"/>
      <c r="E2518" s="445"/>
      <c r="F2518" s="445"/>
      <c r="G2518" s="445"/>
      <c r="H2518" s="445"/>
      <c r="I2518" s="445"/>
      <c r="J2518" s="445"/>
      <c r="K2518" s="445"/>
      <c r="L2518" s="445"/>
      <c r="M2518" s="445"/>
      <c r="N2518" s="445"/>
      <c r="O2518" s="445"/>
      <c r="P2518" s="445"/>
    </row>
    <row r="2519" spans="1:16">
      <c r="A2519" s="595" t="s">
        <v>11141</v>
      </c>
      <c r="B2519" s="595" t="s">
        <v>17597</v>
      </c>
      <c r="C2519" s="595" t="s">
        <v>13012</v>
      </c>
      <c r="D2519" s="595" t="s">
        <v>12523</v>
      </c>
      <c r="E2519" s="595" t="s">
        <v>844</v>
      </c>
      <c r="F2519" s="445"/>
      <c r="G2519" s="445"/>
      <c r="H2519" s="445"/>
      <c r="I2519" s="445"/>
      <c r="J2519" s="445"/>
      <c r="K2519" s="445"/>
      <c r="L2519" s="445"/>
      <c r="M2519" s="445"/>
      <c r="N2519" s="445"/>
      <c r="O2519" s="445"/>
      <c r="P2519" s="445"/>
    </row>
    <row r="2520" spans="1:16">
      <c r="A2520" s="595" t="s">
        <v>6407</v>
      </c>
      <c r="B2520" s="595" t="s">
        <v>6015</v>
      </c>
      <c r="C2520" s="595" t="s">
        <v>844</v>
      </c>
      <c r="D2520" s="445"/>
      <c r="E2520" s="445"/>
      <c r="F2520" s="445"/>
      <c r="G2520" s="445"/>
      <c r="H2520" s="445"/>
      <c r="I2520" s="445"/>
      <c r="J2520" s="445"/>
      <c r="K2520" s="445"/>
      <c r="L2520" s="445"/>
      <c r="M2520" s="445"/>
      <c r="N2520" s="445"/>
      <c r="O2520" s="445"/>
      <c r="P2520" s="445"/>
    </row>
    <row r="2521" spans="1:16">
      <c r="A2521" s="595" t="s">
        <v>17599</v>
      </c>
      <c r="B2521" s="595" t="s">
        <v>16714</v>
      </c>
      <c r="C2521" s="595" t="s">
        <v>844</v>
      </c>
      <c r="D2521" s="445"/>
      <c r="E2521" s="445"/>
      <c r="F2521" s="445"/>
      <c r="G2521" s="445"/>
      <c r="H2521" s="445"/>
      <c r="I2521" s="445"/>
      <c r="J2521" s="445"/>
      <c r="K2521" s="445"/>
      <c r="L2521" s="445"/>
      <c r="M2521" s="445"/>
      <c r="N2521" s="445"/>
      <c r="O2521" s="445"/>
      <c r="P2521" s="445"/>
    </row>
    <row r="2522" spans="1:16">
      <c r="A2522" s="595" t="s">
        <v>17600</v>
      </c>
      <c r="B2522" s="595" t="s">
        <v>17601</v>
      </c>
      <c r="C2522" s="595" t="s">
        <v>17602</v>
      </c>
      <c r="D2522" s="595" t="s">
        <v>17603</v>
      </c>
      <c r="E2522" s="595" t="s">
        <v>844</v>
      </c>
      <c r="F2522" s="445"/>
      <c r="G2522" s="445"/>
      <c r="H2522" s="445"/>
      <c r="I2522" s="445"/>
      <c r="J2522" s="445"/>
      <c r="K2522" s="445"/>
      <c r="L2522" s="445"/>
      <c r="M2522" s="445"/>
      <c r="N2522" s="445"/>
      <c r="O2522" s="445"/>
      <c r="P2522" s="445"/>
    </row>
    <row r="2523" spans="1:16">
      <c r="A2523" s="595" t="s">
        <v>17606</v>
      </c>
      <c r="B2523" s="595" t="s">
        <v>17607</v>
      </c>
      <c r="C2523" s="595" t="s">
        <v>844</v>
      </c>
      <c r="D2523" s="445"/>
      <c r="E2523" s="445"/>
      <c r="F2523" s="445"/>
      <c r="G2523" s="445"/>
      <c r="H2523" s="445"/>
      <c r="I2523" s="445"/>
      <c r="J2523" s="445"/>
      <c r="K2523" s="445"/>
      <c r="L2523" s="445"/>
      <c r="M2523" s="445"/>
      <c r="N2523" s="445"/>
      <c r="O2523" s="445"/>
      <c r="P2523" s="445"/>
    </row>
    <row r="2524" spans="1:16">
      <c r="A2524" s="595" t="s">
        <v>14452</v>
      </c>
      <c r="B2524" s="595" t="s">
        <v>4791</v>
      </c>
      <c r="C2524" s="595" t="s">
        <v>844</v>
      </c>
      <c r="D2524" s="445"/>
      <c r="E2524" s="445"/>
      <c r="F2524" s="445"/>
      <c r="G2524" s="445"/>
      <c r="H2524" s="445"/>
      <c r="I2524" s="445"/>
      <c r="J2524" s="445"/>
      <c r="K2524" s="445"/>
      <c r="L2524" s="445"/>
      <c r="M2524" s="445"/>
      <c r="N2524" s="445"/>
      <c r="O2524" s="445"/>
      <c r="P2524" s="445"/>
    </row>
    <row r="2525" spans="1:16">
      <c r="A2525" s="595" t="s">
        <v>10364</v>
      </c>
      <c r="B2525" s="595" t="s">
        <v>17372</v>
      </c>
      <c r="C2525" s="595" t="s">
        <v>13260</v>
      </c>
      <c r="D2525" s="595" t="s">
        <v>844</v>
      </c>
      <c r="E2525" s="445"/>
      <c r="F2525" s="445"/>
      <c r="G2525" s="445"/>
      <c r="H2525" s="445"/>
      <c r="I2525" s="445"/>
      <c r="J2525" s="445"/>
      <c r="K2525" s="445"/>
      <c r="L2525" s="445"/>
      <c r="M2525" s="445"/>
      <c r="N2525" s="445"/>
      <c r="O2525" s="445"/>
      <c r="P2525" s="445"/>
    </row>
    <row r="2526" spans="1:16">
      <c r="A2526" s="595" t="s">
        <v>17608</v>
      </c>
      <c r="B2526" s="595" t="s">
        <v>12705</v>
      </c>
      <c r="C2526" s="595" t="s">
        <v>17610</v>
      </c>
      <c r="D2526" s="595" t="s">
        <v>844</v>
      </c>
      <c r="E2526" s="445"/>
      <c r="F2526" s="445"/>
      <c r="G2526" s="445"/>
      <c r="H2526" s="445"/>
      <c r="I2526" s="445"/>
      <c r="J2526" s="445"/>
      <c r="K2526" s="445"/>
      <c r="L2526" s="445"/>
      <c r="M2526" s="445"/>
      <c r="N2526" s="445"/>
      <c r="O2526" s="445"/>
      <c r="P2526" s="445"/>
    </row>
    <row r="2527" spans="1:16">
      <c r="A2527" s="595" t="s">
        <v>15489</v>
      </c>
      <c r="B2527" s="595" t="s">
        <v>2035</v>
      </c>
      <c r="C2527" s="595" t="s">
        <v>844</v>
      </c>
      <c r="D2527" s="445"/>
      <c r="E2527" s="445"/>
      <c r="F2527" s="445"/>
      <c r="G2527" s="445"/>
      <c r="H2527" s="445"/>
      <c r="I2527" s="445"/>
      <c r="J2527" s="445"/>
      <c r="K2527" s="445"/>
      <c r="L2527" s="445"/>
      <c r="M2527" s="445"/>
      <c r="N2527" s="445"/>
      <c r="O2527" s="445"/>
      <c r="P2527" s="445"/>
    </row>
    <row r="2528" spans="1:16">
      <c r="A2528" s="595" t="s">
        <v>13808</v>
      </c>
      <c r="B2528" s="595" t="s">
        <v>12962</v>
      </c>
      <c r="C2528" s="595" t="s">
        <v>17545</v>
      </c>
      <c r="D2528" s="595" t="s">
        <v>15870</v>
      </c>
      <c r="E2528" s="595" t="s">
        <v>844</v>
      </c>
      <c r="F2528" s="445"/>
      <c r="G2528" s="445"/>
      <c r="H2528" s="445"/>
      <c r="I2528" s="445"/>
      <c r="J2528" s="445"/>
      <c r="K2528" s="445"/>
      <c r="L2528" s="445"/>
      <c r="M2528" s="445"/>
      <c r="N2528" s="445"/>
      <c r="O2528" s="445"/>
      <c r="P2528" s="445"/>
    </row>
    <row r="2529" spans="1:16">
      <c r="A2529" s="595" t="s">
        <v>3067</v>
      </c>
      <c r="B2529" s="595" t="s">
        <v>14560</v>
      </c>
      <c r="C2529" s="595" t="s">
        <v>844</v>
      </c>
      <c r="D2529" s="445"/>
      <c r="E2529" s="445"/>
      <c r="F2529" s="445"/>
      <c r="G2529" s="445"/>
      <c r="H2529" s="445"/>
      <c r="I2529" s="445"/>
      <c r="J2529" s="445"/>
      <c r="K2529" s="445"/>
      <c r="L2529" s="445"/>
      <c r="M2529" s="445"/>
      <c r="N2529" s="445"/>
      <c r="O2529" s="445"/>
      <c r="P2529" s="445"/>
    </row>
    <row r="2530" spans="1:16">
      <c r="A2530" s="595" t="s">
        <v>17058</v>
      </c>
      <c r="B2530" s="595" t="s">
        <v>17611</v>
      </c>
      <c r="C2530" s="595" t="s">
        <v>844</v>
      </c>
      <c r="D2530" s="445"/>
      <c r="E2530" s="445"/>
      <c r="F2530" s="445"/>
      <c r="G2530" s="445"/>
      <c r="H2530" s="445"/>
      <c r="I2530" s="445"/>
      <c r="J2530" s="445"/>
      <c r="K2530" s="445"/>
      <c r="L2530" s="445"/>
      <c r="M2530" s="445"/>
      <c r="N2530" s="445"/>
      <c r="O2530" s="445"/>
      <c r="P2530" s="445"/>
    </row>
    <row r="2531" spans="1:16">
      <c r="A2531" s="595" t="s">
        <v>17613</v>
      </c>
      <c r="B2531" s="595" t="s">
        <v>17614</v>
      </c>
      <c r="C2531" s="595" t="s">
        <v>17615</v>
      </c>
      <c r="D2531" s="595" t="s">
        <v>844</v>
      </c>
      <c r="E2531" s="445"/>
      <c r="F2531" s="445"/>
      <c r="G2531" s="445"/>
      <c r="H2531" s="445"/>
      <c r="I2531" s="445"/>
      <c r="J2531" s="445"/>
      <c r="K2531" s="445"/>
      <c r="L2531" s="445"/>
      <c r="M2531" s="445"/>
      <c r="N2531" s="445"/>
      <c r="O2531" s="445"/>
      <c r="P2531" s="445"/>
    </row>
    <row r="2532" spans="1:16">
      <c r="A2532" s="595" t="s">
        <v>12280</v>
      </c>
      <c r="B2532" s="595" t="s">
        <v>17616</v>
      </c>
      <c r="C2532" s="595" t="s">
        <v>4212</v>
      </c>
      <c r="D2532" s="595" t="s">
        <v>16770</v>
      </c>
      <c r="E2532" s="445"/>
      <c r="F2532" s="445"/>
      <c r="G2532" s="445"/>
      <c r="H2532" s="445"/>
      <c r="I2532" s="445"/>
      <c r="J2532" s="445"/>
      <c r="K2532" s="445"/>
      <c r="L2532" s="445"/>
      <c r="M2532" s="445"/>
      <c r="N2532" s="445"/>
      <c r="O2532" s="445"/>
      <c r="P2532" s="445"/>
    </row>
    <row r="2533" spans="1:16">
      <c r="A2533" s="595" t="s">
        <v>5454</v>
      </c>
      <c r="B2533" s="595" t="s">
        <v>1139</v>
      </c>
      <c r="C2533" s="445"/>
      <c r="D2533" s="445"/>
      <c r="E2533" s="445"/>
      <c r="F2533" s="445"/>
      <c r="G2533" s="445"/>
      <c r="H2533" s="445"/>
      <c r="I2533" s="445"/>
      <c r="J2533" s="445"/>
      <c r="K2533" s="445"/>
      <c r="L2533" s="445"/>
      <c r="M2533" s="445"/>
      <c r="N2533" s="445"/>
      <c r="O2533" s="445"/>
      <c r="P2533" s="445"/>
    </row>
    <row r="2534" spans="1:16">
      <c r="A2534" s="595" t="s">
        <v>10562</v>
      </c>
      <c r="B2534" s="595" t="s">
        <v>4573</v>
      </c>
      <c r="C2534" s="595" t="s">
        <v>17617</v>
      </c>
      <c r="D2534" s="595" t="s">
        <v>17619</v>
      </c>
      <c r="E2534" s="445"/>
      <c r="F2534" s="445"/>
      <c r="G2534" s="445"/>
      <c r="H2534" s="445"/>
      <c r="I2534" s="445"/>
      <c r="J2534" s="445"/>
      <c r="K2534" s="445"/>
      <c r="L2534" s="445"/>
      <c r="M2534" s="445"/>
      <c r="N2534" s="445"/>
      <c r="O2534" s="445"/>
      <c r="P2534" s="445"/>
    </row>
    <row r="2535" spans="1:16">
      <c r="A2535" s="595" t="s">
        <v>17620</v>
      </c>
      <c r="B2535" s="595" t="s">
        <v>4178</v>
      </c>
      <c r="C2535" s="595" t="s">
        <v>15269</v>
      </c>
      <c r="D2535" s="595" t="s">
        <v>11385</v>
      </c>
      <c r="E2535" s="595" t="s">
        <v>15717</v>
      </c>
      <c r="F2535" s="445"/>
      <c r="G2535" s="445"/>
      <c r="H2535" s="445"/>
      <c r="I2535" s="445"/>
      <c r="J2535" s="445"/>
      <c r="K2535" s="445"/>
      <c r="L2535" s="445"/>
      <c r="M2535" s="445"/>
      <c r="N2535" s="445"/>
      <c r="O2535" s="445"/>
      <c r="P2535" s="445"/>
    </row>
    <row r="2536" spans="1:16">
      <c r="A2536" s="595" t="s">
        <v>6817</v>
      </c>
      <c r="B2536" s="595" t="s">
        <v>14304</v>
      </c>
      <c r="C2536" s="445"/>
      <c r="D2536" s="445"/>
      <c r="E2536" s="445"/>
      <c r="F2536" s="445"/>
      <c r="G2536" s="445"/>
      <c r="H2536" s="445"/>
      <c r="I2536" s="445"/>
      <c r="J2536" s="445"/>
      <c r="K2536" s="445"/>
      <c r="L2536" s="445"/>
      <c r="M2536" s="445"/>
      <c r="N2536" s="445"/>
      <c r="O2536" s="445"/>
      <c r="P2536" s="445"/>
    </row>
    <row r="2537" spans="1:16">
      <c r="A2537" s="595" t="s">
        <v>15249</v>
      </c>
      <c r="B2537" s="595" t="s">
        <v>14069</v>
      </c>
      <c r="C2537" s="595" t="s">
        <v>16129</v>
      </c>
      <c r="D2537" s="595" t="s">
        <v>3588</v>
      </c>
      <c r="E2537" s="445"/>
      <c r="F2537" s="445"/>
      <c r="G2537" s="445"/>
      <c r="H2537" s="445"/>
      <c r="I2537" s="445"/>
      <c r="J2537" s="445"/>
      <c r="K2537" s="445"/>
      <c r="L2537" s="445"/>
      <c r="M2537" s="445"/>
      <c r="N2537" s="445"/>
      <c r="O2537" s="445"/>
      <c r="P2537" s="445"/>
    </row>
    <row r="2538" spans="1:16">
      <c r="A2538" s="595" t="s">
        <v>16466</v>
      </c>
      <c r="B2538" s="595" t="s">
        <v>13681</v>
      </c>
      <c r="C2538" s="445"/>
      <c r="D2538" s="445"/>
      <c r="E2538" s="445"/>
      <c r="F2538" s="445"/>
      <c r="G2538" s="445"/>
      <c r="H2538" s="445"/>
      <c r="I2538" s="445"/>
      <c r="J2538" s="445"/>
      <c r="K2538" s="445"/>
      <c r="L2538" s="445"/>
      <c r="M2538" s="445"/>
      <c r="N2538" s="445"/>
      <c r="O2538" s="445"/>
      <c r="P2538" s="445"/>
    </row>
    <row r="2539" spans="1:16">
      <c r="A2539" s="595" t="s">
        <v>2712</v>
      </c>
      <c r="B2539" s="595" t="s">
        <v>17622</v>
      </c>
      <c r="C2539" s="595" t="s">
        <v>17623</v>
      </c>
      <c r="D2539" s="445"/>
      <c r="E2539" s="445"/>
      <c r="F2539" s="445"/>
      <c r="G2539" s="445"/>
      <c r="H2539" s="445"/>
      <c r="I2539" s="445"/>
      <c r="J2539" s="445"/>
      <c r="K2539" s="445"/>
      <c r="L2539" s="445"/>
      <c r="M2539" s="445"/>
      <c r="N2539" s="445"/>
      <c r="O2539" s="445"/>
      <c r="P2539" s="445"/>
    </row>
    <row r="2540" spans="1:16">
      <c r="A2540" s="595" t="s">
        <v>2476</v>
      </c>
      <c r="B2540" s="595" t="s">
        <v>8087</v>
      </c>
      <c r="C2540" s="595" t="s">
        <v>14688</v>
      </c>
      <c r="D2540" s="445"/>
      <c r="E2540" s="445"/>
      <c r="F2540" s="445"/>
      <c r="G2540" s="445"/>
      <c r="H2540" s="445"/>
      <c r="I2540" s="445"/>
      <c r="J2540" s="445"/>
      <c r="K2540" s="445"/>
      <c r="L2540" s="445"/>
      <c r="M2540" s="445"/>
      <c r="N2540" s="445"/>
      <c r="O2540" s="445"/>
      <c r="P2540" s="445"/>
    </row>
    <row r="2541" spans="1:16">
      <c r="A2541" s="595" t="s">
        <v>17624</v>
      </c>
      <c r="B2541" s="595" t="s">
        <v>3018</v>
      </c>
      <c r="C2541" s="445"/>
      <c r="D2541" s="445"/>
      <c r="E2541" s="445"/>
      <c r="F2541" s="445"/>
      <c r="G2541" s="445"/>
      <c r="H2541" s="445"/>
      <c r="I2541" s="445"/>
      <c r="J2541" s="445"/>
      <c r="K2541" s="445"/>
      <c r="L2541" s="445"/>
      <c r="M2541" s="445"/>
      <c r="N2541" s="445"/>
      <c r="O2541" s="445"/>
      <c r="P2541" s="445"/>
    </row>
    <row r="2542" spans="1:16">
      <c r="A2542" s="595" t="s">
        <v>6652</v>
      </c>
      <c r="B2542" s="595" t="s">
        <v>11674</v>
      </c>
      <c r="C2542" s="445"/>
      <c r="D2542" s="445"/>
      <c r="E2542" s="445"/>
      <c r="F2542" s="445"/>
      <c r="G2542" s="445"/>
      <c r="H2542" s="445"/>
      <c r="I2542" s="445"/>
      <c r="J2542" s="445"/>
      <c r="K2542" s="445"/>
      <c r="L2542" s="445"/>
      <c r="M2542" s="445"/>
      <c r="N2542" s="445"/>
      <c r="O2542" s="445"/>
      <c r="P2542" s="445"/>
    </row>
    <row r="2543" spans="1:16">
      <c r="A2543" s="595" t="s">
        <v>15066</v>
      </c>
      <c r="B2543" s="595" t="s">
        <v>10489</v>
      </c>
      <c r="C2543" s="445"/>
      <c r="D2543" s="445"/>
      <c r="E2543" s="445"/>
      <c r="F2543" s="445"/>
      <c r="G2543" s="445"/>
      <c r="H2543" s="445"/>
      <c r="I2543" s="445"/>
      <c r="J2543" s="445"/>
      <c r="K2543" s="445"/>
      <c r="L2543" s="445"/>
      <c r="M2543" s="445"/>
      <c r="N2543" s="445"/>
      <c r="O2543" s="445"/>
      <c r="P2543" s="445"/>
    </row>
    <row r="2544" spans="1:16">
      <c r="A2544" s="595" t="s">
        <v>914</v>
      </c>
      <c r="B2544" s="595" t="s">
        <v>17625</v>
      </c>
      <c r="C2544" s="595" t="s">
        <v>15787</v>
      </c>
      <c r="D2544" s="595" t="s">
        <v>17626</v>
      </c>
      <c r="E2544" s="595" t="s">
        <v>16203</v>
      </c>
      <c r="F2544" s="445"/>
      <c r="G2544" s="445"/>
      <c r="H2544" s="445"/>
      <c r="I2544" s="445"/>
      <c r="J2544" s="445"/>
      <c r="K2544" s="445"/>
      <c r="L2544" s="445"/>
      <c r="M2544" s="445"/>
      <c r="N2544" s="445"/>
      <c r="O2544" s="445"/>
      <c r="P2544" s="445"/>
    </row>
    <row r="2545" spans="1:16">
      <c r="A2545" s="595" t="s">
        <v>1948</v>
      </c>
      <c r="B2545" s="595" t="s">
        <v>4694</v>
      </c>
      <c r="C2545" s="595" t="s">
        <v>16092</v>
      </c>
      <c r="D2545" s="595" t="s">
        <v>10123</v>
      </c>
      <c r="E2545" s="595" t="s">
        <v>15754</v>
      </c>
      <c r="F2545" s="595" t="s">
        <v>17627</v>
      </c>
      <c r="G2545" s="445"/>
      <c r="H2545" s="445"/>
      <c r="I2545" s="445"/>
      <c r="J2545" s="445"/>
      <c r="K2545" s="445"/>
      <c r="L2545" s="445"/>
      <c r="M2545" s="445"/>
      <c r="N2545" s="445"/>
      <c r="O2545" s="445"/>
      <c r="P2545" s="445"/>
    </row>
    <row r="2546" spans="1:16">
      <c r="A2546" s="595" t="s">
        <v>17628</v>
      </c>
      <c r="B2546" s="595" t="s">
        <v>13283</v>
      </c>
      <c r="C2546" s="595" t="s">
        <v>15026</v>
      </c>
      <c r="D2546" s="445"/>
      <c r="E2546" s="445"/>
      <c r="F2546" s="445"/>
      <c r="G2546" s="445"/>
      <c r="H2546" s="445"/>
      <c r="I2546" s="445"/>
      <c r="J2546" s="445"/>
      <c r="K2546" s="445"/>
      <c r="L2546" s="445"/>
      <c r="M2546" s="445"/>
      <c r="N2546" s="445"/>
      <c r="O2546" s="445"/>
      <c r="P2546" s="445"/>
    </row>
    <row r="2547" spans="1:16">
      <c r="A2547" s="595" t="s">
        <v>9045</v>
      </c>
      <c r="B2547" s="595" t="s">
        <v>17629</v>
      </c>
      <c r="C2547" s="445"/>
      <c r="D2547" s="445"/>
      <c r="E2547" s="445"/>
      <c r="F2547" s="445"/>
      <c r="G2547" s="445"/>
      <c r="H2547" s="445"/>
      <c r="I2547" s="445"/>
      <c r="J2547" s="445"/>
      <c r="K2547" s="445"/>
      <c r="L2547" s="445"/>
      <c r="M2547" s="445"/>
      <c r="N2547" s="445"/>
      <c r="O2547" s="445"/>
      <c r="P2547" s="445"/>
    </row>
    <row r="2548" spans="1:16">
      <c r="A2548" s="595" t="s">
        <v>1276</v>
      </c>
      <c r="B2548" s="595" t="s">
        <v>7576</v>
      </c>
      <c r="C2548" s="595" t="s">
        <v>2003</v>
      </c>
      <c r="D2548" s="445"/>
      <c r="E2548" s="445"/>
      <c r="F2548" s="445"/>
      <c r="G2548" s="445"/>
      <c r="H2548" s="445"/>
      <c r="I2548" s="445"/>
      <c r="J2548" s="445"/>
      <c r="K2548" s="445"/>
      <c r="L2548" s="445"/>
      <c r="M2548" s="445"/>
      <c r="N2548" s="445"/>
      <c r="O2548" s="445"/>
      <c r="P2548" s="445"/>
    </row>
    <row r="2549" spans="1:16">
      <c r="A2549" s="595" t="s">
        <v>17630</v>
      </c>
      <c r="B2549" s="595" t="s">
        <v>16802</v>
      </c>
      <c r="C2549" s="595" t="s">
        <v>16075</v>
      </c>
      <c r="D2549" s="445"/>
      <c r="E2549" s="445"/>
      <c r="F2549" s="445"/>
      <c r="G2549" s="445"/>
      <c r="H2549" s="445"/>
      <c r="I2549" s="445"/>
      <c r="J2549" s="445"/>
      <c r="K2549" s="445"/>
      <c r="L2549" s="445"/>
      <c r="M2549" s="445"/>
      <c r="N2549" s="445"/>
      <c r="O2549" s="445"/>
      <c r="P2549" s="445"/>
    </row>
    <row r="2550" spans="1:16">
      <c r="A2550" s="595" t="s">
        <v>17632</v>
      </c>
      <c r="B2550" s="595" t="s">
        <v>291</v>
      </c>
      <c r="C2550" s="595" t="s">
        <v>15137</v>
      </c>
      <c r="D2550" s="445"/>
      <c r="E2550" s="445"/>
      <c r="F2550" s="445"/>
      <c r="G2550" s="445"/>
      <c r="H2550" s="445"/>
      <c r="I2550" s="445"/>
      <c r="J2550" s="445"/>
      <c r="K2550" s="445"/>
      <c r="L2550" s="445"/>
      <c r="M2550" s="445"/>
      <c r="N2550" s="445"/>
      <c r="O2550" s="445"/>
      <c r="P2550" s="445"/>
    </row>
    <row r="2551" spans="1:16">
      <c r="A2551" s="595" t="s">
        <v>14464</v>
      </c>
      <c r="B2551" s="595" t="s">
        <v>16075</v>
      </c>
      <c r="C2551" s="595" t="s">
        <v>1859</v>
      </c>
      <c r="D2551" s="595" t="s">
        <v>17633</v>
      </c>
      <c r="E2551" s="595" t="s">
        <v>15371</v>
      </c>
      <c r="F2551" s="445"/>
      <c r="G2551" s="445"/>
      <c r="H2551" s="445"/>
      <c r="I2551" s="445"/>
      <c r="J2551" s="445"/>
      <c r="K2551" s="445"/>
      <c r="L2551" s="445"/>
      <c r="M2551" s="445"/>
      <c r="N2551" s="445"/>
      <c r="O2551" s="445"/>
      <c r="P2551" s="445"/>
    </row>
    <row r="2552" spans="1:16">
      <c r="A2552" s="595" t="s">
        <v>17634</v>
      </c>
      <c r="B2552" s="595" t="s">
        <v>6704</v>
      </c>
      <c r="C2552" s="445"/>
      <c r="D2552" s="445"/>
      <c r="E2552" s="445"/>
      <c r="F2552" s="445"/>
      <c r="G2552" s="445"/>
      <c r="H2552" s="445"/>
      <c r="I2552" s="445"/>
      <c r="J2552" s="445"/>
      <c r="K2552" s="445"/>
      <c r="L2552" s="445"/>
      <c r="M2552" s="445"/>
      <c r="N2552" s="445"/>
      <c r="O2552" s="445"/>
      <c r="P2552" s="445"/>
    </row>
    <row r="2553" spans="1:16">
      <c r="A2553" s="595" t="s">
        <v>17635</v>
      </c>
      <c r="B2553" s="595" t="s">
        <v>15274</v>
      </c>
      <c r="C2553" s="595" t="s">
        <v>8983</v>
      </c>
      <c r="D2553" s="595" t="s">
        <v>13063</v>
      </c>
      <c r="E2553" s="445"/>
      <c r="F2553" s="445"/>
      <c r="G2553" s="445"/>
      <c r="H2553" s="445"/>
      <c r="I2553" s="445"/>
      <c r="J2553" s="445"/>
      <c r="K2553" s="445"/>
      <c r="L2553" s="445"/>
      <c r="M2553" s="445"/>
      <c r="N2553" s="445"/>
      <c r="O2553" s="445"/>
      <c r="P2553" s="445"/>
    </row>
    <row r="2554" spans="1:16">
      <c r="A2554" s="595" t="s">
        <v>17636</v>
      </c>
      <c r="B2554" s="595" t="s">
        <v>967</v>
      </c>
      <c r="C2554" s="595" t="s">
        <v>17637</v>
      </c>
      <c r="D2554" s="445"/>
      <c r="E2554" s="445"/>
      <c r="F2554" s="445"/>
      <c r="G2554" s="445"/>
      <c r="H2554" s="445"/>
      <c r="I2554" s="445"/>
      <c r="J2554" s="445"/>
      <c r="K2554" s="445"/>
      <c r="L2554" s="445"/>
      <c r="M2554" s="445"/>
      <c r="N2554" s="445"/>
      <c r="O2554" s="445"/>
      <c r="P2554" s="445"/>
    </row>
    <row r="2555" spans="1:16">
      <c r="A2555" s="595" t="s">
        <v>10630</v>
      </c>
      <c r="B2555" s="595" t="s">
        <v>7115</v>
      </c>
      <c r="C2555" s="595" t="s">
        <v>3018</v>
      </c>
      <c r="D2555" s="445"/>
      <c r="E2555" s="445"/>
      <c r="F2555" s="445"/>
      <c r="G2555" s="445"/>
      <c r="H2555" s="445"/>
      <c r="I2555" s="445"/>
      <c r="J2555" s="445"/>
      <c r="K2555" s="445"/>
      <c r="L2555" s="445"/>
      <c r="M2555" s="445"/>
      <c r="N2555" s="445"/>
      <c r="O2555" s="445"/>
      <c r="P2555" s="445"/>
    </row>
    <row r="2556" spans="1:16">
      <c r="A2556" s="595" t="s">
        <v>17638</v>
      </c>
      <c r="B2556" s="595" t="s">
        <v>17640</v>
      </c>
      <c r="C2556" s="445"/>
      <c r="D2556" s="445"/>
      <c r="E2556" s="445"/>
      <c r="F2556" s="445"/>
      <c r="G2556" s="445"/>
      <c r="H2556" s="445"/>
      <c r="I2556" s="445"/>
      <c r="J2556" s="445"/>
      <c r="K2556" s="445"/>
      <c r="L2556" s="445"/>
      <c r="M2556" s="445"/>
      <c r="N2556" s="445"/>
      <c r="O2556" s="445"/>
      <c r="P2556" s="445"/>
    </row>
    <row r="2557" spans="1:16">
      <c r="A2557" s="595" t="s">
        <v>17641</v>
      </c>
      <c r="B2557" s="595" t="s">
        <v>5348</v>
      </c>
      <c r="C2557" s="595" t="s">
        <v>2423</v>
      </c>
      <c r="D2557" s="445"/>
      <c r="E2557" s="445"/>
      <c r="F2557" s="445"/>
      <c r="G2557" s="445"/>
      <c r="H2557" s="445"/>
      <c r="I2557" s="445"/>
      <c r="J2557" s="445"/>
      <c r="K2557" s="445"/>
      <c r="L2557" s="445"/>
      <c r="M2557" s="445"/>
      <c r="N2557" s="445"/>
      <c r="O2557" s="445"/>
      <c r="P2557" s="445"/>
    </row>
    <row r="2558" spans="1:16">
      <c r="A2558" s="595" t="s">
        <v>12582</v>
      </c>
      <c r="B2558" s="595" t="s">
        <v>5863</v>
      </c>
      <c r="C2558" s="595" t="s">
        <v>17642</v>
      </c>
      <c r="D2558" s="595" t="s">
        <v>15854</v>
      </c>
      <c r="E2558" s="595" t="s">
        <v>15714</v>
      </c>
      <c r="F2558" s="595" t="s">
        <v>1618</v>
      </c>
      <c r="G2558" s="595" t="s">
        <v>17643</v>
      </c>
      <c r="H2558" s="595" t="s">
        <v>8653</v>
      </c>
      <c r="I2558" s="445"/>
      <c r="J2558" s="445"/>
      <c r="K2558" s="445"/>
      <c r="L2558" s="445"/>
      <c r="M2558" s="445"/>
      <c r="N2558" s="445"/>
      <c r="O2558" s="445"/>
      <c r="P2558" s="445"/>
    </row>
    <row r="2559" spans="1:16">
      <c r="A2559" s="595" t="s">
        <v>17646</v>
      </c>
      <c r="B2559" s="595" t="s">
        <v>17647</v>
      </c>
      <c r="C2559" s="595" t="s">
        <v>17648</v>
      </c>
      <c r="D2559" s="595" t="s">
        <v>17651</v>
      </c>
      <c r="E2559" s="445"/>
      <c r="F2559" s="445"/>
      <c r="G2559" s="445"/>
      <c r="H2559" s="445"/>
      <c r="I2559" s="445"/>
      <c r="J2559" s="445"/>
      <c r="K2559" s="445"/>
      <c r="L2559" s="445"/>
      <c r="M2559" s="445"/>
      <c r="N2559" s="445"/>
      <c r="O2559" s="445"/>
      <c r="P2559" s="445"/>
    </row>
    <row r="2560" spans="1:16">
      <c r="A2560" s="595" t="s">
        <v>16437</v>
      </c>
      <c r="B2560" s="595" t="s">
        <v>16880</v>
      </c>
      <c r="C2560" s="445"/>
      <c r="D2560" s="445"/>
      <c r="E2560" s="445"/>
      <c r="F2560" s="445"/>
      <c r="G2560" s="445"/>
      <c r="H2560" s="445"/>
      <c r="I2560" s="445"/>
      <c r="J2560" s="445"/>
      <c r="K2560" s="445"/>
      <c r="L2560" s="445"/>
      <c r="M2560" s="445"/>
      <c r="N2560" s="445"/>
      <c r="O2560" s="445"/>
      <c r="P2560" s="445"/>
    </row>
    <row r="2561" spans="1:16">
      <c r="A2561" s="595" t="s">
        <v>17653</v>
      </c>
      <c r="B2561" s="595" t="s">
        <v>6013</v>
      </c>
      <c r="C2561" s="445"/>
      <c r="D2561" s="445"/>
      <c r="E2561" s="445"/>
      <c r="F2561" s="445"/>
      <c r="G2561" s="445"/>
      <c r="H2561" s="445"/>
      <c r="I2561" s="445"/>
      <c r="J2561" s="445"/>
      <c r="K2561" s="445"/>
      <c r="L2561" s="445"/>
      <c r="M2561" s="445"/>
      <c r="N2561" s="445"/>
      <c r="O2561" s="445"/>
      <c r="P2561" s="445"/>
    </row>
    <row r="2562" spans="1:16">
      <c r="A2562" s="595" t="s">
        <v>16003</v>
      </c>
      <c r="B2562" s="595" t="s">
        <v>17655</v>
      </c>
      <c r="C2562" s="445"/>
      <c r="D2562" s="445"/>
      <c r="E2562" s="445"/>
      <c r="F2562" s="445"/>
      <c r="G2562" s="445"/>
      <c r="H2562" s="445"/>
      <c r="I2562" s="445"/>
      <c r="J2562" s="445"/>
      <c r="K2562" s="445"/>
      <c r="L2562" s="445"/>
      <c r="M2562" s="445"/>
      <c r="N2562" s="445"/>
      <c r="O2562" s="445"/>
      <c r="P2562" s="445"/>
    </row>
    <row r="2563" spans="1:16">
      <c r="A2563" s="595" t="s">
        <v>12792</v>
      </c>
      <c r="B2563" s="595" t="s">
        <v>11093</v>
      </c>
      <c r="C2563" s="445"/>
      <c r="D2563" s="445"/>
      <c r="E2563" s="445"/>
      <c r="F2563" s="445"/>
      <c r="G2563" s="445"/>
      <c r="H2563" s="445"/>
      <c r="I2563" s="445"/>
      <c r="J2563" s="445"/>
      <c r="K2563" s="445"/>
      <c r="L2563" s="445"/>
      <c r="M2563" s="445"/>
      <c r="N2563" s="445"/>
      <c r="O2563" s="445"/>
      <c r="P2563" s="445"/>
    </row>
    <row r="2564" spans="1:16">
      <c r="A2564" s="595" t="s">
        <v>17656</v>
      </c>
      <c r="B2564" s="595" t="s">
        <v>14476</v>
      </c>
      <c r="C2564" s="595" t="s">
        <v>9047</v>
      </c>
      <c r="D2564" s="445"/>
      <c r="E2564" s="445"/>
      <c r="F2564" s="445"/>
      <c r="G2564" s="445"/>
      <c r="H2564" s="445"/>
      <c r="I2564" s="445"/>
      <c r="J2564" s="445"/>
      <c r="K2564" s="445"/>
      <c r="L2564" s="445"/>
      <c r="M2564" s="445"/>
      <c r="N2564" s="445"/>
      <c r="O2564" s="445"/>
      <c r="P2564" s="445"/>
    </row>
    <row r="2565" spans="1:16">
      <c r="A2565" s="595" t="s">
        <v>17657</v>
      </c>
      <c r="B2565" s="595" t="s">
        <v>13347</v>
      </c>
      <c r="C2565" s="595" t="s">
        <v>12490</v>
      </c>
      <c r="D2565" s="445"/>
      <c r="E2565" s="445"/>
      <c r="F2565" s="445"/>
      <c r="G2565" s="445"/>
      <c r="H2565" s="445"/>
      <c r="I2565" s="445"/>
      <c r="J2565" s="445"/>
      <c r="K2565" s="445"/>
      <c r="L2565" s="445"/>
      <c r="M2565" s="445"/>
      <c r="N2565" s="445"/>
      <c r="O2565" s="445"/>
      <c r="P2565" s="445"/>
    </row>
    <row r="2566" spans="1:16">
      <c r="A2566" s="595" t="s">
        <v>11725</v>
      </c>
      <c r="B2566" s="595" t="s">
        <v>14822</v>
      </c>
      <c r="C2566" s="445"/>
      <c r="D2566" s="445"/>
      <c r="E2566" s="445"/>
      <c r="F2566" s="445"/>
      <c r="G2566" s="445"/>
      <c r="H2566" s="445"/>
      <c r="I2566" s="445"/>
      <c r="J2566" s="445"/>
      <c r="K2566" s="445"/>
      <c r="L2566" s="445"/>
      <c r="M2566" s="445"/>
      <c r="N2566" s="445"/>
      <c r="O2566" s="445"/>
      <c r="P2566" s="445"/>
    </row>
    <row r="2567" spans="1:16">
      <c r="A2567" s="595" t="s">
        <v>17658</v>
      </c>
      <c r="B2567" s="595" t="s">
        <v>4125</v>
      </c>
      <c r="C2567" s="595" t="s">
        <v>16510</v>
      </c>
      <c r="D2567" s="445"/>
      <c r="E2567" s="445"/>
      <c r="F2567" s="445"/>
      <c r="G2567" s="445"/>
      <c r="H2567" s="445"/>
      <c r="I2567" s="445"/>
      <c r="J2567" s="445"/>
      <c r="K2567" s="445"/>
      <c r="L2567" s="445"/>
      <c r="M2567" s="445"/>
      <c r="N2567" s="445"/>
      <c r="O2567" s="445"/>
      <c r="P2567" s="445"/>
    </row>
    <row r="2568" spans="1:16">
      <c r="A2568" s="595" t="s">
        <v>17660</v>
      </c>
      <c r="B2568" s="595" t="s">
        <v>15110</v>
      </c>
      <c r="C2568" s="445"/>
      <c r="D2568" s="445"/>
      <c r="E2568" s="445"/>
      <c r="F2568" s="445"/>
      <c r="G2568" s="445"/>
      <c r="H2568" s="445"/>
      <c r="I2568" s="445"/>
      <c r="J2568" s="445"/>
      <c r="K2568" s="445"/>
      <c r="L2568" s="445"/>
      <c r="M2568" s="445"/>
      <c r="N2568" s="445"/>
      <c r="O2568" s="445"/>
      <c r="P2568" s="445"/>
    </row>
    <row r="2569" spans="1:16">
      <c r="A2569" s="595" t="s">
        <v>13153</v>
      </c>
      <c r="B2569" s="595" t="s">
        <v>7648</v>
      </c>
      <c r="C2569" s="445"/>
      <c r="D2569" s="445"/>
      <c r="E2569" s="445"/>
      <c r="F2569" s="445"/>
      <c r="G2569" s="445"/>
      <c r="H2569" s="445"/>
      <c r="I2569" s="445"/>
      <c r="J2569" s="445"/>
      <c r="K2569" s="445"/>
      <c r="L2569" s="445"/>
      <c r="M2569" s="445"/>
      <c r="N2569" s="445"/>
      <c r="O2569" s="445"/>
      <c r="P2569" s="445"/>
    </row>
    <row r="2570" spans="1:16">
      <c r="A2570" s="595" t="s">
        <v>495</v>
      </c>
      <c r="B2570" s="595" t="s">
        <v>17661</v>
      </c>
      <c r="C2570" s="595" t="s">
        <v>16258</v>
      </c>
      <c r="D2570" s="445"/>
      <c r="E2570" s="445"/>
      <c r="F2570" s="445"/>
      <c r="G2570" s="445"/>
      <c r="H2570" s="445"/>
      <c r="I2570" s="445"/>
      <c r="J2570" s="445"/>
      <c r="K2570" s="445"/>
      <c r="L2570" s="445"/>
      <c r="M2570" s="445"/>
      <c r="N2570" s="445"/>
      <c r="O2570" s="445"/>
      <c r="P2570" s="445"/>
    </row>
    <row r="2571" spans="1:16">
      <c r="A2571" s="595" t="s">
        <v>11902</v>
      </c>
      <c r="B2571" s="595" t="s">
        <v>12947</v>
      </c>
      <c r="C2571" s="445"/>
      <c r="D2571" s="445"/>
      <c r="E2571" s="445"/>
      <c r="F2571" s="445"/>
      <c r="G2571" s="445"/>
      <c r="H2571" s="445"/>
      <c r="I2571" s="445"/>
      <c r="J2571" s="445"/>
      <c r="K2571" s="445"/>
      <c r="L2571" s="445"/>
      <c r="M2571" s="445"/>
      <c r="N2571" s="445"/>
      <c r="O2571" s="445"/>
      <c r="P2571" s="445"/>
    </row>
    <row r="2572" spans="1:16">
      <c r="A2572" s="595" t="s">
        <v>17662</v>
      </c>
      <c r="B2572" s="595" t="s">
        <v>11156</v>
      </c>
      <c r="C2572" s="595" t="s">
        <v>16760</v>
      </c>
      <c r="D2572" s="595" t="s">
        <v>16181</v>
      </c>
      <c r="E2572" s="445"/>
      <c r="F2572" s="445"/>
      <c r="G2572" s="445"/>
      <c r="H2572" s="445"/>
      <c r="I2572" s="445"/>
      <c r="J2572" s="445"/>
      <c r="K2572" s="445"/>
      <c r="L2572" s="445"/>
      <c r="M2572" s="445"/>
      <c r="N2572" s="445"/>
      <c r="O2572" s="445"/>
      <c r="P2572" s="445"/>
    </row>
    <row r="2573" spans="1:16">
      <c r="A2573" s="595" t="s">
        <v>13893</v>
      </c>
      <c r="B2573" s="595" t="s">
        <v>17663</v>
      </c>
      <c r="C2573" s="445"/>
      <c r="D2573" s="445"/>
      <c r="E2573" s="445"/>
      <c r="F2573" s="445"/>
      <c r="G2573" s="445"/>
      <c r="H2573" s="445"/>
      <c r="I2573" s="445"/>
      <c r="J2573" s="445"/>
      <c r="K2573" s="445"/>
      <c r="L2573" s="445"/>
      <c r="M2573" s="445"/>
      <c r="N2573" s="445"/>
      <c r="O2573" s="445"/>
      <c r="P2573" s="445"/>
    </row>
    <row r="2574" spans="1:16">
      <c r="A2574" s="595" t="s">
        <v>17664</v>
      </c>
      <c r="B2574" s="595" t="s">
        <v>4564</v>
      </c>
      <c r="C2574" s="595" t="s">
        <v>17260</v>
      </c>
      <c r="D2574" s="445"/>
      <c r="E2574" s="445"/>
      <c r="F2574" s="445"/>
      <c r="G2574" s="445"/>
      <c r="H2574" s="445"/>
      <c r="I2574" s="445"/>
      <c r="J2574" s="445"/>
      <c r="K2574" s="445"/>
      <c r="L2574" s="445"/>
      <c r="M2574" s="445"/>
      <c r="N2574" s="445"/>
      <c r="O2574" s="445"/>
      <c r="P2574" s="445"/>
    </row>
    <row r="2575" spans="1:16">
      <c r="A2575" s="595" t="s">
        <v>14652</v>
      </c>
      <c r="B2575" s="595" t="s">
        <v>12244</v>
      </c>
      <c r="C2575" s="445"/>
      <c r="D2575" s="445"/>
      <c r="E2575" s="445"/>
      <c r="F2575" s="445"/>
      <c r="G2575" s="445"/>
      <c r="H2575" s="445"/>
      <c r="I2575" s="445"/>
      <c r="J2575" s="445"/>
      <c r="K2575" s="445"/>
      <c r="L2575" s="445"/>
      <c r="M2575" s="445"/>
      <c r="N2575" s="445"/>
      <c r="O2575" s="445"/>
      <c r="P2575" s="445"/>
    </row>
    <row r="2576" spans="1:16">
      <c r="A2576" s="595" t="s">
        <v>17649</v>
      </c>
      <c r="B2576" s="595" t="s">
        <v>10319</v>
      </c>
      <c r="C2576" s="445"/>
      <c r="D2576" s="445"/>
      <c r="E2576" s="445"/>
      <c r="F2576" s="445"/>
      <c r="G2576" s="445"/>
      <c r="H2576" s="445"/>
      <c r="I2576" s="445"/>
      <c r="J2576" s="445"/>
      <c r="K2576" s="445"/>
      <c r="L2576" s="445"/>
      <c r="M2576" s="445"/>
      <c r="N2576" s="445"/>
      <c r="O2576" s="445"/>
      <c r="P2576" s="445"/>
    </row>
    <row r="2577" spans="1:16">
      <c r="A2577" s="595" t="s">
        <v>17665</v>
      </c>
      <c r="B2577" s="595" t="s">
        <v>967</v>
      </c>
      <c r="C2577" s="595" t="s">
        <v>17666</v>
      </c>
      <c r="D2577" s="595" t="s">
        <v>14616</v>
      </c>
      <c r="E2577" s="445"/>
      <c r="F2577" s="445"/>
      <c r="G2577" s="445"/>
      <c r="H2577" s="445"/>
      <c r="I2577" s="445"/>
      <c r="J2577" s="445"/>
      <c r="K2577" s="445"/>
      <c r="L2577" s="445"/>
      <c r="M2577" s="445"/>
      <c r="N2577" s="445"/>
      <c r="O2577" s="445"/>
      <c r="P2577" s="445"/>
    </row>
    <row r="2578" spans="1:16">
      <c r="A2578" s="595" t="s">
        <v>12309</v>
      </c>
      <c r="B2578" s="595" t="s">
        <v>17667</v>
      </c>
      <c r="C2578" s="595" t="s">
        <v>15205</v>
      </c>
      <c r="D2578" s="445"/>
      <c r="E2578" s="445"/>
      <c r="F2578" s="445"/>
      <c r="G2578" s="445"/>
      <c r="H2578" s="445"/>
      <c r="I2578" s="445"/>
      <c r="J2578" s="445"/>
      <c r="K2578" s="445"/>
      <c r="L2578" s="445"/>
      <c r="M2578" s="445"/>
      <c r="N2578" s="445"/>
      <c r="O2578" s="445"/>
      <c r="P2578" s="445"/>
    </row>
    <row r="2579" spans="1:16">
      <c r="A2579" s="595" t="s">
        <v>17668</v>
      </c>
      <c r="B2579" s="595" t="s">
        <v>13364</v>
      </c>
      <c r="C2579" s="445"/>
      <c r="D2579" s="445"/>
      <c r="E2579" s="445"/>
      <c r="F2579" s="445"/>
      <c r="G2579" s="445"/>
      <c r="H2579" s="445"/>
      <c r="I2579" s="445"/>
      <c r="J2579" s="445"/>
      <c r="K2579" s="445"/>
      <c r="L2579" s="445"/>
      <c r="M2579" s="445"/>
      <c r="N2579" s="445"/>
      <c r="O2579" s="445"/>
      <c r="P2579" s="445"/>
    </row>
    <row r="2580" spans="1:16">
      <c r="A2580" s="595" t="s">
        <v>17670</v>
      </c>
      <c r="B2580" s="595" t="s">
        <v>13735</v>
      </c>
      <c r="C2580" s="445"/>
      <c r="D2580" s="445"/>
      <c r="E2580" s="445"/>
      <c r="F2580" s="445"/>
      <c r="G2580" s="445"/>
      <c r="H2580" s="445"/>
      <c r="I2580" s="445"/>
      <c r="J2580" s="445"/>
      <c r="K2580" s="445"/>
      <c r="L2580" s="445"/>
      <c r="M2580" s="445"/>
      <c r="N2580" s="445"/>
      <c r="O2580" s="445"/>
      <c r="P2580" s="445"/>
    </row>
    <row r="2581" spans="1:16">
      <c r="A2581" s="595" t="s">
        <v>17671</v>
      </c>
      <c r="B2581" s="595" t="s">
        <v>10319</v>
      </c>
      <c r="C2581" s="445"/>
      <c r="D2581" s="445"/>
      <c r="E2581" s="445"/>
      <c r="F2581" s="445"/>
      <c r="G2581" s="445"/>
      <c r="H2581" s="445"/>
      <c r="I2581" s="445"/>
      <c r="J2581" s="445"/>
      <c r="K2581" s="445"/>
      <c r="L2581" s="445"/>
      <c r="M2581" s="445"/>
      <c r="N2581" s="445"/>
      <c r="O2581" s="445"/>
      <c r="P2581" s="445"/>
    </row>
    <row r="2582" spans="1:16">
      <c r="A2582" s="595" t="s">
        <v>10170</v>
      </c>
      <c r="B2582" s="595" t="s">
        <v>173</v>
      </c>
      <c r="C2582" s="445"/>
      <c r="D2582" s="445"/>
      <c r="E2582" s="445"/>
      <c r="F2582" s="445"/>
      <c r="G2582" s="445"/>
      <c r="H2582" s="445"/>
      <c r="I2582" s="445"/>
      <c r="J2582" s="445"/>
      <c r="K2582" s="445"/>
      <c r="L2582" s="445"/>
      <c r="M2582" s="445"/>
      <c r="N2582" s="445"/>
      <c r="O2582" s="445"/>
      <c r="P2582" s="445"/>
    </row>
    <row r="2583" spans="1:16">
      <c r="A2583" s="595" t="s">
        <v>9542</v>
      </c>
      <c r="B2583" s="595" t="s">
        <v>15812</v>
      </c>
      <c r="C2583" s="445"/>
      <c r="D2583" s="445"/>
      <c r="E2583" s="445"/>
      <c r="F2583" s="445"/>
      <c r="G2583" s="445"/>
      <c r="H2583" s="445"/>
      <c r="I2583" s="445"/>
      <c r="J2583" s="445"/>
      <c r="K2583" s="445"/>
      <c r="L2583" s="445"/>
      <c r="M2583" s="445"/>
      <c r="N2583" s="445"/>
      <c r="O2583" s="445"/>
      <c r="P2583" s="445"/>
    </row>
    <row r="2584" spans="1:16">
      <c r="A2584" s="595" t="s">
        <v>12106</v>
      </c>
      <c r="B2584" s="595" t="s">
        <v>9984</v>
      </c>
      <c r="C2584" s="445"/>
      <c r="D2584" s="445"/>
      <c r="E2584" s="445"/>
      <c r="F2584" s="445"/>
      <c r="G2584" s="445"/>
      <c r="H2584" s="445"/>
      <c r="I2584" s="445"/>
      <c r="J2584" s="445"/>
      <c r="K2584" s="445"/>
      <c r="L2584" s="445"/>
      <c r="M2584" s="445"/>
      <c r="N2584" s="445"/>
      <c r="O2584" s="445"/>
      <c r="P2584" s="445"/>
    </row>
    <row r="2585" spans="1:16">
      <c r="A2585" s="595" t="s">
        <v>17674</v>
      </c>
      <c r="B2585" s="595" t="s">
        <v>456</v>
      </c>
      <c r="C2585" s="445"/>
      <c r="D2585" s="445"/>
      <c r="E2585" s="445"/>
      <c r="F2585" s="445"/>
      <c r="G2585" s="445"/>
      <c r="H2585" s="445"/>
      <c r="I2585" s="445"/>
      <c r="J2585" s="445"/>
      <c r="K2585" s="445"/>
      <c r="L2585" s="445"/>
      <c r="M2585" s="445"/>
      <c r="N2585" s="445"/>
      <c r="O2585" s="445"/>
      <c r="P2585" s="445"/>
    </row>
    <row r="2586" spans="1:16">
      <c r="A2586" s="595" t="s">
        <v>17675</v>
      </c>
      <c r="B2586" s="595" t="s">
        <v>14855</v>
      </c>
      <c r="C2586" s="445"/>
      <c r="D2586" s="445"/>
      <c r="E2586" s="445"/>
      <c r="F2586" s="445"/>
      <c r="G2586" s="445"/>
      <c r="H2586" s="445"/>
      <c r="I2586" s="445"/>
      <c r="J2586" s="445"/>
      <c r="K2586" s="445"/>
      <c r="L2586" s="445"/>
      <c r="M2586" s="445"/>
      <c r="N2586" s="445"/>
      <c r="O2586" s="445"/>
      <c r="P2586" s="445"/>
    </row>
    <row r="2587" spans="1:16">
      <c r="A2587" s="595" t="s">
        <v>17676</v>
      </c>
      <c r="B2587" s="595" t="s">
        <v>12417</v>
      </c>
      <c r="C2587" s="595" t="s">
        <v>13367</v>
      </c>
      <c r="D2587" s="595" t="s">
        <v>17677</v>
      </c>
      <c r="E2587" s="445"/>
      <c r="F2587" s="445"/>
      <c r="G2587" s="445"/>
      <c r="H2587" s="445"/>
      <c r="I2587" s="445"/>
      <c r="J2587" s="445"/>
      <c r="K2587" s="445"/>
      <c r="L2587" s="445"/>
      <c r="M2587" s="445"/>
      <c r="N2587" s="445"/>
      <c r="O2587" s="445"/>
      <c r="P2587" s="445"/>
    </row>
    <row r="2588" spans="1:16">
      <c r="A2588" s="595" t="s">
        <v>17678</v>
      </c>
      <c r="B2588" s="595" t="s">
        <v>3304</v>
      </c>
      <c r="C2588" s="595" t="s">
        <v>11301</v>
      </c>
      <c r="D2588" s="445"/>
      <c r="E2588" s="445"/>
      <c r="F2588" s="445"/>
      <c r="G2588" s="445"/>
      <c r="H2588" s="445"/>
      <c r="I2588" s="445"/>
      <c r="J2588" s="445"/>
      <c r="K2588" s="445"/>
      <c r="L2588" s="445"/>
      <c r="M2588" s="445"/>
      <c r="N2588" s="445"/>
      <c r="O2588" s="445"/>
      <c r="P2588" s="445"/>
    </row>
    <row r="2589" spans="1:16">
      <c r="A2589" s="595" t="s">
        <v>15731</v>
      </c>
      <c r="B2589" s="595" t="s">
        <v>17680</v>
      </c>
      <c r="C2589" s="595" t="s">
        <v>13373</v>
      </c>
      <c r="D2589" s="445"/>
      <c r="E2589" s="445"/>
      <c r="F2589" s="445"/>
      <c r="G2589" s="445"/>
      <c r="H2589" s="445"/>
      <c r="I2589" s="445"/>
      <c r="J2589" s="445"/>
      <c r="K2589" s="445"/>
      <c r="L2589" s="445"/>
      <c r="M2589" s="445"/>
      <c r="N2589" s="445"/>
      <c r="O2589" s="445"/>
      <c r="P2589" s="445"/>
    </row>
    <row r="2590" spans="1:16">
      <c r="A2590" s="595" t="s">
        <v>2037</v>
      </c>
      <c r="B2590" s="595" t="s">
        <v>12581</v>
      </c>
      <c r="C2590" s="595" t="s">
        <v>955</v>
      </c>
      <c r="D2590" s="445"/>
      <c r="E2590" s="445"/>
      <c r="F2590" s="445"/>
      <c r="G2590" s="445"/>
      <c r="H2590" s="445"/>
      <c r="I2590" s="445"/>
      <c r="J2590" s="445"/>
      <c r="K2590" s="445"/>
      <c r="L2590" s="445"/>
      <c r="M2590" s="445"/>
      <c r="N2590" s="445"/>
      <c r="O2590" s="445"/>
      <c r="P2590" s="445"/>
    </row>
    <row r="2591" spans="1:16">
      <c r="A2591" s="595" t="s">
        <v>5538</v>
      </c>
      <c r="B2591" s="595" t="s">
        <v>4714</v>
      </c>
      <c r="C2591" s="445"/>
      <c r="D2591" s="445"/>
      <c r="E2591" s="445"/>
      <c r="F2591" s="445"/>
      <c r="G2591" s="445"/>
      <c r="H2591" s="445"/>
      <c r="I2591" s="445"/>
      <c r="J2591" s="445"/>
      <c r="K2591" s="445"/>
      <c r="L2591" s="445"/>
      <c r="M2591" s="445"/>
      <c r="N2591" s="445"/>
      <c r="O2591" s="445"/>
      <c r="P2591" s="445"/>
    </row>
    <row r="2592" spans="1:16">
      <c r="A2592" s="595" t="s">
        <v>11559</v>
      </c>
      <c r="B2592" s="595" t="s">
        <v>13066</v>
      </c>
      <c r="C2592" s="445"/>
      <c r="D2592" s="445"/>
      <c r="E2592" s="445"/>
      <c r="F2592" s="445"/>
      <c r="G2592" s="445"/>
      <c r="H2592" s="445"/>
      <c r="I2592" s="445"/>
      <c r="J2592" s="445"/>
      <c r="K2592" s="445"/>
      <c r="L2592" s="445"/>
      <c r="M2592" s="445"/>
      <c r="N2592" s="445"/>
      <c r="O2592" s="445"/>
      <c r="P2592" s="445"/>
    </row>
    <row r="2593" spans="1:16">
      <c r="A2593" s="595" t="s">
        <v>11504</v>
      </c>
      <c r="B2593" s="595" t="s">
        <v>2819</v>
      </c>
      <c r="C2593" s="445"/>
      <c r="D2593" s="445"/>
      <c r="E2593" s="445"/>
      <c r="F2593" s="445"/>
      <c r="G2593" s="445"/>
      <c r="H2593" s="445"/>
      <c r="I2593" s="445"/>
      <c r="J2593" s="445"/>
      <c r="K2593" s="445"/>
      <c r="L2593" s="445"/>
      <c r="M2593" s="445"/>
      <c r="N2593" s="445"/>
      <c r="O2593" s="445"/>
      <c r="P2593" s="445"/>
    </row>
    <row r="2594" spans="1:16">
      <c r="A2594" s="595" t="s">
        <v>16940</v>
      </c>
      <c r="B2594" s="595" t="s">
        <v>12581</v>
      </c>
      <c r="C2594" s="445"/>
      <c r="D2594" s="445"/>
      <c r="E2594" s="445"/>
      <c r="F2594" s="445"/>
      <c r="G2594" s="445"/>
      <c r="H2594" s="445"/>
      <c r="I2594" s="445"/>
      <c r="J2594" s="445"/>
      <c r="K2594" s="445"/>
      <c r="L2594" s="445"/>
      <c r="M2594" s="445"/>
      <c r="N2594" s="445"/>
      <c r="O2594" s="445"/>
      <c r="P2594" s="445"/>
    </row>
    <row r="2595" spans="1:16">
      <c r="A2595" s="595" t="s">
        <v>17681</v>
      </c>
      <c r="B2595" s="595" t="s">
        <v>3019</v>
      </c>
      <c r="C2595" s="595" t="s">
        <v>13325</v>
      </c>
      <c r="D2595" s="595" t="s">
        <v>17682</v>
      </c>
      <c r="E2595" s="595" t="s">
        <v>15212</v>
      </c>
      <c r="F2595" s="595" t="s">
        <v>17683</v>
      </c>
      <c r="G2595" s="445"/>
      <c r="H2595" s="445"/>
      <c r="I2595" s="445"/>
      <c r="J2595" s="445"/>
      <c r="K2595" s="445"/>
      <c r="L2595" s="445"/>
      <c r="M2595" s="445"/>
      <c r="N2595" s="445"/>
      <c r="O2595" s="445"/>
      <c r="P2595" s="445"/>
    </row>
    <row r="2596" spans="1:16">
      <c r="A2596" s="595" t="s">
        <v>17684</v>
      </c>
      <c r="B2596" s="595" t="s">
        <v>15915</v>
      </c>
      <c r="C2596" s="595" t="s">
        <v>3622</v>
      </c>
      <c r="D2596" s="595" t="s">
        <v>15011</v>
      </c>
      <c r="E2596" s="595" t="s">
        <v>7645</v>
      </c>
      <c r="F2596" s="595" t="s">
        <v>17687</v>
      </c>
      <c r="G2596" s="445"/>
      <c r="H2596" s="445"/>
      <c r="I2596" s="445"/>
      <c r="J2596" s="445"/>
      <c r="K2596" s="445"/>
      <c r="L2596" s="445"/>
      <c r="M2596" s="445"/>
      <c r="N2596" s="445"/>
      <c r="O2596" s="445"/>
      <c r="P2596" s="445"/>
    </row>
    <row r="2597" spans="1:16">
      <c r="A2597" s="595" t="s">
        <v>15766</v>
      </c>
      <c r="B2597" s="595" t="s">
        <v>17688</v>
      </c>
      <c r="C2597" s="445"/>
      <c r="D2597" s="445"/>
      <c r="E2597" s="445"/>
      <c r="F2597" s="445"/>
      <c r="G2597" s="445"/>
      <c r="H2597" s="445"/>
      <c r="I2597" s="445"/>
      <c r="J2597" s="445"/>
      <c r="K2597" s="445"/>
      <c r="L2597" s="445"/>
      <c r="M2597" s="445"/>
      <c r="N2597" s="445"/>
      <c r="O2597" s="445"/>
      <c r="P2597" s="445"/>
    </row>
    <row r="2598" spans="1:16">
      <c r="A2598" s="595" t="s">
        <v>16277</v>
      </c>
      <c r="B2598" s="595" t="s">
        <v>13602</v>
      </c>
      <c r="C2598" s="595" t="s">
        <v>17689</v>
      </c>
      <c r="D2598" s="595" t="s">
        <v>17691</v>
      </c>
      <c r="E2598" s="595" t="s">
        <v>14283</v>
      </c>
      <c r="F2598" s="445"/>
      <c r="G2598" s="445"/>
      <c r="H2598" s="445"/>
      <c r="I2598" s="445"/>
      <c r="J2598" s="445"/>
      <c r="K2598" s="445"/>
      <c r="L2598" s="445"/>
      <c r="M2598" s="445"/>
      <c r="N2598" s="445"/>
      <c r="O2598" s="445"/>
      <c r="P2598" s="445"/>
    </row>
    <row r="2599" spans="1:16">
      <c r="A2599" s="595" t="s">
        <v>9069</v>
      </c>
      <c r="B2599" s="595" t="s">
        <v>3626</v>
      </c>
      <c r="C2599" s="445"/>
      <c r="D2599" s="445"/>
      <c r="E2599" s="445"/>
      <c r="F2599" s="445"/>
      <c r="G2599" s="445"/>
      <c r="H2599" s="445"/>
      <c r="I2599" s="445"/>
      <c r="J2599" s="445"/>
      <c r="K2599" s="445"/>
      <c r="L2599" s="445"/>
      <c r="M2599" s="445"/>
      <c r="N2599" s="445"/>
      <c r="O2599" s="445"/>
      <c r="P2599" s="445"/>
    </row>
    <row r="2600" spans="1:16">
      <c r="A2600" s="595" t="s">
        <v>17067</v>
      </c>
      <c r="B2600" s="595" t="s">
        <v>16225</v>
      </c>
      <c r="C2600" s="595" t="s">
        <v>14927</v>
      </c>
      <c r="D2600" s="595" t="s">
        <v>17692</v>
      </c>
      <c r="E2600" s="445"/>
      <c r="F2600" s="445"/>
      <c r="G2600" s="445"/>
      <c r="H2600" s="445"/>
      <c r="I2600" s="445"/>
      <c r="J2600" s="445"/>
      <c r="K2600" s="445"/>
      <c r="L2600" s="445"/>
      <c r="M2600" s="445"/>
      <c r="N2600" s="445"/>
      <c r="O2600" s="445"/>
      <c r="P2600" s="445"/>
    </row>
    <row r="2601" spans="1:16">
      <c r="A2601" s="595" t="s">
        <v>14026</v>
      </c>
      <c r="B2601" s="595" t="s">
        <v>843</v>
      </c>
      <c r="C2601" s="445"/>
      <c r="D2601" s="445"/>
      <c r="E2601" s="445"/>
      <c r="F2601" s="445"/>
      <c r="G2601" s="445"/>
      <c r="H2601" s="445"/>
      <c r="I2601" s="445"/>
      <c r="J2601" s="445"/>
      <c r="K2601" s="445"/>
      <c r="L2601" s="445"/>
      <c r="M2601" s="445"/>
      <c r="N2601" s="445"/>
      <c r="O2601" s="445"/>
      <c r="P2601" s="445"/>
    </row>
    <row r="2602" spans="1:16">
      <c r="A2602" s="595" t="s">
        <v>17693</v>
      </c>
      <c r="B2602" s="595" t="s">
        <v>436</v>
      </c>
      <c r="C2602" s="445"/>
      <c r="D2602" s="445"/>
      <c r="E2602" s="445"/>
      <c r="F2602" s="445"/>
      <c r="G2602" s="445"/>
      <c r="H2602" s="445"/>
      <c r="I2602" s="445"/>
      <c r="J2602" s="445"/>
      <c r="K2602" s="445"/>
      <c r="L2602" s="445"/>
      <c r="M2602" s="445"/>
      <c r="N2602" s="445"/>
      <c r="O2602" s="445"/>
      <c r="P2602" s="445"/>
    </row>
    <row r="2603" spans="1:16">
      <c r="A2603" s="595" t="s">
        <v>17694</v>
      </c>
      <c r="B2603" s="595" t="s">
        <v>14268</v>
      </c>
      <c r="C2603" s="445"/>
      <c r="D2603" s="445"/>
      <c r="E2603" s="445"/>
      <c r="F2603" s="445"/>
      <c r="G2603" s="445"/>
      <c r="H2603" s="445"/>
      <c r="I2603" s="445"/>
      <c r="J2603" s="445"/>
      <c r="K2603" s="445"/>
      <c r="L2603" s="445"/>
      <c r="M2603" s="445"/>
      <c r="N2603" s="445"/>
      <c r="O2603" s="445"/>
      <c r="P2603" s="445"/>
    </row>
    <row r="2604" spans="1:16">
      <c r="A2604" s="595" t="s">
        <v>5541</v>
      </c>
      <c r="B2604" s="595" t="s">
        <v>17695</v>
      </c>
      <c r="C2604" s="595" t="s">
        <v>12581</v>
      </c>
      <c r="D2604" s="595" t="s">
        <v>17696</v>
      </c>
      <c r="E2604" s="595" t="s">
        <v>17697</v>
      </c>
      <c r="F2604" s="595" t="s">
        <v>10456</v>
      </c>
      <c r="G2604" s="445"/>
      <c r="H2604" s="445"/>
      <c r="I2604" s="445"/>
      <c r="J2604" s="445"/>
      <c r="K2604" s="445"/>
      <c r="L2604" s="445"/>
      <c r="M2604" s="445"/>
      <c r="N2604" s="445"/>
      <c r="O2604" s="445"/>
      <c r="P2604" s="445"/>
    </row>
    <row r="2605" spans="1:16">
      <c r="A2605" s="595" t="s">
        <v>13999</v>
      </c>
      <c r="B2605" s="595" t="s">
        <v>12581</v>
      </c>
      <c r="C2605" s="595" t="s">
        <v>17699</v>
      </c>
      <c r="D2605" s="445"/>
      <c r="E2605" s="445"/>
      <c r="F2605" s="445"/>
      <c r="G2605" s="445"/>
      <c r="H2605" s="445"/>
      <c r="I2605" s="445"/>
      <c r="J2605" s="445"/>
      <c r="K2605" s="445"/>
      <c r="L2605" s="445"/>
      <c r="M2605" s="445"/>
      <c r="N2605" s="445"/>
      <c r="O2605" s="445"/>
      <c r="P2605" s="445"/>
    </row>
    <row r="2606" spans="1:16">
      <c r="A2606" s="595" t="s">
        <v>15974</v>
      </c>
      <c r="B2606" s="595" t="s">
        <v>6004</v>
      </c>
      <c r="C2606" s="445"/>
      <c r="D2606" s="445"/>
      <c r="E2606" s="445"/>
      <c r="F2606" s="445"/>
      <c r="G2606" s="445"/>
      <c r="H2606" s="445"/>
      <c r="I2606" s="445"/>
      <c r="J2606" s="445"/>
      <c r="K2606" s="445"/>
      <c r="L2606" s="445"/>
      <c r="M2606" s="445"/>
      <c r="N2606" s="445"/>
      <c r="O2606" s="445"/>
      <c r="P2606" s="445"/>
    </row>
    <row r="2607" spans="1:16">
      <c r="A2607" s="595" t="s">
        <v>7143</v>
      </c>
      <c r="B2607" s="595" t="s">
        <v>8740</v>
      </c>
      <c r="C2607" s="595" t="s">
        <v>12055</v>
      </c>
      <c r="D2607" s="445"/>
      <c r="E2607" s="445"/>
      <c r="F2607" s="445"/>
      <c r="G2607" s="445"/>
      <c r="H2607" s="445"/>
      <c r="I2607" s="445"/>
      <c r="J2607" s="445"/>
      <c r="K2607" s="445"/>
      <c r="L2607" s="445"/>
      <c r="M2607" s="445"/>
      <c r="N2607" s="445"/>
      <c r="O2607" s="445"/>
      <c r="P2607" s="445"/>
    </row>
    <row r="2608" spans="1:16">
      <c r="A2608" s="595" t="s">
        <v>6322</v>
      </c>
      <c r="B2608" s="595" t="s">
        <v>2169</v>
      </c>
      <c r="C2608" s="595" t="s">
        <v>10704</v>
      </c>
      <c r="D2608" s="595" t="s">
        <v>5490</v>
      </c>
      <c r="E2608" s="445"/>
      <c r="F2608" s="445"/>
      <c r="G2608" s="445"/>
      <c r="H2608" s="445"/>
      <c r="I2608" s="445"/>
      <c r="J2608" s="445"/>
      <c r="K2608" s="445"/>
      <c r="L2608" s="445"/>
      <c r="M2608" s="445"/>
      <c r="N2608" s="445"/>
      <c r="O2608" s="445"/>
      <c r="P2608" s="445"/>
    </row>
    <row r="2609" spans="1:16">
      <c r="A2609" s="595" t="s">
        <v>17701</v>
      </c>
      <c r="B2609" s="595" t="s">
        <v>843</v>
      </c>
      <c r="C2609" s="445"/>
      <c r="D2609" s="445"/>
      <c r="E2609" s="445"/>
      <c r="F2609" s="445"/>
      <c r="G2609" s="445"/>
      <c r="H2609" s="445"/>
      <c r="I2609" s="445"/>
      <c r="J2609" s="445"/>
      <c r="K2609" s="445"/>
      <c r="L2609" s="445"/>
      <c r="M2609" s="445"/>
      <c r="N2609" s="445"/>
      <c r="O2609" s="445"/>
      <c r="P2609" s="445"/>
    </row>
    <row r="2610" spans="1:16">
      <c r="A2610" s="595" t="s">
        <v>378</v>
      </c>
      <c r="B2610" s="595" t="s">
        <v>15873</v>
      </c>
      <c r="C2610" s="445"/>
      <c r="D2610" s="445"/>
      <c r="E2610" s="445"/>
      <c r="F2610" s="445"/>
      <c r="G2610" s="445"/>
      <c r="H2610" s="445"/>
      <c r="I2610" s="445"/>
      <c r="J2610" s="445"/>
      <c r="K2610" s="445"/>
      <c r="L2610" s="445"/>
      <c r="M2610" s="445"/>
      <c r="N2610" s="445"/>
      <c r="O2610" s="445"/>
      <c r="P2610" s="445"/>
    </row>
    <row r="2611" spans="1:16">
      <c r="A2611" s="595" t="s">
        <v>373</v>
      </c>
      <c r="B2611" s="595" t="s">
        <v>17702</v>
      </c>
      <c r="C2611" s="595" t="s">
        <v>6583</v>
      </c>
      <c r="D2611" s="445"/>
      <c r="E2611" s="445"/>
      <c r="F2611" s="445"/>
      <c r="G2611" s="445"/>
      <c r="H2611" s="445"/>
      <c r="I2611" s="445"/>
      <c r="J2611" s="445"/>
      <c r="K2611" s="445"/>
      <c r="L2611" s="445"/>
      <c r="M2611" s="445"/>
      <c r="N2611" s="445"/>
      <c r="O2611" s="445"/>
      <c r="P2611" s="445"/>
    </row>
    <row r="2612" spans="1:16">
      <c r="A2612" s="595" t="s">
        <v>17703</v>
      </c>
      <c r="B2612" s="595" t="s">
        <v>30</v>
      </c>
      <c r="C2612" s="445"/>
      <c r="D2612" s="445"/>
      <c r="E2612" s="445"/>
      <c r="F2612" s="445"/>
      <c r="G2612" s="445"/>
      <c r="H2612" s="445"/>
      <c r="I2612" s="445"/>
      <c r="J2612" s="445"/>
      <c r="K2612" s="445"/>
      <c r="L2612" s="445"/>
      <c r="M2612" s="445"/>
      <c r="N2612" s="445"/>
      <c r="O2612" s="445"/>
      <c r="P2612" s="445"/>
    </row>
    <row r="2613" spans="1:16">
      <c r="A2613" s="595" t="s">
        <v>10536</v>
      </c>
      <c r="B2613" s="595" t="s">
        <v>13066</v>
      </c>
      <c r="C2613" s="595" t="s">
        <v>15372</v>
      </c>
      <c r="D2613" s="445"/>
      <c r="E2613" s="445"/>
      <c r="F2613" s="445"/>
      <c r="G2613" s="445"/>
      <c r="H2613" s="445"/>
      <c r="I2613" s="445"/>
      <c r="J2613" s="445"/>
      <c r="K2613" s="445"/>
      <c r="L2613" s="445"/>
      <c r="M2613" s="445"/>
      <c r="N2613" s="445"/>
      <c r="O2613" s="445"/>
      <c r="P2613" s="445"/>
    </row>
    <row r="2614" spans="1:16">
      <c r="A2614" s="595" t="s">
        <v>4655</v>
      </c>
      <c r="B2614" s="595" t="s">
        <v>3042</v>
      </c>
      <c r="C2614" s="445"/>
      <c r="D2614" s="445"/>
      <c r="E2614" s="445"/>
      <c r="F2614" s="445"/>
      <c r="G2614" s="445"/>
      <c r="H2614" s="445"/>
      <c r="I2614" s="445"/>
      <c r="J2614" s="445"/>
      <c r="K2614" s="445"/>
      <c r="L2614" s="445"/>
      <c r="M2614" s="445"/>
      <c r="N2614" s="445"/>
      <c r="O2614" s="445"/>
      <c r="P2614" s="445"/>
    </row>
    <row r="2615" spans="1:16">
      <c r="A2615" s="595" t="s">
        <v>8524</v>
      </c>
      <c r="B2615" s="595" t="s">
        <v>17704</v>
      </c>
      <c r="C2615" s="445"/>
      <c r="D2615" s="445"/>
      <c r="E2615" s="445"/>
      <c r="F2615" s="445"/>
      <c r="G2615" s="445"/>
      <c r="H2615" s="445"/>
      <c r="I2615" s="445"/>
      <c r="J2615" s="445"/>
      <c r="K2615" s="445"/>
      <c r="L2615" s="445"/>
      <c r="M2615" s="445"/>
      <c r="N2615" s="445"/>
      <c r="O2615" s="445"/>
      <c r="P2615" s="445"/>
    </row>
    <row r="2616" spans="1:16">
      <c r="A2616" s="595" t="s">
        <v>17705</v>
      </c>
      <c r="B2616" s="595" t="s">
        <v>12581</v>
      </c>
      <c r="C2616" s="595" t="s">
        <v>6509</v>
      </c>
      <c r="D2616" s="445"/>
      <c r="E2616" s="445"/>
      <c r="F2616" s="445"/>
      <c r="G2616" s="445"/>
      <c r="H2616" s="445"/>
      <c r="I2616" s="445"/>
      <c r="J2616" s="445"/>
      <c r="K2616" s="445"/>
      <c r="L2616" s="445"/>
      <c r="M2616" s="445"/>
      <c r="N2616" s="445"/>
      <c r="O2616" s="445"/>
      <c r="P2616" s="445"/>
    </row>
    <row r="2617" spans="1:16">
      <c r="A2617" s="595" t="s">
        <v>17706</v>
      </c>
      <c r="B2617" s="595" t="s">
        <v>6011</v>
      </c>
      <c r="C2617" s="445"/>
      <c r="D2617" s="445"/>
      <c r="E2617" s="445"/>
      <c r="F2617" s="445"/>
      <c r="G2617" s="445"/>
      <c r="H2617" s="445"/>
      <c r="I2617" s="445"/>
      <c r="J2617" s="445"/>
      <c r="K2617" s="445"/>
      <c r="L2617" s="445"/>
      <c r="M2617" s="445"/>
      <c r="N2617" s="445"/>
      <c r="O2617" s="445"/>
      <c r="P2617" s="445"/>
    </row>
    <row r="2618" spans="1:16">
      <c r="A2618" s="595" t="s">
        <v>17388</v>
      </c>
      <c r="B2618" s="595" t="s">
        <v>13687</v>
      </c>
      <c r="C2618" s="595" t="s">
        <v>17708</v>
      </c>
      <c r="D2618" s="595" t="s">
        <v>17709</v>
      </c>
      <c r="E2618" s="445"/>
      <c r="F2618" s="445"/>
      <c r="G2618" s="445"/>
      <c r="H2618" s="445"/>
      <c r="I2618" s="445"/>
      <c r="J2618" s="445"/>
      <c r="K2618" s="445"/>
      <c r="L2618" s="445"/>
      <c r="M2618" s="445"/>
      <c r="N2618" s="445"/>
      <c r="O2618" s="445"/>
      <c r="P2618" s="445"/>
    </row>
    <row r="2619" spans="1:16">
      <c r="A2619" s="595" t="s">
        <v>10023</v>
      </c>
      <c r="B2619" s="595" t="s">
        <v>17710</v>
      </c>
      <c r="C2619" s="445"/>
      <c r="D2619" s="445"/>
      <c r="E2619" s="445"/>
      <c r="F2619" s="445"/>
      <c r="G2619" s="445"/>
      <c r="H2619" s="445"/>
      <c r="I2619" s="445"/>
      <c r="J2619" s="445"/>
      <c r="K2619" s="445"/>
      <c r="L2619" s="445"/>
      <c r="M2619" s="445"/>
      <c r="N2619" s="445"/>
      <c r="O2619" s="445"/>
      <c r="P2619" s="445"/>
    </row>
    <row r="2620" spans="1:16">
      <c r="A2620" s="595" t="s">
        <v>17711</v>
      </c>
      <c r="B2620" s="595" t="s">
        <v>15843</v>
      </c>
      <c r="C2620" s="445"/>
      <c r="D2620" s="445"/>
      <c r="E2620" s="445"/>
      <c r="F2620" s="445"/>
      <c r="G2620" s="445"/>
      <c r="H2620" s="445"/>
      <c r="I2620" s="445"/>
      <c r="J2620" s="445"/>
      <c r="K2620" s="445"/>
      <c r="L2620" s="445"/>
      <c r="M2620" s="445"/>
      <c r="N2620" s="445"/>
      <c r="O2620" s="445"/>
      <c r="P2620" s="445"/>
    </row>
    <row r="2621" spans="1:16">
      <c r="A2621" s="595" t="s">
        <v>17713</v>
      </c>
      <c r="B2621" s="595" t="s">
        <v>8510</v>
      </c>
      <c r="C2621" s="595" t="s">
        <v>17715</v>
      </c>
      <c r="D2621" s="595" t="s">
        <v>5347</v>
      </c>
      <c r="E2621" s="445" t="s">
        <v>9870</v>
      </c>
      <c r="F2621" s="445" t="s">
        <v>17718</v>
      </c>
      <c r="G2621" s="445"/>
      <c r="H2621" s="445"/>
      <c r="I2621" s="445"/>
      <c r="J2621" s="445"/>
      <c r="K2621" s="445"/>
      <c r="L2621" s="445"/>
      <c r="M2621" s="445"/>
      <c r="N2621" s="445"/>
      <c r="O2621" s="445"/>
      <c r="P2621" s="445"/>
    </row>
    <row r="2622" spans="1:16">
      <c r="A2622" s="595" t="s">
        <v>17719</v>
      </c>
      <c r="B2622" s="595" t="s">
        <v>17721</v>
      </c>
      <c r="C2622" s="445"/>
      <c r="D2622" s="445"/>
      <c r="E2622" s="445"/>
      <c r="F2622" s="445"/>
      <c r="G2622" s="445"/>
      <c r="H2622" s="445"/>
      <c r="I2622" s="445"/>
      <c r="J2622" s="445"/>
      <c r="K2622" s="445"/>
      <c r="L2622" s="445"/>
      <c r="M2622" s="445"/>
      <c r="N2622" s="445"/>
      <c r="O2622" s="445"/>
      <c r="P2622" s="445"/>
    </row>
    <row r="2623" spans="1:16">
      <c r="A2623" s="595" t="s">
        <v>17722</v>
      </c>
      <c r="B2623" s="595" t="s">
        <v>17724</v>
      </c>
      <c r="C2623" s="595" t="s">
        <v>9548</v>
      </c>
      <c r="D2623" s="445"/>
      <c r="E2623" s="445"/>
      <c r="F2623" s="445"/>
      <c r="G2623" s="445"/>
      <c r="H2623" s="445"/>
      <c r="I2623" s="445"/>
      <c r="J2623" s="445"/>
      <c r="K2623" s="445"/>
      <c r="L2623" s="445"/>
      <c r="M2623" s="445"/>
      <c r="N2623" s="445"/>
      <c r="O2623" s="445"/>
      <c r="P2623" s="445"/>
    </row>
    <row r="2624" spans="1:16">
      <c r="A2624" s="595" t="s">
        <v>10565</v>
      </c>
      <c r="B2624" s="595" t="s">
        <v>15276</v>
      </c>
      <c r="C2624" s="595" t="s">
        <v>17726</v>
      </c>
      <c r="D2624" s="595" t="s">
        <v>17727</v>
      </c>
      <c r="E2624" s="595" t="s">
        <v>9268</v>
      </c>
      <c r="F2624" s="445"/>
      <c r="G2624" s="445"/>
      <c r="H2624" s="445"/>
      <c r="I2624" s="445"/>
      <c r="J2624" s="445"/>
      <c r="K2624" s="445"/>
      <c r="L2624" s="445"/>
      <c r="M2624" s="445"/>
      <c r="N2624" s="445"/>
      <c r="O2624" s="445"/>
      <c r="P2624" s="445"/>
    </row>
    <row r="2625" spans="1:16">
      <c r="A2625" s="595" t="s">
        <v>6365</v>
      </c>
      <c r="B2625" s="595" t="s">
        <v>10353</v>
      </c>
      <c r="C2625" s="595" t="s">
        <v>16084</v>
      </c>
      <c r="D2625" s="595" t="s">
        <v>17728</v>
      </c>
      <c r="E2625" s="445"/>
      <c r="F2625" s="445"/>
      <c r="G2625" s="445"/>
      <c r="H2625" s="445"/>
      <c r="I2625" s="445"/>
      <c r="J2625" s="445"/>
      <c r="K2625" s="445"/>
      <c r="L2625" s="445"/>
      <c r="M2625" s="445"/>
      <c r="N2625" s="445"/>
      <c r="O2625" s="445"/>
      <c r="P2625" s="445"/>
    </row>
    <row r="2626" spans="1:16">
      <c r="A2626" s="595" t="s">
        <v>15441</v>
      </c>
      <c r="B2626" s="595" t="s">
        <v>8087</v>
      </c>
      <c r="C2626" s="595" t="s">
        <v>16116</v>
      </c>
      <c r="D2626" s="445"/>
      <c r="E2626" s="445"/>
      <c r="F2626" s="445"/>
      <c r="G2626" s="445"/>
      <c r="H2626" s="445"/>
      <c r="I2626" s="445"/>
      <c r="J2626" s="445"/>
      <c r="K2626" s="445"/>
      <c r="L2626" s="445"/>
      <c r="M2626" s="445"/>
      <c r="N2626" s="445"/>
      <c r="O2626" s="445"/>
      <c r="P2626" s="445"/>
    </row>
    <row r="2627" spans="1:16">
      <c r="A2627" s="595" t="s">
        <v>17729</v>
      </c>
      <c r="B2627" s="595" t="s">
        <v>2142</v>
      </c>
      <c r="C2627" s="595" t="s">
        <v>17731</v>
      </c>
      <c r="D2627" s="445"/>
      <c r="E2627" s="445"/>
      <c r="F2627" s="445"/>
      <c r="G2627" s="445"/>
      <c r="H2627" s="445"/>
      <c r="I2627" s="445"/>
      <c r="J2627" s="445"/>
      <c r="K2627" s="445"/>
      <c r="L2627" s="445"/>
      <c r="M2627" s="445"/>
      <c r="N2627" s="445"/>
      <c r="O2627" s="445"/>
      <c r="P2627" s="445"/>
    </row>
    <row r="2628" spans="1:16">
      <c r="A2628" s="595" t="s">
        <v>17732</v>
      </c>
      <c r="B2628" s="595" t="s">
        <v>14382</v>
      </c>
      <c r="C2628" s="595" t="s">
        <v>14555</v>
      </c>
      <c r="D2628" s="595" t="s">
        <v>12725</v>
      </c>
      <c r="E2628" s="595" t="s">
        <v>16698</v>
      </c>
      <c r="F2628" s="445"/>
      <c r="G2628" s="445"/>
      <c r="H2628" s="445"/>
      <c r="I2628" s="445"/>
      <c r="J2628" s="445"/>
      <c r="K2628" s="445"/>
      <c r="L2628" s="445"/>
      <c r="M2628" s="445"/>
      <c r="N2628" s="445"/>
      <c r="O2628" s="445"/>
      <c r="P2628" s="445"/>
    </row>
    <row r="2629" spans="1:16">
      <c r="A2629" s="595" t="s">
        <v>12714</v>
      </c>
      <c r="B2629" s="595" t="s">
        <v>14318</v>
      </c>
      <c r="C2629" s="445"/>
      <c r="D2629" s="445"/>
      <c r="E2629" s="445"/>
      <c r="F2629" s="445"/>
      <c r="G2629" s="445"/>
      <c r="H2629" s="445"/>
      <c r="I2629" s="445"/>
      <c r="J2629" s="445"/>
      <c r="K2629" s="445"/>
      <c r="L2629" s="445"/>
      <c r="M2629" s="445"/>
      <c r="N2629" s="445"/>
      <c r="O2629" s="445"/>
      <c r="P2629" s="445"/>
    </row>
    <row r="2630" spans="1:16">
      <c r="A2630" s="595" t="s">
        <v>3897</v>
      </c>
      <c r="B2630" s="595" t="s">
        <v>17734</v>
      </c>
      <c r="C2630" s="595" t="s">
        <v>14689</v>
      </c>
      <c r="D2630" s="445"/>
      <c r="E2630" s="445"/>
      <c r="F2630" s="445"/>
      <c r="G2630" s="445"/>
      <c r="H2630" s="445"/>
      <c r="I2630" s="445"/>
      <c r="J2630" s="445"/>
      <c r="K2630" s="445"/>
      <c r="L2630" s="445"/>
      <c r="M2630" s="445"/>
      <c r="N2630" s="445"/>
      <c r="O2630" s="445"/>
      <c r="P2630" s="445"/>
    </row>
    <row r="2631" spans="1:16">
      <c r="A2631" s="595" t="s">
        <v>12479</v>
      </c>
      <c r="B2631" s="595" t="s">
        <v>17735</v>
      </c>
      <c r="C2631" s="595" t="s">
        <v>17736</v>
      </c>
      <c r="D2631" s="595" t="s">
        <v>17737</v>
      </c>
      <c r="E2631" s="595" t="s">
        <v>1504</v>
      </c>
      <c r="F2631" s="445"/>
      <c r="G2631" s="445"/>
      <c r="H2631" s="445"/>
      <c r="I2631" s="445"/>
      <c r="J2631" s="445"/>
      <c r="K2631" s="445"/>
      <c r="L2631" s="445"/>
      <c r="M2631" s="445"/>
      <c r="N2631" s="445"/>
      <c r="O2631" s="445"/>
      <c r="P2631" s="445"/>
    </row>
    <row r="2632" spans="1:16">
      <c r="A2632" s="595" t="s">
        <v>7384</v>
      </c>
      <c r="B2632" s="595" t="s">
        <v>9050</v>
      </c>
      <c r="C2632" s="445"/>
      <c r="D2632" s="445"/>
      <c r="E2632" s="445"/>
      <c r="F2632" s="445"/>
      <c r="G2632" s="445"/>
      <c r="H2632" s="445"/>
      <c r="I2632" s="445"/>
      <c r="J2632" s="445"/>
      <c r="K2632" s="445"/>
      <c r="L2632" s="445"/>
      <c r="M2632" s="445"/>
      <c r="N2632" s="445"/>
      <c r="O2632" s="445"/>
      <c r="P2632" s="445"/>
    </row>
    <row r="2633" spans="1:16">
      <c r="A2633" s="595" t="s">
        <v>17738</v>
      </c>
      <c r="B2633" s="595" t="s">
        <v>16744</v>
      </c>
      <c r="C2633" s="445"/>
      <c r="D2633" s="445"/>
      <c r="E2633" s="445"/>
      <c r="F2633" s="445"/>
      <c r="G2633" s="445"/>
      <c r="H2633" s="445"/>
      <c r="I2633" s="445"/>
      <c r="J2633" s="445"/>
      <c r="K2633" s="445"/>
      <c r="L2633" s="445"/>
      <c r="M2633" s="445"/>
      <c r="N2633" s="445"/>
      <c r="O2633" s="445"/>
      <c r="P2633" s="445"/>
    </row>
    <row r="2634" spans="1:16">
      <c r="A2634" s="595" t="s">
        <v>17739</v>
      </c>
      <c r="B2634" s="595" t="s">
        <v>17096</v>
      </c>
      <c r="C2634" s="445" t="s">
        <v>17740</v>
      </c>
      <c r="D2634" s="445"/>
      <c r="E2634" s="445"/>
      <c r="F2634" s="445"/>
      <c r="G2634" s="445"/>
      <c r="H2634" s="445"/>
      <c r="I2634" s="445"/>
      <c r="J2634" s="445"/>
      <c r="K2634" s="445"/>
      <c r="L2634" s="445"/>
      <c r="M2634" s="445"/>
      <c r="N2634" s="445"/>
      <c r="O2634" s="445"/>
      <c r="P2634" s="445"/>
    </row>
    <row r="2635" spans="1:16">
      <c r="A2635" s="595" t="s">
        <v>17742</v>
      </c>
      <c r="B2635" s="595" t="s">
        <v>17743</v>
      </c>
      <c r="C2635" s="445"/>
      <c r="D2635" s="445"/>
      <c r="E2635" s="445"/>
      <c r="F2635" s="445"/>
      <c r="G2635" s="445"/>
      <c r="H2635" s="445"/>
      <c r="I2635" s="445"/>
      <c r="J2635" s="445"/>
      <c r="K2635" s="445"/>
      <c r="L2635" s="445"/>
      <c r="M2635" s="445"/>
      <c r="N2635" s="445"/>
      <c r="O2635" s="445"/>
      <c r="P2635" s="445"/>
    </row>
    <row r="2636" spans="1:16">
      <c r="A2636" s="595" t="s">
        <v>17744</v>
      </c>
      <c r="B2636" s="595" t="s">
        <v>17746</v>
      </c>
      <c r="C2636" s="445" t="s">
        <v>16698</v>
      </c>
      <c r="D2636" s="445"/>
      <c r="E2636" s="445"/>
      <c r="F2636" s="445"/>
      <c r="G2636" s="445"/>
      <c r="H2636" s="445"/>
      <c r="I2636" s="445"/>
      <c r="J2636" s="445"/>
      <c r="K2636" s="445"/>
      <c r="L2636" s="445"/>
      <c r="M2636" s="445"/>
      <c r="N2636" s="445"/>
      <c r="O2636" s="445"/>
      <c r="P2636" s="445"/>
    </row>
    <row r="2637" spans="1:16">
      <c r="A2637" s="595" t="s">
        <v>17747</v>
      </c>
      <c r="B2637" s="595" t="s">
        <v>11107</v>
      </c>
      <c r="C2637" s="445"/>
      <c r="D2637" s="445"/>
      <c r="E2637" s="445"/>
      <c r="F2637" s="445"/>
      <c r="G2637" s="445"/>
      <c r="H2637" s="445"/>
      <c r="I2637" s="445"/>
      <c r="J2637" s="445"/>
      <c r="K2637" s="445"/>
      <c r="L2637" s="445"/>
      <c r="M2637" s="445"/>
      <c r="N2637" s="445"/>
      <c r="O2637" s="445"/>
      <c r="P2637" s="445"/>
    </row>
    <row r="2638" spans="1:16">
      <c r="A2638" s="595" t="s">
        <v>9549</v>
      </c>
      <c r="B2638" s="595" t="s">
        <v>14816</v>
      </c>
      <c r="C2638" s="445"/>
      <c r="D2638" s="445"/>
      <c r="E2638" s="445"/>
      <c r="F2638" s="445"/>
      <c r="G2638" s="445"/>
      <c r="H2638" s="445"/>
      <c r="I2638" s="445"/>
      <c r="J2638" s="445"/>
      <c r="K2638" s="445"/>
      <c r="L2638" s="445"/>
      <c r="M2638" s="445"/>
      <c r="N2638" s="445"/>
      <c r="O2638" s="445"/>
      <c r="P2638" s="445"/>
    </row>
    <row r="2639" spans="1:16">
      <c r="A2639" s="595" t="s">
        <v>17749</v>
      </c>
      <c r="B2639" s="595" t="s">
        <v>3433</v>
      </c>
      <c r="C2639" s="445"/>
      <c r="D2639" s="445"/>
      <c r="E2639" s="445"/>
      <c r="F2639" s="445"/>
      <c r="G2639" s="445"/>
      <c r="H2639" s="445"/>
      <c r="I2639" s="445"/>
      <c r="J2639" s="445"/>
      <c r="K2639" s="445"/>
      <c r="L2639" s="445"/>
      <c r="M2639" s="445"/>
      <c r="N2639" s="445"/>
      <c r="O2639" s="445"/>
      <c r="P2639" s="445"/>
    </row>
    <row r="2640" spans="1:16">
      <c r="A2640" s="595" t="s">
        <v>683</v>
      </c>
      <c r="B2640" s="595" t="s">
        <v>17750</v>
      </c>
      <c r="C2640" s="445" t="s">
        <v>7585</v>
      </c>
      <c r="D2640" s="445" t="s">
        <v>15142</v>
      </c>
      <c r="E2640" s="445" t="s">
        <v>6748</v>
      </c>
      <c r="F2640" s="445"/>
      <c r="G2640" s="445"/>
      <c r="H2640" s="445"/>
      <c r="I2640" s="445"/>
      <c r="J2640" s="445"/>
      <c r="K2640" s="445"/>
      <c r="L2640" s="445"/>
      <c r="M2640" s="445"/>
      <c r="N2640" s="445"/>
      <c r="O2640" s="445"/>
      <c r="P2640" s="445"/>
    </row>
    <row r="2641" spans="1:16">
      <c r="A2641" s="595" t="s">
        <v>6935</v>
      </c>
      <c r="B2641" s="595" t="s">
        <v>16698</v>
      </c>
      <c r="C2641" s="445"/>
      <c r="D2641" s="445"/>
      <c r="E2641" s="445"/>
      <c r="F2641" s="445"/>
      <c r="G2641" s="445"/>
      <c r="H2641" s="445"/>
      <c r="I2641" s="445"/>
      <c r="J2641" s="445"/>
      <c r="K2641" s="445"/>
      <c r="L2641" s="445"/>
      <c r="M2641" s="445"/>
      <c r="N2641" s="445"/>
      <c r="O2641" s="445"/>
      <c r="P2641" s="445"/>
    </row>
    <row r="2642" spans="1:16">
      <c r="A2642" s="595" t="s">
        <v>4765</v>
      </c>
      <c r="B2642" s="595" t="s">
        <v>17751</v>
      </c>
      <c r="C2642" s="445"/>
      <c r="D2642" s="445"/>
      <c r="E2642" s="445"/>
      <c r="F2642" s="445"/>
      <c r="G2642" s="445"/>
      <c r="H2642" s="445"/>
      <c r="I2642" s="445"/>
      <c r="J2642" s="445"/>
      <c r="K2642" s="445"/>
      <c r="L2642" s="445"/>
      <c r="M2642" s="445"/>
      <c r="N2642" s="445"/>
      <c r="O2642" s="445"/>
      <c r="P2642" s="445"/>
    </row>
    <row r="2643" spans="1:16">
      <c r="A2643" s="595" t="s">
        <v>17752</v>
      </c>
      <c r="B2643" s="595" t="s">
        <v>17753</v>
      </c>
      <c r="C2643" s="445" t="s">
        <v>17755</v>
      </c>
      <c r="D2643" s="445" t="s">
        <v>2223</v>
      </c>
      <c r="E2643" s="445" t="s">
        <v>11988</v>
      </c>
      <c r="F2643" s="445" t="s">
        <v>1784</v>
      </c>
      <c r="G2643" s="445" t="s">
        <v>10473</v>
      </c>
      <c r="H2643" s="445"/>
      <c r="I2643" s="445"/>
      <c r="J2643" s="445"/>
      <c r="K2643" s="445"/>
      <c r="L2643" s="445"/>
      <c r="M2643" s="445"/>
      <c r="N2643" s="445"/>
      <c r="O2643" s="445"/>
      <c r="P2643" s="445"/>
    </row>
    <row r="2644" spans="1:16">
      <c r="A2644" s="595" t="s">
        <v>9581</v>
      </c>
      <c r="B2644" s="595" t="s">
        <v>11615</v>
      </c>
      <c r="C2644" s="595" t="s">
        <v>16959</v>
      </c>
      <c r="D2644" s="595" t="s">
        <v>17756</v>
      </c>
      <c r="E2644" s="595" t="s">
        <v>5493</v>
      </c>
      <c r="F2644" s="595" t="s">
        <v>10584</v>
      </c>
      <c r="G2644" s="445"/>
      <c r="H2644" s="445"/>
      <c r="I2644" s="445"/>
      <c r="J2644" s="445"/>
      <c r="K2644" s="445"/>
      <c r="L2644" s="445"/>
      <c r="M2644" s="445"/>
      <c r="N2644" s="445"/>
      <c r="O2644" s="445"/>
      <c r="P2644" s="445"/>
    </row>
    <row r="2645" spans="1:16">
      <c r="A2645" s="595" t="s">
        <v>17757</v>
      </c>
      <c r="B2645" s="595" t="s">
        <v>6635</v>
      </c>
      <c r="C2645" s="595" t="s">
        <v>7344</v>
      </c>
      <c r="D2645" s="595" t="s">
        <v>8119</v>
      </c>
      <c r="E2645" s="595" t="s">
        <v>17758</v>
      </c>
      <c r="F2645" s="445"/>
      <c r="G2645" s="445"/>
      <c r="H2645" s="445"/>
      <c r="I2645" s="445"/>
      <c r="J2645" s="445"/>
      <c r="K2645" s="445"/>
      <c r="L2645" s="445"/>
      <c r="M2645" s="445"/>
      <c r="N2645" s="445"/>
      <c r="O2645" s="445"/>
      <c r="P2645" s="445"/>
    </row>
    <row r="2646" spans="1:16">
      <c r="A2646" s="595" t="s">
        <v>17759</v>
      </c>
      <c r="B2646" s="595" t="s">
        <v>17760</v>
      </c>
      <c r="C2646" s="595" t="s">
        <v>9758</v>
      </c>
      <c r="D2646" s="595" t="s">
        <v>14692</v>
      </c>
      <c r="E2646" s="595" t="s">
        <v>2327</v>
      </c>
      <c r="F2646" s="445"/>
      <c r="G2646" s="445"/>
      <c r="H2646" s="445"/>
      <c r="I2646" s="445"/>
      <c r="J2646" s="445"/>
      <c r="K2646" s="445"/>
      <c r="L2646" s="445"/>
      <c r="M2646" s="445"/>
      <c r="N2646" s="445"/>
      <c r="O2646" s="445"/>
      <c r="P2646" s="445"/>
    </row>
    <row r="2647" spans="1:16">
      <c r="A2647" s="595" t="s">
        <v>17761</v>
      </c>
      <c r="B2647" s="595" t="s">
        <v>7705</v>
      </c>
      <c r="C2647" s="595" t="s">
        <v>17762</v>
      </c>
      <c r="D2647" s="445"/>
      <c r="E2647" s="445"/>
      <c r="F2647" s="445"/>
      <c r="G2647" s="445"/>
      <c r="H2647" s="445"/>
      <c r="I2647" s="445"/>
      <c r="J2647" s="445"/>
      <c r="K2647" s="445"/>
      <c r="L2647" s="445"/>
      <c r="M2647" s="445"/>
      <c r="N2647" s="445"/>
      <c r="O2647" s="445"/>
      <c r="P2647" s="445"/>
    </row>
    <row r="2648" spans="1:16">
      <c r="A2648" s="595" t="s">
        <v>14442</v>
      </c>
      <c r="B2648" s="595" t="s">
        <v>14668</v>
      </c>
      <c r="C2648" s="445"/>
      <c r="D2648" s="445"/>
      <c r="E2648" s="445"/>
      <c r="F2648" s="445"/>
      <c r="G2648" s="445"/>
      <c r="H2648" s="445"/>
      <c r="I2648" s="445"/>
      <c r="J2648" s="445"/>
      <c r="K2648" s="445"/>
      <c r="L2648" s="445"/>
      <c r="M2648" s="445"/>
      <c r="N2648" s="445"/>
      <c r="O2648" s="445"/>
      <c r="P2648" s="445"/>
    </row>
    <row r="2649" spans="1:16">
      <c r="A2649" s="595" t="s">
        <v>8893</v>
      </c>
      <c r="B2649" s="595" t="s">
        <v>4322</v>
      </c>
      <c r="C2649" s="445"/>
      <c r="D2649" s="445"/>
      <c r="E2649" s="445"/>
      <c r="F2649" s="445"/>
      <c r="G2649" s="445"/>
      <c r="H2649" s="445"/>
      <c r="I2649" s="445"/>
      <c r="J2649" s="445"/>
      <c r="K2649" s="445"/>
      <c r="L2649" s="445"/>
      <c r="M2649" s="445"/>
      <c r="N2649" s="445"/>
      <c r="O2649" s="445"/>
      <c r="P2649" s="445"/>
    </row>
    <row r="2650" spans="1:16">
      <c r="A2650" s="595" t="s">
        <v>993</v>
      </c>
      <c r="B2650" s="595" t="s">
        <v>686</v>
      </c>
      <c r="C2650" s="445" t="s">
        <v>2206</v>
      </c>
      <c r="D2650" s="445" t="s">
        <v>12825</v>
      </c>
      <c r="E2650" s="445" t="s">
        <v>17763</v>
      </c>
      <c r="F2650" s="445"/>
      <c r="G2650" s="445"/>
      <c r="H2650" s="445"/>
      <c r="I2650" s="445"/>
      <c r="J2650" s="445"/>
      <c r="K2650" s="445"/>
      <c r="L2650" s="445"/>
      <c r="M2650" s="445"/>
      <c r="N2650" s="445"/>
      <c r="O2650" s="445"/>
      <c r="P2650" s="445"/>
    </row>
    <row r="2651" spans="1:16">
      <c r="A2651" s="595" t="s">
        <v>17764</v>
      </c>
      <c r="B2651" s="595" t="s">
        <v>15140</v>
      </c>
      <c r="C2651" s="445"/>
      <c r="D2651" s="445"/>
      <c r="E2651" s="445"/>
      <c r="F2651" s="445"/>
      <c r="G2651" s="445"/>
      <c r="H2651" s="445"/>
      <c r="I2651" s="445"/>
      <c r="J2651" s="445"/>
      <c r="K2651" s="445"/>
      <c r="L2651" s="445"/>
      <c r="M2651" s="445"/>
      <c r="N2651" s="445"/>
      <c r="O2651" s="445"/>
      <c r="P2651" s="445"/>
    </row>
    <row r="2652" spans="1:16">
      <c r="A2652" s="595" t="s">
        <v>1828</v>
      </c>
      <c r="B2652" s="595" t="s">
        <v>16728</v>
      </c>
      <c r="C2652" s="445" t="s">
        <v>17765</v>
      </c>
      <c r="D2652" s="445"/>
      <c r="E2652" s="445"/>
      <c r="F2652" s="445"/>
      <c r="G2652" s="445"/>
      <c r="H2652" s="445"/>
      <c r="I2652" s="445"/>
      <c r="J2652" s="445"/>
      <c r="K2652" s="445"/>
      <c r="L2652" s="445"/>
      <c r="M2652" s="445"/>
      <c r="N2652" s="445"/>
      <c r="O2652" s="445"/>
      <c r="P2652" s="445"/>
    </row>
    <row r="2653" spans="1:16">
      <c r="A2653" s="595" t="s">
        <v>8573</v>
      </c>
      <c r="B2653" s="595" t="s">
        <v>17766</v>
      </c>
      <c r="C2653" s="445"/>
      <c r="D2653" s="445"/>
      <c r="E2653" s="445"/>
      <c r="F2653" s="445"/>
      <c r="G2653" s="445"/>
      <c r="H2653" s="445"/>
      <c r="I2653" s="445"/>
      <c r="J2653" s="445"/>
      <c r="K2653" s="445"/>
      <c r="L2653" s="445"/>
      <c r="M2653" s="445"/>
      <c r="N2653" s="445"/>
      <c r="O2653" s="445"/>
      <c r="P2653" s="445"/>
    </row>
    <row r="2654" spans="1:16">
      <c r="A2654" s="595" t="s">
        <v>17179</v>
      </c>
      <c r="B2654" s="595" t="s">
        <v>10015</v>
      </c>
      <c r="C2654" s="445" t="s">
        <v>17767</v>
      </c>
      <c r="D2654" s="445" t="s">
        <v>15642</v>
      </c>
      <c r="E2654" s="445"/>
      <c r="F2654" s="445"/>
      <c r="G2654" s="445"/>
      <c r="H2654" s="445"/>
      <c r="I2654" s="445"/>
      <c r="J2654" s="445"/>
      <c r="K2654" s="445"/>
      <c r="L2654" s="445"/>
      <c r="M2654" s="445"/>
      <c r="N2654" s="445"/>
      <c r="O2654" s="445"/>
      <c r="P2654" s="445"/>
    </row>
    <row r="2655" spans="1:16">
      <c r="A2655" s="595" t="s">
        <v>1158</v>
      </c>
      <c r="B2655" s="595" t="s">
        <v>17768</v>
      </c>
      <c r="C2655" s="445"/>
      <c r="D2655" s="445"/>
      <c r="E2655" s="445"/>
      <c r="F2655" s="445"/>
      <c r="G2655" s="445"/>
      <c r="H2655" s="445"/>
      <c r="I2655" s="445"/>
      <c r="J2655" s="445"/>
      <c r="K2655" s="445"/>
      <c r="L2655" s="445"/>
      <c r="M2655" s="445"/>
      <c r="N2655" s="445"/>
      <c r="O2655" s="445"/>
      <c r="P2655" s="445"/>
    </row>
    <row r="2656" spans="1:16">
      <c r="A2656" s="595" t="s">
        <v>9676</v>
      </c>
      <c r="B2656" s="595" t="s">
        <v>4324</v>
      </c>
      <c r="C2656" s="445"/>
      <c r="D2656" s="445"/>
      <c r="E2656" s="445"/>
      <c r="F2656" s="445"/>
      <c r="G2656" s="445"/>
      <c r="H2656" s="445"/>
      <c r="I2656" s="445"/>
      <c r="J2656" s="445"/>
      <c r="K2656" s="445"/>
      <c r="L2656" s="445"/>
      <c r="M2656" s="445"/>
      <c r="N2656" s="445"/>
      <c r="O2656" s="445"/>
      <c r="P2656" s="445"/>
    </row>
    <row r="2657" spans="1:16">
      <c r="A2657" s="595" t="s">
        <v>7621</v>
      </c>
      <c r="B2657" s="595" t="s">
        <v>7044</v>
      </c>
      <c r="C2657" s="445"/>
      <c r="D2657" s="445"/>
      <c r="E2657" s="445"/>
      <c r="F2657" s="445"/>
      <c r="G2657" s="445"/>
      <c r="H2657" s="445"/>
      <c r="I2657" s="445"/>
      <c r="J2657" s="445"/>
      <c r="K2657" s="445"/>
      <c r="L2657" s="445"/>
      <c r="M2657" s="445"/>
      <c r="N2657" s="445"/>
      <c r="O2657" s="445"/>
      <c r="P2657" s="445"/>
    </row>
    <row r="2658" spans="1:16">
      <c r="A2658" s="595" t="s">
        <v>17770</v>
      </c>
      <c r="B2658" s="595" t="s">
        <v>14874</v>
      </c>
      <c r="C2658" s="445"/>
      <c r="D2658" s="445"/>
      <c r="E2658" s="445"/>
      <c r="F2658" s="445"/>
      <c r="G2658" s="445"/>
      <c r="H2658" s="445"/>
      <c r="I2658" s="445"/>
      <c r="J2658" s="445"/>
      <c r="K2658" s="445"/>
      <c r="L2658" s="445"/>
      <c r="M2658" s="445"/>
      <c r="N2658" s="445"/>
      <c r="O2658" s="445"/>
      <c r="P2658" s="445"/>
    </row>
    <row r="2659" spans="1:16">
      <c r="A2659" s="595" t="s">
        <v>3878</v>
      </c>
      <c r="B2659" s="595" t="s">
        <v>12581</v>
      </c>
      <c r="C2659" s="445" t="s">
        <v>13971</v>
      </c>
      <c r="D2659" s="445"/>
      <c r="E2659" s="445"/>
      <c r="F2659" s="445"/>
      <c r="G2659" s="445"/>
      <c r="H2659" s="445"/>
      <c r="I2659" s="445"/>
      <c r="J2659" s="445"/>
      <c r="K2659" s="445"/>
      <c r="L2659" s="445"/>
      <c r="M2659" s="445"/>
      <c r="N2659" s="445"/>
      <c r="O2659" s="445"/>
      <c r="P2659" s="445"/>
    </row>
    <row r="2660" spans="1:16">
      <c r="A2660" s="595" t="s">
        <v>13813</v>
      </c>
      <c r="B2660" s="595" t="s">
        <v>13322</v>
      </c>
      <c r="C2660" s="445"/>
      <c r="D2660" s="445"/>
      <c r="E2660" s="445"/>
      <c r="F2660" s="445"/>
      <c r="G2660" s="445"/>
      <c r="H2660" s="445"/>
      <c r="I2660" s="445"/>
      <c r="J2660" s="445"/>
      <c r="K2660" s="445"/>
      <c r="L2660" s="445"/>
      <c r="M2660" s="445"/>
      <c r="N2660" s="445"/>
      <c r="O2660" s="445"/>
      <c r="P2660" s="445"/>
    </row>
    <row r="2661" spans="1:16">
      <c r="A2661" s="595" t="s">
        <v>5187</v>
      </c>
      <c r="B2661" s="595" t="s">
        <v>194</v>
      </c>
      <c r="C2661" s="445"/>
      <c r="D2661" s="445"/>
      <c r="E2661" s="445"/>
      <c r="F2661" s="445"/>
      <c r="G2661" s="445"/>
      <c r="H2661" s="445"/>
      <c r="I2661" s="445"/>
      <c r="J2661" s="445"/>
      <c r="K2661" s="445"/>
      <c r="L2661" s="445"/>
      <c r="M2661" s="445"/>
      <c r="N2661" s="445"/>
      <c r="O2661" s="445"/>
      <c r="P2661" s="445"/>
    </row>
    <row r="2662" spans="1:16">
      <c r="A2662" s="595" t="s">
        <v>10216</v>
      </c>
      <c r="B2662" s="595" t="s">
        <v>17773</v>
      </c>
      <c r="C2662" s="445"/>
      <c r="D2662" s="445"/>
      <c r="E2662" s="445"/>
      <c r="F2662" s="445"/>
      <c r="G2662" s="445"/>
      <c r="H2662" s="445"/>
      <c r="I2662" s="445"/>
      <c r="J2662" s="445"/>
      <c r="K2662" s="445"/>
      <c r="L2662" s="445"/>
      <c r="M2662" s="445"/>
      <c r="N2662" s="445"/>
      <c r="O2662" s="445"/>
      <c r="P2662" s="445"/>
    </row>
    <row r="2663" spans="1:16">
      <c r="A2663" s="595" t="s">
        <v>17774</v>
      </c>
      <c r="B2663" s="595" t="s">
        <v>10613</v>
      </c>
      <c r="C2663" s="445"/>
      <c r="D2663" s="445"/>
      <c r="E2663" s="445"/>
      <c r="F2663" s="445"/>
      <c r="G2663" s="445"/>
      <c r="H2663" s="445"/>
      <c r="I2663" s="445"/>
      <c r="J2663" s="445"/>
      <c r="K2663" s="445"/>
      <c r="L2663" s="445"/>
      <c r="M2663" s="445"/>
      <c r="N2663" s="445"/>
      <c r="O2663" s="445"/>
      <c r="P2663" s="445"/>
    </row>
    <row r="2664" spans="1:16">
      <c r="A2664" s="595" t="s">
        <v>5796</v>
      </c>
      <c r="B2664" s="595" t="s">
        <v>13494</v>
      </c>
      <c r="C2664" s="445" t="s">
        <v>17775</v>
      </c>
      <c r="D2664" s="445" t="s">
        <v>17776</v>
      </c>
      <c r="E2664" s="445" t="s">
        <v>17777</v>
      </c>
      <c r="F2664" s="445"/>
      <c r="G2664" s="445"/>
      <c r="H2664" s="445"/>
      <c r="I2664" s="445"/>
      <c r="J2664" s="445"/>
      <c r="K2664" s="445"/>
      <c r="L2664" s="445"/>
      <c r="M2664" s="445"/>
      <c r="N2664" s="445"/>
      <c r="O2664" s="445"/>
      <c r="P2664" s="445"/>
    </row>
    <row r="2665" spans="1:16">
      <c r="A2665" s="595" t="s">
        <v>777</v>
      </c>
      <c r="B2665" s="595" t="s">
        <v>15254</v>
      </c>
      <c r="C2665" s="445"/>
      <c r="D2665" s="445"/>
      <c r="E2665" s="445"/>
      <c r="F2665" s="445"/>
      <c r="G2665" s="445"/>
      <c r="H2665" s="445"/>
      <c r="I2665" s="445"/>
      <c r="J2665" s="445"/>
      <c r="K2665" s="445"/>
      <c r="L2665" s="445"/>
      <c r="M2665" s="445"/>
      <c r="N2665" s="445"/>
      <c r="O2665" s="445"/>
      <c r="P2665" s="445"/>
    </row>
    <row r="2666" spans="1:16">
      <c r="A2666" s="595" t="s">
        <v>16748</v>
      </c>
      <c r="B2666" s="595" t="s">
        <v>13971</v>
      </c>
      <c r="C2666" s="445"/>
      <c r="D2666" s="445"/>
      <c r="E2666" s="445"/>
      <c r="F2666" s="445"/>
      <c r="G2666" s="445"/>
      <c r="H2666" s="445"/>
      <c r="I2666" s="445"/>
      <c r="J2666" s="445"/>
      <c r="K2666" s="445"/>
      <c r="L2666" s="445"/>
      <c r="M2666" s="445"/>
      <c r="N2666" s="445"/>
      <c r="O2666" s="445"/>
      <c r="P2666" s="445"/>
    </row>
    <row r="2667" spans="1:16">
      <c r="A2667" s="595" t="s">
        <v>12435</v>
      </c>
      <c r="B2667" s="595" t="s">
        <v>17778</v>
      </c>
      <c r="C2667" s="445" t="s">
        <v>14970</v>
      </c>
      <c r="D2667" s="445"/>
      <c r="E2667" s="445"/>
      <c r="F2667" s="445"/>
      <c r="G2667" s="445"/>
      <c r="H2667" s="445"/>
      <c r="I2667" s="445"/>
      <c r="J2667" s="445"/>
      <c r="K2667" s="445"/>
      <c r="L2667" s="445"/>
      <c r="M2667" s="445"/>
      <c r="N2667" s="445"/>
      <c r="O2667" s="445"/>
      <c r="P2667" s="445"/>
    </row>
    <row r="2668" spans="1:16">
      <c r="A2668" s="595" t="s">
        <v>16567</v>
      </c>
      <c r="B2668" s="595" t="s">
        <v>17779</v>
      </c>
      <c r="C2668" s="595" t="s">
        <v>17780</v>
      </c>
      <c r="D2668" s="445" t="s">
        <v>17783</v>
      </c>
      <c r="E2668" s="445" t="s">
        <v>17785</v>
      </c>
      <c r="F2668" s="445" t="s">
        <v>17787</v>
      </c>
      <c r="G2668" s="445"/>
      <c r="H2668" s="445"/>
      <c r="I2668" s="445"/>
      <c r="J2668" s="445"/>
      <c r="K2668" s="445"/>
      <c r="L2668" s="445"/>
      <c r="M2668" s="445"/>
      <c r="N2668" s="445"/>
      <c r="O2668" s="445"/>
      <c r="P2668" s="445"/>
    </row>
    <row r="2669" spans="1:16">
      <c r="A2669" s="595" t="s">
        <v>17790</v>
      </c>
      <c r="B2669" s="595" t="s">
        <v>14551</v>
      </c>
      <c r="C2669" s="595" t="s">
        <v>5635</v>
      </c>
      <c r="D2669" s="595" t="s">
        <v>3450</v>
      </c>
      <c r="E2669" s="445"/>
      <c r="F2669" s="445"/>
      <c r="G2669" s="445"/>
      <c r="H2669" s="445"/>
      <c r="I2669" s="445"/>
      <c r="J2669" s="445"/>
      <c r="K2669" s="445"/>
      <c r="L2669" s="445"/>
      <c r="M2669" s="445"/>
      <c r="N2669" s="445"/>
      <c r="O2669" s="445"/>
      <c r="P2669" s="445"/>
    </row>
    <row r="2670" spans="1:16">
      <c r="A2670" s="595" t="s">
        <v>17791</v>
      </c>
      <c r="B2670" s="595" t="s">
        <v>17792</v>
      </c>
      <c r="C2670" s="595" t="s">
        <v>17793</v>
      </c>
      <c r="D2670" s="595" t="s">
        <v>17294</v>
      </c>
      <c r="E2670" s="445" t="s">
        <v>8612</v>
      </c>
      <c r="F2670" s="445"/>
      <c r="G2670" s="445"/>
      <c r="H2670" s="445"/>
      <c r="I2670" s="445"/>
      <c r="J2670" s="445"/>
      <c r="K2670" s="445"/>
      <c r="L2670" s="445"/>
      <c r="M2670" s="445"/>
      <c r="N2670" s="445"/>
      <c r="O2670" s="445"/>
      <c r="P2670" s="445"/>
    </row>
    <row r="2671" spans="1:16">
      <c r="A2671" s="595" t="s">
        <v>17794</v>
      </c>
      <c r="B2671" s="595" t="s">
        <v>15930</v>
      </c>
      <c r="C2671" s="595" t="s">
        <v>17795</v>
      </c>
      <c r="D2671" s="595" t="s">
        <v>16896</v>
      </c>
      <c r="E2671" s="595" t="s">
        <v>12267</v>
      </c>
      <c r="F2671" s="445" t="s">
        <v>17797</v>
      </c>
      <c r="G2671" s="445"/>
      <c r="H2671" s="445"/>
      <c r="I2671" s="445"/>
      <c r="J2671" s="445"/>
      <c r="K2671" s="445"/>
      <c r="L2671" s="445"/>
      <c r="M2671" s="445"/>
      <c r="N2671" s="445"/>
      <c r="O2671" s="445"/>
      <c r="P2671" s="445"/>
    </row>
    <row r="2672" spans="1:16">
      <c r="A2672" s="595" t="s">
        <v>17798</v>
      </c>
      <c r="B2672" s="595" t="s">
        <v>4462</v>
      </c>
      <c r="C2672" s="595" t="s">
        <v>1055</v>
      </c>
      <c r="D2672" s="445"/>
      <c r="E2672" s="445"/>
      <c r="F2672" s="445"/>
      <c r="G2672" s="445"/>
      <c r="H2672" s="445"/>
      <c r="I2672" s="445"/>
      <c r="J2672" s="445"/>
      <c r="K2672" s="445"/>
      <c r="L2672" s="445"/>
      <c r="M2672" s="445"/>
      <c r="N2672" s="445"/>
      <c r="O2672" s="445"/>
      <c r="P2672" s="445"/>
    </row>
    <row r="2673" spans="1:16">
      <c r="A2673" s="595" t="s">
        <v>3327</v>
      </c>
      <c r="B2673" s="595" t="s">
        <v>17799</v>
      </c>
      <c r="C2673" s="595" t="s">
        <v>16496</v>
      </c>
      <c r="D2673" s="445" t="s">
        <v>1504</v>
      </c>
      <c r="E2673" s="445"/>
      <c r="F2673" s="445"/>
      <c r="G2673" s="445"/>
      <c r="H2673" s="445"/>
      <c r="I2673" s="445"/>
      <c r="J2673" s="445"/>
      <c r="K2673" s="445"/>
      <c r="L2673" s="445"/>
      <c r="M2673" s="445"/>
      <c r="N2673" s="445"/>
      <c r="O2673" s="445"/>
      <c r="P2673" s="445"/>
    </row>
    <row r="2674" spans="1:16">
      <c r="A2674" s="595" t="s">
        <v>17800</v>
      </c>
      <c r="B2674" s="595" t="s">
        <v>7236</v>
      </c>
      <c r="C2674" s="445"/>
      <c r="D2674" s="445"/>
      <c r="E2674" s="445"/>
      <c r="F2674" s="445"/>
      <c r="G2674" s="445"/>
      <c r="H2674" s="445"/>
      <c r="I2674" s="445"/>
      <c r="J2674" s="445"/>
      <c r="K2674" s="445"/>
      <c r="L2674" s="445"/>
      <c r="M2674" s="445"/>
      <c r="N2674" s="445"/>
      <c r="O2674" s="445"/>
      <c r="P2674" s="445"/>
    </row>
    <row r="2675" spans="1:16">
      <c r="A2675" s="595" t="s">
        <v>17801</v>
      </c>
      <c r="B2675" s="595" t="s">
        <v>17802</v>
      </c>
      <c r="C2675" s="445"/>
      <c r="D2675" s="445"/>
      <c r="E2675" s="445"/>
      <c r="F2675" s="445"/>
      <c r="G2675" s="445"/>
      <c r="H2675" s="445"/>
      <c r="I2675" s="445"/>
      <c r="J2675" s="445"/>
      <c r="K2675" s="445"/>
      <c r="L2675" s="445"/>
      <c r="M2675" s="445"/>
      <c r="N2675" s="445"/>
      <c r="O2675" s="445"/>
      <c r="P2675" s="445"/>
    </row>
    <row r="2676" spans="1:16">
      <c r="A2676" s="595" t="s">
        <v>17804</v>
      </c>
      <c r="B2676" s="595" t="s">
        <v>154</v>
      </c>
      <c r="C2676" s="445" t="s">
        <v>17805</v>
      </c>
      <c r="D2676" s="445" t="s">
        <v>12247</v>
      </c>
      <c r="E2676" s="445"/>
      <c r="F2676" s="445"/>
      <c r="G2676" s="445"/>
      <c r="H2676" s="445"/>
      <c r="I2676" s="445"/>
      <c r="J2676" s="445"/>
      <c r="K2676" s="445"/>
      <c r="L2676" s="445"/>
      <c r="M2676" s="445"/>
      <c r="N2676" s="445"/>
      <c r="O2676" s="445"/>
      <c r="P2676" s="445"/>
    </row>
    <row r="2677" spans="1:16">
      <c r="A2677" s="595" t="s">
        <v>17806</v>
      </c>
      <c r="B2677" s="595" t="s">
        <v>5679</v>
      </c>
      <c r="C2677" s="595" t="s">
        <v>11674</v>
      </c>
      <c r="D2677" s="445"/>
      <c r="E2677" s="445"/>
      <c r="F2677" s="445"/>
      <c r="G2677" s="445"/>
      <c r="H2677" s="445"/>
      <c r="I2677" s="445"/>
      <c r="J2677" s="445"/>
      <c r="K2677" s="445"/>
      <c r="L2677" s="445"/>
      <c r="M2677" s="445"/>
      <c r="N2677" s="445"/>
      <c r="O2677" s="445"/>
      <c r="P2677" s="445"/>
    </row>
    <row r="2678" spans="1:16">
      <c r="A2678" s="595" t="s">
        <v>7372</v>
      </c>
      <c r="B2678" s="595" t="s">
        <v>15193</v>
      </c>
      <c r="C2678" s="595" t="s">
        <v>3288</v>
      </c>
      <c r="D2678" s="445" t="s">
        <v>15667</v>
      </c>
      <c r="E2678" s="445" t="s">
        <v>13467</v>
      </c>
      <c r="F2678" s="445" t="s">
        <v>17808</v>
      </c>
      <c r="G2678" s="445"/>
      <c r="H2678" s="445"/>
      <c r="I2678" s="445"/>
      <c r="J2678" s="445"/>
      <c r="K2678" s="445"/>
      <c r="L2678" s="445"/>
      <c r="M2678" s="445"/>
      <c r="N2678" s="445"/>
      <c r="O2678" s="445"/>
      <c r="P2678" s="445"/>
    </row>
    <row r="2679" spans="1:16">
      <c r="A2679" s="595" t="s">
        <v>4572</v>
      </c>
      <c r="B2679" s="595" t="s">
        <v>12385</v>
      </c>
      <c r="C2679" s="595" t="s">
        <v>16668</v>
      </c>
      <c r="D2679" s="445"/>
      <c r="E2679" s="445"/>
      <c r="F2679" s="445"/>
      <c r="G2679" s="445"/>
      <c r="H2679" s="445"/>
      <c r="I2679" s="445"/>
      <c r="J2679" s="445"/>
      <c r="K2679" s="445"/>
      <c r="L2679" s="445"/>
      <c r="M2679" s="445"/>
      <c r="N2679" s="445"/>
      <c r="O2679" s="445"/>
      <c r="P2679" s="445"/>
    </row>
    <row r="2680" spans="1:16">
      <c r="A2680" s="595" t="s">
        <v>13117</v>
      </c>
      <c r="B2680" s="595" t="s">
        <v>17809</v>
      </c>
      <c r="C2680" s="595" t="s">
        <v>16584</v>
      </c>
      <c r="D2680" s="445"/>
      <c r="E2680" s="445"/>
      <c r="F2680" s="445"/>
      <c r="G2680" s="445"/>
      <c r="H2680" s="445"/>
      <c r="I2680" s="445"/>
      <c r="J2680" s="445"/>
      <c r="K2680" s="445"/>
      <c r="L2680" s="445"/>
      <c r="M2680" s="445"/>
      <c r="N2680" s="445"/>
      <c r="O2680" s="445"/>
      <c r="P2680" s="445"/>
    </row>
    <row r="2681" spans="1:16">
      <c r="A2681" s="595" t="s">
        <v>15655</v>
      </c>
      <c r="B2681" s="595" t="s">
        <v>17810</v>
      </c>
      <c r="C2681" s="595" t="s">
        <v>16354</v>
      </c>
      <c r="D2681" s="445"/>
      <c r="E2681" s="445"/>
      <c r="F2681" s="445"/>
      <c r="G2681" s="445"/>
      <c r="H2681" s="445"/>
      <c r="I2681" s="445"/>
      <c r="J2681" s="445"/>
      <c r="K2681" s="445"/>
      <c r="L2681" s="445"/>
      <c r="M2681" s="445"/>
      <c r="N2681" s="445"/>
      <c r="O2681" s="445"/>
      <c r="P2681" s="445"/>
    </row>
    <row r="2682" spans="1:16">
      <c r="A2682" s="595" t="s">
        <v>17811</v>
      </c>
      <c r="B2682" s="595" t="s">
        <v>142</v>
      </c>
      <c r="C2682" s="595" t="s">
        <v>14020</v>
      </c>
      <c r="D2682" s="445" t="s">
        <v>17812</v>
      </c>
      <c r="E2682" s="445"/>
      <c r="F2682" s="445"/>
      <c r="G2682" s="445"/>
      <c r="H2682" s="445"/>
      <c r="I2682" s="445"/>
      <c r="J2682" s="445"/>
      <c r="K2682" s="445"/>
      <c r="L2682" s="445"/>
      <c r="M2682" s="445"/>
      <c r="N2682" s="445"/>
      <c r="O2682" s="445"/>
      <c r="P2682" s="445"/>
    </row>
    <row r="2683" spans="1:16">
      <c r="A2683" s="595" t="s">
        <v>15604</v>
      </c>
      <c r="B2683" s="595" t="s">
        <v>14688</v>
      </c>
      <c r="C2683" s="595" t="s">
        <v>17813</v>
      </c>
      <c r="D2683" s="445"/>
      <c r="E2683" s="445"/>
      <c r="F2683" s="445"/>
      <c r="G2683" s="445"/>
      <c r="H2683" s="445"/>
      <c r="I2683" s="445"/>
      <c r="J2683" s="445"/>
      <c r="K2683" s="445"/>
      <c r="L2683" s="445"/>
      <c r="M2683" s="445"/>
      <c r="N2683" s="445"/>
      <c r="O2683" s="445"/>
      <c r="P2683" s="445"/>
    </row>
    <row r="2684" spans="1:16">
      <c r="A2684" s="595" t="s">
        <v>5381</v>
      </c>
      <c r="B2684" s="595" t="s">
        <v>5899</v>
      </c>
      <c r="C2684" s="445"/>
      <c r="D2684" s="445"/>
      <c r="E2684" s="445"/>
      <c r="F2684" s="445"/>
      <c r="G2684" s="445"/>
      <c r="H2684" s="445"/>
      <c r="I2684" s="445"/>
      <c r="J2684" s="445"/>
      <c r="K2684" s="445"/>
      <c r="L2684" s="445"/>
      <c r="M2684" s="445"/>
      <c r="N2684" s="445"/>
      <c r="O2684" s="445"/>
      <c r="P2684" s="445"/>
    </row>
    <row r="2685" spans="1:16">
      <c r="A2685" s="595" t="s">
        <v>17815</v>
      </c>
      <c r="B2685" s="595" t="s">
        <v>14688</v>
      </c>
      <c r="C2685" s="445" t="s">
        <v>14668</v>
      </c>
      <c r="D2685" s="445"/>
      <c r="E2685" s="445"/>
      <c r="F2685" s="445"/>
      <c r="G2685" s="445"/>
      <c r="H2685" s="445"/>
      <c r="I2685" s="445"/>
      <c r="J2685" s="445"/>
      <c r="K2685" s="445"/>
      <c r="L2685" s="445"/>
      <c r="M2685" s="445"/>
      <c r="N2685" s="445"/>
      <c r="O2685" s="445"/>
      <c r="P2685" s="445"/>
    </row>
    <row r="2686" spans="1:16">
      <c r="A2686" s="595" t="s">
        <v>1550</v>
      </c>
      <c r="B2686" s="595" t="s">
        <v>17318</v>
      </c>
      <c r="C2686" s="445"/>
      <c r="D2686" s="445"/>
      <c r="E2686" s="445"/>
      <c r="F2686" s="445"/>
      <c r="G2686" s="445"/>
      <c r="H2686" s="445"/>
      <c r="I2686" s="445"/>
      <c r="J2686" s="445"/>
      <c r="K2686" s="445"/>
      <c r="L2686" s="445"/>
      <c r="M2686" s="445"/>
      <c r="N2686" s="445"/>
      <c r="O2686" s="445"/>
      <c r="P2686" s="445"/>
    </row>
    <row r="2687" spans="1:16">
      <c r="A2687" s="595" t="s">
        <v>17816</v>
      </c>
      <c r="B2687" s="595" t="s">
        <v>1509</v>
      </c>
      <c r="C2687" s="445"/>
      <c r="D2687" s="445"/>
      <c r="E2687" s="445"/>
      <c r="F2687" s="445"/>
      <c r="G2687" s="445"/>
      <c r="H2687" s="445"/>
      <c r="I2687" s="445"/>
      <c r="J2687" s="445"/>
      <c r="K2687" s="445"/>
      <c r="L2687" s="445"/>
      <c r="M2687" s="445"/>
      <c r="N2687" s="445"/>
      <c r="O2687" s="445"/>
      <c r="P2687" s="445"/>
    </row>
    <row r="2688" spans="1:16">
      <c r="A2688" s="595" t="s">
        <v>9844</v>
      </c>
      <c r="B2688" s="595" t="s">
        <v>13059</v>
      </c>
      <c r="C2688" s="445" t="s">
        <v>17645</v>
      </c>
      <c r="D2688" s="445"/>
      <c r="E2688" s="445"/>
      <c r="F2688" s="445"/>
      <c r="G2688" s="445"/>
      <c r="H2688" s="445"/>
      <c r="I2688" s="445"/>
      <c r="J2688" s="445"/>
      <c r="K2688" s="445"/>
      <c r="L2688" s="445"/>
      <c r="M2688" s="445"/>
      <c r="N2688" s="445"/>
      <c r="O2688" s="445"/>
      <c r="P2688" s="445"/>
    </row>
    <row r="2689" spans="1:16">
      <c r="A2689" s="595" t="s">
        <v>17817</v>
      </c>
      <c r="B2689" s="595" t="s">
        <v>17819</v>
      </c>
      <c r="C2689" s="445"/>
      <c r="D2689" s="445"/>
      <c r="E2689" s="445"/>
      <c r="F2689" s="445"/>
      <c r="G2689" s="445"/>
      <c r="H2689" s="445"/>
      <c r="I2689" s="445"/>
      <c r="J2689" s="445"/>
      <c r="K2689" s="445"/>
      <c r="L2689" s="445"/>
      <c r="M2689" s="445"/>
      <c r="N2689" s="445"/>
      <c r="O2689" s="445"/>
      <c r="P2689" s="445"/>
    </row>
    <row r="2690" spans="1:16">
      <c r="A2690" s="595" t="s">
        <v>5441</v>
      </c>
      <c r="B2690" s="595" t="s">
        <v>14688</v>
      </c>
      <c r="C2690" s="445"/>
      <c r="D2690" s="445"/>
      <c r="E2690" s="445"/>
      <c r="F2690" s="445"/>
      <c r="G2690" s="445"/>
      <c r="H2690" s="445"/>
      <c r="I2690" s="445"/>
      <c r="J2690" s="445"/>
      <c r="K2690" s="445"/>
      <c r="L2690" s="445"/>
      <c r="M2690" s="445"/>
      <c r="N2690" s="445"/>
      <c r="O2690" s="445"/>
      <c r="P2690" s="445"/>
    </row>
    <row r="2691" spans="1:16">
      <c r="A2691" s="595" t="s">
        <v>4110</v>
      </c>
      <c r="B2691" s="595" t="s">
        <v>16337</v>
      </c>
      <c r="C2691" s="445"/>
      <c r="D2691" s="445"/>
      <c r="E2691" s="445"/>
      <c r="F2691" s="445"/>
      <c r="G2691" s="445"/>
      <c r="H2691" s="445"/>
      <c r="I2691" s="445"/>
      <c r="J2691" s="445"/>
      <c r="K2691" s="445"/>
      <c r="L2691" s="445"/>
      <c r="M2691" s="445"/>
      <c r="N2691" s="445"/>
      <c r="O2691" s="445"/>
      <c r="P2691" s="445"/>
    </row>
    <row r="2692" spans="1:16">
      <c r="A2692" s="595" t="s">
        <v>1516</v>
      </c>
      <c r="B2692" s="595" t="s">
        <v>9766</v>
      </c>
      <c r="C2692" s="445" t="s">
        <v>16578</v>
      </c>
      <c r="D2692" s="445" t="s">
        <v>17820</v>
      </c>
      <c r="E2692" s="445" t="s">
        <v>13368</v>
      </c>
      <c r="F2692" s="445"/>
      <c r="G2692" s="445"/>
      <c r="H2692" s="445"/>
      <c r="I2692" s="445"/>
      <c r="J2692" s="445"/>
      <c r="K2692" s="445"/>
      <c r="L2692" s="445"/>
      <c r="M2692" s="445"/>
      <c r="N2692" s="445"/>
      <c r="O2692" s="445"/>
      <c r="P2692" s="445"/>
    </row>
    <row r="2693" spans="1:16">
      <c r="A2693" s="595" t="s">
        <v>17821</v>
      </c>
      <c r="B2693" s="595" t="s">
        <v>17822</v>
      </c>
      <c r="C2693" s="445"/>
      <c r="D2693" s="445"/>
      <c r="E2693" s="445"/>
      <c r="F2693" s="445"/>
      <c r="G2693" s="445"/>
      <c r="H2693" s="445"/>
      <c r="I2693" s="445"/>
      <c r="J2693" s="445"/>
      <c r="K2693" s="445"/>
      <c r="L2693" s="445"/>
      <c r="M2693" s="445"/>
      <c r="N2693" s="445"/>
      <c r="O2693" s="445"/>
      <c r="P2693" s="445"/>
    </row>
    <row r="2694" spans="1:16">
      <c r="A2694" s="595" t="s">
        <v>17824</v>
      </c>
      <c r="B2694" s="595" t="s">
        <v>10785</v>
      </c>
      <c r="C2694" s="445" t="s">
        <v>1150</v>
      </c>
      <c r="D2694" s="445" t="s">
        <v>3450</v>
      </c>
      <c r="E2694" s="445"/>
      <c r="F2694" s="445"/>
      <c r="G2694" s="445"/>
      <c r="H2694" s="445"/>
      <c r="I2694" s="445"/>
      <c r="J2694" s="445"/>
      <c r="K2694" s="445"/>
      <c r="L2694" s="445"/>
      <c r="M2694" s="445"/>
      <c r="N2694" s="445"/>
      <c r="O2694" s="445"/>
      <c r="P2694" s="445"/>
    </row>
    <row r="2695" spans="1:16">
      <c r="A2695" s="595" t="s">
        <v>17826</v>
      </c>
      <c r="B2695" s="595" t="s">
        <v>13066</v>
      </c>
      <c r="C2695" s="445"/>
      <c r="D2695" s="445"/>
      <c r="E2695" s="445"/>
      <c r="F2695" s="445"/>
      <c r="G2695" s="445"/>
      <c r="H2695" s="445"/>
      <c r="I2695" s="445"/>
      <c r="J2695" s="445"/>
      <c r="K2695" s="445"/>
      <c r="L2695" s="445"/>
      <c r="M2695" s="445"/>
      <c r="N2695" s="445"/>
      <c r="O2695" s="445"/>
      <c r="P2695" s="445"/>
    </row>
    <row r="2696" spans="1:16">
      <c r="A2696" s="595" t="s">
        <v>17828</v>
      </c>
      <c r="B2696" s="595" t="s">
        <v>13178</v>
      </c>
      <c r="C2696" s="445" t="s">
        <v>17829</v>
      </c>
      <c r="D2696" s="445"/>
      <c r="E2696" s="445"/>
      <c r="F2696" s="445"/>
      <c r="G2696" s="445"/>
      <c r="H2696" s="445"/>
      <c r="I2696" s="445"/>
      <c r="J2696" s="445"/>
      <c r="K2696" s="445"/>
      <c r="L2696" s="445"/>
      <c r="M2696" s="445"/>
      <c r="N2696" s="445"/>
      <c r="O2696" s="445"/>
      <c r="P2696" s="445"/>
    </row>
    <row r="2697" spans="1:16">
      <c r="A2697" s="595" t="s">
        <v>16548</v>
      </c>
      <c r="B2697" s="595" t="s">
        <v>16517</v>
      </c>
      <c r="C2697" s="445"/>
      <c r="D2697" s="445"/>
      <c r="E2697" s="445"/>
      <c r="F2697" s="445"/>
      <c r="G2697" s="445"/>
      <c r="H2697" s="445"/>
      <c r="I2697" s="445"/>
      <c r="J2697" s="445"/>
      <c r="K2697" s="445"/>
      <c r="L2697" s="445"/>
      <c r="M2697" s="445"/>
      <c r="N2697" s="445"/>
      <c r="O2697" s="445"/>
      <c r="P2697" s="445"/>
    </row>
    <row r="2698" spans="1:16">
      <c r="A2698" s="595" t="s">
        <v>5674</v>
      </c>
      <c r="B2698" s="595" t="s">
        <v>93</v>
      </c>
      <c r="C2698" s="445" t="s">
        <v>17484</v>
      </c>
      <c r="D2698" s="445"/>
      <c r="E2698" s="445"/>
      <c r="F2698" s="445"/>
      <c r="G2698" s="445"/>
      <c r="H2698" s="445"/>
      <c r="I2698" s="445"/>
      <c r="J2698" s="445"/>
      <c r="K2698" s="445"/>
      <c r="L2698" s="445"/>
      <c r="M2698" s="445"/>
      <c r="N2698" s="445"/>
      <c r="O2698" s="445"/>
      <c r="P2698" s="445"/>
    </row>
    <row r="2699" spans="1:16">
      <c r="A2699" s="595" t="s">
        <v>7520</v>
      </c>
      <c r="B2699" s="595" t="s">
        <v>17173</v>
      </c>
      <c r="C2699" s="595" t="s">
        <v>13066</v>
      </c>
      <c r="D2699" s="445"/>
      <c r="E2699" s="445"/>
      <c r="F2699" s="445"/>
      <c r="G2699" s="445"/>
      <c r="H2699" s="445"/>
      <c r="I2699" s="445"/>
      <c r="J2699" s="445"/>
      <c r="K2699" s="445"/>
      <c r="L2699" s="445"/>
      <c r="M2699" s="445"/>
      <c r="N2699" s="445"/>
      <c r="O2699" s="445"/>
      <c r="P2699" s="445"/>
    </row>
    <row r="2700" spans="1:16">
      <c r="A2700" s="595" t="s">
        <v>17830</v>
      </c>
      <c r="B2700" s="595" t="s">
        <v>154</v>
      </c>
      <c r="C2700" s="595" t="s">
        <v>17831</v>
      </c>
      <c r="D2700" s="445"/>
      <c r="E2700" s="445"/>
      <c r="F2700" s="445"/>
      <c r="G2700" s="445"/>
      <c r="H2700" s="445"/>
      <c r="I2700" s="445"/>
      <c r="J2700" s="445"/>
      <c r="K2700" s="445"/>
      <c r="L2700" s="445"/>
      <c r="M2700" s="445"/>
      <c r="N2700" s="445"/>
      <c r="O2700" s="445"/>
      <c r="P2700" s="445"/>
    </row>
    <row r="2701" spans="1:16">
      <c r="A2701" s="595" t="s">
        <v>16751</v>
      </c>
      <c r="B2701" s="595" t="s">
        <v>5912</v>
      </c>
      <c r="C2701" s="445"/>
      <c r="D2701" s="445"/>
      <c r="E2701" s="445"/>
      <c r="F2701" s="445"/>
      <c r="G2701" s="445"/>
      <c r="H2701" s="445"/>
      <c r="I2701" s="445"/>
      <c r="J2701" s="445"/>
      <c r="K2701" s="445"/>
      <c r="L2701" s="445"/>
      <c r="M2701" s="445"/>
      <c r="N2701" s="445"/>
      <c r="O2701" s="445"/>
      <c r="P2701" s="445"/>
    </row>
    <row r="2702" spans="1:16">
      <c r="A2702" s="595" t="s">
        <v>13664</v>
      </c>
      <c r="B2702" s="595" t="s">
        <v>16623</v>
      </c>
      <c r="C2702" s="445"/>
      <c r="D2702" s="445"/>
      <c r="E2702" s="445"/>
      <c r="F2702" s="445"/>
      <c r="G2702" s="445"/>
      <c r="H2702" s="445"/>
      <c r="I2702" s="445"/>
      <c r="J2702" s="445"/>
      <c r="K2702" s="445"/>
      <c r="L2702" s="445"/>
      <c r="M2702" s="445"/>
      <c r="N2702" s="445"/>
      <c r="O2702" s="445"/>
      <c r="P2702" s="445"/>
    </row>
    <row r="2703" spans="1:16">
      <c r="A2703" s="595" t="s">
        <v>17833</v>
      </c>
      <c r="B2703" s="595" t="s">
        <v>13211</v>
      </c>
      <c r="C2703" s="445" t="s">
        <v>943</v>
      </c>
      <c r="D2703" s="445" t="s">
        <v>13107</v>
      </c>
      <c r="E2703" s="445" t="s">
        <v>154</v>
      </c>
      <c r="F2703" s="445"/>
      <c r="G2703" s="445"/>
      <c r="H2703" s="445"/>
      <c r="I2703" s="445"/>
      <c r="J2703" s="445"/>
      <c r="K2703" s="445"/>
      <c r="L2703" s="445"/>
      <c r="M2703" s="445"/>
      <c r="N2703" s="445"/>
      <c r="O2703" s="445"/>
      <c r="P2703" s="445"/>
    </row>
    <row r="2704" spans="1:16">
      <c r="A2704" s="595" t="s">
        <v>17834</v>
      </c>
      <c r="B2704" s="595" t="s">
        <v>14474</v>
      </c>
      <c r="C2704" s="445"/>
      <c r="D2704" s="445"/>
      <c r="E2704" s="445"/>
      <c r="F2704" s="445"/>
      <c r="G2704" s="445"/>
      <c r="H2704" s="445"/>
      <c r="I2704" s="445"/>
      <c r="J2704" s="445"/>
      <c r="K2704" s="445"/>
      <c r="L2704" s="445"/>
      <c r="M2704" s="445"/>
      <c r="N2704" s="445"/>
      <c r="O2704" s="445"/>
      <c r="P2704" s="445"/>
    </row>
    <row r="2705" spans="1:16">
      <c r="A2705" s="595" t="s">
        <v>14160</v>
      </c>
      <c r="B2705" s="595" t="s">
        <v>10089</v>
      </c>
      <c r="C2705" s="445" t="s">
        <v>15884</v>
      </c>
      <c r="D2705" s="445" t="s">
        <v>16623</v>
      </c>
      <c r="E2705" s="445"/>
      <c r="F2705" s="445"/>
      <c r="G2705" s="445"/>
      <c r="H2705" s="445"/>
      <c r="I2705" s="445"/>
      <c r="J2705" s="445"/>
      <c r="K2705" s="445"/>
      <c r="L2705" s="445"/>
      <c r="M2705" s="445"/>
      <c r="N2705" s="445"/>
      <c r="O2705" s="445"/>
      <c r="P2705" s="445"/>
    </row>
    <row r="2706" spans="1:16">
      <c r="A2706" s="595" t="s">
        <v>9297</v>
      </c>
      <c r="B2706" s="595" t="s">
        <v>14688</v>
      </c>
      <c r="C2706" s="595" t="s">
        <v>15356</v>
      </c>
      <c r="D2706" s="445"/>
      <c r="E2706" s="445"/>
      <c r="F2706" s="445"/>
      <c r="G2706" s="445"/>
      <c r="H2706" s="445"/>
      <c r="I2706" s="445"/>
      <c r="J2706" s="445"/>
      <c r="K2706" s="445"/>
      <c r="L2706" s="445"/>
      <c r="M2706" s="445"/>
      <c r="N2706" s="445"/>
      <c r="O2706" s="445"/>
      <c r="P2706" s="445"/>
    </row>
    <row r="2707" spans="1:16">
      <c r="A2707" s="595" t="s">
        <v>17836</v>
      </c>
      <c r="B2707" s="595" t="s">
        <v>17837</v>
      </c>
      <c r="C2707" s="445"/>
      <c r="D2707" s="445"/>
      <c r="E2707" s="445"/>
      <c r="F2707" s="445"/>
      <c r="G2707" s="445"/>
      <c r="H2707" s="445"/>
      <c r="I2707" s="445"/>
      <c r="J2707" s="445"/>
      <c r="K2707" s="445"/>
      <c r="L2707" s="445"/>
      <c r="M2707" s="445"/>
      <c r="N2707" s="445"/>
      <c r="O2707" s="445"/>
      <c r="P2707" s="445"/>
    </row>
    <row r="2708" spans="1:16">
      <c r="A2708" s="595" t="s">
        <v>15479</v>
      </c>
      <c r="B2708" s="595" t="s">
        <v>17838</v>
      </c>
      <c r="C2708" s="445" t="s">
        <v>17839</v>
      </c>
      <c r="D2708" s="445" t="s">
        <v>12574</v>
      </c>
      <c r="E2708" s="445"/>
      <c r="F2708" s="445"/>
      <c r="G2708" s="445"/>
      <c r="H2708" s="445"/>
      <c r="I2708" s="445"/>
      <c r="J2708" s="445"/>
      <c r="K2708" s="445"/>
      <c r="L2708" s="445"/>
      <c r="M2708" s="445"/>
      <c r="N2708" s="445"/>
      <c r="O2708" s="445"/>
      <c r="P2708" s="445"/>
    </row>
    <row r="2709" spans="1:16">
      <c r="A2709" s="595" t="s">
        <v>17841</v>
      </c>
      <c r="B2709" s="595" t="s">
        <v>17842</v>
      </c>
      <c r="C2709" s="595" t="s">
        <v>15932</v>
      </c>
      <c r="D2709" s="595" t="s">
        <v>8634</v>
      </c>
      <c r="E2709" s="445" t="s">
        <v>11034</v>
      </c>
      <c r="F2709" s="445" t="s">
        <v>17843</v>
      </c>
      <c r="G2709" s="445"/>
      <c r="H2709" s="445"/>
      <c r="I2709" s="445"/>
      <c r="J2709" s="445"/>
      <c r="K2709" s="445"/>
      <c r="L2709" s="445"/>
      <c r="M2709" s="445"/>
      <c r="N2709" s="445"/>
      <c r="O2709" s="445"/>
      <c r="P2709" s="445"/>
    </row>
    <row r="2710" spans="1:16">
      <c r="A2710" s="595" t="s">
        <v>10886</v>
      </c>
      <c r="B2710" s="595" t="s">
        <v>17844</v>
      </c>
      <c r="C2710" s="595" t="s">
        <v>13632</v>
      </c>
      <c r="D2710" s="595" t="s">
        <v>17845</v>
      </c>
      <c r="E2710" s="595" t="s">
        <v>12491</v>
      </c>
      <c r="F2710" s="445"/>
      <c r="G2710" s="445"/>
      <c r="H2710" s="445"/>
      <c r="I2710" s="445"/>
      <c r="J2710" s="445"/>
      <c r="K2710" s="445"/>
      <c r="L2710" s="445"/>
      <c r="M2710" s="445"/>
      <c r="N2710" s="445"/>
      <c r="O2710" s="445"/>
      <c r="P2710" s="445"/>
    </row>
    <row r="2711" spans="1:16">
      <c r="A2711" s="595" t="s">
        <v>4900</v>
      </c>
      <c r="B2711" s="595" t="s">
        <v>9019</v>
      </c>
      <c r="C2711" s="445"/>
      <c r="D2711" s="445"/>
      <c r="E2711" s="445"/>
      <c r="F2711" s="445"/>
      <c r="G2711" s="445"/>
      <c r="H2711" s="445"/>
      <c r="I2711" s="445"/>
      <c r="J2711" s="445"/>
      <c r="K2711" s="445"/>
      <c r="L2711" s="445"/>
      <c r="M2711" s="445"/>
      <c r="N2711" s="445"/>
      <c r="O2711" s="445"/>
      <c r="P2711" s="445"/>
    </row>
    <row r="2712" spans="1:16">
      <c r="A2712" s="595" t="s">
        <v>17846</v>
      </c>
      <c r="B2712" s="595" t="s">
        <v>12645</v>
      </c>
      <c r="C2712" s="445" t="s">
        <v>1249</v>
      </c>
      <c r="D2712" s="445"/>
      <c r="E2712" s="445"/>
      <c r="F2712" s="445"/>
      <c r="G2712" s="445"/>
      <c r="H2712" s="445"/>
      <c r="I2712" s="445"/>
      <c r="J2712" s="445"/>
      <c r="K2712" s="445"/>
      <c r="L2712" s="445"/>
      <c r="M2712" s="445"/>
      <c r="N2712" s="445"/>
      <c r="O2712" s="445"/>
      <c r="P2712" s="445"/>
    </row>
    <row r="2713" spans="1:16">
      <c r="A2713" s="595" t="s">
        <v>10462</v>
      </c>
      <c r="B2713" s="595" t="s">
        <v>8806</v>
      </c>
      <c r="C2713" s="595" t="s">
        <v>16867</v>
      </c>
      <c r="D2713" s="445"/>
      <c r="E2713" s="445"/>
      <c r="F2713" s="445"/>
      <c r="G2713" s="445"/>
      <c r="H2713" s="445"/>
      <c r="I2713" s="445"/>
      <c r="J2713" s="445"/>
      <c r="K2713" s="445"/>
      <c r="L2713" s="445"/>
      <c r="M2713" s="445"/>
      <c r="N2713" s="445"/>
      <c r="O2713" s="445"/>
      <c r="P2713" s="445"/>
    </row>
    <row r="2714" spans="1:16">
      <c r="A2714" s="595" t="s">
        <v>17847</v>
      </c>
      <c r="B2714" s="595" t="s">
        <v>3666</v>
      </c>
      <c r="C2714" s="595" t="s">
        <v>17848</v>
      </c>
      <c r="D2714" s="445"/>
      <c r="E2714" s="445"/>
      <c r="F2714" s="445"/>
      <c r="G2714" s="445"/>
      <c r="H2714" s="445"/>
      <c r="I2714" s="445"/>
      <c r="J2714" s="445"/>
      <c r="K2714" s="445"/>
      <c r="L2714" s="445"/>
      <c r="M2714" s="445"/>
      <c r="N2714" s="445"/>
      <c r="O2714" s="445"/>
      <c r="P2714" s="445"/>
    </row>
    <row r="2715" spans="1:16">
      <c r="A2715" s="595" t="s">
        <v>10537</v>
      </c>
      <c r="B2715" s="595" t="s">
        <v>12676</v>
      </c>
      <c r="C2715" s="595" t="s">
        <v>13627</v>
      </c>
      <c r="D2715" s="445"/>
      <c r="E2715" s="445"/>
      <c r="F2715" s="445"/>
      <c r="G2715" s="445"/>
      <c r="H2715" s="445"/>
      <c r="I2715" s="445"/>
      <c r="J2715" s="445"/>
      <c r="K2715" s="445"/>
      <c r="L2715" s="445"/>
      <c r="M2715" s="445"/>
      <c r="N2715" s="445"/>
      <c r="O2715" s="445"/>
      <c r="P2715" s="445"/>
    </row>
    <row r="2716" spans="1:16">
      <c r="A2716" s="595" t="s">
        <v>17849</v>
      </c>
      <c r="B2716" s="595" t="s">
        <v>14215</v>
      </c>
      <c r="C2716" s="445"/>
      <c r="D2716" s="445"/>
      <c r="E2716" s="445"/>
      <c r="F2716" s="445"/>
      <c r="G2716" s="445"/>
      <c r="H2716" s="445"/>
      <c r="I2716" s="445"/>
      <c r="J2716" s="445"/>
      <c r="K2716" s="445"/>
      <c r="L2716" s="445"/>
      <c r="M2716" s="445"/>
      <c r="N2716" s="445"/>
      <c r="O2716" s="445"/>
      <c r="P2716" s="445"/>
    </row>
    <row r="2717" spans="1:16">
      <c r="A2717" s="595" t="s">
        <v>12595</v>
      </c>
      <c r="B2717" s="595" t="s">
        <v>11737</v>
      </c>
      <c r="C2717" s="445" t="s">
        <v>2728</v>
      </c>
      <c r="D2717" s="445" t="s">
        <v>16013</v>
      </c>
      <c r="E2717" s="445"/>
      <c r="F2717" s="445"/>
      <c r="G2717" s="445"/>
      <c r="H2717" s="445"/>
      <c r="I2717" s="445"/>
      <c r="J2717" s="445"/>
      <c r="K2717" s="445"/>
      <c r="L2717" s="445"/>
      <c r="M2717" s="445"/>
      <c r="N2717" s="445"/>
      <c r="O2717" s="445"/>
      <c r="P2717" s="445"/>
    </row>
    <row r="2718" spans="1:16">
      <c r="A2718" s="595" t="s">
        <v>17850</v>
      </c>
      <c r="B2718" s="595" t="s">
        <v>16782</v>
      </c>
      <c r="C2718" s="595" t="s">
        <v>10074</v>
      </c>
      <c r="D2718" s="595" t="s">
        <v>17851</v>
      </c>
      <c r="E2718" s="445"/>
      <c r="F2718" s="445"/>
      <c r="G2718" s="445"/>
      <c r="H2718" s="445"/>
      <c r="I2718" s="445"/>
      <c r="J2718" s="445"/>
      <c r="K2718" s="445"/>
      <c r="L2718" s="445"/>
      <c r="M2718" s="445"/>
      <c r="N2718" s="445"/>
      <c r="O2718" s="445"/>
      <c r="P2718" s="445"/>
    </row>
    <row r="2719" spans="1:16">
      <c r="A2719" s="595" t="s">
        <v>17853</v>
      </c>
      <c r="B2719" s="595" t="s">
        <v>17854</v>
      </c>
      <c r="C2719" s="595" t="s">
        <v>14688</v>
      </c>
      <c r="D2719" s="595" t="s">
        <v>17855</v>
      </c>
      <c r="E2719" s="445"/>
      <c r="F2719" s="445"/>
      <c r="G2719" s="445"/>
      <c r="H2719" s="445"/>
      <c r="I2719" s="445"/>
      <c r="J2719" s="445"/>
      <c r="K2719" s="445"/>
      <c r="L2719" s="445"/>
      <c r="M2719" s="445"/>
      <c r="N2719" s="445"/>
      <c r="O2719" s="445"/>
      <c r="P2719" s="445"/>
    </row>
    <row r="2720" spans="1:16">
      <c r="A2720" s="595" t="s">
        <v>17856</v>
      </c>
      <c r="B2720" s="595" t="s">
        <v>13066</v>
      </c>
      <c r="C2720" s="595" t="s">
        <v>17858</v>
      </c>
      <c r="D2720" s="445"/>
      <c r="E2720" s="445"/>
      <c r="F2720" s="445"/>
      <c r="G2720" s="445"/>
      <c r="H2720" s="445"/>
      <c r="I2720" s="445"/>
      <c r="J2720" s="445"/>
      <c r="K2720" s="445"/>
      <c r="L2720" s="445"/>
      <c r="M2720" s="445"/>
      <c r="N2720" s="445"/>
      <c r="O2720" s="445"/>
      <c r="P2720" s="445"/>
    </row>
    <row r="2721" spans="1:16">
      <c r="A2721" s="595" t="s">
        <v>3573</v>
      </c>
      <c r="B2721" s="595" t="s">
        <v>5190</v>
      </c>
      <c r="C2721" s="595" t="s">
        <v>17859</v>
      </c>
      <c r="D2721" s="445"/>
      <c r="E2721" s="445"/>
      <c r="F2721" s="445"/>
      <c r="G2721" s="445"/>
      <c r="H2721" s="445"/>
      <c r="I2721" s="445"/>
      <c r="J2721" s="445"/>
      <c r="K2721" s="445"/>
      <c r="L2721" s="445"/>
      <c r="M2721" s="445"/>
      <c r="N2721" s="445"/>
      <c r="O2721" s="445"/>
      <c r="P2721" s="445"/>
    </row>
    <row r="2722" spans="1:16">
      <c r="A2722" s="595" t="s">
        <v>111</v>
      </c>
      <c r="B2722" s="595" t="s">
        <v>16753</v>
      </c>
      <c r="C2722" s="445"/>
      <c r="D2722" s="445"/>
      <c r="E2722" s="445"/>
      <c r="F2722" s="445"/>
      <c r="G2722" s="445"/>
      <c r="H2722" s="445"/>
      <c r="I2722" s="445"/>
      <c r="J2722" s="445"/>
      <c r="K2722" s="445"/>
      <c r="L2722" s="445"/>
      <c r="M2722" s="445"/>
      <c r="N2722" s="445"/>
      <c r="O2722" s="445"/>
      <c r="P2722" s="445"/>
    </row>
    <row r="2723" spans="1:16">
      <c r="A2723" s="595" t="s">
        <v>10749</v>
      </c>
      <c r="B2723" s="595" t="s">
        <v>16122</v>
      </c>
      <c r="C2723" s="445"/>
      <c r="D2723" s="445"/>
      <c r="E2723" s="445"/>
      <c r="F2723" s="445"/>
      <c r="G2723" s="445"/>
      <c r="H2723" s="445"/>
      <c r="I2723" s="445"/>
      <c r="J2723" s="445"/>
      <c r="K2723" s="445"/>
      <c r="L2723" s="445"/>
      <c r="M2723" s="445"/>
      <c r="N2723" s="445"/>
      <c r="O2723" s="445"/>
      <c r="P2723" s="445"/>
    </row>
    <row r="2724" spans="1:16">
      <c r="A2724" s="595" t="s">
        <v>13864</v>
      </c>
      <c r="B2724" s="595" t="s">
        <v>17861</v>
      </c>
      <c r="C2724" s="445"/>
      <c r="D2724" s="445"/>
      <c r="E2724" s="445"/>
      <c r="F2724" s="445"/>
      <c r="G2724" s="445"/>
      <c r="H2724" s="445"/>
      <c r="I2724" s="445"/>
      <c r="J2724" s="445"/>
      <c r="K2724" s="445"/>
      <c r="L2724" s="445"/>
      <c r="M2724" s="445"/>
      <c r="N2724" s="445"/>
      <c r="O2724" s="445"/>
      <c r="P2724" s="445"/>
    </row>
    <row r="2725" spans="1:16">
      <c r="A2725" s="595" t="s">
        <v>6244</v>
      </c>
      <c r="B2725" s="595" t="s">
        <v>15158</v>
      </c>
      <c r="C2725" s="445"/>
      <c r="D2725" s="445"/>
      <c r="E2725" s="445"/>
      <c r="F2725" s="445"/>
      <c r="G2725" s="445"/>
      <c r="H2725" s="445"/>
      <c r="I2725" s="445"/>
      <c r="J2725" s="445"/>
      <c r="K2725" s="445"/>
      <c r="L2725" s="445"/>
      <c r="M2725" s="445"/>
      <c r="N2725" s="445"/>
      <c r="O2725" s="445"/>
      <c r="P2725" s="445"/>
    </row>
    <row r="2726" spans="1:16">
      <c r="A2726" s="595" t="s">
        <v>15791</v>
      </c>
      <c r="B2726" s="595" t="s">
        <v>6605</v>
      </c>
      <c r="C2726" s="445"/>
      <c r="D2726" s="445"/>
      <c r="E2726" s="445"/>
      <c r="F2726" s="445"/>
      <c r="G2726" s="445"/>
      <c r="H2726" s="445"/>
      <c r="I2726" s="445"/>
      <c r="J2726" s="445"/>
      <c r="K2726" s="445"/>
      <c r="L2726" s="445"/>
      <c r="M2726" s="445"/>
      <c r="N2726" s="445"/>
      <c r="O2726" s="445"/>
      <c r="P2726" s="445"/>
    </row>
    <row r="2727" spans="1:16">
      <c r="A2727" s="595" t="s">
        <v>6952</v>
      </c>
      <c r="B2727" s="595" t="s">
        <v>17434</v>
      </c>
      <c r="C2727" s="445" t="s">
        <v>17862</v>
      </c>
      <c r="D2727" s="445" t="s">
        <v>13112</v>
      </c>
      <c r="E2727" s="445"/>
      <c r="F2727" s="445"/>
      <c r="G2727" s="445"/>
      <c r="H2727" s="445"/>
      <c r="I2727" s="445"/>
      <c r="J2727" s="445"/>
      <c r="K2727" s="445"/>
      <c r="L2727" s="445"/>
      <c r="M2727" s="445"/>
      <c r="N2727" s="445"/>
      <c r="O2727" s="445"/>
      <c r="P2727" s="445"/>
    </row>
    <row r="2728" spans="1:16">
      <c r="A2728" s="595" t="s">
        <v>17863</v>
      </c>
      <c r="B2728" s="595" t="s">
        <v>3018</v>
      </c>
      <c r="C2728" s="445"/>
      <c r="D2728" s="445"/>
      <c r="E2728" s="445"/>
      <c r="F2728" s="445"/>
      <c r="G2728" s="445"/>
      <c r="H2728" s="445"/>
      <c r="I2728" s="445"/>
      <c r="J2728" s="445"/>
      <c r="K2728" s="445"/>
      <c r="L2728" s="445"/>
      <c r="M2728" s="445"/>
      <c r="N2728" s="445"/>
      <c r="O2728" s="445"/>
      <c r="P2728" s="445"/>
    </row>
    <row r="2729" spans="1:16">
      <c r="A2729" s="595" t="s">
        <v>17864</v>
      </c>
      <c r="B2729" s="595" t="s">
        <v>15244</v>
      </c>
      <c r="C2729" s="445" t="s">
        <v>9578</v>
      </c>
      <c r="D2729" s="445"/>
      <c r="E2729" s="445"/>
      <c r="F2729" s="445"/>
      <c r="G2729" s="445"/>
      <c r="H2729" s="445"/>
      <c r="I2729" s="445"/>
      <c r="J2729" s="445"/>
      <c r="K2729" s="445"/>
      <c r="L2729" s="445"/>
      <c r="M2729" s="445"/>
      <c r="N2729" s="445"/>
      <c r="O2729" s="445"/>
      <c r="P2729" s="445"/>
    </row>
    <row r="2730" spans="1:16">
      <c r="A2730" s="595" t="s">
        <v>17865</v>
      </c>
      <c r="B2730" s="595" t="s">
        <v>17866</v>
      </c>
      <c r="C2730" s="595" t="s">
        <v>15632</v>
      </c>
      <c r="D2730" s="445" t="s">
        <v>17868</v>
      </c>
      <c r="E2730" s="445"/>
      <c r="F2730" s="445"/>
      <c r="G2730" s="445"/>
      <c r="H2730" s="445"/>
      <c r="I2730" s="445"/>
      <c r="J2730" s="445"/>
      <c r="K2730" s="445"/>
      <c r="L2730" s="445"/>
      <c r="M2730" s="445"/>
      <c r="N2730" s="445"/>
      <c r="O2730" s="445"/>
      <c r="P2730" s="445"/>
    </row>
    <row r="2731" spans="1:16">
      <c r="A2731" s="595" t="s">
        <v>17870</v>
      </c>
      <c r="B2731" s="595" t="s">
        <v>16168</v>
      </c>
      <c r="C2731" s="445"/>
      <c r="D2731" s="445"/>
      <c r="E2731" s="445"/>
      <c r="F2731" s="445"/>
      <c r="G2731" s="445"/>
      <c r="H2731" s="445"/>
      <c r="I2731" s="445"/>
      <c r="J2731" s="445"/>
      <c r="K2731" s="445"/>
      <c r="L2731" s="445"/>
      <c r="M2731" s="445"/>
      <c r="N2731" s="445"/>
      <c r="O2731" s="445"/>
      <c r="P2731" s="445"/>
    </row>
    <row r="2732" spans="1:16">
      <c r="A2732" s="595" t="s">
        <v>4013</v>
      </c>
      <c r="B2732" s="595" t="s">
        <v>17871</v>
      </c>
      <c r="C2732" s="445" t="s">
        <v>10355</v>
      </c>
      <c r="D2732" s="445"/>
      <c r="E2732" s="445"/>
      <c r="F2732" s="445"/>
      <c r="G2732" s="445"/>
      <c r="H2732" s="445"/>
      <c r="I2732" s="445"/>
      <c r="J2732" s="445"/>
      <c r="K2732" s="445"/>
      <c r="L2732" s="445"/>
      <c r="M2732" s="445"/>
      <c r="N2732" s="445"/>
      <c r="O2732" s="445"/>
      <c r="P2732" s="445"/>
    </row>
    <row r="2733" spans="1:16">
      <c r="A2733" s="595" t="s">
        <v>9958</v>
      </c>
      <c r="B2733" s="595" t="s">
        <v>17873</v>
      </c>
      <c r="C2733" s="595" t="s">
        <v>3373</v>
      </c>
      <c r="D2733" s="445"/>
      <c r="E2733" s="445"/>
      <c r="F2733" s="445"/>
      <c r="G2733" s="445"/>
      <c r="H2733" s="445"/>
      <c r="I2733" s="445"/>
      <c r="J2733" s="445"/>
      <c r="K2733" s="445"/>
      <c r="L2733" s="445"/>
      <c r="M2733" s="445"/>
      <c r="N2733" s="445"/>
      <c r="O2733" s="445"/>
      <c r="P2733" s="445"/>
    </row>
    <row r="2734" spans="1:16">
      <c r="A2734" s="595" t="s">
        <v>9456</v>
      </c>
      <c r="B2734" s="595" t="s">
        <v>17874</v>
      </c>
      <c r="C2734" s="595" t="s">
        <v>14273</v>
      </c>
      <c r="D2734" s="445" t="s">
        <v>17875</v>
      </c>
      <c r="E2734" s="445"/>
      <c r="F2734" s="445"/>
      <c r="G2734" s="445"/>
      <c r="H2734" s="445"/>
      <c r="I2734" s="445"/>
      <c r="J2734" s="445"/>
      <c r="K2734" s="445"/>
      <c r="L2734" s="445"/>
      <c r="M2734" s="445"/>
      <c r="N2734" s="445"/>
      <c r="O2734" s="445"/>
      <c r="P2734" s="445"/>
    </row>
    <row r="2735" spans="1:16">
      <c r="A2735" s="595" t="s">
        <v>12013</v>
      </c>
      <c r="B2735" s="595" t="s">
        <v>17876</v>
      </c>
      <c r="C2735" s="595" t="s">
        <v>12729</v>
      </c>
      <c r="D2735" s="445"/>
      <c r="E2735" s="445"/>
      <c r="F2735" s="445"/>
      <c r="G2735" s="445"/>
      <c r="H2735" s="445"/>
      <c r="I2735" s="445"/>
      <c r="J2735" s="445"/>
      <c r="K2735" s="445"/>
      <c r="L2735" s="445"/>
      <c r="M2735" s="445"/>
      <c r="N2735" s="445"/>
      <c r="O2735" s="445"/>
      <c r="P2735" s="445"/>
    </row>
    <row r="2736" spans="1:16">
      <c r="A2736" s="595" t="s">
        <v>17878</v>
      </c>
      <c r="B2736" s="595" t="s">
        <v>17881</v>
      </c>
      <c r="C2736" s="445"/>
      <c r="D2736" s="445"/>
      <c r="E2736" s="445"/>
      <c r="F2736" s="445"/>
      <c r="G2736" s="445"/>
      <c r="H2736" s="445"/>
      <c r="I2736" s="445"/>
      <c r="J2736" s="445"/>
      <c r="K2736" s="445"/>
      <c r="L2736" s="445"/>
      <c r="M2736" s="445"/>
      <c r="N2736" s="445"/>
      <c r="O2736" s="445"/>
      <c r="P2736" s="445"/>
    </row>
    <row r="2737" spans="1:16">
      <c r="A2737" s="595" t="s">
        <v>1933</v>
      </c>
      <c r="B2737" s="595" t="s">
        <v>15378</v>
      </c>
      <c r="C2737" s="445"/>
      <c r="D2737" s="445"/>
      <c r="E2737" s="445"/>
      <c r="F2737" s="445"/>
      <c r="G2737" s="445"/>
      <c r="H2737" s="445"/>
      <c r="I2737" s="445"/>
      <c r="J2737" s="445"/>
      <c r="K2737" s="445"/>
      <c r="L2737" s="445"/>
      <c r="M2737" s="445"/>
      <c r="N2737" s="445"/>
      <c r="O2737" s="445"/>
      <c r="P2737" s="445"/>
    </row>
    <row r="2738" spans="1:16">
      <c r="A2738" s="595" t="s">
        <v>10306</v>
      </c>
      <c r="B2738" s="595" t="s">
        <v>7523</v>
      </c>
      <c r="C2738" s="445" t="s">
        <v>17883</v>
      </c>
      <c r="D2738" s="445" t="s">
        <v>2460</v>
      </c>
      <c r="E2738" s="445" t="s">
        <v>12449</v>
      </c>
      <c r="F2738" s="445"/>
      <c r="G2738" s="445"/>
      <c r="H2738" s="445"/>
      <c r="I2738" s="445"/>
      <c r="J2738" s="445"/>
      <c r="K2738" s="445"/>
      <c r="L2738" s="445"/>
      <c r="M2738" s="445"/>
      <c r="N2738" s="445"/>
      <c r="O2738" s="445"/>
      <c r="P2738" s="445"/>
    </row>
    <row r="2739" spans="1:16">
      <c r="A2739" s="595" t="s">
        <v>17885</v>
      </c>
      <c r="B2739" s="595" t="s">
        <v>9232</v>
      </c>
      <c r="C2739" s="595" t="s">
        <v>6689</v>
      </c>
      <c r="D2739" s="445"/>
      <c r="E2739" s="445"/>
      <c r="F2739" s="445"/>
      <c r="G2739" s="445"/>
      <c r="H2739" s="445"/>
      <c r="I2739" s="445"/>
      <c r="J2739" s="445"/>
      <c r="K2739" s="445"/>
      <c r="L2739" s="445"/>
      <c r="M2739" s="445"/>
      <c r="N2739" s="445"/>
      <c r="O2739" s="445"/>
      <c r="P2739" s="445"/>
    </row>
    <row r="2740" spans="1:16">
      <c r="A2740" s="595" t="s">
        <v>17886</v>
      </c>
      <c r="B2740" s="595" t="s">
        <v>13510</v>
      </c>
      <c r="C2740" s="595" t="s">
        <v>15171</v>
      </c>
      <c r="D2740" s="445" t="s">
        <v>17887</v>
      </c>
      <c r="E2740" s="445"/>
      <c r="F2740" s="445"/>
      <c r="G2740" s="445"/>
      <c r="H2740" s="445"/>
      <c r="I2740" s="445"/>
      <c r="J2740" s="445"/>
      <c r="K2740" s="445"/>
      <c r="L2740" s="445"/>
      <c r="M2740" s="445"/>
      <c r="N2740" s="445"/>
      <c r="O2740" s="445"/>
      <c r="P2740" s="445"/>
    </row>
    <row r="2741" spans="1:16">
      <c r="A2741" s="595" t="s">
        <v>8938</v>
      </c>
      <c r="B2741" s="595" t="s">
        <v>17888</v>
      </c>
      <c r="C2741" s="595" t="s">
        <v>7999</v>
      </c>
      <c r="D2741" s="445"/>
      <c r="E2741" s="445"/>
      <c r="F2741" s="445"/>
      <c r="G2741" s="445"/>
      <c r="H2741" s="445"/>
      <c r="I2741" s="445"/>
      <c r="J2741" s="445"/>
      <c r="K2741" s="445"/>
      <c r="L2741" s="445"/>
      <c r="M2741" s="445"/>
      <c r="N2741" s="445"/>
      <c r="O2741" s="445"/>
      <c r="P2741" s="445"/>
    </row>
    <row r="2742" spans="1:16">
      <c r="A2742" s="595" t="s">
        <v>12900</v>
      </c>
      <c r="B2742" s="595" t="s">
        <v>17889</v>
      </c>
      <c r="C2742" s="445"/>
      <c r="D2742" s="445"/>
      <c r="E2742" s="445"/>
      <c r="F2742" s="445"/>
      <c r="G2742" s="445"/>
      <c r="H2742" s="445"/>
      <c r="I2742" s="445"/>
      <c r="J2742" s="445"/>
      <c r="K2742" s="445"/>
      <c r="L2742" s="445"/>
      <c r="M2742" s="445"/>
      <c r="N2742" s="445"/>
      <c r="O2742" s="445"/>
      <c r="P2742" s="445"/>
    </row>
    <row r="2743" spans="1:16">
      <c r="A2743" s="595" t="s">
        <v>17890</v>
      </c>
      <c r="B2743" s="595" t="s">
        <v>6733</v>
      </c>
      <c r="C2743" s="445"/>
      <c r="D2743" s="445"/>
      <c r="E2743" s="445"/>
      <c r="F2743" s="445"/>
      <c r="G2743" s="445"/>
      <c r="H2743" s="445"/>
      <c r="I2743" s="445"/>
      <c r="J2743" s="445"/>
      <c r="K2743" s="445"/>
      <c r="L2743" s="445"/>
      <c r="M2743" s="445"/>
      <c r="N2743" s="445"/>
      <c r="O2743" s="445"/>
      <c r="P2743" s="445"/>
    </row>
    <row r="2744" spans="1:16">
      <c r="A2744" s="595" t="s">
        <v>17891</v>
      </c>
      <c r="B2744" s="595" t="s">
        <v>10588</v>
      </c>
      <c r="C2744" s="445"/>
      <c r="D2744" s="445"/>
      <c r="E2744" s="445"/>
      <c r="F2744" s="445"/>
      <c r="G2744" s="445"/>
      <c r="H2744" s="445"/>
      <c r="I2744" s="445"/>
      <c r="J2744" s="445"/>
      <c r="K2744" s="445"/>
      <c r="L2744" s="445"/>
      <c r="M2744" s="445"/>
      <c r="N2744" s="445"/>
      <c r="O2744" s="445"/>
      <c r="P2744" s="445"/>
    </row>
    <row r="2745" spans="1:16">
      <c r="A2745" s="595" t="s">
        <v>15288</v>
      </c>
      <c r="B2745" s="595" t="s">
        <v>17892</v>
      </c>
      <c r="C2745" s="445" t="s">
        <v>2312</v>
      </c>
      <c r="D2745" s="445" t="s">
        <v>8903</v>
      </c>
      <c r="E2745" s="445"/>
      <c r="F2745" s="445"/>
      <c r="G2745" s="445"/>
      <c r="H2745" s="445"/>
      <c r="I2745" s="445"/>
      <c r="J2745" s="445"/>
      <c r="K2745" s="445"/>
      <c r="L2745" s="445"/>
      <c r="M2745" s="445"/>
      <c r="N2745" s="445"/>
      <c r="O2745" s="445"/>
      <c r="P2745" s="445"/>
    </row>
    <row r="2746" spans="1:16">
      <c r="A2746" s="595" t="s">
        <v>6632</v>
      </c>
      <c r="B2746" s="595" t="s">
        <v>8124</v>
      </c>
      <c r="C2746" s="595" t="s">
        <v>229</v>
      </c>
      <c r="D2746" s="445"/>
      <c r="E2746" s="445"/>
      <c r="F2746" s="445"/>
      <c r="G2746" s="445"/>
      <c r="H2746" s="445"/>
      <c r="I2746" s="445"/>
      <c r="J2746" s="445"/>
      <c r="K2746" s="445"/>
      <c r="L2746" s="445"/>
      <c r="M2746" s="445"/>
      <c r="N2746" s="445"/>
      <c r="O2746" s="445"/>
      <c r="P2746" s="445"/>
    </row>
    <row r="2747" spans="1:16">
      <c r="A2747" s="595" t="s">
        <v>17894</v>
      </c>
      <c r="B2747" s="595" t="s">
        <v>4038</v>
      </c>
      <c r="C2747" s="595" t="s">
        <v>17895</v>
      </c>
      <c r="D2747" s="445" t="s">
        <v>3672</v>
      </c>
      <c r="E2747" s="445"/>
      <c r="F2747" s="445"/>
      <c r="G2747" s="445"/>
      <c r="H2747" s="445"/>
      <c r="I2747" s="445"/>
      <c r="J2747" s="445"/>
      <c r="K2747" s="445"/>
      <c r="L2747" s="445"/>
      <c r="M2747" s="445"/>
      <c r="N2747" s="445"/>
      <c r="O2747" s="445"/>
      <c r="P2747" s="445"/>
    </row>
    <row r="2748" spans="1:16">
      <c r="A2748" s="595" t="s">
        <v>17898</v>
      </c>
      <c r="B2748" s="595" t="s">
        <v>17876</v>
      </c>
      <c r="C2748" s="445"/>
      <c r="D2748" s="445"/>
      <c r="E2748" s="445"/>
      <c r="F2748" s="445"/>
      <c r="G2748" s="445"/>
      <c r="H2748" s="445"/>
      <c r="I2748" s="445"/>
      <c r="J2748" s="445"/>
      <c r="K2748" s="445"/>
      <c r="L2748" s="445"/>
      <c r="M2748" s="445"/>
      <c r="N2748" s="445"/>
      <c r="O2748" s="445"/>
      <c r="P2748" s="445"/>
    </row>
    <row r="2749" spans="1:16">
      <c r="A2749" s="595" t="s">
        <v>17899</v>
      </c>
      <c r="B2749" s="595" t="s">
        <v>16634</v>
      </c>
      <c r="C2749" s="445" t="s">
        <v>12805</v>
      </c>
      <c r="D2749" s="445" t="s">
        <v>16694</v>
      </c>
      <c r="E2749" s="445" t="s">
        <v>12610</v>
      </c>
      <c r="F2749" s="445"/>
      <c r="G2749" s="445"/>
      <c r="H2749" s="445"/>
      <c r="I2749" s="445"/>
      <c r="J2749" s="445"/>
      <c r="K2749" s="445"/>
      <c r="L2749" s="445"/>
      <c r="M2749" s="445"/>
      <c r="N2749" s="445"/>
      <c r="O2749" s="445"/>
      <c r="P2749" s="445"/>
    </row>
    <row r="2750" spans="1:16">
      <c r="A2750" s="595" t="s">
        <v>17901</v>
      </c>
      <c r="B2750" s="595" t="s">
        <v>4972</v>
      </c>
      <c r="C2750" s="445"/>
      <c r="D2750" s="445"/>
      <c r="E2750" s="445"/>
      <c r="F2750" s="445"/>
      <c r="G2750" s="445"/>
      <c r="H2750" s="445"/>
      <c r="I2750" s="445"/>
      <c r="J2750" s="445"/>
      <c r="K2750" s="445"/>
      <c r="L2750" s="445"/>
      <c r="M2750" s="445"/>
      <c r="N2750" s="445"/>
      <c r="O2750" s="445"/>
      <c r="P2750" s="445"/>
    </row>
    <row r="2751" spans="1:16">
      <c r="A2751" s="595" t="s">
        <v>7880</v>
      </c>
      <c r="B2751" s="595" t="s">
        <v>6376</v>
      </c>
      <c r="C2751" s="445" t="s">
        <v>12153</v>
      </c>
      <c r="D2751" s="445"/>
      <c r="E2751" s="445"/>
      <c r="F2751" s="445"/>
      <c r="G2751" s="445"/>
      <c r="H2751" s="445"/>
      <c r="I2751" s="445"/>
      <c r="J2751" s="445"/>
      <c r="K2751" s="445"/>
      <c r="L2751" s="445"/>
      <c r="M2751" s="445"/>
      <c r="N2751" s="445"/>
      <c r="O2751" s="445"/>
      <c r="P2751" s="445"/>
    </row>
    <row r="2752" spans="1:16">
      <c r="A2752" s="595" t="s">
        <v>17902</v>
      </c>
      <c r="B2752" s="595" t="s">
        <v>16216</v>
      </c>
      <c r="C2752" s="595" t="s">
        <v>16224</v>
      </c>
      <c r="D2752" s="445"/>
      <c r="E2752" s="445"/>
      <c r="F2752" s="445"/>
      <c r="G2752" s="445"/>
      <c r="H2752" s="445"/>
      <c r="I2752" s="445"/>
      <c r="J2752" s="445"/>
      <c r="K2752" s="445"/>
      <c r="L2752" s="445"/>
      <c r="M2752" s="445"/>
      <c r="N2752" s="445"/>
      <c r="O2752" s="445"/>
      <c r="P2752" s="445"/>
    </row>
    <row r="2753" spans="1:16">
      <c r="A2753" s="595" t="s">
        <v>4659</v>
      </c>
      <c r="B2753" s="595" t="s">
        <v>17904</v>
      </c>
      <c r="C2753" s="445"/>
      <c r="D2753" s="445"/>
      <c r="E2753" s="445"/>
      <c r="F2753" s="445"/>
      <c r="G2753" s="445"/>
      <c r="H2753" s="445"/>
      <c r="I2753" s="445"/>
      <c r="J2753" s="445"/>
      <c r="K2753" s="445"/>
      <c r="L2753" s="445"/>
      <c r="M2753" s="445"/>
      <c r="N2753" s="445"/>
      <c r="O2753" s="445"/>
      <c r="P2753" s="445"/>
    </row>
    <row r="2754" spans="1:16">
      <c r="A2754" s="595" t="s">
        <v>14917</v>
      </c>
      <c r="B2754" s="595" t="s">
        <v>16411</v>
      </c>
      <c r="C2754" s="445" t="s">
        <v>1109</v>
      </c>
      <c r="D2754" s="445" t="s">
        <v>10838</v>
      </c>
      <c r="E2754" s="445" t="s">
        <v>16666</v>
      </c>
      <c r="F2754" s="445"/>
      <c r="G2754" s="445"/>
      <c r="H2754" s="445"/>
      <c r="I2754" s="445"/>
      <c r="J2754" s="445"/>
      <c r="K2754" s="445"/>
      <c r="L2754" s="445"/>
      <c r="M2754" s="445"/>
      <c r="N2754" s="445"/>
      <c r="O2754" s="445"/>
      <c r="P2754" s="445"/>
    </row>
    <row r="2755" spans="1:16">
      <c r="A2755" s="595" t="s">
        <v>17905</v>
      </c>
      <c r="B2755" s="595" t="s">
        <v>9978</v>
      </c>
      <c r="C2755" s="445"/>
      <c r="D2755" s="445"/>
      <c r="E2755" s="445"/>
      <c r="F2755" s="445"/>
      <c r="G2755" s="445"/>
      <c r="H2755" s="445"/>
      <c r="I2755" s="445"/>
      <c r="J2755" s="445"/>
      <c r="K2755" s="445"/>
      <c r="L2755" s="445"/>
      <c r="M2755" s="445"/>
      <c r="N2755" s="445"/>
      <c r="O2755" s="445"/>
      <c r="P2755" s="445"/>
    </row>
    <row r="2756" spans="1:16">
      <c r="A2756" s="595" t="s">
        <v>14063</v>
      </c>
      <c r="B2756" s="595" t="s">
        <v>2878</v>
      </c>
      <c r="C2756" s="445"/>
      <c r="D2756" s="445"/>
      <c r="E2756" s="445"/>
      <c r="F2756" s="445"/>
      <c r="G2756" s="445"/>
      <c r="H2756" s="445"/>
      <c r="I2756" s="445"/>
      <c r="J2756" s="445"/>
      <c r="K2756" s="445"/>
      <c r="L2756" s="445"/>
      <c r="M2756" s="445"/>
      <c r="N2756" s="445"/>
      <c r="O2756" s="445"/>
      <c r="P2756" s="445"/>
    </row>
    <row r="2757" spans="1:16">
      <c r="A2757" s="595" t="s">
        <v>17907</v>
      </c>
      <c r="B2757" s="595" t="s">
        <v>16213</v>
      </c>
      <c r="C2757" s="445"/>
      <c r="D2757" s="445"/>
      <c r="E2757" s="445"/>
      <c r="F2757" s="445"/>
      <c r="G2757" s="445"/>
      <c r="H2757" s="445"/>
      <c r="I2757" s="445"/>
      <c r="J2757" s="445"/>
      <c r="K2757" s="445"/>
      <c r="L2757" s="445"/>
      <c r="M2757" s="445"/>
      <c r="N2757" s="445"/>
      <c r="O2757" s="445"/>
      <c r="P2757" s="445"/>
    </row>
    <row r="2758" spans="1:16">
      <c r="A2758" s="595" t="s">
        <v>17908</v>
      </c>
      <c r="B2758" s="595" t="s">
        <v>17910</v>
      </c>
      <c r="C2758" s="445"/>
      <c r="D2758" s="445"/>
      <c r="E2758" s="445"/>
      <c r="F2758" s="445"/>
      <c r="G2758" s="445"/>
      <c r="H2758" s="445"/>
      <c r="I2758" s="445"/>
      <c r="J2758" s="445"/>
      <c r="K2758" s="445"/>
      <c r="L2758" s="445"/>
      <c r="M2758" s="445"/>
      <c r="N2758" s="445"/>
      <c r="O2758" s="445"/>
      <c r="P2758" s="445"/>
    </row>
    <row r="2759" spans="1:16">
      <c r="A2759" s="595" t="s">
        <v>1793</v>
      </c>
      <c r="B2759" s="595" t="s">
        <v>7895</v>
      </c>
      <c r="C2759" s="445" t="s">
        <v>8450</v>
      </c>
      <c r="D2759" s="445" t="s">
        <v>14348</v>
      </c>
      <c r="E2759" s="445"/>
      <c r="F2759" s="445"/>
      <c r="G2759" s="445"/>
      <c r="H2759" s="445"/>
      <c r="I2759" s="445"/>
      <c r="J2759" s="445"/>
      <c r="K2759" s="445"/>
      <c r="L2759" s="445"/>
      <c r="M2759" s="445"/>
      <c r="N2759" s="445"/>
      <c r="O2759" s="445"/>
      <c r="P2759" s="445"/>
    </row>
    <row r="2760" spans="1:16">
      <c r="A2760" s="595" t="s">
        <v>8768</v>
      </c>
      <c r="B2760" s="595" t="s">
        <v>14945</v>
      </c>
      <c r="C2760" s="595" t="s">
        <v>13632</v>
      </c>
      <c r="D2760" s="445"/>
      <c r="E2760" s="445"/>
      <c r="F2760" s="445"/>
      <c r="G2760" s="445"/>
      <c r="H2760" s="445"/>
      <c r="I2760" s="445"/>
      <c r="J2760" s="445"/>
      <c r="K2760" s="445"/>
      <c r="L2760" s="445"/>
      <c r="M2760" s="445"/>
      <c r="N2760" s="445"/>
      <c r="O2760" s="445"/>
      <c r="P2760" s="445"/>
    </row>
    <row r="2761" spans="1:16">
      <c r="A2761" s="595" t="s">
        <v>17912</v>
      </c>
      <c r="B2761" s="595" t="s">
        <v>14551</v>
      </c>
      <c r="C2761" s="595" t="s">
        <v>17914</v>
      </c>
      <c r="D2761" s="445"/>
      <c r="E2761" s="445"/>
      <c r="F2761" s="445"/>
      <c r="G2761" s="445"/>
      <c r="H2761" s="445"/>
      <c r="I2761" s="445"/>
      <c r="J2761" s="445"/>
      <c r="K2761" s="445"/>
      <c r="L2761" s="445"/>
      <c r="M2761" s="445"/>
      <c r="N2761" s="445"/>
      <c r="O2761" s="445"/>
      <c r="P2761" s="445"/>
    </row>
    <row r="2762" spans="1:16">
      <c r="A2762" s="595" t="s">
        <v>17915</v>
      </c>
      <c r="B2762" s="595" t="s">
        <v>17916</v>
      </c>
      <c r="C2762" s="595" t="s">
        <v>17917</v>
      </c>
      <c r="D2762" s="445" t="s">
        <v>17918</v>
      </c>
      <c r="E2762" s="445" t="s">
        <v>17919</v>
      </c>
      <c r="F2762" s="445" t="s">
        <v>9650</v>
      </c>
      <c r="G2762" s="445"/>
      <c r="H2762" s="445"/>
      <c r="I2762" s="445"/>
      <c r="J2762" s="445"/>
      <c r="K2762" s="445"/>
      <c r="L2762" s="445"/>
      <c r="M2762" s="445"/>
      <c r="N2762" s="445"/>
      <c r="O2762" s="445"/>
      <c r="P2762" s="445"/>
    </row>
    <row r="2763" spans="1:16">
      <c r="A2763" s="595" t="s">
        <v>17920</v>
      </c>
      <c r="B2763" s="595" t="s">
        <v>11203</v>
      </c>
      <c r="C2763" s="595" t="s">
        <v>17921</v>
      </c>
      <c r="D2763" s="595" t="s">
        <v>8118</v>
      </c>
      <c r="E2763" s="595" t="s">
        <v>17101</v>
      </c>
      <c r="F2763" s="445"/>
      <c r="G2763" s="445"/>
      <c r="H2763" s="445"/>
      <c r="I2763" s="445"/>
      <c r="J2763" s="445"/>
      <c r="K2763" s="445"/>
      <c r="L2763" s="445"/>
      <c r="M2763" s="445"/>
      <c r="N2763" s="445"/>
      <c r="O2763" s="445"/>
      <c r="P2763" s="445"/>
    </row>
    <row r="2764" spans="1:16">
      <c r="A2764" s="595" t="s">
        <v>16018</v>
      </c>
      <c r="B2764" s="595" t="s">
        <v>3441</v>
      </c>
      <c r="C2764" s="595" t="s">
        <v>14083</v>
      </c>
      <c r="D2764" s="595" t="s">
        <v>10910</v>
      </c>
      <c r="E2764" s="595" t="s">
        <v>15101</v>
      </c>
      <c r="F2764" s="445"/>
      <c r="G2764" s="445"/>
      <c r="H2764" s="445"/>
      <c r="I2764" s="445"/>
      <c r="J2764" s="445"/>
      <c r="K2764" s="445"/>
      <c r="L2764" s="445"/>
      <c r="M2764" s="445"/>
      <c r="N2764" s="445"/>
      <c r="O2764" s="445"/>
      <c r="P2764" s="445"/>
    </row>
    <row r="2765" spans="1:16">
      <c r="A2765" s="595" t="s">
        <v>6467</v>
      </c>
      <c r="B2765" s="595" t="s">
        <v>17906</v>
      </c>
      <c r="C2765" s="595" t="s">
        <v>3018</v>
      </c>
      <c r="D2765" s="445"/>
      <c r="E2765" s="445"/>
      <c r="F2765" s="445"/>
      <c r="G2765" s="445"/>
      <c r="H2765" s="445"/>
      <c r="I2765" s="445"/>
      <c r="J2765" s="445"/>
      <c r="K2765" s="445"/>
      <c r="L2765" s="445"/>
      <c r="M2765" s="445"/>
      <c r="N2765" s="445"/>
      <c r="O2765" s="445"/>
      <c r="P2765" s="445"/>
    </row>
    <row r="2766" spans="1:16">
      <c r="A2766" s="595" t="s">
        <v>17690</v>
      </c>
      <c r="B2766" s="595" t="s">
        <v>17922</v>
      </c>
      <c r="C2766" s="595" t="s">
        <v>2797</v>
      </c>
      <c r="D2766" s="445" t="s">
        <v>17923</v>
      </c>
      <c r="E2766" s="445" t="s">
        <v>17924</v>
      </c>
      <c r="F2766" s="445"/>
      <c r="G2766" s="445"/>
      <c r="H2766" s="445"/>
      <c r="I2766" s="445"/>
      <c r="J2766" s="445"/>
      <c r="K2766" s="445"/>
      <c r="L2766" s="445"/>
      <c r="M2766" s="445"/>
      <c r="N2766" s="445"/>
      <c r="O2766" s="445"/>
      <c r="P2766" s="445"/>
    </row>
    <row r="2767" spans="1:16">
      <c r="A2767" s="595" t="s">
        <v>17926</v>
      </c>
      <c r="B2767" s="595" t="s">
        <v>17927</v>
      </c>
      <c r="C2767" s="595" t="s">
        <v>2640</v>
      </c>
      <c r="D2767" s="445"/>
      <c r="E2767" s="445"/>
      <c r="F2767" s="445"/>
      <c r="G2767" s="445"/>
      <c r="H2767" s="445"/>
      <c r="I2767" s="445"/>
      <c r="J2767" s="445"/>
      <c r="K2767" s="445"/>
      <c r="L2767" s="445"/>
      <c r="M2767" s="445"/>
      <c r="N2767" s="445"/>
      <c r="O2767" s="445"/>
      <c r="P2767" s="445"/>
    </row>
    <row r="2768" spans="1:16">
      <c r="A2768" s="595" t="s">
        <v>16594</v>
      </c>
      <c r="B2768" s="595" t="s">
        <v>16690</v>
      </c>
      <c r="C2768" s="445"/>
      <c r="D2768" s="445"/>
      <c r="E2768" s="445"/>
      <c r="F2768" s="445"/>
      <c r="G2768" s="445"/>
      <c r="H2768" s="445"/>
      <c r="I2768" s="445"/>
      <c r="J2768" s="445"/>
      <c r="K2768" s="445"/>
      <c r="L2768" s="445"/>
      <c r="M2768" s="445"/>
      <c r="N2768" s="445"/>
      <c r="O2768" s="445"/>
      <c r="P2768" s="445"/>
    </row>
    <row r="2769" spans="1:16">
      <c r="A2769" s="595" t="s">
        <v>16376</v>
      </c>
      <c r="B2769" s="595" t="s">
        <v>14766</v>
      </c>
      <c r="C2769" s="445" t="s">
        <v>5277</v>
      </c>
      <c r="D2769" s="445"/>
      <c r="E2769" s="445"/>
      <c r="F2769" s="445"/>
      <c r="G2769" s="445"/>
      <c r="H2769" s="445"/>
      <c r="I2769" s="445"/>
      <c r="J2769" s="445"/>
      <c r="K2769" s="445"/>
      <c r="L2769" s="445"/>
      <c r="M2769" s="445"/>
      <c r="N2769" s="445"/>
      <c r="O2769" s="445"/>
      <c r="P2769" s="445"/>
    </row>
    <row r="2770" spans="1:16">
      <c r="A2770" s="595" t="s">
        <v>17928</v>
      </c>
      <c r="B2770" s="595" t="s">
        <v>1602</v>
      </c>
      <c r="C2770" s="445"/>
      <c r="D2770" s="445"/>
      <c r="E2770" s="445"/>
      <c r="F2770" s="445"/>
      <c r="G2770" s="445"/>
      <c r="H2770" s="445"/>
      <c r="I2770" s="445"/>
      <c r="J2770" s="445"/>
      <c r="K2770" s="445"/>
      <c r="L2770" s="445"/>
      <c r="M2770" s="445"/>
      <c r="N2770" s="445"/>
      <c r="O2770" s="445"/>
      <c r="P2770" s="445"/>
    </row>
    <row r="2771" spans="1:16">
      <c r="A2771" s="595" t="s">
        <v>12533</v>
      </c>
      <c r="B2771" s="595" t="s">
        <v>16253</v>
      </c>
      <c r="C2771" s="445" t="s">
        <v>17929</v>
      </c>
      <c r="D2771" s="445" t="s">
        <v>12845</v>
      </c>
      <c r="E2771" s="445"/>
      <c r="F2771" s="445"/>
      <c r="G2771" s="445"/>
      <c r="H2771" s="445"/>
      <c r="I2771" s="445"/>
      <c r="J2771" s="445"/>
      <c r="K2771" s="445"/>
      <c r="L2771" s="445"/>
      <c r="M2771" s="445"/>
      <c r="N2771" s="445"/>
      <c r="O2771" s="445"/>
      <c r="P2771" s="445"/>
    </row>
    <row r="2772" spans="1:16">
      <c r="A2772" s="595" t="s">
        <v>4317</v>
      </c>
      <c r="B2772" s="595" t="s">
        <v>17930</v>
      </c>
      <c r="C2772" s="445"/>
      <c r="D2772" s="445"/>
      <c r="E2772" s="445"/>
      <c r="F2772" s="445"/>
      <c r="G2772" s="445"/>
      <c r="H2772" s="445"/>
      <c r="I2772" s="445"/>
      <c r="J2772" s="445"/>
      <c r="K2772" s="445"/>
      <c r="L2772" s="445"/>
      <c r="M2772" s="445"/>
      <c r="N2772" s="445"/>
      <c r="O2772" s="445"/>
      <c r="P2772" s="445"/>
    </row>
    <row r="2773" spans="1:16">
      <c r="A2773" s="595" t="s">
        <v>7291</v>
      </c>
      <c r="B2773" s="595" t="s">
        <v>17932</v>
      </c>
      <c r="C2773" s="445"/>
      <c r="D2773" s="445"/>
      <c r="E2773" s="445"/>
      <c r="F2773" s="445"/>
      <c r="G2773" s="445"/>
      <c r="H2773" s="445"/>
      <c r="I2773" s="445"/>
      <c r="J2773" s="445"/>
      <c r="K2773" s="445"/>
      <c r="L2773" s="445"/>
      <c r="M2773" s="445"/>
      <c r="N2773" s="445"/>
      <c r="O2773" s="445"/>
      <c r="P2773" s="445"/>
    </row>
    <row r="2774" spans="1:16">
      <c r="A2774" s="595" t="s">
        <v>9226</v>
      </c>
      <c r="B2774" s="595" t="s">
        <v>13735</v>
      </c>
      <c r="C2774" s="445" t="s">
        <v>17933</v>
      </c>
      <c r="D2774" s="445" t="s">
        <v>16638</v>
      </c>
      <c r="E2774" s="445"/>
      <c r="F2774" s="445"/>
      <c r="G2774" s="445"/>
      <c r="H2774" s="445"/>
      <c r="I2774" s="445"/>
      <c r="J2774" s="445"/>
      <c r="K2774" s="445"/>
      <c r="L2774" s="445"/>
      <c r="M2774" s="445"/>
      <c r="N2774" s="445"/>
      <c r="O2774" s="445"/>
      <c r="P2774" s="445"/>
    </row>
    <row r="2775" spans="1:16">
      <c r="A2775" s="595" t="s">
        <v>17935</v>
      </c>
      <c r="B2775" s="595" t="s">
        <v>11268</v>
      </c>
      <c r="C2775" s="595" t="s">
        <v>17936</v>
      </c>
      <c r="D2775" s="445"/>
      <c r="E2775" s="445"/>
      <c r="F2775" s="445"/>
      <c r="G2775" s="445"/>
      <c r="H2775" s="445"/>
      <c r="I2775" s="445"/>
      <c r="J2775" s="445"/>
      <c r="K2775" s="445"/>
      <c r="L2775" s="445"/>
      <c r="M2775" s="445"/>
      <c r="N2775" s="445"/>
      <c r="O2775" s="445"/>
      <c r="P2775" s="445"/>
    </row>
    <row r="2776" spans="1:16">
      <c r="A2776" s="595" t="s">
        <v>17938</v>
      </c>
      <c r="B2776" s="595" t="s">
        <v>17940</v>
      </c>
      <c r="C2776" s="595" t="s">
        <v>17942</v>
      </c>
      <c r="D2776" s="445" t="s">
        <v>7660</v>
      </c>
      <c r="E2776" s="445" t="s">
        <v>17943</v>
      </c>
      <c r="F2776" s="445" t="s">
        <v>12494</v>
      </c>
      <c r="G2776" s="445"/>
      <c r="H2776" s="445"/>
      <c r="I2776" s="445"/>
      <c r="J2776" s="445"/>
      <c r="K2776" s="445"/>
      <c r="L2776" s="445"/>
      <c r="M2776" s="445"/>
      <c r="N2776" s="445"/>
      <c r="O2776" s="445"/>
      <c r="P2776" s="445"/>
    </row>
    <row r="2777" spans="1:16">
      <c r="A2777" s="595" t="s">
        <v>14039</v>
      </c>
      <c r="B2777" s="595" t="s">
        <v>14606</v>
      </c>
      <c r="C2777" s="595" t="s">
        <v>5952</v>
      </c>
      <c r="D2777" s="445"/>
      <c r="E2777" s="445"/>
      <c r="F2777" s="445"/>
      <c r="G2777" s="445"/>
      <c r="H2777" s="445"/>
      <c r="I2777" s="445"/>
      <c r="J2777" s="445"/>
      <c r="K2777" s="445"/>
      <c r="L2777" s="445"/>
      <c r="M2777" s="445"/>
      <c r="N2777" s="445"/>
      <c r="O2777" s="445"/>
      <c r="P2777" s="445"/>
    </row>
    <row r="2778" spans="1:16">
      <c r="A2778" s="595" t="s">
        <v>12228</v>
      </c>
      <c r="B2778" s="595" t="s">
        <v>7116</v>
      </c>
      <c r="C2778" s="445"/>
      <c r="D2778" s="445"/>
      <c r="E2778" s="445"/>
      <c r="F2778" s="445"/>
      <c r="G2778" s="445"/>
      <c r="H2778" s="445"/>
      <c r="I2778" s="445"/>
      <c r="J2778" s="445"/>
      <c r="K2778" s="445"/>
      <c r="L2778" s="445"/>
      <c r="M2778" s="445"/>
      <c r="N2778" s="445"/>
      <c r="O2778" s="445"/>
      <c r="P2778" s="445"/>
    </row>
    <row r="2779" spans="1:16">
      <c r="A2779" s="595" t="s">
        <v>17474</v>
      </c>
      <c r="B2779" s="595" t="s">
        <v>14177</v>
      </c>
      <c r="C2779" s="445" t="s">
        <v>17944</v>
      </c>
      <c r="D2779" s="445"/>
      <c r="E2779" s="445"/>
      <c r="F2779" s="445"/>
      <c r="G2779" s="445"/>
      <c r="H2779" s="445"/>
      <c r="I2779" s="445"/>
      <c r="J2779" s="445"/>
      <c r="K2779" s="445"/>
      <c r="L2779" s="445"/>
      <c r="M2779" s="445"/>
      <c r="N2779" s="445"/>
      <c r="O2779" s="445"/>
      <c r="P2779" s="445"/>
    </row>
    <row r="2780" spans="1:16">
      <c r="A2780" s="595" t="s">
        <v>17945</v>
      </c>
      <c r="B2780" s="595" t="s">
        <v>7021</v>
      </c>
      <c r="C2780" s="595" t="s">
        <v>1577</v>
      </c>
      <c r="D2780" s="445"/>
      <c r="E2780" s="445"/>
      <c r="F2780" s="445"/>
      <c r="G2780" s="445"/>
      <c r="H2780" s="445"/>
      <c r="I2780" s="445"/>
      <c r="J2780" s="445"/>
      <c r="K2780" s="445"/>
      <c r="L2780" s="445"/>
      <c r="M2780" s="445"/>
      <c r="N2780" s="445"/>
      <c r="O2780" s="445"/>
      <c r="P2780" s="445"/>
    </row>
    <row r="2781" spans="1:16">
      <c r="A2781" s="595" t="s">
        <v>2986</v>
      </c>
      <c r="B2781" s="595" t="s">
        <v>17946</v>
      </c>
      <c r="C2781" s="595" t="s">
        <v>17947</v>
      </c>
      <c r="D2781" s="445"/>
      <c r="E2781" s="445"/>
      <c r="F2781" s="445"/>
      <c r="G2781" s="445"/>
      <c r="H2781" s="445"/>
      <c r="I2781" s="445"/>
      <c r="J2781" s="445"/>
      <c r="K2781" s="445"/>
      <c r="L2781" s="445"/>
      <c r="M2781" s="445"/>
      <c r="N2781" s="445"/>
      <c r="O2781" s="445"/>
      <c r="P2781" s="445"/>
    </row>
    <row r="2782" spans="1:16">
      <c r="A2782" s="595" t="s">
        <v>17948</v>
      </c>
      <c r="B2782" s="595" t="s">
        <v>17897</v>
      </c>
      <c r="C2782" s="445"/>
      <c r="D2782" s="445"/>
      <c r="E2782" s="445"/>
      <c r="F2782" s="445"/>
      <c r="G2782" s="445"/>
      <c r="H2782" s="445"/>
      <c r="I2782" s="445"/>
      <c r="J2782" s="445"/>
      <c r="K2782" s="445"/>
      <c r="L2782" s="445"/>
      <c r="M2782" s="445"/>
      <c r="N2782" s="445"/>
      <c r="O2782" s="445"/>
      <c r="P2782" s="445"/>
    </row>
    <row r="2783" spans="1:16">
      <c r="A2783" s="595" t="s">
        <v>1047</v>
      </c>
      <c r="B2783" s="595" t="s">
        <v>7058</v>
      </c>
      <c r="C2783" s="445"/>
      <c r="D2783" s="445"/>
      <c r="E2783" s="445"/>
      <c r="F2783" s="445"/>
      <c r="G2783" s="445"/>
      <c r="H2783" s="445"/>
      <c r="I2783" s="445"/>
      <c r="J2783" s="445"/>
      <c r="K2783" s="445"/>
      <c r="L2783" s="445"/>
      <c r="M2783" s="445"/>
      <c r="N2783" s="445"/>
      <c r="O2783" s="445"/>
      <c r="P2783" s="445"/>
    </row>
    <row r="2784" spans="1:16">
      <c r="A2784" s="595" t="s">
        <v>7185</v>
      </c>
      <c r="B2784" s="595" t="s">
        <v>5051</v>
      </c>
      <c r="C2784" s="445"/>
      <c r="D2784" s="445"/>
      <c r="E2784" s="445"/>
      <c r="F2784" s="445"/>
      <c r="G2784" s="445"/>
      <c r="H2784" s="445"/>
      <c r="I2784" s="445"/>
      <c r="J2784" s="445"/>
      <c r="K2784" s="445"/>
      <c r="L2784" s="445"/>
      <c r="M2784" s="445"/>
      <c r="N2784" s="445"/>
      <c r="O2784" s="445"/>
      <c r="P2784" s="445"/>
    </row>
    <row r="2785" spans="1:16">
      <c r="A2785" s="595" t="s">
        <v>12599</v>
      </c>
      <c r="B2785" s="595" t="s">
        <v>4424</v>
      </c>
      <c r="C2785" s="445"/>
      <c r="D2785" s="445"/>
      <c r="E2785" s="445"/>
      <c r="F2785" s="445"/>
      <c r="G2785" s="445"/>
      <c r="H2785" s="445"/>
      <c r="I2785" s="445"/>
      <c r="J2785" s="445"/>
      <c r="K2785" s="445"/>
      <c r="L2785" s="445"/>
      <c r="M2785" s="445"/>
      <c r="N2785" s="445"/>
      <c r="O2785" s="445"/>
      <c r="P2785" s="445"/>
    </row>
    <row r="2786" spans="1:16">
      <c r="A2786" s="595" t="s">
        <v>14882</v>
      </c>
      <c r="B2786" s="595" t="s">
        <v>17949</v>
      </c>
      <c r="C2786" s="445"/>
      <c r="D2786" s="445"/>
      <c r="E2786" s="445"/>
      <c r="F2786" s="445"/>
      <c r="G2786" s="445"/>
      <c r="H2786" s="445"/>
      <c r="I2786" s="445"/>
      <c r="J2786" s="445"/>
      <c r="K2786" s="445"/>
      <c r="L2786" s="445"/>
      <c r="M2786" s="445"/>
      <c r="N2786" s="445"/>
      <c r="O2786" s="445"/>
      <c r="P2786" s="445"/>
    </row>
    <row r="2787" spans="1:16">
      <c r="A2787" s="595" t="s">
        <v>17950</v>
      </c>
      <c r="B2787" s="595" t="s">
        <v>4893</v>
      </c>
      <c r="C2787" s="445" t="s">
        <v>5090</v>
      </c>
      <c r="D2787" s="445"/>
      <c r="E2787" s="445"/>
      <c r="F2787" s="445"/>
      <c r="G2787" s="445"/>
      <c r="H2787" s="445"/>
      <c r="I2787" s="445"/>
      <c r="J2787" s="445"/>
      <c r="K2787" s="445"/>
      <c r="L2787" s="445"/>
      <c r="M2787" s="445"/>
      <c r="N2787" s="445"/>
      <c r="O2787" s="445"/>
      <c r="P2787" s="445"/>
    </row>
    <row r="2788" spans="1:16">
      <c r="A2788" s="595" t="s">
        <v>17952</v>
      </c>
      <c r="B2788" s="595" t="s">
        <v>9975</v>
      </c>
      <c r="C2788" s="445"/>
      <c r="D2788" s="445"/>
      <c r="E2788" s="445"/>
      <c r="F2788" s="445"/>
      <c r="G2788" s="445"/>
      <c r="H2788" s="445"/>
      <c r="I2788" s="445"/>
      <c r="J2788" s="445"/>
      <c r="K2788" s="445"/>
      <c r="L2788" s="445"/>
      <c r="M2788" s="445"/>
      <c r="N2788" s="445"/>
      <c r="O2788" s="445"/>
      <c r="P2788" s="445"/>
    </row>
    <row r="2789" spans="1:16">
      <c r="A2789" s="595" t="s">
        <v>1681</v>
      </c>
      <c r="B2789" s="595" t="s">
        <v>3365</v>
      </c>
      <c r="C2789" s="445" t="s">
        <v>12729</v>
      </c>
      <c r="D2789" s="445" t="s">
        <v>17425</v>
      </c>
      <c r="E2789" s="445" t="s">
        <v>17953</v>
      </c>
      <c r="F2789" s="445"/>
      <c r="G2789" s="445"/>
      <c r="H2789" s="445"/>
      <c r="I2789" s="445"/>
      <c r="J2789" s="445"/>
      <c r="K2789" s="445"/>
      <c r="L2789" s="445"/>
      <c r="M2789" s="445"/>
      <c r="N2789" s="445"/>
      <c r="O2789" s="445"/>
      <c r="P2789" s="445"/>
    </row>
    <row r="2790" spans="1:16">
      <c r="A2790" s="595" t="s">
        <v>4993</v>
      </c>
      <c r="B2790" s="595" t="s">
        <v>8439</v>
      </c>
      <c r="C2790" s="595" t="s">
        <v>17955</v>
      </c>
      <c r="D2790" s="445"/>
      <c r="E2790" s="445"/>
      <c r="F2790" s="445"/>
      <c r="G2790" s="445"/>
      <c r="H2790" s="445"/>
      <c r="I2790" s="445"/>
      <c r="J2790" s="445"/>
      <c r="K2790" s="445"/>
      <c r="L2790" s="445"/>
      <c r="M2790" s="445"/>
      <c r="N2790" s="445"/>
      <c r="O2790" s="445"/>
      <c r="P2790" s="445"/>
    </row>
    <row r="2791" spans="1:16">
      <c r="A2791" s="595" t="s">
        <v>5045</v>
      </c>
      <c r="B2791" s="595" t="s">
        <v>11692</v>
      </c>
      <c r="C2791" s="595" t="s">
        <v>17009</v>
      </c>
      <c r="D2791" s="445" t="s">
        <v>12299</v>
      </c>
      <c r="E2791" s="445" t="s">
        <v>14082</v>
      </c>
      <c r="F2791" s="445"/>
      <c r="G2791" s="445"/>
      <c r="H2791" s="445"/>
      <c r="I2791" s="445"/>
      <c r="J2791" s="445"/>
      <c r="K2791" s="445"/>
      <c r="L2791" s="445"/>
      <c r="M2791" s="445"/>
      <c r="N2791" s="445"/>
      <c r="O2791" s="445"/>
      <c r="P2791" s="445"/>
    </row>
    <row r="2792" spans="1:16">
      <c r="A2792" s="595" t="s">
        <v>13174</v>
      </c>
      <c r="B2792" s="595" t="s">
        <v>15992</v>
      </c>
      <c r="C2792" s="595" t="s">
        <v>12788</v>
      </c>
      <c r="D2792" s="595" t="s">
        <v>2979</v>
      </c>
      <c r="E2792" s="595" t="s">
        <v>2641</v>
      </c>
      <c r="F2792" s="445" t="s">
        <v>16694</v>
      </c>
      <c r="G2792" s="445"/>
      <c r="H2792" s="445"/>
      <c r="I2792" s="445"/>
      <c r="J2792" s="445"/>
      <c r="K2792" s="445"/>
      <c r="L2792" s="445"/>
      <c r="M2792" s="445"/>
      <c r="N2792" s="445"/>
      <c r="O2792" s="445"/>
      <c r="P2792" s="445"/>
    </row>
    <row r="2793" spans="1:16">
      <c r="A2793" s="595" t="s">
        <v>14416</v>
      </c>
      <c r="B2793" s="595" t="s">
        <v>11904</v>
      </c>
      <c r="C2793" s="595" t="s">
        <v>7568</v>
      </c>
      <c r="D2793" s="445"/>
      <c r="E2793" s="445"/>
      <c r="F2793" s="445"/>
      <c r="G2793" s="445"/>
      <c r="H2793" s="445"/>
      <c r="I2793" s="445"/>
      <c r="J2793" s="445"/>
      <c r="K2793" s="445"/>
      <c r="L2793" s="445"/>
      <c r="M2793" s="445"/>
      <c r="N2793" s="445"/>
      <c r="O2793" s="445"/>
      <c r="P2793" s="445"/>
    </row>
    <row r="2794" spans="1:16">
      <c r="A2794" s="595" t="s">
        <v>9219</v>
      </c>
      <c r="B2794" s="595" t="s">
        <v>4841</v>
      </c>
      <c r="C2794" s="445"/>
      <c r="D2794" s="445"/>
      <c r="E2794" s="445"/>
      <c r="F2794" s="445"/>
      <c r="G2794" s="445"/>
      <c r="H2794" s="445"/>
      <c r="I2794" s="445"/>
      <c r="J2794" s="445"/>
      <c r="K2794" s="445"/>
      <c r="L2794" s="445"/>
      <c r="M2794" s="445"/>
      <c r="N2794" s="445"/>
      <c r="O2794" s="445"/>
      <c r="P2794" s="445"/>
    </row>
    <row r="2795" spans="1:16">
      <c r="A2795" s="595" t="s">
        <v>15535</v>
      </c>
      <c r="B2795" s="595" t="s">
        <v>7837</v>
      </c>
      <c r="C2795" s="445"/>
      <c r="D2795" s="445"/>
      <c r="E2795" s="445"/>
      <c r="F2795" s="445"/>
      <c r="G2795" s="445"/>
      <c r="H2795" s="445"/>
      <c r="I2795" s="445"/>
      <c r="J2795" s="445"/>
      <c r="K2795" s="445"/>
      <c r="L2795" s="445"/>
      <c r="M2795" s="445"/>
      <c r="N2795" s="445"/>
      <c r="O2795" s="445"/>
      <c r="P2795" s="445"/>
    </row>
    <row r="2796" spans="1:16">
      <c r="A2796" s="595" t="s">
        <v>1896</v>
      </c>
      <c r="B2796" s="595" t="s">
        <v>7116</v>
      </c>
      <c r="C2796" s="445"/>
      <c r="D2796" s="445"/>
      <c r="E2796" s="445"/>
      <c r="F2796" s="445"/>
      <c r="G2796" s="445"/>
      <c r="H2796" s="445"/>
      <c r="I2796" s="445"/>
      <c r="J2796" s="445"/>
      <c r="K2796" s="445"/>
      <c r="L2796" s="445"/>
      <c r="M2796" s="445"/>
      <c r="N2796" s="445"/>
      <c r="O2796" s="445"/>
      <c r="P2796" s="445"/>
    </row>
    <row r="2797" spans="1:16">
      <c r="A2797" s="595" t="s">
        <v>17956</v>
      </c>
      <c r="B2797" s="595" t="s">
        <v>17958</v>
      </c>
      <c r="C2797" s="445" t="s">
        <v>13159</v>
      </c>
      <c r="D2797" s="445"/>
      <c r="E2797" s="445"/>
      <c r="F2797" s="445"/>
      <c r="G2797" s="445"/>
      <c r="H2797" s="445"/>
      <c r="I2797" s="445"/>
      <c r="J2797" s="445"/>
      <c r="K2797" s="445"/>
      <c r="L2797" s="445"/>
      <c r="M2797" s="445"/>
      <c r="N2797" s="445"/>
      <c r="O2797" s="445"/>
      <c r="P2797" s="445"/>
    </row>
    <row r="2798" spans="1:16">
      <c r="A2798" s="595" t="s">
        <v>16121</v>
      </c>
      <c r="B2798" s="595" t="s">
        <v>7620</v>
      </c>
      <c r="C2798" s="595" t="s">
        <v>9553</v>
      </c>
      <c r="D2798" s="445" t="s">
        <v>14823</v>
      </c>
      <c r="E2798" s="445"/>
      <c r="F2798" s="445"/>
      <c r="G2798" s="445"/>
      <c r="H2798" s="445"/>
      <c r="I2798" s="445"/>
      <c r="J2798" s="445"/>
      <c r="K2798" s="445"/>
      <c r="L2798" s="445"/>
      <c r="M2798" s="445"/>
      <c r="N2798" s="445"/>
      <c r="O2798" s="445"/>
      <c r="P2798" s="445"/>
    </row>
    <row r="2799" spans="1:16">
      <c r="A2799" s="595" t="s">
        <v>11844</v>
      </c>
      <c r="B2799" s="595" t="s">
        <v>17960</v>
      </c>
      <c r="C2799" s="595" t="s">
        <v>1718</v>
      </c>
      <c r="D2799" s="445"/>
      <c r="E2799" s="445"/>
      <c r="F2799" s="445"/>
      <c r="G2799" s="445"/>
      <c r="H2799" s="445"/>
      <c r="I2799" s="445"/>
      <c r="J2799" s="445"/>
      <c r="K2799" s="445"/>
      <c r="L2799" s="445"/>
      <c r="M2799" s="445"/>
      <c r="N2799" s="445"/>
      <c r="O2799" s="445"/>
      <c r="P2799" s="445"/>
    </row>
    <row r="2800" spans="1:16">
      <c r="A2800" s="595" t="s">
        <v>17962</v>
      </c>
      <c r="B2800" s="595" t="s">
        <v>11550</v>
      </c>
      <c r="C2800" s="595" t="s">
        <v>17963</v>
      </c>
      <c r="D2800" s="445" t="s">
        <v>3103</v>
      </c>
      <c r="E2800" s="445" t="s">
        <v>17964</v>
      </c>
      <c r="F2800" s="445"/>
      <c r="G2800" s="445"/>
      <c r="H2800" s="445"/>
      <c r="I2800" s="445"/>
      <c r="J2800" s="445"/>
      <c r="K2800" s="445"/>
      <c r="L2800" s="445"/>
      <c r="M2800" s="445"/>
      <c r="N2800" s="445"/>
      <c r="O2800" s="445"/>
      <c r="P2800" s="445"/>
    </row>
    <row r="2801" spans="1:16">
      <c r="A2801" s="595" t="s">
        <v>17965</v>
      </c>
      <c r="B2801" s="595" t="s">
        <v>17392</v>
      </c>
      <c r="C2801" s="595" t="s">
        <v>17966</v>
      </c>
      <c r="D2801" s="595" t="s">
        <v>16440</v>
      </c>
      <c r="E2801" s="445"/>
      <c r="F2801" s="445"/>
      <c r="G2801" s="445"/>
      <c r="H2801" s="445"/>
      <c r="I2801" s="445"/>
      <c r="J2801" s="445"/>
      <c r="K2801" s="445"/>
      <c r="L2801" s="445"/>
      <c r="M2801" s="445"/>
      <c r="N2801" s="445"/>
      <c r="O2801" s="445"/>
      <c r="P2801" s="445"/>
    </row>
    <row r="2802" spans="1:16">
      <c r="A2802" s="595" t="s">
        <v>17967</v>
      </c>
      <c r="B2802" s="595" t="s">
        <v>14628</v>
      </c>
      <c r="C2802" s="595" t="s">
        <v>17968</v>
      </c>
      <c r="D2802" s="445"/>
      <c r="E2802" s="445"/>
      <c r="F2802" s="445"/>
      <c r="G2802" s="445"/>
      <c r="H2802" s="445"/>
      <c r="I2802" s="445"/>
      <c r="J2802" s="445"/>
      <c r="K2802" s="445"/>
      <c r="L2802" s="445"/>
      <c r="M2802" s="445"/>
      <c r="N2802" s="445"/>
      <c r="O2802" s="445"/>
      <c r="P2802" s="445"/>
    </row>
    <row r="2803" spans="1:16">
      <c r="A2803" s="595" t="s">
        <v>8495</v>
      </c>
      <c r="B2803" s="595" t="s">
        <v>13278</v>
      </c>
      <c r="C2803" s="445"/>
      <c r="D2803" s="445"/>
      <c r="E2803" s="445"/>
      <c r="F2803" s="445"/>
      <c r="G2803" s="445"/>
      <c r="H2803" s="445"/>
      <c r="I2803" s="445"/>
      <c r="J2803" s="445"/>
      <c r="K2803" s="445"/>
      <c r="L2803" s="445"/>
      <c r="M2803" s="445"/>
      <c r="N2803" s="445"/>
      <c r="O2803" s="445"/>
      <c r="P2803" s="445"/>
    </row>
    <row r="2804" spans="1:16">
      <c r="A2804" s="595" t="s">
        <v>10649</v>
      </c>
      <c r="B2804" s="595" t="s">
        <v>12577</v>
      </c>
      <c r="C2804" s="445" t="s">
        <v>16819</v>
      </c>
      <c r="D2804" s="445" t="s">
        <v>10819</v>
      </c>
      <c r="E2804" s="445" t="s">
        <v>17969</v>
      </c>
      <c r="F2804" s="445" t="s">
        <v>4349</v>
      </c>
      <c r="G2804" s="445"/>
      <c r="H2804" s="445"/>
      <c r="I2804" s="445"/>
      <c r="J2804" s="445"/>
      <c r="K2804" s="445"/>
      <c r="L2804" s="445"/>
      <c r="M2804" s="445"/>
      <c r="N2804" s="445"/>
      <c r="O2804" s="445"/>
      <c r="P2804" s="445"/>
    </row>
    <row r="2805" spans="1:16">
      <c r="A2805" s="595" t="s">
        <v>11774</v>
      </c>
      <c r="B2805" s="595" t="s">
        <v>3624</v>
      </c>
      <c r="C2805" s="595" t="s">
        <v>12581</v>
      </c>
      <c r="D2805" s="445"/>
      <c r="E2805" s="445"/>
      <c r="F2805" s="445"/>
      <c r="G2805" s="445"/>
      <c r="H2805" s="445"/>
      <c r="I2805" s="445"/>
      <c r="J2805" s="445"/>
      <c r="K2805" s="445"/>
      <c r="L2805" s="445"/>
      <c r="M2805" s="445"/>
      <c r="N2805" s="445"/>
      <c r="O2805" s="445"/>
      <c r="P2805" s="445"/>
    </row>
    <row r="2806" spans="1:16">
      <c r="A2806" s="595" t="s">
        <v>17796</v>
      </c>
      <c r="B2806" s="595" t="s">
        <v>17970</v>
      </c>
      <c r="C2806" s="595" t="s">
        <v>17971</v>
      </c>
      <c r="D2806" s="445" t="s">
        <v>17972</v>
      </c>
      <c r="E2806" s="445"/>
      <c r="F2806" s="445"/>
      <c r="G2806" s="445"/>
      <c r="H2806" s="445"/>
      <c r="I2806" s="445"/>
      <c r="J2806" s="445"/>
      <c r="K2806" s="445"/>
      <c r="L2806" s="445"/>
      <c r="M2806" s="445"/>
      <c r="N2806" s="445"/>
      <c r="O2806" s="445"/>
      <c r="P2806" s="445"/>
    </row>
    <row r="2807" spans="1:16">
      <c r="A2807" s="595" t="s">
        <v>17973</v>
      </c>
      <c r="B2807" s="595" t="s">
        <v>17974</v>
      </c>
      <c r="C2807" s="595" t="s">
        <v>1809</v>
      </c>
      <c r="D2807" s="595" t="s">
        <v>17975</v>
      </c>
      <c r="E2807" s="445" t="s">
        <v>15538</v>
      </c>
      <c r="F2807" s="445"/>
      <c r="G2807" s="445"/>
      <c r="H2807" s="445"/>
      <c r="I2807" s="445"/>
      <c r="J2807" s="445"/>
      <c r="K2807" s="445"/>
      <c r="L2807" s="445"/>
      <c r="M2807" s="445"/>
      <c r="N2807" s="445"/>
      <c r="O2807" s="445"/>
      <c r="P2807" s="445"/>
    </row>
    <row r="2808" spans="1:16">
      <c r="A2808" s="595" t="s">
        <v>17976</v>
      </c>
      <c r="B2808" s="595" t="s">
        <v>17977</v>
      </c>
      <c r="C2808" s="445"/>
      <c r="D2808" s="445"/>
      <c r="E2808" s="445"/>
      <c r="F2808" s="445"/>
      <c r="G2808" s="445"/>
      <c r="H2808" s="445"/>
      <c r="I2808" s="445"/>
      <c r="J2808" s="445"/>
      <c r="K2808" s="445"/>
      <c r="L2808" s="445"/>
      <c r="M2808" s="445"/>
      <c r="N2808" s="445"/>
      <c r="O2808" s="445"/>
      <c r="P2808" s="445"/>
    </row>
    <row r="2809" spans="1:16">
      <c r="A2809" s="595" t="s">
        <v>17978</v>
      </c>
      <c r="B2809" s="595" t="s">
        <v>3018</v>
      </c>
      <c r="C2809" s="445" t="s">
        <v>8447</v>
      </c>
      <c r="D2809" s="445"/>
      <c r="E2809" s="445"/>
      <c r="F2809" s="445"/>
      <c r="G2809" s="445"/>
      <c r="H2809" s="445"/>
      <c r="I2809" s="445"/>
      <c r="J2809" s="445"/>
      <c r="K2809" s="445"/>
      <c r="L2809" s="445"/>
      <c r="M2809" s="445"/>
      <c r="N2809" s="445"/>
      <c r="O2809" s="445"/>
      <c r="P2809" s="445"/>
    </row>
    <row r="2810" spans="1:16">
      <c r="A2810" s="595" t="s">
        <v>17979</v>
      </c>
      <c r="B2810" s="595" t="s">
        <v>13676</v>
      </c>
      <c r="C2810" s="445"/>
      <c r="D2810" s="445"/>
      <c r="E2810" s="445"/>
      <c r="F2810" s="445"/>
      <c r="G2810" s="445"/>
      <c r="H2810" s="445"/>
      <c r="I2810" s="445"/>
      <c r="J2810" s="445"/>
      <c r="K2810" s="445"/>
      <c r="L2810" s="445"/>
      <c r="M2810" s="445"/>
      <c r="N2810" s="445"/>
      <c r="O2810" s="445"/>
      <c r="P2810" s="445"/>
    </row>
    <row r="2811" spans="1:16">
      <c r="A2811" s="595" t="s">
        <v>9433</v>
      </c>
      <c r="B2811" s="595" t="s">
        <v>17980</v>
      </c>
      <c r="C2811" s="445" t="s">
        <v>11257</v>
      </c>
      <c r="D2811" s="445"/>
      <c r="E2811" s="445"/>
      <c r="F2811" s="445"/>
      <c r="G2811" s="445"/>
      <c r="H2811" s="445"/>
      <c r="I2811" s="445"/>
      <c r="J2811" s="445"/>
      <c r="K2811" s="445"/>
      <c r="L2811" s="445"/>
      <c r="M2811" s="445"/>
      <c r="N2811" s="445"/>
      <c r="O2811" s="445"/>
      <c r="P2811" s="445"/>
    </row>
    <row r="2812" spans="1:16">
      <c r="A2812" s="595" t="s">
        <v>17981</v>
      </c>
      <c r="B2812" s="595" t="s">
        <v>16346</v>
      </c>
      <c r="C2812" s="595" t="s">
        <v>939</v>
      </c>
      <c r="D2812" s="445" t="s">
        <v>7160</v>
      </c>
      <c r="E2812" s="445" t="s">
        <v>11233</v>
      </c>
      <c r="F2812" s="445"/>
      <c r="G2812" s="445"/>
      <c r="H2812" s="445"/>
      <c r="I2812" s="445"/>
      <c r="J2812" s="445"/>
      <c r="K2812" s="445"/>
      <c r="L2812" s="445"/>
      <c r="M2812" s="445"/>
      <c r="N2812" s="445"/>
      <c r="O2812" s="445"/>
      <c r="P2812" s="445"/>
    </row>
    <row r="2813" spans="1:16">
      <c r="A2813" s="595" t="s">
        <v>9041</v>
      </c>
      <c r="B2813" s="595" t="s">
        <v>14318</v>
      </c>
      <c r="C2813" s="595" t="s">
        <v>12442</v>
      </c>
      <c r="D2813" s="445"/>
      <c r="E2813" s="445"/>
      <c r="F2813" s="445"/>
      <c r="G2813" s="445"/>
      <c r="H2813" s="445"/>
      <c r="I2813" s="445"/>
      <c r="J2813" s="445"/>
      <c r="K2813" s="445"/>
      <c r="L2813" s="445"/>
      <c r="M2813" s="445"/>
      <c r="N2813" s="445"/>
      <c r="O2813" s="445"/>
      <c r="P2813" s="445"/>
    </row>
    <row r="2814" spans="1:16">
      <c r="A2814" s="595" t="s">
        <v>4889</v>
      </c>
      <c r="B2814" s="595" t="s">
        <v>17982</v>
      </c>
      <c r="C2814" s="595" t="s">
        <v>17983</v>
      </c>
      <c r="D2814" s="445" t="s">
        <v>2219</v>
      </c>
      <c r="E2814" s="445"/>
      <c r="F2814" s="445"/>
      <c r="G2814" s="445"/>
      <c r="H2814" s="445"/>
      <c r="I2814" s="445"/>
      <c r="J2814" s="445"/>
      <c r="K2814" s="445"/>
      <c r="L2814" s="445"/>
      <c r="M2814" s="445"/>
      <c r="N2814" s="445"/>
      <c r="O2814" s="445"/>
      <c r="P2814" s="445"/>
    </row>
    <row r="2815" spans="1:16">
      <c r="A2815" s="595" t="s">
        <v>9150</v>
      </c>
      <c r="B2815" s="595" t="s">
        <v>17984</v>
      </c>
      <c r="C2815" s="595" t="s">
        <v>17985</v>
      </c>
      <c r="D2815" s="445"/>
      <c r="E2815" s="445"/>
      <c r="F2815" s="445"/>
      <c r="G2815" s="445"/>
      <c r="H2815" s="445"/>
      <c r="I2815" s="445"/>
      <c r="J2815" s="445"/>
      <c r="K2815" s="445"/>
      <c r="L2815" s="445"/>
      <c r="M2815" s="445"/>
      <c r="N2815" s="445"/>
      <c r="O2815" s="445"/>
      <c r="P2815" s="445"/>
    </row>
    <row r="2816" spans="1:16">
      <c r="A2816" s="595" t="s">
        <v>7089</v>
      </c>
      <c r="B2816" s="595" t="s">
        <v>17986</v>
      </c>
      <c r="C2816" s="445"/>
      <c r="D2816" s="445"/>
      <c r="E2816" s="445"/>
      <c r="F2816" s="445"/>
      <c r="G2816" s="445"/>
      <c r="H2816" s="445"/>
      <c r="I2816" s="445"/>
      <c r="J2816" s="445"/>
      <c r="K2816" s="445"/>
      <c r="L2816" s="445"/>
      <c r="M2816" s="445"/>
      <c r="N2816" s="445"/>
      <c r="O2816" s="445"/>
      <c r="P2816" s="445"/>
    </row>
    <row r="2817" spans="1:16">
      <c r="A2817" s="595" t="s">
        <v>1172</v>
      </c>
      <c r="B2817" s="595" t="s">
        <v>13211</v>
      </c>
      <c r="C2817" s="445" t="s">
        <v>4445</v>
      </c>
      <c r="D2817" s="445"/>
      <c r="E2817" s="445"/>
      <c r="F2817" s="445"/>
      <c r="G2817" s="445"/>
      <c r="H2817" s="445"/>
      <c r="I2817" s="445"/>
      <c r="J2817" s="445"/>
      <c r="K2817" s="445"/>
      <c r="L2817" s="445"/>
      <c r="M2817" s="445"/>
      <c r="N2817" s="445"/>
      <c r="O2817" s="445"/>
      <c r="P2817" s="445"/>
    </row>
    <row r="2818" spans="1:16">
      <c r="A2818" s="595" t="s">
        <v>13836</v>
      </c>
      <c r="B2818" s="595" t="s">
        <v>14537</v>
      </c>
      <c r="C2818" s="595" t="s">
        <v>16698</v>
      </c>
      <c r="D2818" s="445" t="s">
        <v>17987</v>
      </c>
      <c r="E2818" s="445"/>
      <c r="F2818" s="445"/>
      <c r="G2818" s="445"/>
      <c r="H2818" s="445"/>
      <c r="I2818" s="445"/>
      <c r="J2818" s="445"/>
      <c r="K2818" s="445"/>
      <c r="L2818" s="445"/>
      <c r="M2818" s="445"/>
      <c r="N2818" s="445"/>
      <c r="O2818" s="445"/>
      <c r="P2818" s="445"/>
    </row>
    <row r="2819" spans="1:16">
      <c r="A2819" s="595" t="s">
        <v>17988</v>
      </c>
      <c r="B2819" s="595" t="s">
        <v>17989</v>
      </c>
      <c r="C2819" s="595" t="s">
        <v>17990</v>
      </c>
      <c r="D2819" s="445"/>
      <c r="E2819" s="445"/>
      <c r="F2819" s="445"/>
      <c r="G2819" s="445"/>
      <c r="H2819" s="445"/>
      <c r="I2819" s="445"/>
      <c r="J2819" s="445"/>
      <c r="K2819" s="445"/>
      <c r="L2819" s="445"/>
      <c r="M2819" s="445"/>
      <c r="N2819" s="445"/>
      <c r="O2819" s="445"/>
      <c r="P2819" s="445"/>
    </row>
    <row r="2820" spans="1:16">
      <c r="A2820" s="595" t="s">
        <v>17346</v>
      </c>
      <c r="B2820" s="595" t="s">
        <v>17036</v>
      </c>
      <c r="C2820" s="445"/>
      <c r="D2820" s="445"/>
      <c r="E2820" s="445"/>
      <c r="F2820" s="445"/>
      <c r="G2820" s="445"/>
      <c r="H2820" s="445"/>
      <c r="I2820" s="445"/>
      <c r="J2820" s="445"/>
      <c r="K2820" s="445"/>
      <c r="L2820" s="445"/>
      <c r="M2820" s="445"/>
      <c r="N2820" s="445"/>
      <c r="O2820" s="445"/>
      <c r="P2820" s="445"/>
    </row>
    <row r="2821" spans="1:16">
      <c r="A2821" s="595" t="s">
        <v>17991</v>
      </c>
      <c r="B2821" s="595" t="s">
        <v>13660</v>
      </c>
      <c r="C2821" s="445"/>
      <c r="D2821" s="445"/>
      <c r="E2821" s="445"/>
      <c r="F2821" s="445"/>
      <c r="G2821" s="445"/>
      <c r="H2821" s="445"/>
      <c r="I2821" s="445"/>
      <c r="J2821" s="445"/>
      <c r="K2821" s="445"/>
      <c r="L2821" s="445"/>
      <c r="M2821" s="445"/>
      <c r="N2821" s="445"/>
      <c r="O2821" s="445"/>
      <c r="P2821" s="445"/>
    </row>
    <row r="2822" spans="1:16">
      <c r="A2822" s="595" t="s">
        <v>17996</v>
      </c>
      <c r="B2822" s="595" t="s">
        <v>17772</v>
      </c>
      <c r="C2822" s="445"/>
      <c r="D2822" s="445"/>
      <c r="E2822" s="445"/>
      <c r="F2822" s="445"/>
      <c r="G2822" s="445"/>
      <c r="H2822" s="445"/>
      <c r="I2822" s="445"/>
      <c r="J2822" s="445"/>
      <c r="K2822" s="445"/>
      <c r="L2822" s="445"/>
      <c r="M2822" s="445"/>
      <c r="N2822" s="445"/>
      <c r="O2822" s="445"/>
      <c r="P2822" s="445"/>
    </row>
    <row r="2823" spans="1:16">
      <c r="A2823" s="595" t="s">
        <v>10183</v>
      </c>
      <c r="B2823" s="595" t="s">
        <v>9189</v>
      </c>
      <c r="C2823" s="445"/>
      <c r="D2823" s="445"/>
      <c r="E2823" s="445"/>
      <c r="F2823" s="445"/>
      <c r="G2823" s="445"/>
      <c r="H2823" s="445"/>
      <c r="I2823" s="445"/>
      <c r="J2823" s="445"/>
      <c r="K2823" s="445"/>
      <c r="L2823" s="445"/>
      <c r="M2823" s="445"/>
      <c r="N2823" s="445"/>
      <c r="O2823" s="445"/>
      <c r="P2823" s="445"/>
    </row>
    <row r="2824" spans="1:16">
      <c r="A2824" s="595" t="s">
        <v>8682</v>
      </c>
      <c r="B2824" s="595" t="s">
        <v>17998</v>
      </c>
      <c r="C2824" s="445"/>
      <c r="D2824" s="445"/>
      <c r="E2824" s="445"/>
      <c r="F2824" s="445"/>
      <c r="G2824" s="445"/>
      <c r="H2824" s="445"/>
      <c r="I2824" s="445"/>
      <c r="J2824" s="445"/>
      <c r="K2824" s="445"/>
      <c r="L2824" s="445"/>
      <c r="M2824" s="445"/>
      <c r="N2824" s="445"/>
      <c r="O2824" s="445"/>
      <c r="P2824" s="445"/>
    </row>
    <row r="2825" spans="1:16">
      <c r="A2825" s="595" t="s">
        <v>12672</v>
      </c>
      <c r="B2825" s="595" t="s">
        <v>4297</v>
      </c>
      <c r="C2825" s="445"/>
      <c r="D2825" s="445"/>
      <c r="E2825" s="445"/>
      <c r="F2825" s="445"/>
      <c r="G2825" s="445"/>
      <c r="H2825" s="445"/>
      <c r="I2825" s="445"/>
      <c r="J2825" s="445"/>
      <c r="K2825" s="445"/>
      <c r="L2825" s="445"/>
      <c r="M2825" s="445"/>
      <c r="N2825" s="445"/>
      <c r="O2825" s="445"/>
      <c r="P2825" s="445"/>
    </row>
    <row r="2826" spans="1:16">
      <c r="A2826" s="595" t="s">
        <v>18000</v>
      </c>
      <c r="B2826" s="595" t="s">
        <v>18001</v>
      </c>
      <c r="C2826" s="445"/>
      <c r="D2826" s="445"/>
      <c r="E2826" s="445"/>
      <c r="F2826" s="445"/>
      <c r="G2826" s="445"/>
      <c r="H2826" s="445"/>
      <c r="I2826" s="445"/>
      <c r="J2826" s="445"/>
      <c r="K2826" s="445"/>
      <c r="L2826" s="445"/>
      <c r="M2826" s="445"/>
      <c r="N2826" s="445"/>
      <c r="O2826" s="445"/>
      <c r="P2826" s="445"/>
    </row>
    <row r="2827" spans="1:16">
      <c r="A2827" s="595" t="s">
        <v>18002</v>
      </c>
      <c r="B2827" s="595" t="s">
        <v>18003</v>
      </c>
      <c r="C2827" s="445" t="s">
        <v>18004</v>
      </c>
      <c r="D2827" s="445"/>
      <c r="E2827" s="445"/>
      <c r="F2827" s="445"/>
      <c r="G2827" s="445"/>
      <c r="H2827" s="445"/>
      <c r="I2827" s="445"/>
      <c r="J2827" s="445"/>
      <c r="K2827" s="445"/>
      <c r="L2827" s="445"/>
      <c r="M2827" s="445"/>
      <c r="N2827" s="445"/>
      <c r="O2827" s="445"/>
      <c r="P2827" s="445"/>
    </row>
    <row r="2828" spans="1:16">
      <c r="A2828" s="595" t="s">
        <v>17136</v>
      </c>
      <c r="B2828" s="595" t="s">
        <v>18005</v>
      </c>
      <c r="C2828" s="595" t="s">
        <v>8972</v>
      </c>
      <c r="D2828" s="445" t="s">
        <v>15976</v>
      </c>
      <c r="E2828" s="445" t="s">
        <v>1529</v>
      </c>
      <c r="F2828" s="445"/>
      <c r="G2828" s="445"/>
      <c r="H2828" s="445"/>
      <c r="I2828" s="445"/>
      <c r="J2828" s="445"/>
      <c r="K2828" s="445"/>
      <c r="L2828" s="445"/>
      <c r="M2828" s="445"/>
      <c r="N2828" s="445"/>
      <c r="O2828" s="445"/>
      <c r="P2828" s="445"/>
    </row>
    <row r="2829" spans="1:16">
      <c r="A2829" s="595" t="s">
        <v>18006</v>
      </c>
      <c r="B2829" s="595" t="s">
        <v>18007</v>
      </c>
      <c r="C2829" s="595" t="s">
        <v>18008</v>
      </c>
      <c r="D2829" s="595" t="s">
        <v>16400</v>
      </c>
      <c r="E2829" s="595" t="s">
        <v>843</v>
      </c>
      <c r="F2829" s="445"/>
      <c r="G2829" s="445"/>
      <c r="H2829" s="445"/>
      <c r="I2829" s="445"/>
      <c r="J2829" s="445"/>
      <c r="K2829" s="445"/>
      <c r="L2829" s="445"/>
      <c r="M2829" s="445"/>
      <c r="N2829" s="445"/>
      <c r="O2829" s="445"/>
      <c r="P2829" s="445"/>
    </row>
    <row r="2830" spans="1:16">
      <c r="A2830" s="595" t="s">
        <v>18010</v>
      </c>
      <c r="B2830" s="595" t="s">
        <v>16049</v>
      </c>
      <c r="C2830" s="595" t="s">
        <v>6829</v>
      </c>
      <c r="D2830" s="595" t="s">
        <v>18011</v>
      </c>
      <c r="E2830" s="445"/>
      <c r="F2830" s="445"/>
      <c r="G2830" s="445"/>
      <c r="H2830" s="445"/>
      <c r="I2830" s="445"/>
      <c r="J2830" s="445"/>
      <c r="K2830" s="445"/>
      <c r="L2830" s="445"/>
      <c r="M2830" s="445"/>
      <c r="N2830" s="445"/>
      <c r="O2830" s="445"/>
      <c r="P2830" s="445"/>
    </row>
    <row r="2831" spans="1:16">
      <c r="A2831" s="595" t="s">
        <v>14446</v>
      </c>
      <c r="B2831" s="595" t="s">
        <v>10034</v>
      </c>
      <c r="C2831" s="595" t="s">
        <v>18012</v>
      </c>
      <c r="D2831" s="445"/>
      <c r="E2831" s="445"/>
      <c r="F2831" s="445"/>
      <c r="G2831" s="445"/>
      <c r="H2831" s="445"/>
      <c r="I2831" s="445"/>
      <c r="J2831" s="445"/>
      <c r="K2831" s="445"/>
      <c r="L2831" s="445"/>
      <c r="M2831" s="445"/>
      <c r="N2831" s="445"/>
      <c r="O2831" s="445"/>
      <c r="P2831" s="445"/>
    </row>
    <row r="2832" spans="1:16">
      <c r="A2832" s="595" t="s">
        <v>18013</v>
      </c>
      <c r="B2832" s="595" t="s">
        <v>13944</v>
      </c>
      <c r="C2832" s="445"/>
      <c r="D2832" s="445"/>
      <c r="E2832" s="445"/>
      <c r="F2832" s="445"/>
      <c r="G2832" s="445"/>
      <c r="H2832" s="445"/>
      <c r="I2832" s="445"/>
      <c r="J2832" s="445"/>
      <c r="K2832" s="445"/>
      <c r="L2832" s="445"/>
      <c r="M2832" s="445"/>
      <c r="N2832" s="445"/>
      <c r="O2832" s="445"/>
      <c r="P2832" s="445"/>
    </row>
    <row r="2833" spans="1:16">
      <c r="A2833" s="595" t="s">
        <v>1500</v>
      </c>
      <c r="B2833" s="595" t="s">
        <v>3982</v>
      </c>
      <c r="C2833" s="445"/>
      <c r="D2833" s="445"/>
      <c r="E2833" s="445"/>
      <c r="F2833" s="445"/>
      <c r="G2833" s="445"/>
      <c r="H2833" s="445"/>
      <c r="I2833" s="445"/>
      <c r="J2833" s="445"/>
      <c r="K2833" s="445"/>
      <c r="L2833" s="445"/>
      <c r="M2833" s="445"/>
      <c r="N2833" s="445"/>
      <c r="O2833" s="445"/>
      <c r="P2833" s="445"/>
    </row>
    <row r="2834" spans="1:16">
      <c r="A2834" s="595" t="s">
        <v>18014</v>
      </c>
      <c r="B2834" s="595" t="s">
        <v>13307</v>
      </c>
      <c r="C2834" s="445"/>
      <c r="D2834" s="445"/>
      <c r="E2834" s="445"/>
      <c r="F2834" s="445"/>
      <c r="G2834" s="445"/>
      <c r="H2834" s="445"/>
      <c r="I2834" s="445"/>
      <c r="J2834" s="445"/>
      <c r="K2834" s="445"/>
      <c r="L2834" s="445"/>
      <c r="M2834" s="445"/>
      <c r="N2834" s="445"/>
      <c r="O2834" s="445"/>
      <c r="P2834" s="445"/>
    </row>
    <row r="2835" spans="1:16">
      <c r="A2835" s="595" t="s">
        <v>666</v>
      </c>
      <c r="B2835" s="595" t="s">
        <v>12695</v>
      </c>
      <c r="C2835" s="445"/>
      <c r="D2835" s="445"/>
      <c r="E2835" s="445"/>
      <c r="F2835" s="445"/>
      <c r="G2835" s="445"/>
      <c r="H2835" s="445"/>
      <c r="I2835" s="445"/>
      <c r="J2835" s="445"/>
      <c r="K2835" s="445"/>
      <c r="L2835" s="445"/>
      <c r="M2835" s="445"/>
      <c r="N2835" s="445"/>
      <c r="O2835" s="445"/>
      <c r="P2835" s="445"/>
    </row>
    <row r="2836" spans="1:16">
      <c r="A2836" s="595" t="s">
        <v>18015</v>
      </c>
      <c r="B2836" s="595" t="s">
        <v>4210</v>
      </c>
      <c r="C2836" s="445"/>
      <c r="D2836" s="445"/>
      <c r="E2836" s="445"/>
      <c r="F2836" s="445"/>
      <c r="G2836" s="445"/>
      <c r="H2836" s="445"/>
      <c r="I2836" s="445"/>
      <c r="J2836" s="445"/>
      <c r="K2836" s="445"/>
      <c r="L2836" s="445"/>
      <c r="M2836" s="445"/>
      <c r="N2836" s="445"/>
      <c r="O2836" s="445"/>
      <c r="P2836" s="445"/>
    </row>
    <row r="2837" spans="1:16">
      <c r="A2837" s="595" t="s">
        <v>18016</v>
      </c>
      <c r="B2837" s="595" t="s">
        <v>16623</v>
      </c>
      <c r="C2837" s="445"/>
      <c r="D2837" s="445"/>
      <c r="E2837" s="445"/>
      <c r="F2837" s="445"/>
      <c r="G2837" s="445"/>
      <c r="H2837" s="445"/>
      <c r="I2837" s="445"/>
      <c r="J2837" s="445"/>
      <c r="K2837" s="445"/>
      <c r="L2837" s="445"/>
      <c r="M2837" s="445"/>
      <c r="N2837" s="445"/>
      <c r="O2837" s="445"/>
      <c r="P2837" s="445"/>
    </row>
    <row r="2838" spans="1:16">
      <c r="A2838" s="595" t="s">
        <v>14131</v>
      </c>
      <c r="B2838" s="595" t="s">
        <v>9064</v>
      </c>
      <c r="C2838" s="445"/>
      <c r="D2838" s="445"/>
      <c r="E2838" s="445"/>
      <c r="F2838" s="445"/>
      <c r="G2838" s="445"/>
      <c r="H2838" s="445"/>
      <c r="I2838" s="445"/>
      <c r="J2838" s="445"/>
      <c r="K2838" s="445"/>
      <c r="L2838" s="445"/>
      <c r="M2838" s="445"/>
      <c r="N2838" s="445"/>
      <c r="O2838" s="445"/>
      <c r="P2838" s="445"/>
    </row>
    <row r="2839" spans="1:16">
      <c r="A2839" s="595" t="s">
        <v>6420</v>
      </c>
      <c r="B2839" s="595" t="s">
        <v>16228</v>
      </c>
      <c r="C2839" s="445"/>
      <c r="D2839" s="445"/>
      <c r="E2839" s="445"/>
      <c r="F2839" s="445"/>
      <c r="G2839" s="445"/>
      <c r="H2839" s="445"/>
      <c r="I2839" s="445"/>
      <c r="J2839" s="445"/>
      <c r="K2839" s="445"/>
      <c r="L2839" s="445"/>
      <c r="M2839" s="445"/>
      <c r="N2839" s="445"/>
      <c r="O2839" s="445"/>
      <c r="P2839" s="445"/>
    </row>
    <row r="2840" spans="1:16">
      <c r="A2840" s="595" t="s">
        <v>18017</v>
      </c>
      <c r="B2840" s="595" t="s">
        <v>5084</v>
      </c>
      <c r="C2840" s="445"/>
      <c r="D2840" s="445"/>
      <c r="E2840" s="445"/>
      <c r="F2840" s="445"/>
      <c r="G2840" s="445"/>
      <c r="H2840" s="445"/>
      <c r="I2840" s="445"/>
      <c r="J2840" s="445"/>
      <c r="K2840" s="445"/>
      <c r="L2840" s="445"/>
      <c r="M2840" s="445"/>
      <c r="N2840" s="445"/>
      <c r="O2840" s="445"/>
      <c r="P2840" s="445"/>
    </row>
    <row r="2841" spans="1:16">
      <c r="A2841" s="595" t="s">
        <v>18018</v>
      </c>
      <c r="B2841" s="595" t="s">
        <v>18020</v>
      </c>
      <c r="C2841" s="445" t="s">
        <v>18022</v>
      </c>
      <c r="D2841" s="445"/>
      <c r="E2841" s="445"/>
      <c r="F2841" s="445"/>
      <c r="G2841" s="445"/>
      <c r="H2841" s="445"/>
      <c r="I2841" s="445"/>
      <c r="J2841" s="445"/>
      <c r="K2841" s="445"/>
      <c r="L2841" s="445"/>
      <c r="M2841" s="445"/>
      <c r="N2841" s="445"/>
      <c r="O2841" s="445"/>
      <c r="P2841" s="445"/>
    </row>
    <row r="2842" spans="1:16">
      <c r="A2842" s="595" t="s">
        <v>18023</v>
      </c>
      <c r="B2842" s="595" t="s">
        <v>18024</v>
      </c>
      <c r="C2842" s="445"/>
      <c r="D2842" s="445"/>
      <c r="E2842" s="445"/>
      <c r="F2842" s="445"/>
      <c r="G2842" s="445"/>
      <c r="H2842" s="445"/>
      <c r="I2842" s="445"/>
      <c r="J2842" s="445"/>
      <c r="K2842" s="445"/>
      <c r="L2842" s="445"/>
      <c r="M2842" s="445"/>
      <c r="N2842" s="445"/>
      <c r="O2842" s="445"/>
      <c r="P2842" s="445"/>
    </row>
    <row r="2843" spans="1:16">
      <c r="A2843" s="595" t="s">
        <v>18025</v>
      </c>
      <c r="B2843" s="595" t="s">
        <v>18027</v>
      </c>
      <c r="C2843" s="445" t="s">
        <v>6080</v>
      </c>
      <c r="D2843" s="445"/>
      <c r="E2843" s="445"/>
      <c r="F2843" s="445"/>
      <c r="G2843" s="445"/>
      <c r="H2843" s="445"/>
      <c r="I2843" s="445"/>
      <c r="J2843" s="445"/>
      <c r="K2843" s="445"/>
      <c r="L2843" s="445"/>
      <c r="M2843" s="445"/>
      <c r="N2843" s="445"/>
      <c r="O2843" s="445"/>
      <c r="P2843" s="445"/>
    </row>
    <row r="2844" spans="1:16">
      <c r="A2844" s="595" t="s">
        <v>5701</v>
      </c>
      <c r="B2844" s="595" t="s">
        <v>10755</v>
      </c>
      <c r="C2844" s="445"/>
      <c r="D2844" s="445"/>
      <c r="E2844" s="445"/>
      <c r="F2844" s="445"/>
      <c r="G2844" s="445"/>
      <c r="H2844" s="445"/>
      <c r="I2844" s="445"/>
      <c r="J2844" s="445"/>
      <c r="K2844" s="445"/>
      <c r="L2844" s="445"/>
      <c r="M2844" s="445"/>
      <c r="N2844" s="445"/>
      <c r="O2844" s="445"/>
      <c r="P2844" s="445"/>
    </row>
    <row r="2845" spans="1:16">
      <c r="A2845" s="595" t="s">
        <v>18028</v>
      </c>
      <c r="B2845" s="595" t="s">
        <v>12581</v>
      </c>
      <c r="C2845" s="445"/>
      <c r="D2845" s="445"/>
      <c r="E2845" s="445"/>
      <c r="F2845" s="445"/>
      <c r="G2845" s="445"/>
      <c r="H2845" s="445"/>
      <c r="I2845" s="445"/>
      <c r="J2845" s="445"/>
      <c r="K2845" s="445"/>
      <c r="L2845" s="445"/>
      <c r="M2845" s="445"/>
      <c r="N2845" s="445"/>
      <c r="O2845" s="445"/>
      <c r="P2845" s="445"/>
    </row>
    <row r="2846" spans="1:16">
      <c r="A2846" s="595" t="s">
        <v>18030</v>
      </c>
      <c r="B2846" s="595" t="s">
        <v>16046</v>
      </c>
      <c r="C2846" s="445" t="s">
        <v>18031</v>
      </c>
      <c r="D2846" s="445"/>
      <c r="E2846" s="445"/>
      <c r="F2846" s="445"/>
      <c r="G2846" s="445"/>
      <c r="H2846" s="445"/>
      <c r="I2846" s="445"/>
      <c r="J2846" s="445"/>
      <c r="K2846" s="445"/>
      <c r="L2846" s="445"/>
      <c r="M2846" s="445"/>
      <c r="N2846" s="445"/>
      <c r="O2846" s="445"/>
      <c r="P2846" s="445"/>
    </row>
    <row r="2847" spans="1:16">
      <c r="A2847" s="595" t="s">
        <v>11245</v>
      </c>
      <c r="B2847" s="595" t="s">
        <v>13123</v>
      </c>
      <c r="C2847" s="445"/>
      <c r="D2847" s="445"/>
      <c r="E2847" s="445"/>
      <c r="F2847" s="445"/>
      <c r="G2847" s="445"/>
      <c r="H2847" s="445"/>
      <c r="I2847" s="445"/>
      <c r="J2847" s="445"/>
      <c r="K2847" s="445"/>
      <c r="L2847" s="445"/>
      <c r="M2847" s="445"/>
      <c r="N2847" s="445"/>
      <c r="O2847" s="445"/>
      <c r="P2847" s="445"/>
    </row>
    <row r="2848" spans="1:16">
      <c r="A2848" s="595" t="s">
        <v>18032</v>
      </c>
      <c r="B2848" s="595" t="s">
        <v>3340</v>
      </c>
      <c r="C2848" s="445" t="s">
        <v>55</v>
      </c>
      <c r="D2848" s="445"/>
      <c r="E2848" s="445"/>
      <c r="F2848" s="445"/>
      <c r="G2848" s="445"/>
      <c r="H2848" s="445"/>
      <c r="I2848" s="445"/>
      <c r="J2848" s="445"/>
      <c r="K2848" s="445"/>
      <c r="L2848" s="445"/>
      <c r="M2848" s="445"/>
      <c r="N2848" s="445"/>
      <c r="O2848" s="445"/>
      <c r="P2848" s="445"/>
    </row>
    <row r="2849" spans="1:16">
      <c r="A2849" s="595" t="s">
        <v>7624</v>
      </c>
      <c r="B2849" s="595" t="s">
        <v>12728</v>
      </c>
      <c r="C2849" s="445"/>
      <c r="D2849" s="445"/>
      <c r="E2849" s="445"/>
      <c r="F2849" s="445"/>
      <c r="G2849" s="445"/>
      <c r="H2849" s="445"/>
      <c r="I2849" s="445"/>
      <c r="J2849" s="445"/>
      <c r="K2849" s="445"/>
      <c r="L2849" s="445"/>
      <c r="M2849" s="445"/>
      <c r="N2849" s="445"/>
      <c r="O2849" s="445"/>
      <c r="P2849" s="445"/>
    </row>
    <row r="2850" spans="1:16">
      <c r="A2850" s="595" t="s">
        <v>18033</v>
      </c>
      <c r="B2850" s="595" t="s">
        <v>3937</v>
      </c>
      <c r="C2850" s="445"/>
      <c r="D2850" s="445"/>
      <c r="E2850" s="445"/>
      <c r="F2850" s="445"/>
      <c r="G2850" s="445"/>
      <c r="H2850" s="445"/>
      <c r="I2850" s="445"/>
      <c r="J2850" s="445"/>
      <c r="K2850" s="445"/>
      <c r="L2850" s="445"/>
      <c r="M2850" s="445"/>
      <c r="N2850" s="445"/>
      <c r="O2850" s="445"/>
      <c r="P2850" s="445"/>
    </row>
    <row r="2851" spans="1:16">
      <c r="A2851" s="595" t="s">
        <v>18034</v>
      </c>
      <c r="B2851" s="595" t="s">
        <v>18035</v>
      </c>
      <c r="C2851" s="445" t="s">
        <v>18036</v>
      </c>
      <c r="D2851" s="445"/>
      <c r="E2851" s="445"/>
      <c r="F2851" s="445"/>
      <c r="G2851" s="445"/>
      <c r="H2851" s="445"/>
      <c r="I2851" s="445"/>
      <c r="J2851" s="445"/>
      <c r="K2851" s="445"/>
      <c r="L2851" s="445"/>
      <c r="M2851" s="445"/>
      <c r="N2851" s="445"/>
      <c r="O2851" s="445"/>
      <c r="P2851" s="445"/>
    </row>
    <row r="2852" spans="1:16">
      <c r="A2852" s="595" t="s">
        <v>18037</v>
      </c>
      <c r="B2852" s="595" t="s">
        <v>13550</v>
      </c>
      <c r="C2852" s="445"/>
      <c r="D2852" s="445"/>
      <c r="E2852" s="445"/>
      <c r="F2852" s="445"/>
      <c r="G2852" s="445"/>
      <c r="H2852" s="445"/>
      <c r="I2852" s="445"/>
      <c r="J2852" s="445"/>
      <c r="K2852" s="445"/>
      <c r="L2852" s="445"/>
      <c r="M2852" s="445"/>
      <c r="N2852" s="445"/>
      <c r="O2852" s="445"/>
      <c r="P2852" s="445"/>
    </row>
    <row r="2853" spans="1:16">
      <c r="A2853" s="595" t="s">
        <v>15981</v>
      </c>
      <c r="B2853" s="595" t="s">
        <v>14894</v>
      </c>
      <c r="C2853" s="445"/>
      <c r="D2853" s="445"/>
      <c r="E2853" s="445"/>
      <c r="F2853" s="445"/>
      <c r="G2853" s="445"/>
      <c r="H2853" s="445"/>
      <c r="I2853" s="445"/>
      <c r="J2853" s="445"/>
      <c r="K2853" s="445"/>
      <c r="L2853" s="445"/>
      <c r="M2853" s="445"/>
      <c r="N2853" s="445"/>
      <c r="O2853" s="445"/>
      <c r="P2853" s="445"/>
    </row>
    <row r="2854" spans="1:16">
      <c r="A2854" s="595" t="s">
        <v>18039</v>
      </c>
      <c r="B2854" s="595" t="s">
        <v>18040</v>
      </c>
      <c r="C2854" s="445"/>
      <c r="D2854" s="445"/>
      <c r="E2854" s="445"/>
      <c r="F2854" s="445"/>
      <c r="G2854" s="445"/>
      <c r="H2854" s="445"/>
      <c r="I2854" s="445"/>
      <c r="J2854" s="445"/>
      <c r="K2854" s="445"/>
      <c r="L2854" s="445"/>
      <c r="M2854" s="445"/>
      <c r="N2854" s="445"/>
      <c r="O2854" s="445"/>
      <c r="P2854" s="445"/>
    </row>
    <row r="2855" spans="1:16">
      <c r="A2855" s="595" t="s">
        <v>18041</v>
      </c>
      <c r="B2855" s="595" t="s">
        <v>12845</v>
      </c>
      <c r="C2855" s="445" t="s">
        <v>18042</v>
      </c>
      <c r="D2855" s="445"/>
      <c r="E2855" s="445"/>
      <c r="F2855" s="445"/>
      <c r="G2855" s="445"/>
      <c r="H2855" s="445"/>
      <c r="I2855" s="445"/>
      <c r="J2855" s="445"/>
      <c r="K2855" s="445"/>
      <c r="L2855" s="445"/>
      <c r="M2855" s="445"/>
      <c r="N2855" s="445"/>
      <c r="O2855" s="445"/>
      <c r="P2855" s="445"/>
    </row>
    <row r="2856" spans="1:16">
      <c r="A2856" s="595" t="s">
        <v>18043</v>
      </c>
      <c r="B2856" s="595" t="s">
        <v>18044</v>
      </c>
      <c r="C2856" s="445"/>
      <c r="D2856" s="445"/>
      <c r="E2856" s="445"/>
      <c r="F2856" s="445"/>
      <c r="G2856" s="445"/>
      <c r="H2856" s="445"/>
      <c r="I2856" s="445"/>
      <c r="J2856" s="445"/>
      <c r="K2856" s="445"/>
      <c r="L2856" s="445"/>
      <c r="M2856" s="445"/>
      <c r="N2856" s="445"/>
      <c r="O2856" s="445"/>
      <c r="P2856" s="445"/>
    </row>
    <row r="2857" spans="1:16">
      <c r="A2857" s="595" t="s">
        <v>13124</v>
      </c>
      <c r="B2857" s="595" t="s">
        <v>18045</v>
      </c>
      <c r="C2857" s="445"/>
      <c r="D2857" s="445"/>
      <c r="E2857" s="445"/>
      <c r="F2857" s="445"/>
      <c r="G2857" s="445"/>
      <c r="H2857" s="445"/>
      <c r="I2857" s="445"/>
      <c r="J2857" s="445"/>
      <c r="K2857" s="445"/>
      <c r="L2857" s="445"/>
      <c r="M2857" s="445"/>
      <c r="N2857" s="445"/>
      <c r="O2857" s="445"/>
      <c r="P2857" s="445"/>
    </row>
    <row r="2858" spans="1:16">
      <c r="A2858" s="595" t="s">
        <v>18047</v>
      </c>
      <c r="B2858" s="595" t="s">
        <v>13840</v>
      </c>
      <c r="C2858" s="445" t="s">
        <v>12343</v>
      </c>
      <c r="D2858" s="445" t="s">
        <v>18048</v>
      </c>
      <c r="E2858" s="445"/>
      <c r="F2858" s="445"/>
      <c r="G2858" s="445"/>
      <c r="H2858" s="445"/>
      <c r="I2858" s="445"/>
      <c r="J2858" s="445"/>
      <c r="K2858" s="445"/>
      <c r="L2858" s="445"/>
      <c r="M2858" s="445"/>
      <c r="N2858" s="445"/>
      <c r="O2858" s="445"/>
      <c r="P2858" s="445"/>
    </row>
    <row r="2859" spans="1:16">
      <c r="A2859" s="595" t="s">
        <v>18049</v>
      </c>
      <c r="B2859" s="595" t="s">
        <v>12474</v>
      </c>
      <c r="C2859" s="445"/>
      <c r="D2859" s="445"/>
      <c r="E2859" s="445"/>
      <c r="F2859" s="445"/>
      <c r="G2859" s="445"/>
      <c r="H2859" s="445"/>
      <c r="I2859" s="445"/>
      <c r="J2859" s="445"/>
      <c r="K2859" s="445"/>
      <c r="L2859" s="445"/>
      <c r="M2859" s="445"/>
      <c r="N2859" s="445"/>
      <c r="O2859" s="445"/>
      <c r="P2859" s="445"/>
    </row>
    <row r="2860" spans="1:16">
      <c r="A2860" s="595" t="s">
        <v>345</v>
      </c>
      <c r="B2860" s="595" t="s">
        <v>11368</v>
      </c>
      <c r="C2860" s="445" t="s">
        <v>7747</v>
      </c>
      <c r="D2860" s="445"/>
      <c r="E2860" s="445"/>
      <c r="F2860" s="445"/>
      <c r="G2860" s="445"/>
      <c r="H2860" s="445"/>
      <c r="I2860" s="445"/>
      <c r="J2860" s="445"/>
      <c r="K2860" s="445"/>
      <c r="L2860" s="445"/>
      <c r="M2860" s="445"/>
      <c r="N2860" s="445"/>
      <c r="O2860" s="445"/>
      <c r="P2860" s="445"/>
    </row>
    <row r="2861" spans="1:16">
      <c r="A2861" s="595" t="s">
        <v>16670</v>
      </c>
      <c r="B2861" s="595" t="s">
        <v>6061</v>
      </c>
      <c r="C2861" s="445"/>
      <c r="D2861" s="445"/>
      <c r="E2861" s="445"/>
      <c r="F2861" s="445"/>
      <c r="G2861" s="445"/>
      <c r="H2861" s="445"/>
      <c r="I2861" s="445"/>
      <c r="J2861" s="445"/>
      <c r="K2861" s="445"/>
      <c r="L2861" s="445"/>
      <c r="M2861" s="445"/>
      <c r="N2861" s="445"/>
      <c r="O2861" s="445"/>
      <c r="P2861" s="445"/>
    </row>
    <row r="2862" spans="1:16">
      <c r="A2862" s="595" t="s">
        <v>18050</v>
      </c>
      <c r="B2862" s="595" t="s">
        <v>9170</v>
      </c>
      <c r="C2862" s="445"/>
      <c r="D2862" s="445"/>
      <c r="E2862" s="445"/>
      <c r="F2862" s="445"/>
      <c r="G2862" s="445"/>
      <c r="H2862" s="445"/>
      <c r="I2862" s="445"/>
      <c r="J2862" s="445"/>
      <c r="K2862" s="445"/>
      <c r="L2862" s="445"/>
      <c r="M2862" s="445"/>
      <c r="N2862" s="445"/>
      <c r="O2862" s="445"/>
      <c r="P2862" s="445"/>
    </row>
    <row r="2863" spans="1:16">
      <c r="A2863" s="595" t="s">
        <v>18052</v>
      </c>
      <c r="B2863" s="595" t="s">
        <v>18054</v>
      </c>
      <c r="C2863" s="445" t="s">
        <v>18056</v>
      </c>
      <c r="D2863" s="445" t="s">
        <v>18058</v>
      </c>
      <c r="E2863" s="445"/>
      <c r="F2863" s="445"/>
      <c r="G2863" s="445"/>
      <c r="H2863" s="445"/>
      <c r="I2863" s="445"/>
      <c r="J2863" s="445"/>
      <c r="K2863" s="445"/>
      <c r="L2863" s="445"/>
      <c r="M2863" s="445"/>
      <c r="N2863" s="445"/>
      <c r="O2863" s="445"/>
      <c r="P2863" s="445"/>
    </row>
    <row r="2864" spans="1:16">
      <c r="A2864" s="595" t="s">
        <v>8413</v>
      </c>
      <c r="B2864" s="595" t="s">
        <v>17302</v>
      </c>
      <c r="C2864" s="595" t="s">
        <v>14650</v>
      </c>
      <c r="D2864" s="595" t="s">
        <v>8660</v>
      </c>
      <c r="E2864" s="445" t="s">
        <v>12043</v>
      </c>
      <c r="F2864" s="445"/>
      <c r="G2864" s="445"/>
      <c r="H2864" s="445"/>
      <c r="I2864" s="445"/>
      <c r="J2864" s="445"/>
      <c r="K2864" s="445"/>
      <c r="L2864" s="445"/>
      <c r="M2864" s="445"/>
      <c r="N2864" s="445"/>
      <c r="O2864" s="445"/>
      <c r="P2864" s="445"/>
    </row>
    <row r="2865" spans="1:16">
      <c r="A2865" s="595" t="s">
        <v>16672</v>
      </c>
      <c r="B2865" s="595" t="s">
        <v>16448</v>
      </c>
      <c r="C2865" s="595" t="s">
        <v>14668</v>
      </c>
      <c r="D2865" s="595" t="s">
        <v>18059</v>
      </c>
      <c r="E2865" s="595" t="s">
        <v>16325</v>
      </c>
      <c r="F2865" s="445" t="s">
        <v>18058</v>
      </c>
      <c r="G2865" s="445"/>
      <c r="H2865" s="445"/>
      <c r="I2865" s="445"/>
      <c r="J2865" s="445"/>
      <c r="K2865" s="445"/>
      <c r="L2865" s="445"/>
      <c r="M2865" s="445"/>
      <c r="N2865" s="445"/>
      <c r="O2865" s="445"/>
      <c r="P2865" s="445"/>
    </row>
    <row r="2866" spans="1:16">
      <c r="A2866" s="595" t="s">
        <v>15374</v>
      </c>
      <c r="B2866" s="595" t="s">
        <v>7803</v>
      </c>
      <c r="C2866" s="445"/>
      <c r="D2866" s="445"/>
      <c r="E2866" s="445"/>
      <c r="F2866" s="445"/>
      <c r="G2866" s="445"/>
      <c r="H2866" s="445"/>
      <c r="I2866" s="445"/>
      <c r="J2866" s="445"/>
      <c r="K2866" s="445"/>
      <c r="L2866" s="445"/>
      <c r="M2866" s="445"/>
      <c r="N2866" s="445"/>
      <c r="O2866" s="445"/>
      <c r="P2866" s="445"/>
    </row>
    <row r="2867" spans="1:16">
      <c r="A2867" s="595" t="s">
        <v>4876</v>
      </c>
      <c r="B2867" s="595" t="s">
        <v>7123</v>
      </c>
      <c r="C2867" s="445" t="s">
        <v>18058</v>
      </c>
      <c r="D2867" s="445"/>
      <c r="E2867" s="445"/>
      <c r="F2867" s="445"/>
      <c r="G2867" s="445"/>
      <c r="H2867" s="445"/>
      <c r="I2867" s="445"/>
      <c r="J2867" s="445"/>
      <c r="K2867" s="445"/>
      <c r="L2867" s="445"/>
      <c r="M2867" s="445"/>
      <c r="N2867" s="445"/>
      <c r="O2867" s="445"/>
      <c r="P2867" s="445"/>
    </row>
    <row r="2868" spans="1:16">
      <c r="A2868" s="595" t="s">
        <v>7966</v>
      </c>
      <c r="B2868" s="595" t="s">
        <v>16502</v>
      </c>
      <c r="C2868" s="595" t="s">
        <v>18058</v>
      </c>
      <c r="D2868" s="445"/>
      <c r="E2868" s="445"/>
      <c r="F2868" s="445"/>
      <c r="G2868" s="445"/>
      <c r="H2868" s="445"/>
      <c r="I2868" s="445"/>
      <c r="J2868" s="445"/>
      <c r="K2868" s="445"/>
      <c r="L2868" s="445"/>
      <c r="M2868" s="445"/>
      <c r="N2868" s="445"/>
      <c r="O2868" s="445"/>
      <c r="P2868" s="445"/>
    </row>
    <row r="2869" spans="1:16">
      <c r="A2869" s="595" t="s">
        <v>6225</v>
      </c>
      <c r="B2869" s="595" t="s">
        <v>15159</v>
      </c>
      <c r="C2869" s="595" t="s">
        <v>18058</v>
      </c>
      <c r="D2869" s="445"/>
      <c r="E2869" s="445"/>
      <c r="F2869" s="445"/>
      <c r="G2869" s="445"/>
      <c r="H2869" s="445"/>
      <c r="I2869" s="445"/>
      <c r="J2869" s="445"/>
      <c r="K2869" s="445"/>
      <c r="L2869" s="445"/>
      <c r="M2869" s="445"/>
      <c r="N2869" s="445"/>
      <c r="O2869" s="445"/>
      <c r="P2869" s="445"/>
    </row>
    <row r="2870" spans="1:16">
      <c r="A2870" s="595" t="s">
        <v>18061</v>
      </c>
      <c r="B2870" s="595" t="s">
        <v>15128</v>
      </c>
      <c r="C2870" s="445"/>
      <c r="D2870" s="445"/>
      <c r="E2870" s="445"/>
      <c r="F2870" s="445"/>
      <c r="G2870" s="445"/>
      <c r="H2870" s="445"/>
      <c r="I2870" s="445"/>
      <c r="J2870" s="445"/>
      <c r="K2870" s="445"/>
      <c r="L2870" s="445"/>
      <c r="M2870" s="445"/>
      <c r="N2870" s="445"/>
      <c r="O2870" s="445"/>
      <c r="P2870" s="445"/>
    </row>
    <row r="2871" spans="1:16">
      <c r="A2871" s="595" t="s">
        <v>4105</v>
      </c>
      <c r="B2871" s="595" t="s">
        <v>14046</v>
      </c>
      <c r="C2871" s="445"/>
      <c r="D2871" s="445"/>
      <c r="E2871" s="445"/>
      <c r="F2871" s="445"/>
      <c r="G2871" s="445"/>
      <c r="H2871" s="445"/>
      <c r="I2871" s="445"/>
      <c r="J2871" s="445"/>
      <c r="K2871" s="445"/>
      <c r="L2871" s="445"/>
      <c r="M2871" s="445"/>
      <c r="N2871" s="445"/>
      <c r="O2871" s="445"/>
      <c r="P2871" s="445"/>
    </row>
    <row r="2872" spans="1:16">
      <c r="A2872" s="595" t="s">
        <v>11927</v>
      </c>
      <c r="B2872" s="595" t="s">
        <v>18062</v>
      </c>
      <c r="C2872" s="445"/>
      <c r="D2872" s="445"/>
      <c r="E2872" s="445"/>
      <c r="F2872" s="445"/>
      <c r="G2872" s="445"/>
      <c r="H2872" s="445"/>
      <c r="I2872" s="445"/>
      <c r="J2872" s="445"/>
      <c r="K2872" s="445"/>
      <c r="L2872" s="445"/>
      <c r="M2872" s="445"/>
      <c r="N2872" s="445"/>
      <c r="O2872" s="445"/>
      <c r="P2872" s="445"/>
    </row>
    <row r="2873" spans="1:16">
      <c r="A2873" s="595" t="s">
        <v>4270</v>
      </c>
      <c r="B2873" s="595" t="s">
        <v>15096</v>
      </c>
      <c r="C2873" s="445" t="s">
        <v>18064</v>
      </c>
      <c r="D2873" s="445" t="s">
        <v>18065</v>
      </c>
      <c r="E2873" s="445"/>
      <c r="F2873" s="445"/>
      <c r="G2873" s="445"/>
      <c r="H2873" s="445"/>
      <c r="I2873" s="445"/>
      <c r="J2873" s="445"/>
      <c r="K2873" s="445"/>
      <c r="L2873" s="445"/>
      <c r="M2873" s="445"/>
      <c r="N2873" s="445"/>
      <c r="O2873" s="445"/>
      <c r="P2873" s="445"/>
    </row>
    <row r="2874" spans="1:16">
      <c r="A2874" s="595" t="s">
        <v>1063</v>
      </c>
      <c r="B2874" s="595" t="s">
        <v>7419</v>
      </c>
      <c r="C2874" s="445"/>
      <c r="D2874" s="445"/>
      <c r="E2874" s="445"/>
      <c r="F2874" s="445"/>
      <c r="G2874" s="445"/>
      <c r="H2874" s="445"/>
      <c r="I2874" s="445"/>
      <c r="J2874" s="445"/>
      <c r="K2874" s="445"/>
      <c r="L2874" s="445"/>
      <c r="M2874" s="445"/>
      <c r="N2874" s="445"/>
      <c r="O2874" s="445"/>
      <c r="P2874" s="445"/>
    </row>
    <row r="2875" spans="1:16">
      <c r="A2875" s="595" t="s">
        <v>10047</v>
      </c>
      <c r="B2875" s="595" t="s">
        <v>12538</v>
      </c>
      <c r="C2875" s="445"/>
      <c r="D2875" s="445"/>
      <c r="E2875" s="445"/>
      <c r="F2875" s="445"/>
      <c r="G2875" s="445"/>
      <c r="H2875" s="445"/>
      <c r="I2875" s="445"/>
      <c r="J2875" s="445"/>
      <c r="K2875" s="445"/>
      <c r="L2875" s="445"/>
      <c r="M2875" s="445"/>
      <c r="N2875" s="445"/>
      <c r="O2875" s="445"/>
      <c r="P2875" s="445"/>
    </row>
    <row r="2876" spans="1:16">
      <c r="A2876" s="595" t="s">
        <v>6524</v>
      </c>
      <c r="B2876" s="595" t="s">
        <v>11859</v>
      </c>
      <c r="C2876" s="445"/>
      <c r="D2876" s="445"/>
      <c r="E2876" s="445"/>
      <c r="F2876" s="445"/>
      <c r="G2876" s="445"/>
      <c r="H2876" s="445"/>
      <c r="I2876" s="445"/>
      <c r="J2876" s="445"/>
      <c r="K2876" s="445"/>
      <c r="L2876" s="445"/>
      <c r="M2876" s="445"/>
      <c r="N2876" s="445"/>
      <c r="O2876" s="445"/>
      <c r="P2876" s="445"/>
    </row>
    <row r="2877" spans="1:16">
      <c r="A2877" s="595" t="s">
        <v>4033</v>
      </c>
      <c r="B2877" s="595" t="s">
        <v>1467</v>
      </c>
      <c r="C2877" s="445"/>
      <c r="D2877" s="445"/>
      <c r="E2877" s="445"/>
      <c r="F2877" s="445"/>
      <c r="G2877" s="445"/>
      <c r="H2877" s="445"/>
      <c r="I2877" s="445"/>
      <c r="J2877" s="445"/>
      <c r="K2877" s="445"/>
      <c r="L2877" s="445"/>
      <c r="M2877" s="445"/>
      <c r="N2877" s="445"/>
      <c r="O2877" s="445"/>
      <c r="P2877" s="445"/>
    </row>
    <row r="2878" spans="1:16">
      <c r="A2878" s="595" t="s">
        <v>6141</v>
      </c>
      <c r="B2878" s="595" t="s">
        <v>15825</v>
      </c>
      <c r="C2878" s="445" t="s">
        <v>4734</v>
      </c>
      <c r="D2878" s="445" t="s">
        <v>18058</v>
      </c>
      <c r="E2878" s="445"/>
      <c r="F2878" s="445"/>
      <c r="G2878" s="445"/>
      <c r="H2878" s="445"/>
      <c r="I2878" s="445"/>
      <c r="J2878" s="445"/>
      <c r="K2878" s="445"/>
      <c r="L2878" s="445"/>
      <c r="M2878" s="445"/>
      <c r="N2878" s="445"/>
      <c r="O2878" s="445"/>
      <c r="P2878" s="445"/>
    </row>
    <row r="2879" spans="1:16">
      <c r="A2879" s="595" t="s">
        <v>11060</v>
      </c>
      <c r="B2879" s="595" t="s">
        <v>18066</v>
      </c>
      <c r="C2879" s="445"/>
      <c r="D2879" s="445"/>
      <c r="E2879" s="445"/>
      <c r="F2879" s="445"/>
      <c r="G2879" s="445"/>
      <c r="H2879" s="445"/>
      <c r="I2879" s="445"/>
      <c r="J2879" s="445"/>
      <c r="K2879" s="445"/>
      <c r="L2879" s="445"/>
      <c r="M2879" s="445"/>
      <c r="N2879" s="445"/>
      <c r="O2879" s="445"/>
      <c r="P2879" s="445"/>
    </row>
    <row r="2880" spans="1:16">
      <c r="A2880" s="595" t="s">
        <v>5418</v>
      </c>
      <c r="B2880" s="595" t="s">
        <v>14528</v>
      </c>
      <c r="C2880" s="445"/>
      <c r="D2880" s="445"/>
      <c r="E2880" s="445"/>
      <c r="F2880" s="445"/>
      <c r="G2880" s="445"/>
      <c r="H2880" s="445"/>
      <c r="I2880" s="445"/>
      <c r="J2880" s="445"/>
      <c r="K2880" s="445"/>
      <c r="L2880" s="445"/>
      <c r="M2880" s="445"/>
      <c r="N2880" s="445"/>
      <c r="O2880" s="445"/>
      <c r="P2880" s="445"/>
    </row>
    <row r="2881" spans="1:16">
      <c r="A2881" s="595" t="s">
        <v>18068</v>
      </c>
      <c r="B2881" s="595" t="s">
        <v>13119</v>
      </c>
      <c r="C2881" s="445" t="s">
        <v>18058</v>
      </c>
      <c r="D2881" s="445"/>
      <c r="E2881" s="445"/>
      <c r="F2881" s="445"/>
      <c r="G2881" s="445"/>
      <c r="H2881" s="445"/>
      <c r="I2881" s="445"/>
      <c r="J2881" s="445"/>
      <c r="K2881" s="445"/>
      <c r="L2881" s="445"/>
      <c r="M2881" s="445"/>
      <c r="N2881" s="445"/>
      <c r="O2881" s="445"/>
      <c r="P2881" s="445"/>
    </row>
    <row r="2882" spans="1:16">
      <c r="A2882" s="595" t="s">
        <v>616</v>
      </c>
      <c r="B2882" s="595" t="s">
        <v>14361</v>
      </c>
      <c r="C2882" s="445"/>
      <c r="D2882" s="445"/>
      <c r="E2882" s="445"/>
      <c r="F2882" s="445"/>
      <c r="G2882" s="445"/>
      <c r="H2882" s="445"/>
      <c r="I2882" s="445"/>
      <c r="J2882" s="445"/>
      <c r="K2882" s="445"/>
      <c r="L2882" s="445"/>
      <c r="M2882" s="445"/>
      <c r="N2882" s="445"/>
      <c r="O2882" s="445"/>
      <c r="P2882" s="445"/>
    </row>
    <row r="2883" spans="1:16">
      <c r="A2883" s="595" t="s">
        <v>16701</v>
      </c>
      <c r="B2883" s="595" t="s">
        <v>11997</v>
      </c>
      <c r="C2883" s="445" t="s">
        <v>10852</v>
      </c>
      <c r="D2883" s="445" t="s">
        <v>18069</v>
      </c>
      <c r="E2883" s="445" t="s">
        <v>18070</v>
      </c>
      <c r="F2883" s="445"/>
      <c r="G2883" s="445"/>
      <c r="H2883" s="445"/>
      <c r="I2883" s="445"/>
      <c r="J2883" s="445"/>
      <c r="K2883" s="445"/>
      <c r="L2883" s="445"/>
      <c r="M2883" s="445"/>
      <c r="N2883" s="445"/>
      <c r="O2883" s="445"/>
      <c r="P2883" s="445"/>
    </row>
    <row r="2884" spans="1:16">
      <c r="A2884" s="595" t="s">
        <v>10699</v>
      </c>
      <c r="B2884" s="595" t="s">
        <v>16532</v>
      </c>
      <c r="C2884" s="595" t="s">
        <v>18071</v>
      </c>
      <c r="D2884" s="595" t="s">
        <v>4007</v>
      </c>
      <c r="E2884" s="445"/>
      <c r="F2884" s="445"/>
      <c r="G2884" s="445"/>
      <c r="H2884" s="445"/>
      <c r="I2884" s="445"/>
      <c r="J2884" s="445"/>
      <c r="K2884" s="445"/>
      <c r="L2884" s="445"/>
      <c r="M2884" s="445"/>
      <c r="N2884" s="445"/>
      <c r="O2884" s="445"/>
      <c r="P2884" s="445"/>
    </row>
    <row r="2885" spans="1:16">
      <c r="A2885" s="595" t="s">
        <v>8183</v>
      </c>
      <c r="B2885" s="595" t="s">
        <v>9492</v>
      </c>
      <c r="C2885" s="595" t="s">
        <v>11203</v>
      </c>
      <c r="D2885" s="445"/>
      <c r="E2885" s="445"/>
      <c r="F2885" s="445"/>
      <c r="G2885" s="445"/>
      <c r="H2885" s="445"/>
      <c r="I2885" s="445"/>
      <c r="J2885" s="445"/>
      <c r="K2885" s="445"/>
      <c r="L2885" s="445"/>
      <c r="M2885" s="445"/>
      <c r="N2885" s="445"/>
      <c r="O2885" s="445"/>
      <c r="P2885" s="445"/>
    </row>
    <row r="2886" spans="1:16">
      <c r="A2886" s="595" t="s">
        <v>18072</v>
      </c>
      <c r="B2886" s="595" t="s">
        <v>5183</v>
      </c>
      <c r="C2886" s="445"/>
      <c r="D2886" s="445"/>
      <c r="E2886" s="445"/>
      <c r="F2886" s="445"/>
      <c r="G2886" s="445"/>
      <c r="H2886" s="445"/>
      <c r="I2886" s="445"/>
      <c r="J2886" s="445"/>
      <c r="K2886" s="445"/>
      <c r="L2886" s="445"/>
      <c r="M2886" s="445"/>
      <c r="N2886" s="445"/>
      <c r="O2886" s="445"/>
      <c r="P2886" s="445"/>
    </row>
    <row r="2887" spans="1:16">
      <c r="A2887" s="595" t="s">
        <v>13727</v>
      </c>
      <c r="B2887" s="595" t="s">
        <v>10221</v>
      </c>
      <c r="C2887" s="445" t="s">
        <v>16029</v>
      </c>
      <c r="D2887" s="445" t="s">
        <v>13641</v>
      </c>
      <c r="E2887" s="445" t="s">
        <v>18073</v>
      </c>
      <c r="F2887" s="445"/>
      <c r="G2887" s="445"/>
      <c r="H2887" s="445"/>
      <c r="I2887" s="445"/>
      <c r="J2887" s="445"/>
      <c r="K2887" s="445"/>
      <c r="L2887" s="445"/>
      <c r="M2887" s="445"/>
      <c r="N2887" s="445"/>
      <c r="O2887" s="445"/>
      <c r="P2887" s="445"/>
    </row>
    <row r="2888" spans="1:16">
      <c r="A2888" s="595" t="s">
        <v>18075</v>
      </c>
      <c r="B2888" s="595" t="s">
        <v>12584</v>
      </c>
      <c r="C2888" s="445"/>
      <c r="D2888" s="445"/>
      <c r="E2888" s="445"/>
      <c r="F2888" s="445"/>
      <c r="G2888" s="445"/>
      <c r="H2888" s="445"/>
      <c r="I2888" s="445"/>
      <c r="J2888" s="445"/>
      <c r="K2888" s="445"/>
      <c r="L2888" s="445"/>
      <c r="M2888" s="445"/>
      <c r="N2888" s="445"/>
      <c r="O2888" s="445"/>
      <c r="P2888" s="445"/>
    </row>
    <row r="2889" spans="1:16">
      <c r="A2889" s="595" t="s">
        <v>18076</v>
      </c>
      <c r="B2889" s="595" t="s">
        <v>15175</v>
      </c>
      <c r="C2889" s="445"/>
      <c r="D2889" s="445"/>
      <c r="E2889" s="445"/>
      <c r="F2889" s="445"/>
      <c r="G2889" s="445"/>
      <c r="H2889" s="445"/>
      <c r="I2889" s="445"/>
      <c r="J2889" s="445"/>
      <c r="K2889" s="445"/>
      <c r="L2889" s="445"/>
      <c r="M2889" s="445"/>
      <c r="N2889" s="445"/>
      <c r="O2889" s="445"/>
      <c r="P2889" s="445"/>
    </row>
    <row r="2890" spans="1:16">
      <c r="A2890" s="595" t="s">
        <v>891</v>
      </c>
      <c r="B2890" s="595" t="s">
        <v>10663</v>
      </c>
      <c r="C2890" s="445" t="s">
        <v>13167</v>
      </c>
      <c r="D2890" s="445" t="s">
        <v>18077</v>
      </c>
      <c r="E2890" s="445" t="s">
        <v>13823</v>
      </c>
      <c r="F2890" s="445" t="s">
        <v>15488</v>
      </c>
      <c r="G2890" s="445"/>
      <c r="H2890" s="445"/>
      <c r="I2890" s="445"/>
      <c r="J2890" s="445"/>
      <c r="K2890" s="445"/>
      <c r="L2890" s="445"/>
      <c r="M2890" s="445"/>
      <c r="N2890" s="445"/>
      <c r="O2890" s="445"/>
      <c r="P2890" s="445"/>
    </row>
    <row r="2891" spans="1:16">
      <c r="A2891" s="595" t="s">
        <v>3140</v>
      </c>
      <c r="B2891" s="595" t="s">
        <v>12009</v>
      </c>
      <c r="C2891" s="595" t="s">
        <v>9434</v>
      </c>
      <c r="D2891" s="445"/>
      <c r="E2891" s="445"/>
      <c r="F2891" s="445"/>
      <c r="G2891" s="445"/>
      <c r="H2891" s="445"/>
      <c r="I2891" s="445"/>
      <c r="J2891" s="445"/>
      <c r="K2891" s="445"/>
      <c r="L2891" s="445"/>
      <c r="M2891" s="445"/>
      <c r="N2891" s="445"/>
      <c r="O2891" s="445"/>
      <c r="P2891" s="445"/>
    </row>
    <row r="2892" spans="1:16">
      <c r="A2892" s="595" t="s">
        <v>2916</v>
      </c>
      <c r="B2892" s="595" t="s">
        <v>18078</v>
      </c>
      <c r="C2892" s="445"/>
      <c r="D2892" s="445"/>
      <c r="E2892" s="445"/>
      <c r="F2892" s="445"/>
      <c r="G2892" s="445"/>
      <c r="H2892" s="445"/>
      <c r="I2892" s="445"/>
      <c r="J2892" s="445"/>
      <c r="K2892" s="445"/>
      <c r="L2892" s="445"/>
      <c r="M2892" s="445"/>
      <c r="N2892" s="445"/>
      <c r="O2892" s="445"/>
      <c r="P2892" s="445"/>
    </row>
    <row r="2893" spans="1:16">
      <c r="A2893" s="595" t="s">
        <v>15617</v>
      </c>
      <c r="B2893" s="595" t="s">
        <v>18079</v>
      </c>
      <c r="C2893" s="445"/>
      <c r="D2893" s="445"/>
      <c r="E2893" s="445"/>
      <c r="F2893" s="445"/>
      <c r="G2893" s="445"/>
      <c r="H2893" s="445"/>
      <c r="I2893" s="445"/>
      <c r="J2893" s="445"/>
      <c r="K2893" s="445"/>
      <c r="L2893" s="445"/>
      <c r="M2893" s="445"/>
      <c r="N2893" s="445"/>
      <c r="O2893" s="445"/>
      <c r="P2893" s="445"/>
    </row>
    <row r="2894" spans="1:16">
      <c r="A2894" s="595" t="s">
        <v>18080</v>
      </c>
      <c r="B2894" s="595" t="s">
        <v>12375</v>
      </c>
      <c r="C2894" s="445"/>
      <c r="D2894" s="445"/>
      <c r="E2894" s="445"/>
      <c r="F2894" s="445"/>
      <c r="G2894" s="445"/>
      <c r="H2894" s="445"/>
      <c r="I2894" s="445"/>
      <c r="J2894" s="445"/>
      <c r="K2894" s="445"/>
      <c r="L2894" s="445"/>
      <c r="M2894" s="445"/>
      <c r="N2894" s="445"/>
      <c r="O2894" s="445"/>
      <c r="P2894" s="445"/>
    </row>
    <row r="2895" spans="1:16">
      <c r="A2895" s="595" t="s">
        <v>18081</v>
      </c>
      <c r="B2895" s="595" t="s">
        <v>1911</v>
      </c>
      <c r="C2895" s="445"/>
      <c r="D2895" s="445"/>
      <c r="E2895" s="445"/>
      <c r="F2895" s="445"/>
      <c r="G2895" s="445"/>
      <c r="H2895" s="445"/>
      <c r="I2895" s="445"/>
      <c r="J2895" s="445"/>
      <c r="K2895" s="445"/>
      <c r="L2895" s="445"/>
      <c r="M2895" s="445"/>
      <c r="N2895" s="445"/>
      <c r="O2895" s="445"/>
      <c r="P2895" s="445"/>
    </row>
    <row r="2896" spans="1:16">
      <c r="A2896" s="595" t="s">
        <v>18083</v>
      </c>
      <c r="B2896" s="595" t="s">
        <v>12473</v>
      </c>
      <c r="C2896" s="445"/>
      <c r="D2896" s="445"/>
      <c r="E2896" s="445"/>
      <c r="F2896" s="445"/>
      <c r="G2896" s="445"/>
      <c r="H2896" s="445"/>
      <c r="I2896" s="445"/>
      <c r="J2896" s="445"/>
      <c r="K2896" s="445"/>
      <c r="L2896" s="445"/>
      <c r="M2896" s="445"/>
      <c r="N2896" s="445"/>
      <c r="O2896" s="445"/>
      <c r="P2896" s="445"/>
    </row>
    <row r="2897" spans="1:16">
      <c r="A2897" s="595" t="s">
        <v>2776</v>
      </c>
      <c r="B2897" s="595" t="s">
        <v>15128</v>
      </c>
      <c r="C2897" s="445" t="s">
        <v>13497</v>
      </c>
      <c r="D2897" s="445"/>
      <c r="E2897" s="445"/>
      <c r="F2897" s="445"/>
      <c r="G2897" s="445"/>
      <c r="H2897" s="445"/>
      <c r="I2897" s="445"/>
      <c r="J2897" s="445"/>
      <c r="K2897" s="445"/>
      <c r="L2897" s="445"/>
      <c r="M2897" s="445"/>
      <c r="N2897" s="445"/>
      <c r="O2897" s="445"/>
      <c r="P2897" s="445"/>
    </row>
    <row r="2898" spans="1:16">
      <c r="A2898" s="595" t="s">
        <v>18084</v>
      </c>
      <c r="B2898" s="595" t="s">
        <v>17428</v>
      </c>
      <c r="C2898" s="445"/>
      <c r="D2898" s="445"/>
      <c r="E2898" s="445"/>
      <c r="F2898" s="445"/>
      <c r="G2898" s="445"/>
      <c r="H2898" s="445"/>
      <c r="I2898" s="445"/>
      <c r="J2898" s="445"/>
      <c r="K2898" s="445"/>
      <c r="L2898" s="445"/>
      <c r="M2898" s="445"/>
      <c r="N2898" s="445"/>
      <c r="O2898" s="445"/>
      <c r="P2898" s="445"/>
    </row>
    <row r="2899" spans="1:16">
      <c r="A2899" s="595" t="s">
        <v>7504</v>
      </c>
      <c r="B2899" s="595" t="s">
        <v>18085</v>
      </c>
      <c r="C2899" s="445" t="s">
        <v>4250</v>
      </c>
      <c r="D2899" s="445" t="s">
        <v>14667</v>
      </c>
      <c r="E2899" s="445" t="s">
        <v>18086</v>
      </c>
      <c r="F2899" s="445" t="s">
        <v>5540</v>
      </c>
      <c r="G2899" s="445" t="s">
        <v>16468</v>
      </c>
      <c r="H2899" s="445" t="s">
        <v>18087</v>
      </c>
      <c r="I2899" s="445" t="s">
        <v>16736</v>
      </c>
      <c r="J2899" s="445"/>
      <c r="K2899" s="445"/>
      <c r="L2899" s="445"/>
      <c r="M2899" s="445"/>
      <c r="N2899" s="445"/>
      <c r="O2899" s="445"/>
      <c r="P2899" s="445"/>
    </row>
    <row r="2900" spans="1:16">
      <c r="A2900" s="595" t="s">
        <v>18088</v>
      </c>
      <c r="B2900" s="595" t="s">
        <v>7735</v>
      </c>
      <c r="C2900" s="595" t="s">
        <v>13633</v>
      </c>
      <c r="D2900" s="445"/>
      <c r="E2900" s="445"/>
      <c r="F2900" s="445"/>
      <c r="G2900" s="445"/>
      <c r="H2900" s="445"/>
      <c r="I2900" s="445"/>
      <c r="J2900" s="445"/>
      <c r="K2900" s="445"/>
      <c r="L2900" s="445"/>
      <c r="M2900" s="445"/>
      <c r="N2900" s="445"/>
      <c r="O2900" s="445"/>
      <c r="P2900" s="445"/>
    </row>
    <row r="2901" spans="1:16">
      <c r="A2901" s="595" t="s">
        <v>18090</v>
      </c>
      <c r="B2901" s="595" t="s">
        <v>6618</v>
      </c>
      <c r="C2901" s="595" t="s">
        <v>16873</v>
      </c>
      <c r="D2901" s="445"/>
      <c r="E2901" s="445"/>
      <c r="F2901" s="445"/>
      <c r="G2901" s="445"/>
      <c r="H2901" s="445"/>
      <c r="I2901" s="445"/>
      <c r="J2901" s="445"/>
      <c r="K2901" s="445"/>
      <c r="L2901" s="445"/>
      <c r="M2901" s="445"/>
      <c r="N2901" s="445"/>
      <c r="O2901" s="445"/>
      <c r="P2901" s="445"/>
    </row>
    <row r="2902" spans="1:16">
      <c r="A2902" s="595" t="s">
        <v>7974</v>
      </c>
      <c r="B2902" s="595" t="s">
        <v>3428</v>
      </c>
      <c r="C2902" s="445"/>
      <c r="D2902" s="445"/>
      <c r="E2902" s="445"/>
      <c r="F2902" s="445"/>
      <c r="G2902" s="445"/>
      <c r="H2902" s="445"/>
      <c r="I2902" s="445"/>
      <c r="J2902" s="445"/>
      <c r="K2902" s="445"/>
      <c r="L2902" s="445"/>
      <c r="M2902" s="445"/>
      <c r="N2902" s="445"/>
      <c r="O2902" s="445"/>
      <c r="P2902" s="445"/>
    </row>
    <row r="2903" spans="1:16">
      <c r="A2903" s="595" t="s">
        <v>14477</v>
      </c>
      <c r="B2903" s="595" t="s">
        <v>2232</v>
      </c>
      <c r="C2903" s="445" t="s">
        <v>15906</v>
      </c>
      <c r="D2903" s="445" t="s">
        <v>18091</v>
      </c>
      <c r="E2903" s="445"/>
      <c r="F2903" s="445"/>
      <c r="G2903" s="445"/>
      <c r="H2903" s="445"/>
      <c r="I2903" s="445"/>
      <c r="J2903" s="445"/>
      <c r="K2903" s="445"/>
      <c r="L2903" s="445"/>
      <c r="M2903" s="445"/>
      <c r="N2903" s="445"/>
      <c r="O2903" s="445"/>
      <c r="P2903" s="445"/>
    </row>
    <row r="2904" spans="1:16">
      <c r="A2904" s="595" t="s">
        <v>6436</v>
      </c>
      <c r="B2904" s="595" t="s">
        <v>14092</v>
      </c>
      <c r="C2904" s="445"/>
      <c r="D2904" s="445"/>
      <c r="E2904" s="445"/>
      <c r="F2904" s="445"/>
      <c r="G2904" s="445"/>
      <c r="H2904" s="445"/>
      <c r="I2904" s="445"/>
      <c r="J2904" s="445"/>
      <c r="K2904" s="445"/>
      <c r="L2904" s="445"/>
      <c r="M2904" s="445"/>
      <c r="N2904" s="445"/>
      <c r="O2904" s="445"/>
      <c r="P2904" s="445"/>
    </row>
    <row r="2905" spans="1:16">
      <c r="A2905" s="595" t="s">
        <v>18092</v>
      </c>
      <c r="B2905" s="595" t="s">
        <v>6932</v>
      </c>
      <c r="C2905" s="445" t="s">
        <v>15913</v>
      </c>
      <c r="D2905" s="445" t="s">
        <v>9486</v>
      </c>
      <c r="E2905" s="445" t="s">
        <v>15034</v>
      </c>
      <c r="F2905" s="445"/>
      <c r="G2905" s="445"/>
      <c r="H2905" s="445"/>
      <c r="I2905" s="445"/>
      <c r="J2905" s="445"/>
      <c r="K2905" s="445"/>
      <c r="L2905" s="445"/>
      <c r="M2905" s="445"/>
      <c r="N2905" s="445"/>
      <c r="O2905" s="445"/>
      <c r="P2905" s="445"/>
    </row>
    <row r="2906" spans="1:16">
      <c r="A2906" s="595" t="s">
        <v>6302</v>
      </c>
      <c r="B2906" s="595" t="s">
        <v>13968</v>
      </c>
      <c r="C2906" s="595" t="s">
        <v>18093</v>
      </c>
      <c r="D2906" s="445"/>
      <c r="E2906" s="445"/>
      <c r="F2906" s="445"/>
      <c r="G2906" s="445"/>
      <c r="H2906" s="445"/>
      <c r="I2906" s="445"/>
      <c r="J2906" s="445"/>
      <c r="K2906" s="445"/>
      <c r="L2906" s="445"/>
      <c r="M2906" s="445"/>
      <c r="N2906" s="445"/>
      <c r="O2906" s="445"/>
      <c r="P2906" s="445"/>
    </row>
    <row r="2907" spans="1:16">
      <c r="A2907" s="595" t="s">
        <v>18095</v>
      </c>
      <c r="B2907" s="595" t="s">
        <v>11731</v>
      </c>
      <c r="C2907" s="595" t="s">
        <v>15104</v>
      </c>
      <c r="D2907" s="445"/>
      <c r="E2907" s="445"/>
      <c r="F2907" s="445"/>
      <c r="G2907" s="445"/>
      <c r="H2907" s="445"/>
      <c r="I2907" s="445"/>
      <c r="J2907" s="445"/>
      <c r="K2907" s="445"/>
      <c r="L2907" s="445"/>
      <c r="M2907" s="445"/>
      <c r="N2907" s="445"/>
      <c r="O2907" s="445"/>
      <c r="P2907" s="445"/>
    </row>
    <row r="2908" spans="1:16">
      <c r="A2908" s="595" t="s">
        <v>4788</v>
      </c>
      <c r="B2908" s="595" t="s">
        <v>2426</v>
      </c>
      <c r="C2908" s="595" t="s">
        <v>12477</v>
      </c>
      <c r="D2908" s="445" t="s">
        <v>15775</v>
      </c>
      <c r="E2908" s="445"/>
      <c r="F2908" s="445"/>
      <c r="G2908" s="445"/>
      <c r="H2908" s="445"/>
      <c r="I2908" s="445"/>
      <c r="J2908" s="445"/>
      <c r="K2908" s="445"/>
      <c r="L2908" s="445"/>
      <c r="M2908" s="445"/>
      <c r="N2908" s="445"/>
      <c r="O2908" s="445"/>
      <c r="P2908" s="445"/>
    </row>
    <row r="2909" spans="1:16">
      <c r="A2909" s="595" t="s">
        <v>3206</v>
      </c>
      <c r="B2909" s="595" t="s">
        <v>16698</v>
      </c>
      <c r="C2909" s="445"/>
      <c r="D2909" s="445"/>
      <c r="E2909" s="445"/>
      <c r="F2909" s="445"/>
      <c r="G2909" s="445"/>
      <c r="H2909" s="445"/>
      <c r="I2909" s="445"/>
      <c r="J2909" s="445"/>
      <c r="K2909" s="445"/>
      <c r="L2909" s="445"/>
      <c r="M2909" s="445"/>
      <c r="N2909" s="445"/>
      <c r="O2909" s="445"/>
      <c r="P2909" s="445"/>
    </row>
    <row r="2910" spans="1:16">
      <c r="A2910" s="595" t="s">
        <v>16095</v>
      </c>
      <c r="B2910" s="595" t="s">
        <v>12477</v>
      </c>
      <c r="C2910" s="445" t="s">
        <v>13775</v>
      </c>
      <c r="D2910" s="445"/>
      <c r="E2910" s="445"/>
      <c r="F2910" s="445"/>
      <c r="G2910" s="445"/>
      <c r="H2910" s="445"/>
      <c r="I2910" s="445"/>
      <c r="J2910" s="445"/>
      <c r="K2910" s="445"/>
      <c r="L2910" s="445"/>
      <c r="M2910" s="445"/>
      <c r="N2910" s="445"/>
      <c r="O2910" s="445"/>
      <c r="P2910" s="445"/>
    </row>
    <row r="2911" spans="1:16">
      <c r="A2911" s="595" t="s">
        <v>18096</v>
      </c>
      <c r="B2911" s="595" t="s">
        <v>18097</v>
      </c>
      <c r="C2911" s="595" t="s">
        <v>10771</v>
      </c>
      <c r="D2911" s="445"/>
      <c r="E2911" s="445"/>
      <c r="F2911" s="445"/>
      <c r="G2911" s="445"/>
      <c r="H2911" s="445"/>
      <c r="I2911" s="445"/>
      <c r="J2911" s="445"/>
      <c r="K2911" s="445"/>
      <c r="L2911" s="445"/>
      <c r="M2911" s="445"/>
      <c r="N2911" s="445"/>
      <c r="O2911" s="445"/>
      <c r="P2911" s="445"/>
    </row>
    <row r="2912" spans="1:16">
      <c r="A2912" s="595" t="s">
        <v>18098</v>
      </c>
      <c r="B2912" s="595" t="s">
        <v>6509</v>
      </c>
      <c r="C2912" s="445"/>
      <c r="D2912" s="445"/>
      <c r="E2912" s="445"/>
      <c r="F2912" s="445"/>
      <c r="G2912" s="445"/>
      <c r="H2912" s="445"/>
      <c r="I2912" s="445"/>
      <c r="J2912" s="445"/>
      <c r="K2912" s="445"/>
      <c r="L2912" s="445"/>
      <c r="M2912" s="445"/>
      <c r="N2912" s="445"/>
      <c r="O2912" s="445"/>
      <c r="P2912" s="445"/>
    </row>
    <row r="2913" spans="1:16">
      <c r="A2913" s="595" t="s">
        <v>18099</v>
      </c>
      <c r="B2913" s="595" t="s">
        <v>8918</v>
      </c>
      <c r="C2913" s="445"/>
      <c r="D2913" s="445"/>
      <c r="E2913" s="445"/>
      <c r="F2913" s="445"/>
      <c r="G2913" s="445"/>
      <c r="H2913" s="445"/>
      <c r="I2913" s="445"/>
      <c r="J2913" s="445"/>
      <c r="K2913" s="445"/>
      <c r="L2913" s="445"/>
      <c r="M2913" s="445"/>
      <c r="N2913" s="445"/>
      <c r="O2913" s="445"/>
      <c r="P2913" s="445"/>
    </row>
    <row r="2914" spans="1:16">
      <c r="A2914" s="595" t="s">
        <v>17084</v>
      </c>
      <c r="B2914" s="595" t="s">
        <v>18100</v>
      </c>
      <c r="C2914" s="445" t="s">
        <v>18102</v>
      </c>
      <c r="D2914" s="445" t="s">
        <v>2912</v>
      </c>
      <c r="E2914" s="445" t="s">
        <v>18103</v>
      </c>
      <c r="F2914" s="445" t="s">
        <v>15708</v>
      </c>
      <c r="G2914" s="445" t="s">
        <v>9191</v>
      </c>
      <c r="H2914" s="445"/>
      <c r="I2914" s="445"/>
      <c r="J2914" s="445"/>
      <c r="K2914" s="445"/>
      <c r="L2914" s="445"/>
      <c r="M2914" s="445"/>
      <c r="N2914" s="445"/>
      <c r="O2914" s="445"/>
      <c r="P2914" s="445"/>
    </row>
    <row r="2915" spans="1:16">
      <c r="A2915" s="595" t="s">
        <v>3309</v>
      </c>
      <c r="B2915" s="595" t="s">
        <v>18104</v>
      </c>
      <c r="C2915" s="445"/>
      <c r="D2915" s="445"/>
      <c r="E2915" s="445"/>
      <c r="F2915" s="445"/>
      <c r="G2915" s="445"/>
      <c r="H2915" s="445"/>
      <c r="I2915" s="445"/>
      <c r="J2915" s="445"/>
      <c r="K2915" s="445"/>
      <c r="L2915" s="445"/>
      <c r="M2915" s="445"/>
      <c r="N2915" s="445"/>
      <c r="O2915" s="445"/>
      <c r="P2915" s="445"/>
    </row>
    <row r="2916" spans="1:16">
      <c r="A2916" s="595" t="s">
        <v>13757</v>
      </c>
      <c r="B2916" s="595" t="s">
        <v>18106</v>
      </c>
      <c r="C2916" s="445"/>
      <c r="D2916" s="445"/>
      <c r="E2916" s="445"/>
      <c r="F2916" s="445"/>
      <c r="G2916" s="445"/>
      <c r="H2916" s="445"/>
      <c r="I2916" s="445"/>
      <c r="J2916" s="445"/>
      <c r="K2916" s="445"/>
      <c r="L2916" s="445"/>
      <c r="M2916" s="445"/>
      <c r="N2916" s="445"/>
      <c r="O2916" s="445"/>
      <c r="P2916" s="445"/>
    </row>
    <row r="2917" spans="1:16">
      <c r="A2917" s="595" t="s">
        <v>11390</v>
      </c>
      <c r="B2917" s="595" t="s">
        <v>17406</v>
      </c>
      <c r="C2917" s="445" t="s">
        <v>6509</v>
      </c>
      <c r="D2917" s="445"/>
      <c r="E2917" s="445"/>
      <c r="F2917" s="445"/>
      <c r="G2917" s="445"/>
      <c r="H2917" s="445"/>
      <c r="I2917" s="445"/>
      <c r="J2917" s="445"/>
      <c r="K2917" s="445"/>
      <c r="L2917" s="445"/>
      <c r="M2917" s="445"/>
      <c r="N2917" s="445"/>
      <c r="O2917" s="445"/>
      <c r="P2917" s="445"/>
    </row>
    <row r="2918" spans="1:16">
      <c r="A2918" s="595" t="s">
        <v>16723</v>
      </c>
      <c r="B2918" s="595" t="s">
        <v>18107</v>
      </c>
      <c r="C2918" s="445"/>
      <c r="D2918" s="445"/>
      <c r="E2918" s="445"/>
      <c r="F2918" s="445"/>
      <c r="G2918" s="445"/>
      <c r="H2918" s="445"/>
      <c r="I2918" s="445"/>
      <c r="J2918" s="445"/>
      <c r="K2918" s="445"/>
      <c r="L2918" s="445"/>
      <c r="M2918" s="445"/>
      <c r="N2918" s="445"/>
      <c r="O2918" s="445"/>
      <c r="P2918" s="445"/>
    </row>
    <row r="2919" spans="1:16">
      <c r="A2919" s="595" t="s">
        <v>18108</v>
      </c>
      <c r="B2919" s="595" t="s">
        <v>17038</v>
      </c>
      <c r="C2919" s="445"/>
      <c r="D2919" s="445"/>
      <c r="E2919" s="445"/>
      <c r="F2919" s="445"/>
      <c r="G2919" s="445"/>
      <c r="H2919" s="445"/>
      <c r="I2919" s="445"/>
      <c r="J2919" s="445"/>
      <c r="K2919" s="445"/>
      <c r="L2919" s="445"/>
      <c r="M2919" s="445"/>
      <c r="N2919" s="445"/>
      <c r="O2919" s="445"/>
      <c r="P2919" s="445"/>
    </row>
    <row r="2920" spans="1:16">
      <c r="A2920" s="595" t="s">
        <v>18109</v>
      </c>
      <c r="B2920" s="595" t="s">
        <v>14123</v>
      </c>
      <c r="C2920" s="445" t="s">
        <v>18110</v>
      </c>
      <c r="D2920" s="445"/>
      <c r="E2920" s="445"/>
      <c r="F2920" s="445"/>
      <c r="G2920" s="445"/>
      <c r="H2920" s="445"/>
      <c r="I2920" s="445"/>
      <c r="J2920" s="445"/>
      <c r="K2920" s="445"/>
      <c r="L2920" s="445"/>
      <c r="M2920" s="445"/>
      <c r="N2920" s="445"/>
      <c r="O2920" s="445"/>
      <c r="P2920" s="445"/>
    </row>
    <row r="2921" spans="1:16">
      <c r="A2921" s="595" t="s">
        <v>18112</v>
      </c>
      <c r="B2921" s="595" t="s">
        <v>11737</v>
      </c>
      <c r="C2921" s="445"/>
      <c r="D2921" s="445"/>
      <c r="E2921" s="445"/>
      <c r="F2921" s="445"/>
      <c r="G2921" s="445"/>
      <c r="H2921" s="445"/>
      <c r="I2921" s="445"/>
      <c r="J2921" s="445"/>
      <c r="K2921" s="445"/>
      <c r="L2921" s="445"/>
      <c r="M2921" s="445"/>
      <c r="N2921" s="445"/>
      <c r="O2921" s="445"/>
      <c r="P2921" s="445"/>
    </row>
    <row r="2922" spans="1:16">
      <c r="A2922" s="595" t="s">
        <v>17852</v>
      </c>
      <c r="B2922" s="595" t="s">
        <v>14291</v>
      </c>
      <c r="C2922" s="445"/>
      <c r="D2922" s="445"/>
      <c r="E2922" s="445"/>
      <c r="F2922" s="445"/>
      <c r="G2922" s="445"/>
      <c r="H2922" s="445"/>
      <c r="I2922" s="445"/>
      <c r="J2922" s="445"/>
      <c r="K2922" s="445"/>
      <c r="L2922" s="445"/>
      <c r="M2922" s="445"/>
      <c r="N2922" s="445"/>
      <c r="O2922" s="445"/>
      <c r="P2922" s="445"/>
    </row>
    <row r="2923" spans="1:16">
      <c r="A2923" s="595" t="s">
        <v>2113</v>
      </c>
      <c r="B2923" s="595" t="s">
        <v>18113</v>
      </c>
      <c r="C2923" s="445"/>
      <c r="D2923" s="445"/>
      <c r="E2923" s="445"/>
      <c r="F2923" s="445"/>
      <c r="G2923" s="445"/>
      <c r="H2923" s="445"/>
      <c r="I2923" s="445"/>
      <c r="J2923" s="445"/>
      <c r="K2923" s="445"/>
      <c r="L2923" s="445"/>
      <c r="M2923" s="445"/>
      <c r="N2923" s="445"/>
      <c r="O2923" s="445"/>
      <c r="P2923" s="445"/>
    </row>
    <row r="2924" spans="1:16">
      <c r="A2924" s="595" t="s">
        <v>17789</v>
      </c>
      <c r="B2924" s="595" t="s">
        <v>14688</v>
      </c>
      <c r="C2924" s="445"/>
      <c r="D2924" s="445"/>
      <c r="E2924" s="445"/>
      <c r="F2924" s="445"/>
      <c r="G2924" s="445"/>
      <c r="H2924" s="445"/>
      <c r="I2924" s="445"/>
      <c r="J2924" s="445"/>
      <c r="K2924" s="445"/>
      <c r="L2924" s="445"/>
      <c r="M2924" s="445"/>
      <c r="N2924" s="445"/>
      <c r="O2924" s="445"/>
      <c r="P2924" s="445"/>
    </row>
    <row r="2925" spans="1:16">
      <c r="A2925" s="595" t="s">
        <v>18114</v>
      </c>
      <c r="B2925" s="595" t="s">
        <v>9675</v>
      </c>
      <c r="C2925" s="445"/>
      <c r="D2925" s="445"/>
      <c r="E2925" s="445"/>
      <c r="F2925" s="445"/>
      <c r="G2925" s="445"/>
      <c r="H2925" s="445"/>
      <c r="I2925" s="445"/>
      <c r="J2925" s="445"/>
      <c r="K2925" s="445"/>
      <c r="L2925" s="445"/>
      <c r="M2925" s="445"/>
      <c r="N2925" s="445"/>
      <c r="O2925" s="445"/>
      <c r="P2925" s="445"/>
    </row>
    <row r="2926" spans="1:16">
      <c r="A2926" s="595" t="s">
        <v>5841</v>
      </c>
      <c r="B2926" s="595" t="s">
        <v>15390</v>
      </c>
      <c r="C2926" s="445"/>
      <c r="D2926" s="445"/>
      <c r="E2926" s="445"/>
      <c r="F2926" s="445"/>
      <c r="G2926" s="445"/>
      <c r="H2926" s="445"/>
      <c r="I2926" s="445"/>
      <c r="J2926" s="445"/>
      <c r="K2926" s="445"/>
      <c r="L2926" s="445"/>
      <c r="M2926" s="445"/>
      <c r="N2926" s="445"/>
      <c r="O2926" s="445"/>
      <c r="P2926" s="445"/>
    </row>
    <row r="2927" spans="1:16">
      <c r="A2927" s="595" t="s">
        <v>18115</v>
      </c>
      <c r="B2927" s="595" t="s">
        <v>5107</v>
      </c>
      <c r="C2927" s="445" t="s">
        <v>15153</v>
      </c>
      <c r="D2927" s="445" t="s">
        <v>9892</v>
      </c>
      <c r="E2927" s="445" t="s">
        <v>10888</v>
      </c>
      <c r="F2927" s="445"/>
      <c r="G2927" s="445"/>
      <c r="H2927" s="445"/>
      <c r="I2927" s="445"/>
      <c r="J2927" s="445"/>
      <c r="K2927" s="445"/>
      <c r="L2927" s="445"/>
      <c r="M2927" s="445"/>
      <c r="N2927" s="445"/>
      <c r="O2927" s="445"/>
      <c r="P2927" s="445"/>
    </row>
    <row r="2928" spans="1:16">
      <c r="A2928" s="595" t="s">
        <v>18116</v>
      </c>
      <c r="B2928" s="595" t="s">
        <v>10319</v>
      </c>
      <c r="C2928" s="445"/>
      <c r="D2928" s="445"/>
      <c r="E2928" s="445"/>
      <c r="F2928" s="445"/>
      <c r="G2928" s="445"/>
      <c r="H2928" s="445"/>
      <c r="I2928" s="445"/>
      <c r="J2928" s="445"/>
      <c r="K2928" s="445"/>
      <c r="L2928" s="445"/>
      <c r="M2928" s="445"/>
      <c r="N2928" s="445"/>
      <c r="O2928" s="445"/>
      <c r="P2928" s="445"/>
    </row>
    <row r="2929" spans="1:16">
      <c r="A2929" s="595" t="s">
        <v>4484</v>
      </c>
      <c r="B2929" s="595" t="s">
        <v>1677</v>
      </c>
      <c r="C2929" s="445"/>
      <c r="D2929" s="445"/>
      <c r="E2929" s="445"/>
      <c r="F2929" s="445"/>
      <c r="G2929" s="445"/>
      <c r="H2929" s="445"/>
      <c r="I2929" s="445"/>
      <c r="J2929" s="445"/>
      <c r="K2929" s="445"/>
      <c r="L2929" s="445"/>
      <c r="M2929" s="445"/>
      <c r="N2929" s="445"/>
      <c r="O2929" s="445"/>
      <c r="P2929" s="445"/>
    </row>
    <row r="2930" spans="1:16">
      <c r="A2930" s="595" t="s">
        <v>18117</v>
      </c>
      <c r="B2930" s="595" t="s">
        <v>16615</v>
      </c>
      <c r="C2930" s="445"/>
      <c r="D2930" s="445"/>
      <c r="E2930" s="445"/>
      <c r="F2930" s="445"/>
      <c r="G2930" s="445"/>
      <c r="H2930" s="445"/>
      <c r="I2930" s="445"/>
      <c r="J2930" s="445"/>
      <c r="K2930" s="445"/>
      <c r="L2930" s="445"/>
      <c r="M2930" s="445"/>
      <c r="N2930" s="445"/>
      <c r="O2930" s="445"/>
      <c r="P2930" s="445"/>
    </row>
    <row r="2931" spans="1:16">
      <c r="A2931" s="595" t="s">
        <v>18118</v>
      </c>
      <c r="B2931" s="595" t="s">
        <v>8155</v>
      </c>
      <c r="C2931" s="445"/>
      <c r="D2931" s="445"/>
      <c r="E2931" s="445"/>
      <c r="F2931" s="445"/>
      <c r="G2931" s="445"/>
      <c r="H2931" s="445"/>
      <c r="I2931" s="445"/>
      <c r="J2931" s="445"/>
      <c r="K2931" s="445"/>
      <c r="L2931" s="445"/>
      <c r="M2931" s="445"/>
      <c r="N2931" s="445"/>
      <c r="O2931" s="445"/>
      <c r="P2931" s="445"/>
    </row>
    <row r="2932" spans="1:16">
      <c r="A2932" s="595" t="s">
        <v>18119</v>
      </c>
      <c r="B2932" s="595" t="s">
        <v>12579</v>
      </c>
      <c r="C2932" s="445" t="s">
        <v>17276</v>
      </c>
      <c r="D2932" s="445" t="s">
        <v>12810</v>
      </c>
      <c r="E2932" s="445"/>
      <c r="F2932" s="445"/>
      <c r="G2932" s="445"/>
      <c r="H2932" s="445"/>
      <c r="I2932" s="445"/>
      <c r="J2932" s="445"/>
      <c r="K2932" s="445"/>
      <c r="L2932" s="445"/>
      <c r="M2932" s="445"/>
      <c r="N2932" s="445"/>
      <c r="O2932" s="445"/>
      <c r="P2932" s="445"/>
    </row>
    <row r="2933" spans="1:16">
      <c r="A2933" s="595" t="s">
        <v>18120</v>
      </c>
      <c r="B2933" s="595" t="s">
        <v>18121</v>
      </c>
      <c r="C2933" s="595" t="s">
        <v>16627</v>
      </c>
      <c r="D2933" s="595" t="s">
        <v>18123</v>
      </c>
      <c r="E2933" s="445"/>
      <c r="F2933" s="445"/>
      <c r="G2933" s="445"/>
      <c r="H2933" s="445"/>
      <c r="I2933" s="445"/>
      <c r="J2933" s="445"/>
      <c r="K2933" s="445"/>
      <c r="L2933" s="445"/>
      <c r="M2933" s="445"/>
      <c r="N2933" s="445"/>
      <c r="O2933" s="445"/>
      <c r="P2933" s="445"/>
    </row>
    <row r="2934" spans="1:16">
      <c r="A2934" s="595" t="s">
        <v>18126</v>
      </c>
      <c r="B2934" s="595" t="s">
        <v>18127</v>
      </c>
      <c r="C2934" s="445"/>
      <c r="D2934" s="445"/>
      <c r="E2934" s="445"/>
      <c r="F2934" s="445"/>
      <c r="G2934" s="445"/>
      <c r="H2934" s="445"/>
      <c r="I2934" s="445"/>
      <c r="J2934" s="445"/>
      <c r="K2934" s="445"/>
      <c r="L2934" s="445"/>
      <c r="M2934" s="445"/>
      <c r="N2934" s="445"/>
      <c r="O2934" s="445"/>
      <c r="P2934" s="445"/>
    </row>
    <row r="2935" spans="1:16">
      <c r="A2935" s="595" t="s">
        <v>16367</v>
      </c>
      <c r="B2935" s="595" t="s">
        <v>17803</v>
      </c>
      <c r="C2935" s="445"/>
      <c r="D2935" s="445"/>
      <c r="E2935" s="445"/>
      <c r="F2935" s="445"/>
      <c r="G2935" s="445"/>
      <c r="H2935" s="445"/>
      <c r="I2935" s="445"/>
      <c r="J2935" s="445"/>
      <c r="K2935" s="445"/>
      <c r="L2935" s="445"/>
      <c r="M2935" s="445"/>
      <c r="N2935" s="445"/>
      <c r="O2935" s="445"/>
      <c r="P2935" s="445"/>
    </row>
    <row r="2936" spans="1:16">
      <c r="A2936" s="595" t="s">
        <v>12079</v>
      </c>
      <c r="B2936" s="595" t="s">
        <v>18128</v>
      </c>
      <c r="C2936" s="445"/>
      <c r="D2936" s="445"/>
      <c r="E2936" s="445"/>
      <c r="F2936" s="445"/>
      <c r="G2936" s="445"/>
      <c r="H2936" s="445"/>
      <c r="I2936" s="445"/>
      <c r="J2936" s="445"/>
      <c r="K2936" s="445"/>
      <c r="L2936" s="445"/>
      <c r="M2936" s="445"/>
      <c r="N2936" s="445"/>
      <c r="O2936" s="445"/>
      <c r="P2936" s="445"/>
    </row>
    <row r="2937" spans="1:16">
      <c r="A2937" s="595" t="s">
        <v>14655</v>
      </c>
      <c r="B2937" s="595" t="s">
        <v>1114</v>
      </c>
      <c r="C2937" s="445"/>
      <c r="D2937" s="445"/>
      <c r="E2937" s="445"/>
      <c r="F2937" s="445"/>
      <c r="G2937" s="445"/>
      <c r="H2937" s="445"/>
      <c r="I2937" s="445"/>
      <c r="J2937" s="445"/>
      <c r="K2937" s="445"/>
      <c r="L2937" s="445"/>
      <c r="M2937" s="445"/>
      <c r="N2937" s="445"/>
      <c r="O2937" s="445"/>
      <c r="P2937" s="445"/>
    </row>
    <row r="2938" spans="1:16">
      <c r="A2938" s="595" t="s">
        <v>18130</v>
      </c>
      <c r="B2938" s="595" t="s">
        <v>18131</v>
      </c>
      <c r="C2938" s="445" t="s">
        <v>5054</v>
      </c>
      <c r="D2938" s="445"/>
      <c r="E2938" s="445"/>
      <c r="F2938" s="445"/>
      <c r="G2938" s="445"/>
      <c r="H2938" s="445"/>
      <c r="I2938" s="445"/>
      <c r="J2938" s="445"/>
      <c r="K2938" s="445"/>
      <c r="L2938" s="445"/>
      <c r="M2938" s="445"/>
      <c r="N2938" s="445"/>
      <c r="O2938" s="445"/>
      <c r="P2938" s="445"/>
    </row>
    <row r="2939" spans="1:16">
      <c r="A2939" s="595" t="s">
        <v>3157</v>
      </c>
      <c r="B2939" s="595" t="s">
        <v>3948</v>
      </c>
      <c r="C2939" s="445"/>
      <c r="D2939" s="445"/>
      <c r="E2939" s="445"/>
      <c r="F2939" s="445"/>
      <c r="G2939" s="445"/>
      <c r="H2939" s="445"/>
      <c r="I2939" s="445"/>
      <c r="J2939" s="445"/>
      <c r="K2939" s="445"/>
      <c r="L2939" s="445"/>
      <c r="M2939" s="445"/>
      <c r="N2939" s="445"/>
      <c r="O2939" s="445"/>
      <c r="P2939" s="445"/>
    </row>
    <row r="2940" spans="1:16">
      <c r="A2940" s="595" t="s">
        <v>7003</v>
      </c>
      <c r="B2940" s="595" t="s">
        <v>18132</v>
      </c>
      <c r="C2940" s="445" t="s">
        <v>2887</v>
      </c>
      <c r="D2940" s="445"/>
      <c r="E2940" s="445"/>
      <c r="F2940" s="445"/>
      <c r="G2940" s="445"/>
      <c r="H2940" s="445"/>
      <c r="I2940" s="445"/>
      <c r="J2940" s="445"/>
      <c r="K2940" s="445"/>
      <c r="L2940" s="445"/>
      <c r="M2940" s="445"/>
      <c r="N2940" s="445"/>
      <c r="O2940" s="445"/>
      <c r="P2940" s="445"/>
    </row>
    <row r="2941" spans="1:16">
      <c r="A2941" s="595" t="s">
        <v>18133</v>
      </c>
      <c r="B2941" s="595" t="s">
        <v>18134</v>
      </c>
      <c r="C2941" s="595" t="s">
        <v>16358</v>
      </c>
      <c r="D2941" s="445" t="s">
        <v>18135</v>
      </c>
      <c r="E2941" s="445" t="s">
        <v>12242</v>
      </c>
      <c r="F2941" s="445"/>
      <c r="G2941" s="445"/>
      <c r="H2941" s="445"/>
      <c r="I2941" s="445"/>
      <c r="J2941" s="445"/>
      <c r="K2941" s="445"/>
      <c r="L2941" s="445"/>
      <c r="M2941" s="445"/>
      <c r="N2941" s="445"/>
      <c r="O2941" s="445"/>
      <c r="P2941" s="445"/>
    </row>
    <row r="2942" spans="1:16">
      <c r="A2942" s="595" t="s">
        <v>18137</v>
      </c>
      <c r="B2942" s="595" t="s">
        <v>4149</v>
      </c>
      <c r="C2942" s="445"/>
      <c r="D2942" s="445"/>
      <c r="E2942" s="445"/>
      <c r="F2942" s="445"/>
      <c r="G2942" s="445"/>
      <c r="H2942" s="445"/>
      <c r="I2942" s="445"/>
      <c r="J2942" s="445"/>
      <c r="K2942" s="445"/>
      <c r="L2942" s="445"/>
      <c r="M2942" s="445"/>
      <c r="N2942" s="445"/>
      <c r="O2942" s="445"/>
      <c r="P2942" s="445"/>
    </row>
    <row r="2943" spans="1:16">
      <c r="A2943" s="595" t="s">
        <v>18139</v>
      </c>
      <c r="B2943" s="595" t="s">
        <v>2444</v>
      </c>
      <c r="C2943" s="445"/>
      <c r="D2943" s="445"/>
      <c r="E2943" s="445"/>
      <c r="F2943" s="445"/>
      <c r="G2943" s="445"/>
      <c r="H2943" s="445"/>
      <c r="I2943" s="445"/>
      <c r="J2943" s="445"/>
      <c r="K2943" s="445"/>
      <c r="L2943" s="445"/>
      <c r="M2943" s="445"/>
      <c r="N2943" s="445"/>
      <c r="O2943" s="445"/>
      <c r="P2943" s="445"/>
    </row>
    <row r="2944" spans="1:16">
      <c r="A2944" s="595" t="s">
        <v>16909</v>
      </c>
      <c r="B2944" s="595" t="s">
        <v>10655</v>
      </c>
      <c r="C2944" s="445"/>
      <c r="D2944" s="445"/>
      <c r="E2944" s="445"/>
      <c r="F2944" s="445"/>
      <c r="G2944" s="445"/>
      <c r="H2944" s="445"/>
      <c r="I2944" s="445"/>
      <c r="J2944" s="445"/>
      <c r="K2944" s="445"/>
      <c r="L2944" s="445"/>
      <c r="M2944" s="445"/>
      <c r="N2944" s="445"/>
      <c r="O2944" s="445"/>
      <c r="P2944" s="445"/>
    </row>
    <row r="2945" spans="1:16">
      <c r="A2945" s="595" t="s">
        <v>629</v>
      </c>
      <c r="B2945" s="595" t="s">
        <v>18140</v>
      </c>
      <c r="C2945" s="445"/>
      <c r="D2945" s="445"/>
      <c r="E2945" s="445"/>
      <c r="F2945" s="445"/>
      <c r="G2945" s="445"/>
      <c r="H2945" s="445"/>
      <c r="I2945" s="445"/>
      <c r="J2945" s="445"/>
      <c r="K2945" s="445"/>
      <c r="L2945" s="445"/>
      <c r="M2945" s="445"/>
      <c r="N2945" s="445"/>
      <c r="O2945" s="445"/>
      <c r="P2945" s="445"/>
    </row>
    <row r="2946" spans="1:16">
      <c r="A2946" s="595" t="s">
        <v>8167</v>
      </c>
      <c r="B2946" s="595" t="s">
        <v>18141</v>
      </c>
      <c r="C2946" s="445"/>
      <c r="D2946" s="445"/>
      <c r="E2946" s="445"/>
      <c r="F2946" s="445"/>
      <c r="G2946" s="445"/>
      <c r="H2946" s="445"/>
      <c r="I2946" s="445"/>
      <c r="J2946" s="445"/>
      <c r="K2946" s="445"/>
      <c r="L2946" s="445"/>
      <c r="M2946" s="445"/>
      <c r="N2946" s="445"/>
      <c r="O2946" s="445"/>
      <c r="P2946" s="445"/>
    </row>
    <row r="2947" spans="1:16">
      <c r="A2947" s="595" t="s">
        <v>18142</v>
      </c>
      <c r="B2947" s="595" t="s">
        <v>14551</v>
      </c>
      <c r="C2947" s="445"/>
      <c r="D2947" s="445"/>
      <c r="E2947" s="445"/>
      <c r="F2947" s="445"/>
      <c r="G2947" s="445"/>
      <c r="H2947" s="445"/>
      <c r="I2947" s="445"/>
      <c r="J2947" s="445"/>
      <c r="K2947" s="445"/>
      <c r="L2947" s="445"/>
      <c r="M2947" s="445"/>
      <c r="N2947" s="445"/>
      <c r="O2947" s="445"/>
      <c r="P2947" s="445"/>
    </row>
    <row r="2948" spans="1:16">
      <c r="A2948" s="595" t="s">
        <v>18143</v>
      </c>
      <c r="B2948" s="595" t="s">
        <v>18147</v>
      </c>
      <c r="C2948" s="445"/>
      <c r="D2948" s="445"/>
      <c r="E2948" s="445"/>
      <c r="F2948" s="445"/>
      <c r="G2948" s="445"/>
      <c r="H2948" s="445"/>
      <c r="I2948" s="445"/>
      <c r="J2948" s="445"/>
      <c r="K2948" s="445"/>
      <c r="L2948" s="445"/>
      <c r="M2948" s="445"/>
      <c r="N2948" s="445"/>
      <c r="O2948" s="445"/>
      <c r="P2948" s="445"/>
    </row>
    <row r="2949" spans="1:16">
      <c r="A2949" s="595" t="s">
        <v>9987</v>
      </c>
      <c r="B2949" s="595" t="s">
        <v>18148</v>
      </c>
      <c r="C2949" s="445"/>
      <c r="D2949" s="445"/>
      <c r="E2949" s="445"/>
      <c r="F2949" s="445"/>
      <c r="G2949" s="445"/>
      <c r="H2949" s="445"/>
      <c r="I2949" s="445"/>
      <c r="J2949" s="445"/>
      <c r="K2949" s="445"/>
      <c r="L2949" s="445"/>
      <c r="M2949" s="445"/>
      <c r="N2949" s="445"/>
      <c r="O2949" s="445"/>
      <c r="P2949" s="445"/>
    </row>
    <row r="2950" spans="1:16">
      <c r="A2950" s="595" t="s">
        <v>18149</v>
      </c>
      <c r="B2950" s="595" t="s">
        <v>14425</v>
      </c>
      <c r="C2950" s="445"/>
      <c r="D2950" s="445"/>
      <c r="E2950" s="445"/>
      <c r="F2950" s="445"/>
      <c r="G2950" s="445"/>
      <c r="H2950" s="445"/>
      <c r="I2950" s="445"/>
      <c r="J2950" s="445"/>
      <c r="K2950" s="445"/>
      <c r="L2950" s="445"/>
      <c r="M2950" s="445"/>
      <c r="N2950" s="445"/>
      <c r="O2950" s="445"/>
      <c r="P2950" s="445"/>
    </row>
    <row r="2951" spans="1:16">
      <c r="A2951" s="595" t="s">
        <v>5964</v>
      </c>
      <c r="B2951" s="595" t="s">
        <v>18151</v>
      </c>
      <c r="C2951" s="445"/>
      <c r="D2951" s="445"/>
      <c r="E2951" s="445"/>
      <c r="F2951" s="445"/>
      <c r="G2951" s="445"/>
      <c r="H2951" s="445"/>
      <c r="I2951" s="445"/>
      <c r="J2951" s="445"/>
      <c r="K2951" s="445"/>
      <c r="L2951" s="445"/>
      <c r="M2951" s="445"/>
      <c r="N2951" s="445"/>
      <c r="O2951" s="445"/>
      <c r="P2951" s="445"/>
    </row>
    <row r="2952" spans="1:16">
      <c r="A2952" s="595" t="s">
        <v>13275</v>
      </c>
      <c r="B2952" s="595" t="s">
        <v>8106</v>
      </c>
      <c r="C2952" s="445"/>
      <c r="D2952" s="445"/>
      <c r="E2952" s="445"/>
      <c r="F2952" s="445"/>
      <c r="G2952" s="445"/>
      <c r="H2952" s="445"/>
      <c r="I2952" s="445"/>
      <c r="J2952" s="445"/>
      <c r="K2952" s="445"/>
      <c r="L2952" s="445"/>
      <c r="M2952" s="445"/>
      <c r="N2952" s="445"/>
      <c r="O2952" s="445"/>
      <c r="P2952" s="445"/>
    </row>
    <row r="2953" spans="1:16">
      <c r="A2953" s="595" t="s">
        <v>18152</v>
      </c>
      <c r="B2953" s="595" t="s">
        <v>7523</v>
      </c>
      <c r="C2953" s="445"/>
      <c r="D2953" s="445"/>
      <c r="E2953" s="445"/>
      <c r="F2953" s="445"/>
      <c r="G2953" s="445"/>
      <c r="H2953" s="445"/>
      <c r="I2953" s="445"/>
      <c r="J2953" s="445"/>
      <c r="K2953" s="445"/>
      <c r="L2953" s="445"/>
      <c r="M2953" s="445"/>
      <c r="N2953" s="445"/>
      <c r="O2953" s="445"/>
      <c r="P2953" s="445"/>
    </row>
    <row r="2954" spans="1:16">
      <c r="A2954" s="595" t="s">
        <v>18153</v>
      </c>
      <c r="B2954" s="595" t="s">
        <v>15199</v>
      </c>
      <c r="C2954" s="445" t="s">
        <v>13293</v>
      </c>
      <c r="D2954" s="445"/>
      <c r="E2954" s="445"/>
      <c r="F2954" s="445"/>
      <c r="G2954" s="445"/>
      <c r="H2954" s="445"/>
      <c r="I2954" s="445"/>
      <c r="J2954" s="445"/>
      <c r="K2954" s="445"/>
      <c r="L2954" s="445"/>
      <c r="M2954" s="445"/>
      <c r="N2954" s="445"/>
      <c r="O2954" s="445"/>
      <c r="P2954" s="445"/>
    </row>
    <row r="2955" spans="1:16">
      <c r="A2955" s="595" t="s">
        <v>13061</v>
      </c>
      <c r="B2955" s="595" t="s">
        <v>7511</v>
      </c>
      <c r="C2955" s="595" t="s">
        <v>18154</v>
      </c>
      <c r="D2955" s="445"/>
      <c r="E2955" s="445"/>
      <c r="F2955" s="445"/>
      <c r="G2955" s="445"/>
      <c r="H2955" s="445"/>
      <c r="I2955" s="445"/>
      <c r="J2955" s="445"/>
      <c r="K2955" s="445"/>
      <c r="L2955" s="445"/>
      <c r="M2955" s="445"/>
      <c r="N2955" s="445"/>
      <c r="O2955" s="445"/>
      <c r="P2955" s="445"/>
    </row>
    <row r="2956" spans="1:16">
      <c r="A2956" s="595" t="s">
        <v>18155</v>
      </c>
      <c r="B2956" s="595" t="s">
        <v>12482</v>
      </c>
      <c r="C2956" s="445"/>
      <c r="D2956" s="445"/>
      <c r="E2956" s="445"/>
      <c r="F2956" s="445"/>
      <c r="G2956" s="445"/>
      <c r="H2956" s="445"/>
      <c r="I2956" s="445"/>
      <c r="J2956" s="445"/>
      <c r="K2956" s="445"/>
      <c r="L2956" s="445"/>
      <c r="M2956" s="445"/>
      <c r="N2956" s="445"/>
      <c r="O2956" s="445"/>
      <c r="P2956" s="445"/>
    </row>
    <row r="2957" spans="1:16">
      <c r="A2957" s="595" t="s">
        <v>18156</v>
      </c>
      <c r="B2957" s="595" t="s">
        <v>18157</v>
      </c>
      <c r="C2957" s="445"/>
      <c r="D2957" s="445"/>
      <c r="E2957" s="445"/>
      <c r="F2957" s="445"/>
      <c r="G2957" s="445"/>
      <c r="H2957" s="445"/>
      <c r="I2957" s="445"/>
      <c r="J2957" s="445"/>
      <c r="K2957" s="445"/>
      <c r="L2957" s="445"/>
      <c r="M2957" s="445"/>
      <c r="N2957" s="445"/>
      <c r="O2957" s="445"/>
      <c r="P2957" s="445"/>
    </row>
    <row r="2958" spans="1:16">
      <c r="A2958" s="595" t="s">
        <v>18158</v>
      </c>
      <c r="B2958" s="595" t="s">
        <v>4164</v>
      </c>
      <c r="C2958" s="445"/>
      <c r="D2958" s="445"/>
      <c r="E2958" s="445"/>
      <c r="F2958" s="445"/>
      <c r="G2958" s="445"/>
      <c r="H2958" s="445"/>
      <c r="I2958" s="445"/>
      <c r="J2958" s="445"/>
      <c r="K2958" s="445"/>
      <c r="L2958" s="445"/>
      <c r="M2958" s="445"/>
      <c r="N2958" s="445"/>
      <c r="O2958" s="445"/>
      <c r="P2958" s="445"/>
    </row>
    <row r="2959" spans="1:16">
      <c r="A2959" s="595" t="s">
        <v>11403</v>
      </c>
      <c r="B2959" s="595" t="s">
        <v>18161</v>
      </c>
      <c r="C2959" s="445"/>
      <c r="D2959" s="445"/>
      <c r="E2959" s="445"/>
      <c r="F2959" s="445"/>
      <c r="G2959" s="445"/>
      <c r="H2959" s="445"/>
      <c r="I2959" s="445"/>
      <c r="J2959" s="445"/>
      <c r="K2959" s="445"/>
      <c r="L2959" s="445"/>
      <c r="M2959" s="445"/>
      <c r="N2959" s="445"/>
      <c r="O2959" s="445"/>
      <c r="P2959" s="445"/>
    </row>
    <row r="2960" spans="1:16">
      <c r="A2960" s="595" t="s">
        <v>4176</v>
      </c>
      <c r="B2960" s="595" t="s">
        <v>12436</v>
      </c>
      <c r="C2960" s="445" t="s">
        <v>3455</v>
      </c>
      <c r="D2960" s="445" t="s">
        <v>18154</v>
      </c>
      <c r="E2960" s="445" t="s">
        <v>18162</v>
      </c>
      <c r="F2960" s="445"/>
      <c r="G2960" s="445"/>
      <c r="H2960" s="445"/>
      <c r="I2960" s="445"/>
      <c r="J2960" s="445"/>
      <c r="K2960" s="445"/>
      <c r="L2960" s="445"/>
      <c r="M2960" s="445"/>
      <c r="N2960" s="445"/>
      <c r="O2960" s="445"/>
      <c r="P2960" s="445"/>
    </row>
    <row r="2961" spans="1:16">
      <c r="A2961" s="595" t="s">
        <v>13876</v>
      </c>
      <c r="B2961" s="595" t="s">
        <v>11410</v>
      </c>
      <c r="C2961" s="445"/>
      <c r="D2961" s="445"/>
      <c r="E2961" s="445"/>
      <c r="F2961" s="445"/>
      <c r="G2961" s="445"/>
      <c r="H2961" s="445"/>
      <c r="I2961" s="445"/>
      <c r="J2961" s="445"/>
      <c r="K2961" s="445"/>
      <c r="L2961" s="445"/>
      <c r="M2961" s="445"/>
      <c r="N2961" s="445"/>
      <c r="O2961" s="445"/>
      <c r="P2961" s="445"/>
    </row>
    <row r="2962" spans="1:16">
      <c r="A2962" s="595" t="s">
        <v>2305</v>
      </c>
      <c r="B2962" s="595" t="s">
        <v>18162</v>
      </c>
      <c r="C2962" s="445"/>
      <c r="D2962" s="445"/>
      <c r="E2962" s="445"/>
      <c r="F2962" s="445"/>
      <c r="G2962" s="445"/>
      <c r="H2962" s="445"/>
      <c r="I2962" s="445"/>
      <c r="J2962" s="445"/>
      <c r="K2962" s="445"/>
      <c r="L2962" s="445"/>
      <c r="M2962" s="445"/>
      <c r="N2962" s="445"/>
      <c r="O2962" s="445"/>
      <c r="P2962" s="445"/>
    </row>
    <row r="2963" spans="1:16">
      <c r="A2963" s="595" t="s">
        <v>15716</v>
      </c>
      <c r="B2963" s="595" t="s">
        <v>15364</v>
      </c>
      <c r="C2963" s="445" t="s">
        <v>18162</v>
      </c>
      <c r="D2963" s="445"/>
      <c r="E2963" s="445"/>
      <c r="F2963" s="445"/>
      <c r="G2963" s="445"/>
      <c r="H2963" s="445"/>
      <c r="I2963" s="445"/>
      <c r="J2963" s="445"/>
      <c r="K2963" s="445"/>
      <c r="L2963" s="445"/>
      <c r="M2963" s="445"/>
      <c r="N2963" s="445"/>
      <c r="O2963" s="445"/>
      <c r="P2963" s="445"/>
    </row>
    <row r="2964" spans="1:16">
      <c r="A2964" s="595" t="s">
        <v>18163</v>
      </c>
      <c r="B2964" s="595" t="s">
        <v>14170</v>
      </c>
      <c r="C2964" s="595" t="s">
        <v>18164</v>
      </c>
      <c r="D2964" s="445" t="s">
        <v>18165</v>
      </c>
      <c r="E2964" s="445" t="s">
        <v>18162</v>
      </c>
      <c r="F2964" s="445"/>
      <c r="G2964" s="445"/>
      <c r="H2964" s="445"/>
      <c r="I2964" s="445"/>
      <c r="J2964" s="445"/>
      <c r="K2964" s="445"/>
      <c r="L2964" s="445"/>
      <c r="M2964" s="445"/>
      <c r="N2964" s="445"/>
      <c r="O2964" s="445"/>
      <c r="P2964" s="445"/>
    </row>
    <row r="2965" spans="1:16">
      <c r="A2965" s="595" t="s">
        <v>18166</v>
      </c>
      <c r="B2965" s="595" t="s">
        <v>18167</v>
      </c>
      <c r="C2965" s="595" t="s">
        <v>18168</v>
      </c>
      <c r="D2965" s="445"/>
      <c r="E2965" s="445"/>
      <c r="F2965" s="445"/>
      <c r="G2965" s="445"/>
      <c r="H2965" s="445"/>
      <c r="I2965" s="445"/>
      <c r="J2965" s="445"/>
      <c r="K2965" s="445"/>
      <c r="L2965" s="445"/>
      <c r="M2965" s="445"/>
      <c r="N2965" s="445"/>
      <c r="O2965" s="445"/>
      <c r="P2965" s="445"/>
    </row>
    <row r="2966" spans="1:16">
      <c r="A2966" s="595" t="s">
        <v>17621</v>
      </c>
      <c r="B2966" s="595" t="s">
        <v>18169</v>
      </c>
      <c r="C2966" s="445"/>
      <c r="D2966" s="445"/>
      <c r="E2966" s="445"/>
      <c r="F2966" s="445"/>
      <c r="G2966" s="445"/>
      <c r="H2966" s="445"/>
      <c r="I2966" s="445"/>
      <c r="J2966" s="445"/>
      <c r="K2966" s="445"/>
      <c r="L2966" s="445"/>
      <c r="M2966" s="445"/>
      <c r="N2966" s="445"/>
      <c r="O2966" s="445"/>
      <c r="P2966" s="445"/>
    </row>
    <row r="2967" spans="1:16">
      <c r="A2967" s="595" t="s">
        <v>18170</v>
      </c>
      <c r="B2967" s="595" t="s">
        <v>18162</v>
      </c>
      <c r="C2967" s="445"/>
      <c r="D2967" s="445"/>
      <c r="E2967" s="445"/>
      <c r="F2967" s="445"/>
      <c r="G2967" s="445"/>
      <c r="H2967" s="445"/>
      <c r="I2967" s="445"/>
      <c r="J2967" s="445"/>
      <c r="K2967" s="445"/>
      <c r="L2967" s="445"/>
      <c r="M2967" s="445"/>
      <c r="N2967" s="445"/>
      <c r="O2967" s="445"/>
      <c r="P2967" s="445"/>
    </row>
    <row r="2968" spans="1:16">
      <c r="A2968" s="595" t="s">
        <v>18171</v>
      </c>
      <c r="B2968" s="595" t="s">
        <v>18162</v>
      </c>
      <c r="C2968" s="445"/>
      <c r="D2968" s="445"/>
      <c r="E2968" s="445"/>
      <c r="F2968" s="445"/>
      <c r="G2968" s="445"/>
      <c r="H2968" s="445"/>
      <c r="I2968" s="445"/>
      <c r="J2968" s="445"/>
      <c r="K2968" s="445"/>
      <c r="L2968" s="445"/>
      <c r="M2968" s="445"/>
      <c r="N2968" s="445"/>
      <c r="O2968" s="445"/>
      <c r="P2968" s="445"/>
    </row>
    <row r="2969" spans="1:16">
      <c r="A2969" s="595" t="s">
        <v>7083</v>
      </c>
      <c r="B2969" s="595" t="s">
        <v>18162</v>
      </c>
      <c r="C2969" s="445"/>
      <c r="D2969" s="445"/>
      <c r="E2969" s="445"/>
      <c r="F2969" s="445"/>
      <c r="G2969" s="445"/>
      <c r="H2969" s="445"/>
      <c r="I2969" s="445"/>
      <c r="J2969" s="445"/>
      <c r="K2969" s="445"/>
      <c r="L2969" s="445"/>
      <c r="M2969" s="445"/>
      <c r="N2969" s="445"/>
      <c r="O2969" s="445"/>
      <c r="P2969" s="445"/>
    </row>
    <row r="2970" spans="1:16">
      <c r="A2970" s="595" t="s">
        <v>18172</v>
      </c>
      <c r="B2970" s="595" t="s">
        <v>18162</v>
      </c>
      <c r="C2970" s="445"/>
      <c r="D2970" s="445"/>
      <c r="E2970" s="445"/>
      <c r="F2970" s="445"/>
      <c r="G2970" s="445"/>
      <c r="H2970" s="445"/>
      <c r="I2970" s="445"/>
      <c r="J2970" s="445"/>
      <c r="K2970" s="445"/>
      <c r="L2970" s="445"/>
      <c r="M2970" s="445"/>
      <c r="N2970" s="445"/>
      <c r="O2970" s="445"/>
      <c r="P2970" s="445"/>
    </row>
    <row r="2971" spans="1:16">
      <c r="A2971" s="595" t="s">
        <v>17369</v>
      </c>
      <c r="B2971" s="595" t="s">
        <v>18162</v>
      </c>
      <c r="C2971" s="445"/>
      <c r="D2971" s="445"/>
      <c r="E2971" s="445"/>
      <c r="F2971" s="445"/>
      <c r="G2971" s="445"/>
      <c r="H2971" s="445"/>
      <c r="I2971" s="445"/>
      <c r="J2971" s="445"/>
      <c r="K2971" s="445"/>
      <c r="L2971" s="445"/>
      <c r="M2971" s="445"/>
      <c r="N2971" s="445"/>
      <c r="O2971" s="445"/>
      <c r="P2971" s="445"/>
    </row>
    <row r="2972" spans="1:16">
      <c r="A2972" s="595" t="s">
        <v>1458</v>
      </c>
      <c r="B2972" s="595" t="s">
        <v>18173</v>
      </c>
      <c r="C2972" s="445" t="s">
        <v>18162</v>
      </c>
      <c r="D2972" s="445"/>
      <c r="E2972" s="445"/>
      <c r="F2972" s="445"/>
      <c r="G2972" s="445"/>
      <c r="H2972" s="445"/>
      <c r="I2972" s="445"/>
      <c r="J2972" s="445"/>
      <c r="K2972" s="445"/>
      <c r="L2972" s="445"/>
      <c r="M2972" s="445"/>
      <c r="N2972" s="445"/>
      <c r="O2972" s="445"/>
      <c r="P2972" s="445"/>
    </row>
    <row r="2973" spans="1:16">
      <c r="A2973" s="595" t="s">
        <v>18174</v>
      </c>
      <c r="B2973" s="595" t="s">
        <v>18162</v>
      </c>
      <c r="C2973" s="445"/>
      <c r="D2973" s="445"/>
      <c r="E2973" s="445"/>
      <c r="F2973" s="445"/>
      <c r="G2973" s="445"/>
      <c r="H2973" s="445"/>
      <c r="I2973" s="445"/>
      <c r="J2973" s="445"/>
      <c r="K2973" s="445"/>
      <c r="L2973" s="445"/>
      <c r="M2973" s="445"/>
      <c r="N2973" s="445"/>
      <c r="O2973" s="445"/>
      <c r="P2973" s="445"/>
    </row>
    <row r="2974" spans="1:16">
      <c r="A2974" s="595" t="s">
        <v>17524</v>
      </c>
      <c r="B2974" s="595" t="s">
        <v>18162</v>
      </c>
      <c r="C2974" s="445"/>
      <c r="D2974" s="445"/>
      <c r="E2974" s="445"/>
      <c r="F2974" s="445"/>
      <c r="G2974" s="445"/>
      <c r="H2974" s="445"/>
      <c r="I2974" s="445"/>
      <c r="J2974" s="445"/>
      <c r="K2974" s="445"/>
      <c r="L2974" s="445"/>
      <c r="M2974" s="445"/>
      <c r="N2974" s="445"/>
      <c r="O2974" s="445"/>
      <c r="P2974" s="445"/>
    </row>
    <row r="2975" spans="1:16">
      <c r="A2975" s="595" t="s">
        <v>18175</v>
      </c>
      <c r="B2975" s="595" t="s">
        <v>18176</v>
      </c>
      <c r="C2975" s="445"/>
      <c r="D2975" s="445"/>
      <c r="E2975" s="445"/>
      <c r="F2975" s="445"/>
      <c r="G2975" s="445"/>
      <c r="H2975" s="445"/>
      <c r="I2975" s="445"/>
      <c r="J2975" s="445"/>
      <c r="K2975" s="445"/>
      <c r="L2975" s="445"/>
      <c r="M2975" s="445"/>
      <c r="N2975" s="445"/>
      <c r="O2975" s="445"/>
      <c r="P2975" s="445"/>
    </row>
    <row r="2976" spans="1:16">
      <c r="A2976" s="595" t="s">
        <v>12785</v>
      </c>
      <c r="B2976" s="595" t="s">
        <v>9142</v>
      </c>
      <c r="C2976" s="445" t="s">
        <v>18177</v>
      </c>
      <c r="D2976" s="445" t="s">
        <v>18178</v>
      </c>
      <c r="E2976" s="445" t="s">
        <v>675</v>
      </c>
      <c r="F2976" s="445" t="s">
        <v>18179</v>
      </c>
      <c r="G2976" s="445"/>
      <c r="H2976" s="445"/>
      <c r="I2976" s="445"/>
      <c r="J2976" s="445"/>
      <c r="K2976" s="445"/>
      <c r="L2976" s="445"/>
      <c r="M2976" s="445"/>
      <c r="N2976" s="445"/>
      <c r="O2976" s="445"/>
      <c r="P2976" s="445"/>
    </row>
    <row r="2977" spans="1:16">
      <c r="A2977" s="595" t="s">
        <v>15850</v>
      </c>
      <c r="B2977" s="595" t="s">
        <v>18180</v>
      </c>
      <c r="C2977" s="595" t="s">
        <v>12581</v>
      </c>
      <c r="D2977" s="595" t="s">
        <v>6287</v>
      </c>
      <c r="E2977" s="595" t="s">
        <v>11283</v>
      </c>
      <c r="F2977" s="445"/>
      <c r="G2977" s="445"/>
      <c r="H2977" s="445"/>
      <c r="I2977" s="445"/>
      <c r="J2977" s="445"/>
      <c r="K2977" s="445"/>
      <c r="L2977" s="445"/>
      <c r="M2977" s="445"/>
      <c r="N2977" s="445"/>
      <c r="O2977" s="445"/>
      <c r="P2977" s="445"/>
    </row>
    <row r="2978" spans="1:16">
      <c r="A2978" s="595" t="s">
        <v>12488</v>
      </c>
      <c r="B2978" s="595" t="s">
        <v>18181</v>
      </c>
      <c r="C2978" s="445"/>
      <c r="D2978" s="445"/>
      <c r="E2978" s="445"/>
      <c r="F2978" s="445"/>
      <c r="G2978" s="445"/>
      <c r="H2978" s="445"/>
      <c r="I2978" s="445"/>
      <c r="J2978" s="445"/>
      <c r="K2978" s="445"/>
      <c r="L2978" s="445"/>
      <c r="M2978" s="445"/>
      <c r="N2978" s="445"/>
      <c r="O2978" s="445"/>
      <c r="P2978" s="445"/>
    </row>
    <row r="2979" spans="1:16">
      <c r="A2979" s="595" t="s">
        <v>18182</v>
      </c>
      <c r="B2979" s="595" t="s">
        <v>17686</v>
      </c>
      <c r="C2979" s="445" t="s">
        <v>9589</v>
      </c>
      <c r="D2979" s="445"/>
      <c r="E2979" s="445"/>
      <c r="F2979" s="445"/>
      <c r="G2979" s="445"/>
      <c r="H2979" s="445"/>
      <c r="I2979" s="445"/>
      <c r="J2979" s="445"/>
      <c r="K2979" s="445"/>
      <c r="L2979" s="445"/>
      <c r="M2979" s="445"/>
      <c r="N2979" s="445"/>
      <c r="O2979" s="445"/>
      <c r="P2979" s="445"/>
    </row>
    <row r="2980" spans="1:16">
      <c r="A2980" s="595" t="s">
        <v>18184</v>
      </c>
      <c r="B2980" s="595" t="s">
        <v>18185</v>
      </c>
      <c r="C2980" s="595" t="s">
        <v>10752</v>
      </c>
      <c r="D2980" s="445" t="s">
        <v>7750</v>
      </c>
      <c r="E2980" s="445" t="s">
        <v>9029</v>
      </c>
      <c r="F2980" s="445" t="s">
        <v>4447</v>
      </c>
      <c r="G2980" s="445"/>
      <c r="H2980" s="445"/>
      <c r="I2980" s="445"/>
      <c r="J2980" s="445"/>
      <c r="K2980" s="445"/>
      <c r="L2980" s="445"/>
      <c r="M2980" s="445"/>
      <c r="N2980" s="445"/>
      <c r="O2980" s="445"/>
      <c r="P2980" s="445"/>
    </row>
    <row r="2981" spans="1:16">
      <c r="A2981" s="595" t="s">
        <v>18186</v>
      </c>
      <c r="B2981" s="595" t="s">
        <v>18187</v>
      </c>
      <c r="C2981" s="595" t="s">
        <v>18188</v>
      </c>
      <c r="D2981" s="595" t="s">
        <v>9300</v>
      </c>
      <c r="E2981" s="595" t="s">
        <v>128</v>
      </c>
      <c r="F2981" s="595" t="s">
        <v>18189</v>
      </c>
      <c r="G2981" s="445"/>
      <c r="H2981" s="445"/>
      <c r="I2981" s="445"/>
      <c r="J2981" s="445"/>
      <c r="K2981" s="445"/>
      <c r="L2981" s="445"/>
      <c r="M2981" s="445"/>
      <c r="N2981" s="445"/>
      <c r="O2981" s="445"/>
      <c r="P2981" s="445"/>
    </row>
    <row r="2982" spans="1:16">
      <c r="A2982" s="595" t="s">
        <v>14612</v>
      </c>
      <c r="B2982" s="595" t="s">
        <v>1769</v>
      </c>
      <c r="C2982" s="595" t="s">
        <v>17178</v>
      </c>
      <c r="D2982" s="445"/>
      <c r="E2982" s="445"/>
      <c r="F2982" s="445"/>
      <c r="G2982" s="445"/>
      <c r="H2982" s="445"/>
      <c r="I2982" s="445"/>
      <c r="J2982" s="445"/>
      <c r="K2982" s="445"/>
      <c r="L2982" s="445"/>
      <c r="M2982" s="445"/>
      <c r="N2982" s="445"/>
      <c r="O2982" s="445"/>
      <c r="P2982" s="445"/>
    </row>
    <row r="2983" spans="1:16">
      <c r="A2983" s="595" t="s">
        <v>6902</v>
      </c>
      <c r="B2983" s="595" t="s">
        <v>11737</v>
      </c>
      <c r="C2983" s="595" t="s">
        <v>12581</v>
      </c>
      <c r="D2983" s="445"/>
      <c r="E2983" s="445"/>
      <c r="F2983" s="445"/>
      <c r="G2983" s="445"/>
      <c r="H2983" s="445"/>
      <c r="I2983" s="445"/>
      <c r="J2983" s="445"/>
      <c r="K2983" s="445"/>
      <c r="L2983" s="445"/>
      <c r="M2983" s="445"/>
      <c r="N2983" s="445"/>
      <c r="O2983" s="445"/>
      <c r="P2983" s="445"/>
    </row>
    <row r="2984" spans="1:16">
      <c r="A2984" s="595" t="s">
        <v>18190</v>
      </c>
      <c r="B2984" s="595" t="s">
        <v>18191</v>
      </c>
      <c r="C2984" s="595" t="s">
        <v>7323</v>
      </c>
      <c r="D2984" s="445"/>
      <c r="E2984" s="445"/>
      <c r="F2984" s="445"/>
      <c r="G2984" s="445"/>
      <c r="H2984" s="445"/>
      <c r="I2984" s="445"/>
      <c r="J2984" s="445"/>
      <c r="K2984" s="445"/>
      <c r="L2984" s="445"/>
      <c r="M2984" s="445"/>
      <c r="N2984" s="445"/>
      <c r="O2984" s="445"/>
      <c r="P2984" s="445"/>
    </row>
    <row r="2985" spans="1:16">
      <c r="A2985" s="595" t="s">
        <v>5729</v>
      </c>
      <c r="B2985" s="595" t="s">
        <v>18193</v>
      </c>
      <c r="C2985" s="445"/>
      <c r="D2985" s="445"/>
      <c r="E2985" s="445"/>
      <c r="F2985" s="445"/>
      <c r="G2985" s="445"/>
      <c r="H2985" s="445"/>
      <c r="I2985" s="445"/>
      <c r="J2985" s="445"/>
      <c r="K2985" s="445"/>
      <c r="L2985" s="445"/>
      <c r="M2985" s="445"/>
      <c r="N2985" s="445"/>
      <c r="O2985" s="445"/>
      <c r="P2985" s="445"/>
    </row>
    <row r="2986" spans="1:16">
      <c r="A2986" s="595" t="s">
        <v>3770</v>
      </c>
      <c r="B2986" s="595" t="s">
        <v>9565</v>
      </c>
      <c r="C2986" s="445"/>
      <c r="D2986" s="445"/>
      <c r="E2986" s="445"/>
      <c r="F2986" s="445"/>
      <c r="G2986" s="445"/>
      <c r="H2986" s="445"/>
      <c r="I2986" s="445"/>
      <c r="J2986" s="445"/>
      <c r="K2986" s="445"/>
      <c r="L2986" s="445"/>
      <c r="M2986" s="445"/>
      <c r="N2986" s="445"/>
      <c r="O2986" s="445"/>
      <c r="P2986" s="445"/>
    </row>
    <row r="2987" spans="1:16">
      <c r="A2987" s="595" t="s">
        <v>18195</v>
      </c>
      <c r="B2987" s="595" t="s">
        <v>18196</v>
      </c>
      <c r="C2987" s="445"/>
      <c r="D2987" s="445"/>
      <c r="E2987" s="445"/>
      <c r="F2987" s="445"/>
      <c r="G2987" s="445"/>
      <c r="H2987" s="445"/>
      <c r="I2987" s="445"/>
      <c r="J2987" s="445"/>
      <c r="K2987" s="445"/>
      <c r="L2987" s="445"/>
      <c r="M2987" s="445"/>
      <c r="N2987" s="445"/>
      <c r="O2987" s="445"/>
      <c r="P2987" s="445"/>
    </row>
    <row r="2988" spans="1:16">
      <c r="A2988" s="595" t="s">
        <v>8142</v>
      </c>
      <c r="B2988" s="595" t="s">
        <v>15367</v>
      </c>
      <c r="C2988" s="445"/>
      <c r="D2988" s="445"/>
      <c r="E2988" s="445"/>
      <c r="F2988" s="445"/>
      <c r="G2988" s="445"/>
      <c r="H2988" s="445"/>
      <c r="I2988" s="445"/>
      <c r="J2988" s="445"/>
      <c r="K2988" s="445"/>
      <c r="L2988" s="445"/>
      <c r="M2988" s="445"/>
      <c r="N2988" s="445"/>
      <c r="O2988" s="445"/>
      <c r="P2988" s="445"/>
    </row>
    <row r="2989" spans="1:16">
      <c r="A2989" s="595" t="s">
        <v>18198</v>
      </c>
      <c r="B2989" s="595" t="s">
        <v>7199</v>
      </c>
      <c r="C2989" s="445" t="s">
        <v>17937</v>
      </c>
      <c r="D2989" s="445"/>
      <c r="E2989" s="445"/>
      <c r="F2989" s="445"/>
      <c r="G2989" s="445"/>
      <c r="H2989" s="445"/>
      <c r="I2989" s="445"/>
      <c r="J2989" s="445"/>
      <c r="K2989" s="445"/>
      <c r="L2989" s="445"/>
      <c r="M2989" s="445"/>
      <c r="N2989" s="445"/>
      <c r="O2989" s="445"/>
      <c r="P2989" s="445"/>
    </row>
    <row r="2990" spans="1:16">
      <c r="A2990" s="595" t="s">
        <v>18199</v>
      </c>
      <c r="B2990" s="595" t="s">
        <v>18200</v>
      </c>
      <c r="C2990" s="445"/>
      <c r="D2990" s="445"/>
      <c r="E2990" s="445"/>
      <c r="F2990" s="445"/>
      <c r="G2990" s="445"/>
      <c r="H2990" s="445"/>
      <c r="I2990" s="445"/>
      <c r="J2990" s="445"/>
      <c r="K2990" s="445"/>
      <c r="L2990" s="445"/>
      <c r="M2990" s="445"/>
      <c r="N2990" s="445"/>
      <c r="O2990" s="445"/>
      <c r="P2990" s="445"/>
    </row>
    <row r="2991" spans="1:16">
      <c r="A2991" s="595" t="s">
        <v>1273</v>
      </c>
      <c r="B2991" s="595" t="s">
        <v>15269</v>
      </c>
      <c r="C2991" s="445" t="s">
        <v>1591</v>
      </c>
      <c r="D2991" s="445" t="s">
        <v>5496</v>
      </c>
      <c r="E2991" s="445"/>
      <c r="F2991" s="445"/>
      <c r="G2991" s="445"/>
      <c r="H2991" s="445"/>
      <c r="I2991" s="445"/>
      <c r="J2991" s="445"/>
      <c r="K2991" s="445"/>
      <c r="L2991" s="445"/>
      <c r="M2991" s="445"/>
      <c r="N2991" s="445"/>
      <c r="O2991" s="445"/>
      <c r="P2991" s="445"/>
    </row>
    <row r="2992" spans="1:16">
      <c r="A2992" s="595" t="s">
        <v>18202</v>
      </c>
      <c r="B2992" s="595" t="s">
        <v>18203</v>
      </c>
      <c r="C2992" s="595" t="s">
        <v>11233</v>
      </c>
      <c r="D2992" s="445"/>
      <c r="E2992" s="445"/>
      <c r="F2992" s="445"/>
      <c r="G2992" s="445"/>
      <c r="H2992" s="445"/>
      <c r="I2992" s="445"/>
      <c r="J2992" s="445"/>
      <c r="K2992" s="445"/>
      <c r="L2992" s="445"/>
      <c r="M2992" s="445"/>
      <c r="N2992" s="445"/>
      <c r="O2992" s="445"/>
      <c r="P2992" s="445"/>
    </row>
    <row r="2993" spans="1:16">
      <c r="A2993" s="595" t="s">
        <v>16259</v>
      </c>
      <c r="B2993" s="595" t="s">
        <v>1809</v>
      </c>
      <c r="C2993" s="595" t="s">
        <v>3660</v>
      </c>
      <c r="D2993" s="445" t="s">
        <v>4707</v>
      </c>
      <c r="E2993" s="445" t="s">
        <v>6459</v>
      </c>
      <c r="F2993" s="445"/>
      <c r="G2993" s="445"/>
      <c r="H2993" s="445"/>
      <c r="I2993" s="445"/>
      <c r="J2993" s="445"/>
      <c r="K2993" s="445"/>
      <c r="L2993" s="445"/>
      <c r="M2993" s="445"/>
      <c r="N2993" s="445"/>
      <c r="O2993" s="445"/>
      <c r="P2993" s="445"/>
    </row>
    <row r="2994" spans="1:16">
      <c r="A2994" s="595" t="s">
        <v>15433</v>
      </c>
      <c r="B2994" s="595" t="s">
        <v>3018</v>
      </c>
      <c r="C2994" s="595" t="s">
        <v>15128</v>
      </c>
      <c r="D2994" s="445"/>
      <c r="E2994" s="445"/>
      <c r="F2994" s="445"/>
      <c r="G2994" s="445"/>
      <c r="H2994" s="445"/>
      <c r="I2994" s="445"/>
      <c r="J2994" s="445"/>
      <c r="K2994" s="445"/>
      <c r="L2994" s="445"/>
      <c r="M2994" s="445"/>
      <c r="N2994" s="445"/>
      <c r="O2994" s="445"/>
      <c r="P2994" s="445"/>
    </row>
    <row r="2995" spans="1:16">
      <c r="A2995" s="595" t="s">
        <v>18204</v>
      </c>
      <c r="B2995" s="595" t="s">
        <v>7583</v>
      </c>
      <c r="C2995" s="445"/>
      <c r="D2995" s="445"/>
      <c r="E2995" s="445"/>
      <c r="F2995" s="445"/>
      <c r="G2995" s="445"/>
      <c r="H2995" s="445"/>
      <c r="I2995" s="445"/>
      <c r="J2995" s="445"/>
      <c r="K2995" s="445"/>
      <c r="L2995" s="445"/>
      <c r="M2995" s="445"/>
      <c r="N2995" s="445"/>
      <c r="O2995" s="445"/>
      <c r="P2995" s="445"/>
    </row>
    <row r="2996" spans="1:16">
      <c r="A2996" s="595" t="s">
        <v>18205</v>
      </c>
      <c r="B2996" s="595" t="s">
        <v>6509</v>
      </c>
      <c r="C2996" s="445" t="s">
        <v>18206</v>
      </c>
      <c r="D2996" s="445" t="s">
        <v>6045</v>
      </c>
      <c r="E2996" s="445"/>
      <c r="F2996" s="445"/>
      <c r="G2996" s="445"/>
      <c r="H2996" s="445"/>
      <c r="I2996" s="445"/>
      <c r="J2996" s="445"/>
      <c r="K2996" s="445"/>
      <c r="L2996" s="445"/>
      <c r="M2996" s="445"/>
      <c r="N2996" s="445"/>
      <c r="O2996" s="445"/>
      <c r="P2996" s="445"/>
    </row>
    <row r="2997" spans="1:16">
      <c r="A2997" s="595" t="s">
        <v>18207</v>
      </c>
      <c r="B2997" s="595" t="s">
        <v>18208</v>
      </c>
      <c r="C2997" s="445"/>
      <c r="D2997" s="445"/>
      <c r="E2997" s="445"/>
      <c r="F2997" s="445"/>
      <c r="G2997" s="445"/>
      <c r="H2997" s="445"/>
      <c r="I2997" s="445"/>
      <c r="J2997" s="445"/>
      <c r="K2997" s="445"/>
      <c r="L2997" s="445"/>
      <c r="M2997" s="445"/>
      <c r="N2997" s="445"/>
      <c r="O2997" s="445"/>
      <c r="P2997" s="445"/>
    </row>
    <row r="2998" spans="1:16">
      <c r="A2998" s="595" t="s">
        <v>4139</v>
      </c>
      <c r="B2998" s="595" t="s">
        <v>14870</v>
      </c>
      <c r="C2998" s="445"/>
      <c r="D2998" s="445"/>
      <c r="E2998" s="445"/>
      <c r="F2998" s="445"/>
      <c r="G2998" s="445"/>
      <c r="H2998" s="445"/>
      <c r="I2998" s="445"/>
      <c r="J2998" s="445"/>
      <c r="K2998" s="445"/>
      <c r="L2998" s="445"/>
      <c r="M2998" s="445"/>
      <c r="N2998" s="445"/>
      <c r="O2998" s="445"/>
      <c r="P2998" s="445"/>
    </row>
    <row r="2999" spans="1:16">
      <c r="A2999" s="595" t="s">
        <v>18209</v>
      </c>
      <c r="B2999" s="595" t="s">
        <v>10322</v>
      </c>
      <c r="C2999" s="445" t="s">
        <v>15500</v>
      </c>
      <c r="D2999" s="445" t="s">
        <v>18211</v>
      </c>
      <c r="E2999" s="445"/>
      <c r="F2999" s="445"/>
      <c r="G2999" s="445"/>
      <c r="H2999" s="445"/>
      <c r="I2999" s="445"/>
      <c r="J2999" s="445"/>
      <c r="K2999" s="445"/>
      <c r="L2999" s="445"/>
      <c r="M2999" s="445"/>
      <c r="N2999" s="445"/>
      <c r="O2999" s="445"/>
      <c r="P2999" s="445"/>
    </row>
    <row r="3000" spans="1:16">
      <c r="A3000" s="595" t="s">
        <v>18214</v>
      </c>
      <c r="B3000" s="595" t="s">
        <v>12631</v>
      </c>
      <c r="C3000" s="595" t="s">
        <v>18216</v>
      </c>
      <c r="D3000" s="445"/>
      <c r="E3000" s="445"/>
      <c r="F3000" s="445"/>
      <c r="G3000" s="445"/>
      <c r="H3000" s="445"/>
      <c r="I3000" s="445"/>
      <c r="J3000" s="445"/>
      <c r="K3000" s="445"/>
      <c r="L3000" s="445"/>
      <c r="M3000" s="445"/>
      <c r="N3000" s="445"/>
      <c r="O3000" s="445"/>
      <c r="P3000" s="445"/>
    </row>
    <row r="3001" spans="1:16">
      <c r="A3001" s="595" t="s">
        <v>9856</v>
      </c>
      <c r="B3001" s="595" t="s">
        <v>18217</v>
      </c>
      <c r="C3001" s="595" t="s">
        <v>1809</v>
      </c>
      <c r="D3001" s="445" t="s">
        <v>13823</v>
      </c>
      <c r="E3001" s="445"/>
      <c r="F3001" s="445"/>
      <c r="G3001" s="445"/>
      <c r="H3001" s="445"/>
      <c r="I3001" s="445"/>
      <c r="J3001" s="445"/>
      <c r="K3001" s="445"/>
      <c r="L3001" s="445"/>
      <c r="M3001" s="445"/>
      <c r="N3001" s="445"/>
      <c r="O3001" s="445"/>
      <c r="P3001" s="445"/>
    </row>
    <row r="3002" spans="1:16">
      <c r="A3002" s="595" t="s">
        <v>18218</v>
      </c>
      <c r="B3002" s="595" t="s">
        <v>18219</v>
      </c>
      <c r="C3002" s="445"/>
      <c r="D3002" s="445"/>
      <c r="E3002" s="445"/>
      <c r="F3002" s="445"/>
      <c r="G3002" s="445"/>
      <c r="H3002" s="445"/>
      <c r="I3002" s="445"/>
      <c r="J3002" s="445"/>
      <c r="K3002" s="445"/>
      <c r="L3002" s="445"/>
      <c r="M3002" s="445"/>
      <c r="N3002" s="445"/>
      <c r="O3002" s="445"/>
      <c r="P3002" s="445"/>
    </row>
    <row r="3003" spans="1:16">
      <c r="A3003" s="595" t="s">
        <v>39</v>
      </c>
      <c r="B3003" s="595" t="s">
        <v>18220</v>
      </c>
      <c r="C3003" s="445"/>
      <c r="D3003" s="445"/>
      <c r="E3003" s="445"/>
      <c r="F3003" s="445"/>
      <c r="G3003" s="445"/>
      <c r="H3003" s="445"/>
      <c r="I3003" s="445"/>
      <c r="J3003" s="445"/>
      <c r="K3003" s="445"/>
      <c r="L3003" s="445"/>
      <c r="M3003" s="445"/>
      <c r="N3003" s="445"/>
      <c r="O3003" s="445"/>
      <c r="P3003" s="445"/>
    </row>
    <row r="3004" spans="1:16">
      <c r="A3004" s="595" t="s">
        <v>18222</v>
      </c>
      <c r="B3004" s="595" t="s">
        <v>18224</v>
      </c>
      <c r="C3004" s="445" t="s">
        <v>13682</v>
      </c>
      <c r="D3004" s="445"/>
      <c r="E3004" s="445"/>
      <c r="F3004" s="445"/>
      <c r="G3004" s="445"/>
      <c r="H3004" s="445"/>
      <c r="I3004" s="445"/>
      <c r="J3004" s="445"/>
      <c r="K3004" s="445"/>
      <c r="L3004" s="445"/>
      <c r="M3004" s="445"/>
      <c r="N3004" s="445"/>
      <c r="O3004" s="445"/>
      <c r="P3004" s="445"/>
    </row>
    <row r="3005" spans="1:16">
      <c r="A3005" s="595" t="s">
        <v>18225</v>
      </c>
      <c r="B3005" s="595" t="s">
        <v>13564</v>
      </c>
      <c r="C3005" s="445"/>
      <c r="D3005" s="445"/>
      <c r="E3005" s="445"/>
      <c r="F3005" s="445"/>
      <c r="G3005" s="445"/>
      <c r="H3005" s="445"/>
      <c r="I3005" s="445"/>
      <c r="J3005" s="445"/>
      <c r="K3005" s="445"/>
      <c r="L3005" s="445"/>
      <c r="M3005" s="445"/>
      <c r="N3005" s="445"/>
      <c r="O3005" s="445"/>
      <c r="P3005" s="445"/>
    </row>
    <row r="3006" spans="1:16">
      <c r="A3006" s="595" t="s">
        <v>18228</v>
      </c>
      <c r="B3006" s="595" t="s">
        <v>5830</v>
      </c>
      <c r="C3006" s="445" t="s">
        <v>5402</v>
      </c>
      <c r="D3006" s="445" t="s">
        <v>14822</v>
      </c>
      <c r="E3006" s="445"/>
      <c r="F3006" s="445"/>
      <c r="G3006" s="445"/>
      <c r="H3006" s="445"/>
      <c r="I3006" s="445"/>
      <c r="J3006" s="445"/>
      <c r="K3006" s="445"/>
      <c r="L3006" s="445"/>
      <c r="M3006" s="445"/>
      <c r="N3006" s="445"/>
      <c r="O3006" s="445"/>
      <c r="P3006" s="445"/>
    </row>
    <row r="3007" spans="1:16">
      <c r="A3007" s="595" t="s">
        <v>7480</v>
      </c>
      <c r="B3007" s="595" t="s">
        <v>8953</v>
      </c>
      <c r="C3007" s="595" t="s">
        <v>5326</v>
      </c>
      <c r="D3007" s="595" t="s">
        <v>6494</v>
      </c>
      <c r="E3007" s="445"/>
      <c r="F3007" s="445"/>
      <c r="G3007" s="445"/>
      <c r="H3007" s="445"/>
      <c r="I3007" s="445"/>
      <c r="J3007" s="445"/>
      <c r="K3007" s="445"/>
      <c r="L3007" s="445"/>
      <c r="M3007" s="445"/>
      <c r="N3007" s="445"/>
      <c r="O3007" s="445"/>
      <c r="P3007" s="445"/>
    </row>
    <row r="3008" spans="1:16">
      <c r="A3008" s="595" t="s">
        <v>7197</v>
      </c>
      <c r="B3008" s="595" t="s">
        <v>16971</v>
      </c>
      <c r="C3008" s="595" t="s">
        <v>881</v>
      </c>
      <c r="D3008" s="595" t="s">
        <v>6658</v>
      </c>
      <c r="E3008" s="445"/>
      <c r="F3008" s="445"/>
      <c r="G3008" s="445"/>
      <c r="H3008" s="445"/>
      <c r="I3008" s="445"/>
      <c r="J3008" s="445"/>
      <c r="K3008" s="445"/>
      <c r="L3008" s="445"/>
      <c r="M3008" s="445"/>
      <c r="N3008" s="445"/>
      <c r="O3008" s="445"/>
      <c r="P3008" s="445"/>
    </row>
    <row r="3009" spans="1:16">
      <c r="A3009" s="595" t="s">
        <v>3106</v>
      </c>
      <c r="B3009" s="595" t="s">
        <v>9703</v>
      </c>
      <c r="C3009" s="595" t="s">
        <v>18229</v>
      </c>
      <c r="D3009" s="445"/>
      <c r="E3009" s="445"/>
      <c r="F3009" s="445"/>
      <c r="G3009" s="445"/>
      <c r="H3009" s="445"/>
      <c r="I3009" s="445"/>
      <c r="J3009" s="445"/>
      <c r="K3009" s="445"/>
      <c r="L3009" s="445"/>
      <c r="M3009" s="445"/>
      <c r="N3009" s="445"/>
      <c r="O3009" s="445"/>
      <c r="P3009" s="445"/>
    </row>
    <row r="3010" spans="1:16">
      <c r="A3010" s="595" t="s">
        <v>18230</v>
      </c>
      <c r="B3010" s="595" t="s">
        <v>18231</v>
      </c>
      <c r="C3010" s="445"/>
      <c r="D3010" s="445"/>
      <c r="E3010" s="445"/>
      <c r="F3010" s="445"/>
      <c r="G3010" s="445"/>
      <c r="H3010" s="445"/>
      <c r="I3010" s="445"/>
      <c r="J3010" s="445"/>
      <c r="K3010" s="445"/>
      <c r="L3010" s="445"/>
      <c r="M3010" s="445"/>
      <c r="N3010" s="445"/>
      <c r="O3010" s="445"/>
      <c r="P3010" s="445"/>
    </row>
    <row r="3011" spans="1:16">
      <c r="A3011" s="595" t="s">
        <v>17745</v>
      </c>
      <c r="B3011" s="595" t="s">
        <v>2923</v>
      </c>
      <c r="C3011" s="445"/>
      <c r="D3011" s="445"/>
      <c r="E3011" s="445"/>
      <c r="F3011" s="445"/>
      <c r="G3011" s="445"/>
      <c r="H3011" s="445"/>
      <c r="I3011" s="445"/>
      <c r="J3011" s="445"/>
      <c r="K3011" s="445"/>
      <c r="L3011" s="445"/>
      <c r="M3011" s="445"/>
      <c r="N3011" s="445"/>
      <c r="O3011" s="445"/>
      <c r="P3011" s="445"/>
    </row>
    <row r="3012" spans="1:16">
      <c r="A3012" s="595" t="s">
        <v>16855</v>
      </c>
      <c r="B3012" s="595" t="s">
        <v>12581</v>
      </c>
      <c r="C3012" s="445"/>
      <c r="D3012" s="445"/>
      <c r="E3012" s="445"/>
      <c r="F3012" s="445"/>
      <c r="G3012" s="445"/>
      <c r="H3012" s="445"/>
      <c r="I3012" s="445"/>
      <c r="J3012" s="445"/>
      <c r="K3012" s="445"/>
      <c r="L3012" s="445"/>
      <c r="M3012" s="445"/>
      <c r="N3012" s="445"/>
      <c r="O3012" s="445"/>
      <c r="P3012" s="445"/>
    </row>
    <row r="3013" spans="1:16">
      <c r="A3013" s="595" t="s">
        <v>7852</v>
      </c>
      <c r="B3013" s="595" t="s">
        <v>7655</v>
      </c>
      <c r="C3013" s="445" t="s">
        <v>8511</v>
      </c>
      <c r="D3013" s="445" t="s">
        <v>17240</v>
      </c>
      <c r="E3013" s="445"/>
      <c r="F3013" s="445"/>
      <c r="G3013" s="445"/>
      <c r="H3013" s="445"/>
      <c r="I3013" s="445"/>
      <c r="J3013" s="445"/>
      <c r="K3013" s="445"/>
      <c r="L3013" s="445"/>
      <c r="M3013" s="445"/>
      <c r="N3013" s="445"/>
      <c r="O3013" s="445"/>
      <c r="P3013" s="445"/>
    </row>
    <row r="3014" spans="1:16">
      <c r="A3014" s="595" t="s">
        <v>11801</v>
      </c>
      <c r="B3014" s="595" t="s">
        <v>12581</v>
      </c>
      <c r="C3014" s="445"/>
      <c r="D3014" s="445"/>
      <c r="E3014" s="445"/>
      <c r="F3014" s="445"/>
      <c r="G3014" s="445"/>
      <c r="H3014" s="445"/>
      <c r="I3014" s="445"/>
      <c r="J3014" s="445"/>
      <c r="K3014" s="445"/>
      <c r="L3014" s="445"/>
      <c r="M3014" s="445"/>
      <c r="N3014" s="445"/>
      <c r="O3014" s="445"/>
      <c r="P3014" s="445"/>
    </row>
    <row r="3015" spans="1:16">
      <c r="A3015" s="595" t="s">
        <v>18232</v>
      </c>
      <c r="B3015" s="595" t="s">
        <v>18233</v>
      </c>
      <c r="C3015" s="445" t="s">
        <v>17311</v>
      </c>
      <c r="D3015" s="445" t="s">
        <v>8832</v>
      </c>
      <c r="E3015" s="445" t="s">
        <v>18234</v>
      </c>
      <c r="F3015" s="445" t="s">
        <v>5269</v>
      </c>
      <c r="G3015" s="445" t="s">
        <v>18235</v>
      </c>
      <c r="H3015" s="445" t="s">
        <v>4151</v>
      </c>
      <c r="I3015" s="445"/>
      <c r="J3015" s="445"/>
      <c r="K3015" s="445"/>
      <c r="L3015" s="445"/>
      <c r="M3015" s="445"/>
      <c r="N3015" s="445"/>
      <c r="O3015" s="445"/>
      <c r="P3015" s="445"/>
    </row>
    <row r="3016" spans="1:16">
      <c r="A3016" s="595" t="s">
        <v>18236</v>
      </c>
      <c r="B3016" s="595" t="s">
        <v>26</v>
      </c>
      <c r="C3016" s="595" t="s">
        <v>18057</v>
      </c>
      <c r="D3016" s="445"/>
      <c r="E3016" s="445"/>
      <c r="F3016" s="445"/>
      <c r="G3016" s="445"/>
      <c r="H3016" s="445"/>
      <c r="I3016" s="445"/>
      <c r="J3016" s="445"/>
      <c r="K3016" s="445"/>
      <c r="L3016" s="445"/>
      <c r="M3016" s="445"/>
      <c r="N3016" s="445"/>
      <c r="O3016" s="445"/>
      <c r="P3016" s="445"/>
    </row>
    <row r="3017" spans="1:16">
      <c r="A3017" s="595" t="s">
        <v>18237</v>
      </c>
      <c r="B3017" s="595" t="s">
        <v>5159</v>
      </c>
      <c r="C3017" s="445"/>
      <c r="D3017" s="445"/>
      <c r="E3017" s="445"/>
      <c r="F3017" s="445"/>
      <c r="G3017" s="445"/>
      <c r="H3017" s="445"/>
      <c r="I3017" s="445"/>
      <c r="J3017" s="445"/>
      <c r="K3017" s="445"/>
      <c r="L3017" s="445"/>
      <c r="M3017" s="445"/>
      <c r="N3017" s="445"/>
      <c r="O3017" s="445"/>
      <c r="P3017" s="445"/>
    </row>
    <row r="3018" spans="1:16">
      <c r="A3018" s="595" t="s">
        <v>10701</v>
      </c>
      <c r="B3018" s="595" t="s">
        <v>7239</v>
      </c>
      <c r="C3018" s="445" t="s">
        <v>7585</v>
      </c>
      <c r="D3018" s="445" t="s">
        <v>669</v>
      </c>
      <c r="E3018" s="445"/>
      <c r="F3018" s="445"/>
      <c r="G3018" s="445"/>
      <c r="H3018" s="445"/>
      <c r="I3018" s="445"/>
      <c r="J3018" s="445"/>
      <c r="K3018" s="445"/>
      <c r="L3018" s="445"/>
      <c r="M3018" s="445"/>
      <c r="N3018" s="445"/>
      <c r="O3018" s="445"/>
      <c r="P3018" s="445"/>
    </row>
    <row r="3019" spans="1:16">
      <c r="A3019" s="595" t="s">
        <v>18238</v>
      </c>
      <c r="B3019" s="595" t="s">
        <v>17256</v>
      </c>
      <c r="C3019" s="595" t="s">
        <v>18240</v>
      </c>
      <c r="D3019" s="595" t="s">
        <v>12837</v>
      </c>
      <c r="E3019" s="445" t="s">
        <v>11061</v>
      </c>
      <c r="F3019" s="445" t="s">
        <v>4008</v>
      </c>
      <c r="G3019" s="445"/>
      <c r="H3019" s="445"/>
      <c r="I3019" s="445"/>
      <c r="J3019" s="445"/>
      <c r="K3019" s="445"/>
      <c r="L3019" s="445"/>
      <c r="M3019" s="445"/>
      <c r="N3019" s="445"/>
      <c r="O3019" s="445"/>
      <c r="P3019" s="445"/>
    </row>
    <row r="3020" spans="1:16">
      <c r="A3020" s="595" t="s">
        <v>8079</v>
      </c>
      <c r="B3020" s="595" t="s">
        <v>2239</v>
      </c>
      <c r="C3020" s="445"/>
      <c r="D3020" s="445"/>
      <c r="E3020" s="445"/>
      <c r="F3020" s="445"/>
      <c r="G3020" s="445"/>
      <c r="H3020" s="445"/>
      <c r="I3020" s="445"/>
      <c r="J3020" s="445"/>
      <c r="K3020" s="445"/>
      <c r="L3020" s="445"/>
      <c r="M3020" s="445"/>
      <c r="N3020" s="445"/>
      <c r="O3020" s="445"/>
      <c r="P3020" s="445"/>
    </row>
    <row r="3021" spans="1:16">
      <c r="A3021" s="595" t="s">
        <v>18242</v>
      </c>
      <c r="B3021" s="595" t="s">
        <v>3690</v>
      </c>
      <c r="C3021" s="445" t="s">
        <v>18243</v>
      </c>
      <c r="D3021" s="445"/>
      <c r="E3021" s="445"/>
      <c r="F3021" s="445"/>
      <c r="G3021" s="445"/>
      <c r="H3021" s="445"/>
      <c r="I3021" s="445"/>
      <c r="J3021" s="445"/>
      <c r="K3021" s="445"/>
      <c r="L3021" s="445"/>
      <c r="M3021" s="445"/>
      <c r="N3021" s="445"/>
      <c r="O3021" s="445"/>
      <c r="P3021" s="445"/>
    </row>
    <row r="3022" spans="1:16">
      <c r="A3022" s="595" t="s">
        <v>18245</v>
      </c>
      <c r="B3022" s="595" t="s">
        <v>5810</v>
      </c>
      <c r="C3022" s="595" t="s">
        <v>6063</v>
      </c>
      <c r="D3022" s="445"/>
      <c r="E3022" s="445"/>
      <c r="F3022" s="445"/>
      <c r="G3022" s="445"/>
      <c r="H3022" s="445"/>
      <c r="I3022" s="445"/>
      <c r="J3022" s="445"/>
      <c r="K3022" s="445"/>
      <c r="L3022" s="445"/>
      <c r="M3022" s="445"/>
      <c r="N3022" s="445"/>
      <c r="O3022" s="445"/>
      <c r="P3022" s="445"/>
    </row>
    <row r="3023" spans="1:16">
      <c r="A3023" s="595" t="s">
        <v>2022</v>
      </c>
      <c r="B3023" s="595" t="s">
        <v>9565</v>
      </c>
      <c r="C3023" s="595" t="s">
        <v>13617</v>
      </c>
      <c r="D3023" s="445"/>
      <c r="E3023" s="445"/>
      <c r="F3023" s="445"/>
      <c r="G3023" s="445"/>
      <c r="H3023" s="445"/>
      <c r="I3023" s="445"/>
      <c r="J3023" s="445"/>
      <c r="K3023" s="445"/>
      <c r="L3023" s="445"/>
      <c r="M3023" s="445"/>
      <c r="N3023" s="445"/>
      <c r="O3023" s="445"/>
      <c r="P3023" s="445"/>
    </row>
    <row r="3024" spans="1:16">
      <c r="A3024" s="595" t="s">
        <v>8797</v>
      </c>
      <c r="B3024" s="595" t="s">
        <v>13584</v>
      </c>
      <c r="C3024" s="445"/>
      <c r="D3024" s="445"/>
      <c r="E3024" s="445"/>
      <c r="F3024" s="445"/>
      <c r="G3024" s="445"/>
      <c r="H3024" s="445"/>
      <c r="I3024" s="445"/>
      <c r="J3024" s="445"/>
      <c r="K3024" s="445"/>
      <c r="L3024" s="445"/>
      <c r="M3024" s="445"/>
      <c r="N3024" s="445"/>
      <c r="O3024" s="445"/>
      <c r="P3024" s="445"/>
    </row>
    <row r="3025" spans="1:16">
      <c r="A3025" s="595" t="s">
        <v>18247</v>
      </c>
      <c r="B3025" s="595" t="s">
        <v>9189</v>
      </c>
      <c r="C3025" s="445"/>
      <c r="D3025" s="445"/>
      <c r="E3025" s="445"/>
      <c r="F3025" s="445"/>
      <c r="G3025" s="445"/>
      <c r="H3025" s="445"/>
      <c r="I3025" s="445"/>
      <c r="J3025" s="445"/>
      <c r="K3025" s="445"/>
      <c r="L3025" s="445"/>
      <c r="M3025" s="445"/>
      <c r="N3025" s="445"/>
      <c r="O3025" s="445"/>
      <c r="P3025" s="445"/>
    </row>
    <row r="3026" spans="1:16">
      <c r="A3026" s="595" t="s">
        <v>18248</v>
      </c>
      <c r="B3026" s="595" t="s">
        <v>8314</v>
      </c>
      <c r="C3026" s="445" t="s">
        <v>18249</v>
      </c>
      <c r="D3026" s="445"/>
      <c r="E3026" s="445"/>
      <c r="F3026" s="445"/>
      <c r="G3026" s="445"/>
      <c r="H3026" s="445"/>
      <c r="I3026" s="445"/>
      <c r="J3026" s="445"/>
      <c r="K3026" s="445"/>
      <c r="L3026" s="445"/>
      <c r="M3026" s="445"/>
      <c r="N3026" s="445"/>
      <c r="O3026" s="445"/>
      <c r="P3026" s="445"/>
    </row>
    <row r="3027" spans="1:16">
      <c r="A3027" s="595" t="s">
        <v>12174</v>
      </c>
      <c r="B3027" s="595" t="s">
        <v>6634</v>
      </c>
      <c r="C3027" s="595" t="s">
        <v>344</v>
      </c>
      <c r="D3027" s="445"/>
      <c r="E3027" s="445"/>
      <c r="F3027" s="445"/>
      <c r="G3027" s="445"/>
      <c r="H3027" s="445"/>
      <c r="I3027" s="445"/>
      <c r="J3027" s="445"/>
      <c r="K3027" s="445"/>
      <c r="L3027" s="445"/>
      <c r="M3027" s="445"/>
      <c r="N3027" s="445"/>
      <c r="O3027" s="445"/>
      <c r="P3027" s="445"/>
    </row>
    <row r="3028" spans="1:16">
      <c r="A3028" s="595" t="s">
        <v>18250</v>
      </c>
      <c r="B3028" s="595" t="s">
        <v>1028</v>
      </c>
      <c r="C3028" s="595" t="s">
        <v>7266</v>
      </c>
      <c r="D3028" s="445" t="s">
        <v>11479</v>
      </c>
      <c r="E3028" s="445" t="s">
        <v>9661</v>
      </c>
      <c r="F3028" s="445"/>
      <c r="G3028" s="445"/>
      <c r="H3028" s="445"/>
      <c r="I3028" s="445"/>
      <c r="J3028" s="445"/>
      <c r="K3028" s="445"/>
      <c r="L3028" s="445"/>
      <c r="M3028" s="445"/>
      <c r="N3028" s="445"/>
      <c r="O3028" s="445"/>
      <c r="P3028" s="445"/>
    </row>
    <row r="3029" spans="1:16">
      <c r="A3029" s="595" t="s">
        <v>18251</v>
      </c>
      <c r="B3029" s="595" t="s">
        <v>18252</v>
      </c>
      <c r="C3029" s="595" t="s">
        <v>14395</v>
      </c>
      <c r="D3029" s="595" t="s">
        <v>3091</v>
      </c>
      <c r="E3029" s="595" t="s">
        <v>18253</v>
      </c>
      <c r="F3029" s="445"/>
      <c r="G3029" s="445"/>
      <c r="H3029" s="445"/>
      <c r="I3029" s="445"/>
      <c r="J3029" s="445"/>
      <c r="K3029" s="445"/>
      <c r="L3029" s="445"/>
      <c r="M3029" s="445"/>
      <c r="N3029" s="445"/>
      <c r="O3029" s="445"/>
      <c r="P3029" s="445"/>
    </row>
    <row r="3030" spans="1:16">
      <c r="A3030" s="595" t="s">
        <v>11548</v>
      </c>
      <c r="B3030" s="595" t="s">
        <v>1067</v>
      </c>
      <c r="C3030" s="595" t="s">
        <v>18255</v>
      </c>
      <c r="D3030" s="445"/>
      <c r="E3030" s="445"/>
      <c r="F3030" s="445"/>
      <c r="G3030" s="445"/>
      <c r="H3030" s="445"/>
      <c r="I3030" s="445"/>
      <c r="J3030" s="445"/>
      <c r="K3030" s="445"/>
      <c r="L3030" s="445"/>
      <c r="M3030" s="445"/>
      <c r="N3030" s="445"/>
      <c r="O3030" s="445"/>
      <c r="P3030" s="445"/>
    </row>
    <row r="3031" spans="1:16">
      <c r="A3031" s="595" t="s">
        <v>2204</v>
      </c>
      <c r="B3031" s="595" t="s">
        <v>18257</v>
      </c>
      <c r="C3031" s="445"/>
      <c r="D3031" s="445"/>
      <c r="E3031" s="445"/>
      <c r="F3031" s="445"/>
      <c r="G3031" s="445"/>
      <c r="H3031" s="445"/>
      <c r="I3031" s="445"/>
      <c r="J3031" s="445"/>
      <c r="K3031" s="445"/>
      <c r="L3031" s="445"/>
      <c r="M3031" s="445"/>
      <c r="N3031" s="445"/>
      <c r="O3031" s="445"/>
      <c r="P3031" s="445"/>
    </row>
    <row r="3032" spans="1:16">
      <c r="A3032" s="595" t="s">
        <v>8298</v>
      </c>
      <c r="B3032" s="595" t="s">
        <v>17235</v>
      </c>
      <c r="C3032" s="445"/>
      <c r="D3032" s="445"/>
      <c r="E3032" s="445"/>
      <c r="F3032" s="445"/>
      <c r="G3032" s="445"/>
      <c r="H3032" s="445"/>
      <c r="I3032" s="445"/>
      <c r="J3032" s="445"/>
      <c r="K3032" s="445"/>
      <c r="L3032" s="445"/>
      <c r="M3032" s="445"/>
      <c r="N3032" s="445"/>
      <c r="O3032" s="445"/>
      <c r="P3032" s="445"/>
    </row>
    <row r="3033" spans="1:16">
      <c r="A3033" s="595" t="s">
        <v>18260</v>
      </c>
      <c r="B3033" s="595" t="s">
        <v>4027</v>
      </c>
      <c r="C3033" s="445"/>
      <c r="D3033" s="445"/>
      <c r="E3033" s="445"/>
      <c r="F3033" s="445"/>
      <c r="G3033" s="445"/>
      <c r="H3033" s="445"/>
      <c r="I3033" s="445"/>
      <c r="J3033" s="445"/>
      <c r="K3033" s="445"/>
      <c r="L3033" s="445"/>
      <c r="M3033" s="445"/>
      <c r="N3033" s="445"/>
      <c r="O3033" s="445"/>
      <c r="P3033" s="445"/>
    </row>
    <row r="3034" spans="1:16">
      <c r="A3034" s="595" t="s">
        <v>13717</v>
      </c>
      <c r="B3034" s="595" t="s">
        <v>16569</v>
      </c>
      <c r="C3034" s="445"/>
      <c r="D3034" s="445"/>
      <c r="E3034" s="445"/>
      <c r="F3034" s="445"/>
      <c r="G3034" s="445"/>
      <c r="H3034" s="445"/>
      <c r="I3034" s="445"/>
      <c r="J3034" s="445"/>
      <c r="K3034" s="445"/>
      <c r="L3034" s="445"/>
      <c r="M3034" s="445"/>
      <c r="N3034" s="445"/>
      <c r="O3034" s="445"/>
      <c r="P3034" s="445"/>
    </row>
    <row r="3035" spans="1:16">
      <c r="A3035" s="595" t="s">
        <v>18262</v>
      </c>
      <c r="B3035" s="595" t="s">
        <v>16945</v>
      </c>
      <c r="C3035" s="445" t="s">
        <v>16122</v>
      </c>
      <c r="D3035" s="445"/>
      <c r="E3035" s="445"/>
      <c r="F3035" s="445"/>
      <c r="G3035" s="445"/>
      <c r="H3035" s="445"/>
      <c r="I3035" s="445"/>
      <c r="J3035" s="445"/>
      <c r="K3035" s="445"/>
      <c r="L3035" s="445"/>
      <c r="M3035" s="445"/>
      <c r="N3035" s="445"/>
      <c r="O3035" s="445"/>
      <c r="P3035" s="445"/>
    </row>
    <row r="3036" spans="1:16">
      <c r="A3036" s="595" t="s">
        <v>15910</v>
      </c>
      <c r="B3036" s="595" t="s">
        <v>12695</v>
      </c>
      <c r="C3036" s="595" t="s">
        <v>15048</v>
      </c>
      <c r="D3036" s="445"/>
      <c r="E3036" s="445"/>
      <c r="F3036" s="445"/>
      <c r="G3036" s="445"/>
      <c r="H3036" s="445"/>
      <c r="I3036" s="445"/>
      <c r="J3036" s="445"/>
      <c r="K3036" s="445"/>
      <c r="L3036" s="445"/>
      <c r="M3036" s="445"/>
      <c r="N3036" s="445"/>
      <c r="O3036" s="445"/>
      <c r="P3036" s="445"/>
    </row>
    <row r="3037" spans="1:16">
      <c r="A3037" s="595" t="s">
        <v>18263</v>
      </c>
      <c r="B3037" s="595" t="s">
        <v>18264</v>
      </c>
      <c r="C3037" s="595" t="s">
        <v>18125</v>
      </c>
      <c r="D3037" s="445" t="s">
        <v>18266</v>
      </c>
      <c r="E3037" s="445"/>
      <c r="F3037" s="445"/>
      <c r="G3037" s="445"/>
      <c r="H3037" s="445"/>
      <c r="I3037" s="445"/>
      <c r="J3037" s="445"/>
      <c r="K3037" s="445"/>
      <c r="L3037" s="445"/>
      <c r="M3037" s="445"/>
      <c r="N3037" s="445"/>
      <c r="O3037" s="445"/>
      <c r="P3037" s="445"/>
    </row>
    <row r="3038" spans="1:16">
      <c r="A3038" s="595" t="s">
        <v>23</v>
      </c>
      <c r="B3038" s="595" t="s">
        <v>16463</v>
      </c>
      <c r="C3038" s="595" t="s">
        <v>18267</v>
      </c>
      <c r="D3038" s="595" t="s">
        <v>16694</v>
      </c>
      <c r="E3038" s="445" t="s">
        <v>18268</v>
      </c>
      <c r="F3038" s="445" t="s">
        <v>13145</v>
      </c>
      <c r="G3038" s="445"/>
      <c r="H3038" s="445"/>
      <c r="I3038" s="445"/>
      <c r="J3038" s="445"/>
      <c r="K3038" s="445"/>
      <c r="L3038" s="445"/>
      <c r="M3038" s="445"/>
      <c r="N3038" s="445"/>
      <c r="O3038" s="445"/>
      <c r="P3038" s="445"/>
    </row>
    <row r="3039" spans="1:16">
      <c r="A3039" s="595" t="s">
        <v>10205</v>
      </c>
      <c r="B3039" s="595" t="s">
        <v>18269</v>
      </c>
      <c r="C3039" s="595" t="s">
        <v>18266</v>
      </c>
      <c r="D3039" s="445"/>
      <c r="E3039" s="445"/>
      <c r="F3039" s="445"/>
      <c r="G3039" s="445"/>
      <c r="H3039" s="445"/>
      <c r="I3039" s="445"/>
      <c r="J3039" s="445"/>
      <c r="K3039" s="445"/>
      <c r="L3039" s="445"/>
      <c r="M3039" s="445"/>
      <c r="N3039" s="445"/>
      <c r="O3039" s="445"/>
      <c r="P3039" s="445"/>
    </row>
    <row r="3040" spans="1:16">
      <c r="A3040" s="595" t="s">
        <v>18270</v>
      </c>
      <c r="B3040" s="595" t="s">
        <v>14462</v>
      </c>
      <c r="C3040" s="595" t="s">
        <v>14890</v>
      </c>
      <c r="D3040" s="445" t="s">
        <v>6867</v>
      </c>
      <c r="E3040" s="445" t="s">
        <v>17569</v>
      </c>
      <c r="F3040" s="445"/>
      <c r="G3040" s="445"/>
      <c r="H3040" s="445"/>
      <c r="I3040" s="445"/>
      <c r="J3040" s="445"/>
      <c r="K3040" s="445"/>
      <c r="L3040" s="445"/>
      <c r="M3040" s="445"/>
      <c r="N3040" s="445"/>
      <c r="O3040" s="445"/>
      <c r="P3040" s="445"/>
    </row>
    <row r="3041" spans="1:16">
      <c r="A3041" s="595" t="s">
        <v>18271</v>
      </c>
      <c r="B3041" s="595" t="s">
        <v>11496</v>
      </c>
      <c r="C3041" s="595" t="s">
        <v>18272</v>
      </c>
      <c r="D3041" s="595" t="s">
        <v>18273</v>
      </c>
      <c r="E3041" s="595" t="s">
        <v>1329</v>
      </c>
      <c r="F3041" s="445"/>
      <c r="G3041" s="445"/>
      <c r="H3041" s="445"/>
      <c r="I3041" s="445"/>
      <c r="J3041" s="445"/>
      <c r="K3041" s="445"/>
      <c r="L3041" s="445"/>
      <c r="M3041" s="445"/>
      <c r="N3041" s="445"/>
      <c r="O3041" s="445"/>
      <c r="P3041" s="445"/>
    </row>
    <row r="3042" spans="1:16">
      <c r="A3042" s="595" t="s">
        <v>18274</v>
      </c>
      <c r="B3042" s="595" t="s">
        <v>17232</v>
      </c>
      <c r="C3042" s="445"/>
      <c r="D3042" s="445"/>
      <c r="E3042" s="445"/>
      <c r="F3042" s="445"/>
      <c r="G3042" s="445"/>
      <c r="H3042" s="445"/>
      <c r="I3042" s="445"/>
      <c r="J3042" s="445"/>
      <c r="K3042" s="445"/>
      <c r="L3042" s="445"/>
      <c r="M3042" s="445"/>
      <c r="N3042" s="445"/>
      <c r="O3042" s="445"/>
      <c r="P3042" s="445"/>
    </row>
    <row r="3043" spans="1:16">
      <c r="A3043" s="595" t="s">
        <v>18275</v>
      </c>
      <c r="B3043" s="595" t="s">
        <v>18150</v>
      </c>
      <c r="C3043" s="445" t="s">
        <v>16325</v>
      </c>
      <c r="D3043" s="445" t="s">
        <v>6509</v>
      </c>
      <c r="E3043" s="445" t="s">
        <v>1690</v>
      </c>
      <c r="F3043" s="445" t="s">
        <v>18266</v>
      </c>
      <c r="G3043" s="445"/>
      <c r="H3043" s="445"/>
      <c r="I3043" s="445"/>
      <c r="J3043" s="445"/>
      <c r="K3043" s="445"/>
      <c r="L3043" s="445"/>
      <c r="M3043" s="445"/>
      <c r="N3043" s="445"/>
      <c r="O3043" s="445"/>
      <c r="P3043" s="445"/>
    </row>
    <row r="3044" spans="1:16">
      <c r="A3044" s="595" t="s">
        <v>18276</v>
      </c>
      <c r="B3044" s="595" t="s">
        <v>380</v>
      </c>
      <c r="C3044" s="595" t="s">
        <v>11737</v>
      </c>
      <c r="D3044" s="595" t="s">
        <v>8953</v>
      </c>
      <c r="E3044" s="595" t="s">
        <v>6275</v>
      </c>
      <c r="F3044" s="595" t="s">
        <v>18266</v>
      </c>
      <c r="G3044" s="445"/>
      <c r="H3044" s="445"/>
      <c r="I3044" s="445"/>
      <c r="J3044" s="445"/>
      <c r="K3044" s="445"/>
      <c r="L3044" s="445"/>
      <c r="M3044" s="445"/>
      <c r="N3044" s="445"/>
      <c r="O3044" s="445"/>
      <c r="P3044" s="445"/>
    </row>
    <row r="3045" spans="1:16">
      <c r="A3045" s="595" t="s">
        <v>18277</v>
      </c>
      <c r="B3045" s="595" t="s">
        <v>9312</v>
      </c>
      <c r="C3045" s="595" t="s">
        <v>18266</v>
      </c>
      <c r="D3045" s="445"/>
      <c r="E3045" s="445"/>
      <c r="F3045" s="445"/>
      <c r="G3045" s="445"/>
      <c r="H3045" s="445"/>
      <c r="I3045" s="445"/>
      <c r="J3045" s="445"/>
      <c r="K3045" s="445"/>
      <c r="L3045" s="445"/>
      <c r="M3045" s="445"/>
      <c r="N3045" s="445"/>
      <c r="O3045" s="445"/>
      <c r="P3045" s="445"/>
    </row>
    <row r="3046" spans="1:16">
      <c r="A3046" s="595" t="s">
        <v>1024</v>
      </c>
      <c r="B3046" s="595" t="s">
        <v>18278</v>
      </c>
      <c r="C3046" s="595" t="s">
        <v>18279</v>
      </c>
      <c r="D3046" s="445" t="s">
        <v>7755</v>
      </c>
      <c r="E3046" s="445" t="s">
        <v>17867</v>
      </c>
      <c r="F3046" s="445"/>
      <c r="G3046" s="445"/>
      <c r="H3046" s="445"/>
      <c r="I3046" s="445"/>
      <c r="J3046" s="445"/>
      <c r="K3046" s="445"/>
      <c r="L3046" s="445"/>
      <c r="M3046" s="445"/>
      <c r="N3046" s="445"/>
      <c r="O3046" s="445"/>
      <c r="P3046" s="445"/>
    </row>
    <row r="3047" spans="1:16">
      <c r="A3047" s="595" t="s">
        <v>18280</v>
      </c>
      <c r="B3047" s="595" t="s">
        <v>7655</v>
      </c>
      <c r="C3047" s="595" t="s">
        <v>18281</v>
      </c>
      <c r="D3047" s="595" t="s">
        <v>18282</v>
      </c>
      <c r="E3047" s="595" t="s">
        <v>18266</v>
      </c>
      <c r="F3047" s="445"/>
      <c r="G3047" s="445"/>
      <c r="H3047" s="445"/>
      <c r="I3047" s="445"/>
      <c r="J3047" s="445"/>
      <c r="K3047" s="445"/>
      <c r="L3047" s="445"/>
      <c r="M3047" s="445"/>
      <c r="N3047" s="445"/>
      <c r="O3047" s="445"/>
      <c r="P3047" s="445"/>
    </row>
    <row r="3048" spans="1:16">
      <c r="A3048" s="595" t="s">
        <v>18284</v>
      </c>
      <c r="B3048" s="595" t="s">
        <v>10226</v>
      </c>
      <c r="C3048" s="445"/>
      <c r="D3048" s="445"/>
      <c r="E3048" s="445"/>
      <c r="F3048" s="445"/>
      <c r="G3048" s="445"/>
      <c r="H3048" s="445"/>
      <c r="I3048" s="445"/>
      <c r="J3048" s="445"/>
      <c r="K3048" s="445"/>
      <c r="L3048" s="445"/>
      <c r="M3048" s="445"/>
      <c r="N3048" s="445"/>
      <c r="O3048" s="445"/>
      <c r="P3048" s="445"/>
    </row>
    <row r="3049" spans="1:16">
      <c r="A3049" s="595" t="s">
        <v>6158</v>
      </c>
      <c r="B3049" s="595" t="s">
        <v>5399</v>
      </c>
      <c r="C3049" s="445" t="s">
        <v>8566</v>
      </c>
      <c r="D3049" s="445"/>
      <c r="E3049" s="445"/>
      <c r="F3049" s="445"/>
      <c r="G3049" s="445"/>
      <c r="H3049" s="445"/>
      <c r="I3049" s="445"/>
      <c r="J3049" s="445"/>
      <c r="K3049" s="445"/>
      <c r="L3049" s="445"/>
      <c r="M3049" s="445"/>
      <c r="N3049" s="445"/>
      <c r="O3049" s="445"/>
      <c r="P3049" s="445"/>
    </row>
    <row r="3050" spans="1:16">
      <c r="A3050" s="595" t="s">
        <v>18286</v>
      </c>
      <c r="B3050" s="595" t="s">
        <v>17612</v>
      </c>
      <c r="C3050" s="595" t="s">
        <v>9033</v>
      </c>
      <c r="D3050" s="445"/>
      <c r="E3050" s="445"/>
      <c r="F3050" s="445"/>
      <c r="G3050" s="445"/>
      <c r="H3050" s="445"/>
      <c r="I3050" s="445"/>
      <c r="J3050" s="445"/>
      <c r="K3050" s="445"/>
      <c r="L3050" s="445"/>
      <c r="M3050" s="445"/>
      <c r="N3050" s="445"/>
      <c r="O3050" s="445"/>
      <c r="P3050" s="445"/>
    </row>
    <row r="3051" spans="1:16">
      <c r="A3051" s="595" t="s">
        <v>18288</v>
      </c>
      <c r="B3051" s="595" t="s">
        <v>18289</v>
      </c>
      <c r="C3051" s="595" t="s">
        <v>18290</v>
      </c>
      <c r="D3051" s="445"/>
      <c r="E3051" s="445"/>
      <c r="F3051" s="445"/>
      <c r="G3051" s="445"/>
      <c r="H3051" s="445"/>
      <c r="I3051" s="445"/>
      <c r="J3051" s="445"/>
      <c r="K3051" s="445"/>
      <c r="L3051" s="445"/>
      <c r="M3051" s="445"/>
      <c r="N3051" s="445"/>
      <c r="O3051" s="445"/>
      <c r="P3051" s="445"/>
    </row>
    <row r="3052" spans="1:16">
      <c r="A3052" s="595" t="s">
        <v>18291</v>
      </c>
      <c r="B3052" s="595" t="s">
        <v>18293</v>
      </c>
      <c r="C3052" s="595" t="s">
        <v>18294</v>
      </c>
      <c r="D3052" s="445" t="s">
        <v>7523</v>
      </c>
      <c r="E3052" s="445" t="s">
        <v>15748</v>
      </c>
      <c r="F3052" s="445" t="s">
        <v>11036</v>
      </c>
      <c r="G3052" s="445"/>
      <c r="H3052" s="445"/>
      <c r="I3052" s="445"/>
      <c r="J3052" s="445"/>
      <c r="K3052" s="445"/>
      <c r="L3052" s="445"/>
      <c r="M3052" s="445"/>
      <c r="N3052" s="445"/>
      <c r="O3052" s="445"/>
      <c r="P3052" s="445"/>
    </row>
    <row r="3053" spans="1:16">
      <c r="A3053" s="595" t="s">
        <v>18295</v>
      </c>
      <c r="B3053" s="595" t="s">
        <v>2156</v>
      </c>
      <c r="C3053" s="595" t="s">
        <v>6359</v>
      </c>
      <c r="D3053" s="445"/>
      <c r="E3053" s="445"/>
      <c r="F3053" s="445"/>
      <c r="G3053" s="445"/>
      <c r="H3053" s="445"/>
      <c r="I3053" s="445"/>
      <c r="J3053" s="445"/>
      <c r="K3053" s="445"/>
      <c r="L3053" s="445"/>
      <c r="M3053" s="445"/>
      <c r="N3053" s="445"/>
      <c r="O3053" s="445"/>
      <c r="P3053" s="445"/>
    </row>
    <row r="3054" spans="1:16">
      <c r="A3054" s="595" t="s">
        <v>14740</v>
      </c>
      <c r="B3054" s="595" t="s">
        <v>18296</v>
      </c>
      <c r="C3054" s="445"/>
      <c r="D3054" s="445"/>
      <c r="E3054" s="445"/>
      <c r="F3054" s="445"/>
      <c r="G3054" s="445"/>
      <c r="H3054" s="445"/>
      <c r="I3054" s="445"/>
      <c r="J3054" s="445"/>
      <c r="K3054" s="445"/>
      <c r="L3054" s="445"/>
      <c r="M3054" s="445"/>
      <c r="N3054" s="445"/>
      <c r="O3054" s="445"/>
      <c r="P3054" s="445"/>
    </row>
    <row r="3055" spans="1:16">
      <c r="A3055" s="595" t="s">
        <v>18213</v>
      </c>
      <c r="B3055" s="595" t="s">
        <v>1911</v>
      </c>
      <c r="C3055" s="445"/>
      <c r="D3055" s="445"/>
      <c r="E3055" s="445"/>
      <c r="F3055" s="445"/>
      <c r="G3055" s="445"/>
      <c r="H3055" s="445"/>
      <c r="I3055" s="445"/>
      <c r="J3055" s="445"/>
      <c r="K3055" s="445"/>
      <c r="L3055" s="445"/>
      <c r="M3055" s="445"/>
      <c r="N3055" s="445"/>
      <c r="O3055" s="445"/>
      <c r="P3055" s="445"/>
    </row>
    <row r="3056" spans="1:16">
      <c r="A3056" s="595" t="s">
        <v>18297</v>
      </c>
      <c r="B3056" s="595" t="s">
        <v>18298</v>
      </c>
      <c r="C3056" s="445"/>
      <c r="D3056" s="445"/>
      <c r="E3056" s="445"/>
      <c r="F3056" s="445"/>
      <c r="G3056" s="445"/>
      <c r="H3056" s="445"/>
      <c r="I3056" s="445"/>
      <c r="J3056" s="445"/>
      <c r="K3056" s="445"/>
      <c r="L3056" s="445"/>
      <c r="M3056" s="445"/>
      <c r="N3056" s="445"/>
      <c r="O3056" s="445"/>
      <c r="P3056" s="445"/>
    </row>
    <row r="3057" spans="1:16">
      <c r="A3057" s="595" t="s">
        <v>18299</v>
      </c>
      <c r="B3057" s="595" t="s">
        <v>6464</v>
      </c>
      <c r="C3057" s="445" t="s">
        <v>14322</v>
      </c>
      <c r="D3057" s="445" t="s">
        <v>5130</v>
      </c>
      <c r="E3057" s="445"/>
      <c r="F3057" s="445"/>
      <c r="G3057" s="445"/>
      <c r="H3057" s="445"/>
      <c r="I3057" s="445"/>
      <c r="J3057" s="445"/>
      <c r="K3057" s="445"/>
      <c r="L3057" s="445"/>
      <c r="M3057" s="445"/>
      <c r="N3057" s="445"/>
      <c r="O3057" s="445"/>
      <c r="P3057" s="445"/>
    </row>
    <row r="3058" spans="1:16">
      <c r="A3058" s="595" t="s">
        <v>2996</v>
      </c>
      <c r="B3058" s="595" t="s">
        <v>17191</v>
      </c>
      <c r="C3058" s="595" t="s">
        <v>3538</v>
      </c>
      <c r="D3058" s="445"/>
      <c r="E3058" s="445"/>
      <c r="F3058" s="445"/>
      <c r="G3058" s="445"/>
      <c r="H3058" s="445"/>
      <c r="I3058" s="445"/>
      <c r="J3058" s="445"/>
      <c r="K3058" s="445"/>
      <c r="L3058" s="445"/>
      <c r="M3058" s="445"/>
      <c r="N3058" s="445"/>
      <c r="O3058" s="445"/>
      <c r="P3058" s="445"/>
    </row>
    <row r="3059" spans="1:16">
      <c r="A3059" s="595" t="s">
        <v>622</v>
      </c>
      <c r="B3059" s="595" t="s">
        <v>18300</v>
      </c>
      <c r="C3059" s="595" t="s">
        <v>15922</v>
      </c>
      <c r="D3059" s="445" t="s">
        <v>1403</v>
      </c>
      <c r="E3059" s="445" t="s">
        <v>4545</v>
      </c>
      <c r="F3059" s="445" t="s">
        <v>18301</v>
      </c>
      <c r="G3059" s="445"/>
      <c r="H3059" s="445"/>
      <c r="I3059" s="445"/>
      <c r="J3059" s="445"/>
      <c r="K3059" s="445"/>
      <c r="L3059" s="445"/>
      <c r="M3059" s="445"/>
      <c r="N3059" s="445"/>
      <c r="O3059" s="445"/>
      <c r="P3059" s="445"/>
    </row>
    <row r="3060" spans="1:16">
      <c r="A3060" s="595" t="s">
        <v>2770</v>
      </c>
      <c r="B3060" s="595" t="s">
        <v>18302</v>
      </c>
      <c r="C3060" s="595" t="s">
        <v>18304</v>
      </c>
      <c r="D3060" s="595" t="s">
        <v>4772</v>
      </c>
      <c r="E3060" s="595" t="s">
        <v>18305</v>
      </c>
      <c r="F3060" s="445"/>
      <c r="G3060" s="445"/>
      <c r="H3060" s="445"/>
      <c r="I3060" s="445"/>
      <c r="J3060" s="445"/>
      <c r="K3060" s="445"/>
      <c r="L3060" s="445"/>
      <c r="M3060" s="445"/>
      <c r="N3060" s="445"/>
      <c r="O3060" s="445"/>
      <c r="P3060" s="445"/>
    </row>
    <row r="3061" spans="1:16">
      <c r="A3061" s="595" t="s">
        <v>9168</v>
      </c>
      <c r="B3061" s="595" t="s">
        <v>18306</v>
      </c>
      <c r="C3061" s="595" t="s">
        <v>18308</v>
      </c>
      <c r="D3061" s="595" t="s">
        <v>18266</v>
      </c>
      <c r="E3061" s="445"/>
      <c r="F3061" s="445"/>
      <c r="G3061" s="445"/>
      <c r="H3061" s="445"/>
      <c r="I3061" s="445"/>
      <c r="J3061" s="445"/>
      <c r="K3061" s="445"/>
      <c r="L3061" s="445"/>
      <c r="M3061" s="445"/>
      <c r="N3061" s="445"/>
      <c r="O3061" s="445"/>
      <c r="P3061" s="445"/>
    </row>
    <row r="3062" spans="1:16">
      <c r="A3062" s="595" t="s">
        <v>8279</v>
      </c>
      <c r="B3062" s="595" t="s">
        <v>16140</v>
      </c>
      <c r="C3062" s="445"/>
      <c r="D3062" s="445"/>
      <c r="E3062" s="445"/>
      <c r="F3062" s="445"/>
      <c r="G3062" s="445"/>
      <c r="H3062" s="445"/>
      <c r="I3062" s="445"/>
      <c r="J3062" s="445"/>
      <c r="K3062" s="445"/>
      <c r="L3062" s="445"/>
      <c r="M3062" s="445"/>
      <c r="N3062" s="445"/>
      <c r="O3062" s="445"/>
      <c r="P3062" s="445"/>
    </row>
    <row r="3063" spans="1:16">
      <c r="A3063" s="595" t="s">
        <v>18309</v>
      </c>
      <c r="B3063" s="595" t="s">
        <v>18310</v>
      </c>
      <c r="C3063" s="445"/>
      <c r="D3063" s="445"/>
      <c r="E3063" s="445"/>
      <c r="F3063" s="445"/>
      <c r="G3063" s="445"/>
      <c r="H3063" s="445"/>
      <c r="I3063" s="445"/>
      <c r="J3063" s="445"/>
      <c r="K3063" s="445"/>
      <c r="L3063" s="445"/>
      <c r="M3063" s="445"/>
      <c r="N3063" s="445"/>
      <c r="O3063" s="445"/>
      <c r="P3063" s="445"/>
    </row>
    <row r="3064" spans="1:16">
      <c r="A3064" s="595" t="s">
        <v>1762</v>
      </c>
      <c r="B3064" s="595" t="s">
        <v>12501</v>
      </c>
      <c r="C3064" s="445"/>
      <c r="D3064" s="445"/>
      <c r="E3064" s="445"/>
      <c r="F3064" s="445"/>
      <c r="G3064" s="445"/>
      <c r="H3064" s="445"/>
      <c r="I3064" s="445"/>
      <c r="J3064" s="445"/>
      <c r="K3064" s="445"/>
      <c r="L3064" s="445"/>
      <c r="M3064" s="445"/>
      <c r="N3064" s="445"/>
      <c r="O3064" s="445"/>
      <c r="P3064" s="445"/>
    </row>
    <row r="3065" spans="1:16">
      <c r="A3065" s="595" t="s">
        <v>18312</v>
      </c>
      <c r="B3065" s="595" t="s">
        <v>412</v>
      </c>
      <c r="C3065" s="445"/>
      <c r="D3065" s="445"/>
      <c r="E3065" s="445"/>
      <c r="F3065" s="445"/>
      <c r="G3065" s="445"/>
      <c r="H3065" s="445"/>
      <c r="I3065" s="445"/>
      <c r="J3065" s="445"/>
      <c r="K3065" s="445"/>
      <c r="L3065" s="445"/>
      <c r="M3065" s="445"/>
      <c r="N3065" s="445"/>
      <c r="O3065" s="445"/>
      <c r="P3065" s="445"/>
    </row>
    <row r="3066" spans="1:16">
      <c r="A3066" s="595" t="s">
        <v>18313</v>
      </c>
      <c r="B3066" s="595" t="s">
        <v>18314</v>
      </c>
      <c r="C3066" s="445"/>
      <c r="D3066" s="445"/>
      <c r="E3066" s="445"/>
      <c r="F3066" s="445"/>
      <c r="G3066" s="445"/>
      <c r="H3066" s="445"/>
      <c r="I3066" s="445"/>
      <c r="J3066" s="445"/>
      <c r="K3066" s="445"/>
      <c r="L3066" s="445"/>
      <c r="M3066" s="445"/>
      <c r="N3066" s="445"/>
      <c r="O3066" s="445"/>
      <c r="P3066" s="445"/>
    </row>
    <row r="3067" spans="1:16">
      <c r="A3067" s="595" t="s">
        <v>6239</v>
      </c>
      <c r="B3067" s="595" t="s">
        <v>18296</v>
      </c>
      <c r="C3067" s="445" t="s">
        <v>18315</v>
      </c>
      <c r="D3067" s="445"/>
      <c r="E3067" s="445"/>
      <c r="F3067" s="445"/>
      <c r="G3067" s="445"/>
      <c r="H3067" s="445"/>
      <c r="I3067" s="445"/>
      <c r="J3067" s="445"/>
      <c r="K3067" s="445"/>
      <c r="L3067" s="445"/>
      <c r="M3067" s="445"/>
      <c r="N3067" s="445"/>
      <c r="O3067" s="445"/>
      <c r="P3067" s="445"/>
    </row>
    <row r="3068" spans="1:16">
      <c r="A3068" s="595" t="s">
        <v>18317</v>
      </c>
      <c r="B3068" s="595" t="s">
        <v>15889</v>
      </c>
      <c r="C3068" s="445"/>
      <c r="D3068" s="445"/>
      <c r="E3068" s="445"/>
      <c r="F3068" s="445"/>
      <c r="G3068" s="445"/>
      <c r="H3068" s="445"/>
      <c r="I3068" s="445"/>
      <c r="J3068" s="445"/>
      <c r="K3068" s="445"/>
      <c r="L3068" s="445"/>
      <c r="M3068" s="445"/>
      <c r="N3068" s="445"/>
      <c r="O3068" s="445"/>
      <c r="P3068" s="445"/>
    </row>
    <row r="3069" spans="1:16">
      <c r="A3069" s="595" t="s">
        <v>13193</v>
      </c>
      <c r="B3069" s="595" t="s">
        <v>4460</v>
      </c>
      <c r="C3069" s="445" t="s">
        <v>14048</v>
      </c>
      <c r="D3069" s="445"/>
      <c r="E3069" s="445"/>
      <c r="F3069" s="445"/>
      <c r="G3069" s="445"/>
      <c r="H3069" s="445"/>
      <c r="I3069" s="445"/>
      <c r="J3069" s="445"/>
      <c r="K3069" s="445"/>
      <c r="L3069" s="445"/>
      <c r="M3069" s="445"/>
      <c r="N3069" s="445"/>
      <c r="O3069" s="445"/>
      <c r="P3069" s="445"/>
    </row>
    <row r="3070" spans="1:16">
      <c r="A3070" s="595" t="s">
        <v>13248</v>
      </c>
      <c r="B3070" s="595" t="s">
        <v>18318</v>
      </c>
      <c r="C3070" s="595" t="s">
        <v>13399</v>
      </c>
      <c r="D3070" s="445" t="s">
        <v>15920</v>
      </c>
      <c r="E3070" s="445" t="s">
        <v>4662</v>
      </c>
      <c r="F3070" s="445" t="s">
        <v>2744</v>
      </c>
      <c r="G3070" s="445"/>
      <c r="H3070" s="445"/>
      <c r="I3070" s="445"/>
      <c r="J3070" s="445"/>
      <c r="K3070" s="445"/>
      <c r="L3070" s="445"/>
      <c r="M3070" s="445"/>
      <c r="N3070" s="445"/>
      <c r="O3070" s="445"/>
      <c r="P3070" s="445"/>
    </row>
    <row r="3071" spans="1:16">
      <c r="A3071" s="595" t="s">
        <v>18319</v>
      </c>
      <c r="B3071" s="595" t="s">
        <v>11359</v>
      </c>
      <c r="C3071" s="595" t="s">
        <v>18320</v>
      </c>
      <c r="D3071" s="595" t="s">
        <v>15020</v>
      </c>
      <c r="E3071" s="445"/>
      <c r="F3071" s="445"/>
      <c r="G3071" s="445"/>
      <c r="H3071" s="445"/>
      <c r="I3071" s="445"/>
      <c r="J3071" s="445"/>
      <c r="K3071" s="445"/>
      <c r="L3071" s="445"/>
      <c r="M3071" s="445"/>
      <c r="N3071" s="445"/>
      <c r="O3071" s="445"/>
      <c r="P3071" s="445"/>
    </row>
    <row r="3072" spans="1:16">
      <c r="A3072" s="595" t="s">
        <v>4559</v>
      </c>
      <c r="B3072" s="595" t="s">
        <v>18321</v>
      </c>
      <c r="C3072" s="445"/>
      <c r="D3072" s="445"/>
      <c r="E3072" s="445"/>
      <c r="F3072" s="445"/>
      <c r="G3072" s="445"/>
      <c r="H3072" s="445"/>
      <c r="I3072" s="445"/>
      <c r="J3072" s="445"/>
      <c r="K3072" s="445"/>
      <c r="L3072" s="445"/>
      <c r="M3072" s="445"/>
      <c r="N3072" s="445"/>
      <c r="O3072" s="445"/>
      <c r="P3072" s="445"/>
    </row>
    <row r="3073" spans="1:16">
      <c r="A3073" s="595" t="s">
        <v>18322</v>
      </c>
      <c r="B3073" s="595" t="s">
        <v>18323</v>
      </c>
      <c r="C3073" s="445" t="s">
        <v>12581</v>
      </c>
      <c r="D3073" s="445" t="s">
        <v>18324</v>
      </c>
      <c r="E3073" s="445"/>
      <c r="F3073" s="445"/>
      <c r="G3073" s="445"/>
      <c r="H3073" s="445"/>
      <c r="I3073" s="445"/>
      <c r="J3073" s="445"/>
      <c r="K3073" s="445"/>
      <c r="L3073" s="445"/>
      <c r="M3073" s="445"/>
      <c r="N3073" s="445"/>
      <c r="O3073" s="445"/>
      <c r="P3073" s="445"/>
    </row>
    <row r="3074" spans="1:16">
      <c r="A3074" s="595" t="s">
        <v>18325</v>
      </c>
      <c r="B3074" s="595" t="s">
        <v>18326</v>
      </c>
      <c r="C3074" s="445"/>
      <c r="D3074" s="445"/>
      <c r="E3074" s="445"/>
      <c r="F3074" s="445"/>
      <c r="G3074" s="445"/>
      <c r="H3074" s="445"/>
      <c r="I3074" s="445"/>
      <c r="J3074" s="445"/>
      <c r="K3074" s="445"/>
      <c r="L3074" s="445"/>
      <c r="M3074" s="445"/>
      <c r="N3074" s="445"/>
      <c r="O3074" s="445"/>
      <c r="P3074" s="445"/>
    </row>
    <row r="3075" spans="1:16">
      <c r="A3075" s="595" t="s">
        <v>14107</v>
      </c>
      <c r="B3075" s="595" t="s">
        <v>2063</v>
      </c>
      <c r="C3075" s="445" t="s">
        <v>3970</v>
      </c>
      <c r="D3075" s="445"/>
      <c r="E3075" s="445"/>
      <c r="F3075" s="445"/>
      <c r="G3075" s="445"/>
      <c r="H3075" s="445"/>
      <c r="I3075" s="445"/>
      <c r="J3075" s="445"/>
      <c r="K3075" s="445"/>
      <c r="L3075" s="445"/>
      <c r="M3075" s="445"/>
      <c r="N3075" s="445"/>
      <c r="O3075" s="445"/>
      <c r="P3075" s="445"/>
    </row>
    <row r="3076" spans="1:16">
      <c r="A3076" s="595" t="s">
        <v>18327</v>
      </c>
      <c r="B3076" s="595" t="s">
        <v>2641</v>
      </c>
      <c r="C3076" s="445"/>
      <c r="D3076" s="445"/>
      <c r="E3076" s="445"/>
      <c r="F3076" s="445"/>
      <c r="G3076" s="445"/>
      <c r="H3076" s="445"/>
      <c r="I3076" s="445"/>
      <c r="J3076" s="445"/>
      <c r="K3076" s="445"/>
      <c r="L3076" s="445"/>
      <c r="M3076" s="445"/>
      <c r="N3076" s="445"/>
      <c r="O3076" s="445"/>
      <c r="P3076" s="445"/>
    </row>
    <row r="3077" spans="1:16">
      <c r="A3077" s="595" t="s">
        <v>12210</v>
      </c>
      <c r="B3077" s="595" t="s">
        <v>15048</v>
      </c>
      <c r="C3077" s="445" t="s">
        <v>13052</v>
      </c>
      <c r="D3077" s="445"/>
      <c r="E3077" s="445"/>
      <c r="F3077" s="445"/>
      <c r="G3077" s="445"/>
      <c r="H3077" s="445"/>
      <c r="I3077" s="445"/>
      <c r="J3077" s="445"/>
      <c r="K3077" s="445"/>
      <c r="L3077" s="445"/>
      <c r="M3077" s="445"/>
      <c r="N3077" s="445"/>
      <c r="O3077" s="445"/>
      <c r="P3077" s="445"/>
    </row>
    <row r="3078" spans="1:16">
      <c r="A3078" s="595" t="s">
        <v>18329</v>
      </c>
      <c r="B3078" s="595" t="s">
        <v>3873</v>
      </c>
      <c r="C3078" s="595" t="s">
        <v>17541</v>
      </c>
      <c r="D3078" s="445" t="s">
        <v>18331</v>
      </c>
      <c r="E3078" s="445"/>
      <c r="F3078" s="445"/>
      <c r="G3078" s="445"/>
      <c r="H3078" s="445"/>
      <c r="I3078" s="445"/>
      <c r="J3078" s="445"/>
      <c r="K3078" s="445"/>
      <c r="L3078" s="445"/>
      <c r="M3078" s="445"/>
      <c r="N3078" s="445"/>
      <c r="O3078" s="445"/>
      <c r="P3078" s="445"/>
    </row>
    <row r="3079" spans="1:16">
      <c r="A3079" s="595" t="s">
        <v>4346</v>
      </c>
      <c r="B3079" s="595" t="s">
        <v>18332</v>
      </c>
      <c r="C3079" s="445"/>
      <c r="D3079" s="445"/>
      <c r="E3079" s="445"/>
      <c r="F3079" s="445"/>
      <c r="G3079" s="445"/>
      <c r="H3079" s="445"/>
      <c r="I3079" s="445"/>
      <c r="J3079" s="445"/>
      <c r="K3079" s="445"/>
      <c r="L3079" s="445"/>
      <c r="M3079" s="445"/>
      <c r="N3079" s="445"/>
      <c r="O3079" s="445"/>
      <c r="P3079" s="445"/>
    </row>
    <row r="3080" spans="1:16">
      <c r="A3080" s="595" t="s">
        <v>1514</v>
      </c>
      <c r="B3080" s="595" t="s">
        <v>14297</v>
      </c>
      <c r="C3080" s="445"/>
      <c r="D3080" s="445"/>
      <c r="E3080" s="445"/>
      <c r="F3080" s="445"/>
      <c r="G3080" s="445"/>
      <c r="H3080" s="445"/>
      <c r="I3080" s="445"/>
      <c r="J3080" s="445"/>
      <c r="K3080" s="445"/>
      <c r="L3080" s="445"/>
      <c r="M3080" s="445"/>
      <c r="N3080" s="445"/>
      <c r="O3080" s="445"/>
      <c r="P3080" s="445"/>
    </row>
    <row r="3081" spans="1:16">
      <c r="A3081" s="595" t="s">
        <v>18334</v>
      </c>
      <c r="B3081" s="595" t="s">
        <v>16332</v>
      </c>
      <c r="C3081" s="445"/>
      <c r="D3081" s="445"/>
      <c r="E3081" s="445"/>
      <c r="F3081" s="445"/>
      <c r="G3081" s="445"/>
      <c r="H3081" s="445"/>
      <c r="I3081" s="445"/>
      <c r="J3081" s="445"/>
      <c r="K3081" s="445"/>
      <c r="L3081" s="445"/>
      <c r="M3081" s="445"/>
      <c r="N3081" s="445"/>
      <c r="O3081" s="445"/>
      <c r="P3081" s="445"/>
    </row>
    <row r="3082" spans="1:16">
      <c r="A3082" s="595" t="s">
        <v>18335</v>
      </c>
      <c r="B3082" s="595" t="s">
        <v>7394</v>
      </c>
      <c r="C3082" s="445" t="s">
        <v>18336</v>
      </c>
      <c r="D3082" s="445" t="s">
        <v>18019</v>
      </c>
      <c r="E3082" s="445" t="s">
        <v>18160</v>
      </c>
      <c r="F3082" s="445"/>
      <c r="G3082" s="445"/>
      <c r="H3082" s="445"/>
      <c r="I3082" s="445"/>
      <c r="J3082" s="445"/>
      <c r="K3082" s="445"/>
      <c r="L3082" s="445"/>
      <c r="M3082" s="445"/>
      <c r="N3082" s="445"/>
      <c r="O3082" s="445"/>
      <c r="P3082" s="445"/>
    </row>
    <row r="3083" spans="1:16">
      <c r="A3083" s="595" t="s">
        <v>7271</v>
      </c>
      <c r="B3083" s="595" t="s">
        <v>18338</v>
      </c>
      <c r="C3083" s="595" t="s">
        <v>15625</v>
      </c>
      <c r="D3083" s="445"/>
      <c r="E3083" s="445"/>
      <c r="F3083" s="445"/>
      <c r="G3083" s="445"/>
      <c r="H3083" s="445"/>
      <c r="I3083" s="445"/>
      <c r="J3083" s="445"/>
      <c r="K3083" s="445"/>
      <c r="L3083" s="445"/>
      <c r="M3083" s="445"/>
      <c r="N3083" s="445"/>
      <c r="O3083" s="445"/>
      <c r="P3083" s="445"/>
    </row>
    <row r="3084" spans="1:16">
      <c r="A3084" s="595" t="s">
        <v>18341</v>
      </c>
      <c r="B3084" s="595" t="s">
        <v>9211</v>
      </c>
      <c r="C3084" s="595" t="s">
        <v>18342</v>
      </c>
      <c r="D3084" s="445"/>
      <c r="E3084" s="445"/>
      <c r="F3084" s="445"/>
      <c r="G3084" s="445"/>
      <c r="H3084" s="445"/>
      <c r="I3084" s="445"/>
      <c r="J3084" s="445"/>
      <c r="K3084" s="445"/>
      <c r="L3084" s="445"/>
      <c r="M3084" s="445"/>
      <c r="N3084" s="445"/>
      <c r="O3084" s="445"/>
      <c r="P3084" s="445"/>
    </row>
    <row r="3085" spans="1:16">
      <c r="A3085" s="595" t="s">
        <v>18343</v>
      </c>
      <c r="B3085" s="595" t="s">
        <v>18345</v>
      </c>
      <c r="C3085" s="445"/>
      <c r="D3085" s="445"/>
      <c r="E3085" s="445"/>
      <c r="F3085" s="445"/>
      <c r="G3085" s="445"/>
      <c r="H3085" s="445"/>
      <c r="I3085" s="445"/>
      <c r="J3085" s="445"/>
      <c r="K3085" s="445"/>
      <c r="L3085" s="445"/>
      <c r="M3085" s="445"/>
      <c r="N3085" s="445"/>
      <c r="O3085" s="445"/>
      <c r="P3085" s="445"/>
    </row>
    <row r="3086" spans="1:16">
      <c r="A3086" s="595" t="s">
        <v>16493</v>
      </c>
      <c r="B3086" s="595" t="s">
        <v>4755</v>
      </c>
      <c r="C3086" s="445" t="s">
        <v>2641</v>
      </c>
      <c r="D3086" s="445"/>
      <c r="E3086" s="445"/>
      <c r="F3086" s="445"/>
      <c r="G3086" s="445"/>
      <c r="H3086" s="445"/>
      <c r="I3086" s="445"/>
      <c r="J3086" s="445"/>
      <c r="K3086" s="445"/>
      <c r="L3086" s="445"/>
      <c r="M3086" s="445"/>
      <c r="N3086" s="445"/>
      <c r="O3086" s="445"/>
      <c r="P3086" s="445"/>
    </row>
    <row r="3087" spans="1:16">
      <c r="A3087" s="595" t="s">
        <v>12215</v>
      </c>
      <c r="B3087" s="595" t="s">
        <v>3457</v>
      </c>
      <c r="C3087" s="595" t="s">
        <v>9298</v>
      </c>
      <c r="D3087" s="445" t="s">
        <v>586</v>
      </c>
      <c r="E3087" s="445" t="s">
        <v>9471</v>
      </c>
      <c r="F3087" s="445"/>
      <c r="G3087" s="445"/>
      <c r="H3087" s="445"/>
      <c r="I3087" s="445"/>
      <c r="J3087" s="445"/>
      <c r="K3087" s="445"/>
      <c r="L3087" s="445"/>
      <c r="M3087" s="445"/>
      <c r="N3087" s="445"/>
      <c r="O3087" s="445"/>
      <c r="P3087" s="445"/>
    </row>
    <row r="3088" spans="1:16">
      <c r="A3088" s="595" t="s">
        <v>18346</v>
      </c>
      <c r="B3088" s="595" t="s">
        <v>8193</v>
      </c>
      <c r="C3088" s="445"/>
      <c r="D3088" s="445"/>
      <c r="E3088" s="445"/>
      <c r="F3088" s="445"/>
      <c r="G3088" s="445"/>
      <c r="H3088" s="445"/>
      <c r="I3088" s="445"/>
      <c r="J3088" s="445"/>
      <c r="K3088" s="445"/>
      <c r="L3088" s="445"/>
      <c r="M3088" s="445"/>
      <c r="N3088" s="445"/>
      <c r="O3088" s="445"/>
      <c r="P3088" s="445"/>
    </row>
    <row r="3089" spans="1:16">
      <c r="A3089" s="595" t="s">
        <v>18347</v>
      </c>
      <c r="B3089" s="595" t="s">
        <v>13718</v>
      </c>
      <c r="C3089" s="445" t="s">
        <v>14525</v>
      </c>
      <c r="D3089" s="445"/>
      <c r="E3089" s="445"/>
      <c r="F3089" s="445"/>
      <c r="G3089" s="445"/>
      <c r="H3089" s="445"/>
      <c r="I3089" s="445"/>
      <c r="J3089" s="445"/>
      <c r="K3089" s="445"/>
      <c r="L3089" s="445"/>
      <c r="M3089" s="445"/>
      <c r="N3089" s="445"/>
      <c r="O3089" s="445"/>
      <c r="P3089" s="445"/>
    </row>
    <row r="3090" spans="1:16">
      <c r="A3090" s="595" t="s">
        <v>10500</v>
      </c>
      <c r="B3090" s="595" t="s">
        <v>16325</v>
      </c>
      <c r="C3090" s="445"/>
      <c r="D3090" s="445"/>
      <c r="E3090" s="445"/>
      <c r="F3090" s="445"/>
      <c r="G3090" s="445"/>
      <c r="H3090" s="445"/>
      <c r="I3090" s="445"/>
      <c r="J3090" s="445"/>
      <c r="K3090" s="445"/>
      <c r="L3090" s="445"/>
      <c r="M3090" s="445"/>
      <c r="N3090" s="445"/>
      <c r="O3090" s="445"/>
      <c r="P3090" s="445"/>
    </row>
    <row r="3091" spans="1:16">
      <c r="A3091" s="595" t="s">
        <v>11063</v>
      </c>
      <c r="B3091" s="595" t="s">
        <v>18349</v>
      </c>
      <c r="C3091" s="445"/>
      <c r="D3091" s="445"/>
      <c r="E3091" s="445"/>
      <c r="F3091" s="445"/>
      <c r="G3091" s="445"/>
      <c r="H3091" s="445"/>
      <c r="I3091" s="445"/>
      <c r="J3091" s="445"/>
      <c r="K3091" s="445"/>
      <c r="L3091" s="445"/>
      <c r="M3091" s="445"/>
      <c r="N3091" s="445"/>
      <c r="O3091" s="445"/>
      <c r="P3091" s="445"/>
    </row>
    <row r="3092" spans="1:16">
      <c r="A3092" s="595" t="s">
        <v>18350</v>
      </c>
      <c r="B3092" s="595" t="s">
        <v>13798</v>
      </c>
      <c r="C3092" s="445"/>
      <c r="D3092" s="445"/>
      <c r="E3092" s="445"/>
      <c r="F3092" s="445"/>
      <c r="G3092" s="445"/>
      <c r="H3092" s="445"/>
      <c r="I3092" s="445"/>
      <c r="J3092" s="445"/>
      <c r="K3092" s="445"/>
      <c r="L3092" s="445"/>
      <c r="M3092" s="445"/>
      <c r="N3092" s="445"/>
      <c r="O3092" s="445"/>
      <c r="P3092" s="445"/>
    </row>
    <row r="3093" spans="1:16">
      <c r="A3093" s="595" t="s">
        <v>18351</v>
      </c>
      <c r="B3093" s="595" t="s">
        <v>12212</v>
      </c>
      <c r="C3093" s="445"/>
      <c r="D3093" s="445"/>
      <c r="E3093" s="445"/>
      <c r="F3093" s="445"/>
      <c r="G3093" s="445"/>
      <c r="H3093" s="445"/>
      <c r="I3093" s="445"/>
      <c r="J3093" s="445"/>
      <c r="K3093" s="445"/>
      <c r="L3093" s="445"/>
      <c r="M3093" s="445"/>
      <c r="N3093" s="445"/>
      <c r="O3093" s="445"/>
      <c r="P3093" s="445"/>
    </row>
    <row r="3094" spans="1:16">
      <c r="A3094" s="595" t="s">
        <v>18352</v>
      </c>
      <c r="B3094" s="595" t="s">
        <v>18353</v>
      </c>
      <c r="C3094" s="445"/>
      <c r="D3094" s="445"/>
      <c r="E3094" s="445"/>
      <c r="F3094" s="445"/>
      <c r="G3094" s="445"/>
      <c r="H3094" s="445"/>
      <c r="I3094" s="445"/>
      <c r="J3094" s="445"/>
      <c r="K3094" s="445"/>
      <c r="L3094" s="445"/>
      <c r="M3094" s="445"/>
      <c r="N3094" s="445"/>
      <c r="O3094" s="445"/>
      <c r="P3094" s="445"/>
    </row>
    <row r="3095" spans="1:16">
      <c r="A3095" s="595" t="s">
        <v>10265</v>
      </c>
      <c r="B3095" s="595" t="s">
        <v>9009</v>
      </c>
      <c r="C3095" s="445"/>
      <c r="D3095" s="445"/>
      <c r="E3095" s="445"/>
      <c r="F3095" s="445"/>
      <c r="G3095" s="445"/>
      <c r="H3095" s="445"/>
      <c r="I3095" s="445"/>
      <c r="J3095" s="445"/>
      <c r="K3095" s="445"/>
      <c r="L3095" s="445"/>
      <c r="M3095" s="445"/>
      <c r="N3095" s="445"/>
      <c r="O3095" s="445"/>
      <c r="P3095" s="445"/>
    </row>
    <row r="3096" spans="1:16">
      <c r="A3096" s="595" t="s">
        <v>18354</v>
      </c>
      <c r="B3096" s="595" t="s">
        <v>13798</v>
      </c>
      <c r="C3096" s="445"/>
      <c r="D3096" s="445"/>
      <c r="E3096" s="445"/>
      <c r="F3096" s="445"/>
      <c r="G3096" s="445"/>
      <c r="H3096" s="445"/>
      <c r="I3096" s="445"/>
      <c r="J3096" s="445"/>
      <c r="K3096" s="445"/>
      <c r="L3096" s="445"/>
      <c r="M3096" s="445"/>
      <c r="N3096" s="445"/>
      <c r="O3096" s="445"/>
      <c r="P3096" s="445"/>
    </row>
    <row r="3097" spans="1:16">
      <c r="A3097" s="595" t="s">
        <v>18355</v>
      </c>
      <c r="B3097" s="595" t="s">
        <v>18356</v>
      </c>
      <c r="C3097" s="445" t="s">
        <v>843</v>
      </c>
      <c r="D3097" s="445"/>
      <c r="E3097" s="445"/>
      <c r="F3097" s="445"/>
      <c r="G3097" s="445"/>
      <c r="H3097" s="445"/>
      <c r="I3097" s="445"/>
      <c r="J3097" s="445"/>
      <c r="K3097" s="445"/>
      <c r="L3097" s="445"/>
      <c r="M3097" s="445"/>
      <c r="N3097" s="445"/>
      <c r="O3097" s="445"/>
      <c r="P3097" s="445"/>
    </row>
    <row r="3098" spans="1:16">
      <c r="A3098" s="595" t="s">
        <v>18357</v>
      </c>
      <c r="B3098" s="595" t="s">
        <v>939</v>
      </c>
      <c r="C3098" s="595" t="s">
        <v>7750</v>
      </c>
      <c r="D3098" s="445"/>
      <c r="E3098" s="445"/>
      <c r="F3098" s="445"/>
      <c r="G3098" s="445"/>
      <c r="H3098" s="445"/>
      <c r="I3098" s="445"/>
      <c r="J3098" s="445"/>
      <c r="K3098" s="445"/>
      <c r="L3098" s="445"/>
      <c r="M3098" s="445"/>
      <c r="N3098" s="445"/>
      <c r="O3098" s="445"/>
      <c r="P3098" s="445"/>
    </row>
    <row r="3099" spans="1:16">
      <c r="A3099" s="595" t="s">
        <v>1672</v>
      </c>
      <c r="B3099" s="595" t="s">
        <v>4397</v>
      </c>
      <c r="C3099" s="595" t="s">
        <v>500</v>
      </c>
      <c r="D3099" s="445" t="s">
        <v>18358</v>
      </c>
      <c r="E3099" s="445" t="s">
        <v>18359</v>
      </c>
      <c r="F3099" s="445" t="s">
        <v>18360</v>
      </c>
      <c r="G3099" s="445" t="s">
        <v>15635</v>
      </c>
      <c r="H3099" s="445"/>
      <c r="I3099" s="445"/>
      <c r="J3099" s="445"/>
      <c r="K3099" s="445"/>
      <c r="L3099" s="445"/>
      <c r="M3099" s="445"/>
      <c r="N3099" s="445"/>
      <c r="O3099" s="445"/>
      <c r="P3099" s="445"/>
    </row>
    <row r="3100" spans="1:16">
      <c r="A3100" s="595" t="s">
        <v>16465</v>
      </c>
      <c r="B3100" s="595" t="s">
        <v>4094</v>
      </c>
      <c r="C3100" s="595" t="s">
        <v>18361</v>
      </c>
      <c r="D3100" s="595" t="s">
        <v>2520</v>
      </c>
      <c r="E3100" s="595" t="s">
        <v>18362</v>
      </c>
      <c r="F3100" s="595" t="s">
        <v>18333</v>
      </c>
      <c r="G3100" s="445"/>
      <c r="H3100" s="445"/>
      <c r="I3100" s="445"/>
      <c r="J3100" s="445"/>
      <c r="K3100" s="445"/>
      <c r="L3100" s="445"/>
      <c r="M3100" s="445"/>
      <c r="N3100" s="445"/>
      <c r="O3100" s="445"/>
      <c r="P3100" s="445"/>
    </row>
    <row r="3101" spans="1:16">
      <c r="A3101" s="595" t="s">
        <v>18363</v>
      </c>
      <c r="B3101" s="595" t="s">
        <v>18364</v>
      </c>
      <c r="C3101" s="445"/>
      <c r="D3101" s="445"/>
      <c r="E3101" s="445"/>
      <c r="F3101" s="445"/>
      <c r="G3101" s="445"/>
      <c r="H3101" s="445"/>
      <c r="I3101" s="445"/>
      <c r="J3101" s="445"/>
      <c r="K3101" s="445"/>
      <c r="L3101" s="445"/>
      <c r="M3101" s="445"/>
      <c r="N3101" s="445"/>
      <c r="O3101" s="445"/>
      <c r="P3101" s="445"/>
    </row>
    <row r="3102" spans="1:16">
      <c r="A3102" s="595" t="s">
        <v>7002</v>
      </c>
      <c r="B3102" s="595" t="s">
        <v>18365</v>
      </c>
      <c r="C3102" s="445"/>
      <c r="D3102" s="445"/>
      <c r="E3102" s="445"/>
      <c r="F3102" s="445"/>
      <c r="G3102" s="445"/>
      <c r="H3102" s="445"/>
      <c r="I3102" s="445"/>
      <c r="J3102" s="445"/>
      <c r="K3102" s="445"/>
      <c r="L3102" s="445"/>
      <c r="M3102" s="445"/>
      <c r="N3102" s="445"/>
      <c r="O3102" s="445"/>
      <c r="P3102" s="445"/>
    </row>
    <row r="3103" spans="1:16">
      <c r="A3103" s="595" t="s">
        <v>6895</v>
      </c>
      <c r="B3103" s="595" t="s">
        <v>9853</v>
      </c>
      <c r="C3103" s="445"/>
      <c r="D3103" s="445"/>
      <c r="E3103" s="445"/>
      <c r="F3103" s="445"/>
      <c r="G3103" s="445"/>
      <c r="H3103" s="445"/>
      <c r="I3103" s="445"/>
      <c r="J3103" s="445"/>
      <c r="K3103" s="445"/>
      <c r="L3103" s="445"/>
      <c r="M3103" s="445"/>
      <c r="N3103" s="445"/>
      <c r="O3103" s="445"/>
      <c r="P3103" s="445"/>
    </row>
    <row r="3104" spans="1:16">
      <c r="A3104" s="595" t="s">
        <v>18367</v>
      </c>
      <c r="B3104" s="595" t="s">
        <v>9050</v>
      </c>
      <c r="C3104" s="445" t="s">
        <v>14569</v>
      </c>
      <c r="D3104" s="445"/>
      <c r="E3104" s="445"/>
      <c r="F3104" s="445"/>
      <c r="G3104" s="445"/>
      <c r="H3104" s="445"/>
      <c r="I3104" s="445"/>
      <c r="J3104" s="445"/>
      <c r="K3104" s="445"/>
      <c r="L3104" s="445"/>
      <c r="M3104" s="445"/>
      <c r="N3104" s="445"/>
      <c r="O3104" s="445"/>
      <c r="P3104" s="445"/>
    </row>
    <row r="3105" spans="1:16">
      <c r="A3105" s="595" t="s">
        <v>14414</v>
      </c>
      <c r="B3105" s="595" t="s">
        <v>5142</v>
      </c>
      <c r="C3105" s="445"/>
      <c r="D3105" s="445"/>
      <c r="E3105" s="445"/>
      <c r="F3105" s="445"/>
      <c r="G3105" s="445"/>
      <c r="H3105" s="445"/>
      <c r="I3105" s="445"/>
      <c r="J3105" s="445"/>
      <c r="K3105" s="445"/>
      <c r="L3105" s="445"/>
      <c r="M3105" s="445"/>
      <c r="N3105" s="445"/>
      <c r="O3105" s="445"/>
      <c r="P3105" s="445"/>
    </row>
    <row r="3106" spans="1:16">
      <c r="A3106" s="595" t="s">
        <v>18368</v>
      </c>
      <c r="B3106" s="595" t="s">
        <v>7585</v>
      </c>
      <c r="C3106" s="445"/>
      <c r="D3106" s="445"/>
      <c r="E3106" s="445"/>
      <c r="F3106" s="445"/>
      <c r="G3106" s="445"/>
      <c r="H3106" s="445"/>
      <c r="I3106" s="445"/>
      <c r="J3106" s="445"/>
      <c r="K3106" s="445"/>
      <c r="L3106" s="445"/>
      <c r="M3106" s="445"/>
      <c r="N3106" s="445"/>
      <c r="O3106" s="445"/>
      <c r="P3106" s="445"/>
    </row>
    <row r="3107" spans="1:16">
      <c r="A3107" s="595" t="s">
        <v>2747</v>
      </c>
      <c r="B3107" s="595" t="s">
        <v>6733</v>
      </c>
      <c r="C3107" s="445"/>
      <c r="D3107" s="445"/>
      <c r="E3107" s="445"/>
      <c r="F3107" s="445"/>
      <c r="G3107" s="445"/>
      <c r="H3107" s="445"/>
      <c r="I3107" s="445"/>
      <c r="J3107" s="445"/>
      <c r="K3107" s="445"/>
      <c r="L3107" s="445"/>
      <c r="M3107" s="445"/>
      <c r="N3107" s="445"/>
      <c r="O3107" s="445"/>
      <c r="P3107" s="445"/>
    </row>
    <row r="3108" spans="1:16">
      <c r="A3108" s="595" t="s">
        <v>1881</v>
      </c>
      <c r="B3108" s="595" t="s">
        <v>12581</v>
      </c>
      <c r="C3108" s="445" t="s">
        <v>15248</v>
      </c>
      <c r="D3108" s="445" t="s">
        <v>5142</v>
      </c>
      <c r="E3108" s="445"/>
      <c r="F3108" s="445"/>
      <c r="G3108" s="445"/>
      <c r="H3108" s="445"/>
      <c r="I3108" s="445"/>
      <c r="J3108" s="445"/>
      <c r="K3108" s="445"/>
      <c r="L3108" s="445"/>
      <c r="M3108" s="445"/>
      <c r="N3108" s="445"/>
      <c r="O3108" s="445"/>
      <c r="P3108" s="445"/>
    </row>
    <row r="3109" spans="1:16">
      <c r="A3109" s="595" t="s">
        <v>18369</v>
      </c>
      <c r="B3109" s="595" t="s">
        <v>15335</v>
      </c>
      <c r="C3109" s="445"/>
      <c r="D3109" s="445"/>
      <c r="E3109" s="445"/>
      <c r="F3109" s="445"/>
      <c r="G3109" s="445"/>
      <c r="H3109" s="445"/>
      <c r="I3109" s="445"/>
      <c r="J3109" s="445"/>
      <c r="K3109" s="445"/>
      <c r="L3109" s="445"/>
      <c r="M3109" s="445"/>
      <c r="N3109" s="445"/>
      <c r="O3109" s="445"/>
      <c r="P3109" s="445"/>
    </row>
    <row r="3110" spans="1:16">
      <c r="A3110" s="595" t="s">
        <v>18370</v>
      </c>
      <c r="B3110" s="595" t="s">
        <v>15503</v>
      </c>
      <c r="C3110" s="445" t="s">
        <v>18371</v>
      </c>
      <c r="D3110" s="445" t="s">
        <v>16373</v>
      </c>
      <c r="E3110" s="445" t="s">
        <v>18373</v>
      </c>
      <c r="F3110" s="445" t="s">
        <v>18374</v>
      </c>
      <c r="G3110" s="445"/>
      <c r="H3110" s="445"/>
      <c r="I3110" s="445"/>
      <c r="J3110" s="445"/>
      <c r="K3110" s="445"/>
      <c r="L3110" s="445"/>
      <c r="M3110" s="445"/>
      <c r="N3110" s="445"/>
      <c r="O3110" s="445"/>
      <c r="P3110" s="445"/>
    </row>
    <row r="3111" spans="1:16">
      <c r="A3111" s="595" t="s">
        <v>11841</v>
      </c>
      <c r="B3111" s="595" t="s">
        <v>2111</v>
      </c>
      <c r="C3111" s="445"/>
      <c r="D3111" s="445"/>
      <c r="E3111" s="445"/>
      <c r="F3111" s="445"/>
      <c r="G3111" s="445"/>
      <c r="H3111" s="445"/>
      <c r="I3111" s="445"/>
      <c r="J3111" s="445"/>
      <c r="K3111" s="445"/>
      <c r="L3111" s="445"/>
      <c r="M3111" s="445"/>
      <c r="N3111" s="445"/>
      <c r="O3111" s="445"/>
      <c r="P3111" s="445"/>
    </row>
    <row r="3112" spans="1:16">
      <c r="A3112" s="595" t="s">
        <v>18375</v>
      </c>
      <c r="B3112" s="595" t="s">
        <v>18376</v>
      </c>
      <c r="C3112" s="445" t="s">
        <v>18377</v>
      </c>
      <c r="D3112" s="445"/>
      <c r="E3112" s="445"/>
      <c r="F3112" s="445"/>
      <c r="G3112" s="445"/>
      <c r="H3112" s="445"/>
      <c r="I3112" s="445"/>
      <c r="J3112" s="445"/>
      <c r="K3112" s="445"/>
      <c r="L3112" s="445"/>
      <c r="M3112" s="445"/>
      <c r="N3112" s="445"/>
      <c r="O3112" s="445"/>
      <c r="P3112" s="445"/>
    </row>
    <row r="3113" spans="1:16">
      <c r="A3113" s="595" t="s">
        <v>16215</v>
      </c>
      <c r="B3113" s="595" t="s">
        <v>18378</v>
      </c>
      <c r="C3113" s="445"/>
      <c r="D3113" s="445"/>
      <c r="E3113" s="445"/>
      <c r="F3113" s="445"/>
      <c r="G3113" s="445"/>
      <c r="H3113" s="445"/>
      <c r="I3113" s="445"/>
      <c r="J3113" s="445"/>
      <c r="K3113" s="445"/>
      <c r="L3113" s="445"/>
      <c r="M3113" s="445"/>
      <c r="N3113" s="445"/>
      <c r="O3113" s="445"/>
      <c r="P3113" s="445"/>
    </row>
    <row r="3114" spans="1:16">
      <c r="A3114" s="595" t="s">
        <v>18379</v>
      </c>
      <c r="B3114" s="595" t="s">
        <v>14688</v>
      </c>
      <c r="C3114" s="445" t="s">
        <v>14184</v>
      </c>
      <c r="D3114" s="445"/>
      <c r="E3114" s="445"/>
      <c r="F3114" s="445"/>
      <c r="G3114" s="445"/>
      <c r="H3114" s="445"/>
      <c r="I3114" s="445"/>
      <c r="J3114" s="445"/>
      <c r="K3114" s="445"/>
      <c r="L3114" s="445"/>
      <c r="M3114" s="445"/>
      <c r="N3114" s="445"/>
      <c r="O3114" s="445"/>
      <c r="P3114" s="445"/>
    </row>
    <row r="3115" spans="1:16">
      <c r="A3115" s="595" t="s">
        <v>9176</v>
      </c>
      <c r="B3115" s="595" t="s">
        <v>14276</v>
      </c>
      <c r="C3115" s="595" t="s">
        <v>9886</v>
      </c>
      <c r="D3115" s="445" t="s">
        <v>7585</v>
      </c>
      <c r="E3115" s="445"/>
      <c r="F3115" s="445"/>
      <c r="G3115" s="445"/>
      <c r="H3115" s="445"/>
      <c r="I3115" s="445"/>
      <c r="J3115" s="445"/>
      <c r="K3115" s="445"/>
      <c r="L3115" s="445"/>
      <c r="M3115" s="445"/>
      <c r="N3115" s="445"/>
      <c r="O3115" s="445"/>
      <c r="P3115" s="445"/>
    </row>
    <row r="3116" spans="1:16">
      <c r="A3116" s="595" t="s">
        <v>18380</v>
      </c>
      <c r="B3116" s="595" t="s">
        <v>16561</v>
      </c>
      <c r="C3116" s="445"/>
      <c r="D3116" s="445"/>
      <c r="E3116" s="445"/>
      <c r="F3116" s="445"/>
      <c r="G3116" s="445"/>
      <c r="H3116" s="445"/>
      <c r="I3116" s="445"/>
      <c r="J3116" s="445"/>
      <c r="K3116" s="445"/>
      <c r="L3116" s="445"/>
      <c r="M3116" s="445"/>
      <c r="N3116" s="445"/>
      <c r="O3116" s="445"/>
      <c r="P3116" s="445"/>
    </row>
    <row r="3117" spans="1:16">
      <c r="A3117" s="595" t="s">
        <v>2076</v>
      </c>
      <c r="B3117" s="595" t="s">
        <v>11744</v>
      </c>
      <c r="C3117" s="445" t="s">
        <v>4044</v>
      </c>
      <c r="D3117" s="445"/>
      <c r="E3117" s="445"/>
      <c r="F3117" s="445"/>
      <c r="G3117" s="445"/>
      <c r="H3117" s="445"/>
      <c r="I3117" s="445"/>
      <c r="J3117" s="445"/>
      <c r="K3117" s="445"/>
      <c r="L3117" s="445"/>
      <c r="M3117" s="445"/>
      <c r="N3117" s="445"/>
      <c r="O3117" s="445"/>
      <c r="P3117" s="445"/>
    </row>
    <row r="3118" spans="1:16">
      <c r="A3118" s="595" t="s">
        <v>16250</v>
      </c>
      <c r="B3118" s="595" t="s">
        <v>15457</v>
      </c>
      <c r="C3118" s="595" t="s">
        <v>16527</v>
      </c>
      <c r="D3118" s="445"/>
      <c r="E3118" s="445"/>
      <c r="F3118" s="445"/>
      <c r="G3118" s="445"/>
      <c r="H3118" s="445"/>
      <c r="I3118" s="445"/>
      <c r="J3118" s="445"/>
      <c r="K3118" s="445"/>
      <c r="L3118" s="445"/>
      <c r="M3118" s="445"/>
      <c r="N3118" s="445"/>
      <c r="O3118" s="445"/>
      <c r="P3118" s="445"/>
    </row>
    <row r="3119" spans="1:16">
      <c r="A3119" s="595" t="s">
        <v>10541</v>
      </c>
      <c r="B3119" s="595" t="s">
        <v>18381</v>
      </c>
      <c r="C3119" s="445"/>
      <c r="D3119" s="445"/>
      <c r="E3119" s="445"/>
      <c r="F3119" s="445"/>
      <c r="G3119" s="445"/>
      <c r="H3119" s="445"/>
      <c r="I3119" s="445"/>
      <c r="J3119" s="445"/>
      <c r="K3119" s="445"/>
      <c r="L3119" s="445"/>
      <c r="M3119" s="445"/>
      <c r="N3119" s="445"/>
      <c r="O3119" s="445"/>
      <c r="P3119" s="445"/>
    </row>
    <row r="3120" spans="1:16">
      <c r="A3120" s="595" t="s">
        <v>9437</v>
      </c>
      <c r="B3120" s="595" t="s">
        <v>14511</v>
      </c>
      <c r="C3120" s="445"/>
      <c r="D3120" s="445"/>
      <c r="E3120" s="445"/>
      <c r="F3120" s="445"/>
      <c r="G3120" s="445"/>
      <c r="H3120" s="445"/>
      <c r="I3120" s="445"/>
      <c r="J3120" s="445"/>
      <c r="K3120" s="445"/>
      <c r="L3120" s="445"/>
      <c r="M3120" s="445"/>
      <c r="N3120" s="445"/>
      <c r="O3120" s="445"/>
      <c r="P3120" s="445"/>
    </row>
    <row r="3121" spans="1:16">
      <c r="A3121" s="595" t="s">
        <v>18383</v>
      </c>
      <c r="B3121" s="595" t="s">
        <v>15510</v>
      </c>
      <c r="C3121" s="445" t="s">
        <v>16970</v>
      </c>
      <c r="D3121" s="445"/>
      <c r="E3121" s="445"/>
      <c r="F3121" s="445"/>
      <c r="G3121" s="445"/>
      <c r="H3121" s="445"/>
      <c r="I3121" s="445"/>
      <c r="J3121" s="445"/>
      <c r="K3121" s="445"/>
      <c r="L3121" s="445"/>
      <c r="M3121" s="445"/>
      <c r="N3121" s="445"/>
      <c r="O3121" s="445"/>
      <c r="P3121" s="445"/>
    </row>
    <row r="3122" spans="1:16">
      <c r="A3122" s="595" t="s">
        <v>18259</v>
      </c>
      <c r="B3122" s="595" t="s">
        <v>14601</v>
      </c>
      <c r="C3122" s="445"/>
      <c r="D3122" s="445"/>
      <c r="E3122" s="445"/>
      <c r="F3122" s="445"/>
      <c r="G3122" s="445"/>
      <c r="H3122" s="445"/>
      <c r="I3122" s="445"/>
      <c r="J3122" s="445"/>
      <c r="K3122" s="445"/>
      <c r="L3122" s="445"/>
      <c r="M3122" s="445"/>
      <c r="N3122" s="445"/>
      <c r="O3122" s="445"/>
      <c r="P3122" s="445"/>
    </row>
    <row r="3123" spans="1:16">
      <c r="A3123" s="595" t="s">
        <v>274</v>
      </c>
      <c r="B3123" s="595" t="s">
        <v>1868</v>
      </c>
      <c r="C3123" s="445"/>
      <c r="D3123" s="445"/>
      <c r="E3123" s="445"/>
      <c r="F3123" s="445"/>
      <c r="G3123" s="445"/>
      <c r="H3123" s="445"/>
      <c r="I3123" s="445"/>
      <c r="J3123" s="445"/>
      <c r="K3123" s="445"/>
      <c r="L3123" s="445"/>
      <c r="M3123" s="445"/>
      <c r="N3123" s="445"/>
      <c r="O3123" s="445"/>
      <c r="P3123" s="445"/>
    </row>
    <row r="3124" spans="1:16">
      <c r="A3124" s="595" t="s">
        <v>5489</v>
      </c>
      <c r="B3124" s="595" t="s">
        <v>3018</v>
      </c>
      <c r="C3124" s="445"/>
      <c r="D3124" s="445"/>
      <c r="E3124" s="445"/>
      <c r="F3124" s="445"/>
      <c r="G3124" s="445"/>
      <c r="H3124" s="445"/>
      <c r="I3124" s="445"/>
      <c r="J3124" s="445"/>
      <c r="K3124" s="445"/>
      <c r="L3124" s="445"/>
      <c r="M3124" s="445"/>
      <c r="N3124" s="445"/>
      <c r="O3124" s="445"/>
      <c r="P3124" s="445"/>
    </row>
    <row r="3125" spans="1:16">
      <c r="A3125" s="595" t="s">
        <v>816</v>
      </c>
      <c r="B3125" s="595" t="s">
        <v>12860</v>
      </c>
      <c r="C3125" s="445"/>
      <c r="D3125" s="445"/>
      <c r="E3125" s="445"/>
      <c r="F3125" s="445"/>
      <c r="G3125" s="445"/>
      <c r="H3125" s="445"/>
      <c r="I3125" s="445"/>
      <c r="J3125" s="445"/>
      <c r="K3125" s="445"/>
      <c r="L3125" s="445"/>
      <c r="M3125" s="445"/>
      <c r="N3125" s="445"/>
      <c r="O3125" s="445"/>
      <c r="P3125" s="445"/>
    </row>
    <row r="3126" spans="1:16">
      <c r="A3126" s="595" t="s">
        <v>18384</v>
      </c>
      <c r="B3126" s="595" t="s">
        <v>14991</v>
      </c>
      <c r="C3126" s="445" t="s">
        <v>12581</v>
      </c>
      <c r="D3126" s="445" t="s">
        <v>18386</v>
      </c>
      <c r="E3126" s="445"/>
      <c r="F3126" s="445"/>
      <c r="G3126" s="445"/>
      <c r="H3126" s="445"/>
      <c r="I3126" s="445"/>
      <c r="J3126" s="445"/>
      <c r="K3126" s="445"/>
      <c r="L3126" s="445"/>
      <c r="M3126" s="445"/>
      <c r="N3126" s="445"/>
      <c r="O3126" s="445"/>
      <c r="P3126" s="445"/>
    </row>
    <row r="3127" spans="1:16">
      <c r="A3127" s="595" t="s">
        <v>18388</v>
      </c>
      <c r="B3127" s="595" t="s">
        <v>2140</v>
      </c>
      <c r="C3127" s="595" t="s">
        <v>12581</v>
      </c>
      <c r="D3127" s="445"/>
      <c r="E3127" s="445"/>
      <c r="F3127" s="445"/>
      <c r="G3127" s="445"/>
      <c r="H3127" s="445"/>
      <c r="I3127" s="445"/>
      <c r="J3127" s="445"/>
      <c r="K3127" s="445"/>
      <c r="L3127" s="445"/>
      <c r="M3127" s="445"/>
      <c r="N3127" s="445"/>
      <c r="O3127" s="445"/>
      <c r="P3127" s="445"/>
    </row>
    <row r="3128" spans="1:16">
      <c r="A3128" s="595" t="s">
        <v>18389</v>
      </c>
      <c r="B3128" s="595" t="s">
        <v>15210</v>
      </c>
      <c r="C3128" s="445"/>
      <c r="D3128" s="445"/>
      <c r="E3128" s="445"/>
      <c r="F3128" s="445"/>
      <c r="G3128" s="445"/>
      <c r="H3128" s="445"/>
      <c r="I3128" s="445"/>
      <c r="J3128" s="445"/>
      <c r="K3128" s="445"/>
      <c r="L3128" s="445"/>
      <c r="M3128" s="445"/>
      <c r="N3128" s="445"/>
      <c r="O3128" s="445"/>
      <c r="P3128" s="445"/>
    </row>
    <row r="3129" spans="1:16">
      <c r="A3129" s="595" t="s">
        <v>18391</v>
      </c>
      <c r="B3129" s="595" t="s">
        <v>3018</v>
      </c>
      <c r="C3129" s="445" t="s">
        <v>12769</v>
      </c>
      <c r="D3129" s="445" t="s">
        <v>11156</v>
      </c>
      <c r="E3129" s="445" t="s">
        <v>17639</v>
      </c>
      <c r="F3129" s="445"/>
      <c r="G3129" s="445"/>
      <c r="H3129" s="445"/>
      <c r="I3129" s="445"/>
      <c r="J3129" s="445"/>
      <c r="K3129" s="445"/>
      <c r="L3129" s="445"/>
      <c r="M3129" s="445"/>
      <c r="N3129" s="445"/>
      <c r="O3129" s="445"/>
      <c r="P3129" s="445"/>
    </row>
    <row r="3130" spans="1:16">
      <c r="A3130" s="595" t="s">
        <v>18392</v>
      </c>
      <c r="B3130" s="595" t="s">
        <v>18393</v>
      </c>
      <c r="C3130" s="595" t="s">
        <v>18394</v>
      </c>
      <c r="D3130" s="595" t="s">
        <v>16382</v>
      </c>
      <c r="E3130" s="445"/>
      <c r="F3130" s="445"/>
      <c r="G3130" s="445"/>
      <c r="H3130" s="445"/>
      <c r="I3130" s="445"/>
      <c r="J3130" s="445"/>
      <c r="K3130" s="445"/>
      <c r="L3130" s="445"/>
      <c r="M3130" s="445"/>
      <c r="N3130" s="445"/>
      <c r="O3130" s="445"/>
      <c r="P3130" s="445"/>
    </row>
    <row r="3131" spans="1:16">
      <c r="A3131" s="595" t="s">
        <v>7720</v>
      </c>
      <c r="B3131" s="595" t="s">
        <v>12908</v>
      </c>
      <c r="C3131" s="595" t="s">
        <v>18395</v>
      </c>
      <c r="D3131" s="445"/>
      <c r="E3131" s="445"/>
      <c r="F3131" s="445"/>
      <c r="G3131" s="445"/>
      <c r="H3131" s="445"/>
      <c r="I3131" s="445"/>
      <c r="J3131" s="445"/>
      <c r="K3131" s="445"/>
      <c r="L3131" s="445"/>
      <c r="M3131" s="445"/>
      <c r="N3131" s="445"/>
      <c r="O3131" s="445"/>
      <c r="P3131" s="445"/>
    </row>
    <row r="3132" spans="1:16">
      <c r="A3132" s="595" t="s">
        <v>18396</v>
      </c>
      <c r="B3132" s="595" t="s">
        <v>13578</v>
      </c>
      <c r="C3132" s="445"/>
      <c r="D3132" s="445"/>
      <c r="E3132" s="445"/>
      <c r="F3132" s="445"/>
      <c r="G3132" s="445"/>
      <c r="H3132" s="445"/>
      <c r="I3132" s="445"/>
      <c r="J3132" s="445"/>
      <c r="K3132" s="445"/>
      <c r="L3132" s="445"/>
      <c r="M3132" s="445"/>
      <c r="N3132" s="445"/>
      <c r="O3132" s="445"/>
      <c r="P3132" s="445"/>
    </row>
    <row r="3133" spans="1:16">
      <c r="A3133" s="595" t="s">
        <v>11915</v>
      </c>
      <c r="B3133" s="595" t="s">
        <v>18398</v>
      </c>
      <c r="C3133" s="445"/>
      <c r="D3133" s="445"/>
      <c r="E3133" s="445"/>
      <c r="F3133" s="445"/>
      <c r="G3133" s="445"/>
      <c r="H3133" s="445"/>
      <c r="I3133" s="445"/>
      <c r="J3133" s="445"/>
      <c r="K3133" s="445"/>
      <c r="L3133" s="445"/>
      <c r="M3133" s="445"/>
      <c r="N3133" s="445"/>
      <c r="O3133" s="445"/>
      <c r="P3133" s="445"/>
    </row>
    <row r="3134" spans="1:16">
      <c r="A3134" s="595" t="s">
        <v>18399</v>
      </c>
      <c r="B3134" s="595" t="s">
        <v>13476</v>
      </c>
      <c r="C3134" s="445"/>
      <c r="D3134" s="445"/>
      <c r="E3134" s="445"/>
      <c r="F3134" s="445"/>
      <c r="G3134" s="445"/>
      <c r="H3134" s="445"/>
      <c r="I3134" s="445"/>
      <c r="J3134" s="445"/>
      <c r="K3134" s="445"/>
      <c r="L3134" s="445"/>
      <c r="M3134" s="445"/>
      <c r="N3134" s="445"/>
      <c r="O3134" s="445"/>
      <c r="P3134" s="445"/>
    </row>
    <row r="3135" spans="1:16">
      <c r="A3135" s="595" t="s">
        <v>18400</v>
      </c>
      <c r="B3135" s="595" t="s">
        <v>4936</v>
      </c>
      <c r="C3135" s="445"/>
      <c r="D3135" s="445"/>
      <c r="E3135" s="445"/>
      <c r="F3135" s="445"/>
      <c r="G3135" s="445"/>
      <c r="H3135" s="445"/>
      <c r="I3135" s="445"/>
      <c r="J3135" s="445"/>
      <c r="K3135" s="445"/>
      <c r="L3135" s="445"/>
      <c r="M3135" s="445"/>
      <c r="N3135" s="445"/>
      <c r="O3135" s="445"/>
      <c r="P3135" s="445"/>
    </row>
    <row r="3136" spans="1:16">
      <c r="A3136" s="595" t="s">
        <v>18401</v>
      </c>
      <c r="B3136" s="595" t="s">
        <v>12581</v>
      </c>
      <c r="C3136" s="445"/>
      <c r="D3136" s="445"/>
      <c r="E3136" s="445"/>
      <c r="F3136" s="445"/>
      <c r="G3136" s="445"/>
      <c r="H3136" s="445"/>
      <c r="I3136" s="445"/>
      <c r="J3136" s="445"/>
      <c r="K3136" s="445"/>
      <c r="L3136" s="445"/>
      <c r="M3136" s="445"/>
      <c r="N3136" s="445"/>
      <c r="O3136" s="445"/>
      <c r="P3136" s="445"/>
    </row>
    <row r="3137" spans="1:16">
      <c r="A3137" s="595" t="s">
        <v>9075</v>
      </c>
      <c r="B3137" s="595" t="s">
        <v>6208</v>
      </c>
      <c r="C3137" s="445"/>
      <c r="D3137" s="445"/>
      <c r="E3137" s="445"/>
      <c r="F3137" s="445"/>
      <c r="G3137" s="445"/>
      <c r="H3137" s="445"/>
      <c r="I3137" s="445"/>
      <c r="J3137" s="445"/>
      <c r="K3137" s="445"/>
      <c r="L3137" s="445"/>
      <c r="M3137" s="445"/>
      <c r="N3137" s="445"/>
      <c r="O3137" s="445"/>
      <c r="P3137" s="445"/>
    </row>
    <row r="3138" spans="1:16">
      <c r="A3138" s="595" t="s">
        <v>5781</v>
      </c>
      <c r="B3138" s="595" t="s">
        <v>18402</v>
      </c>
      <c r="C3138" s="445"/>
      <c r="D3138" s="445"/>
      <c r="E3138" s="445"/>
      <c r="F3138" s="445"/>
      <c r="G3138" s="445"/>
      <c r="H3138" s="445"/>
      <c r="I3138" s="445"/>
      <c r="J3138" s="445"/>
      <c r="K3138" s="445"/>
      <c r="L3138" s="445"/>
      <c r="M3138" s="445"/>
      <c r="N3138" s="445"/>
      <c r="O3138" s="445"/>
      <c r="P3138" s="445"/>
    </row>
    <row r="3139" spans="1:16">
      <c r="A3139" s="595" t="s">
        <v>17782</v>
      </c>
      <c r="B3139" s="595" t="s">
        <v>18404</v>
      </c>
      <c r="C3139" s="445"/>
      <c r="D3139" s="445"/>
      <c r="E3139" s="445"/>
      <c r="F3139" s="445"/>
      <c r="G3139" s="445"/>
      <c r="H3139" s="445"/>
      <c r="I3139" s="445"/>
      <c r="J3139" s="445"/>
      <c r="K3139" s="445"/>
      <c r="L3139" s="445"/>
      <c r="M3139" s="445"/>
      <c r="N3139" s="445"/>
      <c r="O3139" s="445"/>
      <c r="P3139" s="445"/>
    </row>
    <row r="3140" spans="1:16">
      <c r="A3140" s="595" t="s">
        <v>338</v>
      </c>
      <c r="B3140" s="595" t="s">
        <v>18129</v>
      </c>
      <c r="C3140" s="445"/>
      <c r="D3140" s="445"/>
      <c r="E3140" s="445"/>
      <c r="F3140" s="445"/>
      <c r="G3140" s="445"/>
      <c r="H3140" s="445"/>
      <c r="I3140" s="445"/>
      <c r="J3140" s="445"/>
      <c r="K3140" s="445"/>
      <c r="L3140" s="445"/>
      <c r="M3140" s="445"/>
      <c r="N3140" s="445"/>
      <c r="O3140" s="445"/>
      <c r="P3140" s="445"/>
    </row>
    <row r="3141" spans="1:16">
      <c r="A3141" s="595" t="s">
        <v>18405</v>
      </c>
      <c r="B3141" s="595" t="s">
        <v>7560</v>
      </c>
      <c r="C3141" s="445" t="s">
        <v>13617</v>
      </c>
      <c r="D3141" s="445" t="s">
        <v>18406</v>
      </c>
      <c r="E3141" s="445"/>
      <c r="F3141" s="445"/>
      <c r="G3141" s="445"/>
      <c r="H3141" s="445"/>
      <c r="I3141" s="445"/>
      <c r="J3141" s="445"/>
      <c r="K3141" s="445"/>
      <c r="L3141" s="445"/>
      <c r="M3141" s="445"/>
      <c r="N3141" s="445"/>
      <c r="O3141" s="445"/>
      <c r="P3141" s="445"/>
    </row>
    <row r="3142" spans="1:16">
      <c r="A3142" s="595" t="s">
        <v>18407</v>
      </c>
      <c r="B3142" s="595" t="s">
        <v>2645</v>
      </c>
      <c r="C3142" s="595" t="s">
        <v>15128</v>
      </c>
      <c r="D3142" s="445"/>
      <c r="E3142" s="445"/>
      <c r="F3142" s="445"/>
      <c r="G3142" s="445"/>
      <c r="H3142" s="445"/>
      <c r="I3142" s="445"/>
      <c r="J3142" s="445"/>
      <c r="K3142" s="445"/>
      <c r="L3142" s="445"/>
      <c r="M3142" s="445"/>
      <c r="N3142" s="445"/>
      <c r="O3142" s="445"/>
      <c r="P3142" s="445"/>
    </row>
    <row r="3143" spans="1:16">
      <c r="A3143" s="595" t="s">
        <v>17934</v>
      </c>
      <c r="B3143" s="595" t="s">
        <v>2645</v>
      </c>
      <c r="C3143" s="445"/>
      <c r="D3143" s="445"/>
      <c r="E3143" s="445"/>
      <c r="F3143" s="445"/>
      <c r="G3143" s="445"/>
      <c r="H3143" s="445"/>
      <c r="I3143" s="445"/>
      <c r="J3143" s="445"/>
      <c r="K3143" s="445"/>
      <c r="L3143" s="445"/>
      <c r="M3143" s="445"/>
      <c r="N3143" s="445"/>
      <c r="O3143" s="445"/>
      <c r="P3143" s="445"/>
    </row>
    <row r="3144" spans="1:16">
      <c r="A3144" s="595" t="s">
        <v>11938</v>
      </c>
      <c r="B3144" s="595" t="s">
        <v>2645</v>
      </c>
      <c r="C3144" s="445"/>
      <c r="D3144" s="445"/>
      <c r="E3144" s="445"/>
      <c r="F3144" s="445"/>
      <c r="G3144" s="445"/>
      <c r="H3144" s="445"/>
      <c r="I3144" s="445"/>
      <c r="J3144" s="445"/>
      <c r="K3144" s="445"/>
      <c r="L3144" s="445"/>
      <c r="M3144" s="445"/>
      <c r="N3144" s="445"/>
      <c r="O3144" s="445"/>
      <c r="P3144" s="445"/>
    </row>
    <row r="3145" spans="1:16">
      <c r="A3145" s="595" t="s">
        <v>18408</v>
      </c>
      <c r="B3145" s="595" t="s">
        <v>2645</v>
      </c>
      <c r="C3145" s="445"/>
      <c r="D3145" s="445"/>
      <c r="E3145" s="445"/>
      <c r="F3145" s="445"/>
      <c r="G3145" s="445"/>
      <c r="H3145" s="445"/>
      <c r="I3145" s="445"/>
      <c r="J3145" s="445"/>
      <c r="K3145" s="445"/>
      <c r="L3145" s="445"/>
      <c r="M3145" s="445"/>
      <c r="N3145" s="445"/>
      <c r="O3145" s="445"/>
      <c r="P3145" s="445"/>
    </row>
    <row r="3146" spans="1:16">
      <c r="A3146" s="595" t="s">
        <v>1195</v>
      </c>
      <c r="B3146" s="595" t="s">
        <v>2645</v>
      </c>
      <c r="C3146" s="445"/>
      <c r="D3146" s="445"/>
      <c r="E3146" s="445"/>
      <c r="F3146" s="445"/>
      <c r="G3146" s="445"/>
      <c r="H3146" s="445"/>
      <c r="I3146" s="445"/>
      <c r="J3146" s="445"/>
      <c r="K3146" s="445"/>
      <c r="L3146" s="445"/>
      <c r="M3146" s="445"/>
      <c r="N3146" s="445"/>
      <c r="O3146" s="445"/>
      <c r="P3146" s="445"/>
    </row>
    <row r="3147" spans="1:16">
      <c r="A3147" s="595" t="s">
        <v>17142</v>
      </c>
      <c r="B3147" s="595" t="s">
        <v>17465</v>
      </c>
      <c r="C3147" s="445"/>
      <c r="D3147" s="445"/>
      <c r="E3147" s="445"/>
      <c r="F3147" s="445"/>
      <c r="G3147" s="445"/>
      <c r="H3147" s="445"/>
      <c r="I3147" s="445"/>
      <c r="J3147" s="445"/>
      <c r="K3147" s="445"/>
      <c r="L3147" s="445"/>
      <c r="M3147" s="445"/>
      <c r="N3147" s="445"/>
      <c r="O3147" s="445"/>
      <c r="P3147" s="445"/>
    </row>
    <row r="3148" spans="1:16">
      <c r="A3148" s="595" t="s">
        <v>13552</v>
      </c>
      <c r="B3148" s="595" t="s">
        <v>17465</v>
      </c>
      <c r="C3148" s="445"/>
      <c r="D3148" s="445"/>
      <c r="E3148" s="445"/>
      <c r="F3148" s="445"/>
      <c r="G3148" s="445"/>
      <c r="H3148" s="445"/>
      <c r="I3148" s="445"/>
      <c r="J3148" s="445"/>
      <c r="K3148" s="445"/>
      <c r="L3148" s="445"/>
      <c r="M3148" s="445"/>
      <c r="N3148" s="445"/>
      <c r="O3148" s="445"/>
      <c r="P3148" s="445"/>
    </row>
    <row r="3149" spans="1:16">
      <c r="A3149" s="595" t="s">
        <v>18409</v>
      </c>
      <c r="B3149" s="595" t="s">
        <v>17465</v>
      </c>
      <c r="C3149" s="445"/>
      <c r="D3149" s="445"/>
      <c r="E3149" s="445"/>
      <c r="F3149" s="445"/>
      <c r="G3149" s="445"/>
      <c r="H3149" s="445"/>
      <c r="I3149" s="445"/>
      <c r="J3149" s="445"/>
      <c r="K3149" s="445"/>
      <c r="L3149" s="445"/>
      <c r="M3149" s="445"/>
      <c r="N3149" s="445"/>
      <c r="O3149" s="445"/>
      <c r="P3149" s="445"/>
    </row>
    <row r="3150" spans="1:16">
      <c r="A3150" s="595" t="s">
        <v>18410</v>
      </c>
      <c r="B3150" s="595" t="s">
        <v>17465</v>
      </c>
      <c r="C3150" s="445"/>
      <c r="D3150" s="445"/>
      <c r="E3150" s="445"/>
      <c r="F3150" s="445"/>
      <c r="G3150" s="445"/>
      <c r="H3150" s="445"/>
      <c r="I3150" s="445"/>
      <c r="J3150" s="445"/>
      <c r="K3150" s="445"/>
      <c r="L3150" s="445"/>
      <c r="M3150" s="445"/>
      <c r="N3150" s="445"/>
      <c r="O3150" s="445"/>
      <c r="P3150" s="445"/>
    </row>
    <row r="3151" spans="1:16">
      <c r="A3151" s="595" t="s">
        <v>15585</v>
      </c>
      <c r="B3151" s="595" t="s">
        <v>17465</v>
      </c>
      <c r="C3151" s="445"/>
      <c r="D3151" s="445"/>
      <c r="E3151" s="445"/>
      <c r="F3151" s="445"/>
      <c r="G3151" s="445"/>
      <c r="H3151" s="445"/>
      <c r="I3151" s="445"/>
      <c r="J3151" s="445"/>
      <c r="K3151" s="445"/>
      <c r="L3151" s="445"/>
      <c r="M3151" s="445"/>
      <c r="N3151" s="445"/>
      <c r="O3151" s="445"/>
      <c r="P3151" s="445"/>
    </row>
    <row r="3152" spans="1:16">
      <c r="A3152" s="595" t="s">
        <v>18412</v>
      </c>
      <c r="B3152" s="595" t="s">
        <v>14685</v>
      </c>
      <c r="C3152" s="445"/>
      <c r="D3152" s="445"/>
      <c r="E3152" s="445"/>
      <c r="F3152" s="445"/>
      <c r="G3152" s="445"/>
      <c r="H3152" s="445"/>
      <c r="I3152" s="445"/>
      <c r="J3152" s="445"/>
      <c r="K3152" s="445"/>
      <c r="L3152" s="445"/>
      <c r="M3152" s="445"/>
      <c r="N3152" s="445"/>
      <c r="O3152" s="445"/>
      <c r="P3152" s="445"/>
    </row>
    <row r="3153" spans="1:16">
      <c r="A3153" s="595" t="s">
        <v>10331</v>
      </c>
      <c r="B3153" s="595" t="s">
        <v>844</v>
      </c>
      <c r="C3153" s="445"/>
      <c r="D3153" s="445"/>
      <c r="E3153" s="445"/>
      <c r="F3153" s="445"/>
      <c r="G3153" s="445"/>
      <c r="H3153" s="445"/>
      <c r="I3153" s="445"/>
      <c r="J3153" s="445"/>
      <c r="K3153" s="445"/>
      <c r="L3153" s="445"/>
      <c r="M3153" s="445"/>
      <c r="N3153" s="445"/>
      <c r="O3153" s="445"/>
      <c r="P3153" s="445"/>
    </row>
    <row r="3154" spans="1:16">
      <c r="A3154" s="595" t="s">
        <v>18413</v>
      </c>
      <c r="B3154" s="595" t="s">
        <v>844</v>
      </c>
      <c r="C3154" s="445"/>
      <c r="D3154" s="445"/>
      <c r="E3154" s="445"/>
      <c r="F3154" s="445"/>
      <c r="G3154" s="445"/>
      <c r="H3154" s="445"/>
      <c r="I3154" s="445"/>
      <c r="J3154" s="445"/>
      <c r="K3154" s="445"/>
      <c r="L3154" s="445"/>
      <c r="M3154" s="445"/>
      <c r="N3154" s="445"/>
      <c r="O3154" s="445"/>
      <c r="P3154" s="445"/>
    </row>
    <row r="3155" spans="1:16">
      <c r="A3155" s="595" t="s">
        <v>1239</v>
      </c>
      <c r="B3155" s="595" t="s">
        <v>844</v>
      </c>
      <c r="C3155" s="445"/>
      <c r="D3155" s="445"/>
      <c r="E3155" s="445"/>
      <c r="F3155" s="445"/>
      <c r="G3155" s="445"/>
      <c r="H3155" s="445"/>
      <c r="I3155" s="445"/>
      <c r="J3155" s="445"/>
      <c r="K3155" s="445"/>
      <c r="L3155" s="445"/>
      <c r="M3155" s="445"/>
      <c r="N3155" s="445"/>
      <c r="O3155" s="445"/>
      <c r="P3155" s="445"/>
    </row>
    <row r="3156" spans="1:16">
      <c r="A3156" s="595" t="s">
        <v>3181</v>
      </c>
      <c r="B3156" s="595" t="s">
        <v>844</v>
      </c>
      <c r="C3156" s="445"/>
      <c r="D3156" s="445"/>
      <c r="E3156" s="445"/>
      <c r="F3156" s="445"/>
      <c r="G3156" s="445"/>
      <c r="H3156" s="445"/>
      <c r="I3156" s="445"/>
      <c r="J3156" s="445"/>
      <c r="K3156" s="445"/>
      <c r="L3156" s="445"/>
      <c r="M3156" s="445"/>
      <c r="N3156" s="445"/>
      <c r="O3156" s="445"/>
      <c r="P3156" s="445"/>
    </row>
    <row r="3157" spans="1:16">
      <c r="A3157" s="595" t="s">
        <v>18414</v>
      </c>
      <c r="B3157" s="595" t="s">
        <v>844</v>
      </c>
      <c r="C3157" s="445"/>
      <c r="D3157" s="445"/>
      <c r="E3157" s="445"/>
      <c r="F3157" s="445"/>
      <c r="G3157" s="445"/>
      <c r="H3157" s="445"/>
      <c r="I3157" s="445"/>
      <c r="J3157" s="445"/>
      <c r="K3157" s="445"/>
      <c r="L3157" s="445"/>
      <c r="M3157" s="445"/>
      <c r="N3157" s="445"/>
      <c r="O3157" s="445"/>
      <c r="P3157" s="445"/>
    </row>
    <row r="3158" spans="1:16">
      <c r="A3158" s="595" t="s">
        <v>10298</v>
      </c>
      <c r="B3158" s="595" t="s">
        <v>844</v>
      </c>
      <c r="C3158" s="445"/>
      <c r="D3158" s="445"/>
      <c r="E3158" s="445"/>
      <c r="F3158" s="445"/>
      <c r="G3158" s="445"/>
      <c r="H3158" s="445"/>
      <c r="I3158" s="445"/>
      <c r="J3158" s="445"/>
      <c r="K3158" s="445"/>
      <c r="L3158" s="445"/>
      <c r="M3158" s="445"/>
      <c r="N3158" s="445"/>
      <c r="O3158" s="445"/>
      <c r="P3158" s="445"/>
    </row>
    <row r="3159" spans="1:16">
      <c r="A3159" s="595" t="s">
        <v>18415</v>
      </c>
      <c r="B3159" s="595" t="s">
        <v>844</v>
      </c>
      <c r="C3159" s="445"/>
      <c r="D3159" s="445"/>
      <c r="E3159" s="445"/>
      <c r="F3159" s="445"/>
      <c r="G3159" s="445"/>
      <c r="H3159" s="445"/>
      <c r="I3159" s="445"/>
      <c r="J3159" s="445"/>
      <c r="K3159" s="445"/>
      <c r="L3159" s="445"/>
      <c r="M3159" s="445"/>
      <c r="N3159" s="445"/>
      <c r="O3159" s="445"/>
      <c r="P3159" s="445"/>
    </row>
    <row r="3160" spans="1:16">
      <c r="A3160" s="595" t="s">
        <v>18416</v>
      </c>
      <c r="B3160" s="595" t="s">
        <v>844</v>
      </c>
      <c r="C3160" s="445"/>
      <c r="D3160" s="445"/>
      <c r="E3160" s="445"/>
      <c r="F3160" s="445"/>
      <c r="G3160" s="445"/>
      <c r="H3160" s="445"/>
      <c r="I3160" s="445"/>
      <c r="J3160" s="445"/>
      <c r="K3160" s="445"/>
      <c r="L3160" s="445"/>
      <c r="M3160" s="445"/>
      <c r="N3160" s="445"/>
      <c r="O3160" s="445"/>
      <c r="P3160" s="445"/>
    </row>
    <row r="3161" spans="1:16">
      <c r="A3161" s="595" t="s">
        <v>16024</v>
      </c>
      <c r="B3161" s="595" t="s">
        <v>844</v>
      </c>
      <c r="C3161" s="445"/>
      <c r="D3161" s="445"/>
      <c r="E3161" s="445"/>
      <c r="F3161" s="445"/>
      <c r="G3161" s="445"/>
      <c r="H3161" s="445"/>
      <c r="I3161" s="445"/>
      <c r="J3161" s="445"/>
      <c r="K3161" s="445"/>
      <c r="L3161" s="445"/>
      <c r="M3161" s="445"/>
      <c r="N3161" s="445"/>
      <c r="O3161" s="445"/>
      <c r="P3161" s="445"/>
    </row>
    <row r="3162" spans="1:16">
      <c r="A3162" s="595" t="s">
        <v>9536</v>
      </c>
      <c r="B3162" s="595" t="s">
        <v>844</v>
      </c>
      <c r="C3162" s="445"/>
      <c r="D3162" s="445"/>
      <c r="E3162" s="445"/>
      <c r="F3162" s="445"/>
      <c r="G3162" s="445"/>
      <c r="H3162" s="445"/>
      <c r="I3162" s="445"/>
      <c r="J3162" s="445"/>
      <c r="K3162" s="445"/>
      <c r="L3162" s="445"/>
      <c r="M3162" s="445"/>
      <c r="N3162" s="445"/>
      <c r="O3162" s="445"/>
      <c r="P3162" s="445"/>
    </row>
    <row r="3163" spans="1:16">
      <c r="A3163" s="595" t="s">
        <v>13461</v>
      </c>
      <c r="B3163" s="595" t="s">
        <v>844</v>
      </c>
      <c r="C3163" s="445"/>
      <c r="D3163" s="445"/>
      <c r="E3163" s="445"/>
      <c r="F3163" s="445"/>
      <c r="G3163" s="445"/>
      <c r="H3163" s="445"/>
      <c r="I3163" s="445"/>
      <c r="J3163" s="445"/>
      <c r="K3163" s="445"/>
      <c r="L3163" s="445"/>
      <c r="M3163" s="445"/>
      <c r="N3163" s="445"/>
      <c r="O3163" s="445"/>
      <c r="P3163" s="445"/>
    </row>
    <row r="3164" spans="1:16">
      <c r="A3164" s="595" t="s">
        <v>14752</v>
      </c>
      <c r="B3164" s="595" t="s">
        <v>844</v>
      </c>
      <c r="C3164" s="445"/>
      <c r="D3164" s="445"/>
      <c r="E3164" s="445"/>
      <c r="F3164" s="445"/>
      <c r="G3164" s="445"/>
      <c r="H3164" s="445"/>
      <c r="I3164" s="445"/>
      <c r="J3164" s="445"/>
      <c r="K3164" s="445"/>
      <c r="L3164" s="445"/>
      <c r="M3164" s="445"/>
      <c r="N3164" s="445"/>
      <c r="O3164" s="445"/>
      <c r="P3164" s="445"/>
    </row>
    <row r="3165" spans="1:16">
      <c r="A3165" s="595" t="s">
        <v>18417</v>
      </c>
      <c r="B3165" s="595" t="s">
        <v>844</v>
      </c>
      <c r="C3165" s="445"/>
      <c r="D3165" s="445"/>
      <c r="E3165" s="445"/>
      <c r="F3165" s="445"/>
      <c r="G3165" s="445"/>
      <c r="H3165" s="445"/>
      <c r="I3165" s="445"/>
      <c r="J3165" s="445"/>
      <c r="K3165" s="445"/>
      <c r="L3165" s="445"/>
      <c r="M3165" s="445"/>
      <c r="N3165" s="445"/>
      <c r="O3165" s="445"/>
      <c r="P3165" s="445"/>
    </row>
    <row r="3166" spans="1:16">
      <c r="A3166" s="595" t="s">
        <v>15846</v>
      </c>
      <c r="B3166" s="595" t="s">
        <v>844</v>
      </c>
      <c r="C3166" s="445"/>
      <c r="D3166" s="445"/>
      <c r="E3166" s="445"/>
      <c r="F3166" s="445"/>
      <c r="G3166" s="445"/>
      <c r="H3166" s="445"/>
      <c r="I3166" s="445"/>
      <c r="J3166" s="445"/>
      <c r="K3166" s="445"/>
      <c r="L3166" s="445"/>
      <c r="M3166" s="445"/>
      <c r="N3166" s="445"/>
      <c r="O3166" s="445"/>
      <c r="P3166" s="445"/>
    </row>
    <row r="3167" spans="1:16">
      <c r="A3167" s="595" t="s">
        <v>5196</v>
      </c>
      <c r="B3167" s="595" t="s">
        <v>3450</v>
      </c>
      <c r="C3167" s="445"/>
      <c r="D3167" s="445"/>
      <c r="E3167" s="445"/>
      <c r="F3167" s="445"/>
      <c r="G3167" s="445"/>
      <c r="H3167" s="445"/>
      <c r="I3167" s="445"/>
      <c r="J3167" s="445"/>
      <c r="K3167" s="445"/>
      <c r="L3167" s="445"/>
      <c r="M3167" s="445"/>
      <c r="N3167" s="445"/>
      <c r="O3167" s="445"/>
      <c r="P3167" s="445"/>
    </row>
    <row r="3168" spans="1:16">
      <c r="A3168" s="595" t="s">
        <v>18418</v>
      </c>
      <c r="B3168" s="595" t="s">
        <v>16698</v>
      </c>
      <c r="C3168" s="445"/>
      <c r="D3168" s="445"/>
      <c r="E3168" s="445"/>
      <c r="F3168" s="445"/>
      <c r="G3168" s="445"/>
      <c r="H3168" s="445"/>
      <c r="I3168" s="445"/>
      <c r="J3168" s="445"/>
      <c r="K3168" s="445"/>
      <c r="L3168" s="445"/>
      <c r="M3168" s="445"/>
      <c r="N3168" s="445"/>
      <c r="O3168" s="445"/>
      <c r="P3168" s="445"/>
    </row>
    <row r="3169" spans="1:16">
      <c r="A3169" s="595" t="s">
        <v>18411</v>
      </c>
      <c r="B3169" s="595" t="s">
        <v>15325</v>
      </c>
      <c r="C3169" s="445"/>
      <c r="D3169" s="445"/>
      <c r="E3169" s="445"/>
      <c r="F3169" s="445"/>
      <c r="G3169" s="445"/>
      <c r="H3169" s="445"/>
      <c r="I3169" s="445"/>
      <c r="J3169" s="445"/>
      <c r="K3169" s="445"/>
      <c r="L3169" s="445"/>
      <c r="M3169" s="445"/>
      <c r="N3169" s="445"/>
      <c r="O3169" s="445"/>
      <c r="P3169" s="445"/>
    </row>
    <row r="3170" spans="1:16">
      <c r="A3170" s="595" t="s">
        <v>205</v>
      </c>
      <c r="B3170" s="595" t="s">
        <v>15325</v>
      </c>
      <c r="C3170" s="445"/>
      <c r="D3170" s="445"/>
      <c r="E3170" s="445"/>
      <c r="F3170" s="445"/>
      <c r="G3170" s="445"/>
      <c r="H3170" s="445"/>
      <c r="I3170" s="445"/>
      <c r="J3170" s="445"/>
      <c r="K3170" s="445"/>
      <c r="L3170" s="445"/>
      <c r="M3170" s="445"/>
      <c r="N3170" s="445"/>
      <c r="O3170" s="445"/>
      <c r="P3170" s="445"/>
    </row>
    <row r="3171" spans="1:16">
      <c r="A3171" s="595" t="s">
        <v>18419</v>
      </c>
      <c r="B3171" s="595" t="s">
        <v>15325</v>
      </c>
      <c r="C3171" s="445"/>
      <c r="D3171" s="445"/>
      <c r="E3171" s="445"/>
      <c r="F3171" s="445"/>
      <c r="G3171" s="445"/>
      <c r="H3171" s="445"/>
      <c r="I3171" s="445"/>
      <c r="J3171" s="445"/>
      <c r="K3171" s="445"/>
      <c r="L3171" s="445"/>
      <c r="M3171" s="445"/>
      <c r="N3171" s="445"/>
      <c r="O3171" s="445"/>
      <c r="P3171" s="445"/>
    </row>
    <row r="3172" spans="1:16">
      <c r="A3172" s="595" t="s">
        <v>15699</v>
      </c>
      <c r="B3172" s="595" t="s">
        <v>18058</v>
      </c>
      <c r="C3172" s="445"/>
      <c r="D3172" s="445"/>
      <c r="E3172" s="445"/>
      <c r="F3172" s="445"/>
      <c r="G3172" s="445"/>
      <c r="H3172" s="445"/>
      <c r="I3172" s="445"/>
      <c r="J3172" s="445"/>
      <c r="K3172" s="445"/>
      <c r="L3172" s="445"/>
      <c r="M3172" s="445"/>
      <c r="N3172" s="445"/>
      <c r="O3172" s="445"/>
      <c r="P3172" s="445"/>
    </row>
    <row r="3173" spans="1:16">
      <c r="A3173" s="595" t="s">
        <v>11717</v>
      </c>
      <c r="B3173" s="595" t="s">
        <v>18058</v>
      </c>
      <c r="C3173" s="445"/>
      <c r="D3173" s="445"/>
      <c r="E3173" s="445"/>
      <c r="F3173" s="445"/>
      <c r="G3173" s="445"/>
      <c r="H3173" s="445"/>
      <c r="I3173" s="445"/>
      <c r="J3173" s="445"/>
      <c r="K3173" s="445"/>
      <c r="L3173" s="445"/>
      <c r="M3173" s="445"/>
      <c r="N3173" s="445"/>
      <c r="O3173" s="445"/>
      <c r="P3173" s="445"/>
    </row>
    <row r="3174" spans="1:16">
      <c r="A3174" s="595" t="s">
        <v>2643</v>
      </c>
      <c r="B3174" s="595" t="s">
        <v>18058</v>
      </c>
      <c r="C3174" s="445"/>
      <c r="D3174" s="445"/>
      <c r="E3174" s="445"/>
      <c r="F3174" s="445"/>
      <c r="G3174" s="445"/>
      <c r="H3174" s="445"/>
      <c r="I3174" s="445"/>
      <c r="J3174" s="445"/>
      <c r="K3174" s="445"/>
      <c r="L3174" s="445"/>
      <c r="M3174" s="445"/>
      <c r="N3174" s="445"/>
      <c r="O3174" s="445"/>
      <c r="P3174" s="445"/>
    </row>
    <row r="3175" spans="1:16">
      <c r="A3175" s="595" t="s">
        <v>18420</v>
      </c>
      <c r="B3175" s="595" t="s">
        <v>18058</v>
      </c>
      <c r="C3175" s="445"/>
      <c r="D3175" s="445"/>
      <c r="E3175" s="445"/>
      <c r="F3175" s="445"/>
      <c r="G3175" s="445"/>
      <c r="H3175" s="445"/>
      <c r="I3175" s="445"/>
      <c r="J3175" s="445"/>
      <c r="K3175" s="445"/>
      <c r="L3175" s="445"/>
      <c r="M3175" s="445"/>
      <c r="N3175" s="445"/>
      <c r="O3175" s="445"/>
      <c r="P3175" s="445"/>
    </row>
    <row r="3176" spans="1:16">
      <c r="A3176" s="595" t="s">
        <v>6487</v>
      </c>
      <c r="B3176" s="595" t="s">
        <v>18266</v>
      </c>
      <c r="C3176" s="445"/>
      <c r="D3176" s="445"/>
      <c r="E3176" s="445"/>
      <c r="F3176" s="445"/>
      <c r="G3176" s="445"/>
      <c r="H3176" s="445"/>
      <c r="I3176" s="445"/>
      <c r="J3176" s="445"/>
      <c r="K3176" s="445"/>
      <c r="L3176" s="445"/>
      <c r="M3176" s="445"/>
      <c r="N3176" s="445"/>
      <c r="O3176" s="445"/>
      <c r="P3176" s="445"/>
    </row>
    <row r="3177" spans="1:16">
      <c r="A3177" s="595" t="s">
        <v>1262</v>
      </c>
      <c r="B3177" s="595" t="s">
        <v>2981</v>
      </c>
      <c r="C3177" s="445"/>
      <c r="D3177" s="445"/>
      <c r="E3177" s="445"/>
      <c r="F3177" s="445"/>
      <c r="G3177" s="445"/>
      <c r="H3177" s="445"/>
      <c r="I3177" s="445"/>
      <c r="J3177" s="445"/>
      <c r="K3177" s="445"/>
      <c r="L3177" s="445"/>
      <c r="M3177" s="445"/>
      <c r="N3177" s="445"/>
      <c r="O3177" s="445"/>
      <c r="P3177" s="445"/>
    </row>
    <row r="3178" spans="1:16">
      <c r="A3178" s="595" t="s">
        <v>18227</v>
      </c>
      <c r="B3178" s="595" t="s">
        <v>2981</v>
      </c>
      <c r="C3178" s="445"/>
      <c r="D3178" s="445"/>
      <c r="E3178" s="445"/>
      <c r="F3178" s="445"/>
      <c r="G3178" s="445"/>
      <c r="H3178" s="445"/>
      <c r="I3178" s="445"/>
      <c r="J3178" s="445"/>
      <c r="K3178" s="445"/>
      <c r="L3178" s="445"/>
      <c r="M3178" s="445"/>
      <c r="N3178" s="445"/>
      <c r="O3178" s="445"/>
      <c r="P3178" s="445"/>
    </row>
    <row r="3179" spans="1:16">
      <c r="A3179" s="595" t="s">
        <v>8532</v>
      </c>
      <c r="B3179" s="595" t="s">
        <v>2981</v>
      </c>
      <c r="C3179" s="445"/>
      <c r="D3179" s="445"/>
      <c r="E3179" s="445"/>
      <c r="F3179" s="445"/>
      <c r="G3179" s="445"/>
      <c r="H3179" s="445"/>
      <c r="I3179" s="445"/>
      <c r="J3179" s="445"/>
      <c r="K3179" s="445"/>
      <c r="L3179" s="445"/>
      <c r="M3179" s="445"/>
      <c r="N3179" s="445"/>
      <c r="O3179" s="445"/>
      <c r="P3179" s="445"/>
    </row>
    <row r="3180" spans="1:16">
      <c r="C3180" s="445"/>
      <c r="D3180" s="445"/>
      <c r="E3180" s="445"/>
      <c r="F3180" s="445"/>
      <c r="G3180" s="445"/>
      <c r="H3180" s="445"/>
      <c r="I3180" s="445"/>
      <c r="J3180" s="445"/>
      <c r="K3180" s="445"/>
      <c r="L3180" s="445"/>
      <c r="M3180" s="445"/>
      <c r="N3180" s="445"/>
      <c r="O3180" s="445"/>
      <c r="P3180" s="445"/>
    </row>
    <row r="3181" spans="1:16">
      <c r="C3181" s="445"/>
      <c r="D3181" s="445"/>
      <c r="E3181" s="445"/>
      <c r="F3181" s="445"/>
      <c r="G3181" s="445"/>
      <c r="H3181" s="445"/>
      <c r="I3181" s="445"/>
      <c r="J3181" s="445"/>
      <c r="K3181" s="445"/>
      <c r="L3181" s="445"/>
      <c r="M3181" s="445"/>
      <c r="N3181" s="445"/>
      <c r="O3181" s="445"/>
      <c r="P3181" s="445"/>
    </row>
    <row r="3182" spans="1:16">
      <c r="C3182" s="445"/>
      <c r="D3182" s="445"/>
      <c r="E3182" s="445"/>
      <c r="F3182" s="445"/>
      <c r="G3182" s="445"/>
      <c r="H3182" s="445"/>
      <c r="I3182" s="445"/>
      <c r="J3182" s="445"/>
      <c r="K3182" s="445"/>
      <c r="L3182" s="445"/>
      <c r="M3182" s="445"/>
      <c r="N3182" s="445"/>
      <c r="O3182" s="445"/>
      <c r="P3182" s="445"/>
    </row>
    <row r="3183" spans="1:16">
      <c r="C3183" s="445"/>
      <c r="D3183" s="445"/>
      <c r="E3183" s="445"/>
      <c r="F3183" s="445"/>
      <c r="G3183" s="445"/>
      <c r="H3183" s="445"/>
      <c r="I3183" s="445"/>
      <c r="J3183" s="445"/>
      <c r="K3183" s="445"/>
      <c r="L3183" s="445"/>
      <c r="M3183" s="445"/>
      <c r="N3183" s="445"/>
      <c r="O3183" s="445"/>
      <c r="P3183" s="445"/>
    </row>
    <row r="3184" spans="1:16">
      <c r="C3184" s="445"/>
      <c r="D3184" s="445"/>
      <c r="E3184" s="445"/>
      <c r="F3184" s="445"/>
      <c r="G3184" s="445"/>
      <c r="H3184" s="445"/>
      <c r="I3184" s="445"/>
      <c r="J3184" s="445"/>
      <c r="K3184" s="445"/>
      <c r="L3184" s="445"/>
      <c r="M3184" s="445"/>
      <c r="N3184" s="445"/>
      <c r="O3184" s="445"/>
      <c r="P3184" s="445"/>
    </row>
    <row r="3185" spans="3:16">
      <c r="C3185" s="445"/>
      <c r="D3185" s="445"/>
      <c r="E3185" s="445"/>
      <c r="F3185" s="445"/>
      <c r="G3185" s="445"/>
      <c r="H3185" s="445"/>
      <c r="I3185" s="445"/>
      <c r="J3185" s="445"/>
      <c r="K3185" s="445"/>
      <c r="L3185" s="445"/>
      <c r="M3185" s="445"/>
      <c r="N3185" s="445"/>
      <c r="O3185" s="445"/>
      <c r="P3185" s="445"/>
    </row>
    <row r="3186" spans="3:16">
      <c r="C3186" s="445"/>
      <c r="D3186" s="445"/>
      <c r="E3186" s="445"/>
      <c r="F3186" s="445"/>
      <c r="G3186" s="445"/>
      <c r="H3186" s="445"/>
      <c r="I3186" s="445"/>
      <c r="J3186" s="445"/>
      <c r="K3186" s="445"/>
      <c r="L3186" s="445"/>
      <c r="M3186" s="445"/>
      <c r="N3186" s="445"/>
      <c r="O3186" s="445"/>
      <c r="P3186" s="445"/>
    </row>
    <row r="3187" spans="3:16">
      <c r="C3187" s="445"/>
      <c r="D3187" s="445"/>
      <c r="E3187" s="445"/>
      <c r="F3187" s="445"/>
      <c r="G3187" s="445"/>
      <c r="H3187" s="445"/>
      <c r="I3187" s="445"/>
      <c r="J3187" s="445"/>
      <c r="K3187" s="445"/>
      <c r="L3187" s="445"/>
      <c r="M3187" s="445"/>
      <c r="N3187" s="445"/>
      <c r="O3187" s="445"/>
      <c r="P3187" s="445"/>
    </row>
    <row r="3188" spans="3:16">
      <c r="C3188" s="445"/>
      <c r="D3188" s="445"/>
      <c r="E3188" s="445"/>
      <c r="F3188" s="445"/>
      <c r="G3188" s="445"/>
      <c r="H3188" s="445"/>
      <c r="I3188" s="445"/>
      <c r="J3188" s="445"/>
      <c r="K3188" s="445"/>
      <c r="L3188" s="445"/>
      <c r="M3188" s="445"/>
      <c r="N3188" s="445"/>
      <c r="O3188" s="445"/>
      <c r="P3188" s="445"/>
    </row>
    <row r="3189" spans="3:16">
      <c r="C3189" s="445"/>
      <c r="D3189" s="445"/>
      <c r="E3189" s="445"/>
      <c r="F3189" s="445"/>
      <c r="G3189" s="445"/>
      <c r="H3189" s="445"/>
      <c r="I3189" s="445"/>
      <c r="J3189" s="445"/>
      <c r="K3189" s="445"/>
      <c r="L3189" s="445"/>
      <c r="M3189" s="445"/>
      <c r="N3189" s="445"/>
      <c r="O3189" s="445"/>
      <c r="P3189" s="445"/>
    </row>
    <row r="3190" spans="3:16">
      <c r="C3190" s="445"/>
      <c r="D3190" s="445"/>
      <c r="E3190" s="445"/>
      <c r="F3190" s="445"/>
      <c r="G3190" s="445"/>
      <c r="H3190" s="445"/>
      <c r="I3190" s="445"/>
      <c r="J3190" s="445"/>
      <c r="K3190" s="445"/>
      <c r="L3190" s="445"/>
      <c r="M3190" s="445"/>
      <c r="N3190" s="445"/>
      <c r="O3190" s="445"/>
      <c r="P3190" s="445"/>
    </row>
    <row r="3191" spans="3:16">
      <c r="C3191" s="445"/>
      <c r="D3191" s="445"/>
      <c r="E3191" s="445"/>
      <c r="F3191" s="445"/>
      <c r="G3191" s="445"/>
      <c r="H3191" s="445"/>
      <c r="I3191" s="445"/>
      <c r="J3191" s="445"/>
      <c r="K3191" s="445"/>
      <c r="L3191" s="445"/>
      <c r="M3191" s="445"/>
      <c r="N3191" s="445"/>
      <c r="O3191" s="445"/>
      <c r="P3191" s="445"/>
    </row>
    <row r="3192" spans="3:16">
      <c r="C3192" s="445"/>
      <c r="D3192" s="445"/>
      <c r="E3192" s="445"/>
      <c r="F3192" s="445"/>
      <c r="G3192" s="445"/>
      <c r="H3192" s="445"/>
      <c r="I3192" s="445"/>
      <c r="J3192" s="445"/>
      <c r="K3192" s="445"/>
      <c r="L3192" s="445"/>
      <c r="M3192" s="445"/>
      <c r="N3192" s="445"/>
      <c r="O3192" s="445"/>
      <c r="P3192" s="445"/>
    </row>
    <row r="3193" spans="3:16">
      <c r="C3193" s="445"/>
      <c r="D3193" s="445"/>
      <c r="E3193" s="445"/>
      <c r="F3193" s="445"/>
      <c r="G3193" s="445"/>
      <c r="H3193" s="445"/>
      <c r="I3193" s="445"/>
      <c r="J3193" s="445"/>
      <c r="K3193" s="445"/>
      <c r="L3193" s="445"/>
      <c r="M3193" s="445"/>
      <c r="N3193" s="445"/>
      <c r="O3193" s="445"/>
      <c r="P3193" s="445"/>
    </row>
    <row r="3194" spans="3:16">
      <c r="C3194" s="445"/>
      <c r="D3194" s="445"/>
      <c r="E3194" s="445"/>
      <c r="F3194" s="445"/>
      <c r="G3194" s="445"/>
      <c r="H3194" s="445"/>
      <c r="I3194" s="445"/>
      <c r="J3194" s="445"/>
      <c r="K3194" s="445"/>
      <c r="L3194" s="445"/>
      <c r="M3194" s="445"/>
      <c r="N3194" s="445"/>
      <c r="O3194" s="445"/>
      <c r="P3194" s="445"/>
    </row>
    <row r="3195" spans="3:16">
      <c r="C3195" s="445"/>
      <c r="D3195" s="445"/>
      <c r="E3195" s="445"/>
      <c r="F3195" s="445"/>
      <c r="G3195" s="445"/>
      <c r="H3195" s="445"/>
      <c r="I3195" s="445"/>
      <c r="J3195" s="445"/>
      <c r="K3195" s="445"/>
      <c r="L3195" s="445"/>
      <c r="M3195" s="445"/>
      <c r="N3195" s="445"/>
      <c r="O3195" s="445"/>
      <c r="P3195" s="445"/>
    </row>
  </sheetData>
  <autoFilter ref="A1:P1"/>
  <phoneticPr fontId="2"/>
  <pageMargins left="0.7" right="0.7" top="0.75" bottom="0.75" header="0.3" footer="0.3"/>
  <pageSetup paperSize="9" fitToWidth="1" fitToHeight="1" orientation="portrait" usePrinterDefaults="1"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dimension ref="A1:D6484"/>
  <sheetViews>
    <sheetView zoomScale="80" zoomScaleNormal="80" workbookViewId="0"/>
  </sheetViews>
  <sheetFormatPr defaultRowHeight="18"/>
  <cols>
    <col min="1" max="1" width="103" style="597" customWidth="1"/>
    <col min="2" max="2" width="17.08203125" style="597" bestFit="1" customWidth="1"/>
    <col min="3" max="4" width="15.58203125" style="597" customWidth="1"/>
  </cols>
  <sheetData>
    <row r="1" spans="1:4" s="590" customFormat="1">
      <c r="A1" s="598"/>
      <c r="B1" s="598" t="s">
        <v>11452</v>
      </c>
      <c r="C1" s="598" t="s">
        <v>8752</v>
      </c>
      <c r="D1" s="598" t="s">
        <v>11444</v>
      </c>
    </row>
    <row r="2" spans="1:4">
      <c r="A2" s="597" t="s">
        <v>7594</v>
      </c>
      <c r="B2" s="597" t="s">
        <v>18421</v>
      </c>
      <c r="C2" s="597" t="s">
        <v>11794</v>
      </c>
      <c r="D2" s="597" t="s">
        <v>11796</v>
      </c>
    </row>
    <row r="3" spans="1:4">
      <c r="A3" s="597" t="s">
        <v>18422</v>
      </c>
      <c r="B3" s="597" t="s">
        <v>18421</v>
      </c>
      <c r="C3" s="597" t="s">
        <v>18423</v>
      </c>
      <c r="D3" s="597" t="s">
        <v>18424</v>
      </c>
    </row>
    <row r="4" spans="1:4">
      <c r="A4" s="597" t="s">
        <v>18425</v>
      </c>
      <c r="B4" s="597" t="s">
        <v>18421</v>
      </c>
      <c r="C4" s="597" t="s">
        <v>18426</v>
      </c>
      <c r="D4" s="597" t="s">
        <v>18427</v>
      </c>
    </row>
    <row r="5" spans="1:4">
      <c r="A5" s="597" t="s">
        <v>18429</v>
      </c>
      <c r="B5" s="597" t="s">
        <v>18421</v>
      </c>
      <c r="C5" s="597" t="s">
        <v>18423</v>
      </c>
      <c r="D5" s="597" t="s">
        <v>9310</v>
      </c>
    </row>
    <row r="6" spans="1:4">
      <c r="A6" s="597" t="s">
        <v>18430</v>
      </c>
      <c r="B6" s="597" t="s">
        <v>18421</v>
      </c>
      <c r="C6" s="597" t="s">
        <v>18330</v>
      </c>
      <c r="D6" s="597" t="s">
        <v>2104</v>
      </c>
    </row>
    <row r="7" spans="1:4">
      <c r="A7" s="597" t="s">
        <v>18432</v>
      </c>
      <c r="B7" s="597" t="s">
        <v>18421</v>
      </c>
      <c r="C7" s="597" t="s">
        <v>3994</v>
      </c>
      <c r="D7" s="597" t="s">
        <v>4583</v>
      </c>
    </row>
    <row r="8" spans="1:4">
      <c r="A8" s="597" t="s">
        <v>13930</v>
      </c>
      <c r="B8" s="597" t="s">
        <v>18421</v>
      </c>
      <c r="C8" s="597" t="s">
        <v>18330</v>
      </c>
      <c r="D8" s="597" t="s">
        <v>2104</v>
      </c>
    </row>
    <row r="9" spans="1:4">
      <c r="A9" s="597" t="s">
        <v>6406</v>
      </c>
      <c r="B9" s="597" t="s">
        <v>18421</v>
      </c>
      <c r="C9" s="597" t="s">
        <v>16294</v>
      </c>
      <c r="D9" s="597" t="s">
        <v>18433</v>
      </c>
    </row>
    <row r="10" spans="1:4">
      <c r="A10" s="597" t="s">
        <v>15330</v>
      </c>
      <c r="B10" s="597" t="s">
        <v>18421</v>
      </c>
      <c r="C10" s="597" t="s">
        <v>18426</v>
      </c>
      <c r="D10" s="597" t="s">
        <v>12763</v>
      </c>
    </row>
    <row r="11" spans="1:4">
      <c r="A11" s="597" t="s">
        <v>2088</v>
      </c>
      <c r="B11" s="597" t="s">
        <v>18421</v>
      </c>
      <c r="C11" s="597" t="s">
        <v>11794</v>
      </c>
      <c r="D11" s="597" t="s">
        <v>18434</v>
      </c>
    </row>
    <row r="12" spans="1:4">
      <c r="A12" s="597" t="s">
        <v>18435</v>
      </c>
      <c r="B12" s="597" t="s">
        <v>18421</v>
      </c>
      <c r="C12" s="597" t="s">
        <v>3994</v>
      </c>
      <c r="D12" s="597" t="s">
        <v>16442</v>
      </c>
    </row>
    <row r="13" spans="1:4">
      <c r="A13" s="597" t="s">
        <v>14186</v>
      </c>
      <c r="B13" s="597" t="s">
        <v>18421</v>
      </c>
      <c r="C13" s="597" t="s">
        <v>18436</v>
      </c>
      <c r="D13" s="597" t="s">
        <v>3956</v>
      </c>
    </row>
    <row r="14" spans="1:4">
      <c r="A14" s="597" t="s">
        <v>18438</v>
      </c>
      <c r="B14" s="597" t="s">
        <v>18421</v>
      </c>
      <c r="C14" s="597" t="s">
        <v>9767</v>
      </c>
      <c r="D14" s="597" t="s">
        <v>18439</v>
      </c>
    </row>
    <row r="15" spans="1:4">
      <c r="A15" s="597" t="s">
        <v>18440</v>
      </c>
      <c r="B15" s="597" t="s">
        <v>18421</v>
      </c>
      <c r="C15" s="597" t="s">
        <v>8754</v>
      </c>
      <c r="D15" s="597" t="s">
        <v>18442</v>
      </c>
    </row>
    <row r="16" spans="1:4">
      <c r="A16" s="597" t="s">
        <v>11784</v>
      </c>
      <c r="B16" s="597" t="s">
        <v>18421</v>
      </c>
      <c r="C16" s="597" t="s">
        <v>16294</v>
      </c>
      <c r="D16" s="597" t="s">
        <v>6387</v>
      </c>
    </row>
    <row r="17" spans="1:4">
      <c r="A17" s="597" t="s">
        <v>18443</v>
      </c>
      <c r="B17" s="597" t="s">
        <v>18421</v>
      </c>
      <c r="C17" s="597" t="s">
        <v>18436</v>
      </c>
      <c r="D17" s="597" t="s">
        <v>3956</v>
      </c>
    </row>
    <row r="18" spans="1:4">
      <c r="A18" s="597" t="s">
        <v>18444</v>
      </c>
      <c r="B18" s="597" t="s">
        <v>18421</v>
      </c>
      <c r="C18" s="597" t="s">
        <v>16294</v>
      </c>
      <c r="D18" s="597" t="s">
        <v>18433</v>
      </c>
    </row>
    <row r="19" spans="1:4">
      <c r="A19" s="597" t="s">
        <v>18445</v>
      </c>
      <c r="B19" s="597" t="s">
        <v>18421</v>
      </c>
      <c r="C19" s="597" t="s">
        <v>11794</v>
      </c>
      <c r="D19" s="597" t="s">
        <v>10414</v>
      </c>
    </row>
    <row r="20" spans="1:4">
      <c r="A20" s="597" t="s">
        <v>18446</v>
      </c>
      <c r="B20" s="597" t="s">
        <v>18421</v>
      </c>
      <c r="C20" s="597" t="s">
        <v>17013</v>
      </c>
      <c r="D20" s="597" t="s">
        <v>18447</v>
      </c>
    </row>
    <row r="21" spans="1:4">
      <c r="A21" s="597" t="s">
        <v>18449</v>
      </c>
      <c r="B21" s="597" t="s">
        <v>18421</v>
      </c>
      <c r="C21" s="597" t="s">
        <v>18426</v>
      </c>
      <c r="D21" s="597" t="s">
        <v>12763</v>
      </c>
    </row>
    <row r="22" spans="1:4">
      <c r="A22" s="597" t="s">
        <v>15223</v>
      </c>
      <c r="B22" s="597" t="s">
        <v>18421</v>
      </c>
      <c r="C22" s="597" t="s">
        <v>18436</v>
      </c>
      <c r="D22" s="597" t="s">
        <v>10210</v>
      </c>
    </row>
    <row r="23" spans="1:4">
      <c r="A23" s="597" t="s">
        <v>2629</v>
      </c>
      <c r="B23" s="597" t="s">
        <v>18421</v>
      </c>
      <c r="C23" s="597" t="s">
        <v>18436</v>
      </c>
      <c r="D23" s="597" t="s">
        <v>10210</v>
      </c>
    </row>
    <row r="24" spans="1:4">
      <c r="A24" s="597" t="s">
        <v>14542</v>
      </c>
      <c r="B24" s="597" t="s">
        <v>18421</v>
      </c>
      <c r="C24" s="597" t="s">
        <v>9767</v>
      </c>
      <c r="D24" s="597" t="s">
        <v>12662</v>
      </c>
    </row>
    <row r="25" spans="1:4">
      <c r="A25" s="597" t="s">
        <v>12098</v>
      </c>
      <c r="B25" s="597" t="s">
        <v>18421</v>
      </c>
      <c r="C25" s="597" t="s">
        <v>18330</v>
      </c>
      <c r="D25" s="597" t="s">
        <v>18450</v>
      </c>
    </row>
    <row r="26" spans="1:4">
      <c r="A26" s="597" t="s">
        <v>3787</v>
      </c>
      <c r="B26" s="597" t="s">
        <v>18421</v>
      </c>
      <c r="C26" s="597" t="s">
        <v>16294</v>
      </c>
      <c r="D26" s="597" t="s">
        <v>13132</v>
      </c>
    </row>
    <row r="27" spans="1:4">
      <c r="A27" s="597" t="s">
        <v>2291</v>
      </c>
      <c r="B27" s="597" t="s">
        <v>18421</v>
      </c>
      <c r="C27" s="597" t="s">
        <v>16294</v>
      </c>
      <c r="D27" s="597" t="s">
        <v>4498</v>
      </c>
    </row>
    <row r="28" spans="1:4">
      <c r="A28" s="597" t="s">
        <v>10772</v>
      </c>
      <c r="B28" s="597" t="s">
        <v>18421</v>
      </c>
      <c r="C28" s="597" t="s">
        <v>18426</v>
      </c>
      <c r="D28" s="597" t="s">
        <v>12763</v>
      </c>
    </row>
    <row r="29" spans="1:4">
      <c r="A29" s="597" t="s">
        <v>18452</v>
      </c>
      <c r="B29" s="597" t="s">
        <v>18421</v>
      </c>
      <c r="C29" s="597" t="s">
        <v>18330</v>
      </c>
      <c r="D29" s="597" t="s">
        <v>2104</v>
      </c>
    </row>
    <row r="30" spans="1:4">
      <c r="A30" s="597" t="s">
        <v>16693</v>
      </c>
      <c r="B30" s="597" t="s">
        <v>18421</v>
      </c>
      <c r="C30" s="597" t="s">
        <v>9767</v>
      </c>
      <c r="D30" s="597" t="s">
        <v>15267</v>
      </c>
    </row>
    <row r="31" spans="1:4">
      <c r="A31" s="597" t="s">
        <v>18453</v>
      </c>
      <c r="B31" s="597" t="s">
        <v>18421</v>
      </c>
      <c r="C31" s="597" t="s">
        <v>16294</v>
      </c>
      <c r="D31" s="597" t="s">
        <v>6387</v>
      </c>
    </row>
    <row r="32" spans="1:4">
      <c r="A32" s="597" t="s">
        <v>4620</v>
      </c>
      <c r="B32" s="597" t="s">
        <v>18421</v>
      </c>
      <c r="C32" s="597" t="s">
        <v>17013</v>
      </c>
      <c r="D32" s="597" t="s">
        <v>18447</v>
      </c>
    </row>
    <row r="33" spans="1:4">
      <c r="A33" s="597" t="s">
        <v>18456</v>
      </c>
      <c r="B33" s="597" t="s">
        <v>18421</v>
      </c>
      <c r="C33" s="597" t="s">
        <v>18436</v>
      </c>
      <c r="D33" s="597" t="s">
        <v>3956</v>
      </c>
    </row>
    <row r="34" spans="1:4">
      <c r="A34" s="597" t="s">
        <v>18074</v>
      </c>
      <c r="B34" s="597" t="s">
        <v>18421</v>
      </c>
      <c r="C34" s="597" t="s">
        <v>16294</v>
      </c>
      <c r="D34" s="597" t="s">
        <v>18457</v>
      </c>
    </row>
    <row r="35" spans="1:4">
      <c r="A35" s="597" t="s">
        <v>2002</v>
      </c>
      <c r="B35" s="597" t="s">
        <v>18421</v>
      </c>
      <c r="C35" s="597" t="s">
        <v>16294</v>
      </c>
      <c r="D35" s="597" t="s">
        <v>4498</v>
      </c>
    </row>
    <row r="36" spans="1:4">
      <c r="A36" s="597" t="s">
        <v>18458</v>
      </c>
      <c r="B36" s="597" t="s">
        <v>18421</v>
      </c>
      <c r="C36" s="597" t="s">
        <v>9767</v>
      </c>
      <c r="D36" s="597" t="s">
        <v>15267</v>
      </c>
    </row>
    <row r="37" spans="1:4">
      <c r="A37" s="597" t="s">
        <v>18459</v>
      </c>
      <c r="B37" s="597" t="s">
        <v>18421</v>
      </c>
      <c r="C37" s="597" t="s">
        <v>18436</v>
      </c>
      <c r="D37" s="597" t="s">
        <v>3956</v>
      </c>
    </row>
    <row r="38" spans="1:4">
      <c r="A38" s="597" t="s">
        <v>17368</v>
      </c>
      <c r="B38" s="597" t="s">
        <v>18421</v>
      </c>
      <c r="C38" s="597" t="s">
        <v>16294</v>
      </c>
      <c r="D38" s="597" t="s">
        <v>13132</v>
      </c>
    </row>
    <row r="39" spans="1:4">
      <c r="A39" s="597" t="s">
        <v>18460</v>
      </c>
      <c r="B39" s="597" t="s">
        <v>18421</v>
      </c>
      <c r="C39" s="597" t="s">
        <v>16294</v>
      </c>
      <c r="D39" s="597" t="s">
        <v>18433</v>
      </c>
    </row>
    <row r="40" spans="1:4">
      <c r="A40" s="597" t="s">
        <v>10859</v>
      </c>
      <c r="B40" s="597" t="s">
        <v>18421</v>
      </c>
      <c r="C40" s="597" t="s">
        <v>18330</v>
      </c>
      <c r="D40" s="597" t="s">
        <v>18450</v>
      </c>
    </row>
    <row r="41" spans="1:4">
      <c r="A41" s="597" t="s">
        <v>14469</v>
      </c>
      <c r="B41" s="597" t="s">
        <v>18421</v>
      </c>
      <c r="C41" s="597" t="s">
        <v>16294</v>
      </c>
      <c r="D41" s="597" t="s">
        <v>6387</v>
      </c>
    </row>
    <row r="42" spans="1:4">
      <c r="A42" s="597" t="s">
        <v>18461</v>
      </c>
      <c r="B42" s="597" t="s">
        <v>18421</v>
      </c>
      <c r="C42" s="597" t="s">
        <v>16294</v>
      </c>
      <c r="D42" s="597" t="s">
        <v>4702</v>
      </c>
    </row>
    <row r="43" spans="1:4">
      <c r="A43" s="597" t="s">
        <v>18287</v>
      </c>
      <c r="B43" s="597" t="s">
        <v>18421</v>
      </c>
      <c r="C43" s="597" t="s">
        <v>16294</v>
      </c>
      <c r="D43" s="597" t="s">
        <v>6387</v>
      </c>
    </row>
    <row r="44" spans="1:4">
      <c r="A44" s="597" t="s">
        <v>10069</v>
      </c>
      <c r="B44" s="597" t="s">
        <v>18421</v>
      </c>
      <c r="C44" s="597" t="s">
        <v>18436</v>
      </c>
      <c r="D44" s="597" t="s">
        <v>18462</v>
      </c>
    </row>
    <row r="45" spans="1:4">
      <c r="A45" s="597" t="s">
        <v>18463</v>
      </c>
      <c r="B45" s="597" t="s">
        <v>18421</v>
      </c>
      <c r="C45" s="597" t="s">
        <v>18330</v>
      </c>
      <c r="D45" s="597" t="s">
        <v>18450</v>
      </c>
    </row>
    <row r="46" spans="1:4">
      <c r="A46" s="597" t="s">
        <v>1657</v>
      </c>
      <c r="B46" s="597" t="s">
        <v>18421</v>
      </c>
      <c r="C46" s="597" t="s">
        <v>16294</v>
      </c>
      <c r="D46" s="597" t="s">
        <v>18433</v>
      </c>
    </row>
    <row r="47" spans="1:4">
      <c r="A47" s="597" t="s">
        <v>17631</v>
      </c>
      <c r="B47" s="597" t="s">
        <v>18421</v>
      </c>
      <c r="C47" s="597" t="s">
        <v>16294</v>
      </c>
      <c r="D47" s="597" t="s">
        <v>4498</v>
      </c>
    </row>
    <row r="48" spans="1:4">
      <c r="A48" s="597" t="s">
        <v>16327</v>
      </c>
      <c r="B48" s="597" t="s">
        <v>18421</v>
      </c>
      <c r="C48" s="597" t="s">
        <v>18423</v>
      </c>
      <c r="D48" s="597" t="s">
        <v>18136</v>
      </c>
    </row>
    <row r="49" spans="1:4">
      <c r="A49" s="597" t="s">
        <v>18464</v>
      </c>
      <c r="B49" s="597" t="s">
        <v>18421</v>
      </c>
      <c r="C49" s="597" t="s">
        <v>8086</v>
      </c>
      <c r="D49" s="597" t="s">
        <v>18466</v>
      </c>
    </row>
    <row r="50" spans="1:4">
      <c r="A50" s="597" t="s">
        <v>8544</v>
      </c>
      <c r="B50" s="597" t="s">
        <v>18421</v>
      </c>
      <c r="C50" s="597" t="s">
        <v>16294</v>
      </c>
      <c r="D50" s="597" t="s">
        <v>4498</v>
      </c>
    </row>
    <row r="51" spans="1:4">
      <c r="A51" s="597" t="s">
        <v>18292</v>
      </c>
      <c r="B51" s="597" t="s">
        <v>18421</v>
      </c>
      <c r="C51" s="597" t="s">
        <v>18330</v>
      </c>
      <c r="D51" s="597" t="s">
        <v>18450</v>
      </c>
    </row>
    <row r="52" spans="1:4">
      <c r="A52" s="597" t="s">
        <v>16955</v>
      </c>
      <c r="B52" s="597" t="s">
        <v>18421</v>
      </c>
      <c r="C52" s="597" t="s">
        <v>18436</v>
      </c>
      <c r="D52" s="597" t="s">
        <v>7708</v>
      </c>
    </row>
    <row r="53" spans="1:4">
      <c r="A53" s="597" t="s">
        <v>14795</v>
      </c>
      <c r="B53" s="597" t="s">
        <v>18421</v>
      </c>
      <c r="C53" s="597" t="s">
        <v>16294</v>
      </c>
      <c r="D53" s="597" t="s">
        <v>4498</v>
      </c>
    </row>
    <row r="54" spans="1:4">
      <c r="A54" s="597" t="s">
        <v>18467</v>
      </c>
      <c r="B54" s="597" t="s">
        <v>18421</v>
      </c>
      <c r="C54" s="597" t="s">
        <v>16294</v>
      </c>
      <c r="D54" s="597" t="s">
        <v>4498</v>
      </c>
    </row>
    <row r="55" spans="1:4">
      <c r="A55" s="597" t="s">
        <v>8502</v>
      </c>
      <c r="B55" s="597" t="s">
        <v>18421</v>
      </c>
      <c r="C55" s="597" t="s">
        <v>18436</v>
      </c>
      <c r="D55" s="597" t="s">
        <v>3956</v>
      </c>
    </row>
    <row r="56" spans="1:4">
      <c r="A56" s="597" t="s">
        <v>6017</v>
      </c>
      <c r="B56" s="597" t="s">
        <v>18421</v>
      </c>
      <c r="C56" s="597" t="s">
        <v>18423</v>
      </c>
      <c r="D56" s="597" t="s">
        <v>18424</v>
      </c>
    </row>
    <row r="57" spans="1:4">
      <c r="A57" s="597" t="s">
        <v>11270</v>
      </c>
      <c r="B57" s="597" t="s">
        <v>18421</v>
      </c>
      <c r="C57" s="597" t="s">
        <v>3994</v>
      </c>
      <c r="D57" s="597" t="s">
        <v>4583</v>
      </c>
    </row>
    <row r="58" spans="1:4">
      <c r="A58" s="597" t="s">
        <v>13683</v>
      </c>
      <c r="B58" s="597" t="s">
        <v>18421</v>
      </c>
      <c r="C58" s="597" t="s">
        <v>16294</v>
      </c>
      <c r="D58" s="597" t="s">
        <v>13132</v>
      </c>
    </row>
    <row r="59" spans="1:4">
      <c r="A59" s="597" t="s">
        <v>3210</v>
      </c>
      <c r="B59" s="597" t="s">
        <v>18421</v>
      </c>
      <c r="C59" s="597" t="s">
        <v>16294</v>
      </c>
      <c r="D59" s="597" t="s">
        <v>4498</v>
      </c>
    </row>
    <row r="60" spans="1:4">
      <c r="A60" s="597" t="s">
        <v>9663</v>
      </c>
      <c r="B60" s="597" t="s">
        <v>18421</v>
      </c>
      <c r="C60" s="597" t="s">
        <v>3994</v>
      </c>
      <c r="D60" s="597" t="s">
        <v>4583</v>
      </c>
    </row>
    <row r="61" spans="1:4">
      <c r="A61" s="597" t="s">
        <v>15139</v>
      </c>
      <c r="B61" s="597" t="s">
        <v>18421</v>
      </c>
      <c r="C61" s="597" t="s">
        <v>16294</v>
      </c>
      <c r="D61" s="597" t="s">
        <v>18433</v>
      </c>
    </row>
    <row r="62" spans="1:4">
      <c r="A62" s="597" t="s">
        <v>4833</v>
      </c>
      <c r="B62" s="597" t="s">
        <v>18421</v>
      </c>
      <c r="C62" s="597" t="s">
        <v>9767</v>
      </c>
      <c r="D62" s="597" t="s">
        <v>15267</v>
      </c>
    </row>
    <row r="63" spans="1:4">
      <c r="A63" s="597" t="s">
        <v>18468</v>
      </c>
      <c r="B63" s="597" t="s">
        <v>18421</v>
      </c>
      <c r="C63" s="597" t="s">
        <v>18436</v>
      </c>
      <c r="D63" s="597" t="s">
        <v>7708</v>
      </c>
    </row>
    <row r="64" spans="1:4">
      <c r="A64" s="597" t="s">
        <v>471</v>
      </c>
      <c r="B64" s="597" t="s">
        <v>18421</v>
      </c>
      <c r="C64" s="597" t="s">
        <v>16294</v>
      </c>
      <c r="D64" s="597" t="s">
        <v>6387</v>
      </c>
    </row>
    <row r="65" spans="1:4">
      <c r="A65" s="597" t="s">
        <v>279</v>
      </c>
      <c r="B65" s="597" t="s">
        <v>18421</v>
      </c>
      <c r="C65" s="597" t="s">
        <v>9767</v>
      </c>
      <c r="D65" s="597" t="s">
        <v>15267</v>
      </c>
    </row>
    <row r="66" spans="1:4">
      <c r="A66" s="597" t="s">
        <v>18469</v>
      </c>
      <c r="B66" s="597" t="s">
        <v>18421</v>
      </c>
      <c r="C66" s="597" t="s">
        <v>9767</v>
      </c>
      <c r="D66" s="597" t="s">
        <v>18471</v>
      </c>
    </row>
    <row r="67" spans="1:4">
      <c r="A67" s="597" t="s">
        <v>12902</v>
      </c>
      <c r="B67" s="597" t="s">
        <v>18421</v>
      </c>
      <c r="C67" s="597" t="s">
        <v>16294</v>
      </c>
      <c r="D67" s="597" t="s">
        <v>18433</v>
      </c>
    </row>
    <row r="68" spans="1:4">
      <c r="A68" s="597" t="s">
        <v>12463</v>
      </c>
      <c r="B68" s="597" t="s">
        <v>18421</v>
      </c>
      <c r="C68" s="597" t="s">
        <v>18330</v>
      </c>
      <c r="D68" s="597" t="s">
        <v>18450</v>
      </c>
    </row>
    <row r="69" spans="1:4">
      <c r="A69" s="597" t="s">
        <v>18472</v>
      </c>
      <c r="B69" s="597" t="s">
        <v>18421</v>
      </c>
      <c r="C69" s="597" t="s">
        <v>18330</v>
      </c>
      <c r="D69" s="597" t="s">
        <v>17557</v>
      </c>
    </row>
    <row r="70" spans="1:4">
      <c r="A70" s="597" t="s">
        <v>3046</v>
      </c>
      <c r="B70" s="597" t="s">
        <v>18421</v>
      </c>
      <c r="C70" s="597" t="s">
        <v>9767</v>
      </c>
      <c r="D70" s="597" t="s">
        <v>12662</v>
      </c>
    </row>
    <row r="71" spans="1:4">
      <c r="A71" s="597" t="s">
        <v>9416</v>
      </c>
      <c r="B71" s="597" t="s">
        <v>18421</v>
      </c>
      <c r="C71" s="597" t="s">
        <v>16294</v>
      </c>
      <c r="D71" s="597" t="s">
        <v>13945</v>
      </c>
    </row>
    <row r="72" spans="1:4">
      <c r="A72" s="597" t="s">
        <v>15657</v>
      </c>
      <c r="B72" s="597" t="s">
        <v>18421</v>
      </c>
      <c r="C72" s="597" t="s">
        <v>18436</v>
      </c>
      <c r="D72" s="597" t="s">
        <v>13072</v>
      </c>
    </row>
    <row r="73" spans="1:4">
      <c r="A73" s="597" t="s">
        <v>18046</v>
      </c>
      <c r="B73" s="597" t="s">
        <v>18421</v>
      </c>
      <c r="C73" s="597" t="s">
        <v>16294</v>
      </c>
      <c r="D73" s="597" t="s">
        <v>4702</v>
      </c>
    </row>
    <row r="74" spans="1:4">
      <c r="A74" s="597" t="s">
        <v>8774</v>
      </c>
      <c r="B74" s="597" t="s">
        <v>18421</v>
      </c>
      <c r="C74" s="597" t="s">
        <v>9767</v>
      </c>
      <c r="D74" s="597" t="s">
        <v>12662</v>
      </c>
    </row>
    <row r="75" spans="1:4">
      <c r="A75" s="597" t="s">
        <v>5732</v>
      </c>
      <c r="B75" s="597" t="s">
        <v>18421</v>
      </c>
      <c r="C75" s="597" t="s">
        <v>9767</v>
      </c>
      <c r="D75" s="597" t="s">
        <v>15267</v>
      </c>
    </row>
    <row r="76" spans="1:4">
      <c r="A76" s="597" t="s">
        <v>18475</v>
      </c>
      <c r="B76" s="597" t="s">
        <v>18421</v>
      </c>
      <c r="C76" s="597" t="s">
        <v>18436</v>
      </c>
      <c r="D76" s="597" t="s">
        <v>10210</v>
      </c>
    </row>
    <row r="77" spans="1:4">
      <c r="A77" s="597" t="s">
        <v>8211</v>
      </c>
      <c r="B77" s="597" t="s">
        <v>18421</v>
      </c>
      <c r="C77" s="597" t="s">
        <v>18436</v>
      </c>
      <c r="D77" s="597" t="s">
        <v>10210</v>
      </c>
    </row>
    <row r="78" spans="1:4">
      <c r="A78" s="597" t="s">
        <v>18476</v>
      </c>
      <c r="B78" s="597" t="s">
        <v>18421</v>
      </c>
      <c r="C78" s="597" t="s">
        <v>18436</v>
      </c>
      <c r="D78" s="597" t="s">
        <v>10414</v>
      </c>
    </row>
    <row r="79" spans="1:4">
      <c r="A79" s="597" t="s">
        <v>7765</v>
      </c>
      <c r="B79" s="597" t="s">
        <v>18421</v>
      </c>
      <c r="C79" s="597" t="s">
        <v>8086</v>
      </c>
      <c r="D79" s="597" t="s">
        <v>18466</v>
      </c>
    </row>
    <row r="80" spans="1:4">
      <c r="A80" s="597" t="s">
        <v>18477</v>
      </c>
      <c r="B80" s="597" t="s">
        <v>18421</v>
      </c>
      <c r="C80" s="597" t="s">
        <v>8086</v>
      </c>
      <c r="D80" s="597" t="s">
        <v>9618</v>
      </c>
    </row>
    <row r="81" spans="1:4">
      <c r="A81" s="597" t="s">
        <v>14860</v>
      </c>
      <c r="B81" s="597" t="s">
        <v>18421</v>
      </c>
      <c r="C81" s="597" t="s">
        <v>16294</v>
      </c>
      <c r="D81" s="597" t="s">
        <v>4702</v>
      </c>
    </row>
    <row r="82" spans="1:4">
      <c r="A82" s="597" t="s">
        <v>8434</v>
      </c>
      <c r="B82" s="597" t="s">
        <v>18421</v>
      </c>
      <c r="C82" s="597" t="s">
        <v>10414</v>
      </c>
      <c r="D82" s="597" t="s">
        <v>10414</v>
      </c>
    </row>
    <row r="83" spans="1:4">
      <c r="A83" s="597" t="s">
        <v>18479</v>
      </c>
      <c r="B83" s="597" t="s">
        <v>18421</v>
      </c>
      <c r="C83" s="597" t="s">
        <v>16294</v>
      </c>
      <c r="D83" s="597" t="s">
        <v>6387</v>
      </c>
    </row>
    <row r="84" spans="1:4">
      <c r="A84" s="597" t="s">
        <v>18480</v>
      </c>
      <c r="B84" s="597" t="s">
        <v>18421</v>
      </c>
      <c r="C84" s="597" t="s">
        <v>9767</v>
      </c>
      <c r="D84" s="597" t="s">
        <v>15267</v>
      </c>
    </row>
    <row r="85" spans="1:4">
      <c r="A85" s="597" t="s">
        <v>18265</v>
      </c>
      <c r="B85" s="597" t="s">
        <v>18421</v>
      </c>
      <c r="C85" s="597" t="s">
        <v>9767</v>
      </c>
      <c r="D85" s="597" t="s">
        <v>12662</v>
      </c>
    </row>
    <row r="86" spans="1:4">
      <c r="A86" s="597" t="s">
        <v>18481</v>
      </c>
      <c r="B86" s="597" t="s">
        <v>18421</v>
      </c>
      <c r="C86" s="597" t="s">
        <v>18423</v>
      </c>
      <c r="D86" s="597" t="s">
        <v>9310</v>
      </c>
    </row>
    <row r="87" spans="1:4">
      <c r="A87" s="597" t="s">
        <v>18482</v>
      </c>
      <c r="B87" s="597" t="s">
        <v>18421</v>
      </c>
      <c r="C87" s="597" t="s">
        <v>18330</v>
      </c>
      <c r="D87" s="597" t="s">
        <v>17557</v>
      </c>
    </row>
    <row r="88" spans="1:4">
      <c r="A88" s="597" t="s">
        <v>18483</v>
      </c>
      <c r="B88" s="597" t="s">
        <v>18421</v>
      </c>
      <c r="C88" s="597" t="s">
        <v>9767</v>
      </c>
      <c r="D88" s="597" t="s">
        <v>12866</v>
      </c>
    </row>
    <row r="89" spans="1:4">
      <c r="A89" s="597" t="s">
        <v>608</v>
      </c>
      <c r="B89" s="597" t="s">
        <v>18421</v>
      </c>
      <c r="C89" s="597" t="s">
        <v>18436</v>
      </c>
      <c r="D89" s="597" t="s">
        <v>3956</v>
      </c>
    </row>
    <row r="90" spans="1:4">
      <c r="A90" s="597" t="s">
        <v>17413</v>
      </c>
      <c r="B90" s="597" t="s">
        <v>18421</v>
      </c>
      <c r="C90" s="597" t="s">
        <v>18423</v>
      </c>
      <c r="D90" s="597" t="s">
        <v>9310</v>
      </c>
    </row>
    <row r="91" spans="1:4">
      <c r="A91" s="597" t="s">
        <v>18485</v>
      </c>
      <c r="B91" s="597" t="s">
        <v>18421</v>
      </c>
      <c r="C91" s="597" t="s">
        <v>9767</v>
      </c>
      <c r="D91" s="597" t="s">
        <v>12662</v>
      </c>
    </row>
    <row r="92" spans="1:4">
      <c r="A92" s="597" t="s">
        <v>2018</v>
      </c>
      <c r="B92" s="597" t="s">
        <v>18421</v>
      </c>
      <c r="C92" s="597" t="s">
        <v>18436</v>
      </c>
      <c r="D92" s="597" t="s">
        <v>3956</v>
      </c>
    </row>
    <row r="93" spans="1:4">
      <c r="A93" s="597" t="s">
        <v>18215</v>
      </c>
      <c r="B93" s="597" t="s">
        <v>18421</v>
      </c>
      <c r="C93" s="597" t="s">
        <v>16294</v>
      </c>
      <c r="D93" s="597" t="s">
        <v>4498</v>
      </c>
    </row>
    <row r="94" spans="1:4">
      <c r="A94" s="597" t="s">
        <v>10767</v>
      </c>
      <c r="B94" s="597" t="s">
        <v>18421</v>
      </c>
      <c r="C94" s="597" t="s">
        <v>18330</v>
      </c>
      <c r="D94" s="597" t="s">
        <v>2104</v>
      </c>
    </row>
    <row r="95" spans="1:4">
      <c r="A95" s="597" t="s">
        <v>18486</v>
      </c>
      <c r="B95" s="597" t="s">
        <v>18421</v>
      </c>
      <c r="C95" s="597" t="s">
        <v>16294</v>
      </c>
      <c r="D95" s="597" t="s">
        <v>6387</v>
      </c>
    </row>
    <row r="96" spans="1:4">
      <c r="A96" s="597" t="s">
        <v>18487</v>
      </c>
      <c r="B96" s="597" t="s">
        <v>18421</v>
      </c>
      <c r="C96" s="597" t="s">
        <v>18423</v>
      </c>
      <c r="D96" s="597" t="s">
        <v>9310</v>
      </c>
    </row>
    <row r="97" spans="1:4">
      <c r="A97" s="597" t="s">
        <v>18488</v>
      </c>
      <c r="B97" s="597" t="s">
        <v>18421</v>
      </c>
      <c r="C97" s="597" t="s">
        <v>18330</v>
      </c>
      <c r="D97" s="597" t="s">
        <v>18450</v>
      </c>
    </row>
    <row r="98" spans="1:4">
      <c r="A98" s="597" t="s">
        <v>14653</v>
      </c>
      <c r="B98" s="597" t="s">
        <v>18421</v>
      </c>
      <c r="C98" s="597" t="s">
        <v>18330</v>
      </c>
      <c r="D98" s="597" t="s">
        <v>18450</v>
      </c>
    </row>
    <row r="99" spans="1:4">
      <c r="A99" s="597" t="s">
        <v>16240</v>
      </c>
      <c r="B99" s="597" t="s">
        <v>18421</v>
      </c>
      <c r="C99" s="597" t="s">
        <v>18436</v>
      </c>
      <c r="D99" s="597" t="s">
        <v>10210</v>
      </c>
    </row>
    <row r="100" spans="1:4">
      <c r="A100" s="597" t="s">
        <v>18489</v>
      </c>
      <c r="B100" s="597" t="s">
        <v>18421</v>
      </c>
      <c r="C100" s="597" t="s">
        <v>18436</v>
      </c>
      <c r="D100" s="597" t="s">
        <v>18490</v>
      </c>
    </row>
    <row r="101" spans="1:4">
      <c r="A101" s="597" t="s">
        <v>18491</v>
      </c>
      <c r="B101" s="597" t="s">
        <v>18421</v>
      </c>
      <c r="C101" s="597" t="s">
        <v>8086</v>
      </c>
      <c r="D101" s="597" t="s">
        <v>9618</v>
      </c>
    </row>
    <row r="102" spans="1:4">
      <c r="A102" s="597" t="s">
        <v>18492</v>
      </c>
      <c r="B102" s="597" t="s">
        <v>18421</v>
      </c>
      <c r="C102" s="597" t="s">
        <v>9767</v>
      </c>
      <c r="D102" s="597" t="s">
        <v>18439</v>
      </c>
    </row>
    <row r="103" spans="1:4">
      <c r="A103" s="597" t="s">
        <v>12896</v>
      </c>
      <c r="B103" s="597" t="s">
        <v>18421</v>
      </c>
      <c r="C103" s="597" t="s">
        <v>17013</v>
      </c>
      <c r="D103" s="597" t="s">
        <v>18447</v>
      </c>
    </row>
    <row r="104" spans="1:4">
      <c r="A104" s="597" t="s">
        <v>18111</v>
      </c>
      <c r="B104" s="597" t="s">
        <v>18421</v>
      </c>
      <c r="C104" s="597" t="s">
        <v>9767</v>
      </c>
      <c r="D104" s="597" t="s">
        <v>18439</v>
      </c>
    </row>
    <row r="105" spans="1:4">
      <c r="A105" s="597" t="s">
        <v>8094</v>
      </c>
      <c r="B105" s="597" t="s">
        <v>18421</v>
      </c>
      <c r="C105" s="597" t="s">
        <v>18330</v>
      </c>
      <c r="D105" s="597" t="s">
        <v>18450</v>
      </c>
    </row>
    <row r="106" spans="1:4">
      <c r="A106" s="597" t="s">
        <v>18493</v>
      </c>
      <c r="B106" s="597" t="s">
        <v>18421</v>
      </c>
      <c r="C106" s="597" t="s">
        <v>16294</v>
      </c>
      <c r="D106" s="597" t="s">
        <v>6387</v>
      </c>
    </row>
    <row r="107" spans="1:4">
      <c r="A107" s="597" t="s">
        <v>18494</v>
      </c>
      <c r="B107" s="597" t="s">
        <v>18421</v>
      </c>
      <c r="C107" s="597" t="s">
        <v>9767</v>
      </c>
      <c r="D107" s="597" t="s">
        <v>15267</v>
      </c>
    </row>
    <row r="108" spans="1:4">
      <c r="A108" s="597" t="s">
        <v>2183</v>
      </c>
      <c r="B108" s="597" t="s">
        <v>18421</v>
      </c>
      <c r="C108" s="597" t="s">
        <v>16294</v>
      </c>
      <c r="D108" s="597" t="s">
        <v>13132</v>
      </c>
    </row>
    <row r="109" spans="1:4">
      <c r="A109" s="597" t="s">
        <v>1160</v>
      </c>
      <c r="B109" s="597" t="s">
        <v>18421</v>
      </c>
      <c r="C109" s="597" t="s">
        <v>9767</v>
      </c>
      <c r="D109" s="597" t="s">
        <v>15267</v>
      </c>
    </row>
    <row r="110" spans="1:4">
      <c r="A110" s="597" t="s">
        <v>12004</v>
      </c>
      <c r="B110" s="597" t="s">
        <v>18421</v>
      </c>
      <c r="C110" s="597" t="s">
        <v>18436</v>
      </c>
      <c r="D110" s="597" t="s">
        <v>10210</v>
      </c>
    </row>
    <row r="111" spans="1:4">
      <c r="A111" s="597" t="s">
        <v>15911</v>
      </c>
      <c r="B111" s="597" t="s">
        <v>18421</v>
      </c>
      <c r="C111" s="597" t="s">
        <v>16294</v>
      </c>
      <c r="D111" s="597" t="s">
        <v>4498</v>
      </c>
    </row>
    <row r="112" spans="1:4">
      <c r="A112" s="597" t="s">
        <v>18495</v>
      </c>
      <c r="B112" s="597" t="s">
        <v>18421</v>
      </c>
      <c r="C112" s="597" t="s">
        <v>18330</v>
      </c>
      <c r="D112" s="597" t="s">
        <v>18450</v>
      </c>
    </row>
    <row r="113" spans="1:4">
      <c r="A113" s="597" t="s">
        <v>2624</v>
      </c>
      <c r="B113" s="597" t="s">
        <v>18421</v>
      </c>
      <c r="C113" s="597" t="s">
        <v>16294</v>
      </c>
      <c r="D113" s="597" t="s">
        <v>4498</v>
      </c>
    </row>
    <row r="114" spans="1:4">
      <c r="A114" s="597" t="s">
        <v>18497</v>
      </c>
      <c r="B114" s="597" t="s">
        <v>18421</v>
      </c>
      <c r="C114" s="597" t="s">
        <v>9767</v>
      </c>
      <c r="D114" s="597" t="s">
        <v>15267</v>
      </c>
    </row>
    <row r="115" spans="1:4">
      <c r="A115" s="597" t="s">
        <v>18498</v>
      </c>
      <c r="B115" s="597" t="s">
        <v>18421</v>
      </c>
      <c r="C115" s="597" t="s">
        <v>16294</v>
      </c>
      <c r="D115" s="597" t="s">
        <v>13132</v>
      </c>
    </row>
    <row r="116" spans="1:4">
      <c r="A116" s="597" t="s">
        <v>18499</v>
      </c>
      <c r="B116" s="597" t="s">
        <v>18421</v>
      </c>
      <c r="C116" s="597" t="s">
        <v>16294</v>
      </c>
      <c r="D116" s="597" t="s">
        <v>4498</v>
      </c>
    </row>
    <row r="117" spans="1:4">
      <c r="A117" s="597" t="s">
        <v>18500</v>
      </c>
      <c r="B117" s="597" t="s">
        <v>18421</v>
      </c>
      <c r="C117" s="597" t="s">
        <v>18436</v>
      </c>
      <c r="D117" s="597" t="s">
        <v>3956</v>
      </c>
    </row>
    <row r="118" spans="1:4">
      <c r="A118" s="597" t="s">
        <v>18501</v>
      </c>
      <c r="B118" s="597" t="s">
        <v>18421</v>
      </c>
      <c r="C118" s="597" t="s">
        <v>16294</v>
      </c>
      <c r="D118" s="597" t="s">
        <v>4498</v>
      </c>
    </row>
    <row r="119" spans="1:4">
      <c r="A119" s="597" t="s">
        <v>8134</v>
      </c>
      <c r="B119" s="597" t="s">
        <v>18421</v>
      </c>
      <c r="C119" s="597" t="s">
        <v>16294</v>
      </c>
      <c r="D119" s="597" t="s">
        <v>6387</v>
      </c>
    </row>
    <row r="120" spans="1:4">
      <c r="A120" s="597" t="s">
        <v>6280</v>
      </c>
      <c r="B120" s="597" t="s">
        <v>18421</v>
      </c>
      <c r="C120" s="597" t="s">
        <v>18436</v>
      </c>
      <c r="D120" s="597" t="s">
        <v>3956</v>
      </c>
    </row>
    <row r="121" spans="1:4">
      <c r="A121" s="597" t="s">
        <v>16536</v>
      </c>
      <c r="B121" s="597" t="s">
        <v>18421</v>
      </c>
      <c r="C121" s="597" t="s">
        <v>16294</v>
      </c>
      <c r="D121" s="597" t="s">
        <v>6387</v>
      </c>
    </row>
    <row r="122" spans="1:4">
      <c r="A122" s="597" t="s">
        <v>4746</v>
      </c>
      <c r="B122" s="597" t="s">
        <v>18421</v>
      </c>
      <c r="C122" s="597" t="s">
        <v>16294</v>
      </c>
      <c r="D122" s="597" t="s">
        <v>4498</v>
      </c>
    </row>
    <row r="123" spans="1:4">
      <c r="A123" s="597" t="s">
        <v>18502</v>
      </c>
      <c r="B123" s="597" t="s">
        <v>18421</v>
      </c>
      <c r="C123" s="597" t="s">
        <v>16294</v>
      </c>
      <c r="D123" s="597" t="s">
        <v>6387</v>
      </c>
    </row>
    <row r="124" spans="1:4">
      <c r="A124" s="597" t="s">
        <v>5027</v>
      </c>
      <c r="B124" s="597" t="s">
        <v>18421</v>
      </c>
      <c r="C124" s="597" t="s">
        <v>16294</v>
      </c>
      <c r="D124" s="597" t="s">
        <v>6387</v>
      </c>
    </row>
    <row r="125" spans="1:4">
      <c r="A125" s="597" t="s">
        <v>18504</v>
      </c>
      <c r="B125" s="597" t="s">
        <v>18421</v>
      </c>
      <c r="C125" s="597" t="s">
        <v>18423</v>
      </c>
      <c r="D125" s="597" t="s">
        <v>18505</v>
      </c>
    </row>
    <row r="126" spans="1:4">
      <c r="A126" s="597" t="s">
        <v>18506</v>
      </c>
      <c r="B126" s="597" t="s">
        <v>18421</v>
      </c>
      <c r="C126" s="597" t="s">
        <v>9767</v>
      </c>
      <c r="D126" s="597" t="s">
        <v>15267</v>
      </c>
    </row>
    <row r="127" spans="1:4">
      <c r="A127" s="597" t="s">
        <v>8354</v>
      </c>
      <c r="B127" s="597" t="s">
        <v>18421</v>
      </c>
      <c r="C127" s="597" t="s">
        <v>16294</v>
      </c>
      <c r="D127" s="597" t="s">
        <v>10414</v>
      </c>
    </row>
    <row r="128" spans="1:4">
      <c r="A128" s="597" t="s">
        <v>18507</v>
      </c>
      <c r="B128" s="597" t="s">
        <v>18421</v>
      </c>
      <c r="C128" s="597" t="s">
        <v>12016</v>
      </c>
      <c r="D128" s="597" t="s">
        <v>10414</v>
      </c>
    </row>
    <row r="129" spans="1:4">
      <c r="A129" s="597" t="s">
        <v>5480</v>
      </c>
      <c r="B129" s="597" t="s">
        <v>18421</v>
      </c>
      <c r="C129" s="597" t="s">
        <v>12016</v>
      </c>
      <c r="D129" s="597" t="s">
        <v>10414</v>
      </c>
    </row>
    <row r="130" spans="1:4">
      <c r="A130" s="597" t="s">
        <v>2594</v>
      </c>
      <c r="B130" s="597" t="s">
        <v>18421</v>
      </c>
      <c r="C130" s="597" t="s">
        <v>18330</v>
      </c>
      <c r="D130" s="597" t="s">
        <v>17557</v>
      </c>
    </row>
    <row r="131" spans="1:4">
      <c r="A131" s="597" t="s">
        <v>14940</v>
      </c>
      <c r="B131" s="597" t="s">
        <v>3904</v>
      </c>
      <c r="C131" s="597" t="s">
        <v>18330</v>
      </c>
      <c r="D131" s="597" t="s">
        <v>2104</v>
      </c>
    </row>
    <row r="132" spans="1:4">
      <c r="A132" s="597" t="s">
        <v>9749</v>
      </c>
      <c r="B132" s="597" t="s">
        <v>18421</v>
      </c>
      <c r="C132" s="597" t="s">
        <v>18330</v>
      </c>
      <c r="D132" s="597" t="s">
        <v>18450</v>
      </c>
    </row>
    <row r="133" spans="1:4">
      <c r="A133" s="597" t="s">
        <v>18508</v>
      </c>
      <c r="B133" s="597" t="s">
        <v>18421</v>
      </c>
      <c r="C133" s="597" t="s">
        <v>18426</v>
      </c>
      <c r="D133" s="597" t="s">
        <v>12763</v>
      </c>
    </row>
    <row r="134" spans="1:4">
      <c r="A134" s="597" t="s">
        <v>18509</v>
      </c>
      <c r="B134" s="597" t="s">
        <v>18421</v>
      </c>
      <c r="C134" s="597" t="s">
        <v>16294</v>
      </c>
      <c r="D134" s="597" t="s">
        <v>18457</v>
      </c>
    </row>
    <row r="135" spans="1:4">
      <c r="A135" s="597" t="s">
        <v>14556</v>
      </c>
      <c r="B135" s="597" t="s">
        <v>18421</v>
      </c>
      <c r="C135" s="597" t="s">
        <v>16294</v>
      </c>
      <c r="D135" s="597" t="s">
        <v>18433</v>
      </c>
    </row>
    <row r="136" spans="1:4">
      <c r="A136" s="597" t="s">
        <v>11160</v>
      </c>
      <c r="B136" s="597" t="s">
        <v>18421</v>
      </c>
      <c r="C136" s="597" t="s">
        <v>9767</v>
      </c>
      <c r="D136" s="597" t="s">
        <v>12662</v>
      </c>
    </row>
    <row r="137" spans="1:4">
      <c r="A137" s="597" t="s">
        <v>172</v>
      </c>
      <c r="B137" s="597" t="s">
        <v>18421</v>
      </c>
      <c r="C137" s="597" t="s">
        <v>18330</v>
      </c>
      <c r="D137" s="597" t="s">
        <v>18450</v>
      </c>
    </row>
    <row r="138" spans="1:4">
      <c r="A138" s="597" t="s">
        <v>11647</v>
      </c>
      <c r="B138" s="597" t="s">
        <v>18421</v>
      </c>
      <c r="C138" s="597" t="s">
        <v>16294</v>
      </c>
      <c r="D138" s="597" t="s">
        <v>4498</v>
      </c>
    </row>
    <row r="139" spans="1:4">
      <c r="A139" s="597" t="s">
        <v>18510</v>
      </c>
      <c r="B139" s="597" t="s">
        <v>3904</v>
      </c>
      <c r="C139" s="597" t="s">
        <v>18330</v>
      </c>
      <c r="D139" s="597" t="s">
        <v>2104</v>
      </c>
    </row>
    <row r="140" spans="1:4">
      <c r="A140" s="597" t="s">
        <v>18511</v>
      </c>
      <c r="B140" s="597" t="s">
        <v>18421</v>
      </c>
      <c r="C140" s="597" t="s">
        <v>3994</v>
      </c>
      <c r="D140" s="597" t="s">
        <v>16442</v>
      </c>
    </row>
    <row r="141" spans="1:4">
      <c r="A141" s="597" t="s">
        <v>18512</v>
      </c>
      <c r="B141" s="597" t="s">
        <v>18421</v>
      </c>
      <c r="C141" s="597" t="s">
        <v>16294</v>
      </c>
      <c r="D141" s="597" t="s">
        <v>4702</v>
      </c>
    </row>
    <row r="142" spans="1:4">
      <c r="A142" s="597" t="s">
        <v>16821</v>
      </c>
      <c r="B142" s="597" t="s">
        <v>18421</v>
      </c>
      <c r="C142" s="597" t="s">
        <v>16294</v>
      </c>
      <c r="D142" s="597" t="s">
        <v>18433</v>
      </c>
    </row>
    <row r="143" spans="1:4">
      <c r="A143" s="597" t="s">
        <v>18201</v>
      </c>
      <c r="B143" s="597" t="s">
        <v>3904</v>
      </c>
      <c r="C143" s="597" t="s">
        <v>18330</v>
      </c>
      <c r="D143" s="597" t="s">
        <v>2104</v>
      </c>
    </row>
    <row r="144" spans="1:4">
      <c r="A144" s="597" t="s">
        <v>9620</v>
      </c>
      <c r="B144" s="597" t="s">
        <v>18421</v>
      </c>
      <c r="C144" s="597" t="s">
        <v>16294</v>
      </c>
      <c r="D144" s="597" t="s">
        <v>4498</v>
      </c>
    </row>
    <row r="145" spans="1:4">
      <c r="A145" s="597" t="s">
        <v>14217</v>
      </c>
      <c r="B145" s="597" t="s">
        <v>3904</v>
      </c>
      <c r="C145" s="597" t="s">
        <v>18330</v>
      </c>
      <c r="D145" s="597" t="s">
        <v>2104</v>
      </c>
    </row>
    <row r="146" spans="1:4">
      <c r="A146" s="597" t="s">
        <v>5086</v>
      </c>
      <c r="B146" s="597" t="s">
        <v>18421</v>
      </c>
      <c r="C146" s="597" t="s">
        <v>16294</v>
      </c>
      <c r="D146" s="597" t="s">
        <v>6387</v>
      </c>
    </row>
    <row r="147" spans="1:4">
      <c r="A147" s="597" t="s">
        <v>18513</v>
      </c>
      <c r="B147" s="597" t="s">
        <v>18421</v>
      </c>
      <c r="C147" s="597" t="s">
        <v>18436</v>
      </c>
      <c r="D147" s="597" t="s">
        <v>18462</v>
      </c>
    </row>
    <row r="148" spans="1:4">
      <c r="A148" s="597" t="s">
        <v>13485</v>
      </c>
      <c r="B148" s="597" t="s">
        <v>3904</v>
      </c>
      <c r="C148" s="597" t="s">
        <v>18330</v>
      </c>
      <c r="D148" s="597" t="s">
        <v>2104</v>
      </c>
    </row>
    <row r="149" spans="1:4">
      <c r="A149" s="597" t="s">
        <v>3411</v>
      </c>
      <c r="B149" s="597" t="s">
        <v>18421</v>
      </c>
      <c r="C149" s="597" t="s">
        <v>16294</v>
      </c>
      <c r="D149" s="597" t="s">
        <v>18457</v>
      </c>
    </row>
    <row r="150" spans="1:4">
      <c r="A150" s="597" t="s">
        <v>15161</v>
      </c>
      <c r="B150" s="597" t="s">
        <v>18421</v>
      </c>
      <c r="C150" s="597" t="s">
        <v>18330</v>
      </c>
      <c r="D150" s="597" t="s">
        <v>17557</v>
      </c>
    </row>
    <row r="151" spans="1:4">
      <c r="A151" s="597" t="s">
        <v>15557</v>
      </c>
      <c r="B151" s="597" t="s">
        <v>18421</v>
      </c>
      <c r="C151" s="597" t="s">
        <v>9767</v>
      </c>
      <c r="D151" s="597" t="s">
        <v>18439</v>
      </c>
    </row>
    <row r="152" spans="1:4">
      <c r="A152" s="597" t="s">
        <v>17132</v>
      </c>
      <c r="B152" s="597" t="s">
        <v>18421</v>
      </c>
      <c r="C152" s="597" t="s">
        <v>16294</v>
      </c>
      <c r="D152" s="597" t="s">
        <v>4498</v>
      </c>
    </row>
    <row r="153" spans="1:4">
      <c r="A153" s="597" t="s">
        <v>18514</v>
      </c>
      <c r="B153" s="597" t="s">
        <v>3904</v>
      </c>
      <c r="C153" s="597" t="s">
        <v>18330</v>
      </c>
      <c r="D153" s="597" t="s">
        <v>2104</v>
      </c>
    </row>
    <row r="154" spans="1:4">
      <c r="A154" s="597" t="s">
        <v>1307</v>
      </c>
      <c r="B154" s="597" t="s">
        <v>18421</v>
      </c>
      <c r="C154" s="597" t="s">
        <v>16294</v>
      </c>
      <c r="D154" s="597" t="s">
        <v>6387</v>
      </c>
    </row>
    <row r="155" spans="1:4">
      <c r="A155" s="597" t="s">
        <v>18515</v>
      </c>
      <c r="B155" s="597" t="s">
        <v>3904</v>
      </c>
      <c r="C155" s="597" t="s">
        <v>18330</v>
      </c>
      <c r="D155" s="597" t="s">
        <v>2104</v>
      </c>
    </row>
    <row r="156" spans="1:4">
      <c r="A156" s="597" t="s">
        <v>13442</v>
      </c>
      <c r="B156" s="597" t="s">
        <v>18421</v>
      </c>
      <c r="C156" s="597" t="s">
        <v>9767</v>
      </c>
      <c r="D156" s="597" t="s">
        <v>12866</v>
      </c>
    </row>
    <row r="157" spans="1:4">
      <c r="A157" s="597" t="s">
        <v>4617</v>
      </c>
      <c r="B157" s="597" t="s">
        <v>3904</v>
      </c>
      <c r="C157" s="597" t="s">
        <v>18330</v>
      </c>
      <c r="D157" s="597" t="s">
        <v>2104</v>
      </c>
    </row>
    <row r="158" spans="1:4">
      <c r="A158" s="597" t="s">
        <v>13429</v>
      </c>
      <c r="B158" s="597" t="s">
        <v>18421</v>
      </c>
      <c r="C158" s="597" t="s">
        <v>18330</v>
      </c>
      <c r="D158" s="597" t="s">
        <v>17557</v>
      </c>
    </row>
    <row r="159" spans="1:4">
      <c r="A159" s="597" t="s">
        <v>8179</v>
      </c>
      <c r="B159" s="597" t="s">
        <v>18421</v>
      </c>
      <c r="C159" s="597" t="s">
        <v>16294</v>
      </c>
      <c r="D159" s="597" t="s">
        <v>4702</v>
      </c>
    </row>
    <row r="160" spans="1:4">
      <c r="A160" s="597" t="s">
        <v>5439</v>
      </c>
      <c r="B160" s="597" t="s">
        <v>18421</v>
      </c>
      <c r="C160" s="597" t="s">
        <v>3994</v>
      </c>
      <c r="D160" s="597" t="s">
        <v>16442</v>
      </c>
    </row>
    <row r="161" spans="1:4">
      <c r="A161" s="597" t="s">
        <v>17056</v>
      </c>
      <c r="B161" s="597" t="s">
        <v>18421</v>
      </c>
      <c r="C161" s="597" t="s">
        <v>9767</v>
      </c>
      <c r="D161" s="597" t="s">
        <v>12662</v>
      </c>
    </row>
    <row r="162" spans="1:4">
      <c r="A162" s="597" t="s">
        <v>10067</v>
      </c>
      <c r="B162" s="597" t="s">
        <v>18421</v>
      </c>
      <c r="C162" s="597" t="s">
        <v>3994</v>
      </c>
      <c r="D162" s="597" t="s">
        <v>4583</v>
      </c>
    </row>
    <row r="163" spans="1:4">
      <c r="A163" s="597" t="s">
        <v>6443</v>
      </c>
      <c r="B163" s="597" t="s">
        <v>18421</v>
      </c>
      <c r="C163" s="597" t="s">
        <v>8086</v>
      </c>
      <c r="D163" s="597" t="s">
        <v>18516</v>
      </c>
    </row>
    <row r="164" spans="1:4">
      <c r="A164" s="597" t="s">
        <v>10959</v>
      </c>
      <c r="B164" s="597" t="s">
        <v>18421</v>
      </c>
      <c r="C164" s="597" t="s">
        <v>16294</v>
      </c>
      <c r="D164" s="597" t="s">
        <v>6387</v>
      </c>
    </row>
    <row r="165" spans="1:4">
      <c r="A165" s="597" t="s">
        <v>5666</v>
      </c>
      <c r="B165" s="597" t="s">
        <v>3904</v>
      </c>
      <c r="C165" s="597" t="s">
        <v>18330</v>
      </c>
      <c r="D165" s="597" t="s">
        <v>2104</v>
      </c>
    </row>
    <row r="166" spans="1:4">
      <c r="A166" s="597" t="s">
        <v>2057</v>
      </c>
      <c r="B166" s="597" t="s">
        <v>18421</v>
      </c>
      <c r="C166" s="597" t="s">
        <v>18436</v>
      </c>
      <c r="D166" s="597" t="s">
        <v>18462</v>
      </c>
    </row>
    <row r="167" spans="1:4">
      <c r="A167" s="597" t="s">
        <v>17954</v>
      </c>
      <c r="B167" s="597" t="s">
        <v>18421</v>
      </c>
      <c r="C167" s="597" t="s">
        <v>16294</v>
      </c>
      <c r="D167" s="597" t="s">
        <v>6387</v>
      </c>
    </row>
    <row r="168" spans="1:4">
      <c r="A168" s="597" t="s">
        <v>12386</v>
      </c>
      <c r="B168" s="597" t="s">
        <v>18421</v>
      </c>
      <c r="C168" s="597" t="s">
        <v>18330</v>
      </c>
      <c r="D168" s="597" t="s">
        <v>18450</v>
      </c>
    </row>
    <row r="169" spans="1:4">
      <c r="A169" s="597" t="s">
        <v>13631</v>
      </c>
      <c r="B169" s="597" t="s">
        <v>18421</v>
      </c>
      <c r="C169" s="597" t="s">
        <v>9767</v>
      </c>
      <c r="D169" s="597" t="s">
        <v>12866</v>
      </c>
    </row>
    <row r="170" spans="1:4">
      <c r="A170" s="597" t="s">
        <v>18517</v>
      </c>
      <c r="B170" s="597" t="s">
        <v>18421</v>
      </c>
      <c r="C170" s="597" t="s">
        <v>16294</v>
      </c>
      <c r="D170" s="597" t="s">
        <v>6387</v>
      </c>
    </row>
    <row r="171" spans="1:4">
      <c r="A171" s="597" t="s">
        <v>13133</v>
      </c>
      <c r="B171" s="597" t="s">
        <v>3904</v>
      </c>
      <c r="C171" s="597" t="s">
        <v>18330</v>
      </c>
      <c r="D171" s="597" t="s">
        <v>2104</v>
      </c>
    </row>
    <row r="172" spans="1:4">
      <c r="A172" s="597" t="s">
        <v>18519</v>
      </c>
      <c r="B172" s="597" t="s">
        <v>3904</v>
      </c>
      <c r="C172" s="597" t="s">
        <v>18330</v>
      </c>
      <c r="D172" s="597" t="s">
        <v>2104</v>
      </c>
    </row>
    <row r="173" spans="1:4">
      <c r="A173" s="597" t="s">
        <v>12796</v>
      </c>
      <c r="B173" s="597" t="s">
        <v>3904</v>
      </c>
      <c r="C173" s="597" t="s">
        <v>18330</v>
      </c>
      <c r="D173" s="597" t="s">
        <v>2104</v>
      </c>
    </row>
    <row r="174" spans="1:4">
      <c r="A174" s="597" t="s">
        <v>16155</v>
      </c>
      <c r="B174" s="597" t="s">
        <v>18421</v>
      </c>
      <c r="C174" s="597" t="s">
        <v>9767</v>
      </c>
      <c r="D174" s="597" t="s">
        <v>12866</v>
      </c>
    </row>
    <row r="175" spans="1:4">
      <c r="A175" s="597" t="s">
        <v>18520</v>
      </c>
      <c r="B175" s="597" t="s">
        <v>3904</v>
      </c>
      <c r="C175" s="597" t="s">
        <v>18330</v>
      </c>
      <c r="D175" s="597" t="s">
        <v>2104</v>
      </c>
    </row>
    <row r="176" spans="1:4">
      <c r="A176" s="597" t="s">
        <v>18521</v>
      </c>
      <c r="B176" s="597" t="s">
        <v>18421</v>
      </c>
      <c r="C176" s="597" t="s">
        <v>18330</v>
      </c>
      <c r="D176" s="597" t="s">
        <v>18450</v>
      </c>
    </row>
    <row r="177" spans="1:4">
      <c r="A177" s="597" t="s">
        <v>13089</v>
      </c>
      <c r="B177" s="597" t="s">
        <v>18421</v>
      </c>
      <c r="C177" s="597" t="s">
        <v>18330</v>
      </c>
      <c r="D177" s="597" t="s">
        <v>18450</v>
      </c>
    </row>
    <row r="178" spans="1:4">
      <c r="A178" s="597" t="s">
        <v>11917</v>
      </c>
      <c r="B178" s="597" t="s">
        <v>18421</v>
      </c>
      <c r="C178" s="597" t="s">
        <v>18426</v>
      </c>
      <c r="D178" s="597" t="s">
        <v>13526</v>
      </c>
    </row>
    <row r="179" spans="1:4">
      <c r="A179" s="597" t="s">
        <v>14563</v>
      </c>
      <c r="B179" s="597" t="s">
        <v>18421</v>
      </c>
      <c r="C179" s="597" t="s">
        <v>16294</v>
      </c>
      <c r="D179" s="597" t="s">
        <v>4498</v>
      </c>
    </row>
    <row r="180" spans="1:4">
      <c r="A180" s="597" t="s">
        <v>10864</v>
      </c>
      <c r="B180" s="597" t="s">
        <v>18421</v>
      </c>
      <c r="C180" s="597" t="s">
        <v>18330</v>
      </c>
      <c r="D180" s="597" t="s">
        <v>18450</v>
      </c>
    </row>
    <row r="181" spans="1:4">
      <c r="A181" s="597" t="s">
        <v>11397</v>
      </c>
      <c r="B181" s="597" t="s">
        <v>18421</v>
      </c>
      <c r="C181" s="597" t="s">
        <v>16294</v>
      </c>
      <c r="D181" s="597" t="s">
        <v>18433</v>
      </c>
    </row>
    <row r="182" spans="1:4">
      <c r="A182" s="597" t="s">
        <v>16946</v>
      </c>
      <c r="B182" s="597" t="s">
        <v>18421</v>
      </c>
      <c r="C182" s="597" t="s">
        <v>18330</v>
      </c>
      <c r="D182" s="597" t="s">
        <v>2104</v>
      </c>
    </row>
    <row r="183" spans="1:4">
      <c r="A183" s="597" t="s">
        <v>17654</v>
      </c>
      <c r="B183" s="597" t="s">
        <v>18421</v>
      </c>
      <c r="C183" s="597" t="s">
        <v>16294</v>
      </c>
      <c r="D183" s="597" t="s">
        <v>18433</v>
      </c>
    </row>
    <row r="184" spans="1:4">
      <c r="A184" s="597" t="s">
        <v>15473</v>
      </c>
      <c r="B184" s="597" t="s">
        <v>18421</v>
      </c>
      <c r="C184" s="597" t="s">
        <v>18426</v>
      </c>
      <c r="D184" s="597" t="s">
        <v>12763</v>
      </c>
    </row>
    <row r="185" spans="1:4">
      <c r="A185" s="597" t="s">
        <v>3658</v>
      </c>
      <c r="B185" s="597" t="s">
        <v>18421</v>
      </c>
      <c r="C185" s="597" t="s">
        <v>18436</v>
      </c>
      <c r="D185" s="597" t="s">
        <v>18462</v>
      </c>
    </row>
    <row r="186" spans="1:4">
      <c r="A186" s="597" t="s">
        <v>18523</v>
      </c>
      <c r="B186" s="597" t="s">
        <v>18421</v>
      </c>
      <c r="C186" s="597" t="s">
        <v>17013</v>
      </c>
      <c r="D186" s="597" t="s">
        <v>18447</v>
      </c>
    </row>
    <row r="187" spans="1:4">
      <c r="A187" s="597" t="s">
        <v>1178</v>
      </c>
      <c r="B187" s="597" t="s">
        <v>18421</v>
      </c>
      <c r="C187" s="597" t="s">
        <v>18423</v>
      </c>
      <c r="D187" s="597" t="s">
        <v>9310</v>
      </c>
    </row>
    <row r="188" spans="1:4">
      <c r="A188" s="597" t="s">
        <v>15552</v>
      </c>
      <c r="B188" s="597" t="s">
        <v>18421</v>
      </c>
      <c r="C188" s="597" t="s">
        <v>16294</v>
      </c>
      <c r="D188" s="597" t="s">
        <v>10414</v>
      </c>
    </row>
    <row r="189" spans="1:4">
      <c r="A189" s="597" t="s">
        <v>18524</v>
      </c>
      <c r="B189" s="597" t="s">
        <v>18421</v>
      </c>
      <c r="C189" s="597" t="s">
        <v>9767</v>
      </c>
      <c r="D189" s="597" t="s">
        <v>12662</v>
      </c>
    </row>
    <row r="190" spans="1:4">
      <c r="A190" s="597" t="s">
        <v>18525</v>
      </c>
      <c r="B190" s="597" t="s">
        <v>18421</v>
      </c>
      <c r="C190" s="597" t="s">
        <v>17013</v>
      </c>
      <c r="D190" s="597" t="s">
        <v>18447</v>
      </c>
    </row>
    <row r="191" spans="1:4">
      <c r="A191" s="597" t="s">
        <v>18526</v>
      </c>
      <c r="B191" s="597" t="s">
        <v>18421</v>
      </c>
      <c r="C191" s="597" t="s">
        <v>16294</v>
      </c>
      <c r="D191" s="597" t="s">
        <v>13132</v>
      </c>
    </row>
    <row r="192" spans="1:4">
      <c r="A192" s="597" t="s">
        <v>5795</v>
      </c>
      <c r="B192" s="597" t="s">
        <v>18421</v>
      </c>
      <c r="C192" s="597" t="s">
        <v>18436</v>
      </c>
      <c r="D192" s="597" t="s">
        <v>14531</v>
      </c>
    </row>
    <row r="193" spans="1:4">
      <c r="A193" s="597" t="s">
        <v>7252</v>
      </c>
      <c r="B193" s="597" t="s">
        <v>18421</v>
      </c>
      <c r="C193" s="597" t="s">
        <v>16294</v>
      </c>
      <c r="D193" s="597" t="s">
        <v>4498</v>
      </c>
    </row>
    <row r="194" spans="1:4">
      <c r="A194" s="597" t="s">
        <v>14578</v>
      </c>
      <c r="B194" s="597" t="s">
        <v>18421</v>
      </c>
      <c r="C194" s="597" t="s">
        <v>9767</v>
      </c>
      <c r="D194" s="597" t="s">
        <v>12662</v>
      </c>
    </row>
    <row r="195" spans="1:4">
      <c r="A195" s="597" t="s">
        <v>32</v>
      </c>
      <c r="B195" s="597" t="s">
        <v>18421</v>
      </c>
      <c r="C195" s="597" t="s">
        <v>9767</v>
      </c>
      <c r="D195" s="597" t="s">
        <v>15267</v>
      </c>
    </row>
    <row r="196" spans="1:4">
      <c r="A196" s="597" t="s">
        <v>18528</v>
      </c>
      <c r="B196" s="597" t="s">
        <v>18421</v>
      </c>
      <c r="C196" s="597" t="s">
        <v>16294</v>
      </c>
      <c r="D196" s="597" t="s">
        <v>18433</v>
      </c>
    </row>
    <row r="197" spans="1:4">
      <c r="A197" s="597" t="s">
        <v>4658</v>
      </c>
      <c r="B197" s="597" t="s">
        <v>18421</v>
      </c>
      <c r="C197" s="597" t="s">
        <v>16294</v>
      </c>
      <c r="D197" s="597" t="s">
        <v>13132</v>
      </c>
    </row>
    <row r="198" spans="1:4">
      <c r="A198" s="597" t="s">
        <v>12359</v>
      </c>
      <c r="B198" s="597" t="s">
        <v>18421</v>
      </c>
      <c r="C198" s="597" t="s">
        <v>9767</v>
      </c>
      <c r="D198" s="597" t="s">
        <v>12662</v>
      </c>
    </row>
    <row r="199" spans="1:4">
      <c r="A199" s="597" t="s">
        <v>8270</v>
      </c>
      <c r="B199" s="597" t="s">
        <v>18421</v>
      </c>
      <c r="C199" s="597" t="s">
        <v>8086</v>
      </c>
      <c r="D199" s="597" t="s">
        <v>9618</v>
      </c>
    </row>
    <row r="200" spans="1:4">
      <c r="A200" s="597" t="s">
        <v>14249</v>
      </c>
      <c r="B200" s="597" t="s">
        <v>18421</v>
      </c>
      <c r="C200" s="597" t="s">
        <v>9767</v>
      </c>
      <c r="D200" s="597" t="s">
        <v>15267</v>
      </c>
    </row>
    <row r="201" spans="1:4">
      <c r="A201" s="597" t="s">
        <v>18529</v>
      </c>
      <c r="B201" s="597" t="s">
        <v>18421</v>
      </c>
      <c r="C201" s="597" t="s">
        <v>18436</v>
      </c>
      <c r="D201" s="597" t="s">
        <v>3956</v>
      </c>
    </row>
    <row r="202" spans="1:4">
      <c r="A202" s="597" t="s">
        <v>18530</v>
      </c>
      <c r="B202" s="597" t="s">
        <v>18421</v>
      </c>
      <c r="C202" s="597" t="s">
        <v>18330</v>
      </c>
      <c r="D202" s="597" t="s">
        <v>18450</v>
      </c>
    </row>
    <row r="203" spans="1:4">
      <c r="A203" s="597" t="s">
        <v>18531</v>
      </c>
      <c r="B203" s="597" t="s">
        <v>18421</v>
      </c>
      <c r="C203" s="597" t="s">
        <v>18330</v>
      </c>
      <c r="D203" s="597" t="s">
        <v>2104</v>
      </c>
    </row>
    <row r="204" spans="1:4">
      <c r="A204" s="597" t="s">
        <v>9162</v>
      </c>
      <c r="B204" s="597" t="s">
        <v>18421</v>
      </c>
      <c r="C204" s="597" t="s">
        <v>16294</v>
      </c>
      <c r="D204" s="597" t="s">
        <v>6387</v>
      </c>
    </row>
    <row r="205" spans="1:4">
      <c r="A205" s="597" t="s">
        <v>7870</v>
      </c>
      <c r="B205" s="597" t="s">
        <v>18421</v>
      </c>
      <c r="C205" s="597" t="s">
        <v>18436</v>
      </c>
      <c r="D205" s="597" t="s">
        <v>18490</v>
      </c>
    </row>
    <row r="206" spans="1:4">
      <c r="A206" s="597" t="s">
        <v>7466</v>
      </c>
      <c r="B206" s="597" t="s">
        <v>18421</v>
      </c>
      <c r="C206" s="597" t="s">
        <v>18423</v>
      </c>
      <c r="D206" s="597" t="s">
        <v>18424</v>
      </c>
    </row>
    <row r="207" spans="1:4">
      <c r="A207" s="597" t="s">
        <v>18532</v>
      </c>
      <c r="B207" s="597" t="s">
        <v>18421</v>
      </c>
      <c r="C207" s="597" t="s">
        <v>17013</v>
      </c>
      <c r="D207" s="597" t="s">
        <v>18533</v>
      </c>
    </row>
    <row r="208" spans="1:4">
      <c r="A208" s="597" t="s">
        <v>18534</v>
      </c>
      <c r="B208" s="597" t="s">
        <v>18421</v>
      </c>
      <c r="C208" s="597" t="s">
        <v>8086</v>
      </c>
      <c r="D208" s="597" t="s">
        <v>18535</v>
      </c>
    </row>
    <row r="209" spans="1:4">
      <c r="A209" s="597" t="s">
        <v>2547</v>
      </c>
      <c r="B209" s="597" t="s">
        <v>18421</v>
      </c>
      <c r="C209" s="597" t="s">
        <v>9767</v>
      </c>
      <c r="D209" s="597" t="s">
        <v>12866</v>
      </c>
    </row>
    <row r="210" spans="1:4">
      <c r="A210" s="597" t="s">
        <v>18536</v>
      </c>
      <c r="B210" s="597" t="s">
        <v>3904</v>
      </c>
      <c r="C210" s="597" t="s">
        <v>11794</v>
      </c>
      <c r="D210" s="597" t="s">
        <v>11796</v>
      </c>
    </row>
    <row r="211" spans="1:4">
      <c r="A211" s="597" t="s">
        <v>18537</v>
      </c>
      <c r="B211" s="597" t="s">
        <v>18421</v>
      </c>
      <c r="C211" s="597" t="s">
        <v>3994</v>
      </c>
      <c r="D211" s="597" t="s">
        <v>18538</v>
      </c>
    </row>
    <row r="212" spans="1:4">
      <c r="A212" s="597" t="s">
        <v>18539</v>
      </c>
      <c r="B212" s="597" t="s">
        <v>18421</v>
      </c>
      <c r="C212" s="597" t="s">
        <v>18423</v>
      </c>
      <c r="D212" s="597" t="s">
        <v>18136</v>
      </c>
    </row>
    <row r="213" spans="1:4">
      <c r="A213" s="597" t="s">
        <v>4157</v>
      </c>
      <c r="B213" s="597" t="s">
        <v>18421</v>
      </c>
      <c r="C213" s="597" t="s">
        <v>18436</v>
      </c>
      <c r="D213" s="597" t="s">
        <v>14531</v>
      </c>
    </row>
    <row r="214" spans="1:4">
      <c r="A214" s="597" t="s">
        <v>8556</v>
      </c>
      <c r="B214" s="597" t="s">
        <v>18421</v>
      </c>
      <c r="C214" s="597" t="s">
        <v>16294</v>
      </c>
      <c r="D214" s="597" t="s">
        <v>4702</v>
      </c>
    </row>
    <row r="215" spans="1:4">
      <c r="A215" s="597" t="s">
        <v>7932</v>
      </c>
      <c r="B215" s="597" t="s">
        <v>18421</v>
      </c>
      <c r="C215" s="597" t="s">
        <v>8086</v>
      </c>
      <c r="D215" s="597" t="s">
        <v>9618</v>
      </c>
    </row>
    <row r="216" spans="1:4">
      <c r="A216" s="597" t="s">
        <v>8647</v>
      </c>
      <c r="B216" s="597" t="s">
        <v>18421</v>
      </c>
      <c r="C216" s="597" t="s">
        <v>17013</v>
      </c>
      <c r="D216" s="597" t="s">
        <v>8224</v>
      </c>
    </row>
    <row r="217" spans="1:4">
      <c r="A217" s="597" t="s">
        <v>18540</v>
      </c>
      <c r="B217" s="597" t="s">
        <v>18421</v>
      </c>
      <c r="C217" s="597" t="s">
        <v>18330</v>
      </c>
      <c r="D217" s="597" t="s">
        <v>17557</v>
      </c>
    </row>
    <row r="218" spans="1:4">
      <c r="A218" s="597" t="s">
        <v>11723</v>
      </c>
      <c r="B218" s="597" t="s">
        <v>18421</v>
      </c>
      <c r="C218" s="597" t="s">
        <v>9767</v>
      </c>
      <c r="D218" s="597" t="s">
        <v>12662</v>
      </c>
    </row>
    <row r="219" spans="1:4">
      <c r="A219" s="597" t="s">
        <v>17827</v>
      </c>
      <c r="B219" s="597" t="s">
        <v>18421</v>
      </c>
      <c r="C219" s="597" t="s">
        <v>18436</v>
      </c>
      <c r="D219" s="597" t="s">
        <v>1433</v>
      </c>
    </row>
    <row r="220" spans="1:4">
      <c r="A220" s="597" t="s">
        <v>1906</v>
      </c>
      <c r="B220" s="597" t="s">
        <v>18421</v>
      </c>
      <c r="C220" s="597" t="s">
        <v>16294</v>
      </c>
      <c r="D220" s="597" t="s">
        <v>13132</v>
      </c>
    </row>
    <row r="221" spans="1:4">
      <c r="A221" s="597" t="s">
        <v>18541</v>
      </c>
      <c r="B221" s="597" t="s">
        <v>18421</v>
      </c>
      <c r="C221" s="597" t="s">
        <v>18330</v>
      </c>
      <c r="D221" s="597" t="s">
        <v>18450</v>
      </c>
    </row>
    <row r="222" spans="1:4">
      <c r="A222" s="597" t="s">
        <v>16640</v>
      </c>
      <c r="B222" s="597" t="s">
        <v>3904</v>
      </c>
      <c r="C222" s="597" t="s">
        <v>11794</v>
      </c>
      <c r="D222" s="597" t="s">
        <v>11796</v>
      </c>
    </row>
    <row r="223" spans="1:4">
      <c r="A223" s="597" t="s">
        <v>15195</v>
      </c>
      <c r="B223" s="597" t="s">
        <v>18421</v>
      </c>
      <c r="C223" s="597" t="s">
        <v>9767</v>
      </c>
      <c r="D223" s="597" t="s">
        <v>15267</v>
      </c>
    </row>
    <row r="224" spans="1:4">
      <c r="A224" s="597" t="s">
        <v>18542</v>
      </c>
      <c r="B224" s="597" t="s">
        <v>18421</v>
      </c>
      <c r="C224" s="597" t="s">
        <v>16294</v>
      </c>
      <c r="D224" s="597" t="s">
        <v>4702</v>
      </c>
    </row>
    <row r="225" spans="1:4">
      <c r="A225" s="597" t="s">
        <v>18543</v>
      </c>
      <c r="B225" s="597" t="s">
        <v>18421</v>
      </c>
      <c r="C225" s="597" t="s">
        <v>18423</v>
      </c>
      <c r="D225" s="597" t="s">
        <v>18136</v>
      </c>
    </row>
    <row r="226" spans="1:4">
      <c r="A226" s="597" t="s">
        <v>4944</v>
      </c>
      <c r="B226" s="597" t="s">
        <v>18421</v>
      </c>
      <c r="C226" s="597" t="s">
        <v>16294</v>
      </c>
      <c r="D226" s="597" t="s">
        <v>4498</v>
      </c>
    </row>
    <row r="227" spans="1:4">
      <c r="A227" s="597" t="s">
        <v>18544</v>
      </c>
      <c r="B227" s="597" t="s">
        <v>18421</v>
      </c>
      <c r="C227" s="597" t="s">
        <v>16294</v>
      </c>
      <c r="D227" s="597" t="s">
        <v>6387</v>
      </c>
    </row>
    <row r="228" spans="1:4">
      <c r="A228" s="597" t="s">
        <v>14435</v>
      </c>
      <c r="B228" s="597" t="s">
        <v>18421</v>
      </c>
      <c r="C228" s="597" t="s">
        <v>9767</v>
      </c>
      <c r="D228" s="597" t="s">
        <v>12662</v>
      </c>
    </row>
    <row r="229" spans="1:4">
      <c r="A229" s="597" t="s">
        <v>15172</v>
      </c>
      <c r="B229" s="597" t="s">
        <v>3904</v>
      </c>
      <c r="C229" s="597" t="s">
        <v>11794</v>
      </c>
      <c r="D229" s="597" t="s">
        <v>11796</v>
      </c>
    </row>
    <row r="230" spans="1:4">
      <c r="A230" s="597" t="s">
        <v>14634</v>
      </c>
      <c r="B230" s="597" t="s">
        <v>18421</v>
      </c>
      <c r="C230" s="597" t="s">
        <v>9767</v>
      </c>
      <c r="D230" s="597" t="s">
        <v>12662</v>
      </c>
    </row>
    <row r="231" spans="1:4">
      <c r="A231" s="597" t="s">
        <v>15316</v>
      </c>
      <c r="B231" s="597" t="s">
        <v>18421</v>
      </c>
      <c r="C231" s="597" t="s">
        <v>16294</v>
      </c>
      <c r="D231" s="597" t="s">
        <v>13132</v>
      </c>
    </row>
    <row r="232" spans="1:4">
      <c r="A232" s="597" t="s">
        <v>9358</v>
      </c>
      <c r="B232" s="597" t="s">
        <v>18421</v>
      </c>
      <c r="C232" s="597" t="s">
        <v>3994</v>
      </c>
      <c r="D232" s="597" t="s">
        <v>16442</v>
      </c>
    </row>
    <row r="233" spans="1:4">
      <c r="A233" s="597" t="s">
        <v>18545</v>
      </c>
      <c r="B233" s="597" t="s">
        <v>18421</v>
      </c>
      <c r="C233" s="597" t="s">
        <v>3994</v>
      </c>
      <c r="D233" s="597" t="s">
        <v>18538</v>
      </c>
    </row>
    <row r="234" spans="1:4">
      <c r="A234" s="597" t="s">
        <v>12127</v>
      </c>
      <c r="B234" s="597" t="s">
        <v>18421</v>
      </c>
      <c r="C234" s="597" t="s">
        <v>8086</v>
      </c>
      <c r="D234" s="597" t="s">
        <v>18516</v>
      </c>
    </row>
    <row r="235" spans="1:4">
      <c r="A235" s="597" t="s">
        <v>18546</v>
      </c>
      <c r="B235" s="597" t="s">
        <v>18421</v>
      </c>
      <c r="C235" s="597" t="s">
        <v>16294</v>
      </c>
      <c r="D235" s="597" t="s">
        <v>4498</v>
      </c>
    </row>
    <row r="236" spans="1:4">
      <c r="A236" s="597" t="s">
        <v>14100</v>
      </c>
      <c r="B236" s="597" t="s">
        <v>18421</v>
      </c>
      <c r="C236" s="597" t="s">
        <v>18436</v>
      </c>
      <c r="D236" s="597" t="s">
        <v>3956</v>
      </c>
    </row>
    <row r="237" spans="1:4">
      <c r="A237" s="597" t="s">
        <v>18547</v>
      </c>
      <c r="B237" s="597" t="s">
        <v>18421</v>
      </c>
      <c r="C237" s="597" t="s">
        <v>18436</v>
      </c>
      <c r="D237" s="597" t="s">
        <v>18462</v>
      </c>
    </row>
    <row r="238" spans="1:4">
      <c r="A238" s="597" t="s">
        <v>18548</v>
      </c>
      <c r="B238" s="597" t="s">
        <v>18421</v>
      </c>
      <c r="C238" s="597" t="s">
        <v>9767</v>
      </c>
      <c r="D238" s="597" t="s">
        <v>10414</v>
      </c>
    </row>
    <row r="239" spans="1:4">
      <c r="A239" s="597" t="s">
        <v>18549</v>
      </c>
      <c r="B239" s="597" t="s">
        <v>18421</v>
      </c>
      <c r="C239" s="597" t="s">
        <v>16294</v>
      </c>
      <c r="D239" s="597" t="s">
        <v>6387</v>
      </c>
    </row>
    <row r="240" spans="1:4">
      <c r="A240" s="597" t="s">
        <v>18550</v>
      </c>
      <c r="B240" s="597" t="s">
        <v>18421</v>
      </c>
      <c r="C240" s="597" t="s">
        <v>18436</v>
      </c>
      <c r="D240" s="597" t="s">
        <v>18462</v>
      </c>
    </row>
    <row r="241" spans="1:4">
      <c r="A241" s="597" t="s">
        <v>6961</v>
      </c>
      <c r="B241" s="597" t="s">
        <v>18421</v>
      </c>
      <c r="C241" s="597" t="s">
        <v>9767</v>
      </c>
      <c r="D241" s="597" t="s">
        <v>15267</v>
      </c>
    </row>
    <row r="242" spans="1:4">
      <c r="A242" s="597" t="s">
        <v>11174</v>
      </c>
      <c r="B242" s="597" t="s">
        <v>18421</v>
      </c>
      <c r="C242" s="597" t="s">
        <v>18436</v>
      </c>
      <c r="D242" s="597" t="s">
        <v>1433</v>
      </c>
    </row>
    <row r="243" spans="1:4">
      <c r="A243" s="597" t="s">
        <v>11128</v>
      </c>
      <c r="B243" s="597" t="s">
        <v>18421</v>
      </c>
      <c r="C243" s="597" t="s">
        <v>16294</v>
      </c>
      <c r="D243" s="597" t="s">
        <v>6387</v>
      </c>
    </row>
    <row r="244" spans="1:4">
      <c r="A244" s="597" t="s">
        <v>13920</v>
      </c>
      <c r="B244" s="597" t="s">
        <v>18421</v>
      </c>
      <c r="C244" s="597" t="s">
        <v>17013</v>
      </c>
      <c r="D244" s="597" t="s">
        <v>18533</v>
      </c>
    </row>
    <row r="245" spans="1:4">
      <c r="A245" s="597" t="s">
        <v>18551</v>
      </c>
      <c r="B245" s="597" t="s">
        <v>18421</v>
      </c>
      <c r="C245" s="597" t="s">
        <v>18330</v>
      </c>
      <c r="D245" s="597" t="s">
        <v>17557</v>
      </c>
    </row>
    <row r="246" spans="1:4">
      <c r="A246" s="597" t="s">
        <v>17659</v>
      </c>
      <c r="B246" s="597" t="s">
        <v>18421</v>
      </c>
      <c r="C246" s="597" t="s">
        <v>18436</v>
      </c>
      <c r="D246" s="597" t="s">
        <v>10414</v>
      </c>
    </row>
    <row r="247" spans="1:4">
      <c r="A247" s="597" t="s">
        <v>5003</v>
      </c>
      <c r="B247" s="597" t="s">
        <v>18421</v>
      </c>
      <c r="C247" s="597" t="s">
        <v>18330</v>
      </c>
      <c r="D247" s="597" t="s">
        <v>18450</v>
      </c>
    </row>
    <row r="248" spans="1:4">
      <c r="A248" s="597" t="s">
        <v>18552</v>
      </c>
      <c r="B248" s="597" t="s">
        <v>18421</v>
      </c>
      <c r="C248" s="597" t="s">
        <v>17013</v>
      </c>
      <c r="D248" s="597" t="s">
        <v>8224</v>
      </c>
    </row>
    <row r="249" spans="1:4">
      <c r="A249" s="597" t="s">
        <v>18307</v>
      </c>
      <c r="B249" s="597" t="s">
        <v>18421</v>
      </c>
      <c r="C249" s="597" t="s">
        <v>18436</v>
      </c>
      <c r="D249" s="597" t="s">
        <v>3956</v>
      </c>
    </row>
    <row r="250" spans="1:4">
      <c r="A250" s="597" t="s">
        <v>11908</v>
      </c>
      <c r="B250" s="597" t="s">
        <v>18421</v>
      </c>
      <c r="C250" s="597" t="s">
        <v>8086</v>
      </c>
      <c r="D250" s="597" t="s">
        <v>18466</v>
      </c>
    </row>
    <row r="251" spans="1:4">
      <c r="A251" s="597" t="s">
        <v>921</v>
      </c>
      <c r="B251" s="597" t="s">
        <v>18421</v>
      </c>
      <c r="C251" s="597" t="s">
        <v>17013</v>
      </c>
      <c r="D251" s="597" t="s">
        <v>10414</v>
      </c>
    </row>
    <row r="252" spans="1:4">
      <c r="A252" s="597" t="s">
        <v>18553</v>
      </c>
      <c r="B252" s="597" t="s">
        <v>18421</v>
      </c>
      <c r="C252" s="597" t="s">
        <v>3994</v>
      </c>
      <c r="D252" s="597" t="s">
        <v>16342</v>
      </c>
    </row>
    <row r="253" spans="1:4">
      <c r="A253" s="597" t="s">
        <v>18555</v>
      </c>
      <c r="B253" s="597" t="s">
        <v>18421</v>
      </c>
      <c r="C253" s="597" t="s">
        <v>18330</v>
      </c>
      <c r="D253" s="597" t="s">
        <v>17557</v>
      </c>
    </row>
    <row r="254" spans="1:4">
      <c r="A254" s="597" t="s">
        <v>2159</v>
      </c>
      <c r="B254" s="597" t="s">
        <v>18421</v>
      </c>
      <c r="C254" s="597" t="s">
        <v>3994</v>
      </c>
      <c r="D254" s="597" t="s">
        <v>15858</v>
      </c>
    </row>
    <row r="255" spans="1:4">
      <c r="A255" s="597" t="s">
        <v>12180</v>
      </c>
      <c r="B255" s="597" t="s">
        <v>18421</v>
      </c>
      <c r="C255" s="597" t="s">
        <v>11794</v>
      </c>
      <c r="D255" s="597" t="s">
        <v>11796</v>
      </c>
    </row>
    <row r="256" spans="1:4">
      <c r="A256" s="597" t="s">
        <v>7537</v>
      </c>
      <c r="B256" s="597" t="s">
        <v>18421</v>
      </c>
      <c r="C256" s="597" t="s">
        <v>16294</v>
      </c>
      <c r="D256" s="597" t="s">
        <v>4702</v>
      </c>
    </row>
    <row r="257" spans="1:4">
      <c r="A257" s="597" t="s">
        <v>7295</v>
      </c>
      <c r="B257" s="597" t="s">
        <v>18421</v>
      </c>
      <c r="C257" s="597" t="s">
        <v>18426</v>
      </c>
      <c r="D257" s="597" t="s">
        <v>12763</v>
      </c>
    </row>
    <row r="258" spans="1:4">
      <c r="A258" s="597" t="s">
        <v>18556</v>
      </c>
      <c r="B258" s="597" t="s">
        <v>18421</v>
      </c>
      <c r="C258" s="597" t="s">
        <v>16294</v>
      </c>
      <c r="D258" s="597" t="s">
        <v>18433</v>
      </c>
    </row>
    <row r="259" spans="1:4">
      <c r="A259" s="597" t="s">
        <v>12339</v>
      </c>
      <c r="B259" s="597" t="s">
        <v>18421</v>
      </c>
      <c r="C259" s="597" t="s">
        <v>16294</v>
      </c>
      <c r="D259" s="597" t="s">
        <v>6387</v>
      </c>
    </row>
    <row r="260" spans="1:4">
      <c r="A260" s="597" t="s">
        <v>16157</v>
      </c>
      <c r="B260" s="597" t="s">
        <v>18421</v>
      </c>
      <c r="C260" s="597" t="s">
        <v>16294</v>
      </c>
      <c r="D260" s="597" t="s">
        <v>4498</v>
      </c>
    </row>
    <row r="261" spans="1:4">
      <c r="A261" s="597" t="s">
        <v>18557</v>
      </c>
      <c r="B261" s="597" t="s">
        <v>18421</v>
      </c>
      <c r="C261" s="597" t="s">
        <v>9767</v>
      </c>
      <c r="D261" s="597" t="s">
        <v>12866</v>
      </c>
    </row>
    <row r="262" spans="1:4">
      <c r="A262" s="597" t="s">
        <v>10228</v>
      </c>
      <c r="B262" s="597" t="s">
        <v>18421</v>
      </c>
      <c r="C262" s="597" t="s">
        <v>17013</v>
      </c>
      <c r="D262" s="597" t="s">
        <v>8224</v>
      </c>
    </row>
    <row r="263" spans="1:4">
      <c r="A263" s="597" t="s">
        <v>12292</v>
      </c>
      <c r="B263" s="597" t="s">
        <v>18421</v>
      </c>
      <c r="C263" s="597" t="s">
        <v>16294</v>
      </c>
      <c r="D263" s="597" t="s">
        <v>13132</v>
      </c>
    </row>
    <row r="264" spans="1:4">
      <c r="A264" s="597" t="s">
        <v>16184</v>
      </c>
      <c r="B264" s="597" t="s">
        <v>18421</v>
      </c>
      <c r="C264" s="597" t="s">
        <v>18436</v>
      </c>
      <c r="D264" s="597" t="s">
        <v>10210</v>
      </c>
    </row>
    <row r="265" spans="1:4">
      <c r="A265" s="597" t="s">
        <v>14024</v>
      </c>
      <c r="B265" s="597" t="s">
        <v>18421</v>
      </c>
      <c r="C265" s="597" t="s">
        <v>16294</v>
      </c>
      <c r="D265" s="597" t="s">
        <v>4498</v>
      </c>
    </row>
    <row r="266" spans="1:4">
      <c r="A266" s="597" t="s">
        <v>12737</v>
      </c>
      <c r="B266" s="597" t="s">
        <v>18421</v>
      </c>
      <c r="C266" s="597" t="s">
        <v>18436</v>
      </c>
      <c r="D266" s="597" t="s">
        <v>10210</v>
      </c>
    </row>
    <row r="267" spans="1:4">
      <c r="A267" s="597" t="s">
        <v>11291</v>
      </c>
      <c r="B267" s="597" t="s">
        <v>18421</v>
      </c>
      <c r="C267" s="597" t="s">
        <v>17013</v>
      </c>
      <c r="D267" s="597" t="s">
        <v>18447</v>
      </c>
    </row>
    <row r="268" spans="1:4">
      <c r="A268" s="597" t="s">
        <v>4741</v>
      </c>
      <c r="B268" s="597" t="s">
        <v>18421</v>
      </c>
      <c r="C268" s="597" t="s">
        <v>18436</v>
      </c>
      <c r="D268" s="597" t="s">
        <v>3956</v>
      </c>
    </row>
    <row r="269" spans="1:4">
      <c r="A269" s="597" t="s">
        <v>18558</v>
      </c>
      <c r="B269" s="597" t="s">
        <v>18421</v>
      </c>
      <c r="C269" s="597" t="s">
        <v>16294</v>
      </c>
      <c r="D269" s="597" t="s">
        <v>4498</v>
      </c>
    </row>
    <row r="270" spans="1:4">
      <c r="A270" s="597" t="s">
        <v>7745</v>
      </c>
      <c r="B270" s="597" t="s">
        <v>18421</v>
      </c>
      <c r="C270" s="597" t="s">
        <v>12016</v>
      </c>
      <c r="D270" s="597" t="s">
        <v>16776</v>
      </c>
    </row>
    <row r="271" spans="1:4">
      <c r="A271" s="597" t="s">
        <v>11295</v>
      </c>
      <c r="B271" s="597" t="s">
        <v>18421</v>
      </c>
      <c r="C271" s="597" t="s">
        <v>18426</v>
      </c>
      <c r="D271" s="597" t="s">
        <v>10414</v>
      </c>
    </row>
    <row r="272" spans="1:4">
      <c r="A272" s="597" t="s">
        <v>18559</v>
      </c>
      <c r="B272" s="597" t="s">
        <v>18421</v>
      </c>
      <c r="C272" s="597" t="s">
        <v>18436</v>
      </c>
      <c r="D272" s="597" t="s">
        <v>3956</v>
      </c>
    </row>
    <row r="273" spans="1:4">
      <c r="A273" s="597" t="s">
        <v>13058</v>
      </c>
      <c r="B273" s="597" t="s">
        <v>18421</v>
      </c>
      <c r="C273" s="597" t="s">
        <v>18426</v>
      </c>
      <c r="D273" s="597" t="s">
        <v>12763</v>
      </c>
    </row>
    <row r="274" spans="1:4">
      <c r="A274" s="597" t="s">
        <v>18560</v>
      </c>
      <c r="B274" s="597" t="s">
        <v>18421</v>
      </c>
      <c r="C274" s="597" t="s">
        <v>18436</v>
      </c>
      <c r="D274" s="597" t="s">
        <v>3956</v>
      </c>
    </row>
    <row r="275" spans="1:4">
      <c r="A275" s="597" t="s">
        <v>18561</v>
      </c>
      <c r="B275" s="597" t="s">
        <v>18421</v>
      </c>
      <c r="C275" s="597" t="s">
        <v>8086</v>
      </c>
      <c r="D275" s="597" t="s">
        <v>18516</v>
      </c>
    </row>
    <row r="276" spans="1:4">
      <c r="A276" s="597" t="s">
        <v>2420</v>
      </c>
      <c r="B276" s="597" t="s">
        <v>18421</v>
      </c>
      <c r="C276" s="597" t="s">
        <v>9767</v>
      </c>
      <c r="D276" s="597" t="s">
        <v>15267</v>
      </c>
    </row>
    <row r="277" spans="1:4">
      <c r="A277" s="597" t="s">
        <v>11286</v>
      </c>
      <c r="B277" s="597" t="s">
        <v>18421</v>
      </c>
      <c r="C277" s="597" t="s">
        <v>16294</v>
      </c>
      <c r="D277" s="597" t="s">
        <v>18433</v>
      </c>
    </row>
    <row r="278" spans="1:4">
      <c r="A278" s="597" t="s">
        <v>18562</v>
      </c>
      <c r="B278" s="597" t="s">
        <v>18421</v>
      </c>
      <c r="C278" s="597" t="s">
        <v>18330</v>
      </c>
      <c r="D278" s="597" t="s">
        <v>17557</v>
      </c>
    </row>
    <row r="279" spans="1:4">
      <c r="A279" s="597" t="s">
        <v>1353</v>
      </c>
      <c r="B279" s="597" t="s">
        <v>18421</v>
      </c>
      <c r="C279" s="597" t="s">
        <v>16294</v>
      </c>
      <c r="D279" s="597" t="s">
        <v>13132</v>
      </c>
    </row>
    <row r="280" spans="1:4">
      <c r="A280" s="597" t="s">
        <v>18564</v>
      </c>
      <c r="B280" s="597" t="s">
        <v>18421</v>
      </c>
      <c r="C280" s="597" t="s">
        <v>18436</v>
      </c>
      <c r="D280" s="597" t="s">
        <v>7708</v>
      </c>
    </row>
    <row r="281" spans="1:4">
      <c r="A281" s="597" t="s">
        <v>16791</v>
      </c>
      <c r="B281" s="597" t="s">
        <v>18421</v>
      </c>
      <c r="C281" s="597" t="s">
        <v>16294</v>
      </c>
      <c r="D281" s="597" t="s">
        <v>4702</v>
      </c>
    </row>
    <row r="282" spans="1:4">
      <c r="A282" s="597" t="s">
        <v>17911</v>
      </c>
      <c r="B282" s="597" t="s">
        <v>18421</v>
      </c>
      <c r="C282" s="597" t="s">
        <v>12016</v>
      </c>
      <c r="D282" s="597" t="s">
        <v>10414</v>
      </c>
    </row>
    <row r="283" spans="1:4">
      <c r="A283" s="597" t="s">
        <v>5448</v>
      </c>
      <c r="B283" s="597" t="s">
        <v>18421</v>
      </c>
      <c r="C283" s="597" t="s">
        <v>18436</v>
      </c>
      <c r="D283" s="597" t="s">
        <v>18462</v>
      </c>
    </row>
    <row r="284" spans="1:4">
      <c r="A284" s="597" t="s">
        <v>18565</v>
      </c>
      <c r="B284" s="597" t="s">
        <v>18421</v>
      </c>
      <c r="C284" s="597" t="s">
        <v>18436</v>
      </c>
      <c r="D284" s="597" t="s">
        <v>10210</v>
      </c>
    </row>
    <row r="285" spans="1:4">
      <c r="A285" s="597" t="s">
        <v>8038</v>
      </c>
      <c r="B285" s="597" t="s">
        <v>18421</v>
      </c>
      <c r="C285" s="597" t="s">
        <v>18423</v>
      </c>
      <c r="D285" s="597" t="s">
        <v>9310</v>
      </c>
    </row>
    <row r="286" spans="1:4">
      <c r="A286" s="597" t="s">
        <v>13615</v>
      </c>
      <c r="B286" s="597" t="s">
        <v>18421</v>
      </c>
      <c r="C286" s="597" t="s">
        <v>18330</v>
      </c>
      <c r="D286" s="597" t="s">
        <v>10414</v>
      </c>
    </row>
    <row r="287" spans="1:4">
      <c r="A287" s="597" t="s">
        <v>14089</v>
      </c>
      <c r="B287" s="597" t="s">
        <v>18421</v>
      </c>
      <c r="C287" s="597" t="s">
        <v>18436</v>
      </c>
      <c r="D287" s="597" t="s">
        <v>18462</v>
      </c>
    </row>
    <row r="288" spans="1:4">
      <c r="A288" s="597" t="s">
        <v>13780</v>
      </c>
      <c r="B288" s="597" t="s">
        <v>18421</v>
      </c>
      <c r="C288" s="597" t="s">
        <v>16294</v>
      </c>
      <c r="D288" s="597" t="s">
        <v>13132</v>
      </c>
    </row>
    <row r="289" spans="1:4">
      <c r="A289" s="597" t="s">
        <v>18566</v>
      </c>
      <c r="B289" s="597" t="s">
        <v>18421</v>
      </c>
      <c r="C289" s="597" t="s">
        <v>18436</v>
      </c>
      <c r="D289" s="597" t="s">
        <v>14531</v>
      </c>
    </row>
    <row r="290" spans="1:4">
      <c r="A290" s="597" t="s">
        <v>18567</v>
      </c>
      <c r="B290" s="597" t="s">
        <v>18421</v>
      </c>
      <c r="C290" s="597" t="s">
        <v>18426</v>
      </c>
      <c r="D290" s="597" t="s">
        <v>12763</v>
      </c>
    </row>
    <row r="291" spans="1:4">
      <c r="A291" s="597" t="s">
        <v>12167</v>
      </c>
      <c r="B291" s="597" t="s">
        <v>18421</v>
      </c>
      <c r="C291" s="597" t="s">
        <v>18436</v>
      </c>
      <c r="D291" s="597" t="s">
        <v>16603</v>
      </c>
    </row>
    <row r="292" spans="1:4">
      <c r="A292" s="597" t="s">
        <v>18568</v>
      </c>
      <c r="B292" s="597" t="s">
        <v>18421</v>
      </c>
      <c r="C292" s="597" t="s">
        <v>9767</v>
      </c>
      <c r="D292" s="597" t="s">
        <v>18439</v>
      </c>
    </row>
    <row r="293" spans="1:4">
      <c r="A293" s="597" t="s">
        <v>14058</v>
      </c>
      <c r="B293" s="597" t="s">
        <v>18421</v>
      </c>
      <c r="C293" s="597" t="s">
        <v>16294</v>
      </c>
      <c r="D293" s="597" t="s">
        <v>4702</v>
      </c>
    </row>
    <row r="294" spans="1:4">
      <c r="A294" s="597" t="s">
        <v>18569</v>
      </c>
      <c r="B294" s="597" t="s">
        <v>18421</v>
      </c>
      <c r="C294" s="597" t="s">
        <v>17013</v>
      </c>
      <c r="D294" s="597" t="s">
        <v>8224</v>
      </c>
    </row>
    <row r="295" spans="1:4">
      <c r="A295" s="597" t="s">
        <v>16858</v>
      </c>
      <c r="B295" s="597" t="s">
        <v>18421</v>
      </c>
      <c r="C295" s="597" t="s">
        <v>16294</v>
      </c>
      <c r="D295" s="597" t="s">
        <v>6382</v>
      </c>
    </row>
    <row r="296" spans="1:4">
      <c r="A296" s="597" t="s">
        <v>18570</v>
      </c>
      <c r="B296" s="597" t="s">
        <v>18421</v>
      </c>
      <c r="C296" s="597" t="s">
        <v>16294</v>
      </c>
      <c r="D296" s="597" t="s">
        <v>4498</v>
      </c>
    </row>
    <row r="297" spans="1:4">
      <c r="A297" s="597" t="s">
        <v>13723</v>
      </c>
      <c r="B297" s="597" t="s">
        <v>18421</v>
      </c>
      <c r="C297" s="597" t="s">
        <v>9767</v>
      </c>
      <c r="D297" s="597" t="s">
        <v>4430</v>
      </c>
    </row>
    <row r="298" spans="1:4">
      <c r="A298" s="597" t="s">
        <v>16832</v>
      </c>
      <c r="B298" s="597" t="s">
        <v>18421</v>
      </c>
      <c r="C298" s="597" t="s">
        <v>16294</v>
      </c>
      <c r="D298" s="597" t="s">
        <v>18433</v>
      </c>
    </row>
    <row r="299" spans="1:4">
      <c r="A299" s="597" t="s">
        <v>18571</v>
      </c>
      <c r="B299" s="597" t="s">
        <v>18421</v>
      </c>
      <c r="C299" s="597" t="s">
        <v>3994</v>
      </c>
      <c r="D299" s="597" t="s">
        <v>18538</v>
      </c>
    </row>
    <row r="300" spans="1:4">
      <c r="A300" s="597" t="s">
        <v>18572</v>
      </c>
      <c r="B300" s="597" t="s">
        <v>18421</v>
      </c>
      <c r="C300" s="597" t="s">
        <v>16294</v>
      </c>
      <c r="D300" s="597" t="s">
        <v>4498</v>
      </c>
    </row>
    <row r="301" spans="1:4">
      <c r="A301" s="597" t="s">
        <v>18573</v>
      </c>
      <c r="B301" s="597" t="s">
        <v>18421</v>
      </c>
      <c r="C301" s="597" t="s">
        <v>16294</v>
      </c>
      <c r="D301" s="597" t="s">
        <v>13132</v>
      </c>
    </row>
    <row r="302" spans="1:4">
      <c r="A302" s="597" t="s">
        <v>5706</v>
      </c>
      <c r="B302" s="597" t="s">
        <v>18421</v>
      </c>
      <c r="C302" s="597" t="s">
        <v>16294</v>
      </c>
      <c r="D302" s="597" t="s">
        <v>4498</v>
      </c>
    </row>
    <row r="303" spans="1:4">
      <c r="A303" s="597" t="s">
        <v>15311</v>
      </c>
      <c r="B303" s="597" t="s">
        <v>18421</v>
      </c>
      <c r="C303" s="597" t="s">
        <v>18436</v>
      </c>
      <c r="D303" s="597" t="s">
        <v>3956</v>
      </c>
    </row>
    <row r="304" spans="1:4">
      <c r="A304" s="597" t="s">
        <v>18575</v>
      </c>
      <c r="B304" s="597" t="s">
        <v>18421</v>
      </c>
      <c r="C304" s="597" t="s">
        <v>11794</v>
      </c>
      <c r="D304" s="597" t="s">
        <v>18576</v>
      </c>
    </row>
    <row r="305" spans="1:4">
      <c r="A305" s="597" t="s">
        <v>17079</v>
      </c>
      <c r="B305" s="597" t="s">
        <v>18421</v>
      </c>
      <c r="C305" s="597" t="s">
        <v>16294</v>
      </c>
      <c r="D305" s="597" t="s">
        <v>18433</v>
      </c>
    </row>
    <row r="306" spans="1:4">
      <c r="A306" s="597" t="s">
        <v>18579</v>
      </c>
      <c r="B306" s="597" t="s">
        <v>18421</v>
      </c>
      <c r="C306" s="597" t="s">
        <v>9767</v>
      </c>
      <c r="D306" s="597" t="s">
        <v>12662</v>
      </c>
    </row>
    <row r="307" spans="1:4">
      <c r="A307" s="597" t="s">
        <v>7541</v>
      </c>
      <c r="B307" s="597" t="s">
        <v>18421</v>
      </c>
      <c r="C307" s="597" t="s">
        <v>9767</v>
      </c>
      <c r="D307" s="597" t="s">
        <v>15267</v>
      </c>
    </row>
    <row r="308" spans="1:4">
      <c r="A308" s="597" t="s">
        <v>13707</v>
      </c>
      <c r="B308" s="597" t="s">
        <v>18421</v>
      </c>
      <c r="C308" s="597" t="s">
        <v>8754</v>
      </c>
      <c r="D308" s="597" t="s">
        <v>18442</v>
      </c>
    </row>
    <row r="309" spans="1:4">
      <c r="A309" s="597" t="s">
        <v>9200</v>
      </c>
      <c r="B309" s="597" t="s">
        <v>18421</v>
      </c>
      <c r="C309" s="597" t="s">
        <v>16294</v>
      </c>
      <c r="D309" s="597" t="s">
        <v>6387</v>
      </c>
    </row>
    <row r="310" spans="1:4">
      <c r="A310" s="597" t="s">
        <v>18580</v>
      </c>
      <c r="B310" s="597" t="s">
        <v>18421</v>
      </c>
      <c r="C310" s="597" t="s">
        <v>16294</v>
      </c>
      <c r="D310" s="597" t="s">
        <v>4498</v>
      </c>
    </row>
    <row r="311" spans="1:4">
      <c r="A311" s="597" t="s">
        <v>4862</v>
      </c>
      <c r="B311" s="597" t="s">
        <v>18421</v>
      </c>
      <c r="C311" s="597" t="s">
        <v>16294</v>
      </c>
      <c r="D311" s="597" t="s">
        <v>6387</v>
      </c>
    </row>
    <row r="312" spans="1:4">
      <c r="A312" s="597" t="s">
        <v>1854</v>
      </c>
      <c r="B312" s="597" t="s">
        <v>18421</v>
      </c>
      <c r="C312" s="597" t="s">
        <v>18436</v>
      </c>
      <c r="D312" s="597" t="s">
        <v>10414</v>
      </c>
    </row>
    <row r="313" spans="1:4">
      <c r="A313" s="597" t="s">
        <v>18581</v>
      </c>
      <c r="B313" s="597" t="s">
        <v>18421</v>
      </c>
      <c r="C313" s="597" t="s">
        <v>16294</v>
      </c>
      <c r="D313" s="597" t="s">
        <v>6387</v>
      </c>
    </row>
    <row r="314" spans="1:4">
      <c r="A314" s="597" t="s">
        <v>5101</v>
      </c>
      <c r="B314" s="597" t="s">
        <v>18421</v>
      </c>
      <c r="C314" s="597" t="s">
        <v>18330</v>
      </c>
      <c r="D314" s="597" t="s">
        <v>10414</v>
      </c>
    </row>
    <row r="315" spans="1:4">
      <c r="A315" s="597" t="s">
        <v>9863</v>
      </c>
      <c r="B315" s="597" t="s">
        <v>18421</v>
      </c>
      <c r="C315" s="597" t="s">
        <v>16294</v>
      </c>
      <c r="D315" s="597" t="s">
        <v>18433</v>
      </c>
    </row>
    <row r="316" spans="1:4">
      <c r="A316" s="597" t="s">
        <v>37</v>
      </c>
      <c r="B316" s="597" t="s">
        <v>18421</v>
      </c>
      <c r="C316" s="597" t="s">
        <v>3994</v>
      </c>
      <c r="D316" s="597" t="s">
        <v>16442</v>
      </c>
    </row>
    <row r="317" spans="1:4">
      <c r="A317" s="597" t="s">
        <v>17573</v>
      </c>
      <c r="B317" s="597" t="s">
        <v>18421</v>
      </c>
      <c r="C317" s="597" t="s">
        <v>18436</v>
      </c>
      <c r="D317" s="597" t="s">
        <v>3956</v>
      </c>
    </row>
    <row r="318" spans="1:4">
      <c r="A318" s="597" t="s">
        <v>6687</v>
      </c>
      <c r="B318" s="597" t="s">
        <v>18421</v>
      </c>
      <c r="C318" s="597" t="s">
        <v>18423</v>
      </c>
      <c r="D318" s="597" t="s">
        <v>18424</v>
      </c>
    </row>
    <row r="319" spans="1:4">
      <c r="A319" s="597" t="s">
        <v>18063</v>
      </c>
      <c r="B319" s="597" t="s">
        <v>18421</v>
      </c>
      <c r="C319" s="597" t="s">
        <v>18426</v>
      </c>
      <c r="D319" s="597" t="s">
        <v>12763</v>
      </c>
    </row>
    <row r="320" spans="1:4">
      <c r="A320" s="597" t="s">
        <v>15334</v>
      </c>
      <c r="B320" s="597" t="s">
        <v>18421</v>
      </c>
      <c r="C320" s="597" t="s">
        <v>18436</v>
      </c>
      <c r="D320" s="597" t="s">
        <v>18462</v>
      </c>
    </row>
    <row r="321" spans="1:4">
      <c r="A321" s="597" t="s">
        <v>11829</v>
      </c>
      <c r="B321" s="597" t="s">
        <v>18421</v>
      </c>
      <c r="C321" s="597" t="s">
        <v>18330</v>
      </c>
      <c r="D321" s="597" t="s">
        <v>18450</v>
      </c>
    </row>
    <row r="322" spans="1:4">
      <c r="A322" s="597" t="s">
        <v>6085</v>
      </c>
      <c r="B322" s="597" t="s">
        <v>18421</v>
      </c>
      <c r="C322" s="597" t="s">
        <v>3994</v>
      </c>
      <c r="D322" s="597" t="s">
        <v>16342</v>
      </c>
    </row>
    <row r="323" spans="1:4">
      <c r="A323" s="597" t="s">
        <v>14635</v>
      </c>
      <c r="B323" s="597" t="s">
        <v>18421</v>
      </c>
      <c r="C323" s="597" t="s">
        <v>11794</v>
      </c>
      <c r="D323" s="597" t="s">
        <v>18576</v>
      </c>
    </row>
    <row r="324" spans="1:4">
      <c r="A324" s="597" t="s">
        <v>18582</v>
      </c>
      <c r="B324" s="597" t="s">
        <v>18421</v>
      </c>
      <c r="C324" s="597" t="s">
        <v>16294</v>
      </c>
      <c r="D324" s="597" t="s">
        <v>18433</v>
      </c>
    </row>
    <row r="325" spans="1:4">
      <c r="A325" s="597" t="s">
        <v>18583</v>
      </c>
      <c r="B325" s="597" t="s">
        <v>18421</v>
      </c>
      <c r="C325" s="597" t="s">
        <v>18423</v>
      </c>
      <c r="D325" s="597" t="s">
        <v>18424</v>
      </c>
    </row>
    <row r="326" spans="1:4">
      <c r="A326" s="597" t="s">
        <v>6943</v>
      </c>
      <c r="B326" s="597" t="s">
        <v>18421</v>
      </c>
      <c r="C326" s="597" t="s">
        <v>16294</v>
      </c>
      <c r="D326" s="597" t="s">
        <v>6387</v>
      </c>
    </row>
    <row r="327" spans="1:4">
      <c r="A327" s="597" t="s">
        <v>17857</v>
      </c>
      <c r="B327" s="597" t="s">
        <v>18421</v>
      </c>
      <c r="C327" s="597" t="s">
        <v>16294</v>
      </c>
      <c r="D327" s="597" t="s">
        <v>4498</v>
      </c>
    </row>
    <row r="328" spans="1:4">
      <c r="A328" s="597" t="s">
        <v>8109</v>
      </c>
      <c r="B328" s="597" t="s">
        <v>18421</v>
      </c>
      <c r="C328" s="597" t="s">
        <v>17013</v>
      </c>
      <c r="D328" s="597" t="s">
        <v>10414</v>
      </c>
    </row>
    <row r="329" spans="1:4">
      <c r="A329" s="597" t="s">
        <v>6530</v>
      </c>
      <c r="B329" s="597" t="s">
        <v>18421</v>
      </c>
      <c r="C329" s="597" t="s">
        <v>18330</v>
      </c>
      <c r="D329" s="597" t="s">
        <v>18450</v>
      </c>
    </row>
    <row r="330" spans="1:4">
      <c r="A330" s="597" t="s">
        <v>18584</v>
      </c>
      <c r="B330" s="597" t="s">
        <v>18421</v>
      </c>
      <c r="C330" s="597" t="s">
        <v>16294</v>
      </c>
      <c r="D330" s="597" t="s">
        <v>4498</v>
      </c>
    </row>
    <row r="331" spans="1:4">
      <c r="A331" s="597" t="s">
        <v>16652</v>
      </c>
      <c r="B331" s="597" t="s">
        <v>18421</v>
      </c>
      <c r="C331" s="597" t="s">
        <v>16294</v>
      </c>
      <c r="D331" s="597" t="s">
        <v>6387</v>
      </c>
    </row>
    <row r="332" spans="1:4">
      <c r="A332" s="597" t="s">
        <v>7682</v>
      </c>
      <c r="B332" s="597" t="s">
        <v>18421</v>
      </c>
      <c r="C332" s="597" t="s">
        <v>3994</v>
      </c>
      <c r="D332" s="597" t="s">
        <v>4583</v>
      </c>
    </row>
    <row r="333" spans="1:4">
      <c r="A333" s="597" t="s">
        <v>18585</v>
      </c>
      <c r="B333" s="597" t="s">
        <v>18421</v>
      </c>
      <c r="C333" s="597" t="s">
        <v>9767</v>
      </c>
      <c r="D333" s="597" t="s">
        <v>18471</v>
      </c>
    </row>
    <row r="334" spans="1:4">
      <c r="A334" s="597" t="s">
        <v>10279</v>
      </c>
      <c r="B334" s="597" t="s">
        <v>18421</v>
      </c>
      <c r="C334" s="597" t="s">
        <v>12016</v>
      </c>
      <c r="D334" s="597" t="s">
        <v>16776</v>
      </c>
    </row>
    <row r="335" spans="1:4">
      <c r="A335" s="597" t="s">
        <v>16471</v>
      </c>
      <c r="B335" s="597" t="s">
        <v>18421</v>
      </c>
      <c r="C335" s="597" t="s">
        <v>3994</v>
      </c>
      <c r="D335" s="597" t="s">
        <v>15858</v>
      </c>
    </row>
    <row r="336" spans="1:4">
      <c r="A336" s="597" t="s">
        <v>15227</v>
      </c>
      <c r="B336" s="597" t="s">
        <v>18421</v>
      </c>
      <c r="C336" s="597" t="s">
        <v>16294</v>
      </c>
      <c r="D336" s="597" t="s">
        <v>4702</v>
      </c>
    </row>
    <row r="337" spans="1:4">
      <c r="A337" s="597" t="s">
        <v>17116</v>
      </c>
      <c r="B337" s="597" t="s">
        <v>18421</v>
      </c>
      <c r="C337" s="597" t="s">
        <v>16294</v>
      </c>
      <c r="D337" s="597" t="s">
        <v>13132</v>
      </c>
    </row>
    <row r="338" spans="1:4">
      <c r="A338" s="597" t="s">
        <v>17430</v>
      </c>
      <c r="B338" s="597" t="s">
        <v>18421</v>
      </c>
      <c r="C338" s="597" t="s">
        <v>9767</v>
      </c>
      <c r="D338" s="597" t="s">
        <v>12866</v>
      </c>
    </row>
    <row r="339" spans="1:4">
      <c r="A339" s="597" t="s">
        <v>7075</v>
      </c>
      <c r="B339" s="597" t="s">
        <v>18421</v>
      </c>
      <c r="C339" s="597" t="s">
        <v>17013</v>
      </c>
      <c r="D339" s="597" t="s">
        <v>18447</v>
      </c>
    </row>
    <row r="340" spans="1:4">
      <c r="A340" s="597" t="s">
        <v>18586</v>
      </c>
      <c r="B340" s="597" t="s">
        <v>18421</v>
      </c>
      <c r="C340" s="597" t="s">
        <v>9767</v>
      </c>
      <c r="D340" s="597" t="s">
        <v>12866</v>
      </c>
    </row>
    <row r="341" spans="1:4">
      <c r="A341" s="597" t="s">
        <v>18587</v>
      </c>
      <c r="B341" s="597" t="s">
        <v>18421</v>
      </c>
      <c r="C341" s="597" t="s">
        <v>16294</v>
      </c>
      <c r="D341" s="597" t="s">
        <v>6387</v>
      </c>
    </row>
    <row r="342" spans="1:4">
      <c r="A342" s="597" t="s">
        <v>18589</v>
      </c>
      <c r="B342" s="597" t="s">
        <v>18421</v>
      </c>
      <c r="C342" s="597" t="s">
        <v>16294</v>
      </c>
      <c r="D342" s="597" t="s">
        <v>4498</v>
      </c>
    </row>
    <row r="343" spans="1:4">
      <c r="A343" s="597" t="s">
        <v>14190</v>
      </c>
      <c r="B343" s="597" t="s">
        <v>18421</v>
      </c>
      <c r="C343" s="597" t="s">
        <v>16294</v>
      </c>
      <c r="D343" s="597" t="s">
        <v>4498</v>
      </c>
    </row>
    <row r="344" spans="1:4">
      <c r="A344" s="597" t="s">
        <v>18592</v>
      </c>
      <c r="B344" s="597" t="s">
        <v>18421</v>
      </c>
      <c r="C344" s="597" t="s">
        <v>18423</v>
      </c>
      <c r="D344" s="597" t="s">
        <v>9310</v>
      </c>
    </row>
    <row r="345" spans="1:4">
      <c r="A345" s="597" t="s">
        <v>6833</v>
      </c>
      <c r="B345" s="597" t="s">
        <v>18421</v>
      </c>
      <c r="C345" s="597" t="s">
        <v>16294</v>
      </c>
      <c r="D345" s="597" t="s">
        <v>13945</v>
      </c>
    </row>
    <row r="346" spans="1:4">
      <c r="A346" s="597" t="s">
        <v>9834</v>
      </c>
      <c r="B346" s="597" t="s">
        <v>18421</v>
      </c>
      <c r="C346" s="597" t="s">
        <v>18423</v>
      </c>
      <c r="D346" s="597" t="s">
        <v>9310</v>
      </c>
    </row>
    <row r="347" spans="1:4">
      <c r="A347" s="597" t="s">
        <v>8021</v>
      </c>
      <c r="B347" s="597" t="s">
        <v>18421</v>
      </c>
      <c r="C347" s="597" t="s">
        <v>17013</v>
      </c>
      <c r="D347" s="597" t="s">
        <v>18593</v>
      </c>
    </row>
    <row r="348" spans="1:4">
      <c r="A348" s="597" t="s">
        <v>9426</v>
      </c>
      <c r="B348" s="597" t="s">
        <v>18421</v>
      </c>
      <c r="C348" s="597" t="s">
        <v>8086</v>
      </c>
      <c r="D348" s="597" t="s">
        <v>18516</v>
      </c>
    </row>
    <row r="349" spans="1:4">
      <c r="A349" s="597" t="s">
        <v>6441</v>
      </c>
      <c r="B349" s="597" t="s">
        <v>18421</v>
      </c>
      <c r="C349" s="597" t="s">
        <v>16294</v>
      </c>
      <c r="D349" s="597" t="s">
        <v>18457</v>
      </c>
    </row>
    <row r="350" spans="1:4">
      <c r="A350" s="597" t="s">
        <v>14252</v>
      </c>
      <c r="B350" s="597" t="s">
        <v>18421</v>
      </c>
      <c r="C350" s="597" t="s">
        <v>18330</v>
      </c>
      <c r="D350" s="597" t="s">
        <v>18450</v>
      </c>
    </row>
    <row r="351" spans="1:4">
      <c r="A351" s="597" t="s">
        <v>18595</v>
      </c>
      <c r="B351" s="597" t="s">
        <v>18421</v>
      </c>
      <c r="C351" s="597" t="s">
        <v>16294</v>
      </c>
      <c r="D351" s="597" t="s">
        <v>4498</v>
      </c>
    </row>
    <row r="352" spans="1:4">
      <c r="A352" s="597" t="s">
        <v>18597</v>
      </c>
      <c r="B352" s="597" t="s">
        <v>18421</v>
      </c>
      <c r="C352" s="597" t="s">
        <v>9767</v>
      </c>
      <c r="D352" s="597" t="s">
        <v>12662</v>
      </c>
    </row>
    <row r="353" spans="1:4">
      <c r="A353" s="597" t="s">
        <v>13761</v>
      </c>
      <c r="B353" s="597" t="s">
        <v>18421</v>
      </c>
      <c r="C353" s="597" t="s">
        <v>18330</v>
      </c>
      <c r="D353" s="597" t="s">
        <v>18450</v>
      </c>
    </row>
    <row r="354" spans="1:4">
      <c r="A354" s="597" t="s">
        <v>17201</v>
      </c>
      <c r="B354" s="597" t="s">
        <v>18421</v>
      </c>
      <c r="C354" s="597" t="s">
        <v>18082</v>
      </c>
      <c r="D354" s="597" t="s">
        <v>10414</v>
      </c>
    </row>
    <row r="355" spans="1:4">
      <c r="A355" s="597" t="s">
        <v>18598</v>
      </c>
      <c r="B355" s="597" t="s">
        <v>18421</v>
      </c>
      <c r="C355" s="597" t="s">
        <v>17013</v>
      </c>
      <c r="D355" s="597" t="s">
        <v>8224</v>
      </c>
    </row>
    <row r="356" spans="1:4">
      <c r="A356" s="597" t="s">
        <v>324</v>
      </c>
      <c r="B356" s="597" t="s">
        <v>18421</v>
      </c>
      <c r="C356" s="597" t="s">
        <v>9767</v>
      </c>
      <c r="D356" s="597" t="s">
        <v>18439</v>
      </c>
    </row>
    <row r="357" spans="1:4">
      <c r="A357" s="597" t="s">
        <v>989</v>
      </c>
      <c r="B357" s="597" t="s">
        <v>18421</v>
      </c>
      <c r="C357" s="597" t="s">
        <v>11794</v>
      </c>
      <c r="D357" s="597" t="s">
        <v>18576</v>
      </c>
    </row>
    <row r="358" spans="1:4">
      <c r="A358" s="597" t="s">
        <v>18600</v>
      </c>
      <c r="B358" s="597" t="s">
        <v>18421</v>
      </c>
      <c r="C358" s="597" t="s">
        <v>3994</v>
      </c>
      <c r="D358" s="597" t="s">
        <v>16342</v>
      </c>
    </row>
    <row r="359" spans="1:4">
      <c r="A359" s="597" t="s">
        <v>18601</v>
      </c>
      <c r="B359" s="597" t="s">
        <v>18421</v>
      </c>
      <c r="C359" s="597" t="s">
        <v>12016</v>
      </c>
      <c r="D359" s="597" t="s">
        <v>16776</v>
      </c>
    </row>
    <row r="360" spans="1:4">
      <c r="A360" s="597" t="s">
        <v>3811</v>
      </c>
      <c r="B360" s="597" t="s">
        <v>18421</v>
      </c>
      <c r="C360" s="597" t="s">
        <v>18330</v>
      </c>
      <c r="D360" s="597" t="s">
        <v>18450</v>
      </c>
    </row>
    <row r="361" spans="1:4">
      <c r="A361" s="597" t="s">
        <v>18604</v>
      </c>
      <c r="B361" s="597" t="s">
        <v>18421</v>
      </c>
      <c r="C361" s="597" t="s">
        <v>9767</v>
      </c>
      <c r="D361" s="597" t="s">
        <v>18439</v>
      </c>
    </row>
    <row r="362" spans="1:4">
      <c r="A362" s="597" t="s">
        <v>18606</v>
      </c>
      <c r="B362" s="597" t="s">
        <v>18421</v>
      </c>
      <c r="C362" s="597" t="s">
        <v>9767</v>
      </c>
      <c r="D362" s="597" t="s">
        <v>12662</v>
      </c>
    </row>
    <row r="363" spans="1:4">
      <c r="A363" s="597" t="s">
        <v>18607</v>
      </c>
      <c r="B363" s="597" t="s">
        <v>18421</v>
      </c>
      <c r="C363" s="597" t="s">
        <v>3994</v>
      </c>
      <c r="D363" s="597" t="s">
        <v>10414</v>
      </c>
    </row>
    <row r="364" spans="1:4">
      <c r="A364" s="597" t="s">
        <v>18608</v>
      </c>
      <c r="B364" s="597" t="s">
        <v>18421</v>
      </c>
      <c r="C364" s="597" t="s">
        <v>16294</v>
      </c>
      <c r="D364" s="597" t="s">
        <v>4498</v>
      </c>
    </row>
    <row r="365" spans="1:4">
      <c r="A365" s="597" t="s">
        <v>3754</v>
      </c>
      <c r="B365" s="597" t="s">
        <v>18421</v>
      </c>
      <c r="C365" s="597" t="s">
        <v>16294</v>
      </c>
      <c r="D365" s="597" t="s">
        <v>13132</v>
      </c>
    </row>
    <row r="366" spans="1:4">
      <c r="A366" s="597" t="s">
        <v>18609</v>
      </c>
      <c r="B366" s="597" t="s">
        <v>18421</v>
      </c>
      <c r="C366" s="597" t="s">
        <v>16294</v>
      </c>
      <c r="D366" s="597" t="s">
        <v>18433</v>
      </c>
    </row>
    <row r="367" spans="1:4">
      <c r="A367" s="597" t="s">
        <v>11162</v>
      </c>
      <c r="B367" s="597" t="s">
        <v>18421</v>
      </c>
      <c r="C367" s="597" t="s">
        <v>18330</v>
      </c>
      <c r="D367" s="597" t="s">
        <v>17557</v>
      </c>
    </row>
    <row r="368" spans="1:4">
      <c r="A368" s="597" t="s">
        <v>18610</v>
      </c>
      <c r="B368" s="597" t="s">
        <v>18421</v>
      </c>
      <c r="C368" s="597" t="s">
        <v>18436</v>
      </c>
      <c r="D368" s="597" t="s">
        <v>3956</v>
      </c>
    </row>
    <row r="369" spans="1:4">
      <c r="A369" s="597" t="s">
        <v>7951</v>
      </c>
      <c r="B369" s="597" t="s">
        <v>18421</v>
      </c>
      <c r="C369" s="597" t="s">
        <v>16294</v>
      </c>
      <c r="D369" s="597" t="s">
        <v>4498</v>
      </c>
    </row>
    <row r="370" spans="1:4">
      <c r="A370" s="597" t="s">
        <v>6126</v>
      </c>
      <c r="B370" s="597" t="s">
        <v>18421</v>
      </c>
      <c r="C370" s="597" t="s">
        <v>9767</v>
      </c>
      <c r="D370" s="597" t="s">
        <v>12662</v>
      </c>
    </row>
    <row r="371" spans="1:4">
      <c r="A371" s="597" t="s">
        <v>2393</v>
      </c>
      <c r="B371" s="597" t="s">
        <v>18421</v>
      </c>
      <c r="C371" s="597" t="s">
        <v>9767</v>
      </c>
      <c r="D371" s="597" t="s">
        <v>15267</v>
      </c>
    </row>
    <row r="372" spans="1:4">
      <c r="A372" s="597" t="s">
        <v>18611</v>
      </c>
      <c r="B372" s="597" t="s">
        <v>18421</v>
      </c>
      <c r="C372" s="597" t="s">
        <v>12016</v>
      </c>
      <c r="D372" s="597" t="s">
        <v>16776</v>
      </c>
    </row>
    <row r="373" spans="1:4">
      <c r="A373" s="597" t="s">
        <v>2474</v>
      </c>
      <c r="B373" s="597" t="s">
        <v>18421</v>
      </c>
      <c r="C373" s="597" t="s">
        <v>16294</v>
      </c>
      <c r="D373" s="597" t="s">
        <v>4498</v>
      </c>
    </row>
    <row r="374" spans="1:4">
      <c r="A374" s="597" t="s">
        <v>16343</v>
      </c>
      <c r="B374" s="597" t="s">
        <v>18421</v>
      </c>
      <c r="C374" s="597" t="s">
        <v>17013</v>
      </c>
      <c r="D374" s="597" t="s">
        <v>18447</v>
      </c>
    </row>
    <row r="375" spans="1:4">
      <c r="A375" s="597" t="s">
        <v>18612</v>
      </c>
      <c r="B375" s="597" t="s">
        <v>18421</v>
      </c>
      <c r="C375" s="597" t="s">
        <v>9767</v>
      </c>
      <c r="D375" s="597" t="s">
        <v>15267</v>
      </c>
    </row>
    <row r="376" spans="1:4">
      <c r="A376" s="597" t="s">
        <v>1993</v>
      </c>
      <c r="B376" s="597" t="s">
        <v>18421</v>
      </c>
      <c r="C376" s="597" t="s">
        <v>18436</v>
      </c>
      <c r="D376" s="597" t="s">
        <v>3956</v>
      </c>
    </row>
    <row r="377" spans="1:4">
      <c r="A377" s="597" t="s">
        <v>13214</v>
      </c>
      <c r="B377" s="597" t="s">
        <v>18421</v>
      </c>
      <c r="C377" s="597" t="s">
        <v>9767</v>
      </c>
      <c r="D377" s="597" t="s">
        <v>18439</v>
      </c>
    </row>
    <row r="378" spans="1:4">
      <c r="A378" s="597" t="s">
        <v>313</v>
      </c>
      <c r="B378" s="597" t="s">
        <v>18421</v>
      </c>
      <c r="C378" s="597" t="s">
        <v>9767</v>
      </c>
      <c r="D378" s="597" t="s">
        <v>10414</v>
      </c>
    </row>
    <row r="379" spans="1:4">
      <c r="A379" s="597" t="s">
        <v>5464</v>
      </c>
      <c r="B379" s="597" t="s">
        <v>18421</v>
      </c>
      <c r="C379" s="597" t="s">
        <v>16294</v>
      </c>
      <c r="D379" s="597" t="s">
        <v>18433</v>
      </c>
    </row>
    <row r="380" spans="1:4">
      <c r="A380" s="597" t="s">
        <v>15993</v>
      </c>
      <c r="B380" s="597" t="s">
        <v>18421</v>
      </c>
      <c r="C380" s="597" t="s">
        <v>18426</v>
      </c>
      <c r="D380" s="597" t="s">
        <v>12763</v>
      </c>
    </row>
    <row r="381" spans="1:4">
      <c r="A381" s="597" t="s">
        <v>18613</v>
      </c>
      <c r="B381" s="597" t="s">
        <v>18421</v>
      </c>
      <c r="C381" s="597" t="s">
        <v>9767</v>
      </c>
      <c r="D381" s="597" t="s">
        <v>15267</v>
      </c>
    </row>
    <row r="382" spans="1:4">
      <c r="A382" s="597" t="s">
        <v>18614</v>
      </c>
      <c r="B382" s="597" t="s">
        <v>18421</v>
      </c>
      <c r="C382" s="597" t="s">
        <v>9767</v>
      </c>
      <c r="D382" s="597" t="s">
        <v>12662</v>
      </c>
    </row>
    <row r="383" spans="1:4">
      <c r="A383" s="597" t="s">
        <v>18615</v>
      </c>
      <c r="B383" s="597" t="s">
        <v>18421</v>
      </c>
      <c r="C383" s="597" t="s">
        <v>16294</v>
      </c>
      <c r="D383" s="597" t="s">
        <v>13132</v>
      </c>
    </row>
    <row r="384" spans="1:4">
      <c r="A384" s="597" t="s">
        <v>8186</v>
      </c>
      <c r="B384" s="597" t="s">
        <v>18421</v>
      </c>
      <c r="C384" s="597" t="s">
        <v>16294</v>
      </c>
      <c r="D384" s="597" t="s">
        <v>6382</v>
      </c>
    </row>
    <row r="385" spans="1:4">
      <c r="A385" s="597" t="s">
        <v>1593</v>
      </c>
      <c r="B385" s="597" t="s">
        <v>18421</v>
      </c>
      <c r="C385" s="597" t="s">
        <v>18436</v>
      </c>
      <c r="D385" s="597" t="s">
        <v>3956</v>
      </c>
    </row>
    <row r="386" spans="1:4">
      <c r="A386" s="597" t="s">
        <v>18616</v>
      </c>
      <c r="B386" s="597" t="s">
        <v>18421</v>
      </c>
      <c r="C386" s="597" t="s">
        <v>9767</v>
      </c>
      <c r="D386" s="597" t="s">
        <v>12662</v>
      </c>
    </row>
    <row r="387" spans="1:4">
      <c r="A387" s="597" t="s">
        <v>16872</v>
      </c>
      <c r="B387" s="597" t="s">
        <v>18421</v>
      </c>
      <c r="C387" s="597" t="s">
        <v>16294</v>
      </c>
      <c r="D387" s="597" t="s">
        <v>6387</v>
      </c>
    </row>
    <row r="388" spans="1:4">
      <c r="A388" s="597" t="s">
        <v>16726</v>
      </c>
      <c r="B388" s="597" t="s">
        <v>18421</v>
      </c>
      <c r="C388" s="597" t="s">
        <v>16294</v>
      </c>
      <c r="D388" s="597" t="s">
        <v>6387</v>
      </c>
    </row>
    <row r="389" spans="1:4">
      <c r="A389" s="597" t="s">
        <v>18618</v>
      </c>
      <c r="B389" s="597" t="s">
        <v>18421</v>
      </c>
      <c r="C389" s="597" t="s">
        <v>18436</v>
      </c>
      <c r="D389" s="597" t="s">
        <v>3956</v>
      </c>
    </row>
    <row r="390" spans="1:4">
      <c r="A390" s="597" t="s">
        <v>18619</v>
      </c>
      <c r="B390" s="597" t="s">
        <v>18421</v>
      </c>
      <c r="C390" s="597" t="s">
        <v>12016</v>
      </c>
      <c r="D390" s="597" t="s">
        <v>16776</v>
      </c>
    </row>
    <row r="391" spans="1:4">
      <c r="A391" s="597" t="s">
        <v>9275</v>
      </c>
      <c r="B391" s="597" t="s">
        <v>18421</v>
      </c>
      <c r="C391" s="597" t="s">
        <v>12016</v>
      </c>
      <c r="D391" s="597" t="s">
        <v>16776</v>
      </c>
    </row>
    <row r="392" spans="1:4">
      <c r="A392" s="597" t="s">
        <v>18620</v>
      </c>
      <c r="B392" s="597" t="s">
        <v>18421</v>
      </c>
      <c r="C392" s="597" t="s">
        <v>9767</v>
      </c>
      <c r="D392" s="597" t="s">
        <v>15267</v>
      </c>
    </row>
    <row r="393" spans="1:4">
      <c r="A393" s="597" t="s">
        <v>589</v>
      </c>
      <c r="B393" s="597" t="s">
        <v>18421</v>
      </c>
      <c r="C393" s="597" t="s">
        <v>16294</v>
      </c>
      <c r="D393" s="597" t="s">
        <v>6387</v>
      </c>
    </row>
    <row r="394" spans="1:4">
      <c r="A394" s="597" t="s">
        <v>18038</v>
      </c>
      <c r="B394" s="597" t="s">
        <v>18421</v>
      </c>
      <c r="C394" s="597" t="s">
        <v>3994</v>
      </c>
      <c r="D394" s="597" t="s">
        <v>15858</v>
      </c>
    </row>
    <row r="395" spans="1:4">
      <c r="A395" s="597" t="s">
        <v>18621</v>
      </c>
      <c r="B395" s="597" t="s">
        <v>18421</v>
      </c>
      <c r="C395" s="597" t="s">
        <v>18436</v>
      </c>
      <c r="D395" s="597" t="s">
        <v>3956</v>
      </c>
    </row>
    <row r="396" spans="1:4">
      <c r="A396" s="597" t="s">
        <v>6</v>
      </c>
      <c r="B396" s="597" t="s">
        <v>18421</v>
      </c>
      <c r="C396" s="597" t="s">
        <v>9767</v>
      </c>
      <c r="D396" s="597" t="s">
        <v>15267</v>
      </c>
    </row>
    <row r="397" spans="1:4">
      <c r="A397" s="597" t="s">
        <v>10235</v>
      </c>
      <c r="B397" s="597" t="s">
        <v>18421</v>
      </c>
      <c r="C397" s="597" t="s">
        <v>9767</v>
      </c>
      <c r="D397" s="597" t="s">
        <v>12866</v>
      </c>
    </row>
    <row r="398" spans="1:4">
      <c r="A398" s="597" t="s">
        <v>13109</v>
      </c>
      <c r="B398" s="597" t="s">
        <v>18421</v>
      </c>
      <c r="C398" s="597" t="s">
        <v>18436</v>
      </c>
      <c r="D398" s="597" t="s">
        <v>7708</v>
      </c>
    </row>
    <row r="399" spans="1:4">
      <c r="A399" s="597" t="s">
        <v>8781</v>
      </c>
      <c r="B399" s="597" t="s">
        <v>18421</v>
      </c>
      <c r="C399" s="597" t="s">
        <v>12016</v>
      </c>
      <c r="D399" s="597" t="s">
        <v>10414</v>
      </c>
    </row>
    <row r="400" spans="1:4">
      <c r="A400" s="597" t="s">
        <v>18622</v>
      </c>
      <c r="B400" s="597" t="s">
        <v>18421</v>
      </c>
      <c r="C400" s="597" t="s">
        <v>18436</v>
      </c>
      <c r="D400" s="597" t="s">
        <v>10414</v>
      </c>
    </row>
    <row r="401" spans="1:4">
      <c r="A401" s="597" t="s">
        <v>6316</v>
      </c>
      <c r="B401" s="597" t="s">
        <v>18421</v>
      </c>
      <c r="C401" s="597" t="s">
        <v>3994</v>
      </c>
      <c r="D401" s="597" t="s">
        <v>16342</v>
      </c>
    </row>
    <row r="402" spans="1:4">
      <c r="A402" s="597" t="s">
        <v>18623</v>
      </c>
      <c r="B402" s="597" t="s">
        <v>18421</v>
      </c>
      <c r="C402" s="597" t="s">
        <v>16294</v>
      </c>
      <c r="D402" s="597" t="s">
        <v>13132</v>
      </c>
    </row>
    <row r="403" spans="1:4">
      <c r="A403" s="597" t="s">
        <v>18624</v>
      </c>
      <c r="B403" s="597" t="s">
        <v>18421</v>
      </c>
      <c r="C403" s="597" t="s">
        <v>9767</v>
      </c>
      <c r="D403" s="597" t="s">
        <v>15267</v>
      </c>
    </row>
    <row r="404" spans="1:4">
      <c r="A404" s="597" t="s">
        <v>18625</v>
      </c>
      <c r="B404" s="597" t="s">
        <v>18421</v>
      </c>
      <c r="C404" s="597" t="s">
        <v>18436</v>
      </c>
      <c r="D404" s="597" t="s">
        <v>14531</v>
      </c>
    </row>
    <row r="405" spans="1:4">
      <c r="A405" s="597" t="s">
        <v>1399</v>
      </c>
      <c r="B405" s="597" t="s">
        <v>18421</v>
      </c>
      <c r="C405" s="597" t="s">
        <v>18426</v>
      </c>
      <c r="D405" s="597" t="s">
        <v>13526</v>
      </c>
    </row>
    <row r="406" spans="1:4">
      <c r="A406" s="597" t="s">
        <v>16703</v>
      </c>
      <c r="B406" s="597" t="s">
        <v>18421</v>
      </c>
      <c r="C406" s="597" t="s">
        <v>16294</v>
      </c>
      <c r="D406" s="597" t="s">
        <v>4498</v>
      </c>
    </row>
    <row r="407" spans="1:4">
      <c r="A407" s="597" t="s">
        <v>12257</v>
      </c>
      <c r="B407" s="597" t="s">
        <v>18421</v>
      </c>
      <c r="C407" s="597" t="s">
        <v>16294</v>
      </c>
      <c r="D407" s="597" t="s">
        <v>4498</v>
      </c>
    </row>
    <row r="408" spans="1:4">
      <c r="A408" s="597" t="s">
        <v>18626</v>
      </c>
      <c r="B408" s="597" t="s">
        <v>18421</v>
      </c>
      <c r="C408" s="597" t="s">
        <v>18330</v>
      </c>
      <c r="D408" s="597" t="s">
        <v>18450</v>
      </c>
    </row>
    <row r="409" spans="1:4">
      <c r="A409" s="597" t="s">
        <v>18627</v>
      </c>
      <c r="B409" s="597" t="s">
        <v>18421</v>
      </c>
      <c r="C409" s="597" t="s">
        <v>18436</v>
      </c>
      <c r="D409" s="597" t="s">
        <v>3956</v>
      </c>
    </row>
    <row r="410" spans="1:4">
      <c r="A410" s="597" t="s">
        <v>18629</v>
      </c>
      <c r="B410" s="597" t="s">
        <v>18421</v>
      </c>
      <c r="C410" s="597" t="s">
        <v>16294</v>
      </c>
      <c r="D410" s="597" t="s">
        <v>10414</v>
      </c>
    </row>
    <row r="411" spans="1:4">
      <c r="A411" s="597" t="s">
        <v>3578</v>
      </c>
      <c r="B411" s="597" t="s">
        <v>18421</v>
      </c>
      <c r="C411" s="597" t="s">
        <v>18436</v>
      </c>
      <c r="D411" s="597" t="s">
        <v>3956</v>
      </c>
    </row>
    <row r="412" spans="1:4">
      <c r="A412" s="597" t="s">
        <v>18630</v>
      </c>
      <c r="B412" s="597" t="s">
        <v>18421</v>
      </c>
      <c r="C412" s="597" t="s">
        <v>16294</v>
      </c>
      <c r="D412" s="597" t="s">
        <v>13132</v>
      </c>
    </row>
    <row r="413" spans="1:4">
      <c r="A413" s="597" t="s">
        <v>7173</v>
      </c>
      <c r="B413" s="597" t="s">
        <v>18421</v>
      </c>
      <c r="C413" s="597" t="s">
        <v>9767</v>
      </c>
      <c r="D413" s="597" t="s">
        <v>12662</v>
      </c>
    </row>
    <row r="414" spans="1:4">
      <c r="A414" s="597" t="s">
        <v>16933</v>
      </c>
      <c r="B414" s="597" t="s">
        <v>18421</v>
      </c>
      <c r="C414" s="597" t="s">
        <v>18423</v>
      </c>
      <c r="D414" s="597" t="s">
        <v>18136</v>
      </c>
    </row>
    <row r="415" spans="1:4">
      <c r="A415" s="597" t="s">
        <v>18631</v>
      </c>
      <c r="B415" s="597" t="s">
        <v>18421</v>
      </c>
      <c r="C415" s="597" t="s">
        <v>18082</v>
      </c>
      <c r="D415" s="597" t="s">
        <v>10414</v>
      </c>
    </row>
    <row r="416" spans="1:4">
      <c r="A416" s="597" t="s">
        <v>17941</v>
      </c>
      <c r="B416" s="597" t="s">
        <v>18421</v>
      </c>
      <c r="C416" s="597" t="s">
        <v>16294</v>
      </c>
      <c r="D416" s="597" t="s">
        <v>18433</v>
      </c>
    </row>
    <row r="417" spans="1:4">
      <c r="A417" s="597" t="s">
        <v>8923</v>
      </c>
      <c r="B417" s="597" t="s">
        <v>18421</v>
      </c>
      <c r="C417" s="597" t="s">
        <v>18436</v>
      </c>
      <c r="D417" s="597" t="s">
        <v>3956</v>
      </c>
    </row>
    <row r="418" spans="1:4">
      <c r="A418" s="597" t="s">
        <v>17114</v>
      </c>
      <c r="B418" s="597" t="s">
        <v>18421</v>
      </c>
      <c r="C418" s="597" t="s">
        <v>9767</v>
      </c>
      <c r="D418" s="597" t="s">
        <v>12866</v>
      </c>
    </row>
    <row r="419" spans="1:4">
      <c r="A419" s="597" t="s">
        <v>15840</v>
      </c>
      <c r="B419" s="597" t="s">
        <v>18421</v>
      </c>
      <c r="C419" s="597" t="s">
        <v>18436</v>
      </c>
      <c r="D419" s="597" t="s">
        <v>3956</v>
      </c>
    </row>
    <row r="420" spans="1:4">
      <c r="A420" s="597" t="s">
        <v>6613</v>
      </c>
      <c r="B420" s="597" t="s">
        <v>18421</v>
      </c>
      <c r="C420" s="597" t="s">
        <v>9767</v>
      </c>
      <c r="D420" s="597" t="s">
        <v>18439</v>
      </c>
    </row>
    <row r="421" spans="1:4">
      <c r="A421" s="597" t="s">
        <v>18632</v>
      </c>
      <c r="B421" s="597" t="s">
        <v>18421</v>
      </c>
      <c r="C421" s="597" t="s">
        <v>18436</v>
      </c>
      <c r="D421" s="597" t="s">
        <v>14531</v>
      </c>
    </row>
    <row r="422" spans="1:4">
      <c r="A422" s="597" t="s">
        <v>18633</v>
      </c>
      <c r="B422" s="597" t="s">
        <v>18421</v>
      </c>
      <c r="C422" s="597" t="s">
        <v>16294</v>
      </c>
      <c r="D422" s="597" t="s">
        <v>4498</v>
      </c>
    </row>
    <row r="423" spans="1:4">
      <c r="A423" s="597" t="s">
        <v>1575</v>
      </c>
      <c r="B423" s="597" t="s">
        <v>18421</v>
      </c>
      <c r="C423" s="597" t="s">
        <v>16294</v>
      </c>
      <c r="D423" s="597" t="s">
        <v>4498</v>
      </c>
    </row>
    <row r="424" spans="1:4">
      <c r="A424" s="597" t="s">
        <v>11573</v>
      </c>
      <c r="B424" s="597" t="s">
        <v>18421</v>
      </c>
      <c r="C424" s="597" t="s">
        <v>9767</v>
      </c>
      <c r="D424" s="597" t="s">
        <v>18439</v>
      </c>
    </row>
    <row r="425" spans="1:4">
      <c r="A425" s="597" t="s">
        <v>18634</v>
      </c>
      <c r="B425" s="597" t="s">
        <v>18421</v>
      </c>
      <c r="C425" s="597" t="s">
        <v>16294</v>
      </c>
      <c r="D425" s="597" t="s">
        <v>4498</v>
      </c>
    </row>
    <row r="426" spans="1:4">
      <c r="A426" s="597" t="s">
        <v>4829</v>
      </c>
      <c r="B426" s="597" t="s">
        <v>18421</v>
      </c>
      <c r="C426" s="597" t="s">
        <v>3994</v>
      </c>
      <c r="D426" s="597" t="s">
        <v>10414</v>
      </c>
    </row>
    <row r="427" spans="1:4">
      <c r="A427" s="597" t="s">
        <v>18635</v>
      </c>
      <c r="B427" s="597" t="s">
        <v>18421</v>
      </c>
      <c r="C427" s="597" t="s">
        <v>18423</v>
      </c>
      <c r="D427" s="597" t="s">
        <v>18136</v>
      </c>
    </row>
    <row r="428" spans="1:4">
      <c r="A428" s="597" t="s">
        <v>18637</v>
      </c>
      <c r="B428" s="597" t="s">
        <v>18421</v>
      </c>
      <c r="C428" s="597" t="s">
        <v>3994</v>
      </c>
      <c r="D428" s="597" t="s">
        <v>10414</v>
      </c>
    </row>
    <row r="429" spans="1:4">
      <c r="A429" s="597" t="s">
        <v>17172</v>
      </c>
      <c r="B429" s="597" t="s">
        <v>18421</v>
      </c>
      <c r="C429" s="597" t="s">
        <v>16294</v>
      </c>
      <c r="D429" s="597" t="s">
        <v>18433</v>
      </c>
    </row>
    <row r="430" spans="1:4">
      <c r="A430" s="597" t="s">
        <v>18638</v>
      </c>
      <c r="B430" s="597" t="s">
        <v>18421</v>
      </c>
      <c r="C430" s="597" t="s">
        <v>9767</v>
      </c>
      <c r="D430" s="597" t="s">
        <v>15267</v>
      </c>
    </row>
    <row r="431" spans="1:4">
      <c r="A431" s="597" t="s">
        <v>4609</v>
      </c>
      <c r="B431" s="597" t="s">
        <v>18421</v>
      </c>
      <c r="C431" s="597" t="s">
        <v>16294</v>
      </c>
      <c r="D431" s="597" t="s">
        <v>4498</v>
      </c>
    </row>
    <row r="432" spans="1:4">
      <c r="A432" s="597" t="s">
        <v>18639</v>
      </c>
      <c r="B432" s="597" t="s">
        <v>18421</v>
      </c>
      <c r="C432" s="597" t="s">
        <v>18426</v>
      </c>
      <c r="D432" s="597" t="s">
        <v>12763</v>
      </c>
    </row>
    <row r="433" spans="1:4">
      <c r="A433" s="597" t="s">
        <v>18643</v>
      </c>
      <c r="B433" s="597" t="s">
        <v>18421</v>
      </c>
      <c r="C433" s="597" t="s">
        <v>18436</v>
      </c>
      <c r="D433" s="597" t="s">
        <v>3956</v>
      </c>
    </row>
    <row r="434" spans="1:4">
      <c r="A434" s="597" t="s">
        <v>15591</v>
      </c>
      <c r="B434" s="597" t="s">
        <v>18421</v>
      </c>
      <c r="C434" s="597" t="s">
        <v>18330</v>
      </c>
      <c r="D434" s="597" t="s">
        <v>2104</v>
      </c>
    </row>
    <row r="435" spans="1:4">
      <c r="A435" s="597" t="s">
        <v>18644</v>
      </c>
      <c r="B435" s="597" t="s">
        <v>18421</v>
      </c>
      <c r="C435" s="597" t="s">
        <v>18436</v>
      </c>
      <c r="D435" s="597" t="s">
        <v>18462</v>
      </c>
    </row>
    <row r="436" spans="1:4">
      <c r="A436" s="597" t="s">
        <v>5699</v>
      </c>
      <c r="B436" s="597" t="s">
        <v>18421</v>
      </c>
      <c r="C436" s="597" t="s">
        <v>9767</v>
      </c>
      <c r="D436" s="597" t="s">
        <v>18439</v>
      </c>
    </row>
    <row r="437" spans="1:4">
      <c r="A437" s="597" t="s">
        <v>18645</v>
      </c>
      <c r="B437" s="597" t="s">
        <v>18421</v>
      </c>
      <c r="C437" s="597" t="s">
        <v>18436</v>
      </c>
      <c r="D437" s="597" t="s">
        <v>3956</v>
      </c>
    </row>
    <row r="438" spans="1:4">
      <c r="A438" s="597" t="s">
        <v>18646</v>
      </c>
      <c r="B438" s="597" t="s">
        <v>18421</v>
      </c>
      <c r="C438" s="597" t="s">
        <v>16294</v>
      </c>
      <c r="D438" s="597" t="s">
        <v>4498</v>
      </c>
    </row>
    <row r="439" spans="1:4">
      <c r="A439" s="597" t="s">
        <v>16035</v>
      </c>
      <c r="B439" s="597" t="s">
        <v>18421</v>
      </c>
      <c r="C439" s="597" t="s">
        <v>18426</v>
      </c>
      <c r="D439" s="597" t="s">
        <v>12763</v>
      </c>
    </row>
    <row r="440" spans="1:4">
      <c r="A440" s="597" t="s">
        <v>18648</v>
      </c>
      <c r="B440" s="597" t="s">
        <v>18421</v>
      </c>
      <c r="C440" s="597" t="s">
        <v>18423</v>
      </c>
      <c r="D440" s="597" t="s">
        <v>18136</v>
      </c>
    </row>
    <row r="441" spans="1:4">
      <c r="A441" s="597" t="s">
        <v>18649</v>
      </c>
      <c r="B441" s="597" t="s">
        <v>18421</v>
      </c>
      <c r="C441" s="597" t="s">
        <v>16294</v>
      </c>
      <c r="D441" s="597" t="s">
        <v>18433</v>
      </c>
    </row>
    <row r="442" spans="1:4">
      <c r="A442" s="597" t="s">
        <v>6616</v>
      </c>
      <c r="B442" s="597" t="s">
        <v>18421</v>
      </c>
      <c r="C442" s="597" t="s">
        <v>16294</v>
      </c>
      <c r="D442" s="597" t="s">
        <v>4498</v>
      </c>
    </row>
    <row r="443" spans="1:4">
      <c r="A443" s="597" t="s">
        <v>7679</v>
      </c>
      <c r="B443" s="597" t="s">
        <v>18421</v>
      </c>
      <c r="C443" s="597" t="s">
        <v>18426</v>
      </c>
      <c r="D443" s="597" t="s">
        <v>12763</v>
      </c>
    </row>
    <row r="444" spans="1:4">
      <c r="A444" s="597" t="s">
        <v>13609</v>
      </c>
      <c r="B444" s="597" t="s">
        <v>18421</v>
      </c>
      <c r="C444" s="597" t="s">
        <v>18330</v>
      </c>
      <c r="D444" s="597" t="s">
        <v>2104</v>
      </c>
    </row>
    <row r="445" spans="1:4">
      <c r="A445" s="597" t="s">
        <v>18650</v>
      </c>
      <c r="B445" s="597" t="s">
        <v>18421</v>
      </c>
      <c r="C445" s="597" t="s">
        <v>16294</v>
      </c>
      <c r="D445" s="597" t="s">
        <v>6387</v>
      </c>
    </row>
    <row r="446" spans="1:4">
      <c r="A446" s="597" t="s">
        <v>11785</v>
      </c>
      <c r="B446" s="597" t="s">
        <v>18421</v>
      </c>
      <c r="C446" s="597" t="s">
        <v>9767</v>
      </c>
      <c r="D446" s="597" t="s">
        <v>15267</v>
      </c>
    </row>
    <row r="447" spans="1:4">
      <c r="A447" s="597" t="s">
        <v>18653</v>
      </c>
      <c r="B447" s="597" t="s">
        <v>18421</v>
      </c>
      <c r="C447" s="597" t="s">
        <v>11794</v>
      </c>
      <c r="D447" s="597" t="s">
        <v>11796</v>
      </c>
    </row>
    <row r="448" spans="1:4">
      <c r="A448" s="597" t="s">
        <v>10769</v>
      </c>
      <c r="B448" s="597" t="s">
        <v>18421</v>
      </c>
      <c r="C448" s="597" t="s">
        <v>16294</v>
      </c>
      <c r="D448" s="597" t="s">
        <v>6387</v>
      </c>
    </row>
    <row r="449" spans="1:4">
      <c r="A449" s="597" t="s">
        <v>12644</v>
      </c>
      <c r="B449" s="597" t="s">
        <v>18421</v>
      </c>
      <c r="C449" s="597" t="s">
        <v>16294</v>
      </c>
      <c r="D449" s="597" t="s">
        <v>18433</v>
      </c>
    </row>
    <row r="450" spans="1:4">
      <c r="A450" s="597" t="s">
        <v>13087</v>
      </c>
      <c r="B450" s="597" t="s">
        <v>18421</v>
      </c>
      <c r="C450" s="597" t="s">
        <v>18436</v>
      </c>
      <c r="D450" s="597" t="s">
        <v>18462</v>
      </c>
    </row>
    <row r="451" spans="1:4">
      <c r="A451" s="597" t="s">
        <v>18654</v>
      </c>
      <c r="B451" s="597" t="s">
        <v>18421</v>
      </c>
      <c r="C451" s="597" t="s">
        <v>16294</v>
      </c>
      <c r="D451" s="597" t="s">
        <v>4498</v>
      </c>
    </row>
    <row r="452" spans="1:4">
      <c r="A452" s="597" t="s">
        <v>7730</v>
      </c>
      <c r="B452" s="597" t="s">
        <v>18421</v>
      </c>
      <c r="C452" s="597" t="s">
        <v>16294</v>
      </c>
      <c r="D452" s="597" t="s">
        <v>13945</v>
      </c>
    </row>
    <row r="453" spans="1:4">
      <c r="A453" s="597" t="s">
        <v>12874</v>
      </c>
      <c r="B453" s="597" t="s">
        <v>18421</v>
      </c>
      <c r="C453" s="597" t="s">
        <v>9767</v>
      </c>
      <c r="D453" s="597" t="s">
        <v>18471</v>
      </c>
    </row>
    <row r="454" spans="1:4">
      <c r="A454" s="597" t="s">
        <v>9203</v>
      </c>
      <c r="B454" s="597" t="s">
        <v>18421</v>
      </c>
      <c r="C454" s="597" t="s">
        <v>11794</v>
      </c>
      <c r="D454" s="597" t="s">
        <v>18576</v>
      </c>
    </row>
    <row r="455" spans="1:4">
      <c r="A455" s="597" t="s">
        <v>18655</v>
      </c>
      <c r="B455" s="597" t="s">
        <v>18421</v>
      </c>
      <c r="C455" s="597" t="s">
        <v>9767</v>
      </c>
      <c r="D455" s="597" t="s">
        <v>12662</v>
      </c>
    </row>
    <row r="456" spans="1:4">
      <c r="A456" s="597" t="s">
        <v>18657</v>
      </c>
      <c r="B456" s="597" t="s">
        <v>18421</v>
      </c>
      <c r="C456" s="597" t="s">
        <v>11794</v>
      </c>
      <c r="D456" s="597" t="s">
        <v>18576</v>
      </c>
    </row>
    <row r="457" spans="1:4">
      <c r="A457" s="597" t="s">
        <v>9495</v>
      </c>
      <c r="B457" s="597" t="s">
        <v>18421</v>
      </c>
      <c r="C457" s="597" t="s">
        <v>9767</v>
      </c>
      <c r="D457" s="597" t="s">
        <v>12662</v>
      </c>
    </row>
    <row r="458" spans="1:4">
      <c r="A458" s="597" t="s">
        <v>11826</v>
      </c>
      <c r="B458" s="597" t="s">
        <v>18421</v>
      </c>
      <c r="C458" s="597" t="s">
        <v>18330</v>
      </c>
      <c r="D458" s="597" t="s">
        <v>18450</v>
      </c>
    </row>
    <row r="459" spans="1:4">
      <c r="A459" s="597" t="s">
        <v>18658</v>
      </c>
      <c r="B459" s="597" t="s">
        <v>18421</v>
      </c>
      <c r="C459" s="597" t="s">
        <v>16294</v>
      </c>
      <c r="D459" s="597" t="s">
        <v>18433</v>
      </c>
    </row>
    <row r="460" spans="1:4">
      <c r="A460" s="597" t="s">
        <v>18659</v>
      </c>
      <c r="B460" s="597" t="s">
        <v>18421</v>
      </c>
      <c r="C460" s="597" t="s">
        <v>16294</v>
      </c>
      <c r="D460" s="597" t="s">
        <v>13132</v>
      </c>
    </row>
    <row r="461" spans="1:4">
      <c r="A461" s="597" t="s">
        <v>8293</v>
      </c>
      <c r="B461" s="597" t="s">
        <v>18421</v>
      </c>
      <c r="C461" s="597" t="s">
        <v>9767</v>
      </c>
      <c r="D461" s="597" t="s">
        <v>18661</v>
      </c>
    </row>
    <row r="462" spans="1:4">
      <c r="A462" s="597" t="s">
        <v>15947</v>
      </c>
      <c r="B462" s="597" t="s">
        <v>18421</v>
      </c>
      <c r="C462" s="597" t="s">
        <v>12016</v>
      </c>
      <c r="D462" s="597" t="s">
        <v>10414</v>
      </c>
    </row>
    <row r="463" spans="1:4">
      <c r="A463" s="597" t="s">
        <v>8052</v>
      </c>
      <c r="B463" s="597" t="s">
        <v>18421</v>
      </c>
      <c r="C463" s="597" t="s">
        <v>18426</v>
      </c>
      <c r="D463" s="597" t="s">
        <v>13526</v>
      </c>
    </row>
    <row r="464" spans="1:4">
      <c r="A464" s="597" t="s">
        <v>14086</v>
      </c>
      <c r="B464" s="597" t="s">
        <v>18421</v>
      </c>
      <c r="C464" s="597" t="s">
        <v>16294</v>
      </c>
      <c r="D464" s="597" t="s">
        <v>13132</v>
      </c>
    </row>
    <row r="465" spans="1:4">
      <c r="A465" s="597" t="s">
        <v>6354</v>
      </c>
      <c r="B465" s="597" t="s">
        <v>18421</v>
      </c>
      <c r="C465" s="597" t="s">
        <v>16294</v>
      </c>
      <c r="D465" s="597" t="s">
        <v>13132</v>
      </c>
    </row>
    <row r="466" spans="1:4">
      <c r="A466" s="597" t="s">
        <v>18662</v>
      </c>
      <c r="B466" s="597" t="s">
        <v>18421</v>
      </c>
      <c r="C466" s="597" t="s">
        <v>8086</v>
      </c>
      <c r="D466" s="597" t="s">
        <v>9618</v>
      </c>
    </row>
    <row r="467" spans="1:4">
      <c r="A467" s="597" t="s">
        <v>7598</v>
      </c>
      <c r="B467" s="597" t="s">
        <v>18421</v>
      </c>
      <c r="C467" s="597" t="s">
        <v>16294</v>
      </c>
      <c r="D467" s="597" t="s">
        <v>18433</v>
      </c>
    </row>
    <row r="468" spans="1:4">
      <c r="A468" s="597" t="s">
        <v>18664</v>
      </c>
      <c r="B468" s="597" t="s">
        <v>18421</v>
      </c>
      <c r="C468" s="597" t="s">
        <v>18426</v>
      </c>
      <c r="D468" s="597" t="s">
        <v>12763</v>
      </c>
    </row>
    <row r="469" spans="1:4">
      <c r="A469" s="597" t="s">
        <v>18021</v>
      </c>
      <c r="B469" s="597" t="s">
        <v>18421</v>
      </c>
      <c r="C469" s="597" t="s">
        <v>16294</v>
      </c>
      <c r="D469" s="597" t="s">
        <v>6387</v>
      </c>
    </row>
    <row r="470" spans="1:4">
      <c r="A470" s="597" t="s">
        <v>18665</v>
      </c>
      <c r="B470" s="597" t="s">
        <v>18421</v>
      </c>
      <c r="C470" s="597" t="s">
        <v>16294</v>
      </c>
      <c r="D470" s="597" t="s">
        <v>18433</v>
      </c>
    </row>
    <row r="471" spans="1:4">
      <c r="A471" s="597" t="s">
        <v>3583</v>
      </c>
      <c r="B471" s="597" t="s">
        <v>18421</v>
      </c>
      <c r="C471" s="597" t="s">
        <v>9767</v>
      </c>
      <c r="D471" s="597" t="s">
        <v>12866</v>
      </c>
    </row>
    <row r="472" spans="1:4">
      <c r="A472" s="597" t="s">
        <v>18642</v>
      </c>
      <c r="B472" s="597" t="s">
        <v>18421</v>
      </c>
      <c r="C472" s="597" t="s">
        <v>18423</v>
      </c>
      <c r="D472" s="597" t="s">
        <v>18424</v>
      </c>
    </row>
    <row r="473" spans="1:4">
      <c r="A473" s="597" t="s">
        <v>12571</v>
      </c>
      <c r="B473" s="597" t="s">
        <v>18421</v>
      </c>
      <c r="C473" s="597" t="s">
        <v>16294</v>
      </c>
      <c r="D473" s="597" t="s">
        <v>13132</v>
      </c>
    </row>
    <row r="474" spans="1:4">
      <c r="A474" s="597" t="s">
        <v>7470</v>
      </c>
      <c r="B474" s="597" t="s">
        <v>18421</v>
      </c>
      <c r="C474" s="597" t="s">
        <v>16294</v>
      </c>
      <c r="D474" s="597" t="s">
        <v>18433</v>
      </c>
    </row>
    <row r="475" spans="1:4">
      <c r="A475" s="597" t="s">
        <v>15002</v>
      </c>
      <c r="B475" s="597" t="s">
        <v>18421</v>
      </c>
      <c r="C475" s="597" t="s">
        <v>16294</v>
      </c>
      <c r="D475" s="597" t="s">
        <v>13132</v>
      </c>
    </row>
    <row r="476" spans="1:4">
      <c r="A476" s="597" t="s">
        <v>18666</v>
      </c>
      <c r="B476" s="597" t="s">
        <v>18421</v>
      </c>
      <c r="C476" s="597" t="s">
        <v>16294</v>
      </c>
      <c r="D476" s="597" t="s">
        <v>13132</v>
      </c>
    </row>
    <row r="477" spans="1:4">
      <c r="A477" s="597" t="s">
        <v>9060</v>
      </c>
      <c r="B477" s="597" t="s">
        <v>18421</v>
      </c>
      <c r="C477" s="597" t="s">
        <v>16294</v>
      </c>
      <c r="D477" s="597" t="s">
        <v>4498</v>
      </c>
    </row>
    <row r="478" spans="1:4">
      <c r="A478" s="597" t="s">
        <v>17015</v>
      </c>
      <c r="B478" s="597" t="s">
        <v>18421</v>
      </c>
      <c r="C478" s="597" t="s">
        <v>18330</v>
      </c>
      <c r="D478" s="597" t="s">
        <v>18450</v>
      </c>
    </row>
    <row r="479" spans="1:4">
      <c r="A479" s="597" t="s">
        <v>18669</v>
      </c>
      <c r="B479" s="597" t="s">
        <v>18421</v>
      </c>
      <c r="C479" s="597" t="s">
        <v>9767</v>
      </c>
      <c r="D479" s="597" t="s">
        <v>15267</v>
      </c>
    </row>
    <row r="480" spans="1:4">
      <c r="A480" s="597" t="s">
        <v>11523</v>
      </c>
      <c r="B480" s="597" t="s">
        <v>18421</v>
      </c>
      <c r="C480" s="597" t="s">
        <v>18436</v>
      </c>
      <c r="D480" s="597" t="s">
        <v>3956</v>
      </c>
    </row>
    <row r="481" spans="1:4">
      <c r="A481" s="597" t="s">
        <v>18670</v>
      </c>
      <c r="B481" s="597" t="s">
        <v>18421</v>
      </c>
      <c r="C481" s="597" t="s">
        <v>3994</v>
      </c>
      <c r="D481" s="597" t="s">
        <v>4583</v>
      </c>
    </row>
    <row r="482" spans="1:4">
      <c r="A482" s="597" t="s">
        <v>9096</v>
      </c>
      <c r="B482" s="597" t="s">
        <v>18421</v>
      </c>
      <c r="C482" s="597" t="s">
        <v>16294</v>
      </c>
      <c r="D482" s="597" t="s">
        <v>4498</v>
      </c>
    </row>
    <row r="483" spans="1:4">
      <c r="A483" s="597" t="s">
        <v>14997</v>
      </c>
      <c r="B483" s="597" t="s">
        <v>18421</v>
      </c>
      <c r="C483" s="597" t="s">
        <v>9767</v>
      </c>
      <c r="D483" s="597" t="s">
        <v>18439</v>
      </c>
    </row>
    <row r="484" spans="1:4">
      <c r="A484" s="597" t="s">
        <v>18672</v>
      </c>
      <c r="B484" s="597" t="s">
        <v>18421</v>
      </c>
      <c r="C484" s="597" t="s">
        <v>16294</v>
      </c>
      <c r="D484" s="597" t="s">
        <v>13132</v>
      </c>
    </row>
    <row r="485" spans="1:4">
      <c r="A485" s="597" t="s">
        <v>18673</v>
      </c>
      <c r="B485" s="597" t="s">
        <v>18421</v>
      </c>
      <c r="C485" s="597" t="s">
        <v>18436</v>
      </c>
      <c r="D485" s="597" t="s">
        <v>16603</v>
      </c>
    </row>
    <row r="486" spans="1:4">
      <c r="A486" s="597" t="s">
        <v>1986</v>
      </c>
      <c r="B486" s="597" t="s">
        <v>18421</v>
      </c>
      <c r="C486" s="597" t="s">
        <v>16294</v>
      </c>
      <c r="D486" s="597" t="s">
        <v>13132</v>
      </c>
    </row>
    <row r="487" spans="1:4">
      <c r="A487" s="597" t="s">
        <v>18674</v>
      </c>
      <c r="B487" s="597" t="s">
        <v>18421</v>
      </c>
      <c r="C487" s="597" t="s">
        <v>16294</v>
      </c>
      <c r="D487" s="597" t="s">
        <v>18433</v>
      </c>
    </row>
    <row r="488" spans="1:4">
      <c r="A488" s="597" t="s">
        <v>18675</v>
      </c>
      <c r="B488" s="597" t="s">
        <v>18421</v>
      </c>
      <c r="C488" s="597" t="s">
        <v>16294</v>
      </c>
      <c r="D488" s="597" t="s">
        <v>4498</v>
      </c>
    </row>
    <row r="489" spans="1:4">
      <c r="A489" s="597" t="s">
        <v>18676</v>
      </c>
      <c r="B489" s="597" t="s">
        <v>18421</v>
      </c>
      <c r="C489" s="597" t="s">
        <v>18436</v>
      </c>
      <c r="D489" s="597" t="s">
        <v>7708</v>
      </c>
    </row>
    <row r="490" spans="1:4">
      <c r="A490" s="597" t="s">
        <v>18677</v>
      </c>
      <c r="B490" s="597" t="s">
        <v>18421</v>
      </c>
      <c r="C490" s="597" t="s">
        <v>16294</v>
      </c>
      <c r="D490" s="597" t="s">
        <v>18433</v>
      </c>
    </row>
    <row r="491" spans="1:4">
      <c r="A491" s="597" t="s">
        <v>7921</v>
      </c>
      <c r="B491" s="597" t="s">
        <v>18421</v>
      </c>
      <c r="C491" s="597" t="s">
        <v>3994</v>
      </c>
      <c r="D491" s="597" t="s">
        <v>15858</v>
      </c>
    </row>
    <row r="492" spans="1:4">
      <c r="A492" s="597" t="s">
        <v>7917</v>
      </c>
      <c r="B492" s="597" t="s">
        <v>18421</v>
      </c>
      <c r="C492" s="597" t="s">
        <v>16294</v>
      </c>
      <c r="D492" s="597" t="s">
        <v>4498</v>
      </c>
    </row>
    <row r="493" spans="1:4">
      <c r="A493" s="597" t="s">
        <v>18311</v>
      </c>
      <c r="B493" s="597" t="s">
        <v>18421</v>
      </c>
      <c r="C493" s="597" t="s">
        <v>18423</v>
      </c>
      <c r="D493" s="597" t="s">
        <v>10414</v>
      </c>
    </row>
    <row r="494" spans="1:4">
      <c r="A494" s="597" t="s">
        <v>3996</v>
      </c>
      <c r="B494" s="597" t="s">
        <v>18421</v>
      </c>
      <c r="C494" s="597" t="s">
        <v>18330</v>
      </c>
      <c r="D494" s="597" t="s">
        <v>2104</v>
      </c>
    </row>
    <row r="495" spans="1:4">
      <c r="A495" s="597" t="s">
        <v>18678</v>
      </c>
      <c r="B495" s="597" t="s">
        <v>18421</v>
      </c>
      <c r="C495" s="597" t="s">
        <v>16294</v>
      </c>
      <c r="D495" s="597" t="s">
        <v>13132</v>
      </c>
    </row>
    <row r="496" spans="1:4">
      <c r="A496" s="597" t="s">
        <v>18679</v>
      </c>
      <c r="B496" s="597" t="s">
        <v>18421</v>
      </c>
      <c r="C496" s="597" t="s">
        <v>16294</v>
      </c>
      <c r="D496" s="597" t="s">
        <v>18433</v>
      </c>
    </row>
    <row r="497" spans="1:4">
      <c r="A497" s="597" t="s">
        <v>2096</v>
      </c>
      <c r="B497" s="597" t="s">
        <v>18421</v>
      </c>
      <c r="C497" s="597" t="s">
        <v>16294</v>
      </c>
      <c r="D497" s="597" t="s">
        <v>4498</v>
      </c>
    </row>
    <row r="498" spans="1:4">
      <c r="A498" s="597" t="s">
        <v>18145</v>
      </c>
      <c r="B498" s="597" t="s">
        <v>18421</v>
      </c>
      <c r="C498" s="597" t="s">
        <v>17013</v>
      </c>
      <c r="D498" s="597" t="s">
        <v>18447</v>
      </c>
    </row>
    <row r="499" spans="1:4">
      <c r="A499" s="597" t="s">
        <v>4401</v>
      </c>
      <c r="B499" s="597" t="s">
        <v>18421</v>
      </c>
      <c r="C499" s="597" t="s">
        <v>16294</v>
      </c>
      <c r="D499" s="597" t="s">
        <v>18433</v>
      </c>
    </row>
    <row r="500" spans="1:4">
      <c r="A500" s="597" t="s">
        <v>18680</v>
      </c>
      <c r="B500" s="597" t="s">
        <v>18421</v>
      </c>
      <c r="C500" s="597" t="s">
        <v>16294</v>
      </c>
      <c r="D500" s="597" t="s">
        <v>6382</v>
      </c>
    </row>
    <row r="501" spans="1:4">
      <c r="A501" s="597" t="s">
        <v>8562</v>
      </c>
      <c r="B501" s="597" t="s">
        <v>18421</v>
      </c>
      <c r="C501" s="597" t="s">
        <v>16294</v>
      </c>
      <c r="D501" s="597" t="s">
        <v>6387</v>
      </c>
    </row>
    <row r="502" spans="1:4">
      <c r="A502" s="597" t="s">
        <v>13606</v>
      </c>
      <c r="B502" s="597" t="s">
        <v>18421</v>
      </c>
      <c r="C502" s="597" t="s">
        <v>9767</v>
      </c>
      <c r="D502" s="597" t="s">
        <v>12662</v>
      </c>
    </row>
    <row r="503" spans="1:4">
      <c r="A503" s="597" t="s">
        <v>18681</v>
      </c>
      <c r="B503" s="597" t="s">
        <v>18421</v>
      </c>
      <c r="C503" s="597" t="s">
        <v>17013</v>
      </c>
      <c r="D503" s="597" t="s">
        <v>18447</v>
      </c>
    </row>
    <row r="504" spans="1:4">
      <c r="A504" s="597" t="s">
        <v>12551</v>
      </c>
      <c r="B504" s="597" t="s">
        <v>18421</v>
      </c>
      <c r="C504" s="597" t="s">
        <v>18436</v>
      </c>
      <c r="D504" s="597" t="s">
        <v>16603</v>
      </c>
    </row>
    <row r="505" spans="1:4">
      <c r="A505" s="597" t="s">
        <v>18682</v>
      </c>
      <c r="B505" s="597" t="s">
        <v>18421</v>
      </c>
      <c r="C505" s="597" t="s">
        <v>16294</v>
      </c>
      <c r="D505" s="597" t="s">
        <v>10414</v>
      </c>
    </row>
    <row r="506" spans="1:4">
      <c r="A506" s="597" t="s">
        <v>15261</v>
      </c>
      <c r="B506" s="597" t="s">
        <v>18421</v>
      </c>
      <c r="C506" s="597" t="s">
        <v>18436</v>
      </c>
      <c r="D506" s="597" t="s">
        <v>10414</v>
      </c>
    </row>
    <row r="507" spans="1:4">
      <c r="A507" s="597" t="s">
        <v>16804</v>
      </c>
      <c r="B507" s="597" t="s">
        <v>18421</v>
      </c>
      <c r="C507" s="597" t="s">
        <v>18436</v>
      </c>
      <c r="D507" s="597" t="s">
        <v>3956</v>
      </c>
    </row>
    <row r="508" spans="1:4">
      <c r="A508" s="597" t="s">
        <v>4921</v>
      </c>
      <c r="B508" s="597" t="s">
        <v>18421</v>
      </c>
      <c r="C508" s="597" t="s">
        <v>3994</v>
      </c>
      <c r="D508" s="597" t="s">
        <v>16342</v>
      </c>
    </row>
    <row r="509" spans="1:4">
      <c r="A509" s="597" t="s">
        <v>18683</v>
      </c>
      <c r="B509" s="597" t="s">
        <v>18421</v>
      </c>
      <c r="C509" s="597" t="s">
        <v>3994</v>
      </c>
      <c r="D509" s="597" t="s">
        <v>18538</v>
      </c>
    </row>
    <row r="510" spans="1:4">
      <c r="A510" s="597" t="s">
        <v>5765</v>
      </c>
      <c r="B510" s="597" t="s">
        <v>18421</v>
      </c>
      <c r="C510" s="597" t="s">
        <v>9767</v>
      </c>
      <c r="D510" s="597" t="s">
        <v>18439</v>
      </c>
    </row>
    <row r="511" spans="1:4">
      <c r="A511" s="597" t="s">
        <v>11921</v>
      </c>
      <c r="B511" s="597" t="s">
        <v>18421</v>
      </c>
      <c r="C511" s="597" t="s">
        <v>16294</v>
      </c>
      <c r="D511" s="597" t="s">
        <v>18433</v>
      </c>
    </row>
    <row r="512" spans="1:4">
      <c r="A512" s="597" t="s">
        <v>8138</v>
      </c>
      <c r="B512" s="597" t="s">
        <v>18421</v>
      </c>
      <c r="C512" s="597" t="s">
        <v>18436</v>
      </c>
      <c r="D512" s="597" t="s">
        <v>7708</v>
      </c>
    </row>
    <row r="513" spans="1:4">
      <c r="A513" s="597" t="s">
        <v>17825</v>
      </c>
      <c r="B513" s="597" t="s">
        <v>18421</v>
      </c>
      <c r="C513" s="597" t="s">
        <v>18423</v>
      </c>
      <c r="D513" s="597" t="s">
        <v>18136</v>
      </c>
    </row>
    <row r="514" spans="1:4">
      <c r="A514" s="597" t="s">
        <v>18684</v>
      </c>
      <c r="B514" s="597" t="s">
        <v>18421</v>
      </c>
      <c r="C514" s="597" t="s">
        <v>18436</v>
      </c>
      <c r="D514" s="597" t="s">
        <v>10414</v>
      </c>
    </row>
    <row r="515" spans="1:4">
      <c r="A515" s="597" t="s">
        <v>18685</v>
      </c>
      <c r="B515" s="597" t="s">
        <v>18421</v>
      </c>
      <c r="C515" s="597" t="s">
        <v>16294</v>
      </c>
      <c r="D515" s="597" t="s">
        <v>13945</v>
      </c>
    </row>
    <row r="516" spans="1:4">
      <c r="A516" s="597" t="s">
        <v>12455</v>
      </c>
      <c r="B516" s="597" t="s">
        <v>18421</v>
      </c>
      <c r="C516" s="597" t="s">
        <v>17013</v>
      </c>
      <c r="D516" s="597" t="s">
        <v>18447</v>
      </c>
    </row>
    <row r="517" spans="1:4">
      <c r="A517" s="597" t="s">
        <v>18590</v>
      </c>
      <c r="B517" s="597" t="s">
        <v>18421</v>
      </c>
      <c r="C517" s="597" t="s">
        <v>9767</v>
      </c>
      <c r="D517" s="597" t="s">
        <v>15267</v>
      </c>
    </row>
    <row r="518" spans="1:4">
      <c r="A518" s="597" t="s">
        <v>10829</v>
      </c>
      <c r="B518" s="597" t="s">
        <v>18421</v>
      </c>
      <c r="C518" s="597" t="s">
        <v>16294</v>
      </c>
      <c r="D518" s="597" t="s">
        <v>4498</v>
      </c>
    </row>
    <row r="519" spans="1:4">
      <c r="A519" s="597" t="s">
        <v>18686</v>
      </c>
      <c r="B519" s="597" t="s">
        <v>18421</v>
      </c>
      <c r="C519" s="597" t="s">
        <v>17013</v>
      </c>
      <c r="D519" s="597" t="s">
        <v>18533</v>
      </c>
    </row>
    <row r="520" spans="1:4">
      <c r="A520" s="597" t="s">
        <v>9462</v>
      </c>
      <c r="B520" s="597" t="s">
        <v>18421</v>
      </c>
      <c r="C520" s="597" t="s">
        <v>18330</v>
      </c>
      <c r="D520" s="597" t="s">
        <v>17557</v>
      </c>
    </row>
    <row r="521" spans="1:4">
      <c r="A521" s="597" t="s">
        <v>18687</v>
      </c>
      <c r="B521" s="597" t="s">
        <v>18421</v>
      </c>
      <c r="C521" s="597" t="s">
        <v>12016</v>
      </c>
      <c r="D521" s="597" t="s">
        <v>10414</v>
      </c>
    </row>
    <row r="522" spans="1:4">
      <c r="A522" s="597" t="s">
        <v>18688</v>
      </c>
      <c r="B522" s="597" t="s">
        <v>18421</v>
      </c>
      <c r="C522" s="597" t="s">
        <v>18330</v>
      </c>
      <c r="D522" s="597" t="s">
        <v>17557</v>
      </c>
    </row>
    <row r="523" spans="1:4">
      <c r="A523" s="597" t="s">
        <v>18689</v>
      </c>
      <c r="B523" s="597" t="s">
        <v>18421</v>
      </c>
      <c r="C523" s="597" t="s">
        <v>16294</v>
      </c>
      <c r="D523" s="597" t="s">
        <v>4498</v>
      </c>
    </row>
    <row r="524" spans="1:4">
      <c r="A524" s="597" t="s">
        <v>1726</v>
      </c>
      <c r="B524" s="597" t="s">
        <v>18421</v>
      </c>
      <c r="C524" s="597" t="s">
        <v>16294</v>
      </c>
      <c r="D524" s="597" t="s">
        <v>13132</v>
      </c>
    </row>
    <row r="525" spans="1:4">
      <c r="A525" s="597" t="s">
        <v>5867</v>
      </c>
      <c r="B525" s="597" t="s">
        <v>18421</v>
      </c>
      <c r="C525" s="597" t="s">
        <v>16294</v>
      </c>
      <c r="D525" s="597" t="s">
        <v>13132</v>
      </c>
    </row>
    <row r="526" spans="1:4">
      <c r="A526" s="597" t="s">
        <v>18691</v>
      </c>
      <c r="B526" s="597" t="s">
        <v>18421</v>
      </c>
      <c r="C526" s="597" t="s">
        <v>16294</v>
      </c>
      <c r="D526" s="597" t="s">
        <v>14674</v>
      </c>
    </row>
    <row r="527" spans="1:4">
      <c r="A527" s="597" t="s">
        <v>18692</v>
      </c>
      <c r="B527" s="597" t="s">
        <v>18421</v>
      </c>
      <c r="C527" s="597" t="s">
        <v>16294</v>
      </c>
      <c r="D527" s="597" t="s">
        <v>18433</v>
      </c>
    </row>
    <row r="528" spans="1:4">
      <c r="A528" s="597" t="s">
        <v>15556</v>
      </c>
      <c r="B528" s="597" t="s">
        <v>18421</v>
      </c>
      <c r="C528" s="597" t="s">
        <v>18423</v>
      </c>
      <c r="D528" s="597" t="s">
        <v>9310</v>
      </c>
    </row>
    <row r="529" spans="1:4">
      <c r="A529" s="597" t="s">
        <v>18693</v>
      </c>
      <c r="B529" s="597" t="s">
        <v>18421</v>
      </c>
      <c r="C529" s="597" t="s">
        <v>18330</v>
      </c>
      <c r="D529" s="597" t="s">
        <v>18450</v>
      </c>
    </row>
    <row r="530" spans="1:4">
      <c r="A530" s="597" t="s">
        <v>18695</v>
      </c>
      <c r="B530" s="597" t="s">
        <v>18421</v>
      </c>
      <c r="C530" s="597" t="s">
        <v>9767</v>
      </c>
      <c r="D530" s="597" t="s">
        <v>12662</v>
      </c>
    </row>
    <row r="531" spans="1:4">
      <c r="A531" s="597" t="s">
        <v>13936</v>
      </c>
      <c r="B531" s="597" t="s">
        <v>18421</v>
      </c>
      <c r="C531" s="597" t="s">
        <v>16294</v>
      </c>
      <c r="D531" s="597" t="s">
        <v>13132</v>
      </c>
    </row>
    <row r="532" spans="1:4">
      <c r="A532" s="597" t="s">
        <v>18696</v>
      </c>
      <c r="B532" s="597" t="s">
        <v>18421</v>
      </c>
      <c r="C532" s="597" t="s">
        <v>16294</v>
      </c>
      <c r="D532" s="597" t="s">
        <v>4498</v>
      </c>
    </row>
    <row r="533" spans="1:4">
      <c r="A533" s="597" t="s">
        <v>18697</v>
      </c>
      <c r="B533" s="597" t="s">
        <v>18421</v>
      </c>
      <c r="C533" s="597" t="s">
        <v>16294</v>
      </c>
      <c r="D533" s="597" t="s">
        <v>13132</v>
      </c>
    </row>
    <row r="534" spans="1:4">
      <c r="A534" s="597" t="s">
        <v>10642</v>
      </c>
      <c r="B534" s="597" t="s">
        <v>18421</v>
      </c>
      <c r="C534" s="597" t="s">
        <v>16294</v>
      </c>
      <c r="D534" s="597" t="s">
        <v>4702</v>
      </c>
    </row>
    <row r="535" spans="1:4">
      <c r="A535" s="597" t="s">
        <v>18698</v>
      </c>
      <c r="B535" s="597" t="s">
        <v>18421</v>
      </c>
      <c r="C535" s="597" t="s">
        <v>18426</v>
      </c>
      <c r="D535" s="597" t="s">
        <v>12763</v>
      </c>
    </row>
    <row r="536" spans="1:4">
      <c r="A536" s="597" t="s">
        <v>15436</v>
      </c>
      <c r="B536" s="597" t="s">
        <v>18421</v>
      </c>
      <c r="C536" s="597" t="s">
        <v>18423</v>
      </c>
      <c r="D536" s="597" t="s">
        <v>18136</v>
      </c>
    </row>
    <row r="537" spans="1:4">
      <c r="A537" s="597" t="s">
        <v>18700</v>
      </c>
      <c r="B537" s="597" t="s">
        <v>18421</v>
      </c>
      <c r="C537" s="597" t="s">
        <v>18330</v>
      </c>
      <c r="D537" s="597" t="s">
        <v>2104</v>
      </c>
    </row>
    <row r="538" spans="1:4">
      <c r="A538" s="597" t="s">
        <v>18701</v>
      </c>
      <c r="B538" s="597" t="s">
        <v>18421</v>
      </c>
      <c r="C538" s="597" t="s">
        <v>16294</v>
      </c>
      <c r="D538" s="597" t="s">
        <v>6387</v>
      </c>
    </row>
    <row r="539" spans="1:4">
      <c r="A539" s="597" t="s">
        <v>18702</v>
      </c>
      <c r="B539" s="597" t="s">
        <v>18421</v>
      </c>
      <c r="C539" s="597" t="s">
        <v>16294</v>
      </c>
      <c r="D539" s="597" t="s">
        <v>13132</v>
      </c>
    </row>
    <row r="540" spans="1:4">
      <c r="A540" s="597" t="s">
        <v>18703</v>
      </c>
      <c r="B540" s="597" t="s">
        <v>18421</v>
      </c>
      <c r="C540" s="597" t="s">
        <v>18426</v>
      </c>
      <c r="D540" s="597" t="s">
        <v>18427</v>
      </c>
    </row>
    <row r="541" spans="1:4">
      <c r="A541" s="597" t="s">
        <v>18704</v>
      </c>
      <c r="B541" s="597" t="s">
        <v>18421</v>
      </c>
      <c r="C541" s="597" t="s">
        <v>16294</v>
      </c>
      <c r="D541" s="597" t="s">
        <v>10414</v>
      </c>
    </row>
    <row r="542" spans="1:4">
      <c r="A542" s="597" t="s">
        <v>18705</v>
      </c>
      <c r="B542" s="597" t="s">
        <v>18421</v>
      </c>
      <c r="C542" s="597" t="s">
        <v>16294</v>
      </c>
      <c r="D542" s="597" t="s">
        <v>13132</v>
      </c>
    </row>
    <row r="543" spans="1:4">
      <c r="A543" s="597" t="s">
        <v>18706</v>
      </c>
      <c r="B543" s="597" t="s">
        <v>18421</v>
      </c>
      <c r="C543" s="597" t="s">
        <v>16294</v>
      </c>
      <c r="D543" s="597" t="s">
        <v>4498</v>
      </c>
    </row>
    <row r="544" spans="1:4">
      <c r="A544" s="597" t="s">
        <v>7845</v>
      </c>
      <c r="B544" s="597" t="s">
        <v>18421</v>
      </c>
      <c r="C544" s="597" t="s">
        <v>8754</v>
      </c>
      <c r="D544" s="597" t="s">
        <v>18442</v>
      </c>
    </row>
    <row r="545" spans="1:4">
      <c r="A545" s="597" t="s">
        <v>18707</v>
      </c>
      <c r="B545" s="597" t="s">
        <v>18421</v>
      </c>
      <c r="C545" s="597" t="s">
        <v>9767</v>
      </c>
      <c r="D545" s="597" t="s">
        <v>15267</v>
      </c>
    </row>
    <row r="546" spans="1:4">
      <c r="A546" s="597" t="s">
        <v>18708</v>
      </c>
      <c r="B546" s="597" t="s">
        <v>18421</v>
      </c>
      <c r="C546" s="597" t="s">
        <v>16294</v>
      </c>
      <c r="D546" s="597" t="s">
        <v>4498</v>
      </c>
    </row>
    <row r="547" spans="1:4">
      <c r="A547" s="597" t="s">
        <v>5193</v>
      </c>
      <c r="B547" s="597" t="s">
        <v>18421</v>
      </c>
      <c r="C547" s="597" t="s">
        <v>18426</v>
      </c>
      <c r="D547" s="597" t="s">
        <v>12763</v>
      </c>
    </row>
    <row r="548" spans="1:4">
      <c r="A548" s="597" t="s">
        <v>1954</v>
      </c>
      <c r="B548" s="597" t="s">
        <v>18421</v>
      </c>
      <c r="C548" s="597" t="s">
        <v>9767</v>
      </c>
      <c r="D548" s="597" t="s">
        <v>12662</v>
      </c>
    </row>
    <row r="549" spans="1:4">
      <c r="A549" s="597" t="s">
        <v>16093</v>
      </c>
      <c r="B549" s="597" t="s">
        <v>18421</v>
      </c>
      <c r="C549" s="597" t="s">
        <v>16294</v>
      </c>
      <c r="D549" s="597" t="s">
        <v>4498</v>
      </c>
    </row>
    <row r="550" spans="1:4">
      <c r="A550" s="597" t="s">
        <v>18709</v>
      </c>
      <c r="B550" s="597" t="s">
        <v>18421</v>
      </c>
      <c r="C550" s="597" t="s">
        <v>16294</v>
      </c>
      <c r="D550" s="597" t="s">
        <v>4498</v>
      </c>
    </row>
    <row r="551" spans="1:4">
      <c r="A551" s="597" t="s">
        <v>18711</v>
      </c>
      <c r="B551" s="597" t="s">
        <v>18421</v>
      </c>
      <c r="C551" s="597" t="s">
        <v>9767</v>
      </c>
      <c r="D551" s="597" t="s">
        <v>15267</v>
      </c>
    </row>
    <row r="552" spans="1:4">
      <c r="A552" s="597" t="s">
        <v>9479</v>
      </c>
      <c r="B552" s="597" t="s">
        <v>18421</v>
      </c>
      <c r="C552" s="597" t="s">
        <v>9767</v>
      </c>
      <c r="D552" s="597" t="s">
        <v>10414</v>
      </c>
    </row>
    <row r="553" spans="1:4">
      <c r="A553" s="597" t="s">
        <v>15410</v>
      </c>
      <c r="B553" s="597" t="s">
        <v>18421</v>
      </c>
      <c r="C553" s="597" t="s">
        <v>16294</v>
      </c>
      <c r="D553" s="597" t="s">
        <v>4498</v>
      </c>
    </row>
    <row r="554" spans="1:4">
      <c r="A554" s="597" t="s">
        <v>17604</v>
      </c>
      <c r="B554" s="597" t="s">
        <v>18421</v>
      </c>
      <c r="C554" s="597" t="s">
        <v>18436</v>
      </c>
      <c r="D554" s="597" t="s">
        <v>7708</v>
      </c>
    </row>
    <row r="555" spans="1:4">
      <c r="A555" s="597" t="s">
        <v>18712</v>
      </c>
      <c r="B555" s="597" t="s">
        <v>18421</v>
      </c>
      <c r="C555" s="597" t="s">
        <v>16294</v>
      </c>
      <c r="D555" s="597" t="s">
        <v>18433</v>
      </c>
    </row>
    <row r="556" spans="1:4">
      <c r="A556" s="597" t="s">
        <v>9136</v>
      </c>
      <c r="B556" s="597" t="s">
        <v>18421</v>
      </c>
      <c r="C556" s="597" t="s">
        <v>9767</v>
      </c>
      <c r="D556" s="597" t="s">
        <v>12866</v>
      </c>
    </row>
    <row r="557" spans="1:4">
      <c r="A557" s="597" t="s">
        <v>18713</v>
      </c>
      <c r="B557" s="597" t="s">
        <v>18421</v>
      </c>
      <c r="C557" s="597" t="s">
        <v>9767</v>
      </c>
      <c r="D557" s="597" t="s">
        <v>4430</v>
      </c>
    </row>
    <row r="558" spans="1:4">
      <c r="A558" s="597" t="s">
        <v>15407</v>
      </c>
      <c r="B558" s="597" t="s">
        <v>18421</v>
      </c>
      <c r="C558" s="597" t="s">
        <v>18436</v>
      </c>
      <c r="D558" s="597" t="s">
        <v>14531</v>
      </c>
    </row>
    <row r="559" spans="1:4">
      <c r="A559" s="597" t="s">
        <v>18714</v>
      </c>
      <c r="B559" s="597" t="s">
        <v>18421</v>
      </c>
      <c r="C559" s="597" t="s">
        <v>3994</v>
      </c>
      <c r="D559" s="597" t="s">
        <v>18538</v>
      </c>
    </row>
    <row r="560" spans="1:4">
      <c r="A560" s="597" t="s">
        <v>18602</v>
      </c>
      <c r="B560" s="597" t="s">
        <v>18421</v>
      </c>
      <c r="C560" s="597" t="s">
        <v>9767</v>
      </c>
      <c r="D560" s="597" t="s">
        <v>12662</v>
      </c>
    </row>
    <row r="561" spans="1:4">
      <c r="A561" s="597" t="s">
        <v>9570</v>
      </c>
      <c r="B561" s="597" t="s">
        <v>18421</v>
      </c>
      <c r="C561" s="597" t="s">
        <v>12016</v>
      </c>
      <c r="D561" s="597" t="s">
        <v>16776</v>
      </c>
    </row>
    <row r="562" spans="1:4">
      <c r="A562" s="597" t="s">
        <v>15741</v>
      </c>
      <c r="B562" s="597" t="s">
        <v>18421</v>
      </c>
      <c r="C562" s="597" t="s">
        <v>18330</v>
      </c>
      <c r="D562" s="597" t="s">
        <v>18450</v>
      </c>
    </row>
    <row r="563" spans="1:4">
      <c r="A563" s="597" t="s">
        <v>18715</v>
      </c>
      <c r="B563" s="597" t="s">
        <v>18421</v>
      </c>
      <c r="C563" s="597" t="s">
        <v>18330</v>
      </c>
      <c r="D563" s="597" t="s">
        <v>17557</v>
      </c>
    </row>
    <row r="564" spans="1:4">
      <c r="A564" s="597" t="s">
        <v>18716</v>
      </c>
      <c r="B564" s="597" t="s">
        <v>18421</v>
      </c>
      <c r="C564" s="597" t="s">
        <v>9767</v>
      </c>
      <c r="D564" s="597" t="s">
        <v>10414</v>
      </c>
    </row>
    <row r="565" spans="1:4">
      <c r="A565" s="597" t="s">
        <v>418</v>
      </c>
      <c r="B565" s="597" t="s">
        <v>18421</v>
      </c>
      <c r="C565" s="597" t="s">
        <v>16294</v>
      </c>
      <c r="D565" s="597" t="s">
        <v>14674</v>
      </c>
    </row>
    <row r="566" spans="1:4">
      <c r="A566" s="597" t="s">
        <v>11907</v>
      </c>
      <c r="B566" s="597" t="s">
        <v>18421</v>
      </c>
      <c r="C566" s="597" t="s">
        <v>18436</v>
      </c>
      <c r="D566" s="597" t="s">
        <v>3956</v>
      </c>
    </row>
    <row r="567" spans="1:4">
      <c r="A567" s="597" t="s">
        <v>6034</v>
      </c>
      <c r="B567" s="597" t="s">
        <v>18421</v>
      </c>
      <c r="C567" s="597" t="s">
        <v>16294</v>
      </c>
      <c r="D567" s="597" t="s">
        <v>18457</v>
      </c>
    </row>
    <row r="568" spans="1:4">
      <c r="A568" s="597" t="s">
        <v>5112</v>
      </c>
      <c r="B568" s="597" t="s">
        <v>18421</v>
      </c>
      <c r="C568" s="597" t="s">
        <v>18436</v>
      </c>
      <c r="D568" s="597" t="s">
        <v>3956</v>
      </c>
    </row>
    <row r="569" spans="1:4">
      <c r="A569" s="597" t="s">
        <v>3316</v>
      </c>
      <c r="B569" s="597" t="s">
        <v>18421</v>
      </c>
      <c r="C569" s="597" t="s">
        <v>18330</v>
      </c>
      <c r="D569" s="597" t="s">
        <v>2104</v>
      </c>
    </row>
    <row r="570" spans="1:4">
      <c r="A570" s="597" t="s">
        <v>18717</v>
      </c>
      <c r="B570" s="597" t="s">
        <v>18421</v>
      </c>
      <c r="C570" s="597" t="s">
        <v>18330</v>
      </c>
      <c r="D570" s="597" t="s">
        <v>10414</v>
      </c>
    </row>
    <row r="571" spans="1:4">
      <c r="A571" s="597" t="s">
        <v>18718</v>
      </c>
      <c r="B571" s="597" t="s">
        <v>18421</v>
      </c>
      <c r="C571" s="597" t="s">
        <v>9767</v>
      </c>
      <c r="D571" s="597" t="s">
        <v>12866</v>
      </c>
    </row>
    <row r="572" spans="1:4">
      <c r="A572" s="597" t="s">
        <v>11123</v>
      </c>
      <c r="B572" s="597" t="s">
        <v>18421</v>
      </c>
      <c r="C572" s="597" t="s">
        <v>16294</v>
      </c>
      <c r="D572" s="597" t="s">
        <v>14674</v>
      </c>
    </row>
    <row r="573" spans="1:4">
      <c r="A573" s="597" t="s">
        <v>18719</v>
      </c>
      <c r="B573" s="597" t="s">
        <v>18421</v>
      </c>
      <c r="C573" s="597" t="s">
        <v>16294</v>
      </c>
      <c r="D573" s="597" t="s">
        <v>14674</v>
      </c>
    </row>
    <row r="574" spans="1:4">
      <c r="A574" s="597" t="s">
        <v>16064</v>
      </c>
      <c r="B574" s="597" t="s">
        <v>18421</v>
      </c>
      <c r="C574" s="597" t="s">
        <v>16294</v>
      </c>
      <c r="D574" s="597" t="s">
        <v>10414</v>
      </c>
    </row>
    <row r="575" spans="1:4">
      <c r="A575" s="597" t="s">
        <v>7531</v>
      </c>
      <c r="B575" s="597" t="s">
        <v>18421</v>
      </c>
      <c r="C575" s="597" t="s">
        <v>16294</v>
      </c>
      <c r="D575" s="597" t="s">
        <v>18433</v>
      </c>
    </row>
    <row r="576" spans="1:4">
      <c r="A576" s="597" t="s">
        <v>18720</v>
      </c>
      <c r="B576" s="597" t="s">
        <v>18421</v>
      </c>
      <c r="C576" s="597" t="s">
        <v>16294</v>
      </c>
      <c r="D576" s="597" t="s">
        <v>14674</v>
      </c>
    </row>
    <row r="577" spans="1:4">
      <c r="A577" s="597" t="s">
        <v>13158</v>
      </c>
      <c r="B577" s="597" t="s">
        <v>18421</v>
      </c>
      <c r="C577" s="597" t="s">
        <v>11794</v>
      </c>
      <c r="D577" s="597" t="s">
        <v>18576</v>
      </c>
    </row>
    <row r="578" spans="1:4">
      <c r="A578" s="597" t="s">
        <v>18722</v>
      </c>
      <c r="B578" s="597" t="s">
        <v>18421</v>
      </c>
      <c r="C578" s="597" t="s">
        <v>16294</v>
      </c>
      <c r="D578" s="597" t="s">
        <v>14674</v>
      </c>
    </row>
    <row r="579" spans="1:4">
      <c r="A579" s="597" t="s">
        <v>18089</v>
      </c>
      <c r="B579" s="597" t="s">
        <v>18421</v>
      </c>
      <c r="C579" s="597" t="s">
        <v>18426</v>
      </c>
      <c r="D579" s="597" t="s">
        <v>12763</v>
      </c>
    </row>
    <row r="580" spans="1:4">
      <c r="A580" s="597" t="s">
        <v>10422</v>
      </c>
      <c r="B580" s="597" t="s">
        <v>18421</v>
      </c>
      <c r="C580" s="597" t="s">
        <v>16294</v>
      </c>
      <c r="D580" s="597" t="s">
        <v>4498</v>
      </c>
    </row>
    <row r="581" spans="1:4">
      <c r="A581" s="597" t="s">
        <v>18724</v>
      </c>
      <c r="B581" s="597" t="s">
        <v>18421</v>
      </c>
      <c r="C581" s="597" t="s">
        <v>18436</v>
      </c>
      <c r="D581" s="597" t="s">
        <v>18725</v>
      </c>
    </row>
    <row r="582" spans="1:4">
      <c r="A582" s="597" t="s">
        <v>18726</v>
      </c>
      <c r="B582" s="597" t="s">
        <v>18421</v>
      </c>
      <c r="C582" s="597" t="s">
        <v>18436</v>
      </c>
      <c r="D582" s="597" t="s">
        <v>3956</v>
      </c>
    </row>
    <row r="583" spans="1:4">
      <c r="A583" s="597" t="s">
        <v>13316</v>
      </c>
      <c r="B583" s="597" t="s">
        <v>18421</v>
      </c>
      <c r="C583" s="597" t="s">
        <v>16294</v>
      </c>
      <c r="D583" s="597" t="s">
        <v>4498</v>
      </c>
    </row>
    <row r="584" spans="1:4">
      <c r="A584" s="597" t="s">
        <v>18728</v>
      </c>
      <c r="B584" s="597" t="s">
        <v>18421</v>
      </c>
      <c r="C584" s="597" t="s">
        <v>16294</v>
      </c>
      <c r="D584" s="597" t="s">
        <v>14674</v>
      </c>
    </row>
    <row r="585" spans="1:4">
      <c r="A585" s="597" t="s">
        <v>18730</v>
      </c>
      <c r="B585" s="597" t="s">
        <v>18421</v>
      </c>
      <c r="C585" s="597" t="s">
        <v>9767</v>
      </c>
      <c r="D585" s="597" t="s">
        <v>12866</v>
      </c>
    </row>
    <row r="586" spans="1:4">
      <c r="A586" s="597" t="s">
        <v>9366</v>
      </c>
      <c r="B586" s="597" t="s">
        <v>18421</v>
      </c>
      <c r="C586" s="597" t="s">
        <v>11794</v>
      </c>
      <c r="D586" s="597" t="s">
        <v>18576</v>
      </c>
    </row>
    <row r="587" spans="1:4">
      <c r="A587" s="597" t="s">
        <v>18731</v>
      </c>
      <c r="B587" s="597" t="s">
        <v>18421</v>
      </c>
      <c r="C587" s="597" t="s">
        <v>18330</v>
      </c>
      <c r="D587" s="597" t="s">
        <v>2104</v>
      </c>
    </row>
    <row r="588" spans="1:4">
      <c r="A588" s="597" t="s">
        <v>18733</v>
      </c>
      <c r="B588" s="597" t="s">
        <v>18421</v>
      </c>
      <c r="C588" s="597" t="s">
        <v>16294</v>
      </c>
      <c r="D588" s="597" t="s">
        <v>13132</v>
      </c>
    </row>
    <row r="589" spans="1:4">
      <c r="A589" s="597" t="s">
        <v>11625</v>
      </c>
      <c r="B589" s="597" t="s">
        <v>18421</v>
      </c>
      <c r="C589" s="597" t="s">
        <v>18423</v>
      </c>
      <c r="D589" s="597" t="s">
        <v>18136</v>
      </c>
    </row>
    <row r="590" spans="1:4">
      <c r="A590" s="597" t="s">
        <v>18734</v>
      </c>
      <c r="B590" s="597" t="s">
        <v>18421</v>
      </c>
      <c r="C590" s="597" t="s">
        <v>16294</v>
      </c>
      <c r="D590" s="597" t="s">
        <v>4498</v>
      </c>
    </row>
    <row r="591" spans="1:4">
      <c r="A591" s="597" t="s">
        <v>18735</v>
      </c>
      <c r="B591" s="597" t="s">
        <v>18421</v>
      </c>
      <c r="C591" s="597" t="s">
        <v>18436</v>
      </c>
      <c r="D591" s="597" t="s">
        <v>3956</v>
      </c>
    </row>
    <row r="592" spans="1:4">
      <c r="A592" s="597" t="s">
        <v>18051</v>
      </c>
      <c r="B592" s="597" t="s">
        <v>18421</v>
      </c>
      <c r="C592" s="597" t="s">
        <v>8754</v>
      </c>
      <c r="D592" s="597" t="s">
        <v>10414</v>
      </c>
    </row>
    <row r="593" spans="1:4">
      <c r="A593" s="597" t="s">
        <v>6329</v>
      </c>
      <c r="B593" s="597" t="s">
        <v>18421</v>
      </c>
      <c r="C593" s="597" t="s">
        <v>16294</v>
      </c>
      <c r="D593" s="597" t="s">
        <v>4498</v>
      </c>
    </row>
    <row r="594" spans="1:4">
      <c r="A594" s="597" t="s">
        <v>18736</v>
      </c>
      <c r="B594" s="597" t="s">
        <v>18421</v>
      </c>
      <c r="C594" s="597" t="s">
        <v>16294</v>
      </c>
      <c r="D594" s="597" t="s">
        <v>10414</v>
      </c>
    </row>
    <row r="595" spans="1:4">
      <c r="A595" s="597" t="s">
        <v>18737</v>
      </c>
      <c r="B595" s="597" t="s">
        <v>18421</v>
      </c>
      <c r="C595" s="597" t="s">
        <v>18436</v>
      </c>
      <c r="D595" s="597" t="s">
        <v>7708</v>
      </c>
    </row>
    <row r="596" spans="1:4">
      <c r="A596" s="597" t="s">
        <v>2569</v>
      </c>
      <c r="B596" s="597" t="s">
        <v>18421</v>
      </c>
      <c r="C596" s="597" t="s">
        <v>18436</v>
      </c>
      <c r="D596" s="597" t="s">
        <v>14531</v>
      </c>
    </row>
    <row r="597" spans="1:4">
      <c r="A597" s="597" t="s">
        <v>18738</v>
      </c>
      <c r="B597" s="597" t="s">
        <v>18421</v>
      </c>
      <c r="C597" s="597" t="s">
        <v>18330</v>
      </c>
      <c r="D597" s="597" t="s">
        <v>18450</v>
      </c>
    </row>
    <row r="598" spans="1:4">
      <c r="A598" s="597" t="s">
        <v>18739</v>
      </c>
      <c r="B598" s="597" t="s">
        <v>18421</v>
      </c>
      <c r="C598" s="597" t="s">
        <v>16294</v>
      </c>
      <c r="D598" s="597" t="s">
        <v>4498</v>
      </c>
    </row>
    <row r="599" spans="1:4">
      <c r="A599" s="597" t="s">
        <v>9745</v>
      </c>
      <c r="B599" s="597" t="s">
        <v>18421</v>
      </c>
      <c r="C599" s="597" t="s">
        <v>16294</v>
      </c>
      <c r="D599" s="597" t="s">
        <v>13945</v>
      </c>
    </row>
    <row r="600" spans="1:4">
      <c r="A600" s="597" t="s">
        <v>18740</v>
      </c>
      <c r="B600" s="597" t="s">
        <v>18421</v>
      </c>
      <c r="C600" s="597" t="s">
        <v>16294</v>
      </c>
      <c r="D600" s="597" t="s">
        <v>6387</v>
      </c>
    </row>
    <row r="601" spans="1:4">
      <c r="A601" s="597" t="s">
        <v>18741</v>
      </c>
      <c r="B601" s="597" t="s">
        <v>18421</v>
      </c>
      <c r="C601" s="597" t="s">
        <v>18436</v>
      </c>
      <c r="D601" s="597" t="s">
        <v>3956</v>
      </c>
    </row>
    <row r="602" spans="1:4">
      <c r="A602" s="597" t="s">
        <v>18742</v>
      </c>
      <c r="B602" s="597" t="s">
        <v>18421</v>
      </c>
      <c r="C602" s="597" t="s">
        <v>9767</v>
      </c>
      <c r="D602" s="597" t="s">
        <v>15267</v>
      </c>
    </row>
    <row r="603" spans="1:4">
      <c r="A603" s="597" t="s">
        <v>18743</v>
      </c>
      <c r="B603" s="597" t="s">
        <v>18421</v>
      </c>
      <c r="C603" s="597" t="s">
        <v>16294</v>
      </c>
      <c r="D603" s="597" t="s">
        <v>4498</v>
      </c>
    </row>
    <row r="604" spans="1:4">
      <c r="A604" s="597" t="s">
        <v>18744</v>
      </c>
      <c r="B604" s="597" t="s">
        <v>18421</v>
      </c>
      <c r="C604" s="597" t="s">
        <v>3994</v>
      </c>
      <c r="D604" s="597" t="s">
        <v>16342</v>
      </c>
    </row>
    <row r="605" spans="1:4">
      <c r="A605" s="597" t="s">
        <v>18745</v>
      </c>
      <c r="B605" s="597" t="s">
        <v>18421</v>
      </c>
      <c r="C605" s="597" t="s">
        <v>16294</v>
      </c>
      <c r="D605" s="597" t="s">
        <v>13132</v>
      </c>
    </row>
    <row r="606" spans="1:4">
      <c r="A606" s="597" t="s">
        <v>18746</v>
      </c>
      <c r="B606" s="597" t="s">
        <v>18421</v>
      </c>
      <c r="C606" s="597" t="s">
        <v>16294</v>
      </c>
      <c r="D606" s="597" t="s">
        <v>4498</v>
      </c>
    </row>
    <row r="607" spans="1:4">
      <c r="A607" s="597" t="s">
        <v>18747</v>
      </c>
      <c r="B607" s="597" t="s">
        <v>18421</v>
      </c>
      <c r="C607" s="597" t="s">
        <v>16294</v>
      </c>
      <c r="D607" s="597" t="s">
        <v>4498</v>
      </c>
    </row>
    <row r="608" spans="1:4">
      <c r="A608" s="597" t="s">
        <v>18748</v>
      </c>
      <c r="B608" s="597" t="s">
        <v>18421</v>
      </c>
      <c r="C608" s="597" t="s">
        <v>18436</v>
      </c>
      <c r="D608" s="597" t="s">
        <v>18462</v>
      </c>
    </row>
    <row r="609" spans="1:4">
      <c r="A609" s="597" t="s">
        <v>9539</v>
      </c>
      <c r="B609" s="597" t="s">
        <v>18421</v>
      </c>
      <c r="C609" s="597" t="s">
        <v>18436</v>
      </c>
      <c r="D609" s="597" t="s">
        <v>18725</v>
      </c>
    </row>
    <row r="610" spans="1:4">
      <c r="A610" s="597" t="s">
        <v>18749</v>
      </c>
      <c r="B610" s="597" t="s">
        <v>18421</v>
      </c>
      <c r="C610" s="597" t="s">
        <v>18436</v>
      </c>
      <c r="D610" s="597" t="s">
        <v>3956</v>
      </c>
    </row>
    <row r="611" spans="1:4">
      <c r="A611" s="597" t="s">
        <v>18751</v>
      </c>
      <c r="B611" s="597" t="s">
        <v>18421</v>
      </c>
      <c r="C611" s="597" t="s">
        <v>16294</v>
      </c>
      <c r="D611" s="597" t="s">
        <v>4498</v>
      </c>
    </row>
    <row r="612" spans="1:4">
      <c r="A612" s="597" t="s">
        <v>682</v>
      </c>
      <c r="B612" s="597" t="s">
        <v>18421</v>
      </c>
      <c r="C612" s="597" t="s">
        <v>11794</v>
      </c>
      <c r="D612" s="597" t="s">
        <v>17046</v>
      </c>
    </row>
    <row r="613" spans="1:4">
      <c r="A613" s="597" t="s">
        <v>8696</v>
      </c>
      <c r="B613" s="597" t="s">
        <v>18421</v>
      </c>
      <c r="C613" s="597" t="s">
        <v>18423</v>
      </c>
      <c r="D613" s="597" t="s">
        <v>9310</v>
      </c>
    </row>
    <row r="614" spans="1:4">
      <c r="A614" s="597" t="s">
        <v>13041</v>
      </c>
      <c r="B614" s="597" t="s">
        <v>18421</v>
      </c>
      <c r="C614" s="597" t="s">
        <v>18330</v>
      </c>
      <c r="D614" s="597" t="s">
        <v>2104</v>
      </c>
    </row>
    <row r="615" spans="1:4">
      <c r="A615" s="597" t="s">
        <v>4763</v>
      </c>
      <c r="B615" s="597" t="s">
        <v>18421</v>
      </c>
      <c r="C615" s="597" t="s">
        <v>18426</v>
      </c>
      <c r="D615" s="597" t="s">
        <v>13526</v>
      </c>
    </row>
    <row r="616" spans="1:4">
      <c r="A616" s="597" t="s">
        <v>18752</v>
      </c>
      <c r="B616" s="597" t="s">
        <v>18421</v>
      </c>
      <c r="C616" s="597" t="s">
        <v>16294</v>
      </c>
      <c r="D616" s="597" t="s">
        <v>4498</v>
      </c>
    </row>
    <row r="617" spans="1:4">
      <c r="A617" s="597" t="s">
        <v>18753</v>
      </c>
      <c r="B617" s="597" t="s">
        <v>18421</v>
      </c>
      <c r="C617" s="597" t="s">
        <v>3994</v>
      </c>
      <c r="D617" s="597" t="s">
        <v>16442</v>
      </c>
    </row>
    <row r="618" spans="1:4">
      <c r="A618" s="597" t="s">
        <v>18754</v>
      </c>
      <c r="B618" s="597" t="s">
        <v>18421</v>
      </c>
      <c r="C618" s="597" t="s">
        <v>18436</v>
      </c>
      <c r="D618" s="597" t="s">
        <v>10210</v>
      </c>
    </row>
    <row r="619" spans="1:4">
      <c r="A619" s="597" t="s">
        <v>14638</v>
      </c>
      <c r="B619" s="597" t="s">
        <v>18421</v>
      </c>
      <c r="C619" s="597" t="s">
        <v>17013</v>
      </c>
      <c r="D619" s="597" t="s">
        <v>18447</v>
      </c>
    </row>
    <row r="620" spans="1:4">
      <c r="A620" s="597" t="s">
        <v>18755</v>
      </c>
      <c r="B620" s="597" t="s">
        <v>3904</v>
      </c>
      <c r="C620" s="597" t="s">
        <v>16294</v>
      </c>
      <c r="D620" s="597" t="s">
        <v>18433</v>
      </c>
    </row>
    <row r="621" spans="1:4">
      <c r="A621" s="597" t="s">
        <v>18756</v>
      </c>
      <c r="B621" s="597" t="s">
        <v>18421</v>
      </c>
      <c r="C621" s="597" t="s">
        <v>17013</v>
      </c>
      <c r="D621" s="597" t="s">
        <v>18447</v>
      </c>
    </row>
    <row r="622" spans="1:4">
      <c r="A622" s="597" t="s">
        <v>8258</v>
      </c>
      <c r="B622" s="597" t="s">
        <v>18421</v>
      </c>
      <c r="C622" s="597" t="s">
        <v>18426</v>
      </c>
      <c r="D622" s="597" t="s">
        <v>10414</v>
      </c>
    </row>
    <row r="623" spans="1:4">
      <c r="A623" s="597" t="s">
        <v>15637</v>
      </c>
      <c r="B623" s="597" t="s">
        <v>18421</v>
      </c>
      <c r="C623" s="597" t="s">
        <v>16294</v>
      </c>
      <c r="D623" s="597" t="s">
        <v>13132</v>
      </c>
    </row>
    <row r="624" spans="1:4">
      <c r="A624" s="597" t="s">
        <v>18757</v>
      </c>
      <c r="B624" s="597" t="s">
        <v>3904</v>
      </c>
      <c r="C624" s="597" t="s">
        <v>16294</v>
      </c>
      <c r="D624" s="597" t="s">
        <v>18433</v>
      </c>
    </row>
    <row r="625" spans="1:4">
      <c r="A625" s="597" t="s">
        <v>18758</v>
      </c>
      <c r="B625" s="597" t="s">
        <v>18421</v>
      </c>
      <c r="C625" s="597" t="s">
        <v>16294</v>
      </c>
      <c r="D625" s="597" t="s">
        <v>18457</v>
      </c>
    </row>
    <row r="626" spans="1:4">
      <c r="A626" s="597" t="s">
        <v>11429</v>
      </c>
      <c r="B626" s="597" t="s">
        <v>18421</v>
      </c>
      <c r="C626" s="597" t="s">
        <v>16294</v>
      </c>
      <c r="D626" s="597" t="s">
        <v>4498</v>
      </c>
    </row>
    <row r="627" spans="1:4">
      <c r="A627" s="597" t="s">
        <v>18759</v>
      </c>
      <c r="B627" s="597" t="s">
        <v>18421</v>
      </c>
      <c r="C627" s="597" t="s">
        <v>18436</v>
      </c>
      <c r="D627" s="597" t="s">
        <v>10210</v>
      </c>
    </row>
    <row r="628" spans="1:4">
      <c r="A628" s="597" t="s">
        <v>18760</v>
      </c>
      <c r="B628" s="597" t="s">
        <v>18421</v>
      </c>
      <c r="C628" s="597" t="s">
        <v>18330</v>
      </c>
      <c r="D628" s="597" t="s">
        <v>2104</v>
      </c>
    </row>
    <row r="629" spans="1:4">
      <c r="A629" s="597" t="s">
        <v>16599</v>
      </c>
      <c r="B629" s="597" t="s">
        <v>18421</v>
      </c>
      <c r="C629" s="597" t="s">
        <v>18426</v>
      </c>
      <c r="D629" s="597" t="s">
        <v>12763</v>
      </c>
    </row>
    <row r="630" spans="1:4">
      <c r="A630" s="597" t="s">
        <v>16236</v>
      </c>
      <c r="B630" s="597" t="s">
        <v>3904</v>
      </c>
      <c r="C630" s="597" t="s">
        <v>16294</v>
      </c>
      <c r="D630" s="597" t="s">
        <v>18433</v>
      </c>
    </row>
    <row r="631" spans="1:4">
      <c r="A631" s="597" t="s">
        <v>5537</v>
      </c>
      <c r="B631" s="597" t="s">
        <v>18421</v>
      </c>
      <c r="C631" s="597" t="s">
        <v>16294</v>
      </c>
      <c r="D631" s="597" t="s">
        <v>6387</v>
      </c>
    </row>
    <row r="632" spans="1:4">
      <c r="A632" s="597" t="s">
        <v>18761</v>
      </c>
      <c r="B632" s="597" t="s">
        <v>18421</v>
      </c>
      <c r="C632" s="597" t="s">
        <v>9767</v>
      </c>
      <c r="D632" s="597" t="s">
        <v>15267</v>
      </c>
    </row>
    <row r="633" spans="1:4">
      <c r="A633" s="597" t="s">
        <v>10071</v>
      </c>
      <c r="B633" s="597" t="s">
        <v>18421</v>
      </c>
      <c r="C633" s="597" t="s">
        <v>16294</v>
      </c>
      <c r="D633" s="597" t="s">
        <v>13132</v>
      </c>
    </row>
    <row r="634" spans="1:4">
      <c r="A634" s="597" t="s">
        <v>18762</v>
      </c>
      <c r="B634" s="597" t="s">
        <v>3904</v>
      </c>
      <c r="C634" s="597" t="s">
        <v>16294</v>
      </c>
      <c r="D634" s="597" t="s">
        <v>18433</v>
      </c>
    </row>
    <row r="635" spans="1:4">
      <c r="A635" s="597" t="s">
        <v>7759</v>
      </c>
      <c r="B635" s="597" t="s">
        <v>3904</v>
      </c>
      <c r="C635" s="597" t="s">
        <v>17013</v>
      </c>
      <c r="D635" s="597" t="s">
        <v>18447</v>
      </c>
    </row>
    <row r="636" spans="1:4">
      <c r="A636" s="597" t="s">
        <v>14699</v>
      </c>
      <c r="B636" s="597" t="s">
        <v>18421</v>
      </c>
      <c r="C636" s="597" t="s">
        <v>12016</v>
      </c>
      <c r="D636" s="597" t="s">
        <v>16776</v>
      </c>
    </row>
    <row r="637" spans="1:4">
      <c r="A637" s="597" t="s">
        <v>18763</v>
      </c>
      <c r="B637" s="597" t="s">
        <v>18421</v>
      </c>
      <c r="C637" s="597" t="s">
        <v>8086</v>
      </c>
      <c r="D637" s="597" t="s">
        <v>9618</v>
      </c>
    </row>
    <row r="638" spans="1:4">
      <c r="A638" s="597" t="s">
        <v>6416</v>
      </c>
      <c r="B638" s="597" t="s">
        <v>3904</v>
      </c>
      <c r="C638" s="597" t="s">
        <v>16294</v>
      </c>
      <c r="D638" s="597" t="s">
        <v>18433</v>
      </c>
    </row>
    <row r="639" spans="1:4">
      <c r="A639" s="597" t="s">
        <v>18764</v>
      </c>
      <c r="B639" s="597" t="s">
        <v>18421</v>
      </c>
      <c r="C639" s="597" t="s">
        <v>3994</v>
      </c>
      <c r="D639" s="597" t="s">
        <v>15858</v>
      </c>
    </row>
    <row r="640" spans="1:4">
      <c r="A640" s="597" t="s">
        <v>18765</v>
      </c>
      <c r="B640" s="597" t="s">
        <v>18421</v>
      </c>
      <c r="C640" s="597" t="s">
        <v>11794</v>
      </c>
      <c r="D640" s="597" t="s">
        <v>11796</v>
      </c>
    </row>
    <row r="641" spans="1:4">
      <c r="A641" s="597" t="s">
        <v>18768</v>
      </c>
      <c r="B641" s="597" t="s">
        <v>18421</v>
      </c>
      <c r="C641" s="597" t="s">
        <v>9767</v>
      </c>
      <c r="D641" s="597" t="s">
        <v>12662</v>
      </c>
    </row>
    <row r="642" spans="1:4">
      <c r="A642" s="597" t="s">
        <v>18769</v>
      </c>
      <c r="B642" s="597" t="s">
        <v>18421</v>
      </c>
      <c r="C642" s="597" t="s">
        <v>18426</v>
      </c>
      <c r="D642" s="597" t="s">
        <v>12763</v>
      </c>
    </row>
    <row r="643" spans="1:4">
      <c r="A643" s="597" t="s">
        <v>18770</v>
      </c>
      <c r="B643" s="597" t="s">
        <v>3904</v>
      </c>
      <c r="C643" s="597" t="s">
        <v>16294</v>
      </c>
      <c r="D643" s="597" t="s">
        <v>18433</v>
      </c>
    </row>
    <row r="644" spans="1:4">
      <c r="A644" s="597" t="s">
        <v>18771</v>
      </c>
      <c r="B644" s="597" t="s">
        <v>18421</v>
      </c>
      <c r="C644" s="597" t="s">
        <v>9767</v>
      </c>
      <c r="D644" s="597" t="s">
        <v>12662</v>
      </c>
    </row>
    <row r="645" spans="1:4">
      <c r="A645" s="597" t="s">
        <v>18773</v>
      </c>
      <c r="B645" s="597" t="s">
        <v>18421</v>
      </c>
      <c r="C645" s="597" t="s">
        <v>18330</v>
      </c>
      <c r="D645" s="597" t="s">
        <v>2104</v>
      </c>
    </row>
    <row r="646" spans="1:4">
      <c r="A646" s="597" t="s">
        <v>18774</v>
      </c>
      <c r="B646" s="597" t="s">
        <v>3904</v>
      </c>
      <c r="C646" s="597" t="s">
        <v>16294</v>
      </c>
      <c r="D646" s="597" t="s">
        <v>18433</v>
      </c>
    </row>
    <row r="647" spans="1:4">
      <c r="A647" s="597" t="s">
        <v>18775</v>
      </c>
      <c r="B647" s="597" t="s">
        <v>18421</v>
      </c>
      <c r="C647" s="597" t="s">
        <v>16294</v>
      </c>
      <c r="D647" s="597" t="s">
        <v>4498</v>
      </c>
    </row>
    <row r="648" spans="1:4">
      <c r="A648" s="597" t="s">
        <v>18776</v>
      </c>
      <c r="B648" s="597" t="s">
        <v>3904</v>
      </c>
      <c r="C648" s="597" t="s">
        <v>16294</v>
      </c>
      <c r="D648" s="597" t="s">
        <v>18433</v>
      </c>
    </row>
    <row r="649" spans="1:4">
      <c r="A649" s="597" t="s">
        <v>18777</v>
      </c>
      <c r="B649" s="597" t="s">
        <v>3904</v>
      </c>
      <c r="C649" s="597" t="s">
        <v>16294</v>
      </c>
      <c r="D649" s="597" t="s">
        <v>18433</v>
      </c>
    </row>
    <row r="650" spans="1:4">
      <c r="A650" s="597" t="s">
        <v>9837</v>
      </c>
      <c r="B650" s="597" t="s">
        <v>18421</v>
      </c>
      <c r="C650" s="597" t="s">
        <v>18436</v>
      </c>
      <c r="D650" s="597" t="s">
        <v>10210</v>
      </c>
    </row>
    <row r="651" spans="1:4">
      <c r="A651" s="597" t="s">
        <v>14959</v>
      </c>
      <c r="B651" s="597" t="s">
        <v>3904</v>
      </c>
      <c r="C651" s="597" t="s">
        <v>16294</v>
      </c>
      <c r="D651" s="597" t="s">
        <v>18433</v>
      </c>
    </row>
    <row r="652" spans="1:4">
      <c r="A652" s="597" t="s">
        <v>18779</v>
      </c>
      <c r="B652" s="597" t="s">
        <v>18421</v>
      </c>
      <c r="C652" s="597" t="s">
        <v>18436</v>
      </c>
      <c r="D652" s="597" t="s">
        <v>10210</v>
      </c>
    </row>
    <row r="653" spans="1:4">
      <c r="A653" s="597" t="s">
        <v>106</v>
      </c>
      <c r="B653" s="597" t="s">
        <v>3904</v>
      </c>
      <c r="C653" s="597" t="s">
        <v>17013</v>
      </c>
      <c r="D653" s="597" t="s">
        <v>18447</v>
      </c>
    </row>
    <row r="654" spans="1:4">
      <c r="A654" s="597" t="s">
        <v>18780</v>
      </c>
      <c r="B654" s="597" t="s">
        <v>18421</v>
      </c>
      <c r="C654" s="597" t="s">
        <v>17013</v>
      </c>
      <c r="D654" s="597" t="s">
        <v>18781</v>
      </c>
    </row>
    <row r="655" spans="1:4">
      <c r="A655" s="597" t="s">
        <v>7962</v>
      </c>
      <c r="B655" s="597" t="s">
        <v>18421</v>
      </c>
      <c r="C655" s="597" t="s">
        <v>16294</v>
      </c>
      <c r="D655" s="597" t="s">
        <v>4498</v>
      </c>
    </row>
    <row r="656" spans="1:4">
      <c r="A656" s="597" t="s">
        <v>18782</v>
      </c>
      <c r="B656" s="597" t="s">
        <v>18421</v>
      </c>
      <c r="C656" s="597" t="s">
        <v>11794</v>
      </c>
      <c r="D656" s="597" t="s">
        <v>10414</v>
      </c>
    </row>
    <row r="657" spans="1:4">
      <c r="A657" s="597" t="s">
        <v>18783</v>
      </c>
      <c r="B657" s="597" t="s">
        <v>3904</v>
      </c>
      <c r="C657" s="597" t="s">
        <v>16294</v>
      </c>
      <c r="D657" s="597" t="s">
        <v>18433</v>
      </c>
    </row>
    <row r="658" spans="1:4">
      <c r="A658" s="597" t="s">
        <v>6790</v>
      </c>
      <c r="B658" s="597" t="s">
        <v>3904</v>
      </c>
      <c r="C658" s="597" t="s">
        <v>16294</v>
      </c>
      <c r="D658" s="597" t="s">
        <v>18433</v>
      </c>
    </row>
    <row r="659" spans="1:4">
      <c r="A659" s="597" t="s">
        <v>9086</v>
      </c>
      <c r="B659" s="597" t="s">
        <v>18421</v>
      </c>
      <c r="C659" s="597" t="s">
        <v>16294</v>
      </c>
      <c r="D659" s="597" t="s">
        <v>6387</v>
      </c>
    </row>
    <row r="660" spans="1:4">
      <c r="A660" s="597" t="s">
        <v>18784</v>
      </c>
      <c r="B660" s="597" t="s">
        <v>18421</v>
      </c>
      <c r="C660" s="597" t="s">
        <v>18436</v>
      </c>
      <c r="D660" s="597" t="s">
        <v>3956</v>
      </c>
    </row>
    <row r="661" spans="1:4">
      <c r="A661" s="597" t="s">
        <v>18785</v>
      </c>
      <c r="B661" s="597" t="s">
        <v>18421</v>
      </c>
      <c r="C661" s="597" t="s">
        <v>9767</v>
      </c>
      <c r="D661" s="597" t="s">
        <v>18661</v>
      </c>
    </row>
    <row r="662" spans="1:4">
      <c r="A662" s="597" t="s">
        <v>4861</v>
      </c>
      <c r="B662" s="597" t="s">
        <v>18421</v>
      </c>
      <c r="C662" s="597" t="s">
        <v>11794</v>
      </c>
      <c r="D662" s="597" t="s">
        <v>10414</v>
      </c>
    </row>
    <row r="663" spans="1:4">
      <c r="A663" s="597" t="s">
        <v>18786</v>
      </c>
      <c r="B663" s="597" t="s">
        <v>18421</v>
      </c>
      <c r="C663" s="597" t="s">
        <v>11794</v>
      </c>
      <c r="D663" s="597" t="s">
        <v>10414</v>
      </c>
    </row>
    <row r="664" spans="1:4">
      <c r="A664" s="597" t="s">
        <v>1543</v>
      </c>
      <c r="B664" s="597" t="s">
        <v>18421</v>
      </c>
      <c r="C664" s="597" t="s">
        <v>8086</v>
      </c>
      <c r="D664" s="597" t="s">
        <v>18535</v>
      </c>
    </row>
    <row r="665" spans="1:4">
      <c r="A665" s="597" t="s">
        <v>11041</v>
      </c>
      <c r="B665" s="597" t="s">
        <v>18421</v>
      </c>
      <c r="C665" s="597" t="s">
        <v>18330</v>
      </c>
      <c r="D665" s="597" t="s">
        <v>2104</v>
      </c>
    </row>
    <row r="666" spans="1:4">
      <c r="A666" s="597" t="s">
        <v>16512</v>
      </c>
      <c r="B666" s="597" t="s">
        <v>18421</v>
      </c>
      <c r="C666" s="597" t="s">
        <v>9767</v>
      </c>
      <c r="D666" s="597" t="s">
        <v>12866</v>
      </c>
    </row>
    <row r="667" spans="1:4">
      <c r="A667" s="597" t="s">
        <v>9199</v>
      </c>
      <c r="B667" s="597" t="s">
        <v>18421</v>
      </c>
      <c r="C667" s="597" t="s">
        <v>18436</v>
      </c>
      <c r="D667" s="597" t="s">
        <v>18462</v>
      </c>
    </row>
    <row r="668" spans="1:4">
      <c r="A668" s="597" t="s">
        <v>18787</v>
      </c>
      <c r="B668" s="597" t="s">
        <v>18421</v>
      </c>
      <c r="C668" s="597" t="s">
        <v>17013</v>
      </c>
      <c r="D668" s="597" t="s">
        <v>8224</v>
      </c>
    </row>
    <row r="669" spans="1:4">
      <c r="A669" s="597" t="s">
        <v>15523</v>
      </c>
      <c r="B669" s="597" t="s">
        <v>18421</v>
      </c>
      <c r="C669" s="597" t="s">
        <v>16294</v>
      </c>
      <c r="D669" s="597" t="s">
        <v>6382</v>
      </c>
    </row>
    <row r="670" spans="1:4">
      <c r="A670" s="597" t="s">
        <v>18788</v>
      </c>
      <c r="B670" s="597" t="s">
        <v>18421</v>
      </c>
      <c r="C670" s="597" t="s">
        <v>16294</v>
      </c>
      <c r="D670" s="597" t="s">
        <v>18433</v>
      </c>
    </row>
    <row r="671" spans="1:4">
      <c r="A671" s="597" t="s">
        <v>18789</v>
      </c>
      <c r="B671" s="597" t="s">
        <v>18421</v>
      </c>
      <c r="C671" s="597" t="s">
        <v>17013</v>
      </c>
      <c r="D671" s="597" t="s">
        <v>8224</v>
      </c>
    </row>
    <row r="672" spans="1:4">
      <c r="A672" s="597" t="s">
        <v>14119</v>
      </c>
      <c r="B672" s="597" t="s">
        <v>18421</v>
      </c>
      <c r="C672" s="597" t="s">
        <v>3994</v>
      </c>
      <c r="D672" s="597" t="s">
        <v>18538</v>
      </c>
    </row>
    <row r="673" spans="1:4">
      <c r="A673" s="597" t="s">
        <v>18790</v>
      </c>
      <c r="B673" s="597" t="s">
        <v>18421</v>
      </c>
      <c r="C673" s="597" t="s">
        <v>18436</v>
      </c>
      <c r="D673" s="597" t="s">
        <v>18462</v>
      </c>
    </row>
    <row r="674" spans="1:4">
      <c r="A674" s="597" t="s">
        <v>18791</v>
      </c>
      <c r="B674" s="597" t="s">
        <v>18421</v>
      </c>
      <c r="C674" s="597" t="s">
        <v>18436</v>
      </c>
      <c r="D674" s="597" t="s">
        <v>18462</v>
      </c>
    </row>
    <row r="675" spans="1:4">
      <c r="A675" s="597" t="s">
        <v>18793</v>
      </c>
      <c r="B675" s="597" t="s">
        <v>18421</v>
      </c>
      <c r="C675" s="597" t="s">
        <v>18330</v>
      </c>
      <c r="D675" s="597" t="s">
        <v>10414</v>
      </c>
    </row>
    <row r="676" spans="1:4">
      <c r="A676" s="597" t="s">
        <v>18794</v>
      </c>
      <c r="B676" s="597" t="s">
        <v>18421</v>
      </c>
      <c r="C676" s="597" t="s">
        <v>8754</v>
      </c>
      <c r="D676" s="597" t="s">
        <v>18442</v>
      </c>
    </row>
    <row r="677" spans="1:4">
      <c r="A677" s="597" t="s">
        <v>18795</v>
      </c>
      <c r="B677" s="597" t="s">
        <v>18421</v>
      </c>
      <c r="C677" s="597" t="s">
        <v>18436</v>
      </c>
      <c r="D677" s="597" t="s">
        <v>3956</v>
      </c>
    </row>
    <row r="678" spans="1:4">
      <c r="A678" s="597" t="s">
        <v>6794</v>
      </c>
      <c r="B678" s="597" t="s">
        <v>18421</v>
      </c>
      <c r="C678" s="597" t="s">
        <v>16294</v>
      </c>
      <c r="D678" s="597" t="s">
        <v>18433</v>
      </c>
    </row>
    <row r="679" spans="1:4">
      <c r="A679" s="597" t="s">
        <v>18796</v>
      </c>
      <c r="B679" s="597" t="s">
        <v>18421</v>
      </c>
      <c r="C679" s="597" t="s">
        <v>18426</v>
      </c>
      <c r="D679" s="597" t="s">
        <v>12763</v>
      </c>
    </row>
    <row r="680" spans="1:4">
      <c r="A680" s="597" t="s">
        <v>18797</v>
      </c>
      <c r="B680" s="597" t="s">
        <v>18421</v>
      </c>
      <c r="C680" s="597" t="s">
        <v>9767</v>
      </c>
      <c r="D680" s="597" t="s">
        <v>15267</v>
      </c>
    </row>
    <row r="681" spans="1:4">
      <c r="A681" s="597" t="s">
        <v>18798</v>
      </c>
      <c r="B681" s="597" t="s">
        <v>18421</v>
      </c>
      <c r="C681" s="597" t="s">
        <v>18436</v>
      </c>
      <c r="D681" s="597" t="s">
        <v>3956</v>
      </c>
    </row>
    <row r="682" spans="1:4">
      <c r="A682" s="597" t="s">
        <v>11656</v>
      </c>
      <c r="B682" s="597" t="s">
        <v>18421</v>
      </c>
      <c r="C682" s="597" t="s">
        <v>16294</v>
      </c>
      <c r="D682" s="597" t="s">
        <v>4498</v>
      </c>
    </row>
    <row r="683" spans="1:4">
      <c r="A683" s="597" t="s">
        <v>18799</v>
      </c>
      <c r="B683" s="597" t="s">
        <v>18421</v>
      </c>
      <c r="C683" s="597" t="s">
        <v>9767</v>
      </c>
      <c r="D683" s="597" t="s">
        <v>18439</v>
      </c>
    </row>
    <row r="684" spans="1:4">
      <c r="A684" s="597" t="s">
        <v>12393</v>
      </c>
      <c r="B684" s="597" t="s">
        <v>18421</v>
      </c>
      <c r="C684" s="597" t="s">
        <v>18423</v>
      </c>
      <c r="D684" s="597" t="s">
        <v>18424</v>
      </c>
    </row>
    <row r="685" spans="1:4">
      <c r="A685" s="597" t="s">
        <v>18800</v>
      </c>
      <c r="B685" s="597" t="s">
        <v>18421</v>
      </c>
      <c r="C685" s="597" t="s">
        <v>16294</v>
      </c>
      <c r="D685" s="597" t="s">
        <v>18433</v>
      </c>
    </row>
    <row r="686" spans="1:4">
      <c r="A686" s="597" t="s">
        <v>8650</v>
      </c>
      <c r="B686" s="597" t="s">
        <v>18421</v>
      </c>
      <c r="C686" s="597" t="s">
        <v>18436</v>
      </c>
      <c r="D686" s="597" t="s">
        <v>10414</v>
      </c>
    </row>
    <row r="687" spans="1:4">
      <c r="A687" s="597" t="s">
        <v>10040</v>
      </c>
      <c r="B687" s="597" t="s">
        <v>18421</v>
      </c>
      <c r="C687" s="597" t="s">
        <v>17013</v>
      </c>
      <c r="D687" s="597" t="s">
        <v>18447</v>
      </c>
    </row>
    <row r="688" spans="1:4">
      <c r="A688" s="597" t="s">
        <v>18801</v>
      </c>
      <c r="B688" s="597" t="s">
        <v>18421</v>
      </c>
      <c r="C688" s="597" t="s">
        <v>18423</v>
      </c>
      <c r="D688" s="597" t="s">
        <v>18136</v>
      </c>
    </row>
    <row r="689" spans="1:4">
      <c r="A689" s="597" t="s">
        <v>18344</v>
      </c>
      <c r="B689" s="597" t="s">
        <v>18421</v>
      </c>
      <c r="C689" s="597" t="s">
        <v>11794</v>
      </c>
      <c r="D689" s="597" t="s">
        <v>18576</v>
      </c>
    </row>
    <row r="690" spans="1:4">
      <c r="A690" s="597" t="s">
        <v>11738</v>
      </c>
      <c r="B690" s="597" t="s">
        <v>18421</v>
      </c>
      <c r="C690" s="597" t="s">
        <v>16294</v>
      </c>
      <c r="D690" s="597" t="s">
        <v>4498</v>
      </c>
    </row>
    <row r="691" spans="1:4">
      <c r="A691" s="597" t="s">
        <v>2664</v>
      </c>
      <c r="B691" s="597" t="s">
        <v>18421</v>
      </c>
      <c r="C691" s="597" t="s">
        <v>18436</v>
      </c>
      <c r="D691" s="597" t="s">
        <v>16603</v>
      </c>
    </row>
    <row r="692" spans="1:4">
      <c r="A692" s="597" t="s">
        <v>18802</v>
      </c>
      <c r="B692" s="597" t="s">
        <v>18421</v>
      </c>
      <c r="C692" s="597" t="s">
        <v>16294</v>
      </c>
      <c r="D692" s="597" t="s">
        <v>4498</v>
      </c>
    </row>
    <row r="693" spans="1:4">
      <c r="A693" s="597" t="s">
        <v>18803</v>
      </c>
      <c r="B693" s="597" t="s">
        <v>18421</v>
      </c>
      <c r="C693" s="597" t="s">
        <v>17013</v>
      </c>
      <c r="D693" s="597" t="s">
        <v>18447</v>
      </c>
    </row>
    <row r="694" spans="1:4">
      <c r="A694" s="597" t="s">
        <v>18804</v>
      </c>
      <c r="B694" s="597" t="s">
        <v>18421</v>
      </c>
      <c r="C694" s="597" t="s">
        <v>16294</v>
      </c>
      <c r="D694" s="597" t="s">
        <v>13132</v>
      </c>
    </row>
    <row r="695" spans="1:4">
      <c r="A695" s="597" t="s">
        <v>18805</v>
      </c>
      <c r="B695" s="597" t="s">
        <v>18421</v>
      </c>
      <c r="C695" s="597" t="s">
        <v>16294</v>
      </c>
      <c r="D695" s="597" t="s">
        <v>4498</v>
      </c>
    </row>
    <row r="696" spans="1:4">
      <c r="A696" s="597" t="s">
        <v>18806</v>
      </c>
      <c r="B696" s="597" t="s">
        <v>18421</v>
      </c>
      <c r="C696" s="597" t="s">
        <v>9767</v>
      </c>
      <c r="D696" s="597" t="s">
        <v>15267</v>
      </c>
    </row>
    <row r="697" spans="1:4">
      <c r="A697" s="597" t="s">
        <v>18807</v>
      </c>
      <c r="B697" s="597" t="s">
        <v>18421</v>
      </c>
      <c r="C697" s="597" t="s">
        <v>3994</v>
      </c>
      <c r="D697" s="597" t="s">
        <v>10414</v>
      </c>
    </row>
    <row r="698" spans="1:4">
      <c r="A698" s="597" t="s">
        <v>18808</v>
      </c>
      <c r="B698" s="597" t="s">
        <v>18421</v>
      </c>
      <c r="C698" s="597" t="s">
        <v>18423</v>
      </c>
      <c r="D698" s="597" t="s">
        <v>10414</v>
      </c>
    </row>
    <row r="699" spans="1:4">
      <c r="A699" s="597" t="s">
        <v>18809</v>
      </c>
      <c r="B699" s="597" t="s">
        <v>18421</v>
      </c>
      <c r="C699" s="597" t="s">
        <v>11794</v>
      </c>
      <c r="D699" s="597" t="s">
        <v>18576</v>
      </c>
    </row>
    <row r="700" spans="1:4">
      <c r="A700" s="597" t="s">
        <v>18810</v>
      </c>
      <c r="B700" s="597" t="s">
        <v>18421</v>
      </c>
      <c r="C700" s="597" t="s">
        <v>11794</v>
      </c>
      <c r="D700" s="597" t="s">
        <v>17046</v>
      </c>
    </row>
    <row r="701" spans="1:4">
      <c r="A701" s="597" t="s">
        <v>18811</v>
      </c>
      <c r="B701" s="597" t="s">
        <v>18421</v>
      </c>
      <c r="C701" s="597" t="s">
        <v>18436</v>
      </c>
      <c r="D701" s="597" t="s">
        <v>14531</v>
      </c>
    </row>
    <row r="702" spans="1:4">
      <c r="A702" s="597" t="s">
        <v>18226</v>
      </c>
      <c r="B702" s="597" t="s">
        <v>18421</v>
      </c>
      <c r="C702" s="597" t="s">
        <v>8086</v>
      </c>
      <c r="D702" s="597" t="s">
        <v>18516</v>
      </c>
    </row>
    <row r="703" spans="1:4">
      <c r="A703" s="597" t="s">
        <v>18812</v>
      </c>
      <c r="B703" s="597" t="s">
        <v>18421</v>
      </c>
      <c r="C703" s="597" t="s">
        <v>18423</v>
      </c>
      <c r="D703" s="597" t="s">
        <v>18424</v>
      </c>
    </row>
    <row r="704" spans="1:4">
      <c r="A704" s="597" t="s">
        <v>18813</v>
      </c>
      <c r="B704" s="597" t="s">
        <v>18421</v>
      </c>
      <c r="C704" s="597" t="s">
        <v>16294</v>
      </c>
      <c r="D704" s="597" t="s">
        <v>6387</v>
      </c>
    </row>
    <row r="705" spans="1:4">
      <c r="A705" s="597" t="s">
        <v>18814</v>
      </c>
      <c r="B705" s="597" t="s">
        <v>18421</v>
      </c>
      <c r="C705" s="597" t="s">
        <v>16294</v>
      </c>
      <c r="D705" s="597" t="s">
        <v>10414</v>
      </c>
    </row>
    <row r="706" spans="1:4">
      <c r="A706" s="597" t="s">
        <v>18816</v>
      </c>
      <c r="B706" s="597" t="s">
        <v>18421</v>
      </c>
      <c r="C706" s="597" t="s">
        <v>16294</v>
      </c>
      <c r="D706" s="597" t="s">
        <v>4498</v>
      </c>
    </row>
    <row r="707" spans="1:4">
      <c r="A707" s="597" t="s">
        <v>18817</v>
      </c>
      <c r="B707" s="597" t="s">
        <v>18421</v>
      </c>
      <c r="C707" s="597" t="s">
        <v>16294</v>
      </c>
      <c r="D707" s="597" t="s">
        <v>4498</v>
      </c>
    </row>
    <row r="708" spans="1:4">
      <c r="A708" s="597" t="s">
        <v>820</v>
      </c>
      <c r="B708" s="597" t="s">
        <v>18421</v>
      </c>
      <c r="C708" s="597" t="s">
        <v>17013</v>
      </c>
      <c r="D708" s="597" t="s">
        <v>18781</v>
      </c>
    </row>
    <row r="709" spans="1:4">
      <c r="A709" s="597" t="s">
        <v>18818</v>
      </c>
      <c r="B709" s="597" t="s">
        <v>18421</v>
      </c>
      <c r="C709" s="597" t="s">
        <v>17013</v>
      </c>
      <c r="D709" s="597" t="s">
        <v>18447</v>
      </c>
    </row>
    <row r="710" spans="1:4">
      <c r="A710" s="597" t="s">
        <v>18820</v>
      </c>
      <c r="B710" s="597" t="s">
        <v>18421</v>
      </c>
      <c r="C710" s="597" t="s">
        <v>16294</v>
      </c>
      <c r="D710" s="597" t="s">
        <v>18433</v>
      </c>
    </row>
    <row r="711" spans="1:4">
      <c r="A711" s="597" t="s">
        <v>18822</v>
      </c>
      <c r="B711" s="597" t="s">
        <v>18421</v>
      </c>
      <c r="C711" s="597" t="s">
        <v>18426</v>
      </c>
      <c r="D711" s="597" t="s">
        <v>16434</v>
      </c>
    </row>
    <row r="712" spans="1:4">
      <c r="A712" s="597" t="s">
        <v>18823</v>
      </c>
      <c r="B712" s="597" t="s">
        <v>18421</v>
      </c>
      <c r="C712" s="597" t="s">
        <v>18436</v>
      </c>
      <c r="D712" s="597" t="s">
        <v>10210</v>
      </c>
    </row>
    <row r="713" spans="1:4">
      <c r="A713" s="597" t="s">
        <v>18824</v>
      </c>
      <c r="B713" s="597" t="s">
        <v>18421</v>
      </c>
      <c r="C713" s="597" t="s">
        <v>18330</v>
      </c>
      <c r="D713" s="597" t="s">
        <v>18450</v>
      </c>
    </row>
    <row r="714" spans="1:4">
      <c r="A714" s="597" t="s">
        <v>18825</v>
      </c>
      <c r="B714" s="597" t="s">
        <v>18421</v>
      </c>
      <c r="C714" s="597" t="s">
        <v>18436</v>
      </c>
      <c r="D714" s="597" t="s">
        <v>3956</v>
      </c>
    </row>
    <row r="715" spans="1:4">
      <c r="A715" s="597" t="s">
        <v>18826</v>
      </c>
      <c r="B715" s="597" t="s">
        <v>18421</v>
      </c>
      <c r="C715" s="597" t="s">
        <v>18436</v>
      </c>
      <c r="D715" s="597" t="s">
        <v>3956</v>
      </c>
    </row>
    <row r="716" spans="1:4">
      <c r="A716" s="597" t="s">
        <v>17505</v>
      </c>
      <c r="B716" s="597" t="s">
        <v>18421</v>
      </c>
      <c r="C716" s="597" t="s">
        <v>18436</v>
      </c>
      <c r="D716" s="597" t="s">
        <v>13072</v>
      </c>
    </row>
    <row r="717" spans="1:4">
      <c r="A717" s="597" t="s">
        <v>18827</v>
      </c>
      <c r="B717" s="597" t="s">
        <v>18421</v>
      </c>
      <c r="C717" s="597" t="s">
        <v>18330</v>
      </c>
      <c r="D717" s="597" t="s">
        <v>18450</v>
      </c>
    </row>
    <row r="718" spans="1:4">
      <c r="A718" s="597" t="s">
        <v>18828</v>
      </c>
      <c r="B718" s="597" t="s">
        <v>18421</v>
      </c>
      <c r="C718" s="597" t="s">
        <v>18436</v>
      </c>
      <c r="D718" s="597" t="s">
        <v>7708</v>
      </c>
    </row>
    <row r="719" spans="1:4">
      <c r="A719" s="597" t="s">
        <v>18830</v>
      </c>
      <c r="B719" s="597" t="s">
        <v>18421</v>
      </c>
      <c r="C719" s="597" t="s">
        <v>11794</v>
      </c>
      <c r="D719" s="597" t="s">
        <v>10414</v>
      </c>
    </row>
    <row r="720" spans="1:4">
      <c r="A720" s="597" t="s">
        <v>14471</v>
      </c>
      <c r="B720" s="597" t="s">
        <v>18421</v>
      </c>
      <c r="C720" s="597" t="s">
        <v>16294</v>
      </c>
      <c r="D720" s="597" t="s">
        <v>4498</v>
      </c>
    </row>
    <row r="721" spans="1:4">
      <c r="A721" s="597" t="s">
        <v>18832</v>
      </c>
      <c r="B721" s="597" t="s">
        <v>18421</v>
      </c>
      <c r="C721" s="597" t="s">
        <v>18330</v>
      </c>
      <c r="D721" s="597" t="s">
        <v>17557</v>
      </c>
    </row>
    <row r="722" spans="1:4">
      <c r="A722" s="597" t="s">
        <v>18194</v>
      </c>
      <c r="B722" s="597" t="s">
        <v>18421</v>
      </c>
      <c r="C722" s="597" t="s">
        <v>17013</v>
      </c>
      <c r="D722" s="597" t="s">
        <v>18447</v>
      </c>
    </row>
    <row r="723" spans="1:4">
      <c r="A723" s="597" t="s">
        <v>18833</v>
      </c>
      <c r="B723" s="597" t="s">
        <v>18421</v>
      </c>
      <c r="C723" s="597" t="s">
        <v>18426</v>
      </c>
      <c r="D723" s="597" t="s">
        <v>18427</v>
      </c>
    </row>
    <row r="724" spans="1:4">
      <c r="A724" s="597" t="s">
        <v>11822</v>
      </c>
      <c r="B724" s="597" t="s">
        <v>18421</v>
      </c>
      <c r="C724" s="597" t="s">
        <v>16294</v>
      </c>
      <c r="D724" s="597" t="s">
        <v>6387</v>
      </c>
    </row>
    <row r="725" spans="1:4">
      <c r="A725" s="597" t="s">
        <v>5358</v>
      </c>
      <c r="B725" s="597" t="s">
        <v>18421</v>
      </c>
      <c r="C725" s="597" t="s">
        <v>18436</v>
      </c>
      <c r="D725" s="597" t="s">
        <v>7708</v>
      </c>
    </row>
    <row r="726" spans="1:4">
      <c r="A726" s="597" t="s">
        <v>18835</v>
      </c>
      <c r="B726" s="597" t="s">
        <v>18421</v>
      </c>
      <c r="C726" s="597" t="s">
        <v>18436</v>
      </c>
      <c r="D726" s="597" t="s">
        <v>3956</v>
      </c>
    </row>
    <row r="727" spans="1:4">
      <c r="A727" s="597" t="s">
        <v>2364</v>
      </c>
      <c r="B727" s="597" t="s">
        <v>18421</v>
      </c>
      <c r="C727" s="597" t="s">
        <v>16294</v>
      </c>
      <c r="D727" s="597" t="s">
        <v>18433</v>
      </c>
    </row>
    <row r="728" spans="1:4">
      <c r="A728" s="597" t="s">
        <v>18836</v>
      </c>
      <c r="B728" s="597" t="s">
        <v>18421</v>
      </c>
      <c r="C728" s="597" t="s">
        <v>18426</v>
      </c>
      <c r="D728" s="597" t="s">
        <v>12763</v>
      </c>
    </row>
    <row r="729" spans="1:4">
      <c r="A729" s="597" t="s">
        <v>18837</v>
      </c>
      <c r="B729" s="597" t="s">
        <v>18421</v>
      </c>
      <c r="C729" s="597" t="s">
        <v>18436</v>
      </c>
      <c r="D729" s="597" t="s">
        <v>7708</v>
      </c>
    </row>
    <row r="730" spans="1:4">
      <c r="A730" s="597" t="s">
        <v>4517</v>
      </c>
      <c r="B730" s="597" t="s">
        <v>18421</v>
      </c>
      <c r="C730" s="597" t="s">
        <v>18423</v>
      </c>
      <c r="D730" s="597" t="s">
        <v>18424</v>
      </c>
    </row>
    <row r="731" spans="1:4">
      <c r="A731" s="597" t="s">
        <v>18838</v>
      </c>
      <c r="B731" s="597" t="s">
        <v>18421</v>
      </c>
      <c r="C731" s="597" t="s">
        <v>16294</v>
      </c>
      <c r="D731" s="597" t="s">
        <v>4498</v>
      </c>
    </row>
    <row r="732" spans="1:4">
      <c r="A732" s="597" t="s">
        <v>18839</v>
      </c>
      <c r="B732" s="597" t="s">
        <v>18421</v>
      </c>
      <c r="C732" s="597" t="s">
        <v>12016</v>
      </c>
      <c r="D732" s="597" t="s">
        <v>16776</v>
      </c>
    </row>
    <row r="733" spans="1:4">
      <c r="A733" s="597" t="s">
        <v>18840</v>
      </c>
      <c r="B733" s="597" t="s">
        <v>18421</v>
      </c>
      <c r="C733" s="597" t="s">
        <v>9767</v>
      </c>
      <c r="D733" s="597" t="s">
        <v>12866</v>
      </c>
    </row>
    <row r="734" spans="1:4">
      <c r="A734" s="597" t="s">
        <v>18841</v>
      </c>
      <c r="B734" s="597" t="s">
        <v>18421</v>
      </c>
      <c r="C734" s="597" t="s">
        <v>11794</v>
      </c>
      <c r="D734" s="597" t="s">
        <v>18434</v>
      </c>
    </row>
    <row r="735" spans="1:4">
      <c r="A735" s="597" t="s">
        <v>3561</v>
      </c>
      <c r="B735" s="597" t="s">
        <v>18421</v>
      </c>
      <c r="C735" s="597" t="s">
        <v>18436</v>
      </c>
      <c r="D735" s="597" t="s">
        <v>18462</v>
      </c>
    </row>
    <row r="736" spans="1:4">
      <c r="A736" s="597" t="s">
        <v>18842</v>
      </c>
      <c r="B736" s="597" t="s">
        <v>18421</v>
      </c>
      <c r="C736" s="597" t="s">
        <v>8754</v>
      </c>
      <c r="D736" s="597" t="s">
        <v>14207</v>
      </c>
    </row>
    <row r="737" spans="1:4">
      <c r="A737" s="597" t="s">
        <v>9044</v>
      </c>
      <c r="B737" s="597" t="s">
        <v>18421</v>
      </c>
      <c r="C737" s="597" t="s">
        <v>17013</v>
      </c>
      <c r="D737" s="597" t="s">
        <v>18533</v>
      </c>
    </row>
    <row r="738" spans="1:4">
      <c r="A738" s="597" t="s">
        <v>18843</v>
      </c>
      <c r="B738" s="597" t="s">
        <v>18421</v>
      </c>
      <c r="C738" s="597" t="s">
        <v>9767</v>
      </c>
      <c r="D738" s="597" t="s">
        <v>12866</v>
      </c>
    </row>
    <row r="739" spans="1:4">
      <c r="A739" s="597" t="s">
        <v>18844</v>
      </c>
      <c r="B739" s="597" t="s">
        <v>18421</v>
      </c>
      <c r="C739" s="597" t="s">
        <v>16294</v>
      </c>
      <c r="D739" s="597" t="s">
        <v>6387</v>
      </c>
    </row>
    <row r="740" spans="1:4">
      <c r="A740" s="597" t="s">
        <v>10091</v>
      </c>
      <c r="B740" s="597" t="s">
        <v>18421</v>
      </c>
      <c r="C740" s="597" t="s">
        <v>18436</v>
      </c>
      <c r="D740" s="597" t="s">
        <v>18462</v>
      </c>
    </row>
    <row r="741" spans="1:4">
      <c r="A741" s="597" t="s">
        <v>18845</v>
      </c>
      <c r="B741" s="597" t="s">
        <v>18421</v>
      </c>
      <c r="C741" s="597" t="s">
        <v>9767</v>
      </c>
      <c r="D741" s="597" t="s">
        <v>12662</v>
      </c>
    </row>
    <row r="742" spans="1:4">
      <c r="A742" s="597" t="s">
        <v>7226</v>
      </c>
      <c r="B742" s="597" t="s">
        <v>18421</v>
      </c>
      <c r="C742" s="597" t="s">
        <v>18426</v>
      </c>
      <c r="D742" s="597" t="s">
        <v>12763</v>
      </c>
    </row>
    <row r="743" spans="1:4">
      <c r="A743" s="597" t="s">
        <v>18846</v>
      </c>
      <c r="B743" s="597" t="s">
        <v>18421</v>
      </c>
      <c r="C743" s="597" t="s">
        <v>18330</v>
      </c>
      <c r="D743" s="597" t="s">
        <v>2104</v>
      </c>
    </row>
    <row r="744" spans="1:4">
      <c r="A744" s="597" t="s">
        <v>15978</v>
      </c>
      <c r="B744" s="597" t="s">
        <v>18421</v>
      </c>
      <c r="C744" s="597" t="s">
        <v>16294</v>
      </c>
      <c r="D744" s="597" t="s">
        <v>18433</v>
      </c>
    </row>
    <row r="745" spans="1:4">
      <c r="A745" s="597" t="s">
        <v>5864</v>
      </c>
      <c r="B745" s="597" t="s">
        <v>18421</v>
      </c>
      <c r="C745" s="597" t="s">
        <v>9767</v>
      </c>
      <c r="D745" s="597" t="s">
        <v>12662</v>
      </c>
    </row>
    <row r="746" spans="1:4">
      <c r="A746" s="597" t="s">
        <v>18847</v>
      </c>
      <c r="B746" s="597" t="s">
        <v>18421</v>
      </c>
      <c r="C746" s="597" t="s">
        <v>16294</v>
      </c>
      <c r="D746" s="597" t="s">
        <v>13132</v>
      </c>
    </row>
    <row r="747" spans="1:4">
      <c r="A747" s="597" t="s">
        <v>18848</v>
      </c>
      <c r="B747" s="597" t="s">
        <v>18421</v>
      </c>
      <c r="C747" s="597" t="s">
        <v>9767</v>
      </c>
      <c r="D747" s="597" t="s">
        <v>15267</v>
      </c>
    </row>
    <row r="748" spans="1:4">
      <c r="A748" s="597" t="s">
        <v>18849</v>
      </c>
      <c r="B748" s="597" t="s">
        <v>18421</v>
      </c>
      <c r="C748" s="597" t="s">
        <v>18436</v>
      </c>
      <c r="D748" s="597" t="s">
        <v>7708</v>
      </c>
    </row>
    <row r="749" spans="1:4">
      <c r="A749" s="597" t="s">
        <v>8558</v>
      </c>
      <c r="B749" s="597" t="s">
        <v>18421</v>
      </c>
      <c r="C749" s="597" t="s">
        <v>18436</v>
      </c>
      <c r="D749" s="597" t="s">
        <v>18462</v>
      </c>
    </row>
    <row r="750" spans="1:4">
      <c r="A750" s="597" t="s">
        <v>18851</v>
      </c>
      <c r="B750" s="597" t="s">
        <v>18421</v>
      </c>
      <c r="C750" s="597" t="s">
        <v>11794</v>
      </c>
      <c r="D750" s="597" t="s">
        <v>10414</v>
      </c>
    </row>
    <row r="751" spans="1:4">
      <c r="A751" s="597" t="s">
        <v>18852</v>
      </c>
      <c r="B751" s="597" t="s">
        <v>18421</v>
      </c>
      <c r="C751" s="597" t="s">
        <v>16294</v>
      </c>
      <c r="D751" s="597" t="s">
        <v>4498</v>
      </c>
    </row>
    <row r="752" spans="1:4">
      <c r="A752" s="597" t="s">
        <v>18853</v>
      </c>
      <c r="B752" s="597" t="s">
        <v>18421</v>
      </c>
      <c r="C752" s="597" t="s">
        <v>18436</v>
      </c>
      <c r="D752" s="597" t="s">
        <v>10210</v>
      </c>
    </row>
    <row r="753" spans="1:4">
      <c r="A753" s="597" t="s">
        <v>18854</v>
      </c>
      <c r="B753" s="597" t="s">
        <v>18421</v>
      </c>
      <c r="C753" s="597" t="s">
        <v>9767</v>
      </c>
      <c r="D753" s="597" t="s">
        <v>15267</v>
      </c>
    </row>
    <row r="754" spans="1:4">
      <c r="A754" s="597" t="s">
        <v>18855</v>
      </c>
      <c r="B754" s="597" t="s">
        <v>18421</v>
      </c>
      <c r="C754" s="597" t="s">
        <v>3994</v>
      </c>
      <c r="D754" s="597" t="s">
        <v>15858</v>
      </c>
    </row>
    <row r="755" spans="1:4">
      <c r="A755" s="597" t="s">
        <v>18856</v>
      </c>
      <c r="B755" s="597" t="s">
        <v>18421</v>
      </c>
      <c r="C755" s="597" t="s">
        <v>18436</v>
      </c>
      <c r="D755" s="597" t="s">
        <v>3956</v>
      </c>
    </row>
    <row r="756" spans="1:4">
      <c r="A756" s="597" t="s">
        <v>18857</v>
      </c>
      <c r="B756" s="597" t="s">
        <v>18421</v>
      </c>
      <c r="C756" s="597" t="s">
        <v>3994</v>
      </c>
      <c r="D756" s="597" t="s">
        <v>16442</v>
      </c>
    </row>
    <row r="757" spans="1:4">
      <c r="A757" s="597" t="s">
        <v>18858</v>
      </c>
      <c r="B757" s="597" t="s">
        <v>18421</v>
      </c>
      <c r="C757" s="597" t="s">
        <v>9767</v>
      </c>
      <c r="D757" s="597" t="s">
        <v>12662</v>
      </c>
    </row>
    <row r="758" spans="1:4">
      <c r="A758" s="597" t="s">
        <v>18859</v>
      </c>
      <c r="B758" s="597" t="s">
        <v>18421</v>
      </c>
      <c r="C758" s="597" t="s">
        <v>18436</v>
      </c>
      <c r="D758" s="597" t="s">
        <v>18462</v>
      </c>
    </row>
    <row r="759" spans="1:4">
      <c r="A759" s="597" t="s">
        <v>439</v>
      </c>
      <c r="B759" s="597" t="s">
        <v>18421</v>
      </c>
      <c r="C759" s="597" t="s">
        <v>16294</v>
      </c>
      <c r="D759" s="597" t="s">
        <v>4498</v>
      </c>
    </row>
    <row r="760" spans="1:4">
      <c r="A760" s="597" t="s">
        <v>18860</v>
      </c>
      <c r="B760" s="597" t="s">
        <v>18421</v>
      </c>
      <c r="C760" s="597" t="s">
        <v>16294</v>
      </c>
      <c r="D760" s="597" t="s">
        <v>4498</v>
      </c>
    </row>
    <row r="761" spans="1:4">
      <c r="A761" s="597" t="s">
        <v>18861</v>
      </c>
      <c r="B761" s="597" t="s">
        <v>18421</v>
      </c>
      <c r="C761" s="597" t="s">
        <v>18436</v>
      </c>
      <c r="D761" s="597" t="s">
        <v>18462</v>
      </c>
    </row>
    <row r="762" spans="1:4">
      <c r="A762" s="597" t="s">
        <v>18862</v>
      </c>
      <c r="B762" s="597" t="s">
        <v>18421</v>
      </c>
      <c r="C762" s="597" t="s">
        <v>3994</v>
      </c>
      <c r="D762" s="597" t="s">
        <v>18538</v>
      </c>
    </row>
    <row r="763" spans="1:4">
      <c r="A763" s="597" t="s">
        <v>18864</v>
      </c>
      <c r="B763" s="597" t="s">
        <v>18421</v>
      </c>
      <c r="C763" s="597" t="s">
        <v>11794</v>
      </c>
      <c r="D763" s="597" t="s">
        <v>17046</v>
      </c>
    </row>
    <row r="764" spans="1:4">
      <c r="A764" s="597" t="s">
        <v>6461</v>
      </c>
      <c r="B764" s="597" t="s">
        <v>18421</v>
      </c>
      <c r="C764" s="597" t="s">
        <v>18330</v>
      </c>
      <c r="D764" s="597" t="s">
        <v>18450</v>
      </c>
    </row>
    <row r="765" spans="1:4">
      <c r="A765" s="597" t="s">
        <v>18865</v>
      </c>
      <c r="B765" s="597" t="s">
        <v>18421</v>
      </c>
      <c r="C765" s="597" t="s">
        <v>18423</v>
      </c>
      <c r="D765" s="597" t="s">
        <v>9310</v>
      </c>
    </row>
    <row r="766" spans="1:4">
      <c r="A766" s="597" t="s">
        <v>9381</v>
      </c>
      <c r="B766" s="597" t="s">
        <v>18421</v>
      </c>
      <c r="C766" s="597" t="s">
        <v>9767</v>
      </c>
      <c r="D766" s="597" t="s">
        <v>12866</v>
      </c>
    </row>
    <row r="767" spans="1:4">
      <c r="A767" s="597" t="s">
        <v>18866</v>
      </c>
      <c r="B767" s="597" t="s">
        <v>18421</v>
      </c>
      <c r="C767" s="597" t="s">
        <v>9767</v>
      </c>
      <c r="D767" s="597" t="s">
        <v>12662</v>
      </c>
    </row>
    <row r="768" spans="1:4">
      <c r="A768" s="597" t="s">
        <v>18867</v>
      </c>
      <c r="B768" s="597" t="s">
        <v>18421</v>
      </c>
      <c r="C768" s="597" t="s">
        <v>18426</v>
      </c>
      <c r="D768" s="597" t="s">
        <v>16434</v>
      </c>
    </row>
    <row r="769" spans="1:4">
      <c r="A769" s="597" t="s">
        <v>18868</v>
      </c>
      <c r="B769" s="597" t="s">
        <v>18421</v>
      </c>
      <c r="C769" s="597" t="s">
        <v>18423</v>
      </c>
      <c r="D769" s="597" t="s">
        <v>18424</v>
      </c>
    </row>
    <row r="770" spans="1:4">
      <c r="A770" s="597" t="s">
        <v>18869</v>
      </c>
      <c r="B770" s="597" t="s">
        <v>18421</v>
      </c>
      <c r="C770" s="597" t="s">
        <v>16294</v>
      </c>
      <c r="D770" s="597" t="s">
        <v>4702</v>
      </c>
    </row>
    <row r="771" spans="1:4">
      <c r="A771" s="597" t="s">
        <v>18870</v>
      </c>
      <c r="B771" s="597" t="s">
        <v>18421</v>
      </c>
      <c r="C771" s="597" t="s">
        <v>9767</v>
      </c>
      <c r="D771" s="597" t="s">
        <v>12662</v>
      </c>
    </row>
    <row r="772" spans="1:4">
      <c r="A772" s="597" t="s">
        <v>16860</v>
      </c>
      <c r="B772" s="597" t="s">
        <v>18421</v>
      </c>
      <c r="C772" s="597" t="s">
        <v>17013</v>
      </c>
      <c r="D772" s="597" t="s">
        <v>18447</v>
      </c>
    </row>
    <row r="773" spans="1:4">
      <c r="A773" s="597" t="s">
        <v>18871</v>
      </c>
      <c r="B773" s="597" t="s">
        <v>18421</v>
      </c>
      <c r="C773" s="597" t="s">
        <v>16294</v>
      </c>
      <c r="D773" s="597" t="s">
        <v>13132</v>
      </c>
    </row>
    <row r="774" spans="1:4">
      <c r="A774" s="597" t="s">
        <v>18872</v>
      </c>
      <c r="B774" s="597" t="s">
        <v>3904</v>
      </c>
      <c r="C774" s="597" t="s">
        <v>17013</v>
      </c>
      <c r="D774" s="597" t="s">
        <v>3212</v>
      </c>
    </row>
    <row r="775" spans="1:4">
      <c r="A775" s="597" t="s">
        <v>18873</v>
      </c>
      <c r="B775" s="597" t="s">
        <v>18421</v>
      </c>
      <c r="C775" s="597" t="s">
        <v>18436</v>
      </c>
      <c r="D775" s="597" t="s">
        <v>18725</v>
      </c>
    </row>
    <row r="776" spans="1:4">
      <c r="A776" s="597" t="s">
        <v>18874</v>
      </c>
      <c r="B776" s="597" t="s">
        <v>18421</v>
      </c>
      <c r="C776" s="597" t="s">
        <v>18426</v>
      </c>
      <c r="D776" s="597" t="s">
        <v>12763</v>
      </c>
    </row>
    <row r="777" spans="1:4">
      <c r="A777" s="597" t="s">
        <v>11195</v>
      </c>
      <c r="B777" s="597" t="s">
        <v>18421</v>
      </c>
      <c r="C777" s="597" t="s">
        <v>9767</v>
      </c>
      <c r="D777" s="597" t="s">
        <v>12662</v>
      </c>
    </row>
    <row r="778" spans="1:4">
      <c r="A778" s="597" t="s">
        <v>10163</v>
      </c>
      <c r="B778" s="597" t="s">
        <v>18421</v>
      </c>
      <c r="C778" s="597" t="s">
        <v>16294</v>
      </c>
      <c r="D778" s="597" t="s">
        <v>13132</v>
      </c>
    </row>
    <row r="779" spans="1:4">
      <c r="A779" s="597" t="s">
        <v>10410</v>
      </c>
      <c r="B779" s="597" t="s">
        <v>18421</v>
      </c>
      <c r="C779" s="597" t="s">
        <v>9767</v>
      </c>
      <c r="D779" s="597" t="s">
        <v>12662</v>
      </c>
    </row>
    <row r="780" spans="1:4">
      <c r="A780" s="597" t="s">
        <v>2866</v>
      </c>
      <c r="B780" s="597" t="s">
        <v>18421</v>
      </c>
      <c r="C780" s="597" t="s">
        <v>18330</v>
      </c>
      <c r="D780" s="597" t="s">
        <v>18450</v>
      </c>
    </row>
    <row r="781" spans="1:4">
      <c r="A781" s="597" t="s">
        <v>18875</v>
      </c>
      <c r="B781" s="597" t="s">
        <v>18421</v>
      </c>
      <c r="C781" s="597" t="s">
        <v>16294</v>
      </c>
      <c r="D781" s="597" t="s">
        <v>4498</v>
      </c>
    </row>
    <row r="782" spans="1:4">
      <c r="A782" s="597" t="s">
        <v>2058</v>
      </c>
      <c r="B782" s="597" t="s">
        <v>18421</v>
      </c>
      <c r="C782" s="597" t="s">
        <v>18426</v>
      </c>
      <c r="D782" s="597" t="s">
        <v>12763</v>
      </c>
    </row>
    <row r="783" spans="1:4">
      <c r="A783" s="597" t="s">
        <v>18876</v>
      </c>
      <c r="B783" s="597" t="s">
        <v>18421</v>
      </c>
      <c r="C783" s="597" t="s">
        <v>16294</v>
      </c>
      <c r="D783" s="597" t="s">
        <v>13132</v>
      </c>
    </row>
    <row r="784" spans="1:4">
      <c r="A784" s="597" t="s">
        <v>18877</v>
      </c>
      <c r="B784" s="597" t="s">
        <v>18421</v>
      </c>
      <c r="C784" s="597" t="s">
        <v>18436</v>
      </c>
      <c r="D784" s="597" t="s">
        <v>10210</v>
      </c>
    </row>
    <row r="785" spans="1:4">
      <c r="A785" s="597" t="s">
        <v>18878</v>
      </c>
      <c r="B785" s="597" t="s">
        <v>18421</v>
      </c>
      <c r="C785" s="597" t="s">
        <v>16294</v>
      </c>
      <c r="D785" s="597" t="s">
        <v>13132</v>
      </c>
    </row>
    <row r="786" spans="1:4">
      <c r="A786" s="597" t="s">
        <v>18879</v>
      </c>
      <c r="B786" s="597" t="s">
        <v>18421</v>
      </c>
      <c r="C786" s="597" t="s">
        <v>18330</v>
      </c>
      <c r="D786" s="597" t="s">
        <v>17557</v>
      </c>
    </row>
    <row r="787" spans="1:4">
      <c r="A787" s="597" t="s">
        <v>12344</v>
      </c>
      <c r="B787" s="597" t="s">
        <v>18421</v>
      </c>
      <c r="C787" s="597" t="s">
        <v>16294</v>
      </c>
      <c r="D787" s="597" t="s">
        <v>4498</v>
      </c>
    </row>
    <row r="788" spans="1:4">
      <c r="A788" s="597" t="s">
        <v>18880</v>
      </c>
      <c r="B788" s="597" t="s">
        <v>18421</v>
      </c>
      <c r="C788" s="597" t="s">
        <v>17013</v>
      </c>
      <c r="D788" s="597" t="s">
        <v>18593</v>
      </c>
    </row>
    <row r="789" spans="1:4">
      <c r="A789" s="597" t="s">
        <v>8322</v>
      </c>
      <c r="B789" s="597" t="s">
        <v>18421</v>
      </c>
      <c r="C789" s="597" t="s">
        <v>18330</v>
      </c>
      <c r="D789" s="597" t="s">
        <v>17557</v>
      </c>
    </row>
    <row r="790" spans="1:4">
      <c r="A790" s="597" t="s">
        <v>18881</v>
      </c>
      <c r="B790" s="597" t="s">
        <v>18421</v>
      </c>
      <c r="C790" s="597" t="s">
        <v>3994</v>
      </c>
      <c r="D790" s="597" t="s">
        <v>16442</v>
      </c>
    </row>
    <row r="791" spans="1:4">
      <c r="A791" s="597" t="s">
        <v>18882</v>
      </c>
      <c r="B791" s="597" t="s">
        <v>18421</v>
      </c>
      <c r="C791" s="597" t="s">
        <v>18426</v>
      </c>
      <c r="D791" s="597" t="s">
        <v>16434</v>
      </c>
    </row>
    <row r="792" spans="1:4">
      <c r="A792" s="597" t="s">
        <v>18883</v>
      </c>
      <c r="B792" s="597" t="s">
        <v>18421</v>
      </c>
      <c r="C792" s="597" t="s">
        <v>18426</v>
      </c>
      <c r="D792" s="597" t="s">
        <v>12763</v>
      </c>
    </row>
    <row r="793" spans="1:4">
      <c r="A793" s="597" t="s">
        <v>11660</v>
      </c>
      <c r="B793" s="597" t="s">
        <v>18421</v>
      </c>
      <c r="C793" s="597" t="s">
        <v>17013</v>
      </c>
      <c r="D793" s="597" t="s">
        <v>18447</v>
      </c>
    </row>
    <row r="794" spans="1:4">
      <c r="A794" s="597" t="s">
        <v>18884</v>
      </c>
      <c r="B794" s="597" t="s">
        <v>18421</v>
      </c>
      <c r="C794" s="597" t="s">
        <v>9767</v>
      </c>
      <c r="D794" s="597" t="s">
        <v>12866</v>
      </c>
    </row>
    <row r="795" spans="1:4">
      <c r="A795" s="597" t="s">
        <v>18885</v>
      </c>
      <c r="B795" s="597" t="s">
        <v>18421</v>
      </c>
      <c r="C795" s="597" t="s">
        <v>18426</v>
      </c>
      <c r="D795" s="597" t="s">
        <v>16434</v>
      </c>
    </row>
    <row r="796" spans="1:4">
      <c r="A796" s="597" t="s">
        <v>8121</v>
      </c>
      <c r="B796" s="597" t="s">
        <v>18421</v>
      </c>
      <c r="C796" s="597" t="s">
        <v>8086</v>
      </c>
      <c r="D796" s="597" t="s">
        <v>18466</v>
      </c>
    </row>
    <row r="797" spans="1:4">
      <c r="A797" s="597" t="s">
        <v>18886</v>
      </c>
      <c r="B797" s="597" t="s">
        <v>18421</v>
      </c>
      <c r="C797" s="597" t="s">
        <v>17013</v>
      </c>
      <c r="D797" s="597" t="s">
        <v>10414</v>
      </c>
    </row>
    <row r="798" spans="1:4">
      <c r="A798" s="597" t="s">
        <v>6523</v>
      </c>
      <c r="B798" s="597" t="s">
        <v>18421</v>
      </c>
      <c r="C798" s="597" t="s">
        <v>16294</v>
      </c>
      <c r="D798" s="597" t="s">
        <v>4498</v>
      </c>
    </row>
    <row r="799" spans="1:4">
      <c r="A799" s="597" t="s">
        <v>16160</v>
      </c>
      <c r="B799" s="597" t="s">
        <v>18421</v>
      </c>
      <c r="C799" s="597" t="s">
        <v>16294</v>
      </c>
      <c r="D799" s="597" t="s">
        <v>13132</v>
      </c>
    </row>
    <row r="800" spans="1:4">
      <c r="A800" s="597" t="s">
        <v>18888</v>
      </c>
      <c r="B800" s="597" t="s">
        <v>18421</v>
      </c>
      <c r="C800" s="597" t="s">
        <v>9767</v>
      </c>
      <c r="D800" s="597" t="s">
        <v>18439</v>
      </c>
    </row>
    <row r="801" spans="1:4">
      <c r="A801" s="597" t="s">
        <v>18890</v>
      </c>
      <c r="B801" s="597" t="s">
        <v>18421</v>
      </c>
      <c r="C801" s="597" t="s">
        <v>16294</v>
      </c>
      <c r="D801" s="597" t="s">
        <v>4498</v>
      </c>
    </row>
    <row r="802" spans="1:4">
      <c r="A802" s="597" t="s">
        <v>18891</v>
      </c>
      <c r="B802" s="597" t="s">
        <v>18421</v>
      </c>
      <c r="C802" s="597" t="s">
        <v>16294</v>
      </c>
      <c r="D802" s="597" t="s">
        <v>4498</v>
      </c>
    </row>
    <row r="803" spans="1:4">
      <c r="A803" s="597" t="s">
        <v>18892</v>
      </c>
      <c r="B803" s="597" t="s">
        <v>18421</v>
      </c>
      <c r="C803" s="597" t="s">
        <v>9767</v>
      </c>
      <c r="D803" s="597" t="s">
        <v>12866</v>
      </c>
    </row>
    <row r="804" spans="1:4">
      <c r="A804" s="597" t="s">
        <v>18893</v>
      </c>
      <c r="B804" s="597" t="s">
        <v>18421</v>
      </c>
      <c r="C804" s="597" t="s">
        <v>16294</v>
      </c>
      <c r="D804" s="597" t="s">
        <v>13132</v>
      </c>
    </row>
    <row r="805" spans="1:4">
      <c r="A805" s="597" t="s">
        <v>4857</v>
      </c>
      <c r="B805" s="597" t="s">
        <v>18421</v>
      </c>
      <c r="C805" s="597" t="s">
        <v>18436</v>
      </c>
      <c r="D805" s="597" t="s">
        <v>3956</v>
      </c>
    </row>
    <row r="806" spans="1:4">
      <c r="A806" s="597" t="s">
        <v>18894</v>
      </c>
      <c r="B806" s="597" t="s">
        <v>18421</v>
      </c>
      <c r="C806" s="597" t="s">
        <v>9767</v>
      </c>
      <c r="D806" s="597" t="s">
        <v>15267</v>
      </c>
    </row>
    <row r="807" spans="1:4">
      <c r="A807" s="597" t="s">
        <v>4435</v>
      </c>
      <c r="B807" s="597" t="s">
        <v>18421</v>
      </c>
      <c r="C807" s="597" t="s">
        <v>18436</v>
      </c>
      <c r="D807" s="597" t="s">
        <v>3956</v>
      </c>
    </row>
    <row r="808" spans="1:4">
      <c r="A808" s="597" t="s">
        <v>18895</v>
      </c>
      <c r="B808" s="597" t="s">
        <v>18421</v>
      </c>
      <c r="C808" s="597" t="s">
        <v>18330</v>
      </c>
      <c r="D808" s="597" t="s">
        <v>17557</v>
      </c>
    </row>
    <row r="809" spans="1:4">
      <c r="A809" s="597" t="s">
        <v>18896</v>
      </c>
      <c r="B809" s="597" t="s">
        <v>18421</v>
      </c>
      <c r="C809" s="597" t="s">
        <v>18330</v>
      </c>
      <c r="D809" s="597" t="s">
        <v>18450</v>
      </c>
    </row>
    <row r="810" spans="1:4">
      <c r="A810" s="597" t="s">
        <v>6555</v>
      </c>
      <c r="B810" s="597" t="s">
        <v>18421</v>
      </c>
      <c r="C810" s="597" t="s">
        <v>18423</v>
      </c>
      <c r="D810" s="597" t="s">
        <v>10414</v>
      </c>
    </row>
    <row r="811" spans="1:4">
      <c r="A811" s="597" t="s">
        <v>18897</v>
      </c>
      <c r="B811" s="597" t="s">
        <v>18421</v>
      </c>
      <c r="C811" s="597" t="s">
        <v>16294</v>
      </c>
      <c r="D811" s="597" t="s">
        <v>4498</v>
      </c>
    </row>
    <row r="812" spans="1:4">
      <c r="A812" s="597" t="s">
        <v>18898</v>
      </c>
      <c r="B812" s="597" t="s">
        <v>18421</v>
      </c>
      <c r="C812" s="597" t="s">
        <v>16294</v>
      </c>
      <c r="D812" s="597" t="s">
        <v>13132</v>
      </c>
    </row>
    <row r="813" spans="1:4">
      <c r="A813" s="597" t="s">
        <v>9221</v>
      </c>
      <c r="B813" s="597" t="s">
        <v>18421</v>
      </c>
      <c r="C813" s="597" t="s">
        <v>16294</v>
      </c>
      <c r="D813" s="597" t="s">
        <v>4498</v>
      </c>
    </row>
    <row r="814" spans="1:4">
      <c r="A814" s="597" t="s">
        <v>18899</v>
      </c>
      <c r="B814" s="597" t="s">
        <v>18421</v>
      </c>
      <c r="C814" s="597" t="s">
        <v>18426</v>
      </c>
      <c r="D814" s="597" t="s">
        <v>12763</v>
      </c>
    </row>
    <row r="815" spans="1:4">
      <c r="A815" s="597" t="s">
        <v>16306</v>
      </c>
      <c r="B815" s="597" t="s">
        <v>18421</v>
      </c>
      <c r="C815" s="597" t="s">
        <v>16294</v>
      </c>
      <c r="D815" s="597" t="s">
        <v>18433</v>
      </c>
    </row>
    <row r="816" spans="1:4">
      <c r="A816" s="597" t="s">
        <v>6132</v>
      </c>
      <c r="B816" s="597" t="s">
        <v>18421</v>
      </c>
      <c r="C816" s="597" t="s">
        <v>16294</v>
      </c>
      <c r="D816" s="597" t="s">
        <v>6387</v>
      </c>
    </row>
    <row r="817" spans="1:4">
      <c r="A817" s="597" t="s">
        <v>14829</v>
      </c>
      <c r="B817" s="597" t="s">
        <v>18421</v>
      </c>
      <c r="C817" s="597" t="s">
        <v>16294</v>
      </c>
      <c r="D817" s="597" t="s">
        <v>6387</v>
      </c>
    </row>
    <row r="818" spans="1:4">
      <c r="A818" s="597" t="s">
        <v>18900</v>
      </c>
      <c r="B818" s="597" t="s">
        <v>18421</v>
      </c>
      <c r="C818" s="597" t="s">
        <v>18436</v>
      </c>
      <c r="D818" s="597" t="s">
        <v>3956</v>
      </c>
    </row>
    <row r="819" spans="1:4">
      <c r="A819" s="597" t="s">
        <v>18901</v>
      </c>
      <c r="B819" s="597" t="s">
        <v>18421</v>
      </c>
      <c r="C819" s="597" t="s">
        <v>9767</v>
      </c>
      <c r="D819" s="597" t="s">
        <v>12866</v>
      </c>
    </row>
    <row r="820" spans="1:4">
      <c r="A820" s="597" t="s">
        <v>11136</v>
      </c>
      <c r="B820" s="597" t="s">
        <v>18421</v>
      </c>
      <c r="C820" s="597" t="s">
        <v>12016</v>
      </c>
      <c r="D820" s="597" t="s">
        <v>16776</v>
      </c>
    </row>
    <row r="821" spans="1:4">
      <c r="A821" s="597" t="s">
        <v>18903</v>
      </c>
      <c r="B821" s="597" t="s">
        <v>18421</v>
      </c>
      <c r="C821" s="597" t="s">
        <v>16294</v>
      </c>
      <c r="D821" s="597" t="s">
        <v>6387</v>
      </c>
    </row>
    <row r="822" spans="1:4">
      <c r="A822" s="597" t="s">
        <v>18904</v>
      </c>
      <c r="B822" s="597" t="s">
        <v>18421</v>
      </c>
      <c r="C822" s="597" t="s">
        <v>16294</v>
      </c>
      <c r="D822" s="597" t="s">
        <v>4498</v>
      </c>
    </row>
    <row r="823" spans="1:4">
      <c r="A823" s="597" t="s">
        <v>8956</v>
      </c>
      <c r="B823" s="597" t="s">
        <v>18421</v>
      </c>
      <c r="C823" s="597" t="s">
        <v>16294</v>
      </c>
      <c r="D823" s="597" t="s">
        <v>18433</v>
      </c>
    </row>
    <row r="824" spans="1:4">
      <c r="A824" s="597" t="s">
        <v>18906</v>
      </c>
      <c r="B824" s="597" t="s">
        <v>18421</v>
      </c>
      <c r="C824" s="597" t="s">
        <v>9767</v>
      </c>
      <c r="D824" s="597" t="s">
        <v>12662</v>
      </c>
    </row>
    <row r="825" spans="1:4">
      <c r="A825" s="597" t="s">
        <v>427</v>
      </c>
      <c r="B825" s="597" t="s">
        <v>3904</v>
      </c>
      <c r="C825" s="597" t="s">
        <v>17013</v>
      </c>
      <c r="D825" s="597" t="s">
        <v>3212</v>
      </c>
    </row>
    <row r="826" spans="1:4">
      <c r="A826" s="597" t="s">
        <v>18908</v>
      </c>
      <c r="B826" s="597" t="s">
        <v>3904</v>
      </c>
      <c r="C826" s="597" t="s">
        <v>17013</v>
      </c>
      <c r="D826" s="597" t="s">
        <v>3212</v>
      </c>
    </row>
    <row r="827" spans="1:4">
      <c r="A827" s="597" t="s">
        <v>18909</v>
      </c>
      <c r="B827" s="597" t="s">
        <v>18421</v>
      </c>
      <c r="C827" s="597" t="s">
        <v>9767</v>
      </c>
      <c r="D827" s="597" t="s">
        <v>12662</v>
      </c>
    </row>
    <row r="828" spans="1:4">
      <c r="A828" s="597" t="s">
        <v>18911</v>
      </c>
      <c r="B828" s="597" t="s">
        <v>18421</v>
      </c>
      <c r="C828" s="597" t="s">
        <v>11794</v>
      </c>
      <c r="D828" s="597" t="s">
        <v>18434</v>
      </c>
    </row>
    <row r="829" spans="1:4">
      <c r="A829" s="597" t="s">
        <v>9173</v>
      </c>
      <c r="B829" s="597" t="s">
        <v>18421</v>
      </c>
      <c r="C829" s="597" t="s">
        <v>11794</v>
      </c>
      <c r="D829" s="597" t="s">
        <v>10414</v>
      </c>
    </row>
    <row r="830" spans="1:4">
      <c r="A830" s="597" t="s">
        <v>18912</v>
      </c>
      <c r="B830" s="597" t="s">
        <v>18421</v>
      </c>
      <c r="C830" s="597" t="s">
        <v>18330</v>
      </c>
      <c r="D830" s="597" t="s">
        <v>17557</v>
      </c>
    </row>
    <row r="831" spans="1:4">
      <c r="A831" s="597" t="s">
        <v>8771</v>
      </c>
      <c r="B831" s="597" t="s">
        <v>18421</v>
      </c>
      <c r="C831" s="597" t="s">
        <v>18436</v>
      </c>
      <c r="D831" s="597" t="s">
        <v>10210</v>
      </c>
    </row>
    <row r="832" spans="1:4">
      <c r="A832" s="597" t="s">
        <v>18913</v>
      </c>
      <c r="B832" s="597" t="s">
        <v>18421</v>
      </c>
      <c r="C832" s="597" t="s">
        <v>16294</v>
      </c>
      <c r="D832" s="597" t="s">
        <v>4498</v>
      </c>
    </row>
    <row r="833" spans="1:4">
      <c r="A833" s="597" t="s">
        <v>18915</v>
      </c>
      <c r="B833" s="597" t="s">
        <v>18421</v>
      </c>
      <c r="C833" s="597" t="s">
        <v>18436</v>
      </c>
      <c r="D833" s="597" t="s">
        <v>18462</v>
      </c>
    </row>
    <row r="834" spans="1:4">
      <c r="A834" s="597" t="s">
        <v>4206</v>
      </c>
      <c r="B834" s="597" t="s">
        <v>18421</v>
      </c>
      <c r="C834" s="597" t="s">
        <v>9767</v>
      </c>
      <c r="D834" s="597" t="s">
        <v>4430</v>
      </c>
    </row>
    <row r="835" spans="1:4">
      <c r="A835" s="597" t="s">
        <v>9518</v>
      </c>
      <c r="B835" s="597" t="s">
        <v>18421</v>
      </c>
      <c r="C835" s="597" t="s">
        <v>18330</v>
      </c>
      <c r="D835" s="597" t="s">
        <v>17557</v>
      </c>
    </row>
    <row r="836" spans="1:4">
      <c r="A836" s="597" t="s">
        <v>15271</v>
      </c>
      <c r="B836" s="597" t="s">
        <v>18421</v>
      </c>
      <c r="C836" s="597" t="s">
        <v>11794</v>
      </c>
      <c r="D836" s="597" t="s">
        <v>10414</v>
      </c>
    </row>
    <row r="837" spans="1:4">
      <c r="A837" s="597" t="s">
        <v>13238</v>
      </c>
      <c r="B837" s="597" t="s">
        <v>18421</v>
      </c>
      <c r="C837" s="597" t="s">
        <v>18436</v>
      </c>
      <c r="D837" s="597" t="s">
        <v>3956</v>
      </c>
    </row>
    <row r="838" spans="1:4">
      <c r="A838" s="597" t="s">
        <v>18454</v>
      </c>
      <c r="B838" s="597" t="s">
        <v>18421</v>
      </c>
      <c r="C838" s="597" t="s">
        <v>16294</v>
      </c>
      <c r="D838" s="597" t="s">
        <v>13132</v>
      </c>
    </row>
    <row r="839" spans="1:4">
      <c r="A839" s="597" t="s">
        <v>18916</v>
      </c>
      <c r="B839" s="597" t="s">
        <v>18421</v>
      </c>
      <c r="C839" s="597" t="s">
        <v>16294</v>
      </c>
      <c r="D839" s="597" t="s">
        <v>6387</v>
      </c>
    </row>
    <row r="840" spans="1:4">
      <c r="A840" s="597" t="s">
        <v>3383</v>
      </c>
      <c r="B840" s="597" t="s">
        <v>18421</v>
      </c>
      <c r="C840" s="597" t="s">
        <v>9767</v>
      </c>
      <c r="D840" s="597" t="s">
        <v>4430</v>
      </c>
    </row>
    <row r="841" spans="1:4">
      <c r="A841" s="597" t="s">
        <v>18917</v>
      </c>
      <c r="B841" s="597" t="s">
        <v>18421</v>
      </c>
      <c r="C841" s="597" t="s">
        <v>11794</v>
      </c>
      <c r="D841" s="597" t="s">
        <v>11796</v>
      </c>
    </row>
    <row r="842" spans="1:4">
      <c r="A842" s="597" t="s">
        <v>18918</v>
      </c>
      <c r="B842" s="597" t="s">
        <v>18421</v>
      </c>
      <c r="C842" s="597" t="s">
        <v>16294</v>
      </c>
      <c r="D842" s="597" t="s">
        <v>18433</v>
      </c>
    </row>
    <row r="843" spans="1:4">
      <c r="A843" s="597" t="s">
        <v>2375</v>
      </c>
      <c r="B843" s="597" t="s">
        <v>18421</v>
      </c>
      <c r="C843" s="597" t="s">
        <v>12016</v>
      </c>
      <c r="D843" s="597" t="s">
        <v>16776</v>
      </c>
    </row>
    <row r="844" spans="1:4">
      <c r="A844" s="597" t="s">
        <v>18919</v>
      </c>
      <c r="B844" s="597" t="s">
        <v>18421</v>
      </c>
      <c r="C844" s="597" t="s">
        <v>16294</v>
      </c>
      <c r="D844" s="597" t="s">
        <v>6387</v>
      </c>
    </row>
    <row r="845" spans="1:4">
      <c r="A845" s="597" t="s">
        <v>18920</v>
      </c>
      <c r="B845" s="597" t="s">
        <v>18421</v>
      </c>
      <c r="C845" s="597" t="s">
        <v>18330</v>
      </c>
      <c r="D845" s="597" t="s">
        <v>10414</v>
      </c>
    </row>
    <row r="846" spans="1:4">
      <c r="A846" s="597" t="s">
        <v>18921</v>
      </c>
      <c r="B846" s="597" t="s">
        <v>18421</v>
      </c>
      <c r="C846" s="597" t="s">
        <v>18423</v>
      </c>
      <c r="D846" s="597" t="s">
        <v>9310</v>
      </c>
    </row>
    <row r="847" spans="1:4">
      <c r="A847" s="597" t="s">
        <v>1680</v>
      </c>
      <c r="B847" s="597" t="s">
        <v>18421</v>
      </c>
      <c r="C847" s="597" t="s">
        <v>3994</v>
      </c>
      <c r="D847" s="597" t="s">
        <v>4583</v>
      </c>
    </row>
    <row r="848" spans="1:4">
      <c r="A848" s="597" t="s">
        <v>14239</v>
      </c>
      <c r="B848" s="597" t="s">
        <v>18421</v>
      </c>
      <c r="C848" s="597" t="s">
        <v>18426</v>
      </c>
      <c r="D848" s="597" t="s">
        <v>12763</v>
      </c>
    </row>
    <row r="849" spans="1:4">
      <c r="A849" s="597" t="s">
        <v>18922</v>
      </c>
      <c r="B849" s="597" t="s">
        <v>18421</v>
      </c>
      <c r="C849" s="597" t="s">
        <v>18436</v>
      </c>
      <c r="D849" s="597" t="s">
        <v>3956</v>
      </c>
    </row>
    <row r="850" spans="1:4">
      <c r="A850" s="597" t="s">
        <v>17457</v>
      </c>
      <c r="B850" s="597" t="s">
        <v>18421</v>
      </c>
      <c r="C850" s="597" t="s">
        <v>16294</v>
      </c>
      <c r="D850" s="597" t="s">
        <v>13132</v>
      </c>
    </row>
    <row r="851" spans="1:4">
      <c r="A851" s="597" t="s">
        <v>18923</v>
      </c>
      <c r="B851" s="597" t="s">
        <v>18421</v>
      </c>
      <c r="C851" s="597" t="s">
        <v>9767</v>
      </c>
      <c r="D851" s="597" t="s">
        <v>12662</v>
      </c>
    </row>
    <row r="852" spans="1:4">
      <c r="A852" s="597" t="s">
        <v>18924</v>
      </c>
      <c r="B852" s="597" t="s">
        <v>18421</v>
      </c>
      <c r="C852" s="597" t="s">
        <v>16294</v>
      </c>
      <c r="D852" s="597" t="s">
        <v>4498</v>
      </c>
    </row>
    <row r="853" spans="1:4">
      <c r="A853" s="597" t="s">
        <v>4242</v>
      </c>
      <c r="B853" s="597" t="s">
        <v>18421</v>
      </c>
      <c r="C853" s="597" t="s">
        <v>3994</v>
      </c>
      <c r="D853" s="597" t="s">
        <v>10414</v>
      </c>
    </row>
    <row r="854" spans="1:4">
      <c r="A854" s="597" t="s">
        <v>18926</v>
      </c>
      <c r="B854" s="597" t="s">
        <v>18421</v>
      </c>
      <c r="C854" s="597" t="s">
        <v>16294</v>
      </c>
      <c r="D854" s="597" t="s">
        <v>18433</v>
      </c>
    </row>
    <row r="855" spans="1:4">
      <c r="A855" s="597" t="s">
        <v>18927</v>
      </c>
      <c r="B855" s="597" t="s">
        <v>18421</v>
      </c>
      <c r="C855" s="597" t="s">
        <v>16294</v>
      </c>
      <c r="D855" s="597" t="s">
        <v>4498</v>
      </c>
    </row>
    <row r="856" spans="1:4">
      <c r="A856" s="597" t="s">
        <v>15597</v>
      </c>
      <c r="B856" s="597" t="s">
        <v>18421</v>
      </c>
      <c r="C856" s="597" t="s">
        <v>18436</v>
      </c>
      <c r="D856" s="597" t="s">
        <v>3956</v>
      </c>
    </row>
    <row r="857" spans="1:4">
      <c r="A857" s="597" t="s">
        <v>18928</v>
      </c>
      <c r="B857" s="597" t="s">
        <v>18421</v>
      </c>
      <c r="C857" s="597" t="s">
        <v>12016</v>
      </c>
      <c r="D857" s="597" t="s">
        <v>16776</v>
      </c>
    </row>
    <row r="858" spans="1:4">
      <c r="A858" s="597" t="s">
        <v>18929</v>
      </c>
      <c r="B858" s="597" t="s">
        <v>18421</v>
      </c>
      <c r="C858" s="597" t="s">
        <v>16294</v>
      </c>
      <c r="D858" s="597" t="s">
        <v>6387</v>
      </c>
    </row>
    <row r="859" spans="1:4">
      <c r="A859" s="597" t="s">
        <v>18930</v>
      </c>
      <c r="B859" s="597" t="s">
        <v>18421</v>
      </c>
      <c r="C859" s="597" t="s">
        <v>16294</v>
      </c>
      <c r="D859" s="597" t="s">
        <v>18433</v>
      </c>
    </row>
    <row r="860" spans="1:4">
      <c r="A860" s="597" t="s">
        <v>17951</v>
      </c>
      <c r="B860" s="597" t="s">
        <v>18421</v>
      </c>
      <c r="C860" s="597" t="s">
        <v>18436</v>
      </c>
      <c r="D860" s="597" t="s">
        <v>18462</v>
      </c>
    </row>
    <row r="861" spans="1:4">
      <c r="A861" s="597" t="s">
        <v>9814</v>
      </c>
      <c r="B861" s="597" t="s">
        <v>18421</v>
      </c>
      <c r="C861" s="597" t="s">
        <v>11794</v>
      </c>
      <c r="D861" s="597" t="s">
        <v>11796</v>
      </c>
    </row>
    <row r="862" spans="1:4">
      <c r="A862" s="597" t="s">
        <v>10213</v>
      </c>
      <c r="B862" s="597" t="s">
        <v>18421</v>
      </c>
      <c r="C862" s="597" t="s">
        <v>16294</v>
      </c>
      <c r="D862" s="597" t="s">
        <v>10414</v>
      </c>
    </row>
    <row r="863" spans="1:4">
      <c r="A863" s="597" t="s">
        <v>18931</v>
      </c>
      <c r="B863" s="597" t="s">
        <v>18421</v>
      </c>
      <c r="C863" s="597" t="s">
        <v>8086</v>
      </c>
      <c r="D863" s="597" t="s">
        <v>18535</v>
      </c>
    </row>
    <row r="864" spans="1:4">
      <c r="A864" s="597" t="s">
        <v>4459</v>
      </c>
      <c r="B864" s="597" t="s">
        <v>18421</v>
      </c>
      <c r="C864" s="597" t="s">
        <v>8086</v>
      </c>
      <c r="D864" s="597" t="s">
        <v>9618</v>
      </c>
    </row>
    <row r="865" spans="1:4">
      <c r="A865" s="597" t="s">
        <v>18933</v>
      </c>
      <c r="B865" s="597" t="s">
        <v>18421</v>
      </c>
      <c r="C865" s="597" t="s">
        <v>8086</v>
      </c>
      <c r="D865" s="597" t="s">
        <v>9618</v>
      </c>
    </row>
    <row r="866" spans="1:4">
      <c r="A866" s="597" t="s">
        <v>18934</v>
      </c>
      <c r="B866" s="597" t="s">
        <v>18421</v>
      </c>
      <c r="C866" s="597" t="s">
        <v>8086</v>
      </c>
      <c r="D866" s="597" t="s">
        <v>18516</v>
      </c>
    </row>
    <row r="867" spans="1:4">
      <c r="A867" s="597" t="s">
        <v>14222</v>
      </c>
      <c r="B867" s="597" t="s">
        <v>18421</v>
      </c>
      <c r="C867" s="597" t="s">
        <v>12016</v>
      </c>
      <c r="D867" s="597" t="s">
        <v>10414</v>
      </c>
    </row>
    <row r="868" spans="1:4">
      <c r="A868" s="597" t="s">
        <v>18935</v>
      </c>
      <c r="B868" s="597" t="s">
        <v>18421</v>
      </c>
      <c r="C868" s="597" t="s">
        <v>9767</v>
      </c>
      <c r="D868" s="597" t="s">
        <v>18661</v>
      </c>
    </row>
    <row r="869" spans="1:4">
      <c r="A869" s="597" t="s">
        <v>709</v>
      </c>
      <c r="B869" s="597" t="s">
        <v>18421</v>
      </c>
      <c r="C869" s="597" t="s">
        <v>18426</v>
      </c>
      <c r="D869" s="597" t="s">
        <v>12763</v>
      </c>
    </row>
    <row r="870" spans="1:4">
      <c r="A870" s="597" t="s">
        <v>18936</v>
      </c>
      <c r="B870" s="597" t="s">
        <v>18421</v>
      </c>
      <c r="C870" s="597" t="s">
        <v>18426</v>
      </c>
      <c r="D870" s="597" t="s">
        <v>13526</v>
      </c>
    </row>
    <row r="871" spans="1:4">
      <c r="A871" s="597" t="s">
        <v>18937</v>
      </c>
      <c r="B871" s="597" t="s">
        <v>18421</v>
      </c>
      <c r="C871" s="597" t="s">
        <v>18423</v>
      </c>
      <c r="D871" s="597" t="s">
        <v>9310</v>
      </c>
    </row>
    <row r="872" spans="1:4">
      <c r="A872" s="597" t="s">
        <v>18938</v>
      </c>
      <c r="B872" s="597" t="s">
        <v>18421</v>
      </c>
      <c r="C872" s="597" t="s">
        <v>16294</v>
      </c>
      <c r="D872" s="597" t="s">
        <v>13132</v>
      </c>
    </row>
    <row r="873" spans="1:4">
      <c r="A873" s="597" t="s">
        <v>18939</v>
      </c>
      <c r="B873" s="597" t="s">
        <v>18421</v>
      </c>
      <c r="C873" s="597" t="s">
        <v>16294</v>
      </c>
      <c r="D873" s="597" t="s">
        <v>4498</v>
      </c>
    </row>
    <row r="874" spans="1:4">
      <c r="A874" s="597" t="s">
        <v>14919</v>
      </c>
      <c r="B874" s="597" t="s">
        <v>18421</v>
      </c>
      <c r="C874" s="597" t="s">
        <v>18436</v>
      </c>
      <c r="D874" s="597" t="s">
        <v>3956</v>
      </c>
    </row>
    <row r="875" spans="1:4">
      <c r="A875" s="597" t="s">
        <v>18940</v>
      </c>
      <c r="B875" s="597" t="s">
        <v>18421</v>
      </c>
      <c r="C875" s="597" t="s">
        <v>18436</v>
      </c>
      <c r="D875" s="597" t="s">
        <v>3956</v>
      </c>
    </row>
    <row r="876" spans="1:4">
      <c r="A876" s="597" t="s">
        <v>18941</v>
      </c>
      <c r="B876" s="597" t="s">
        <v>18421</v>
      </c>
      <c r="C876" s="597" t="s">
        <v>16294</v>
      </c>
      <c r="D876" s="597" t="s">
        <v>18433</v>
      </c>
    </row>
    <row r="877" spans="1:4">
      <c r="A877" s="597" t="s">
        <v>18942</v>
      </c>
      <c r="B877" s="597" t="s">
        <v>18421</v>
      </c>
      <c r="C877" s="597" t="s">
        <v>17013</v>
      </c>
      <c r="D877" s="597" t="s">
        <v>18447</v>
      </c>
    </row>
    <row r="878" spans="1:4">
      <c r="A878" s="597" t="s">
        <v>4254</v>
      </c>
      <c r="B878" s="597" t="s">
        <v>18421</v>
      </c>
      <c r="C878" s="597" t="s">
        <v>16294</v>
      </c>
      <c r="D878" s="597" t="s">
        <v>4498</v>
      </c>
    </row>
    <row r="879" spans="1:4">
      <c r="A879" s="597" t="s">
        <v>18944</v>
      </c>
      <c r="B879" s="597" t="s">
        <v>18421</v>
      </c>
      <c r="C879" s="597" t="s">
        <v>9767</v>
      </c>
      <c r="D879" s="597" t="s">
        <v>12662</v>
      </c>
    </row>
    <row r="880" spans="1:4">
      <c r="A880" s="597" t="s">
        <v>18945</v>
      </c>
      <c r="B880" s="597" t="s">
        <v>18421</v>
      </c>
      <c r="C880" s="597" t="s">
        <v>18330</v>
      </c>
      <c r="D880" s="597" t="s">
        <v>17557</v>
      </c>
    </row>
    <row r="881" spans="1:4">
      <c r="A881" s="597" t="s">
        <v>18946</v>
      </c>
      <c r="B881" s="597" t="s">
        <v>18421</v>
      </c>
      <c r="C881" s="597" t="s">
        <v>16294</v>
      </c>
      <c r="D881" s="597" t="s">
        <v>10414</v>
      </c>
    </row>
    <row r="882" spans="1:4">
      <c r="A882" s="597" t="s">
        <v>16844</v>
      </c>
      <c r="B882" s="597" t="s">
        <v>18421</v>
      </c>
      <c r="C882" s="597" t="s">
        <v>3994</v>
      </c>
      <c r="D882" s="597" t="s">
        <v>18538</v>
      </c>
    </row>
    <row r="883" spans="1:4">
      <c r="A883" s="597" t="s">
        <v>219</v>
      </c>
      <c r="B883" s="597" t="s">
        <v>18421</v>
      </c>
      <c r="C883" s="597" t="s">
        <v>16294</v>
      </c>
      <c r="D883" s="597" t="s">
        <v>13132</v>
      </c>
    </row>
    <row r="884" spans="1:4">
      <c r="A884" s="597" t="s">
        <v>18947</v>
      </c>
      <c r="B884" s="597" t="s">
        <v>18421</v>
      </c>
      <c r="C884" s="597" t="s">
        <v>18436</v>
      </c>
      <c r="D884" s="597" t="s">
        <v>3956</v>
      </c>
    </row>
    <row r="885" spans="1:4">
      <c r="A885" s="597" t="s">
        <v>18948</v>
      </c>
      <c r="B885" s="597" t="s">
        <v>18421</v>
      </c>
      <c r="C885" s="597" t="s">
        <v>9767</v>
      </c>
      <c r="D885" s="597" t="s">
        <v>15267</v>
      </c>
    </row>
    <row r="886" spans="1:4">
      <c r="A886" s="597" t="s">
        <v>12617</v>
      </c>
      <c r="B886" s="597" t="s">
        <v>18421</v>
      </c>
      <c r="C886" s="597" t="s">
        <v>9767</v>
      </c>
      <c r="D886" s="597" t="s">
        <v>12662</v>
      </c>
    </row>
    <row r="887" spans="1:4">
      <c r="A887" s="597" t="s">
        <v>18949</v>
      </c>
      <c r="B887" s="597" t="s">
        <v>18421</v>
      </c>
      <c r="C887" s="597" t="s">
        <v>18426</v>
      </c>
      <c r="D887" s="597" t="s">
        <v>12763</v>
      </c>
    </row>
    <row r="888" spans="1:4">
      <c r="A888" s="597" t="s">
        <v>4641</v>
      </c>
      <c r="B888" s="597" t="s">
        <v>18421</v>
      </c>
      <c r="C888" s="597" t="s">
        <v>18436</v>
      </c>
      <c r="D888" s="597" t="s">
        <v>18462</v>
      </c>
    </row>
    <row r="889" spans="1:4">
      <c r="A889" s="597" t="s">
        <v>12722</v>
      </c>
      <c r="B889" s="597" t="s">
        <v>18421</v>
      </c>
      <c r="C889" s="597" t="s">
        <v>18436</v>
      </c>
      <c r="D889" s="597" t="s">
        <v>18462</v>
      </c>
    </row>
    <row r="890" spans="1:4">
      <c r="A890" s="597" t="s">
        <v>18950</v>
      </c>
      <c r="B890" s="597" t="s">
        <v>18421</v>
      </c>
      <c r="C890" s="597" t="s">
        <v>16294</v>
      </c>
      <c r="D890" s="597" t="s">
        <v>6387</v>
      </c>
    </row>
    <row r="891" spans="1:4">
      <c r="A891" s="597" t="s">
        <v>8611</v>
      </c>
      <c r="B891" s="597" t="s">
        <v>18421</v>
      </c>
      <c r="C891" s="597" t="s">
        <v>18436</v>
      </c>
      <c r="D891" s="597" t="s">
        <v>3956</v>
      </c>
    </row>
    <row r="892" spans="1:4">
      <c r="A892" s="597" t="s">
        <v>18951</v>
      </c>
      <c r="B892" s="597" t="s">
        <v>18421</v>
      </c>
      <c r="C892" s="597" t="s">
        <v>9767</v>
      </c>
      <c r="D892" s="597" t="s">
        <v>15267</v>
      </c>
    </row>
    <row r="893" spans="1:4">
      <c r="A893" s="597" t="s">
        <v>5240</v>
      </c>
      <c r="B893" s="597" t="s">
        <v>18421</v>
      </c>
      <c r="C893" s="597" t="s">
        <v>16294</v>
      </c>
      <c r="D893" s="597" t="s">
        <v>6387</v>
      </c>
    </row>
    <row r="894" spans="1:4">
      <c r="A894" s="597" t="s">
        <v>18952</v>
      </c>
      <c r="B894" s="597" t="s">
        <v>18421</v>
      </c>
      <c r="C894" s="597" t="s">
        <v>17013</v>
      </c>
      <c r="D894" s="597" t="s">
        <v>18447</v>
      </c>
    </row>
    <row r="895" spans="1:4">
      <c r="A895" s="597" t="s">
        <v>10013</v>
      </c>
      <c r="B895" s="597" t="s">
        <v>18421</v>
      </c>
      <c r="C895" s="597" t="s">
        <v>9767</v>
      </c>
      <c r="D895" s="597" t="s">
        <v>4430</v>
      </c>
    </row>
    <row r="896" spans="1:4">
      <c r="A896" s="597" t="s">
        <v>18953</v>
      </c>
      <c r="B896" s="597" t="s">
        <v>18421</v>
      </c>
      <c r="C896" s="597" t="s">
        <v>16294</v>
      </c>
      <c r="D896" s="597" t="s">
        <v>13132</v>
      </c>
    </row>
    <row r="897" spans="1:4">
      <c r="A897" s="597" t="s">
        <v>4087</v>
      </c>
      <c r="B897" s="597" t="s">
        <v>18421</v>
      </c>
      <c r="C897" s="597" t="s">
        <v>18436</v>
      </c>
      <c r="D897" s="597" t="s">
        <v>18462</v>
      </c>
    </row>
    <row r="898" spans="1:4">
      <c r="A898" s="597" t="s">
        <v>18955</v>
      </c>
      <c r="B898" s="597" t="s">
        <v>18421</v>
      </c>
      <c r="C898" s="597" t="s">
        <v>18436</v>
      </c>
      <c r="D898" s="597" t="s">
        <v>3956</v>
      </c>
    </row>
    <row r="899" spans="1:4">
      <c r="A899" s="597" t="s">
        <v>18956</v>
      </c>
      <c r="B899" s="597" t="s">
        <v>18421</v>
      </c>
      <c r="C899" s="597" t="s">
        <v>16294</v>
      </c>
      <c r="D899" s="597" t="s">
        <v>4498</v>
      </c>
    </row>
    <row r="900" spans="1:4">
      <c r="A900" s="597" t="s">
        <v>18958</v>
      </c>
      <c r="B900" s="597" t="s">
        <v>18421</v>
      </c>
      <c r="C900" s="597" t="s">
        <v>9767</v>
      </c>
      <c r="D900" s="597" t="s">
        <v>12662</v>
      </c>
    </row>
    <row r="901" spans="1:4">
      <c r="A901" s="597" t="s">
        <v>18959</v>
      </c>
      <c r="B901" s="597" t="s">
        <v>18421</v>
      </c>
      <c r="C901" s="597" t="s">
        <v>16294</v>
      </c>
      <c r="D901" s="597" t="s">
        <v>18457</v>
      </c>
    </row>
    <row r="902" spans="1:4">
      <c r="A902" s="597" t="s">
        <v>7218</v>
      </c>
      <c r="B902" s="597" t="s">
        <v>18421</v>
      </c>
      <c r="C902" s="597" t="s">
        <v>9767</v>
      </c>
      <c r="D902" s="597" t="s">
        <v>18439</v>
      </c>
    </row>
    <row r="903" spans="1:4">
      <c r="A903" s="597" t="s">
        <v>18961</v>
      </c>
      <c r="B903" s="597" t="s">
        <v>18421</v>
      </c>
      <c r="C903" s="597" t="s">
        <v>16294</v>
      </c>
      <c r="D903" s="597" t="s">
        <v>13132</v>
      </c>
    </row>
    <row r="904" spans="1:4">
      <c r="A904" s="597" t="s">
        <v>18962</v>
      </c>
      <c r="B904" s="597" t="s">
        <v>18421</v>
      </c>
      <c r="C904" s="597" t="s">
        <v>8086</v>
      </c>
      <c r="D904" s="597" t="s">
        <v>10414</v>
      </c>
    </row>
    <row r="905" spans="1:4">
      <c r="A905" s="597" t="s">
        <v>11476</v>
      </c>
      <c r="B905" s="597" t="s">
        <v>18421</v>
      </c>
      <c r="C905" s="597" t="s">
        <v>16294</v>
      </c>
      <c r="D905" s="597" t="s">
        <v>10414</v>
      </c>
    </row>
    <row r="906" spans="1:4">
      <c r="A906" s="597" t="s">
        <v>6397</v>
      </c>
      <c r="B906" s="597" t="s">
        <v>18421</v>
      </c>
      <c r="C906" s="597" t="s">
        <v>9767</v>
      </c>
      <c r="D906" s="597" t="s">
        <v>12662</v>
      </c>
    </row>
    <row r="907" spans="1:4">
      <c r="A907" s="597" t="s">
        <v>18963</v>
      </c>
      <c r="B907" s="597" t="s">
        <v>18421</v>
      </c>
      <c r="C907" s="597" t="s">
        <v>11794</v>
      </c>
      <c r="D907" s="597" t="s">
        <v>10414</v>
      </c>
    </row>
    <row r="908" spans="1:4">
      <c r="A908" s="597" t="s">
        <v>4214</v>
      </c>
      <c r="B908" s="597" t="s">
        <v>18421</v>
      </c>
      <c r="C908" s="597" t="s">
        <v>11794</v>
      </c>
      <c r="D908" s="597" t="s">
        <v>11796</v>
      </c>
    </row>
    <row r="909" spans="1:4">
      <c r="A909" s="597" t="s">
        <v>18964</v>
      </c>
      <c r="B909" s="597" t="s">
        <v>18421</v>
      </c>
      <c r="C909" s="597" t="s">
        <v>9767</v>
      </c>
      <c r="D909" s="597" t="s">
        <v>12662</v>
      </c>
    </row>
    <row r="910" spans="1:4">
      <c r="A910" s="597" t="s">
        <v>17019</v>
      </c>
      <c r="B910" s="597" t="s">
        <v>18421</v>
      </c>
      <c r="C910" s="597" t="s">
        <v>3994</v>
      </c>
      <c r="D910" s="597" t="s">
        <v>15858</v>
      </c>
    </row>
    <row r="911" spans="1:4">
      <c r="A911" s="597" t="s">
        <v>2755</v>
      </c>
      <c r="B911" s="597" t="s">
        <v>18421</v>
      </c>
      <c r="C911" s="597" t="s">
        <v>16294</v>
      </c>
      <c r="D911" s="597" t="s">
        <v>14674</v>
      </c>
    </row>
    <row r="912" spans="1:4">
      <c r="A912" s="597" t="s">
        <v>16595</v>
      </c>
      <c r="B912" s="597" t="s">
        <v>18421</v>
      </c>
      <c r="C912" s="597" t="s">
        <v>18330</v>
      </c>
      <c r="D912" s="597" t="s">
        <v>17557</v>
      </c>
    </row>
    <row r="913" spans="1:4">
      <c r="A913" s="597" t="s">
        <v>18965</v>
      </c>
      <c r="B913" s="597" t="s">
        <v>18421</v>
      </c>
      <c r="C913" s="597" t="s">
        <v>18436</v>
      </c>
      <c r="D913" s="597" t="s">
        <v>18725</v>
      </c>
    </row>
    <row r="914" spans="1:4">
      <c r="A914" s="597" t="s">
        <v>6781</v>
      </c>
      <c r="B914" s="597" t="s">
        <v>18421</v>
      </c>
      <c r="C914" s="597" t="s">
        <v>17013</v>
      </c>
      <c r="D914" s="597" t="s">
        <v>10414</v>
      </c>
    </row>
    <row r="915" spans="1:4">
      <c r="A915" s="597" t="s">
        <v>18966</v>
      </c>
      <c r="B915" s="597" t="s">
        <v>18421</v>
      </c>
      <c r="C915" s="597" t="s">
        <v>16294</v>
      </c>
      <c r="D915" s="597" t="s">
        <v>6387</v>
      </c>
    </row>
    <row r="916" spans="1:4">
      <c r="A916" s="597" t="s">
        <v>18967</v>
      </c>
      <c r="B916" s="597" t="s">
        <v>18421</v>
      </c>
      <c r="C916" s="597" t="s">
        <v>16294</v>
      </c>
      <c r="D916" s="597" t="s">
        <v>18433</v>
      </c>
    </row>
    <row r="917" spans="1:4">
      <c r="A917" s="597" t="s">
        <v>11335</v>
      </c>
      <c r="B917" s="597" t="s">
        <v>18421</v>
      </c>
      <c r="C917" s="597" t="s">
        <v>16294</v>
      </c>
      <c r="D917" s="597" t="s">
        <v>4498</v>
      </c>
    </row>
    <row r="918" spans="1:4">
      <c r="A918" s="597" t="s">
        <v>4600</v>
      </c>
      <c r="B918" s="597" t="s">
        <v>18421</v>
      </c>
      <c r="C918" s="597" t="s">
        <v>8754</v>
      </c>
      <c r="D918" s="597" t="s">
        <v>18442</v>
      </c>
    </row>
    <row r="919" spans="1:4">
      <c r="A919" s="597" t="s">
        <v>5338</v>
      </c>
      <c r="B919" s="597" t="s">
        <v>18421</v>
      </c>
      <c r="C919" s="597" t="s">
        <v>18426</v>
      </c>
      <c r="D919" s="597" t="s">
        <v>12763</v>
      </c>
    </row>
    <row r="920" spans="1:4">
      <c r="A920" s="597" t="s">
        <v>10018</v>
      </c>
      <c r="B920" s="597" t="s">
        <v>18421</v>
      </c>
      <c r="C920" s="597" t="s">
        <v>18423</v>
      </c>
      <c r="D920" s="597" t="s">
        <v>9310</v>
      </c>
    </row>
    <row r="921" spans="1:4">
      <c r="A921" s="597" t="s">
        <v>18968</v>
      </c>
      <c r="B921" s="597" t="s">
        <v>18421</v>
      </c>
      <c r="C921" s="597" t="s">
        <v>16294</v>
      </c>
      <c r="D921" s="597" t="s">
        <v>13132</v>
      </c>
    </row>
    <row r="922" spans="1:4">
      <c r="A922" s="597" t="s">
        <v>8580</v>
      </c>
      <c r="B922" s="597" t="s">
        <v>18421</v>
      </c>
      <c r="C922" s="597" t="s">
        <v>16294</v>
      </c>
      <c r="D922" s="597" t="s">
        <v>13132</v>
      </c>
    </row>
    <row r="923" spans="1:4">
      <c r="A923" s="597" t="s">
        <v>18969</v>
      </c>
      <c r="B923" s="597" t="s">
        <v>18421</v>
      </c>
      <c r="C923" s="597" t="s">
        <v>9767</v>
      </c>
      <c r="D923" s="597" t="s">
        <v>15267</v>
      </c>
    </row>
    <row r="924" spans="1:4">
      <c r="A924" s="597" t="s">
        <v>18971</v>
      </c>
      <c r="B924" s="597" t="s">
        <v>18421</v>
      </c>
      <c r="C924" s="597" t="s">
        <v>18436</v>
      </c>
      <c r="D924" s="597" t="s">
        <v>16603</v>
      </c>
    </row>
    <row r="925" spans="1:4">
      <c r="A925" s="597" t="s">
        <v>18972</v>
      </c>
      <c r="B925" s="597" t="s">
        <v>18421</v>
      </c>
      <c r="C925" s="597" t="s">
        <v>18436</v>
      </c>
      <c r="D925" s="597" t="s">
        <v>10414</v>
      </c>
    </row>
    <row r="926" spans="1:4">
      <c r="A926" s="597" t="s">
        <v>18973</v>
      </c>
      <c r="B926" s="597" t="s">
        <v>18421</v>
      </c>
      <c r="C926" s="597" t="s">
        <v>9767</v>
      </c>
      <c r="D926" s="597" t="s">
        <v>15267</v>
      </c>
    </row>
    <row r="927" spans="1:4">
      <c r="A927" s="597" t="s">
        <v>853</v>
      </c>
      <c r="B927" s="597" t="s">
        <v>18421</v>
      </c>
      <c r="C927" s="597" t="s">
        <v>16294</v>
      </c>
      <c r="D927" s="597" t="s">
        <v>4498</v>
      </c>
    </row>
    <row r="928" spans="1:4">
      <c r="A928" s="597" t="s">
        <v>14985</v>
      </c>
      <c r="B928" s="597" t="s">
        <v>18421</v>
      </c>
      <c r="C928" s="597" t="s">
        <v>16294</v>
      </c>
      <c r="D928" s="597" t="s">
        <v>4498</v>
      </c>
    </row>
    <row r="929" spans="1:4">
      <c r="A929" s="597" t="s">
        <v>17872</v>
      </c>
      <c r="B929" s="597" t="s">
        <v>18421</v>
      </c>
      <c r="C929" s="597" t="s">
        <v>18436</v>
      </c>
      <c r="D929" s="597" t="s">
        <v>3956</v>
      </c>
    </row>
    <row r="930" spans="1:4">
      <c r="A930" s="597" t="s">
        <v>18974</v>
      </c>
      <c r="B930" s="597" t="s">
        <v>18421</v>
      </c>
      <c r="C930" s="597" t="s">
        <v>3994</v>
      </c>
      <c r="D930" s="597" t="s">
        <v>10414</v>
      </c>
    </row>
    <row r="931" spans="1:4">
      <c r="A931" s="597" t="s">
        <v>18976</v>
      </c>
      <c r="B931" s="597" t="s">
        <v>18421</v>
      </c>
      <c r="C931" s="597" t="s">
        <v>18436</v>
      </c>
      <c r="D931" s="597" t="s">
        <v>18462</v>
      </c>
    </row>
    <row r="932" spans="1:4">
      <c r="A932" s="597" t="s">
        <v>18977</v>
      </c>
      <c r="B932" s="597" t="s">
        <v>18421</v>
      </c>
      <c r="C932" s="597" t="s">
        <v>12016</v>
      </c>
      <c r="D932" s="597" t="s">
        <v>16776</v>
      </c>
    </row>
    <row r="933" spans="1:4">
      <c r="A933" s="597" t="s">
        <v>18978</v>
      </c>
      <c r="B933" s="597" t="s">
        <v>18421</v>
      </c>
      <c r="C933" s="597" t="s">
        <v>16294</v>
      </c>
      <c r="D933" s="597" t="s">
        <v>10414</v>
      </c>
    </row>
    <row r="934" spans="1:4">
      <c r="A934" s="597" t="s">
        <v>18979</v>
      </c>
      <c r="B934" s="597" t="s">
        <v>18421</v>
      </c>
      <c r="C934" s="597" t="s">
        <v>16294</v>
      </c>
      <c r="D934" s="597" t="s">
        <v>18433</v>
      </c>
    </row>
    <row r="935" spans="1:4">
      <c r="A935" s="597" t="s">
        <v>18980</v>
      </c>
      <c r="B935" s="597" t="s">
        <v>18421</v>
      </c>
      <c r="C935" s="597" t="s">
        <v>18423</v>
      </c>
      <c r="D935" s="597" t="s">
        <v>18136</v>
      </c>
    </row>
    <row r="936" spans="1:4">
      <c r="A936" s="597" t="s">
        <v>14088</v>
      </c>
      <c r="B936" s="597" t="s">
        <v>18421</v>
      </c>
      <c r="C936" s="597" t="s">
        <v>11794</v>
      </c>
      <c r="D936" s="597" t="s">
        <v>10414</v>
      </c>
    </row>
    <row r="937" spans="1:4">
      <c r="A937" s="597" t="s">
        <v>11193</v>
      </c>
      <c r="B937" s="597" t="s">
        <v>18421</v>
      </c>
      <c r="C937" s="597" t="s">
        <v>9767</v>
      </c>
      <c r="D937" s="597" t="s">
        <v>10414</v>
      </c>
    </row>
    <row r="938" spans="1:4">
      <c r="A938" s="597" t="s">
        <v>18981</v>
      </c>
      <c r="B938" s="597" t="s">
        <v>18421</v>
      </c>
      <c r="C938" s="597" t="s">
        <v>3994</v>
      </c>
      <c r="D938" s="597" t="s">
        <v>16342</v>
      </c>
    </row>
    <row r="939" spans="1:4">
      <c r="A939" s="597" t="s">
        <v>18982</v>
      </c>
      <c r="B939" s="597" t="s">
        <v>18421</v>
      </c>
      <c r="C939" s="597" t="s">
        <v>16294</v>
      </c>
      <c r="D939" s="597" t="s">
        <v>18433</v>
      </c>
    </row>
    <row r="940" spans="1:4">
      <c r="A940" s="597" t="s">
        <v>18984</v>
      </c>
      <c r="B940" s="597" t="s">
        <v>18421</v>
      </c>
      <c r="C940" s="597" t="s">
        <v>18330</v>
      </c>
      <c r="D940" s="597" t="s">
        <v>2104</v>
      </c>
    </row>
    <row r="941" spans="1:4">
      <c r="A941" s="597" t="s">
        <v>7403</v>
      </c>
      <c r="B941" s="597" t="s">
        <v>18421</v>
      </c>
      <c r="C941" s="597" t="s">
        <v>16294</v>
      </c>
      <c r="D941" s="597" t="s">
        <v>4498</v>
      </c>
    </row>
    <row r="942" spans="1:4">
      <c r="A942" s="597" t="s">
        <v>17537</v>
      </c>
      <c r="B942" s="597" t="s">
        <v>18421</v>
      </c>
      <c r="C942" s="597" t="s">
        <v>18436</v>
      </c>
      <c r="D942" s="597" t="s">
        <v>3956</v>
      </c>
    </row>
    <row r="943" spans="1:4">
      <c r="A943" s="597" t="s">
        <v>18985</v>
      </c>
      <c r="B943" s="597" t="s">
        <v>18421</v>
      </c>
      <c r="C943" s="597" t="s">
        <v>18436</v>
      </c>
      <c r="D943" s="597" t="s">
        <v>18462</v>
      </c>
    </row>
    <row r="944" spans="1:4">
      <c r="A944" s="597" t="s">
        <v>18986</v>
      </c>
      <c r="B944" s="597" t="s">
        <v>18421</v>
      </c>
      <c r="C944" s="597" t="s">
        <v>18423</v>
      </c>
      <c r="D944" s="597" t="s">
        <v>18424</v>
      </c>
    </row>
    <row r="945" spans="1:4">
      <c r="A945" s="597" t="s">
        <v>7187</v>
      </c>
      <c r="B945" s="597" t="s">
        <v>18421</v>
      </c>
      <c r="C945" s="597" t="s">
        <v>18330</v>
      </c>
      <c r="D945" s="597" t="s">
        <v>10414</v>
      </c>
    </row>
    <row r="946" spans="1:4">
      <c r="A946" s="597" t="s">
        <v>18987</v>
      </c>
      <c r="B946" s="597" t="s">
        <v>18421</v>
      </c>
      <c r="C946" s="597" t="s">
        <v>9767</v>
      </c>
      <c r="D946" s="597" t="s">
        <v>15267</v>
      </c>
    </row>
    <row r="947" spans="1:4">
      <c r="A947" s="597" t="s">
        <v>18988</v>
      </c>
      <c r="B947" s="597" t="s">
        <v>18421</v>
      </c>
      <c r="C947" s="597" t="s">
        <v>18330</v>
      </c>
      <c r="D947" s="597" t="s">
        <v>17557</v>
      </c>
    </row>
    <row r="948" spans="1:4">
      <c r="A948" s="597" t="s">
        <v>18989</v>
      </c>
      <c r="B948" s="597" t="s">
        <v>18421</v>
      </c>
      <c r="C948" s="597" t="s">
        <v>18426</v>
      </c>
      <c r="D948" s="597" t="s">
        <v>12763</v>
      </c>
    </row>
    <row r="949" spans="1:4">
      <c r="A949" s="597" t="s">
        <v>5615</v>
      </c>
      <c r="B949" s="597" t="s">
        <v>18421</v>
      </c>
      <c r="C949" s="597" t="s">
        <v>16294</v>
      </c>
      <c r="D949" s="597" t="s">
        <v>6387</v>
      </c>
    </row>
    <row r="950" spans="1:4">
      <c r="A950" s="597" t="s">
        <v>18990</v>
      </c>
      <c r="B950" s="597" t="s">
        <v>18421</v>
      </c>
      <c r="C950" s="597" t="s">
        <v>16294</v>
      </c>
      <c r="D950" s="597" t="s">
        <v>6387</v>
      </c>
    </row>
    <row r="951" spans="1:4">
      <c r="A951" s="597" t="s">
        <v>18991</v>
      </c>
      <c r="B951" s="597" t="s">
        <v>18421</v>
      </c>
      <c r="C951" s="597" t="s">
        <v>17013</v>
      </c>
      <c r="D951" s="597" t="s">
        <v>10414</v>
      </c>
    </row>
    <row r="952" spans="1:4">
      <c r="A952" s="597" t="s">
        <v>18992</v>
      </c>
      <c r="B952" s="597" t="s">
        <v>18421</v>
      </c>
      <c r="C952" s="597" t="s">
        <v>16294</v>
      </c>
      <c r="D952" s="597" t="s">
        <v>6387</v>
      </c>
    </row>
    <row r="953" spans="1:4">
      <c r="A953" s="597" t="s">
        <v>18993</v>
      </c>
      <c r="B953" s="597" t="s">
        <v>18421</v>
      </c>
      <c r="C953" s="597" t="s">
        <v>18330</v>
      </c>
      <c r="D953" s="597" t="s">
        <v>17557</v>
      </c>
    </row>
    <row r="954" spans="1:4">
      <c r="A954" s="597" t="s">
        <v>17572</v>
      </c>
      <c r="B954" s="597" t="s">
        <v>18421</v>
      </c>
      <c r="C954" s="597" t="s">
        <v>18426</v>
      </c>
      <c r="D954" s="597" t="s">
        <v>12763</v>
      </c>
    </row>
    <row r="955" spans="1:4">
      <c r="A955" s="597" t="s">
        <v>18994</v>
      </c>
      <c r="B955" s="597" t="s">
        <v>18421</v>
      </c>
      <c r="C955" s="597" t="s">
        <v>16294</v>
      </c>
      <c r="D955" s="597" t="s">
        <v>18433</v>
      </c>
    </row>
    <row r="956" spans="1:4">
      <c r="A956" s="597" t="s">
        <v>18995</v>
      </c>
      <c r="B956" s="597" t="s">
        <v>18421</v>
      </c>
      <c r="C956" s="597" t="s">
        <v>18436</v>
      </c>
      <c r="D956" s="597" t="s">
        <v>3956</v>
      </c>
    </row>
    <row r="957" spans="1:4">
      <c r="A957" s="597" t="s">
        <v>18996</v>
      </c>
      <c r="B957" s="597" t="s">
        <v>18421</v>
      </c>
      <c r="C957" s="597" t="s">
        <v>18426</v>
      </c>
      <c r="D957" s="597" t="s">
        <v>12763</v>
      </c>
    </row>
    <row r="958" spans="1:4">
      <c r="A958" s="597" t="s">
        <v>16637</v>
      </c>
      <c r="B958" s="597" t="s">
        <v>18421</v>
      </c>
      <c r="C958" s="597" t="s">
        <v>16294</v>
      </c>
      <c r="D958" s="597" t="s">
        <v>13132</v>
      </c>
    </row>
    <row r="959" spans="1:4">
      <c r="A959" s="597" t="s">
        <v>18997</v>
      </c>
      <c r="B959" s="597" t="s">
        <v>18421</v>
      </c>
      <c r="C959" s="597" t="s">
        <v>16294</v>
      </c>
      <c r="D959" s="597" t="s">
        <v>18433</v>
      </c>
    </row>
    <row r="960" spans="1:4">
      <c r="A960" s="597" t="s">
        <v>16801</v>
      </c>
      <c r="B960" s="597" t="s">
        <v>18421</v>
      </c>
      <c r="C960" s="597" t="s">
        <v>12016</v>
      </c>
      <c r="D960" s="597" t="s">
        <v>16776</v>
      </c>
    </row>
    <row r="961" spans="1:4">
      <c r="A961" s="597" t="s">
        <v>7993</v>
      </c>
      <c r="B961" s="597" t="s">
        <v>18421</v>
      </c>
      <c r="C961" s="597" t="s">
        <v>18436</v>
      </c>
      <c r="D961" s="597" t="s">
        <v>3956</v>
      </c>
    </row>
    <row r="962" spans="1:4">
      <c r="A962" s="597" t="s">
        <v>18998</v>
      </c>
      <c r="B962" s="597" t="s">
        <v>18421</v>
      </c>
      <c r="C962" s="597" t="s">
        <v>9767</v>
      </c>
      <c r="D962" s="597" t="s">
        <v>15267</v>
      </c>
    </row>
    <row r="963" spans="1:4">
      <c r="A963" s="597" t="s">
        <v>18999</v>
      </c>
      <c r="B963" s="597" t="s">
        <v>18421</v>
      </c>
      <c r="C963" s="597" t="s">
        <v>3994</v>
      </c>
      <c r="D963" s="597" t="s">
        <v>10414</v>
      </c>
    </row>
    <row r="964" spans="1:4">
      <c r="A964" s="597" t="s">
        <v>19000</v>
      </c>
      <c r="B964" s="597" t="s">
        <v>18421</v>
      </c>
      <c r="C964" s="597" t="s">
        <v>3994</v>
      </c>
      <c r="D964" s="597" t="s">
        <v>16342</v>
      </c>
    </row>
    <row r="965" spans="1:4">
      <c r="A965" s="597" t="s">
        <v>19001</v>
      </c>
      <c r="B965" s="597" t="s">
        <v>18421</v>
      </c>
      <c r="C965" s="597" t="s">
        <v>16294</v>
      </c>
      <c r="D965" s="597" t="s">
        <v>4498</v>
      </c>
    </row>
    <row r="966" spans="1:4">
      <c r="A966" s="597" t="s">
        <v>5941</v>
      </c>
      <c r="B966" s="597" t="s">
        <v>18421</v>
      </c>
      <c r="C966" s="597" t="s">
        <v>16294</v>
      </c>
      <c r="D966" s="597" t="s">
        <v>6387</v>
      </c>
    </row>
    <row r="967" spans="1:4">
      <c r="A967" s="597" t="s">
        <v>15028</v>
      </c>
      <c r="B967" s="597" t="s">
        <v>18421</v>
      </c>
      <c r="C967" s="597" t="s">
        <v>16294</v>
      </c>
      <c r="D967" s="597" t="s">
        <v>18457</v>
      </c>
    </row>
    <row r="968" spans="1:4">
      <c r="A968" s="597" t="s">
        <v>19003</v>
      </c>
      <c r="B968" s="597" t="s">
        <v>18421</v>
      </c>
      <c r="C968" s="597" t="s">
        <v>16294</v>
      </c>
      <c r="D968" s="597" t="s">
        <v>6382</v>
      </c>
    </row>
    <row r="969" spans="1:4">
      <c r="A969" s="597" t="s">
        <v>19005</v>
      </c>
      <c r="B969" s="597" t="s">
        <v>18421</v>
      </c>
      <c r="C969" s="597" t="s">
        <v>3994</v>
      </c>
      <c r="D969" s="597" t="s">
        <v>15858</v>
      </c>
    </row>
    <row r="970" spans="1:4">
      <c r="A970" s="597" t="s">
        <v>7868</v>
      </c>
      <c r="B970" s="597" t="s">
        <v>18421</v>
      </c>
      <c r="C970" s="597" t="s">
        <v>9767</v>
      </c>
      <c r="D970" s="597" t="s">
        <v>10414</v>
      </c>
    </row>
    <row r="971" spans="1:4">
      <c r="A971" s="597" t="s">
        <v>15801</v>
      </c>
      <c r="B971" s="597" t="s">
        <v>18421</v>
      </c>
      <c r="C971" s="597" t="s">
        <v>9767</v>
      </c>
      <c r="D971" s="597" t="s">
        <v>15267</v>
      </c>
    </row>
    <row r="972" spans="1:4">
      <c r="A972" s="597" t="s">
        <v>19006</v>
      </c>
      <c r="B972" s="597" t="s">
        <v>18421</v>
      </c>
      <c r="C972" s="597" t="s">
        <v>16294</v>
      </c>
      <c r="D972" s="597" t="s">
        <v>6382</v>
      </c>
    </row>
    <row r="973" spans="1:4">
      <c r="A973" s="597" t="s">
        <v>19007</v>
      </c>
      <c r="B973" s="597" t="s">
        <v>18421</v>
      </c>
      <c r="C973" s="597" t="s">
        <v>3994</v>
      </c>
      <c r="D973" s="597" t="s">
        <v>18538</v>
      </c>
    </row>
    <row r="974" spans="1:4">
      <c r="A974" s="597" t="s">
        <v>19008</v>
      </c>
      <c r="B974" s="597" t="s">
        <v>18421</v>
      </c>
      <c r="C974" s="597" t="s">
        <v>3994</v>
      </c>
      <c r="D974" s="597" t="s">
        <v>18538</v>
      </c>
    </row>
    <row r="975" spans="1:4">
      <c r="A975" s="597" t="s">
        <v>220</v>
      </c>
      <c r="B975" s="597" t="s">
        <v>18421</v>
      </c>
      <c r="C975" s="597" t="s">
        <v>3994</v>
      </c>
      <c r="D975" s="597" t="s">
        <v>18538</v>
      </c>
    </row>
    <row r="976" spans="1:4">
      <c r="A976" s="597" t="s">
        <v>8621</v>
      </c>
      <c r="B976" s="597" t="s">
        <v>18421</v>
      </c>
      <c r="C976" s="597" t="s">
        <v>3994</v>
      </c>
      <c r="D976" s="597" t="s">
        <v>15858</v>
      </c>
    </row>
    <row r="977" spans="1:4">
      <c r="A977" s="597" t="s">
        <v>19009</v>
      </c>
      <c r="B977" s="597" t="s">
        <v>18421</v>
      </c>
      <c r="C977" s="597" t="s">
        <v>18426</v>
      </c>
      <c r="D977" s="597" t="s">
        <v>16434</v>
      </c>
    </row>
    <row r="978" spans="1:4">
      <c r="A978" s="597" t="s">
        <v>19010</v>
      </c>
      <c r="B978" s="597" t="s">
        <v>18421</v>
      </c>
      <c r="C978" s="597" t="s">
        <v>3994</v>
      </c>
      <c r="D978" s="597" t="s">
        <v>15858</v>
      </c>
    </row>
    <row r="979" spans="1:4">
      <c r="A979" s="597" t="s">
        <v>19011</v>
      </c>
      <c r="B979" s="597" t="s">
        <v>18421</v>
      </c>
      <c r="C979" s="597" t="s">
        <v>17013</v>
      </c>
      <c r="D979" s="597" t="s">
        <v>18447</v>
      </c>
    </row>
    <row r="980" spans="1:4">
      <c r="A980" s="597" t="s">
        <v>19012</v>
      </c>
      <c r="B980" s="597" t="s">
        <v>18421</v>
      </c>
      <c r="C980" s="597" t="s">
        <v>3994</v>
      </c>
      <c r="D980" s="597" t="s">
        <v>16442</v>
      </c>
    </row>
    <row r="981" spans="1:4">
      <c r="A981" s="597" t="s">
        <v>19013</v>
      </c>
      <c r="B981" s="597" t="s">
        <v>18421</v>
      </c>
      <c r="C981" s="597" t="s">
        <v>16294</v>
      </c>
      <c r="D981" s="597" t="s">
        <v>18433</v>
      </c>
    </row>
    <row r="982" spans="1:4">
      <c r="A982" s="597" t="s">
        <v>14073</v>
      </c>
      <c r="B982" s="597" t="s">
        <v>18421</v>
      </c>
      <c r="C982" s="597" t="s">
        <v>9767</v>
      </c>
      <c r="D982" s="597" t="s">
        <v>12662</v>
      </c>
    </row>
    <row r="983" spans="1:4">
      <c r="A983" s="597" t="s">
        <v>10945</v>
      </c>
      <c r="B983" s="597" t="s">
        <v>18421</v>
      </c>
      <c r="C983" s="597" t="s">
        <v>16294</v>
      </c>
      <c r="D983" s="597" t="s">
        <v>6387</v>
      </c>
    </row>
    <row r="984" spans="1:4">
      <c r="A984" s="597" t="s">
        <v>18146</v>
      </c>
      <c r="B984" s="597" t="s">
        <v>18421</v>
      </c>
      <c r="C984" s="597" t="s">
        <v>18436</v>
      </c>
      <c r="D984" s="597" t="s">
        <v>3956</v>
      </c>
    </row>
    <row r="985" spans="1:4">
      <c r="A985" s="597" t="s">
        <v>19014</v>
      </c>
      <c r="B985" s="597" t="s">
        <v>18421</v>
      </c>
      <c r="C985" s="597" t="s">
        <v>18436</v>
      </c>
      <c r="D985" s="597" t="s">
        <v>14531</v>
      </c>
    </row>
    <row r="986" spans="1:4">
      <c r="A986" s="597" t="s">
        <v>5414</v>
      </c>
      <c r="B986" s="597" t="s">
        <v>18421</v>
      </c>
      <c r="C986" s="597" t="s">
        <v>16294</v>
      </c>
      <c r="D986" s="597" t="s">
        <v>4498</v>
      </c>
    </row>
    <row r="987" spans="1:4">
      <c r="A987" s="597" t="s">
        <v>13737</v>
      </c>
      <c r="B987" s="597" t="s">
        <v>18421</v>
      </c>
      <c r="C987" s="597" t="s">
        <v>11794</v>
      </c>
      <c r="D987" s="597" t="s">
        <v>18434</v>
      </c>
    </row>
    <row r="988" spans="1:4">
      <c r="A988" s="597" t="s">
        <v>19015</v>
      </c>
      <c r="B988" s="597" t="s">
        <v>18421</v>
      </c>
      <c r="C988" s="597" t="s">
        <v>18423</v>
      </c>
      <c r="D988" s="597" t="s">
        <v>9310</v>
      </c>
    </row>
    <row r="989" spans="1:4">
      <c r="A989" s="597" t="s">
        <v>19016</v>
      </c>
      <c r="B989" s="597" t="s">
        <v>18421</v>
      </c>
      <c r="C989" s="597" t="s">
        <v>18426</v>
      </c>
      <c r="D989" s="597" t="s">
        <v>12763</v>
      </c>
    </row>
    <row r="990" spans="1:4">
      <c r="A990" s="597" t="s">
        <v>19017</v>
      </c>
      <c r="B990" s="597" t="s">
        <v>18421</v>
      </c>
      <c r="C990" s="597" t="s">
        <v>16294</v>
      </c>
      <c r="D990" s="597" t="s">
        <v>18433</v>
      </c>
    </row>
    <row r="991" spans="1:4">
      <c r="A991" s="597" t="s">
        <v>19018</v>
      </c>
      <c r="B991" s="597" t="s">
        <v>18421</v>
      </c>
      <c r="C991" s="597" t="s">
        <v>9767</v>
      </c>
      <c r="D991" s="597" t="s">
        <v>12662</v>
      </c>
    </row>
    <row r="992" spans="1:4">
      <c r="A992" s="597" t="s">
        <v>19019</v>
      </c>
      <c r="B992" s="597" t="s">
        <v>18421</v>
      </c>
      <c r="C992" s="597" t="s">
        <v>18423</v>
      </c>
      <c r="D992" s="597" t="s">
        <v>18424</v>
      </c>
    </row>
    <row r="993" spans="1:4">
      <c r="A993" s="597" t="s">
        <v>19020</v>
      </c>
      <c r="B993" s="597" t="s">
        <v>18421</v>
      </c>
      <c r="C993" s="597" t="s">
        <v>11794</v>
      </c>
      <c r="D993" s="597" t="s">
        <v>10414</v>
      </c>
    </row>
    <row r="994" spans="1:4">
      <c r="A994" s="597" t="s">
        <v>19021</v>
      </c>
      <c r="B994" s="597" t="s">
        <v>18421</v>
      </c>
      <c r="C994" s="597" t="s">
        <v>8086</v>
      </c>
      <c r="D994" s="597" t="s">
        <v>9618</v>
      </c>
    </row>
    <row r="995" spans="1:4">
      <c r="A995" s="597" t="s">
        <v>1573</v>
      </c>
      <c r="B995" s="597" t="s">
        <v>18421</v>
      </c>
      <c r="C995" s="597" t="s">
        <v>18330</v>
      </c>
      <c r="D995" s="597" t="s">
        <v>17557</v>
      </c>
    </row>
    <row r="996" spans="1:4">
      <c r="A996" s="597" t="s">
        <v>4108</v>
      </c>
      <c r="B996" s="597" t="s">
        <v>18421</v>
      </c>
      <c r="C996" s="597" t="s">
        <v>8754</v>
      </c>
      <c r="D996" s="597" t="s">
        <v>14207</v>
      </c>
    </row>
    <row r="997" spans="1:4">
      <c r="A997" s="597" t="s">
        <v>19022</v>
      </c>
      <c r="B997" s="597" t="s">
        <v>18421</v>
      </c>
      <c r="C997" s="597" t="s">
        <v>18423</v>
      </c>
      <c r="D997" s="597" t="s">
        <v>18424</v>
      </c>
    </row>
    <row r="998" spans="1:4">
      <c r="A998" s="597" t="s">
        <v>19024</v>
      </c>
      <c r="B998" s="597" t="s">
        <v>18421</v>
      </c>
      <c r="C998" s="597" t="s">
        <v>9767</v>
      </c>
      <c r="D998" s="597" t="s">
        <v>12662</v>
      </c>
    </row>
    <row r="999" spans="1:4">
      <c r="A999" s="597" t="s">
        <v>720</v>
      </c>
      <c r="B999" s="597" t="s">
        <v>18421</v>
      </c>
      <c r="C999" s="597" t="s">
        <v>9767</v>
      </c>
      <c r="D999" s="597" t="s">
        <v>12662</v>
      </c>
    </row>
    <row r="1000" spans="1:4">
      <c r="A1000" s="597" t="s">
        <v>19025</v>
      </c>
      <c r="B1000" s="597" t="s">
        <v>18421</v>
      </c>
      <c r="C1000" s="597" t="s">
        <v>11794</v>
      </c>
      <c r="D1000" s="597" t="s">
        <v>10414</v>
      </c>
    </row>
    <row r="1001" spans="1:4">
      <c r="A1001" s="597" t="s">
        <v>11164</v>
      </c>
      <c r="B1001" s="597" t="s">
        <v>18421</v>
      </c>
      <c r="C1001" s="597" t="s">
        <v>3994</v>
      </c>
      <c r="D1001" s="597" t="s">
        <v>10414</v>
      </c>
    </row>
    <row r="1002" spans="1:4">
      <c r="A1002" s="597" t="s">
        <v>19026</v>
      </c>
      <c r="B1002" s="597" t="s">
        <v>18421</v>
      </c>
      <c r="C1002" s="597" t="s">
        <v>16294</v>
      </c>
      <c r="D1002" s="597" t="s">
        <v>4498</v>
      </c>
    </row>
    <row r="1003" spans="1:4">
      <c r="A1003" s="597" t="s">
        <v>19027</v>
      </c>
      <c r="B1003" s="597" t="s">
        <v>3904</v>
      </c>
      <c r="C1003" s="597" t="s">
        <v>3994</v>
      </c>
      <c r="D1003" s="597" t="s">
        <v>16342</v>
      </c>
    </row>
    <row r="1004" spans="1:4">
      <c r="A1004" s="597" t="s">
        <v>19028</v>
      </c>
      <c r="B1004" s="597" t="s">
        <v>18421</v>
      </c>
      <c r="C1004" s="597" t="s">
        <v>18330</v>
      </c>
      <c r="D1004" s="597" t="s">
        <v>2104</v>
      </c>
    </row>
    <row r="1005" spans="1:4">
      <c r="A1005" s="597" t="s">
        <v>19030</v>
      </c>
      <c r="B1005" s="597" t="s">
        <v>3904</v>
      </c>
      <c r="C1005" s="597" t="s">
        <v>3994</v>
      </c>
      <c r="D1005" s="597" t="s">
        <v>16342</v>
      </c>
    </row>
    <row r="1006" spans="1:4">
      <c r="A1006" s="597" t="s">
        <v>15983</v>
      </c>
      <c r="B1006" s="597" t="s">
        <v>18421</v>
      </c>
      <c r="C1006" s="597" t="s">
        <v>18082</v>
      </c>
      <c r="D1006" s="597" t="s">
        <v>10414</v>
      </c>
    </row>
    <row r="1007" spans="1:4">
      <c r="A1007" s="597" t="s">
        <v>19031</v>
      </c>
      <c r="B1007" s="597" t="s">
        <v>18421</v>
      </c>
      <c r="C1007" s="597" t="s">
        <v>16294</v>
      </c>
      <c r="D1007" s="597" t="s">
        <v>4498</v>
      </c>
    </row>
    <row r="1008" spans="1:4">
      <c r="A1008" s="597" t="s">
        <v>19033</v>
      </c>
      <c r="B1008" s="597" t="s">
        <v>18421</v>
      </c>
      <c r="C1008" s="597" t="s">
        <v>18426</v>
      </c>
      <c r="D1008" s="597" t="s">
        <v>18427</v>
      </c>
    </row>
    <row r="1009" spans="1:4">
      <c r="A1009" s="597" t="s">
        <v>3290</v>
      </c>
      <c r="B1009" s="597" t="s">
        <v>18421</v>
      </c>
      <c r="C1009" s="597" t="s">
        <v>18436</v>
      </c>
      <c r="D1009" s="597" t="s">
        <v>3956</v>
      </c>
    </row>
    <row r="1010" spans="1:4">
      <c r="A1010" s="597" t="s">
        <v>19034</v>
      </c>
      <c r="B1010" s="597" t="s">
        <v>3904</v>
      </c>
      <c r="C1010" s="597" t="s">
        <v>3994</v>
      </c>
      <c r="D1010" s="597" t="s">
        <v>16342</v>
      </c>
    </row>
    <row r="1011" spans="1:4">
      <c r="A1011" s="597" t="s">
        <v>19035</v>
      </c>
      <c r="B1011" s="597" t="s">
        <v>3904</v>
      </c>
      <c r="C1011" s="597" t="s">
        <v>3994</v>
      </c>
      <c r="D1011" s="597" t="s">
        <v>16342</v>
      </c>
    </row>
    <row r="1012" spans="1:4">
      <c r="A1012" s="597" t="s">
        <v>116</v>
      </c>
      <c r="B1012" s="597" t="s">
        <v>18421</v>
      </c>
      <c r="C1012" s="597" t="s">
        <v>8086</v>
      </c>
      <c r="D1012" s="597" t="s">
        <v>9618</v>
      </c>
    </row>
    <row r="1013" spans="1:4">
      <c r="A1013" s="597" t="s">
        <v>19036</v>
      </c>
      <c r="B1013" s="597" t="s">
        <v>18421</v>
      </c>
      <c r="C1013" s="597" t="s">
        <v>3994</v>
      </c>
      <c r="D1013" s="597" t="s">
        <v>16342</v>
      </c>
    </row>
    <row r="1014" spans="1:4">
      <c r="A1014" s="597" t="s">
        <v>19037</v>
      </c>
      <c r="B1014" s="597" t="s">
        <v>18421</v>
      </c>
      <c r="C1014" s="597" t="s">
        <v>18426</v>
      </c>
      <c r="D1014" s="597" t="s">
        <v>16434</v>
      </c>
    </row>
    <row r="1015" spans="1:4">
      <c r="A1015" s="597" t="s">
        <v>19039</v>
      </c>
      <c r="B1015" s="597" t="s">
        <v>18421</v>
      </c>
      <c r="C1015" s="597" t="s">
        <v>9767</v>
      </c>
      <c r="D1015" s="597" t="s">
        <v>12866</v>
      </c>
    </row>
    <row r="1016" spans="1:4">
      <c r="A1016" s="597" t="s">
        <v>19040</v>
      </c>
      <c r="B1016" s="597" t="s">
        <v>18421</v>
      </c>
      <c r="C1016" s="597" t="s">
        <v>9767</v>
      </c>
      <c r="D1016" s="597" t="s">
        <v>12662</v>
      </c>
    </row>
    <row r="1017" spans="1:4">
      <c r="A1017" s="597" t="s">
        <v>19041</v>
      </c>
      <c r="B1017" s="597" t="s">
        <v>18421</v>
      </c>
      <c r="C1017" s="597" t="s">
        <v>18436</v>
      </c>
      <c r="D1017" s="597" t="s">
        <v>3956</v>
      </c>
    </row>
    <row r="1018" spans="1:4">
      <c r="A1018" s="597" t="s">
        <v>19042</v>
      </c>
      <c r="B1018" s="597" t="s">
        <v>18421</v>
      </c>
      <c r="C1018" s="597" t="s">
        <v>18426</v>
      </c>
      <c r="D1018" s="597" t="s">
        <v>12763</v>
      </c>
    </row>
    <row r="1019" spans="1:4">
      <c r="A1019" s="597" t="s">
        <v>19045</v>
      </c>
      <c r="B1019" s="597" t="s">
        <v>3904</v>
      </c>
      <c r="C1019" s="597" t="s">
        <v>3994</v>
      </c>
      <c r="D1019" s="597" t="s">
        <v>16342</v>
      </c>
    </row>
    <row r="1020" spans="1:4">
      <c r="A1020" s="597" t="s">
        <v>8852</v>
      </c>
      <c r="B1020" s="597" t="s">
        <v>3904</v>
      </c>
      <c r="C1020" s="597" t="s">
        <v>3994</v>
      </c>
      <c r="D1020" s="597" t="s">
        <v>16342</v>
      </c>
    </row>
    <row r="1021" spans="1:4">
      <c r="A1021" s="597" t="s">
        <v>14500</v>
      </c>
      <c r="B1021" s="597" t="s">
        <v>18421</v>
      </c>
      <c r="C1021" s="597" t="s">
        <v>18426</v>
      </c>
      <c r="D1021" s="597" t="s">
        <v>18427</v>
      </c>
    </row>
    <row r="1022" spans="1:4">
      <c r="A1022" s="597" t="s">
        <v>19046</v>
      </c>
      <c r="B1022" s="597" t="s">
        <v>18421</v>
      </c>
      <c r="C1022" s="597" t="s">
        <v>16294</v>
      </c>
      <c r="D1022" s="597" t="s">
        <v>18433</v>
      </c>
    </row>
    <row r="1023" spans="1:4">
      <c r="A1023" s="597" t="s">
        <v>3470</v>
      </c>
      <c r="B1023" s="597" t="s">
        <v>18421</v>
      </c>
      <c r="C1023" s="597" t="s">
        <v>16294</v>
      </c>
      <c r="D1023" s="597" t="s">
        <v>10414</v>
      </c>
    </row>
    <row r="1024" spans="1:4">
      <c r="A1024" s="597" t="s">
        <v>9833</v>
      </c>
      <c r="B1024" s="597" t="s">
        <v>18421</v>
      </c>
      <c r="C1024" s="597" t="s">
        <v>9767</v>
      </c>
      <c r="D1024" s="597" t="s">
        <v>12662</v>
      </c>
    </row>
    <row r="1025" spans="1:4">
      <c r="A1025" s="597" t="s">
        <v>19047</v>
      </c>
      <c r="B1025" s="597" t="s">
        <v>18421</v>
      </c>
      <c r="C1025" s="597" t="s">
        <v>16294</v>
      </c>
      <c r="D1025" s="597" t="s">
        <v>6387</v>
      </c>
    </row>
    <row r="1026" spans="1:4">
      <c r="A1026" s="597" t="s">
        <v>19048</v>
      </c>
      <c r="B1026" s="597" t="s">
        <v>18421</v>
      </c>
      <c r="C1026" s="597" t="s">
        <v>18426</v>
      </c>
      <c r="D1026" s="597" t="s">
        <v>18427</v>
      </c>
    </row>
    <row r="1027" spans="1:4">
      <c r="A1027" s="597" t="s">
        <v>19049</v>
      </c>
      <c r="B1027" s="597" t="s">
        <v>18421</v>
      </c>
      <c r="C1027" s="597" t="s">
        <v>16294</v>
      </c>
      <c r="D1027" s="597" t="s">
        <v>10414</v>
      </c>
    </row>
    <row r="1028" spans="1:4">
      <c r="A1028" s="597" t="s">
        <v>11999</v>
      </c>
      <c r="B1028" s="597" t="s">
        <v>3904</v>
      </c>
      <c r="C1028" s="597" t="s">
        <v>3994</v>
      </c>
      <c r="D1028" s="597" t="s">
        <v>16342</v>
      </c>
    </row>
    <row r="1029" spans="1:4">
      <c r="A1029" s="597" t="s">
        <v>19050</v>
      </c>
      <c r="B1029" s="597" t="s">
        <v>18421</v>
      </c>
      <c r="C1029" s="597" t="s">
        <v>3994</v>
      </c>
      <c r="D1029" s="597" t="s">
        <v>10414</v>
      </c>
    </row>
    <row r="1030" spans="1:4">
      <c r="A1030" s="597" t="s">
        <v>19051</v>
      </c>
      <c r="B1030" s="597" t="s">
        <v>18421</v>
      </c>
      <c r="C1030" s="597" t="s">
        <v>16294</v>
      </c>
      <c r="D1030" s="597" t="s">
        <v>4498</v>
      </c>
    </row>
    <row r="1031" spans="1:4">
      <c r="A1031" s="597" t="s">
        <v>19052</v>
      </c>
      <c r="B1031" s="597" t="s">
        <v>18421</v>
      </c>
      <c r="C1031" s="597" t="s">
        <v>18436</v>
      </c>
      <c r="D1031" s="597" t="s">
        <v>3956</v>
      </c>
    </row>
    <row r="1032" spans="1:4">
      <c r="A1032" s="597" t="s">
        <v>19053</v>
      </c>
      <c r="B1032" s="597" t="s">
        <v>18421</v>
      </c>
      <c r="C1032" s="597" t="s">
        <v>16294</v>
      </c>
      <c r="D1032" s="597" t="s">
        <v>14674</v>
      </c>
    </row>
    <row r="1033" spans="1:4">
      <c r="A1033" s="597" t="s">
        <v>19054</v>
      </c>
      <c r="B1033" s="597" t="s">
        <v>18421</v>
      </c>
      <c r="C1033" s="597" t="s">
        <v>16294</v>
      </c>
      <c r="D1033" s="597" t="s">
        <v>4498</v>
      </c>
    </row>
    <row r="1034" spans="1:4">
      <c r="A1034" s="597" t="s">
        <v>19055</v>
      </c>
      <c r="B1034" s="597" t="s">
        <v>18421</v>
      </c>
      <c r="C1034" s="597" t="s">
        <v>16294</v>
      </c>
      <c r="D1034" s="597" t="s">
        <v>18433</v>
      </c>
    </row>
    <row r="1035" spans="1:4">
      <c r="A1035" s="597" t="s">
        <v>19056</v>
      </c>
      <c r="B1035" s="597" t="s">
        <v>18421</v>
      </c>
      <c r="C1035" s="597" t="s">
        <v>18436</v>
      </c>
      <c r="D1035" s="597" t="s">
        <v>7708</v>
      </c>
    </row>
    <row r="1036" spans="1:4">
      <c r="A1036" s="597" t="s">
        <v>19057</v>
      </c>
      <c r="B1036" s="597" t="s">
        <v>18421</v>
      </c>
      <c r="C1036" s="597" t="s">
        <v>9767</v>
      </c>
      <c r="D1036" s="597" t="s">
        <v>12866</v>
      </c>
    </row>
    <row r="1037" spans="1:4">
      <c r="A1037" s="597" t="s">
        <v>19059</v>
      </c>
      <c r="B1037" s="597" t="s">
        <v>18421</v>
      </c>
      <c r="C1037" s="597" t="s">
        <v>18330</v>
      </c>
      <c r="D1037" s="597" t="s">
        <v>17557</v>
      </c>
    </row>
    <row r="1038" spans="1:4">
      <c r="A1038" s="597" t="s">
        <v>13495</v>
      </c>
      <c r="B1038" s="597" t="s">
        <v>18421</v>
      </c>
      <c r="C1038" s="597" t="s">
        <v>16294</v>
      </c>
      <c r="D1038" s="597" t="s">
        <v>6387</v>
      </c>
    </row>
    <row r="1039" spans="1:4">
      <c r="A1039" s="597" t="s">
        <v>11099</v>
      </c>
      <c r="B1039" s="597" t="s">
        <v>18421</v>
      </c>
      <c r="C1039" s="597" t="s">
        <v>16294</v>
      </c>
      <c r="D1039" s="597" t="s">
        <v>13132</v>
      </c>
    </row>
    <row r="1040" spans="1:4">
      <c r="A1040" s="597" t="s">
        <v>19060</v>
      </c>
      <c r="B1040" s="597" t="s">
        <v>18421</v>
      </c>
      <c r="C1040" s="597" t="s">
        <v>16294</v>
      </c>
      <c r="D1040" s="597" t="s">
        <v>18457</v>
      </c>
    </row>
    <row r="1041" spans="1:4">
      <c r="A1041" s="597" t="s">
        <v>13166</v>
      </c>
      <c r="B1041" s="597" t="s">
        <v>18421</v>
      </c>
      <c r="C1041" s="597" t="s">
        <v>9767</v>
      </c>
      <c r="D1041" s="597" t="s">
        <v>18439</v>
      </c>
    </row>
    <row r="1042" spans="1:4">
      <c r="A1042" s="597" t="s">
        <v>19061</v>
      </c>
      <c r="B1042" s="597" t="s">
        <v>18421</v>
      </c>
      <c r="C1042" s="597" t="s">
        <v>16294</v>
      </c>
      <c r="D1042" s="597" t="s">
        <v>6387</v>
      </c>
    </row>
    <row r="1043" spans="1:4">
      <c r="A1043" s="597" t="s">
        <v>19062</v>
      </c>
      <c r="B1043" s="597" t="s">
        <v>18421</v>
      </c>
      <c r="C1043" s="597" t="s">
        <v>9767</v>
      </c>
      <c r="D1043" s="597" t="s">
        <v>12662</v>
      </c>
    </row>
    <row r="1044" spans="1:4">
      <c r="A1044" s="597" t="s">
        <v>19063</v>
      </c>
      <c r="B1044" s="597" t="s">
        <v>18421</v>
      </c>
      <c r="C1044" s="597" t="s">
        <v>9767</v>
      </c>
      <c r="D1044" s="597" t="s">
        <v>15267</v>
      </c>
    </row>
    <row r="1045" spans="1:4">
      <c r="A1045" s="597" t="s">
        <v>14827</v>
      </c>
      <c r="B1045" s="597" t="s">
        <v>18421</v>
      </c>
      <c r="C1045" s="597" t="s">
        <v>18436</v>
      </c>
      <c r="D1045" s="597" t="s">
        <v>3956</v>
      </c>
    </row>
    <row r="1046" spans="1:4">
      <c r="A1046" s="597" t="s">
        <v>19064</v>
      </c>
      <c r="B1046" s="597" t="s">
        <v>18421</v>
      </c>
      <c r="C1046" s="597" t="s">
        <v>9767</v>
      </c>
      <c r="D1046" s="597" t="s">
        <v>15267</v>
      </c>
    </row>
    <row r="1047" spans="1:4">
      <c r="A1047" s="597" t="s">
        <v>19065</v>
      </c>
      <c r="B1047" s="597" t="s">
        <v>18421</v>
      </c>
      <c r="C1047" s="597" t="s">
        <v>16294</v>
      </c>
      <c r="D1047" s="597" t="s">
        <v>6387</v>
      </c>
    </row>
    <row r="1048" spans="1:4">
      <c r="A1048" s="597" t="s">
        <v>17598</v>
      </c>
      <c r="B1048" s="597" t="s">
        <v>18421</v>
      </c>
      <c r="C1048" s="597" t="s">
        <v>18436</v>
      </c>
      <c r="D1048" s="597" t="s">
        <v>7708</v>
      </c>
    </row>
    <row r="1049" spans="1:4">
      <c r="A1049" s="597" t="s">
        <v>19066</v>
      </c>
      <c r="B1049" s="597" t="s">
        <v>18421</v>
      </c>
      <c r="C1049" s="597" t="s">
        <v>16294</v>
      </c>
      <c r="D1049" s="597" t="s">
        <v>18433</v>
      </c>
    </row>
    <row r="1050" spans="1:4">
      <c r="A1050" s="597" t="s">
        <v>19067</v>
      </c>
      <c r="B1050" s="597" t="s">
        <v>18421</v>
      </c>
      <c r="C1050" s="597" t="s">
        <v>18330</v>
      </c>
      <c r="D1050" s="597" t="s">
        <v>10414</v>
      </c>
    </row>
    <row r="1051" spans="1:4">
      <c r="A1051" s="597" t="s">
        <v>19068</v>
      </c>
      <c r="B1051" s="597" t="s">
        <v>18421</v>
      </c>
      <c r="C1051" s="597" t="s">
        <v>8086</v>
      </c>
      <c r="D1051" s="597" t="s">
        <v>9618</v>
      </c>
    </row>
    <row r="1052" spans="1:4">
      <c r="A1052" s="597" t="s">
        <v>19069</v>
      </c>
      <c r="B1052" s="597" t="s">
        <v>18421</v>
      </c>
      <c r="C1052" s="597" t="s">
        <v>9767</v>
      </c>
      <c r="D1052" s="597" t="s">
        <v>18471</v>
      </c>
    </row>
    <row r="1053" spans="1:4">
      <c r="A1053" s="597" t="s">
        <v>13888</v>
      </c>
      <c r="B1053" s="597" t="s">
        <v>18421</v>
      </c>
      <c r="C1053" s="597" t="s">
        <v>18423</v>
      </c>
      <c r="D1053" s="597" t="s">
        <v>18424</v>
      </c>
    </row>
    <row r="1054" spans="1:4">
      <c r="A1054" s="597" t="s">
        <v>19070</v>
      </c>
      <c r="B1054" s="597" t="s">
        <v>18421</v>
      </c>
      <c r="C1054" s="597" t="s">
        <v>12016</v>
      </c>
      <c r="D1054" s="597" t="s">
        <v>16776</v>
      </c>
    </row>
    <row r="1055" spans="1:4">
      <c r="A1055" s="597" t="s">
        <v>19071</v>
      </c>
      <c r="B1055" s="597" t="s">
        <v>18421</v>
      </c>
      <c r="C1055" s="597" t="s">
        <v>18436</v>
      </c>
      <c r="D1055" s="597" t="s">
        <v>3956</v>
      </c>
    </row>
    <row r="1056" spans="1:4">
      <c r="A1056" s="597" t="s">
        <v>19072</v>
      </c>
      <c r="B1056" s="597" t="s">
        <v>18421</v>
      </c>
      <c r="C1056" s="597" t="s">
        <v>18423</v>
      </c>
      <c r="D1056" s="597" t="s">
        <v>18136</v>
      </c>
    </row>
    <row r="1057" spans="1:4">
      <c r="A1057" s="597" t="s">
        <v>19073</v>
      </c>
      <c r="B1057" s="597" t="s">
        <v>18421</v>
      </c>
      <c r="C1057" s="597" t="s">
        <v>12016</v>
      </c>
      <c r="D1057" s="597" t="s">
        <v>16776</v>
      </c>
    </row>
    <row r="1058" spans="1:4">
      <c r="A1058" s="597" t="s">
        <v>19074</v>
      </c>
      <c r="B1058" s="597" t="s">
        <v>18421</v>
      </c>
      <c r="C1058" s="597" t="s">
        <v>18423</v>
      </c>
      <c r="D1058" s="597" t="s">
        <v>10414</v>
      </c>
    </row>
    <row r="1059" spans="1:4">
      <c r="A1059" s="597" t="s">
        <v>19075</v>
      </c>
      <c r="B1059" s="597" t="s">
        <v>18421</v>
      </c>
      <c r="C1059" s="597" t="s">
        <v>18423</v>
      </c>
      <c r="D1059" s="597" t="s">
        <v>9310</v>
      </c>
    </row>
    <row r="1060" spans="1:4">
      <c r="A1060" s="597" t="s">
        <v>15746</v>
      </c>
      <c r="B1060" s="597" t="s">
        <v>18421</v>
      </c>
      <c r="C1060" s="597" t="s">
        <v>18436</v>
      </c>
      <c r="D1060" s="597" t="s">
        <v>3956</v>
      </c>
    </row>
    <row r="1061" spans="1:4">
      <c r="A1061" s="597" t="s">
        <v>19077</v>
      </c>
      <c r="B1061" s="597" t="s">
        <v>18421</v>
      </c>
      <c r="C1061" s="597" t="s">
        <v>16294</v>
      </c>
      <c r="D1061" s="597" t="s">
        <v>13132</v>
      </c>
    </row>
    <row r="1062" spans="1:4">
      <c r="A1062" s="597" t="s">
        <v>9913</v>
      </c>
      <c r="B1062" s="597" t="s">
        <v>18421</v>
      </c>
      <c r="C1062" s="597" t="s">
        <v>18426</v>
      </c>
      <c r="D1062" s="597" t="s">
        <v>16434</v>
      </c>
    </row>
    <row r="1063" spans="1:4">
      <c r="A1063" s="597" t="s">
        <v>3395</v>
      </c>
      <c r="B1063" s="597" t="s">
        <v>18421</v>
      </c>
      <c r="C1063" s="597" t="s">
        <v>3994</v>
      </c>
      <c r="D1063" s="597" t="s">
        <v>15858</v>
      </c>
    </row>
    <row r="1064" spans="1:4">
      <c r="A1064" s="597" t="s">
        <v>11820</v>
      </c>
      <c r="B1064" s="597" t="s">
        <v>18421</v>
      </c>
      <c r="C1064" s="597" t="s">
        <v>16294</v>
      </c>
      <c r="D1064" s="597" t="s">
        <v>18457</v>
      </c>
    </row>
    <row r="1065" spans="1:4">
      <c r="A1065" s="597" t="s">
        <v>19079</v>
      </c>
      <c r="B1065" s="597" t="s">
        <v>18421</v>
      </c>
      <c r="C1065" s="597" t="s">
        <v>3994</v>
      </c>
      <c r="D1065" s="597" t="s">
        <v>15858</v>
      </c>
    </row>
    <row r="1066" spans="1:4">
      <c r="A1066" s="597" t="s">
        <v>19080</v>
      </c>
      <c r="B1066" s="597" t="s">
        <v>18421</v>
      </c>
      <c r="C1066" s="597" t="s">
        <v>18330</v>
      </c>
      <c r="D1066" s="597" t="s">
        <v>2104</v>
      </c>
    </row>
    <row r="1067" spans="1:4">
      <c r="A1067" s="597" t="s">
        <v>5499</v>
      </c>
      <c r="B1067" s="597" t="s">
        <v>18421</v>
      </c>
      <c r="C1067" s="597" t="s">
        <v>18426</v>
      </c>
      <c r="D1067" s="597" t="s">
        <v>12763</v>
      </c>
    </row>
    <row r="1068" spans="1:4">
      <c r="A1068" s="597" t="s">
        <v>10336</v>
      </c>
      <c r="B1068" s="597" t="s">
        <v>18421</v>
      </c>
      <c r="C1068" s="597" t="s">
        <v>18436</v>
      </c>
      <c r="D1068" s="597" t="s">
        <v>16603</v>
      </c>
    </row>
    <row r="1069" spans="1:4">
      <c r="A1069" s="597" t="s">
        <v>12844</v>
      </c>
      <c r="B1069" s="597" t="s">
        <v>18421</v>
      </c>
      <c r="C1069" s="597" t="s">
        <v>9767</v>
      </c>
      <c r="D1069" s="597" t="s">
        <v>10414</v>
      </c>
    </row>
    <row r="1070" spans="1:4">
      <c r="A1070" s="597" t="s">
        <v>424</v>
      </c>
      <c r="B1070" s="597" t="s">
        <v>18421</v>
      </c>
      <c r="C1070" s="597" t="s">
        <v>18436</v>
      </c>
      <c r="D1070" s="597" t="s">
        <v>3956</v>
      </c>
    </row>
    <row r="1071" spans="1:4">
      <c r="A1071" s="597" t="s">
        <v>19081</v>
      </c>
      <c r="B1071" s="597" t="s">
        <v>18421</v>
      </c>
      <c r="C1071" s="597" t="s">
        <v>18330</v>
      </c>
      <c r="D1071" s="597" t="s">
        <v>10414</v>
      </c>
    </row>
    <row r="1072" spans="1:4">
      <c r="A1072" s="597" t="s">
        <v>19082</v>
      </c>
      <c r="B1072" s="597" t="s">
        <v>18421</v>
      </c>
      <c r="C1072" s="597" t="s">
        <v>18330</v>
      </c>
      <c r="D1072" s="597" t="s">
        <v>10414</v>
      </c>
    </row>
    <row r="1073" spans="1:4">
      <c r="A1073" s="597" t="s">
        <v>17121</v>
      </c>
      <c r="B1073" s="597" t="s">
        <v>18421</v>
      </c>
      <c r="C1073" s="597" t="s">
        <v>18436</v>
      </c>
      <c r="D1073" s="597" t="s">
        <v>3956</v>
      </c>
    </row>
    <row r="1074" spans="1:4">
      <c r="A1074" s="597" t="s">
        <v>10401</v>
      </c>
      <c r="B1074" s="597" t="s">
        <v>18421</v>
      </c>
      <c r="C1074" s="597" t="s">
        <v>16294</v>
      </c>
      <c r="D1074" s="597" t="s">
        <v>4498</v>
      </c>
    </row>
    <row r="1075" spans="1:4">
      <c r="A1075" s="597" t="s">
        <v>19083</v>
      </c>
      <c r="B1075" s="597" t="s">
        <v>18421</v>
      </c>
      <c r="C1075" s="597" t="s">
        <v>16294</v>
      </c>
      <c r="D1075" s="597" t="s">
        <v>6387</v>
      </c>
    </row>
    <row r="1076" spans="1:4">
      <c r="A1076" s="597" t="s">
        <v>19084</v>
      </c>
      <c r="B1076" s="597" t="s">
        <v>18421</v>
      </c>
      <c r="C1076" s="597" t="s">
        <v>3994</v>
      </c>
      <c r="D1076" s="597" t="s">
        <v>16342</v>
      </c>
    </row>
    <row r="1077" spans="1:4">
      <c r="A1077" s="597" t="s">
        <v>19085</v>
      </c>
      <c r="B1077" s="597" t="s">
        <v>18421</v>
      </c>
      <c r="C1077" s="597" t="s">
        <v>3994</v>
      </c>
      <c r="D1077" s="597" t="s">
        <v>10414</v>
      </c>
    </row>
    <row r="1078" spans="1:4">
      <c r="A1078" s="597" t="s">
        <v>19088</v>
      </c>
      <c r="B1078" s="597" t="s">
        <v>18421</v>
      </c>
      <c r="C1078" s="597" t="s">
        <v>18436</v>
      </c>
      <c r="D1078" s="597" t="s">
        <v>3956</v>
      </c>
    </row>
    <row r="1079" spans="1:4">
      <c r="A1079" s="597" t="s">
        <v>3168</v>
      </c>
      <c r="B1079" s="597" t="s">
        <v>18421</v>
      </c>
      <c r="C1079" s="597" t="s">
        <v>18330</v>
      </c>
      <c r="D1079" s="597" t="s">
        <v>18450</v>
      </c>
    </row>
    <row r="1080" spans="1:4">
      <c r="A1080" s="597" t="s">
        <v>19089</v>
      </c>
      <c r="B1080" s="597" t="s">
        <v>18421</v>
      </c>
      <c r="C1080" s="597" t="s">
        <v>18436</v>
      </c>
      <c r="D1080" s="597" t="s">
        <v>3956</v>
      </c>
    </row>
    <row r="1081" spans="1:4">
      <c r="A1081" s="597" t="s">
        <v>13375</v>
      </c>
      <c r="B1081" s="597" t="s">
        <v>18421</v>
      </c>
      <c r="C1081" s="597" t="s">
        <v>18330</v>
      </c>
      <c r="D1081" s="597" t="s">
        <v>18450</v>
      </c>
    </row>
    <row r="1082" spans="1:4">
      <c r="A1082" s="597" t="s">
        <v>19090</v>
      </c>
      <c r="B1082" s="597" t="s">
        <v>18421</v>
      </c>
      <c r="C1082" s="597" t="s">
        <v>16294</v>
      </c>
      <c r="D1082" s="597" t="s">
        <v>18433</v>
      </c>
    </row>
    <row r="1083" spans="1:4">
      <c r="A1083" s="597" t="s">
        <v>19091</v>
      </c>
      <c r="B1083" s="597" t="s">
        <v>18421</v>
      </c>
      <c r="C1083" s="597" t="s">
        <v>9767</v>
      </c>
      <c r="D1083" s="597" t="s">
        <v>12662</v>
      </c>
    </row>
    <row r="1084" spans="1:4">
      <c r="A1084" s="597" t="s">
        <v>19092</v>
      </c>
      <c r="B1084" s="597" t="s">
        <v>18421</v>
      </c>
      <c r="C1084" s="597" t="s">
        <v>18436</v>
      </c>
      <c r="D1084" s="597" t="s">
        <v>3956</v>
      </c>
    </row>
    <row r="1085" spans="1:4">
      <c r="A1085" s="597" t="s">
        <v>19093</v>
      </c>
      <c r="B1085" s="597" t="s">
        <v>18421</v>
      </c>
      <c r="C1085" s="597" t="s">
        <v>18436</v>
      </c>
      <c r="D1085" s="597" t="s">
        <v>16603</v>
      </c>
    </row>
    <row r="1086" spans="1:4">
      <c r="A1086" s="597" t="s">
        <v>19094</v>
      </c>
      <c r="B1086" s="597" t="s">
        <v>18421</v>
      </c>
      <c r="C1086" s="597" t="s">
        <v>18436</v>
      </c>
      <c r="D1086" s="597" t="s">
        <v>3956</v>
      </c>
    </row>
    <row r="1087" spans="1:4">
      <c r="A1087" s="597" t="s">
        <v>19095</v>
      </c>
      <c r="B1087" s="597" t="s">
        <v>18421</v>
      </c>
      <c r="C1087" s="597" t="s">
        <v>9767</v>
      </c>
      <c r="D1087" s="597" t="s">
        <v>12866</v>
      </c>
    </row>
    <row r="1088" spans="1:4">
      <c r="A1088" s="597" t="s">
        <v>18831</v>
      </c>
      <c r="B1088" s="597" t="s">
        <v>18421</v>
      </c>
      <c r="C1088" s="597" t="s">
        <v>18330</v>
      </c>
      <c r="D1088" s="597" t="s">
        <v>10414</v>
      </c>
    </row>
    <row r="1089" spans="1:4">
      <c r="A1089" s="597" t="s">
        <v>5425</v>
      </c>
      <c r="B1089" s="597" t="s">
        <v>18421</v>
      </c>
      <c r="C1089" s="597" t="s">
        <v>18330</v>
      </c>
      <c r="D1089" s="597" t="s">
        <v>2104</v>
      </c>
    </row>
    <row r="1090" spans="1:4">
      <c r="A1090" s="597" t="s">
        <v>19096</v>
      </c>
      <c r="B1090" s="597" t="s">
        <v>18421</v>
      </c>
      <c r="C1090" s="597" t="s">
        <v>16294</v>
      </c>
      <c r="D1090" s="597" t="s">
        <v>4498</v>
      </c>
    </row>
    <row r="1091" spans="1:4">
      <c r="A1091" s="597" t="s">
        <v>10826</v>
      </c>
      <c r="B1091" s="597" t="s">
        <v>18421</v>
      </c>
      <c r="C1091" s="597" t="s">
        <v>3994</v>
      </c>
      <c r="D1091" s="597" t="s">
        <v>16342</v>
      </c>
    </row>
    <row r="1092" spans="1:4">
      <c r="A1092" s="597" t="s">
        <v>13321</v>
      </c>
      <c r="B1092" s="597" t="s">
        <v>18421</v>
      </c>
      <c r="C1092" s="597" t="s">
        <v>18436</v>
      </c>
      <c r="D1092" s="597" t="s">
        <v>7708</v>
      </c>
    </row>
    <row r="1093" spans="1:4">
      <c r="A1093" s="597" t="s">
        <v>284</v>
      </c>
      <c r="B1093" s="597" t="s">
        <v>18421</v>
      </c>
      <c r="C1093" s="597" t="s">
        <v>18330</v>
      </c>
      <c r="D1093" s="597" t="s">
        <v>18450</v>
      </c>
    </row>
    <row r="1094" spans="1:4">
      <c r="A1094" s="597" t="s">
        <v>19097</v>
      </c>
      <c r="B1094" s="597" t="s">
        <v>18421</v>
      </c>
      <c r="C1094" s="597" t="s">
        <v>9767</v>
      </c>
      <c r="D1094" s="597" t="s">
        <v>18439</v>
      </c>
    </row>
    <row r="1095" spans="1:4">
      <c r="A1095" s="597" t="s">
        <v>19098</v>
      </c>
      <c r="B1095" s="597" t="s">
        <v>18421</v>
      </c>
      <c r="C1095" s="597" t="s">
        <v>16294</v>
      </c>
      <c r="D1095" s="597" t="s">
        <v>6387</v>
      </c>
    </row>
    <row r="1096" spans="1:4">
      <c r="A1096" s="597" t="s">
        <v>15116</v>
      </c>
      <c r="B1096" s="597" t="s">
        <v>18421</v>
      </c>
      <c r="C1096" s="597" t="s">
        <v>16294</v>
      </c>
      <c r="D1096" s="597" t="s">
        <v>18457</v>
      </c>
    </row>
    <row r="1097" spans="1:4">
      <c r="A1097" s="597" t="s">
        <v>19100</v>
      </c>
      <c r="B1097" s="597" t="s">
        <v>18421</v>
      </c>
      <c r="C1097" s="597" t="s">
        <v>18426</v>
      </c>
      <c r="D1097" s="597" t="s">
        <v>16434</v>
      </c>
    </row>
    <row r="1098" spans="1:4">
      <c r="A1098" s="597" t="s">
        <v>14873</v>
      </c>
      <c r="B1098" s="597" t="s">
        <v>18421</v>
      </c>
      <c r="C1098" s="597" t="s">
        <v>12016</v>
      </c>
      <c r="D1098" s="597" t="s">
        <v>16776</v>
      </c>
    </row>
    <row r="1099" spans="1:4">
      <c r="A1099" s="597" t="s">
        <v>19101</v>
      </c>
      <c r="B1099" s="597" t="s">
        <v>18421</v>
      </c>
      <c r="C1099" s="597" t="s">
        <v>18330</v>
      </c>
      <c r="D1099" s="597" t="s">
        <v>2104</v>
      </c>
    </row>
    <row r="1100" spans="1:4">
      <c r="A1100" s="597" t="s">
        <v>19103</v>
      </c>
      <c r="B1100" s="597" t="s">
        <v>18421</v>
      </c>
      <c r="C1100" s="597" t="s">
        <v>18426</v>
      </c>
      <c r="D1100" s="597" t="s">
        <v>12763</v>
      </c>
    </row>
    <row r="1101" spans="1:4">
      <c r="A1101" s="597" t="s">
        <v>19104</v>
      </c>
      <c r="B1101" s="597" t="s">
        <v>18421</v>
      </c>
      <c r="C1101" s="597" t="s">
        <v>9767</v>
      </c>
      <c r="D1101" s="597" t="s">
        <v>12662</v>
      </c>
    </row>
    <row r="1102" spans="1:4">
      <c r="A1102" s="597" t="s">
        <v>2245</v>
      </c>
      <c r="B1102" s="597" t="s">
        <v>18421</v>
      </c>
      <c r="C1102" s="597" t="s">
        <v>8086</v>
      </c>
      <c r="D1102" s="597" t="s">
        <v>18516</v>
      </c>
    </row>
    <row r="1103" spans="1:4">
      <c r="A1103" s="597" t="s">
        <v>11217</v>
      </c>
      <c r="B1103" s="597" t="s">
        <v>18421</v>
      </c>
      <c r="C1103" s="597" t="s">
        <v>18330</v>
      </c>
      <c r="D1103" s="597" t="s">
        <v>2104</v>
      </c>
    </row>
    <row r="1104" spans="1:4">
      <c r="A1104" s="597" t="s">
        <v>19105</v>
      </c>
      <c r="B1104" s="597" t="s">
        <v>18421</v>
      </c>
      <c r="C1104" s="597" t="s">
        <v>16294</v>
      </c>
      <c r="D1104" s="597" t="s">
        <v>6387</v>
      </c>
    </row>
    <row r="1105" spans="1:4">
      <c r="A1105" s="597" t="s">
        <v>19108</v>
      </c>
      <c r="B1105" s="597" t="s">
        <v>18421</v>
      </c>
      <c r="C1105" s="597" t="s">
        <v>16294</v>
      </c>
      <c r="D1105" s="597" t="s">
        <v>4498</v>
      </c>
    </row>
    <row r="1106" spans="1:4">
      <c r="A1106" s="597" t="s">
        <v>1719</v>
      </c>
      <c r="B1106" s="597" t="s">
        <v>18421</v>
      </c>
      <c r="C1106" s="597" t="s">
        <v>16294</v>
      </c>
      <c r="D1106" s="597" t="s">
        <v>18433</v>
      </c>
    </row>
    <row r="1107" spans="1:4">
      <c r="A1107" s="597" t="s">
        <v>18651</v>
      </c>
      <c r="B1107" s="597" t="s">
        <v>18421</v>
      </c>
      <c r="C1107" s="597" t="s">
        <v>3994</v>
      </c>
      <c r="D1107" s="597" t="s">
        <v>10414</v>
      </c>
    </row>
    <row r="1108" spans="1:4">
      <c r="A1108" s="597" t="s">
        <v>3894</v>
      </c>
      <c r="B1108" s="597" t="s">
        <v>18421</v>
      </c>
      <c r="C1108" s="597" t="s">
        <v>18426</v>
      </c>
      <c r="D1108" s="597" t="s">
        <v>12763</v>
      </c>
    </row>
    <row r="1109" spans="1:4">
      <c r="A1109" s="597" t="s">
        <v>19109</v>
      </c>
      <c r="B1109" s="597" t="s">
        <v>18421</v>
      </c>
      <c r="C1109" s="597" t="s">
        <v>18426</v>
      </c>
      <c r="D1109" s="597" t="s">
        <v>16434</v>
      </c>
    </row>
    <row r="1110" spans="1:4">
      <c r="A1110" s="597" t="s">
        <v>19110</v>
      </c>
      <c r="B1110" s="597" t="s">
        <v>18421</v>
      </c>
      <c r="C1110" s="597" t="s">
        <v>16294</v>
      </c>
      <c r="D1110" s="597" t="s">
        <v>6387</v>
      </c>
    </row>
    <row r="1111" spans="1:4">
      <c r="A1111" s="597" t="s">
        <v>19111</v>
      </c>
      <c r="B1111" s="597" t="s">
        <v>18421</v>
      </c>
      <c r="C1111" s="597" t="s">
        <v>18436</v>
      </c>
      <c r="D1111" s="597" t="s">
        <v>3956</v>
      </c>
    </row>
    <row r="1112" spans="1:4">
      <c r="A1112" s="597" t="s">
        <v>19112</v>
      </c>
      <c r="B1112" s="597" t="s">
        <v>18421</v>
      </c>
      <c r="C1112" s="597" t="s">
        <v>16294</v>
      </c>
      <c r="D1112" s="597" t="s">
        <v>4498</v>
      </c>
    </row>
    <row r="1113" spans="1:4">
      <c r="A1113" s="597" t="s">
        <v>5225</v>
      </c>
      <c r="B1113" s="597" t="s">
        <v>18421</v>
      </c>
      <c r="C1113" s="597" t="s">
        <v>18423</v>
      </c>
      <c r="D1113" s="597" t="s">
        <v>18136</v>
      </c>
    </row>
    <row r="1114" spans="1:4">
      <c r="A1114" s="597" t="s">
        <v>2356</v>
      </c>
      <c r="B1114" s="597" t="s">
        <v>18421</v>
      </c>
      <c r="C1114" s="597" t="s">
        <v>18436</v>
      </c>
      <c r="D1114" s="597" t="s">
        <v>16603</v>
      </c>
    </row>
    <row r="1115" spans="1:4">
      <c r="A1115" s="597" t="s">
        <v>19113</v>
      </c>
      <c r="B1115" s="597" t="s">
        <v>18421</v>
      </c>
      <c r="C1115" s="597" t="s">
        <v>16294</v>
      </c>
      <c r="D1115" s="597" t="s">
        <v>4498</v>
      </c>
    </row>
    <row r="1116" spans="1:4">
      <c r="A1116" s="597" t="s">
        <v>10431</v>
      </c>
      <c r="B1116" s="597" t="s">
        <v>18421</v>
      </c>
      <c r="C1116" s="597" t="s">
        <v>18426</v>
      </c>
      <c r="D1116" s="597" t="s">
        <v>10414</v>
      </c>
    </row>
    <row r="1117" spans="1:4">
      <c r="A1117" s="597" t="s">
        <v>19114</v>
      </c>
      <c r="B1117" s="597" t="s">
        <v>18421</v>
      </c>
      <c r="C1117" s="597" t="s">
        <v>18330</v>
      </c>
      <c r="D1117" s="597" t="s">
        <v>10414</v>
      </c>
    </row>
    <row r="1118" spans="1:4">
      <c r="A1118" s="597" t="s">
        <v>5363</v>
      </c>
      <c r="B1118" s="597" t="s">
        <v>18421</v>
      </c>
      <c r="C1118" s="597" t="s">
        <v>18423</v>
      </c>
      <c r="D1118" s="597" t="s">
        <v>18424</v>
      </c>
    </row>
    <row r="1119" spans="1:4">
      <c r="A1119" s="597" t="s">
        <v>19115</v>
      </c>
      <c r="B1119" s="597" t="s">
        <v>18421</v>
      </c>
      <c r="C1119" s="597" t="s">
        <v>16294</v>
      </c>
      <c r="D1119" s="597" t="s">
        <v>18433</v>
      </c>
    </row>
    <row r="1120" spans="1:4">
      <c r="A1120" s="597" t="s">
        <v>19116</v>
      </c>
      <c r="B1120" s="597" t="s">
        <v>18421</v>
      </c>
      <c r="C1120" s="597" t="s">
        <v>18426</v>
      </c>
      <c r="D1120" s="597" t="s">
        <v>12763</v>
      </c>
    </row>
    <row r="1121" spans="1:4">
      <c r="A1121" s="597" t="s">
        <v>18887</v>
      </c>
      <c r="B1121" s="597" t="s">
        <v>18421</v>
      </c>
      <c r="C1121" s="597" t="s">
        <v>9767</v>
      </c>
      <c r="D1121" s="597" t="s">
        <v>12662</v>
      </c>
    </row>
    <row r="1122" spans="1:4">
      <c r="A1122" s="597" t="s">
        <v>2067</v>
      </c>
      <c r="B1122" s="597" t="s">
        <v>18421</v>
      </c>
      <c r="C1122" s="597" t="s">
        <v>18423</v>
      </c>
      <c r="D1122" s="597" t="s">
        <v>18424</v>
      </c>
    </row>
    <row r="1123" spans="1:4">
      <c r="A1123" s="597" t="s">
        <v>19117</v>
      </c>
      <c r="B1123" s="597" t="s">
        <v>18421</v>
      </c>
      <c r="C1123" s="597" t="s">
        <v>16294</v>
      </c>
      <c r="D1123" s="597" t="s">
        <v>6387</v>
      </c>
    </row>
    <row r="1124" spans="1:4">
      <c r="A1124" s="597" t="s">
        <v>17672</v>
      </c>
      <c r="B1124" s="597" t="s">
        <v>18421</v>
      </c>
      <c r="C1124" s="597" t="s">
        <v>16294</v>
      </c>
      <c r="D1124" s="597" t="s">
        <v>4498</v>
      </c>
    </row>
    <row r="1125" spans="1:4">
      <c r="A1125" s="597" t="s">
        <v>19118</v>
      </c>
      <c r="B1125" s="597" t="s">
        <v>18421</v>
      </c>
      <c r="C1125" s="597" t="s">
        <v>16294</v>
      </c>
      <c r="D1125" s="597" t="s">
        <v>4498</v>
      </c>
    </row>
    <row r="1126" spans="1:4">
      <c r="A1126" s="597" t="s">
        <v>19119</v>
      </c>
      <c r="B1126" s="597" t="s">
        <v>18421</v>
      </c>
      <c r="C1126" s="597" t="s">
        <v>12016</v>
      </c>
      <c r="D1126" s="597" t="s">
        <v>10414</v>
      </c>
    </row>
    <row r="1127" spans="1:4">
      <c r="A1127" s="597" t="s">
        <v>19121</v>
      </c>
      <c r="B1127" s="597" t="s">
        <v>18421</v>
      </c>
      <c r="C1127" s="597" t="s">
        <v>9767</v>
      </c>
      <c r="D1127" s="597" t="s">
        <v>12662</v>
      </c>
    </row>
    <row r="1128" spans="1:4">
      <c r="A1128" s="597" t="s">
        <v>19122</v>
      </c>
      <c r="B1128" s="597" t="s">
        <v>18421</v>
      </c>
      <c r="C1128" s="597" t="s">
        <v>18423</v>
      </c>
      <c r="D1128" s="597" t="s">
        <v>18136</v>
      </c>
    </row>
    <row r="1129" spans="1:4">
      <c r="A1129" s="597" t="s">
        <v>11453</v>
      </c>
      <c r="B1129" s="597" t="s">
        <v>18421</v>
      </c>
      <c r="C1129" s="597" t="s">
        <v>16294</v>
      </c>
      <c r="D1129" s="597" t="s">
        <v>4498</v>
      </c>
    </row>
    <row r="1130" spans="1:4">
      <c r="A1130" s="597" t="s">
        <v>19123</v>
      </c>
      <c r="B1130" s="597" t="s">
        <v>18421</v>
      </c>
      <c r="C1130" s="597" t="s">
        <v>16294</v>
      </c>
      <c r="D1130" s="597" t="s">
        <v>18433</v>
      </c>
    </row>
    <row r="1131" spans="1:4">
      <c r="A1131" s="597" t="s">
        <v>19125</v>
      </c>
      <c r="B1131" s="597" t="s">
        <v>18421</v>
      </c>
      <c r="C1131" s="597" t="s">
        <v>18426</v>
      </c>
      <c r="D1131" s="597" t="s">
        <v>12763</v>
      </c>
    </row>
    <row r="1132" spans="1:4">
      <c r="A1132" s="597" t="s">
        <v>19126</v>
      </c>
      <c r="B1132" s="597" t="s">
        <v>18421</v>
      </c>
      <c r="C1132" s="597" t="s">
        <v>12016</v>
      </c>
      <c r="D1132" s="597" t="s">
        <v>16776</v>
      </c>
    </row>
    <row r="1133" spans="1:4">
      <c r="A1133" s="597" t="s">
        <v>19127</v>
      </c>
      <c r="B1133" s="597" t="s">
        <v>18421</v>
      </c>
      <c r="C1133" s="597" t="s">
        <v>9767</v>
      </c>
      <c r="D1133" s="597" t="s">
        <v>12866</v>
      </c>
    </row>
    <row r="1134" spans="1:4">
      <c r="A1134" s="597" t="s">
        <v>19128</v>
      </c>
      <c r="B1134" s="597" t="s">
        <v>18421</v>
      </c>
      <c r="C1134" s="597" t="s">
        <v>16294</v>
      </c>
      <c r="D1134" s="597" t="s">
        <v>18433</v>
      </c>
    </row>
    <row r="1135" spans="1:4">
      <c r="A1135" s="597" t="s">
        <v>13811</v>
      </c>
      <c r="B1135" s="597" t="s">
        <v>18421</v>
      </c>
      <c r="C1135" s="597" t="s">
        <v>16294</v>
      </c>
      <c r="D1135" s="597" t="s">
        <v>13132</v>
      </c>
    </row>
    <row r="1136" spans="1:4">
      <c r="A1136" s="597" t="s">
        <v>13640</v>
      </c>
      <c r="B1136" s="597" t="s">
        <v>18421</v>
      </c>
      <c r="C1136" s="597" t="s">
        <v>17013</v>
      </c>
      <c r="D1136" s="597" t="s">
        <v>18447</v>
      </c>
    </row>
    <row r="1137" spans="1:4">
      <c r="A1137" s="597" t="s">
        <v>19129</v>
      </c>
      <c r="B1137" s="597" t="s">
        <v>18421</v>
      </c>
      <c r="C1137" s="597" t="s">
        <v>18330</v>
      </c>
      <c r="D1137" s="597" t="s">
        <v>18450</v>
      </c>
    </row>
    <row r="1138" spans="1:4">
      <c r="A1138" s="597" t="s">
        <v>15004</v>
      </c>
      <c r="B1138" s="597" t="s">
        <v>18421</v>
      </c>
      <c r="C1138" s="597" t="s">
        <v>3994</v>
      </c>
      <c r="D1138" s="597" t="s">
        <v>16342</v>
      </c>
    </row>
    <row r="1139" spans="1:4">
      <c r="A1139" s="597" t="s">
        <v>19130</v>
      </c>
      <c r="B1139" s="597" t="s">
        <v>18421</v>
      </c>
      <c r="C1139" s="597" t="s">
        <v>17013</v>
      </c>
      <c r="D1139" s="597" t="s">
        <v>10414</v>
      </c>
    </row>
    <row r="1140" spans="1:4">
      <c r="A1140" s="597" t="s">
        <v>19133</v>
      </c>
      <c r="B1140" s="597" t="s">
        <v>18421</v>
      </c>
      <c r="C1140" s="597" t="s">
        <v>18436</v>
      </c>
      <c r="D1140" s="597" t="s">
        <v>3956</v>
      </c>
    </row>
    <row r="1141" spans="1:4">
      <c r="A1141" s="597" t="s">
        <v>19134</v>
      </c>
      <c r="B1141" s="597" t="s">
        <v>18421</v>
      </c>
      <c r="C1141" s="597" t="s">
        <v>16294</v>
      </c>
      <c r="D1141" s="597" t="s">
        <v>4498</v>
      </c>
    </row>
    <row r="1142" spans="1:4">
      <c r="A1142" s="597" t="s">
        <v>19135</v>
      </c>
      <c r="B1142" s="597" t="s">
        <v>18421</v>
      </c>
      <c r="C1142" s="597" t="s">
        <v>16294</v>
      </c>
      <c r="D1142" s="597" t="s">
        <v>4498</v>
      </c>
    </row>
    <row r="1143" spans="1:4">
      <c r="A1143" s="597" t="s">
        <v>19136</v>
      </c>
      <c r="B1143" s="597" t="s">
        <v>18421</v>
      </c>
      <c r="C1143" s="597" t="s">
        <v>18436</v>
      </c>
      <c r="D1143" s="597" t="s">
        <v>3956</v>
      </c>
    </row>
    <row r="1144" spans="1:4">
      <c r="A1144" s="597" t="s">
        <v>13490</v>
      </c>
      <c r="B1144" s="597" t="s">
        <v>18421</v>
      </c>
      <c r="C1144" s="597" t="s">
        <v>3994</v>
      </c>
      <c r="D1144" s="597" t="s">
        <v>18538</v>
      </c>
    </row>
    <row r="1145" spans="1:4">
      <c r="A1145" s="597" t="s">
        <v>19137</v>
      </c>
      <c r="B1145" s="597" t="s">
        <v>18421</v>
      </c>
      <c r="C1145" s="597" t="s">
        <v>18426</v>
      </c>
      <c r="D1145" s="597" t="s">
        <v>12763</v>
      </c>
    </row>
    <row r="1146" spans="1:4">
      <c r="A1146" s="597" t="s">
        <v>19138</v>
      </c>
      <c r="B1146" s="597" t="s">
        <v>18421</v>
      </c>
      <c r="C1146" s="597" t="s">
        <v>18436</v>
      </c>
      <c r="D1146" s="597" t="s">
        <v>18725</v>
      </c>
    </row>
    <row r="1147" spans="1:4">
      <c r="A1147" s="597" t="s">
        <v>12608</v>
      </c>
      <c r="B1147" s="597" t="s">
        <v>18421</v>
      </c>
      <c r="C1147" s="597" t="s">
        <v>18423</v>
      </c>
      <c r="D1147" s="597" t="s">
        <v>18136</v>
      </c>
    </row>
    <row r="1148" spans="1:4">
      <c r="A1148" s="597" t="s">
        <v>6856</v>
      </c>
      <c r="B1148" s="597" t="s">
        <v>18421</v>
      </c>
      <c r="C1148" s="597" t="s">
        <v>3994</v>
      </c>
      <c r="D1148" s="597" t="s">
        <v>18538</v>
      </c>
    </row>
    <row r="1149" spans="1:4">
      <c r="A1149" s="597" t="s">
        <v>19140</v>
      </c>
      <c r="B1149" s="597" t="s">
        <v>18421</v>
      </c>
      <c r="C1149" s="597" t="s">
        <v>18330</v>
      </c>
      <c r="D1149" s="597" t="s">
        <v>17557</v>
      </c>
    </row>
    <row r="1150" spans="1:4">
      <c r="A1150" s="597" t="s">
        <v>19141</v>
      </c>
      <c r="B1150" s="597" t="s">
        <v>18421</v>
      </c>
      <c r="C1150" s="597" t="s">
        <v>12016</v>
      </c>
      <c r="D1150" s="597" t="s">
        <v>10414</v>
      </c>
    </row>
    <row r="1151" spans="1:4">
      <c r="A1151" s="597" t="s">
        <v>19142</v>
      </c>
      <c r="B1151" s="597" t="s">
        <v>18421</v>
      </c>
      <c r="C1151" s="597" t="s">
        <v>12016</v>
      </c>
      <c r="D1151" s="597" t="s">
        <v>10414</v>
      </c>
    </row>
    <row r="1152" spans="1:4">
      <c r="A1152" s="597" t="s">
        <v>2405</v>
      </c>
      <c r="B1152" s="597" t="s">
        <v>18421</v>
      </c>
      <c r="C1152" s="597" t="s">
        <v>12016</v>
      </c>
      <c r="D1152" s="597" t="s">
        <v>10414</v>
      </c>
    </row>
    <row r="1153" spans="1:4">
      <c r="A1153" s="597" t="s">
        <v>19143</v>
      </c>
      <c r="B1153" s="597" t="s">
        <v>18421</v>
      </c>
      <c r="C1153" s="597" t="s">
        <v>11794</v>
      </c>
      <c r="D1153" s="597" t="s">
        <v>11796</v>
      </c>
    </row>
    <row r="1154" spans="1:4">
      <c r="A1154" s="597" t="s">
        <v>19144</v>
      </c>
      <c r="B1154" s="597" t="s">
        <v>18421</v>
      </c>
      <c r="C1154" s="597" t="s">
        <v>9767</v>
      </c>
      <c r="D1154" s="597" t="s">
        <v>12866</v>
      </c>
    </row>
    <row r="1155" spans="1:4">
      <c r="A1155" s="597" t="s">
        <v>1833</v>
      </c>
      <c r="B1155" s="597" t="s">
        <v>18421</v>
      </c>
      <c r="C1155" s="597" t="s">
        <v>16294</v>
      </c>
      <c r="D1155" s="597" t="s">
        <v>4702</v>
      </c>
    </row>
    <row r="1156" spans="1:4">
      <c r="A1156" s="597" t="s">
        <v>16087</v>
      </c>
      <c r="B1156" s="597" t="s">
        <v>18421</v>
      </c>
      <c r="C1156" s="597" t="s">
        <v>18436</v>
      </c>
      <c r="D1156" s="597" t="s">
        <v>3956</v>
      </c>
    </row>
    <row r="1157" spans="1:4">
      <c r="A1157" s="597" t="s">
        <v>19145</v>
      </c>
      <c r="B1157" s="597" t="s">
        <v>18421</v>
      </c>
      <c r="C1157" s="597" t="s">
        <v>11794</v>
      </c>
      <c r="D1157" s="597" t="s">
        <v>11796</v>
      </c>
    </row>
    <row r="1158" spans="1:4">
      <c r="A1158" s="597" t="s">
        <v>19146</v>
      </c>
      <c r="B1158" s="597" t="s">
        <v>18421</v>
      </c>
      <c r="C1158" s="597" t="s">
        <v>11794</v>
      </c>
      <c r="D1158" s="597" t="s">
        <v>11796</v>
      </c>
    </row>
    <row r="1159" spans="1:4">
      <c r="A1159" s="597" t="s">
        <v>7257</v>
      </c>
      <c r="B1159" s="597" t="s">
        <v>18421</v>
      </c>
      <c r="C1159" s="597" t="s">
        <v>16294</v>
      </c>
      <c r="D1159" s="597" t="s">
        <v>18433</v>
      </c>
    </row>
    <row r="1160" spans="1:4">
      <c r="A1160" s="597" t="s">
        <v>19147</v>
      </c>
      <c r="B1160" s="597" t="s">
        <v>18421</v>
      </c>
      <c r="C1160" s="597" t="s">
        <v>11794</v>
      </c>
      <c r="D1160" s="597" t="s">
        <v>11796</v>
      </c>
    </row>
    <row r="1161" spans="1:4">
      <c r="A1161" s="597" t="s">
        <v>19148</v>
      </c>
      <c r="B1161" s="597" t="s">
        <v>18421</v>
      </c>
      <c r="C1161" s="597" t="s">
        <v>16294</v>
      </c>
      <c r="D1161" s="597" t="s">
        <v>18433</v>
      </c>
    </row>
    <row r="1162" spans="1:4">
      <c r="A1162" s="597" t="s">
        <v>19149</v>
      </c>
      <c r="B1162" s="597" t="s">
        <v>18421</v>
      </c>
      <c r="C1162" s="597" t="s">
        <v>9767</v>
      </c>
      <c r="D1162" s="597" t="s">
        <v>15267</v>
      </c>
    </row>
    <row r="1163" spans="1:4">
      <c r="A1163" s="597" t="s">
        <v>5660</v>
      </c>
      <c r="B1163" s="597" t="s">
        <v>18421</v>
      </c>
      <c r="C1163" s="597" t="s">
        <v>9767</v>
      </c>
      <c r="D1163" s="597" t="s">
        <v>12866</v>
      </c>
    </row>
    <row r="1164" spans="1:4">
      <c r="A1164" s="597" t="s">
        <v>19150</v>
      </c>
      <c r="B1164" s="597" t="s">
        <v>18421</v>
      </c>
      <c r="C1164" s="597" t="s">
        <v>18436</v>
      </c>
      <c r="D1164" s="597" t="s">
        <v>1433</v>
      </c>
    </row>
    <row r="1165" spans="1:4">
      <c r="A1165" s="597" t="s">
        <v>4851</v>
      </c>
      <c r="B1165" s="597" t="s">
        <v>18421</v>
      </c>
      <c r="C1165" s="597" t="s">
        <v>16294</v>
      </c>
      <c r="D1165" s="597" t="s">
        <v>18433</v>
      </c>
    </row>
    <row r="1166" spans="1:4">
      <c r="A1166" s="597" t="s">
        <v>5877</v>
      </c>
      <c r="B1166" s="597" t="s">
        <v>18421</v>
      </c>
      <c r="C1166" s="597" t="s">
        <v>9767</v>
      </c>
      <c r="D1166" s="597" t="s">
        <v>4430</v>
      </c>
    </row>
    <row r="1167" spans="1:4">
      <c r="A1167" s="597" t="s">
        <v>7104</v>
      </c>
      <c r="B1167" s="597" t="s">
        <v>18421</v>
      </c>
      <c r="C1167" s="597" t="s">
        <v>18423</v>
      </c>
      <c r="D1167" s="597" t="s">
        <v>18424</v>
      </c>
    </row>
    <row r="1168" spans="1:4">
      <c r="A1168" s="597" t="s">
        <v>10440</v>
      </c>
      <c r="B1168" s="597" t="s">
        <v>18421</v>
      </c>
      <c r="C1168" s="597" t="s">
        <v>16294</v>
      </c>
      <c r="D1168" s="597" t="s">
        <v>18433</v>
      </c>
    </row>
    <row r="1169" spans="1:4">
      <c r="A1169" s="597" t="s">
        <v>19151</v>
      </c>
      <c r="B1169" s="597" t="s">
        <v>18421</v>
      </c>
      <c r="C1169" s="597" t="s">
        <v>9767</v>
      </c>
      <c r="D1169" s="597" t="s">
        <v>12866</v>
      </c>
    </row>
    <row r="1170" spans="1:4">
      <c r="A1170" s="597" t="s">
        <v>19152</v>
      </c>
      <c r="B1170" s="597" t="s">
        <v>18421</v>
      </c>
      <c r="C1170" s="597" t="s">
        <v>18436</v>
      </c>
      <c r="D1170" s="597" t="s">
        <v>3956</v>
      </c>
    </row>
    <row r="1171" spans="1:4">
      <c r="A1171" s="597" t="s">
        <v>14409</v>
      </c>
      <c r="B1171" s="597" t="s">
        <v>18421</v>
      </c>
      <c r="C1171" s="597" t="s">
        <v>16294</v>
      </c>
      <c r="D1171" s="597" t="s">
        <v>6387</v>
      </c>
    </row>
    <row r="1172" spans="1:4">
      <c r="A1172" s="597" t="s">
        <v>19153</v>
      </c>
      <c r="B1172" s="597" t="s">
        <v>18421</v>
      </c>
      <c r="C1172" s="597" t="s">
        <v>18436</v>
      </c>
      <c r="D1172" s="597" t="s">
        <v>3956</v>
      </c>
    </row>
    <row r="1173" spans="1:4">
      <c r="A1173" s="597" t="s">
        <v>19155</v>
      </c>
      <c r="B1173" s="597" t="s">
        <v>18421</v>
      </c>
      <c r="C1173" s="597" t="s">
        <v>11794</v>
      </c>
      <c r="D1173" s="597" t="s">
        <v>11796</v>
      </c>
    </row>
    <row r="1174" spans="1:4">
      <c r="A1174" s="597" t="s">
        <v>19156</v>
      </c>
      <c r="B1174" s="597" t="s">
        <v>18421</v>
      </c>
      <c r="C1174" s="597" t="s">
        <v>18436</v>
      </c>
      <c r="D1174" s="597" t="s">
        <v>18462</v>
      </c>
    </row>
    <row r="1175" spans="1:4">
      <c r="A1175" s="597" t="s">
        <v>9999</v>
      </c>
      <c r="B1175" s="597" t="s">
        <v>18421</v>
      </c>
      <c r="C1175" s="597" t="s">
        <v>18330</v>
      </c>
      <c r="D1175" s="597" t="s">
        <v>10414</v>
      </c>
    </row>
    <row r="1176" spans="1:4">
      <c r="A1176" s="597" t="s">
        <v>19139</v>
      </c>
      <c r="B1176" s="597" t="s">
        <v>18421</v>
      </c>
      <c r="C1176" s="597" t="s">
        <v>16294</v>
      </c>
      <c r="D1176" s="597" t="s">
        <v>13132</v>
      </c>
    </row>
    <row r="1177" spans="1:4">
      <c r="A1177" s="597" t="s">
        <v>19157</v>
      </c>
      <c r="B1177" s="597" t="s">
        <v>18421</v>
      </c>
      <c r="C1177" s="597" t="s">
        <v>18436</v>
      </c>
      <c r="D1177" s="597" t="s">
        <v>3956</v>
      </c>
    </row>
    <row r="1178" spans="1:4">
      <c r="A1178" s="597" t="s">
        <v>19158</v>
      </c>
      <c r="B1178" s="597" t="s">
        <v>18421</v>
      </c>
      <c r="C1178" s="597" t="s">
        <v>16294</v>
      </c>
      <c r="D1178" s="597" t="s">
        <v>18433</v>
      </c>
    </row>
    <row r="1179" spans="1:4">
      <c r="A1179" s="597" t="s">
        <v>19159</v>
      </c>
      <c r="B1179" s="597" t="s">
        <v>18421</v>
      </c>
      <c r="C1179" s="597" t="s">
        <v>16294</v>
      </c>
      <c r="D1179" s="597" t="s">
        <v>6382</v>
      </c>
    </row>
    <row r="1180" spans="1:4">
      <c r="A1180" s="597" t="s">
        <v>19161</v>
      </c>
      <c r="B1180" s="597" t="s">
        <v>18421</v>
      </c>
      <c r="C1180" s="597" t="s">
        <v>18423</v>
      </c>
      <c r="D1180" s="597" t="s">
        <v>18136</v>
      </c>
    </row>
    <row r="1181" spans="1:4">
      <c r="A1181" s="597" t="s">
        <v>19162</v>
      </c>
      <c r="B1181" s="597" t="s">
        <v>18421</v>
      </c>
      <c r="C1181" s="597" t="s">
        <v>18330</v>
      </c>
      <c r="D1181" s="597" t="s">
        <v>17557</v>
      </c>
    </row>
    <row r="1182" spans="1:4">
      <c r="A1182" s="597" t="s">
        <v>19163</v>
      </c>
      <c r="B1182" s="597" t="s">
        <v>18421</v>
      </c>
      <c r="C1182" s="597" t="s">
        <v>16294</v>
      </c>
      <c r="D1182" s="597" t="s">
        <v>18433</v>
      </c>
    </row>
    <row r="1183" spans="1:4">
      <c r="A1183" s="597" t="s">
        <v>19164</v>
      </c>
      <c r="B1183" s="597" t="s">
        <v>18421</v>
      </c>
      <c r="C1183" s="597" t="s">
        <v>16294</v>
      </c>
      <c r="D1183" s="597" t="s">
        <v>4498</v>
      </c>
    </row>
    <row r="1184" spans="1:4">
      <c r="A1184" s="597" t="s">
        <v>3879</v>
      </c>
      <c r="B1184" s="597" t="s">
        <v>18421</v>
      </c>
      <c r="C1184" s="597" t="s">
        <v>3994</v>
      </c>
      <c r="D1184" s="597" t="s">
        <v>16342</v>
      </c>
    </row>
    <row r="1185" spans="1:4">
      <c r="A1185" s="597" t="s">
        <v>16040</v>
      </c>
      <c r="B1185" s="597" t="s">
        <v>18421</v>
      </c>
      <c r="C1185" s="597" t="s">
        <v>12016</v>
      </c>
      <c r="D1185" s="597" t="s">
        <v>16776</v>
      </c>
    </row>
    <row r="1186" spans="1:4">
      <c r="A1186" s="597" t="s">
        <v>19165</v>
      </c>
      <c r="B1186" s="597" t="s">
        <v>18421</v>
      </c>
      <c r="C1186" s="597" t="s">
        <v>9767</v>
      </c>
      <c r="D1186" s="597" t="s">
        <v>12866</v>
      </c>
    </row>
    <row r="1187" spans="1:4">
      <c r="A1187" s="597" t="s">
        <v>11135</v>
      </c>
      <c r="B1187" s="597" t="s">
        <v>18421</v>
      </c>
      <c r="C1187" s="597" t="s">
        <v>11794</v>
      </c>
      <c r="D1187" s="597" t="s">
        <v>11796</v>
      </c>
    </row>
    <row r="1188" spans="1:4">
      <c r="A1188" s="597" t="s">
        <v>11</v>
      </c>
      <c r="B1188" s="597" t="s">
        <v>18421</v>
      </c>
      <c r="C1188" s="597" t="s">
        <v>16294</v>
      </c>
      <c r="D1188" s="597" t="s">
        <v>6387</v>
      </c>
    </row>
    <row r="1189" spans="1:4">
      <c r="A1189" s="597" t="s">
        <v>11201</v>
      </c>
      <c r="B1189" s="597" t="s">
        <v>18421</v>
      </c>
      <c r="C1189" s="597" t="s">
        <v>11794</v>
      </c>
      <c r="D1189" s="597" t="s">
        <v>18434</v>
      </c>
    </row>
    <row r="1190" spans="1:4">
      <c r="A1190" s="597" t="s">
        <v>19166</v>
      </c>
      <c r="B1190" s="597" t="s">
        <v>18421</v>
      </c>
      <c r="C1190" s="597" t="s">
        <v>16294</v>
      </c>
      <c r="D1190" s="597" t="s">
        <v>6387</v>
      </c>
    </row>
    <row r="1191" spans="1:4">
      <c r="A1191" s="597" t="s">
        <v>19167</v>
      </c>
      <c r="B1191" s="597" t="s">
        <v>18421</v>
      </c>
      <c r="C1191" s="597" t="s">
        <v>16294</v>
      </c>
      <c r="D1191" s="597" t="s">
        <v>18433</v>
      </c>
    </row>
    <row r="1192" spans="1:4">
      <c r="A1192" s="597" t="s">
        <v>19168</v>
      </c>
      <c r="B1192" s="597" t="s">
        <v>18421</v>
      </c>
      <c r="C1192" s="597" t="s">
        <v>18426</v>
      </c>
      <c r="D1192" s="597" t="s">
        <v>12763</v>
      </c>
    </row>
    <row r="1193" spans="1:4">
      <c r="A1193" s="597" t="s">
        <v>19170</v>
      </c>
      <c r="B1193" s="597" t="s">
        <v>18421</v>
      </c>
      <c r="C1193" s="597" t="s">
        <v>16294</v>
      </c>
      <c r="D1193" s="597" t="s">
        <v>4498</v>
      </c>
    </row>
    <row r="1194" spans="1:4">
      <c r="A1194" s="597" t="s">
        <v>19171</v>
      </c>
      <c r="B1194" s="597" t="s">
        <v>18421</v>
      </c>
      <c r="C1194" s="597" t="s">
        <v>16294</v>
      </c>
      <c r="D1194" s="597" t="s">
        <v>6387</v>
      </c>
    </row>
    <row r="1195" spans="1:4">
      <c r="A1195" s="597" t="s">
        <v>19172</v>
      </c>
      <c r="B1195" s="597" t="s">
        <v>18421</v>
      </c>
      <c r="C1195" s="597" t="s">
        <v>3994</v>
      </c>
      <c r="D1195" s="597" t="s">
        <v>15858</v>
      </c>
    </row>
    <row r="1196" spans="1:4">
      <c r="A1196" s="597" t="s">
        <v>4189</v>
      </c>
      <c r="B1196" s="597" t="s">
        <v>18421</v>
      </c>
      <c r="C1196" s="597" t="s">
        <v>18423</v>
      </c>
      <c r="D1196" s="597" t="s">
        <v>18136</v>
      </c>
    </row>
    <row r="1197" spans="1:4">
      <c r="A1197" s="597" t="s">
        <v>1637</v>
      </c>
      <c r="B1197" s="597" t="s">
        <v>18421</v>
      </c>
      <c r="C1197" s="597" t="s">
        <v>18426</v>
      </c>
      <c r="D1197" s="597" t="s">
        <v>12763</v>
      </c>
    </row>
    <row r="1198" spans="1:4">
      <c r="A1198" s="597" t="s">
        <v>18244</v>
      </c>
      <c r="B1198" s="597" t="s">
        <v>18421</v>
      </c>
      <c r="C1198" s="597" t="s">
        <v>16294</v>
      </c>
      <c r="D1198" s="597" t="s">
        <v>6387</v>
      </c>
    </row>
    <row r="1199" spans="1:4">
      <c r="A1199" s="597" t="s">
        <v>19002</v>
      </c>
      <c r="B1199" s="597" t="s">
        <v>18421</v>
      </c>
      <c r="C1199" s="597" t="s">
        <v>17013</v>
      </c>
      <c r="D1199" s="597" t="s">
        <v>18781</v>
      </c>
    </row>
    <row r="1200" spans="1:4">
      <c r="A1200" s="597" t="s">
        <v>19173</v>
      </c>
      <c r="B1200" s="597" t="s">
        <v>18421</v>
      </c>
      <c r="C1200" s="597" t="s">
        <v>11794</v>
      </c>
      <c r="D1200" s="597" t="s">
        <v>17046</v>
      </c>
    </row>
    <row r="1201" spans="1:4">
      <c r="A1201" s="597" t="s">
        <v>19174</v>
      </c>
      <c r="B1201" s="597" t="s">
        <v>18421</v>
      </c>
      <c r="C1201" s="597" t="s">
        <v>16294</v>
      </c>
      <c r="D1201" s="597" t="s">
        <v>14674</v>
      </c>
    </row>
    <row r="1202" spans="1:4">
      <c r="A1202" s="597" t="s">
        <v>19175</v>
      </c>
      <c r="B1202" s="597" t="s">
        <v>18421</v>
      </c>
      <c r="C1202" s="597" t="s">
        <v>8086</v>
      </c>
      <c r="D1202" s="597" t="s">
        <v>18466</v>
      </c>
    </row>
    <row r="1203" spans="1:4">
      <c r="A1203" s="597" t="s">
        <v>18451</v>
      </c>
      <c r="B1203" s="597" t="s">
        <v>18421</v>
      </c>
      <c r="C1203" s="597" t="s">
        <v>18436</v>
      </c>
      <c r="D1203" s="597" t="s">
        <v>16603</v>
      </c>
    </row>
    <row r="1204" spans="1:4">
      <c r="A1204" s="597" t="s">
        <v>7600</v>
      </c>
      <c r="B1204" s="597" t="s">
        <v>18421</v>
      </c>
      <c r="C1204" s="597" t="s">
        <v>9767</v>
      </c>
      <c r="D1204" s="597" t="s">
        <v>12662</v>
      </c>
    </row>
    <row r="1205" spans="1:4">
      <c r="A1205" s="597" t="s">
        <v>16919</v>
      </c>
      <c r="B1205" s="597" t="s">
        <v>18421</v>
      </c>
      <c r="C1205" s="597" t="s">
        <v>18423</v>
      </c>
      <c r="D1205" s="597" t="s">
        <v>18424</v>
      </c>
    </row>
    <row r="1206" spans="1:4">
      <c r="A1206" s="597" t="s">
        <v>915</v>
      </c>
      <c r="B1206" s="597" t="s">
        <v>18421</v>
      </c>
      <c r="C1206" s="597" t="s">
        <v>9767</v>
      </c>
      <c r="D1206" s="597" t="s">
        <v>12866</v>
      </c>
    </row>
    <row r="1207" spans="1:4">
      <c r="A1207" s="597" t="s">
        <v>6246</v>
      </c>
      <c r="B1207" s="597" t="s">
        <v>18421</v>
      </c>
      <c r="C1207" s="597" t="s">
        <v>9767</v>
      </c>
      <c r="D1207" s="597" t="s">
        <v>15267</v>
      </c>
    </row>
    <row r="1208" spans="1:4">
      <c r="A1208" s="597" t="s">
        <v>19176</v>
      </c>
      <c r="B1208" s="597" t="s">
        <v>18421</v>
      </c>
      <c r="C1208" s="597" t="s">
        <v>3994</v>
      </c>
      <c r="D1208" s="597" t="s">
        <v>16342</v>
      </c>
    </row>
    <row r="1209" spans="1:4">
      <c r="A1209" s="597" t="s">
        <v>19177</v>
      </c>
      <c r="B1209" s="597" t="s">
        <v>18421</v>
      </c>
      <c r="C1209" s="597" t="s">
        <v>9767</v>
      </c>
      <c r="D1209" s="597" t="s">
        <v>15267</v>
      </c>
    </row>
    <row r="1210" spans="1:4">
      <c r="A1210" s="597" t="s">
        <v>19179</v>
      </c>
      <c r="B1210" s="597" t="s">
        <v>18421</v>
      </c>
      <c r="C1210" s="597" t="s">
        <v>9767</v>
      </c>
      <c r="D1210" s="597" t="s">
        <v>12662</v>
      </c>
    </row>
    <row r="1211" spans="1:4">
      <c r="A1211" s="597" t="s">
        <v>19180</v>
      </c>
      <c r="B1211" s="597" t="s">
        <v>18421</v>
      </c>
      <c r="C1211" s="597" t="s">
        <v>17013</v>
      </c>
      <c r="D1211" s="597" t="s">
        <v>18447</v>
      </c>
    </row>
    <row r="1212" spans="1:4">
      <c r="A1212" s="597" t="s">
        <v>2596</v>
      </c>
      <c r="B1212" s="597" t="s">
        <v>18421</v>
      </c>
      <c r="C1212" s="597" t="s">
        <v>9767</v>
      </c>
      <c r="D1212" s="597" t="s">
        <v>10414</v>
      </c>
    </row>
    <row r="1213" spans="1:4">
      <c r="A1213" s="597" t="s">
        <v>19181</v>
      </c>
      <c r="B1213" s="597" t="s">
        <v>18421</v>
      </c>
      <c r="C1213" s="597" t="s">
        <v>9767</v>
      </c>
      <c r="D1213" s="597" t="s">
        <v>12662</v>
      </c>
    </row>
    <row r="1214" spans="1:4">
      <c r="A1214" s="597" t="s">
        <v>4432</v>
      </c>
      <c r="B1214" s="597" t="s">
        <v>18421</v>
      </c>
      <c r="C1214" s="597" t="s">
        <v>17013</v>
      </c>
      <c r="D1214" s="597" t="s">
        <v>18781</v>
      </c>
    </row>
    <row r="1215" spans="1:4">
      <c r="A1215" s="597" t="s">
        <v>19182</v>
      </c>
      <c r="B1215" s="597" t="s">
        <v>18421</v>
      </c>
      <c r="C1215" s="597" t="s">
        <v>3994</v>
      </c>
      <c r="D1215" s="597" t="s">
        <v>4583</v>
      </c>
    </row>
    <row r="1216" spans="1:4">
      <c r="A1216" s="597" t="s">
        <v>2110</v>
      </c>
      <c r="B1216" s="597" t="s">
        <v>18421</v>
      </c>
      <c r="C1216" s="597" t="s">
        <v>9767</v>
      </c>
      <c r="D1216" s="597" t="s">
        <v>12662</v>
      </c>
    </row>
    <row r="1217" spans="1:4">
      <c r="A1217" s="597" t="s">
        <v>19183</v>
      </c>
      <c r="B1217" s="597" t="s">
        <v>18421</v>
      </c>
      <c r="C1217" s="597" t="s">
        <v>18426</v>
      </c>
      <c r="D1217" s="597" t="s">
        <v>16434</v>
      </c>
    </row>
    <row r="1218" spans="1:4">
      <c r="A1218" s="597" t="s">
        <v>19184</v>
      </c>
      <c r="B1218" s="597" t="s">
        <v>18421</v>
      </c>
      <c r="C1218" s="597" t="s">
        <v>16294</v>
      </c>
      <c r="D1218" s="597" t="s">
        <v>4498</v>
      </c>
    </row>
    <row r="1219" spans="1:4">
      <c r="A1219" s="597" t="s">
        <v>12487</v>
      </c>
      <c r="B1219" s="597" t="s">
        <v>18421</v>
      </c>
      <c r="C1219" s="597" t="s">
        <v>12016</v>
      </c>
      <c r="D1219" s="597" t="s">
        <v>16776</v>
      </c>
    </row>
    <row r="1220" spans="1:4">
      <c r="A1220" s="597" t="s">
        <v>19185</v>
      </c>
      <c r="B1220" s="597" t="s">
        <v>18421</v>
      </c>
      <c r="C1220" s="597" t="s">
        <v>18330</v>
      </c>
      <c r="D1220" s="597" t="s">
        <v>17557</v>
      </c>
    </row>
    <row r="1221" spans="1:4">
      <c r="A1221" s="597" t="s">
        <v>19186</v>
      </c>
      <c r="B1221" s="597" t="s">
        <v>18421</v>
      </c>
      <c r="C1221" s="597" t="s">
        <v>9767</v>
      </c>
      <c r="D1221" s="597" t="s">
        <v>15267</v>
      </c>
    </row>
    <row r="1222" spans="1:4">
      <c r="A1222" s="597" t="s">
        <v>19187</v>
      </c>
      <c r="B1222" s="597" t="s">
        <v>18421</v>
      </c>
      <c r="C1222" s="597" t="s">
        <v>9767</v>
      </c>
      <c r="D1222" s="597" t="s">
        <v>12866</v>
      </c>
    </row>
    <row r="1223" spans="1:4">
      <c r="A1223" s="597" t="s">
        <v>19189</v>
      </c>
      <c r="B1223" s="597" t="s">
        <v>18421</v>
      </c>
      <c r="C1223" s="597" t="s">
        <v>3994</v>
      </c>
      <c r="D1223" s="597" t="s">
        <v>15858</v>
      </c>
    </row>
    <row r="1224" spans="1:4">
      <c r="A1224" s="597" t="s">
        <v>17273</v>
      </c>
      <c r="B1224" s="597" t="s">
        <v>18421</v>
      </c>
      <c r="C1224" s="597" t="s">
        <v>16294</v>
      </c>
      <c r="D1224" s="597" t="s">
        <v>10414</v>
      </c>
    </row>
    <row r="1225" spans="1:4">
      <c r="A1225" s="597" t="s">
        <v>16767</v>
      </c>
      <c r="B1225" s="597" t="s">
        <v>18421</v>
      </c>
      <c r="C1225" s="597" t="s">
        <v>9767</v>
      </c>
      <c r="D1225" s="597" t="s">
        <v>12866</v>
      </c>
    </row>
    <row r="1226" spans="1:4">
      <c r="A1226" s="597" t="s">
        <v>5182</v>
      </c>
      <c r="B1226" s="597" t="s">
        <v>18421</v>
      </c>
      <c r="C1226" s="597" t="s">
        <v>18330</v>
      </c>
      <c r="D1226" s="597" t="s">
        <v>18450</v>
      </c>
    </row>
    <row r="1227" spans="1:4">
      <c r="A1227" s="597" t="s">
        <v>16608</v>
      </c>
      <c r="B1227" s="597" t="s">
        <v>18421</v>
      </c>
      <c r="C1227" s="597" t="s">
        <v>18426</v>
      </c>
      <c r="D1227" s="597" t="s">
        <v>18427</v>
      </c>
    </row>
    <row r="1228" spans="1:4">
      <c r="A1228" s="597" t="s">
        <v>19190</v>
      </c>
      <c r="B1228" s="597" t="s">
        <v>3904</v>
      </c>
      <c r="C1228" s="597" t="s">
        <v>18330</v>
      </c>
      <c r="D1228" s="597" t="s">
        <v>2104</v>
      </c>
    </row>
    <row r="1229" spans="1:4">
      <c r="A1229" s="597" t="s">
        <v>9730</v>
      </c>
      <c r="B1229" s="597" t="s">
        <v>18421</v>
      </c>
      <c r="C1229" s="597" t="s">
        <v>9767</v>
      </c>
      <c r="D1229" s="597" t="s">
        <v>12662</v>
      </c>
    </row>
    <row r="1230" spans="1:4">
      <c r="A1230" s="597" t="s">
        <v>6161</v>
      </c>
      <c r="B1230" s="597" t="s">
        <v>18421</v>
      </c>
      <c r="C1230" s="597" t="s">
        <v>18436</v>
      </c>
      <c r="D1230" s="597" t="s">
        <v>16603</v>
      </c>
    </row>
    <row r="1231" spans="1:4">
      <c r="A1231" s="597" t="s">
        <v>19191</v>
      </c>
      <c r="B1231" s="597" t="s">
        <v>18421</v>
      </c>
      <c r="C1231" s="597" t="s">
        <v>16294</v>
      </c>
      <c r="D1231" s="597" t="s">
        <v>4498</v>
      </c>
    </row>
    <row r="1232" spans="1:4">
      <c r="A1232" s="597" t="s">
        <v>19192</v>
      </c>
      <c r="B1232" s="597" t="s">
        <v>3904</v>
      </c>
      <c r="C1232" s="597" t="s">
        <v>18330</v>
      </c>
      <c r="D1232" s="597" t="s">
        <v>2104</v>
      </c>
    </row>
    <row r="1233" spans="1:4">
      <c r="A1233" s="597" t="s">
        <v>19193</v>
      </c>
      <c r="B1233" s="597" t="s">
        <v>18421</v>
      </c>
      <c r="C1233" s="597" t="s">
        <v>16294</v>
      </c>
      <c r="D1233" s="597" t="s">
        <v>4498</v>
      </c>
    </row>
    <row r="1234" spans="1:4">
      <c r="A1234" s="597" t="s">
        <v>16842</v>
      </c>
      <c r="B1234" s="597" t="s">
        <v>18421</v>
      </c>
      <c r="C1234" s="597" t="s">
        <v>16294</v>
      </c>
      <c r="D1234" s="597" t="s">
        <v>10414</v>
      </c>
    </row>
    <row r="1235" spans="1:4">
      <c r="A1235" s="597" t="s">
        <v>4971</v>
      </c>
      <c r="B1235" s="597" t="s">
        <v>18421</v>
      </c>
      <c r="C1235" s="597" t="s">
        <v>8086</v>
      </c>
      <c r="D1235" s="597" t="s">
        <v>18516</v>
      </c>
    </row>
    <row r="1236" spans="1:4">
      <c r="A1236" s="597" t="s">
        <v>19124</v>
      </c>
      <c r="B1236" s="597" t="s">
        <v>3904</v>
      </c>
      <c r="C1236" s="597" t="s">
        <v>18330</v>
      </c>
      <c r="D1236" s="597" t="s">
        <v>2104</v>
      </c>
    </row>
    <row r="1237" spans="1:4">
      <c r="A1237" s="597" t="s">
        <v>1280</v>
      </c>
      <c r="B1237" s="597" t="s">
        <v>18421</v>
      </c>
      <c r="C1237" s="597" t="s">
        <v>16294</v>
      </c>
      <c r="D1237" s="597" t="s">
        <v>6387</v>
      </c>
    </row>
    <row r="1238" spans="1:4">
      <c r="A1238" s="597" t="s">
        <v>14367</v>
      </c>
      <c r="B1238" s="597" t="s">
        <v>18421</v>
      </c>
      <c r="C1238" s="597" t="s">
        <v>12016</v>
      </c>
      <c r="D1238" s="597" t="s">
        <v>16776</v>
      </c>
    </row>
    <row r="1239" spans="1:4">
      <c r="A1239" s="597" t="s">
        <v>9980</v>
      </c>
      <c r="B1239" s="597" t="s">
        <v>3904</v>
      </c>
      <c r="C1239" s="597" t="s">
        <v>18330</v>
      </c>
      <c r="D1239" s="597" t="s">
        <v>2104</v>
      </c>
    </row>
    <row r="1240" spans="1:4">
      <c r="A1240" s="597" t="s">
        <v>19194</v>
      </c>
      <c r="B1240" s="597" t="s">
        <v>18421</v>
      </c>
      <c r="C1240" s="597" t="s">
        <v>18436</v>
      </c>
      <c r="D1240" s="597" t="s">
        <v>7708</v>
      </c>
    </row>
    <row r="1241" spans="1:4">
      <c r="A1241" s="597" t="s">
        <v>19195</v>
      </c>
      <c r="B1241" s="597" t="s">
        <v>3904</v>
      </c>
      <c r="C1241" s="597" t="s">
        <v>18330</v>
      </c>
      <c r="D1241" s="597" t="s">
        <v>2104</v>
      </c>
    </row>
    <row r="1242" spans="1:4">
      <c r="A1242" s="597" t="s">
        <v>19196</v>
      </c>
      <c r="B1242" s="597" t="s">
        <v>18421</v>
      </c>
      <c r="C1242" s="597" t="s">
        <v>18330</v>
      </c>
      <c r="D1242" s="597" t="s">
        <v>2104</v>
      </c>
    </row>
    <row r="1243" spans="1:4">
      <c r="A1243" s="597" t="s">
        <v>19197</v>
      </c>
      <c r="B1243" s="597" t="s">
        <v>18421</v>
      </c>
      <c r="C1243" s="597" t="s">
        <v>18436</v>
      </c>
      <c r="D1243" s="597" t="s">
        <v>10414</v>
      </c>
    </row>
    <row r="1244" spans="1:4">
      <c r="A1244" s="597" t="s">
        <v>15106</v>
      </c>
      <c r="B1244" s="597" t="s">
        <v>3904</v>
      </c>
      <c r="C1244" s="597" t="s">
        <v>18330</v>
      </c>
      <c r="D1244" s="597" t="s">
        <v>2104</v>
      </c>
    </row>
    <row r="1245" spans="1:4">
      <c r="A1245" s="597" t="s">
        <v>19199</v>
      </c>
      <c r="B1245" s="597" t="s">
        <v>18421</v>
      </c>
      <c r="C1245" s="597" t="s">
        <v>18330</v>
      </c>
      <c r="D1245" s="597" t="s">
        <v>17557</v>
      </c>
    </row>
    <row r="1246" spans="1:4">
      <c r="A1246" s="597" t="s">
        <v>19200</v>
      </c>
      <c r="B1246" s="597" t="s">
        <v>18421</v>
      </c>
      <c r="C1246" s="597" t="s">
        <v>16294</v>
      </c>
      <c r="D1246" s="597" t="s">
        <v>13132</v>
      </c>
    </row>
    <row r="1247" spans="1:4">
      <c r="A1247" s="597" t="s">
        <v>5155</v>
      </c>
      <c r="B1247" s="597" t="s">
        <v>18421</v>
      </c>
      <c r="C1247" s="597" t="s">
        <v>8086</v>
      </c>
      <c r="D1247" s="597" t="s">
        <v>18516</v>
      </c>
    </row>
    <row r="1248" spans="1:4">
      <c r="A1248" s="597" t="s">
        <v>19201</v>
      </c>
      <c r="B1248" s="597" t="s">
        <v>18421</v>
      </c>
      <c r="C1248" s="597" t="s">
        <v>8086</v>
      </c>
      <c r="D1248" s="597" t="s">
        <v>18516</v>
      </c>
    </row>
    <row r="1249" spans="1:4">
      <c r="A1249" s="597" t="s">
        <v>19202</v>
      </c>
      <c r="B1249" s="597" t="s">
        <v>18421</v>
      </c>
      <c r="C1249" s="597" t="s">
        <v>18436</v>
      </c>
      <c r="D1249" s="597" t="s">
        <v>10414</v>
      </c>
    </row>
    <row r="1250" spans="1:4">
      <c r="A1250" s="597" t="s">
        <v>18925</v>
      </c>
      <c r="B1250" s="597" t="s">
        <v>18421</v>
      </c>
      <c r="C1250" s="597" t="s">
        <v>18436</v>
      </c>
      <c r="D1250" s="597" t="s">
        <v>16603</v>
      </c>
    </row>
    <row r="1251" spans="1:4">
      <c r="A1251" s="597" t="s">
        <v>19203</v>
      </c>
      <c r="B1251" s="597" t="s">
        <v>18421</v>
      </c>
      <c r="C1251" s="597" t="s">
        <v>18330</v>
      </c>
      <c r="D1251" s="597" t="s">
        <v>2104</v>
      </c>
    </row>
    <row r="1252" spans="1:4">
      <c r="A1252" s="597" t="s">
        <v>81</v>
      </c>
      <c r="B1252" s="597" t="s">
        <v>18421</v>
      </c>
      <c r="C1252" s="597" t="s">
        <v>11794</v>
      </c>
      <c r="D1252" s="597" t="s">
        <v>18576</v>
      </c>
    </row>
    <row r="1253" spans="1:4">
      <c r="A1253" s="597" t="s">
        <v>19205</v>
      </c>
      <c r="B1253" s="597" t="s">
        <v>18421</v>
      </c>
      <c r="C1253" s="597" t="s">
        <v>12016</v>
      </c>
      <c r="D1253" s="597" t="s">
        <v>10414</v>
      </c>
    </row>
    <row r="1254" spans="1:4">
      <c r="A1254" s="597" t="s">
        <v>11418</v>
      </c>
      <c r="B1254" s="597" t="s">
        <v>18421</v>
      </c>
      <c r="C1254" s="597" t="s">
        <v>9767</v>
      </c>
      <c r="D1254" s="597" t="s">
        <v>12866</v>
      </c>
    </row>
    <row r="1255" spans="1:4">
      <c r="A1255" s="597" t="s">
        <v>19206</v>
      </c>
      <c r="B1255" s="597" t="s">
        <v>18421</v>
      </c>
      <c r="C1255" s="597" t="s">
        <v>11794</v>
      </c>
      <c r="D1255" s="597" t="s">
        <v>11796</v>
      </c>
    </row>
    <row r="1256" spans="1:4">
      <c r="A1256" s="597" t="s">
        <v>3685</v>
      </c>
      <c r="B1256" s="597" t="s">
        <v>18421</v>
      </c>
      <c r="C1256" s="597" t="s">
        <v>9767</v>
      </c>
      <c r="D1256" s="597" t="s">
        <v>15267</v>
      </c>
    </row>
    <row r="1257" spans="1:4">
      <c r="A1257" s="597" t="s">
        <v>15647</v>
      </c>
      <c r="B1257" s="597" t="s">
        <v>18421</v>
      </c>
      <c r="C1257" s="597" t="s">
        <v>8086</v>
      </c>
      <c r="D1257" s="597" t="s">
        <v>18466</v>
      </c>
    </row>
    <row r="1258" spans="1:4">
      <c r="A1258" s="597" t="s">
        <v>19207</v>
      </c>
      <c r="B1258" s="597" t="s">
        <v>18421</v>
      </c>
      <c r="C1258" s="597" t="s">
        <v>8086</v>
      </c>
      <c r="D1258" s="597" t="s">
        <v>9618</v>
      </c>
    </row>
    <row r="1259" spans="1:4">
      <c r="A1259" s="597" t="s">
        <v>9318</v>
      </c>
      <c r="B1259" s="597" t="s">
        <v>18421</v>
      </c>
      <c r="C1259" s="597" t="s">
        <v>8086</v>
      </c>
      <c r="D1259" s="597" t="s">
        <v>18516</v>
      </c>
    </row>
    <row r="1260" spans="1:4">
      <c r="A1260" s="597" t="s">
        <v>17376</v>
      </c>
      <c r="B1260" s="597" t="s">
        <v>18421</v>
      </c>
      <c r="C1260" s="597" t="s">
        <v>18330</v>
      </c>
      <c r="D1260" s="597" t="s">
        <v>17557</v>
      </c>
    </row>
    <row r="1261" spans="1:4">
      <c r="A1261" s="597" t="s">
        <v>8331</v>
      </c>
      <c r="B1261" s="597" t="s">
        <v>18421</v>
      </c>
      <c r="C1261" s="597" t="s">
        <v>18436</v>
      </c>
      <c r="D1261" s="597" t="s">
        <v>13072</v>
      </c>
    </row>
    <row r="1262" spans="1:4">
      <c r="A1262" s="597" t="s">
        <v>6831</v>
      </c>
      <c r="B1262" s="597" t="s">
        <v>18421</v>
      </c>
      <c r="C1262" s="597" t="s">
        <v>8086</v>
      </c>
      <c r="D1262" s="597" t="s">
        <v>18466</v>
      </c>
    </row>
    <row r="1263" spans="1:4">
      <c r="A1263" s="597" t="s">
        <v>19208</v>
      </c>
      <c r="B1263" s="597" t="s">
        <v>18421</v>
      </c>
      <c r="C1263" s="597" t="s">
        <v>18436</v>
      </c>
      <c r="D1263" s="597" t="s">
        <v>3956</v>
      </c>
    </row>
    <row r="1264" spans="1:4">
      <c r="A1264" s="597" t="s">
        <v>15554</v>
      </c>
      <c r="B1264" s="597" t="s">
        <v>18421</v>
      </c>
      <c r="C1264" s="597" t="s">
        <v>16294</v>
      </c>
      <c r="D1264" s="597" t="s">
        <v>4498</v>
      </c>
    </row>
    <row r="1265" spans="1:4">
      <c r="A1265" s="597" t="s">
        <v>15935</v>
      </c>
      <c r="B1265" s="597" t="s">
        <v>18421</v>
      </c>
      <c r="C1265" s="597" t="s">
        <v>17013</v>
      </c>
      <c r="D1265" s="597" t="s">
        <v>10414</v>
      </c>
    </row>
    <row r="1266" spans="1:4">
      <c r="A1266" s="597" t="s">
        <v>17358</v>
      </c>
      <c r="B1266" s="597" t="s">
        <v>18421</v>
      </c>
      <c r="C1266" s="597" t="s">
        <v>3994</v>
      </c>
      <c r="D1266" s="597" t="s">
        <v>10414</v>
      </c>
    </row>
    <row r="1267" spans="1:4">
      <c r="A1267" s="597" t="s">
        <v>5625</v>
      </c>
      <c r="B1267" s="597" t="s">
        <v>18421</v>
      </c>
      <c r="C1267" s="597" t="s">
        <v>17013</v>
      </c>
      <c r="D1267" s="597" t="s">
        <v>18447</v>
      </c>
    </row>
    <row r="1268" spans="1:4">
      <c r="A1268" s="597" t="s">
        <v>18640</v>
      </c>
      <c r="B1268" s="597" t="s">
        <v>18421</v>
      </c>
      <c r="C1268" s="597" t="s">
        <v>8086</v>
      </c>
      <c r="D1268" s="597" t="s">
        <v>18516</v>
      </c>
    </row>
    <row r="1269" spans="1:4">
      <c r="A1269" s="597" t="s">
        <v>19209</v>
      </c>
      <c r="B1269" s="597" t="s">
        <v>18421</v>
      </c>
      <c r="C1269" s="597" t="s">
        <v>9767</v>
      </c>
      <c r="D1269" s="597" t="s">
        <v>12866</v>
      </c>
    </row>
    <row r="1270" spans="1:4">
      <c r="A1270" s="597" t="s">
        <v>14559</v>
      </c>
      <c r="B1270" s="597" t="s">
        <v>18421</v>
      </c>
      <c r="C1270" s="597" t="s">
        <v>16294</v>
      </c>
      <c r="D1270" s="597" t="s">
        <v>18433</v>
      </c>
    </row>
    <row r="1271" spans="1:4">
      <c r="A1271" s="597" t="s">
        <v>15670</v>
      </c>
      <c r="B1271" s="597" t="s">
        <v>18421</v>
      </c>
      <c r="C1271" s="597" t="s">
        <v>18426</v>
      </c>
      <c r="D1271" s="597" t="s">
        <v>16434</v>
      </c>
    </row>
    <row r="1272" spans="1:4">
      <c r="A1272" s="597" t="s">
        <v>19210</v>
      </c>
      <c r="B1272" s="597" t="s">
        <v>18421</v>
      </c>
      <c r="C1272" s="597" t="s">
        <v>16294</v>
      </c>
      <c r="D1272" s="597" t="s">
        <v>13132</v>
      </c>
    </row>
    <row r="1273" spans="1:4">
      <c r="A1273" s="597" t="s">
        <v>17786</v>
      </c>
      <c r="B1273" s="597" t="s">
        <v>18421</v>
      </c>
      <c r="C1273" s="597" t="s">
        <v>9767</v>
      </c>
      <c r="D1273" s="597" t="s">
        <v>12662</v>
      </c>
    </row>
    <row r="1274" spans="1:4">
      <c r="A1274" s="597" t="s">
        <v>19211</v>
      </c>
      <c r="B1274" s="597" t="s">
        <v>18421</v>
      </c>
      <c r="C1274" s="597" t="s">
        <v>18426</v>
      </c>
      <c r="D1274" s="597" t="s">
        <v>12763</v>
      </c>
    </row>
    <row r="1275" spans="1:4">
      <c r="A1275" s="597" t="s">
        <v>19212</v>
      </c>
      <c r="B1275" s="597" t="s">
        <v>18421</v>
      </c>
      <c r="C1275" s="597" t="s">
        <v>16294</v>
      </c>
      <c r="D1275" s="597" t="s">
        <v>4498</v>
      </c>
    </row>
    <row r="1276" spans="1:4">
      <c r="A1276" s="597" t="s">
        <v>19213</v>
      </c>
      <c r="B1276" s="597" t="s">
        <v>18421</v>
      </c>
      <c r="C1276" s="597" t="s">
        <v>11794</v>
      </c>
      <c r="D1276" s="597" t="s">
        <v>17046</v>
      </c>
    </row>
    <row r="1277" spans="1:4">
      <c r="A1277" s="597" t="s">
        <v>19214</v>
      </c>
      <c r="B1277" s="597" t="s">
        <v>18421</v>
      </c>
      <c r="C1277" s="597" t="s">
        <v>9767</v>
      </c>
      <c r="D1277" s="597" t="s">
        <v>10414</v>
      </c>
    </row>
    <row r="1278" spans="1:4">
      <c r="A1278" s="597" t="s">
        <v>10022</v>
      </c>
      <c r="B1278" s="597" t="s">
        <v>18421</v>
      </c>
      <c r="C1278" s="597" t="s">
        <v>18436</v>
      </c>
      <c r="D1278" s="597" t="s">
        <v>7708</v>
      </c>
    </row>
    <row r="1279" spans="1:4">
      <c r="A1279" s="597" t="s">
        <v>19215</v>
      </c>
      <c r="B1279" s="597" t="s">
        <v>18421</v>
      </c>
      <c r="C1279" s="597" t="s">
        <v>9767</v>
      </c>
      <c r="D1279" s="597" t="s">
        <v>10414</v>
      </c>
    </row>
    <row r="1280" spans="1:4">
      <c r="A1280" s="597" t="s">
        <v>268</v>
      </c>
      <c r="B1280" s="597" t="s">
        <v>18421</v>
      </c>
      <c r="C1280" s="597" t="s">
        <v>9767</v>
      </c>
      <c r="D1280" s="597" t="s">
        <v>12662</v>
      </c>
    </row>
    <row r="1281" spans="1:4">
      <c r="A1281" s="597" t="s">
        <v>19216</v>
      </c>
      <c r="B1281" s="597" t="s">
        <v>18421</v>
      </c>
      <c r="C1281" s="597" t="s">
        <v>16294</v>
      </c>
      <c r="D1281" s="597" t="s">
        <v>18433</v>
      </c>
    </row>
    <row r="1282" spans="1:4">
      <c r="A1282" s="597" t="s">
        <v>11117</v>
      </c>
      <c r="B1282" s="597" t="s">
        <v>18421</v>
      </c>
      <c r="C1282" s="597" t="s">
        <v>18426</v>
      </c>
      <c r="D1282" s="597" t="s">
        <v>12763</v>
      </c>
    </row>
    <row r="1283" spans="1:4">
      <c r="A1283" s="597" t="s">
        <v>12527</v>
      </c>
      <c r="B1283" s="597" t="s">
        <v>18421</v>
      </c>
      <c r="C1283" s="597" t="s">
        <v>18436</v>
      </c>
      <c r="D1283" s="597" t="s">
        <v>3956</v>
      </c>
    </row>
    <row r="1284" spans="1:4">
      <c r="A1284" s="597" t="s">
        <v>19217</v>
      </c>
      <c r="B1284" s="597" t="s">
        <v>18421</v>
      </c>
      <c r="C1284" s="597" t="s">
        <v>9767</v>
      </c>
      <c r="D1284" s="597" t="s">
        <v>4430</v>
      </c>
    </row>
    <row r="1285" spans="1:4">
      <c r="A1285" s="597" t="s">
        <v>19218</v>
      </c>
      <c r="B1285" s="597" t="s">
        <v>18421</v>
      </c>
      <c r="C1285" s="597" t="s">
        <v>16294</v>
      </c>
      <c r="D1285" s="597" t="s">
        <v>10414</v>
      </c>
    </row>
    <row r="1286" spans="1:4">
      <c r="A1286" s="597" t="s">
        <v>19219</v>
      </c>
      <c r="B1286" s="597" t="s">
        <v>18421</v>
      </c>
      <c r="C1286" s="597" t="s">
        <v>16294</v>
      </c>
      <c r="D1286" s="597" t="s">
        <v>6387</v>
      </c>
    </row>
    <row r="1287" spans="1:4">
      <c r="A1287" s="597" t="s">
        <v>14875</v>
      </c>
      <c r="B1287" s="597" t="s">
        <v>18421</v>
      </c>
      <c r="C1287" s="597" t="s">
        <v>18436</v>
      </c>
      <c r="D1287" s="597" t="s">
        <v>3956</v>
      </c>
    </row>
    <row r="1288" spans="1:4">
      <c r="A1288" s="597" t="s">
        <v>11152</v>
      </c>
      <c r="B1288" s="597" t="s">
        <v>18421</v>
      </c>
      <c r="C1288" s="597" t="s">
        <v>16294</v>
      </c>
      <c r="D1288" s="597" t="s">
        <v>4498</v>
      </c>
    </row>
    <row r="1289" spans="1:4">
      <c r="A1289" s="597" t="s">
        <v>19220</v>
      </c>
      <c r="B1289" s="597" t="s">
        <v>18421</v>
      </c>
      <c r="C1289" s="597" t="s">
        <v>18436</v>
      </c>
      <c r="D1289" s="597" t="s">
        <v>10414</v>
      </c>
    </row>
    <row r="1290" spans="1:4">
      <c r="A1290" s="597" t="s">
        <v>19221</v>
      </c>
      <c r="B1290" s="597" t="s">
        <v>18421</v>
      </c>
      <c r="C1290" s="597" t="s">
        <v>18330</v>
      </c>
      <c r="D1290" s="597" t="s">
        <v>18450</v>
      </c>
    </row>
    <row r="1291" spans="1:4">
      <c r="A1291" s="597" t="s">
        <v>8776</v>
      </c>
      <c r="B1291" s="597" t="s">
        <v>18421</v>
      </c>
      <c r="C1291" s="597" t="s">
        <v>18436</v>
      </c>
      <c r="D1291" s="597" t="s">
        <v>18725</v>
      </c>
    </row>
    <row r="1292" spans="1:4">
      <c r="A1292" s="597" t="s">
        <v>19222</v>
      </c>
      <c r="B1292" s="597" t="s">
        <v>18421</v>
      </c>
      <c r="C1292" s="597" t="s">
        <v>16294</v>
      </c>
      <c r="D1292" s="597" t="s">
        <v>18433</v>
      </c>
    </row>
    <row r="1293" spans="1:4">
      <c r="A1293" s="597" t="s">
        <v>8001</v>
      </c>
      <c r="B1293" s="597" t="s">
        <v>18421</v>
      </c>
      <c r="C1293" s="597" t="s">
        <v>18436</v>
      </c>
      <c r="D1293" s="597" t="s">
        <v>16603</v>
      </c>
    </row>
    <row r="1294" spans="1:4">
      <c r="A1294" s="597" t="s">
        <v>8732</v>
      </c>
      <c r="B1294" s="597" t="s">
        <v>18421</v>
      </c>
      <c r="C1294" s="597" t="s">
        <v>16294</v>
      </c>
      <c r="D1294" s="597" t="s">
        <v>13132</v>
      </c>
    </row>
    <row r="1295" spans="1:4">
      <c r="A1295" s="597" t="s">
        <v>15851</v>
      </c>
      <c r="B1295" s="597" t="s">
        <v>18421</v>
      </c>
      <c r="C1295" s="597" t="s">
        <v>9767</v>
      </c>
      <c r="D1295" s="597" t="s">
        <v>18661</v>
      </c>
    </row>
    <row r="1296" spans="1:4">
      <c r="A1296" s="597" t="s">
        <v>19223</v>
      </c>
      <c r="B1296" s="597" t="s">
        <v>18421</v>
      </c>
      <c r="C1296" s="597" t="s">
        <v>18330</v>
      </c>
      <c r="D1296" s="597" t="s">
        <v>2104</v>
      </c>
    </row>
    <row r="1297" spans="1:4">
      <c r="A1297" s="597" t="s">
        <v>19224</v>
      </c>
      <c r="B1297" s="597" t="s">
        <v>18421</v>
      </c>
      <c r="C1297" s="597" t="s">
        <v>16294</v>
      </c>
      <c r="D1297" s="597" t="s">
        <v>13132</v>
      </c>
    </row>
    <row r="1298" spans="1:4">
      <c r="A1298" s="597" t="s">
        <v>19225</v>
      </c>
      <c r="B1298" s="597" t="s">
        <v>18421</v>
      </c>
      <c r="C1298" s="597" t="s">
        <v>16294</v>
      </c>
      <c r="D1298" s="597" t="s">
        <v>4498</v>
      </c>
    </row>
    <row r="1299" spans="1:4">
      <c r="A1299" s="597" t="s">
        <v>9164</v>
      </c>
      <c r="B1299" s="597" t="s">
        <v>18421</v>
      </c>
      <c r="C1299" s="597" t="s">
        <v>17013</v>
      </c>
      <c r="D1299" s="597" t="s">
        <v>18447</v>
      </c>
    </row>
    <row r="1300" spans="1:4">
      <c r="A1300" s="597" t="s">
        <v>12121</v>
      </c>
      <c r="B1300" s="597" t="s">
        <v>18421</v>
      </c>
      <c r="C1300" s="597" t="s">
        <v>3994</v>
      </c>
      <c r="D1300" s="597" t="s">
        <v>15858</v>
      </c>
    </row>
    <row r="1301" spans="1:4">
      <c r="A1301" s="597" t="s">
        <v>19227</v>
      </c>
      <c r="B1301" s="597" t="s">
        <v>18421</v>
      </c>
      <c r="C1301" s="597" t="s">
        <v>18330</v>
      </c>
      <c r="D1301" s="597" t="s">
        <v>17557</v>
      </c>
    </row>
    <row r="1302" spans="1:4">
      <c r="A1302" s="597" t="s">
        <v>19228</v>
      </c>
      <c r="B1302" s="597" t="s">
        <v>18421</v>
      </c>
      <c r="C1302" s="597" t="s">
        <v>8086</v>
      </c>
      <c r="D1302" s="597" t="s">
        <v>9618</v>
      </c>
    </row>
    <row r="1303" spans="1:4">
      <c r="A1303" s="597" t="s">
        <v>19229</v>
      </c>
      <c r="B1303" s="597" t="s">
        <v>18421</v>
      </c>
      <c r="C1303" s="597" t="s">
        <v>16294</v>
      </c>
      <c r="D1303" s="597" t="s">
        <v>4498</v>
      </c>
    </row>
    <row r="1304" spans="1:4">
      <c r="A1304" s="597" t="s">
        <v>19231</v>
      </c>
      <c r="B1304" s="597" t="s">
        <v>18421</v>
      </c>
      <c r="C1304" s="597" t="s">
        <v>11794</v>
      </c>
      <c r="D1304" s="597" t="s">
        <v>11796</v>
      </c>
    </row>
    <row r="1305" spans="1:4">
      <c r="A1305" s="597" t="s">
        <v>19232</v>
      </c>
      <c r="B1305" s="597" t="s">
        <v>18421</v>
      </c>
      <c r="C1305" s="597" t="s">
        <v>16294</v>
      </c>
      <c r="D1305" s="597" t="s">
        <v>18457</v>
      </c>
    </row>
    <row r="1306" spans="1:4">
      <c r="A1306" s="597" t="s">
        <v>6587</v>
      </c>
      <c r="B1306" s="597" t="s">
        <v>18421</v>
      </c>
      <c r="C1306" s="597" t="s">
        <v>16294</v>
      </c>
      <c r="D1306" s="597" t="s">
        <v>4498</v>
      </c>
    </row>
    <row r="1307" spans="1:4">
      <c r="A1307" s="597" t="s">
        <v>19233</v>
      </c>
      <c r="B1307" s="597" t="s">
        <v>18421</v>
      </c>
      <c r="C1307" s="597" t="s">
        <v>16294</v>
      </c>
      <c r="D1307" s="597" t="s">
        <v>4498</v>
      </c>
    </row>
    <row r="1308" spans="1:4">
      <c r="A1308" s="597" t="s">
        <v>19234</v>
      </c>
      <c r="B1308" s="597" t="s">
        <v>18421</v>
      </c>
      <c r="C1308" s="597" t="s">
        <v>9767</v>
      </c>
      <c r="D1308" s="597" t="s">
        <v>18661</v>
      </c>
    </row>
    <row r="1309" spans="1:4">
      <c r="A1309" s="597" t="s">
        <v>19235</v>
      </c>
      <c r="B1309" s="597" t="s">
        <v>18421</v>
      </c>
      <c r="C1309" s="597" t="s">
        <v>16294</v>
      </c>
      <c r="D1309" s="597" t="s">
        <v>18433</v>
      </c>
    </row>
    <row r="1310" spans="1:4">
      <c r="A1310" s="597" t="s">
        <v>19236</v>
      </c>
      <c r="B1310" s="597" t="s">
        <v>18421</v>
      </c>
      <c r="C1310" s="597" t="s">
        <v>18436</v>
      </c>
      <c r="D1310" s="597" t="s">
        <v>3956</v>
      </c>
    </row>
    <row r="1311" spans="1:4">
      <c r="A1311" s="597" t="s">
        <v>15511</v>
      </c>
      <c r="B1311" s="597" t="s">
        <v>18421</v>
      </c>
      <c r="C1311" s="597" t="s">
        <v>16294</v>
      </c>
      <c r="D1311" s="597" t="s">
        <v>4498</v>
      </c>
    </row>
    <row r="1312" spans="1:4">
      <c r="A1312" s="597" t="s">
        <v>19237</v>
      </c>
      <c r="B1312" s="597" t="s">
        <v>18421</v>
      </c>
      <c r="C1312" s="597" t="s">
        <v>16294</v>
      </c>
      <c r="D1312" s="597" t="s">
        <v>4498</v>
      </c>
    </row>
    <row r="1313" spans="1:4">
      <c r="A1313" s="597" t="s">
        <v>2250</v>
      </c>
      <c r="B1313" s="597" t="s">
        <v>18421</v>
      </c>
      <c r="C1313" s="597" t="s">
        <v>18426</v>
      </c>
      <c r="D1313" s="597" t="s">
        <v>12763</v>
      </c>
    </row>
    <row r="1314" spans="1:4">
      <c r="A1314" s="597" t="s">
        <v>19240</v>
      </c>
      <c r="B1314" s="597" t="s">
        <v>18421</v>
      </c>
      <c r="C1314" s="597" t="s">
        <v>16294</v>
      </c>
      <c r="D1314" s="597" t="s">
        <v>18433</v>
      </c>
    </row>
    <row r="1315" spans="1:4">
      <c r="A1315" s="597" t="s">
        <v>19241</v>
      </c>
      <c r="B1315" s="597" t="s">
        <v>18421</v>
      </c>
      <c r="C1315" s="597" t="s">
        <v>16294</v>
      </c>
      <c r="D1315" s="597" t="s">
        <v>13132</v>
      </c>
    </row>
    <row r="1316" spans="1:4">
      <c r="A1316" s="597" t="s">
        <v>19242</v>
      </c>
      <c r="B1316" s="597" t="s">
        <v>18421</v>
      </c>
      <c r="C1316" s="597" t="s">
        <v>16294</v>
      </c>
      <c r="D1316" s="597" t="s">
        <v>13132</v>
      </c>
    </row>
    <row r="1317" spans="1:4">
      <c r="A1317" s="597" t="s">
        <v>4527</v>
      </c>
      <c r="B1317" s="597" t="s">
        <v>18421</v>
      </c>
      <c r="C1317" s="597" t="s">
        <v>16294</v>
      </c>
      <c r="D1317" s="597" t="s">
        <v>4702</v>
      </c>
    </row>
    <row r="1318" spans="1:4">
      <c r="A1318" s="597" t="s">
        <v>19243</v>
      </c>
      <c r="B1318" s="597" t="s">
        <v>18421</v>
      </c>
      <c r="C1318" s="597" t="s">
        <v>18436</v>
      </c>
      <c r="D1318" s="597" t="s">
        <v>3956</v>
      </c>
    </row>
    <row r="1319" spans="1:4">
      <c r="A1319" s="597" t="s">
        <v>19244</v>
      </c>
      <c r="B1319" s="597" t="s">
        <v>18421</v>
      </c>
      <c r="C1319" s="597" t="s">
        <v>9767</v>
      </c>
      <c r="D1319" s="597" t="s">
        <v>10414</v>
      </c>
    </row>
    <row r="1320" spans="1:4">
      <c r="A1320" s="597" t="s">
        <v>19245</v>
      </c>
      <c r="B1320" s="597" t="s">
        <v>18421</v>
      </c>
      <c r="C1320" s="597" t="s">
        <v>18330</v>
      </c>
      <c r="D1320" s="597" t="s">
        <v>17557</v>
      </c>
    </row>
    <row r="1321" spans="1:4">
      <c r="A1321" s="597" t="s">
        <v>19246</v>
      </c>
      <c r="B1321" s="597" t="s">
        <v>18421</v>
      </c>
      <c r="C1321" s="597" t="s">
        <v>9767</v>
      </c>
      <c r="D1321" s="597" t="s">
        <v>15267</v>
      </c>
    </row>
    <row r="1322" spans="1:4">
      <c r="A1322" s="597" t="s">
        <v>19247</v>
      </c>
      <c r="B1322" s="597" t="s">
        <v>18421</v>
      </c>
      <c r="C1322" s="597" t="s">
        <v>9767</v>
      </c>
      <c r="D1322" s="597" t="s">
        <v>12866</v>
      </c>
    </row>
    <row r="1323" spans="1:4">
      <c r="A1323" s="597" t="s">
        <v>6434</v>
      </c>
      <c r="B1323" s="597" t="s">
        <v>18421</v>
      </c>
      <c r="C1323" s="597" t="s">
        <v>11794</v>
      </c>
      <c r="D1323" s="597" t="s">
        <v>18576</v>
      </c>
    </row>
    <row r="1324" spans="1:4">
      <c r="A1324" s="597" t="s">
        <v>19248</v>
      </c>
      <c r="B1324" s="597" t="s">
        <v>18421</v>
      </c>
      <c r="C1324" s="597" t="s">
        <v>18330</v>
      </c>
      <c r="D1324" s="597" t="s">
        <v>17557</v>
      </c>
    </row>
    <row r="1325" spans="1:4">
      <c r="A1325" s="597" t="s">
        <v>19249</v>
      </c>
      <c r="B1325" s="597" t="s">
        <v>18421</v>
      </c>
      <c r="C1325" s="597" t="s">
        <v>16294</v>
      </c>
      <c r="D1325" s="597" t="s">
        <v>18433</v>
      </c>
    </row>
    <row r="1326" spans="1:4">
      <c r="A1326" s="597" t="s">
        <v>15086</v>
      </c>
      <c r="B1326" s="597" t="s">
        <v>18421</v>
      </c>
      <c r="C1326" s="597" t="s">
        <v>16294</v>
      </c>
      <c r="D1326" s="597" t="s">
        <v>4498</v>
      </c>
    </row>
    <row r="1327" spans="1:4">
      <c r="A1327" s="597" t="s">
        <v>19250</v>
      </c>
      <c r="B1327" s="597" t="s">
        <v>18421</v>
      </c>
      <c r="C1327" s="597" t="s">
        <v>9767</v>
      </c>
      <c r="D1327" s="597" t="s">
        <v>15267</v>
      </c>
    </row>
    <row r="1328" spans="1:4">
      <c r="A1328" s="597" t="s">
        <v>6811</v>
      </c>
      <c r="B1328" s="597" t="s">
        <v>18421</v>
      </c>
      <c r="C1328" s="597" t="s">
        <v>16294</v>
      </c>
      <c r="D1328" s="597" t="s">
        <v>13132</v>
      </c>
    </row>
    <row r="1329" spans="1:4">
      <c r="A1329" s="597" t="s">
        <v>19252</v>
      </c>
      <c r="B1329" s="597" t="s">
        <v>18421</v>
      </c>
      <c r="C1329" s="597" t="s">
        <v>18426</v>
      </c>
      <c r="D1329" s="597" t="s">
        <v>13526</v>
      </c>
    </row>
    <row r="1330" spans="1:4">
      <c r="A1330" s="597" t="s">
        <v>19254</v>
      </c>
      <c r="B1330" s="597" t="s">
        <v>18421</v>
      </c>
      <c r="C1330" s="597" t="s">
        <v>16294</v>
      </c>
      <c r="D1330" s="597" t="s">
        <v>18433</v>
      </c>
    </row>
    <row r="1331" spans="1:4">
      <c r="A1331" s="597" t="s">
        <v>19255</v>
      </c>
      <c r="B1331" s="597" t="s">
        <v>18421</v>
      </c>
      <c r="C1331" s="597" t="s">
        <v>18330</v>
      </c>
      <c r="D1331" s="597" t="s">
        <v>17557</v>
      </c>
    </row>
    <row r="1332" spans="1:4">
      <c r="A1332" s="597" t="s">
        <v>19256</v>
      </c>
      <c r="B1332" s="597" t="s">
        <v>18421</v>
      </c>
      <c r="C1332" s="597" t="s">
        <v>9767</v>
      </c>
      <c r="D1332" s="597" t="s">
        <v>15267</v>
      </c>
    </row>
    <row r="1333" spans="1:4">
      <c r="A1333" s="597" t="s">
        <v>12223</v>
      </c>
      <c r="B1333" s="597" t="s">
        <v>18421</v>
      </c>
      <c r="C1333" s="597" t="s">
        <v>8086</v>
      </c>
      <c r="D1333" s="597" t="s">
        <v>9618</v>
      </c>
    </row>
    <row r="1334" spans="1:4">
      <c r="A1334" s="597" t="s">
        <v>19257</v>
      </c>
      <c r="B1334" s="597" t="s">
        <v>18421</v>
      </c>
      <c r="C1334" s="597" t="s">
        <v>16294</v>
      </c>
      <c r="D1334" s="597" t="s">
        <v>18433</v>
      </c>
    </row>
    <row r="1335" spans="1:4">
      <c r="A1335" s="597" t="s">
        <v>19258</v>
      </c>
      <c r="B1335" s="597" t="s">
        <v>18421</v>
      </c>
      <c r="C1335" s="597" t="s">
        <v>9767</v>
      </c>
      <c r="D1335" s="597" t="s">
        <v>15267</v>
      </c>
    </row>
    <row r="1336" spans="1:4">
      <c r="A1336" s="597" t="s">
        <v>19259</v>
      </c>
      <c r="B1336" s="597" t="s">
        <v>18421</v>
      </c>
      <c r="C1336" s="597" t="s">
        <v>18330</v>
      </c>
      <c r="D1336" s="597" t="s">
        <v>18450</v>
      </c>
    </row>
    <row r="1337" spans="1:4">
      <c r="A1337" s="597" t="s">
        <v>1549</v>
      </c>
      <c r="B1337" s="597" t="s">
        <v>18421</v>
      </c>
      <c r="C1337" s="597" t="s">
        <v>18436</v>
      </c>
      <c r="D1337" s="597" t="s">
        <v>3956</v>
      </c>
    </row>
    <row r="1338" spans="1:4">
      <c r="A1338" s="597" t="s">
        <v>19260</v>
      </c>
      <c r="B1338" s="597" t="s">
        <v>18421</v>
      </c>
      <c r="C1338" s="597" t="s">
        <v>16294</v>
      </c>
      <c r="D1338" s="597" t="s">
        <v>6387</v>
      </c>
    </row>
    <row r="1339" spans="1:4">
      <c r="A1339" s="597" t="s">
        <v>19261</v>
      </c>
      <c r="B1339" s="597" t="s">
        <v>18421</v>
      </c>
      <c r="C1339" s="597" t="s">
        <v>16294</v>
      </c>
      <c r="D1339" s="597" t="s">
        <v>14674</v>
      </c>
    </row>
    <row r="1340" spans="1:4">
      <c r="A1340" s="597" t="s">
        <v>17081</v>
      </c>
      <c r="B1340" s="597" t="s">
        <v>18421</v>
      </c>
      <c r="C1340" s="597" t="s">
        <v>18436</v>
      </c>
      <c r="D1340" s="597" t="s">
        <v>10414</v>
      </c>
    </row>
    <row r="1341" spans="1:4">
      <c r="A1341" s="597" t="s">
        <v>19262</v>
      </c>
      <c r="B1341" s="597" t="s">
        <v>18421</v>
      </c>
      <c r="C1341" s="597" t="s">
        <v>16294</v>
      </c>
      <c r="D1341" s="597" t="s">
        <v>13132</v>
      </c>
    </row>
    <row r="1342" spans="1:4">
      <c r="A1342" s="597" t="s">
        <v>19264</v>
      </c>
      <c r="B1342" s="597" t="s">
        <v>18421</v>
      </c>
      <c r="C1342" s="597" t="s">
        <v>9767</v>
      </c>
      <c r="D1342" s="597" t="s">
        <v>15267</v>
      </c>
    </row>
    <row r="1343" spans="1:4">
      <c r="A1343" s="597" t="s">
        <v>19265</v>
      </c>
      <c r="B1343" s="597" t="s">
        <v>18421</v>
      </c>
      <c r="C1343" s="597" t="s">
        <v>9767</v>
      </c>
      <c r="D1343" s="597" t="s">
        <v>12662</v>
      </c>
    </row>
    <row r="1344" spans="1:4">
      <c r="A1344" s="597" t="s">
        <v>19266</v>
      </c>
      <c r="B1344" s="597" t="s">
        <v>18421</v>
      </c>
      <c r="C1344" s="597" t="s">
        <v>16294</v>
      </c>
      <c r="D1344" s="597" t="s">
        <v>18433</v>
      </c>
    </row>
    <row r="1345" spans="1:4">
      <c r="A1345" s="597" t="s">
        <v>19267</v>
      </c>
      <c r="B1345" s="597" t="s">
        <v>18421</v>
      </c>
      <c r="C1345" s="597" t="s">
        <v>16294</v>
      </c>
      <c r="D1345" s="597" t="s">
        <v>4498</v>
      </c>
    </row>
    <row r="1346" spans="1:4">
      <c r="A1346" s="597" t="s">
        <v>15560</v>
      </c>
      <c r="B1346" s="597" t="s">
        <v>18421</v>
      </c>
      <c r="C1346" s="597" t="s">
        <v>9767</v>
      </c>
      <c r="D1346" s="597" t="s">
        <v>12866</v>
      </c>
    </row>
    <row r="1347" spans="1:4">
      <c r="A1347" s="597" t="s">
        <v>4326</v>
      </c>
      <c r="B1347" s="597" t="s">
        <v>18421</v>
      </c>
      <c r="C1347" s="597" t="s">
        <v>17013</v>
      </c>
      <c r="D1347" s="597" t="s">
        <v>18781</v>
      </c>
    </row>
    <row r="1348" spans="1:4">
      <c r="A1348" s="597" t="s">
        <v>19268</v>
      </c>
      <c r="B1348" s="597" t="s">
        <v>18421</v>
      </c>
      <c r="C1348" s="597" t="s">
        <v>12016</v>
      </c>
      <c r="D1348" s="597" t="s">
        <v>16776</v>
      </c>
    </row>
    <row r="1349" spans="1:4">
      <c r="A1349" s="597" t="s">
        <v>19269</v>
      </c>
      <c r="B1349" s="597" t="s">
        <v>18421</v>
      </c>
      <c r="C1349" s="597" t="s">
        <v>16294</v>
      </c>
      <c r="D1349" s="597" t="s">
        <v>4498</v>
      </c>
    </row>
    <row r="1350" spans="1:4">
      <c r="A1350" s="597" t="s">
        <v>7465</v>
      </c>
      <c r="B1350" s="597" t="s">
        <v>18421</v>
      </c>
      <c r="C1350" s="597" t="s">
        <v>9767</v>
      </c>
      <c r="D1350" s="597" t="s">
        <v>10414</v>
      </c>
    </row>
    <row r="1351" spans="1:4">
      <c r="A1351" s="597" t="s">
        <v>19270</v>
      </c>
      <c r="B1351" s="597" t="s">
        <v>18421</v>
      </c>
      <c r="C1351" s="597" t="s">
        <v>8754</v>
      </c>
      <c r="D1351" s="597" t="s">
        <v>14207</v>
      </c>
    </row>
    <row r="1352" spans="1:4">
      <c r="A1352" s="597" t="s">
        <v>17884</v>
      </c>
      <c r="B1352" s="597" t="s">
        <v>18421</v>
      </c>
      <c r="C1352" s="597" t="s">
        <v>16294</v>
      </c>
      <c r="D1352" s="597" t="s">
        <v>4498</v>
      </c>
    </row>
    <row r="1353" spans="1:4">
      <c r="A1353" s="597" t="s">
        <v>19271</v>
      </c>
      <c r="B1353" s="597" t="s">
        <v>18421</v>
      </c>
      <c r="C1353" s="597" t="s">
        <v>9767</v>
      </c>
      <c r="D1353" s="597" t="s">
        <v>10414</v>
      </c>
    </row>
    <row r="1354" spans="1:4">
      <c r="A1354" s="597" t="s">
        <v>9976</v>
      </c>
      <c r="B1354" s="597" t="s">
        <v>18421</v>
      </c>
      <c r="C1354" s="597" t="s">
        <v>16294</v>
      </c>
      <c r="D1354" s="597" t="s">
        <v>18433</v>
      </c>
    </row>
    <row r="1355" spans="1:4">
      <c r="A1355" s="597" t="s">
        <v>19272</v>
      </c>
      <c r="B1355" s="597" t="s">
        <v>18421</v>
      </c>
      <c r="C1355" s="597" t="s">
        <v>18436</v>
      </c>
      <c r="D1355" s="597" t="s">
        <v>3956</v>
      </c>
    </row>
    <row r="1356" spans="1:4">
      <c r="A1356" s="597" t="s">
        <v>6200</v>
      </c>
      <c r="B1356" s="597" t="s">
        <v>18421</v>
      </c>
      <c r="C1356" s="597" t="s">
        <v>18436</v>
      </c>
      <c r="D1356" s="597" t="s">
        <v>3956</v>
      </c>
    </row>
    <row r="1357" spans="1:4">
      <c r="A1357" s="597" t="s">
        <v>13854</v>
      </c>
      <c r="B1357" s="597" t="s">
        <v>18421</v>
      </c>
      <c r="C1357" s="597" t="s">
        <v>8086</v>
      </c>
      <c r="D1357" s="597" t="s">
        <v>18535</v>
      </c>
    </row>
    <row r="1358" spans="1:4">
      <c r="A1358" s="597" t="s">
        <v>10483</v>
      </c>
      <c r="B1358" s="597" t="s">
        <v>18421</v>
      </c>
      <c r="C1358" s="597" t="s">
        <v>18330</v>
      </c>
      <c r="D1358" s="597" t="s">
        <v>10414</v>
      </c>
    </row>
    <row r="1359" spans="1:4">
      <c r="A1359" s="597" t="s">
        <v>19273</v>
      </c>
      <c r="B1359" s="597" t="s">
        <v>18421</v>
      </c>
      <c r="C1359" s="597" t="s">
        <v>16294</v>
      </c>
      <c r="D1359" s="597" t="s">
        <v>6387</v>
      </c>
    </row>
    <row r="1360" spans="1:4">
      <c r="A1360" s="597" t="s">
        <v>19276</v>
      </c>
      <c r="B1360" s="597" t="s">
        <v>18421</v>
      </c>
      <c r="C1360" s="597" t="s">
        <v>18423</v>
      </c>
      <c r="D1360" s="597" t="s">
        <v>18505</v>
      </c>
    </row>
    <row r="1361" spans="1:4">
      <c r="A1361" s="597" t="s">
        <v>19277</v>
      </c>
      <c r="B1361" s="597" t="s">
        <v>18421</v>
      </c>
      <c r="C1361" s="597" t="s">
        <v>18436</v>
      </c>
      <c r="D1361" s="597" t="s">
        <v>3956</v>
      </c>
    </row>
    <row r="1362" spans="1:4">
      <c r="A1362" s="597" t="s">
        <v>19278</v>
      </c>
      <c r="B1362" s="597" t="s">
        <v>18421</v>
      </c>
      <c r="C1362" s="597" t="s">
        <v>16294</v>
      </c>
      <c r="D1362" s="597" t="s">
        <v>10414</v>
      </c>
    </row>
    <row r="1363" spans="1:4">
      <c r="A1363" s="597" t="s">
        <v>19280</v>
      </c>
      <c r="B1363" s="597" t="s">
        <v>18421</v>
      </c>
      <c r="C1363" s="597" t="s">
        <v>16294</v>
      </c>
      <c r="D1363" s="597" t="s">
        <v>4498</v>
      </c>
    </row>
    <row r="1364" spans="1:4">
      <c r="A1364" s="597" t="s">
        <v>19281</v>
      </c>
      <c r="B1364" s="597" t="s">
        <v>18421</v>
      </c>
      <c r="C1364" s="597" t="s">
        <v>18436</v>
      </c>
      <c r="D1364" s="597" t="s">
        <v>18462</v>
      </c>
    </row>
    <row r="1365" spans="1:4">
      <c r="A1365" s="597" t="s">
        <v>19282</v>
      </c>
      <c r="B1365" s="597" t="s">
        <v>18421</v>
      </c>
      <c r="C1365" s="597" t="s">
        <v>18436</v>
      </c>
      <c r="D1365" s="597" t="s">
        <v>14531</v>
      </c>
    </row>
    <row r="1366" spans="1:4">
      <c r="A1366" s="597" t="s">
        <v>19283</v>
      </c>
      <c r="B1366" s="597" t="s">
        <v>18421</v>
      </c>
      <c r="C1366" s="597" t="s">
        <v>16294</v>
      </c>
      <c r="D1366" s="597" t="s">
        <v>6387</v>
      </c>
    </row>
    <row r="1367" spans="1:4">
      <c r="A1367" s="597" t="s">
        <v>19284</v>
      </c>
      <c r="B1367" s="597" t="s">
        <v>18421</v>
      </c>
      <c r="C1367" s="597" t="s">
        <v>16294</v>
      </c>
      <c r="D1367" s="597" t="s">
        <v>4498</v>
      </c>
    </row>
    <row r="1368" spans="1:4">
      <c r="A1368" s="597" t="s">
        <v>19285</v>
      </c>
      <c r="B1368" s="597" t="s">
        <v>18421</v>
      </c>
      <c r="C1368" s="597" t="s">
        <v>16294</v>
      </c>
      <c r="D1368" s="597" t="s">
        <v>4498</v>
      </c>
    </row>
    <row r="1369" spans="1:4">
      <c r="A1369" s="597" t="s">
        <v>6223</v>
      </c>
      <c r="B1369" s="597" t="s">
        <v>18421</v>
      </c>
      <c r="C1369" s="597" t="s">
        <v>16294</v>
      </c>
      <c r="D1369" s="597" t="s">
        <v>4702</v>
      </c>
    </row>
    <row r="1370" spans="1:4">
      <c r="A1370" s="597" t="s">
        <v>10058</v>
      </c>
      <c r="B1370" s="597" t="s">
        <v>18421</v>
      </c>
      <c r="C1370" s="597" t="s">
        <v>18436</v>
      </c>
      <c r="D1370" s="597" t="s">
        <v>14531</v>
      </c>
    </row>
    <row r="1371" spans="1:4">
      <c r="A1371" s="597" t="s">
        <v>15207</v>
      </c>
      <c r="B1371" s="597" t="s">
        <v>18421</v>
      </c>
      <c r="C1371" s="597" t="s">
        <v>18330</v>
      </c>
      <c r="D1371" s="597" t="s">
        <v>17557</v>
      </c>
    </row>
    <row r="1372" spans="1:4">
      <c r="A1372" s="597" t="s">
        <v>19286</v>
      </c>
      <c r="B1372" s="597" t="s">
        <v>18421</v>
      </c>
      <c r="C1372" s="597" t="s">
        <v>16294</v>
      </c>
      <c r="D1372" s="597" t="s">
        <v>6387</v>
      </c>
    </row>
    <row r="1373" spans="1:4">
      <c r="A1373" s="597" t="s">
        <v>7459</v>
      </c>
      <c r="B1373" s="597" t="s">
        <v>18421</v>
      </c>
      <c r="C1373" s="597" t="s">
        <v>16294</v>
      </c>
      <c r="D1373" s="597" t="s">
        <v>6387</v>
      </c>
    </row>
    <row r="1374" spans="1:4">
      <c r="A1374" s="597" t="s">
        <v>19287</v>
      </c>
      <c r="B1374" s="597" t="s">
        <v>18421</v>
      </c>
      <c r="C1374" s="597" t="s">
        <v>16294</v>
      </c>
      <c r="D1374" s="597" t="s">
        <v>18433</v>
      </c>
    </row>
    <row r="1375" spans="1:4">
      <c r="A1375" s="597" t="s">
        <v>4636</v>
      </c>
      <c r="B1375" s="597" t="s">
        <v>18421</v>
      </c>
      <c r="C1375" s="597" t="s">
        <v>12016</v>
      </c>
      <c r="D1375" s="597" t="s">
        <v>16776</v>
      </c>
    </row>
    <row r="1376" spans="1:4">
      <c r="A1376" s="597" t="s">
        <v>19288</v>
      </c>
      <c r="B1376" s="597" t="s">
        <v>18421</v>
      </c>
      <c r="C1376" s="597" t="s">
        <v>3994</v>
      </c>
      <c r="D1376" s="597" t="s">
        <v>16342</v>
      </c>
    </row>
    <row r="1377" spans="1:4">
      <c r="A1377" s="597" t="s">
        <v>2653</v>
      </c>
      <c r="B1377" s="597" t="s">
        <v>18421</v>
      </c>
      <c r="C1377" s="597" t="s">
        <v>18423</v>
      </c>
      <c r="D1377" s="597" t="s">
        <v>9310</v>
      </c>
    </row>
    <row r="1378" spans="1:4">
      <c r="A1378" s="597" t="s">
        <v>19289</v>
      </c>
      <c r="B1378" s="597" t="s">
        <v>18421</v>
      </c>
      <c r="C1378" s="597" t="s">
        <v>17013</v>
      </c>
      <c r="D1378" s="597" t="s">
        <v>8224</v>
      </c>
    </row>
    <row r="1379" spans="1:4">
      <c r="A1379" s="597" t="s">
        <v>19290</v>
      </c>
      <c r="B1379" s="597" t="s">
        <v>18421</v>
      </c>
      <c r="C1379" s="597" t="s">
        <v>18436</v>
      </c>
      <c r="D1379" s="597" t="s">
        <v>3956</v>
      </c>
    </row>
    <row r="1380" spans="1:4">
      <c r="A1380" s="597" t="s">
        <v>19291</v>
      </c>
      <c r="B1380" s="597" t="s">
        <v>18421</v>
      </c>
      <c r="C1380" s="597" t="s">
        <v>3994</v>
      </c>
      <c r="D1380" s="597" t="s">
        <v>15858</v>
      </c>
    </row>
    <row r="1381" spans="1:4">
      <c r="A1381" s="597" t="s">
        <v>9916</v>
      </c>
      <c r="B1381" s="597" t="s">
        <v>18421</v>
      </c>
      <c r="C1381" s="597" t="s">
        <v>17013</v>
      </c>
      <c r="D1381" s="597" t="s">
        <v>18781</v>
      </c>
    </row>
    <row r="1382" spans="1:4">
      <c r="A1382" s="597" t="s">
        <v>19292</v>
      </c>
      <c r="B1382" s="597" t="s">
        <v>18421</v>
      </c>
      <c r="C1382" s="597" t="s">
        <v>9767</v>
      </c>
      <c r="D1382" s="597" t="s">
        <v>18471</v>
      </c>
    </row>
    <row r="1383" spans="1:4">
      <c r="A1383" s="597" t="s">
        <v>19293</v>
      </c>
      <c r="B1383" s="597" t="s">
        <v>18421</v>
      </c>
      <c r="C1383" s="597" t="s">
        <v>18423</v>
      </c>
      <c r="D1383" s="597" t="s">
        <v>9310</v>
      </c>
    </row>
    <row r="1384" spans="1:4">
      <c r="A1384" s="597" t="s">
        <v>19294</v>
      </c>
      <c r="B1384" s="597" t="s">
        <v>18421</v>
      </c>
      <c r="C1384" s="597" t="s">
        <v>16294</v>
      </c>
      <c r="D1384" s="597" t="s">
        <v>6387</v>
      </c>
    </row>
    <row r="1385" spans="1:4">
      <c r="A1385" s="597" t="s">
        <v>12744</v>
      </c>
      <c r="B1385" s="597" t="s">
        <v>18421</v>
      </c>
      <c r="C1385" s="597" t="s">
        <v>3994</v>
      </c>
      <c r="D1385" s="597" t="s">
        <v>15858</v>
      </c>
    </row>
    <row r="1386" spans="1:4">
      <c r="A1386" s="597" t="s">
        <v>19295</v>
      </c>
      <c r="B1386" s="597" t="s">
        <v>18421</v>
      </c>
      <c r="C1386" s="597" t="s">
        <v>18330</v>
      </c>
      <c r="D1386" s="597" t="s">
        <v>18450</v>
      </c>
    </row>
    <row r="1387" spans="1:4">
      <c r="A1387" s="597" t="s">
        <v>19296</v>
      </c>
      <c r="B1387" s="597" t="s">
        <v>18421</v>
      </c>
      <c r="C1387" s="597" t="s">
        <v>3994</v>
      </c>
      <c r="D1387" s="597" t="s">
        <v>18538</v>
      </c>
    </row>
    <row r="1388" spans="1:4">
      <c r="A1388" s="597" t="s">
        <v>19297</v>
      </c>
      <c r="B1388" s="597" t="s">
        <v>18421</v>
      </c>
      <c r="C1388" s="597" t="s">
        <v>9767</v>
      </c>
      <c r="D1388" s="597" t="s">
        <v>12866</v>
      </c>
    </row>
    <row r="1389" spans="1:4">
      <c r="A1389" s="597" t="s">
        <v>19298</v>
      </c>
      <c r="B1389" s="597" t="s">
        <v>18421</v>
      </c>
      <c r="C1389" s="597" t="s">
        <v>18436</v>
      </c>
      <c r="D1389" s="597" t="s">
        <v>14531</v>
      </c>
    </row>
    <row r="1390" spans="1:4">
      <c r="A1390" s="597" t="s">
        <v>6082</v>
      </c>
      <c r="B1390" s="597" t="s">
        <v>18421</v>
      </c>
      <c r="C1390" s="597" t="s">
        <v>18436</v>
      </c>
      <c r="D1390" s="597" t="s">
        <v>3956</v>
      </c>
    </row>
    <row r="1391" spans="1:4">
      <c r="A1391" s="597" t="s">
        <v>19299</v>
      </c>
      <c r="B1391" s="597" t="s">
        <v>18421</v>
      </c>
      <c r="C1391" s="597" t="s">
        <v>16294</v>
      </c>
      <c r="D1391" s="597" t="s">
        <v>4498</v>
      </c>
    </row>
    <row r="1392" spans="1:4">
      <c r="A1392" s="597" t="s">
        <v>19300</v>
      </c>
      <c r="B1392" s="597" t="s">
        <v>18421</v>
      </c>
      <c r="C1392" s="597" t="s">
        <v>16294</v>
      </c>
      <c r="D1392" s="597" t="s">
        <v>4498</v>
      </c>
    </row>
    <row r="1393" spans="1:4">
      <c r="A1393" s="597" t="s">
        <v>19301</v>
      </c>
      <c r="B1393" s="597" t="s">
        <v>18421</v>
      </c>
      <c r="C1393" s="597" t="s">
        <v>9767</v>
      </c>
      <c r="D1393" s="597" t="s">
        <v>10414</v>
      </c>
    </row>
    <row r="1394" spans="1:4">
      <c r="A1394" s="597" t="s">
        <v>14535</v>
      </c>
      <c r="B1394" s="597" t="s">
        <v>18421</v>
      </c>
      <c r="C1394" s="597" t="s">
        <v>16294</v>
      </c>
      <c r="D1394" s="597" t="s">
        <v>4498</v>
      </c>
    </row>
    <row r="1395" spans="1:4">
      <c r="A1395" s="597" t="s">
        <v>19302</v>
      </c>
      <c r="B1395" s="597" t="s">
        <v>18421</v>
      </c>
      <c r="C1395" s="597" t="s">
        <v>16294</v>
      </c>
      <c r="D1395" s="597" t="s">
        <v>6387</v>
      </c>
    </row>
    <row r="1396" spans="1:4">
      <c r="A1396" s="597" t="s">
        <v>19303</v>
      </c>
      <c r="B1396" s="597" t="s">
        <v>18421</v>
      </c>
      <c r="C1396" s="597" t="s">
        <v>9767</v>
      </c>
      <c r="D1396" s="597" t="s">
        <v>10414</v>
      </c>
    </row>
    <row r="1397" spans="1:4">
      <c r="A1397" s="597" t="s">
        <v>19304</v>
      </c>
      <c r="B1397" s="597" t="s">
        <v>18421</v>
      </c>
      <c r="C1397" s="597" t="s">
        <v>16294</v>
      </c>
      <c r="D1397" s="597" t="s">
        <v>4498</v>
      </c>
    </row>
    <row r="1398" spans="1:4">
      <c r="A1398" s="597" t="s">
        <v>17879</v>
      </c>
      <c r="B1398" s="597" t="s">
        <v>18421</v>
      </c>
      <c r="C1398" s="597" t="s">
        <v>8086</v>
      </c>
      <c r="D1398" s="597" t="s">
        <v>10414</v>
      </c>
    </row>
    <row r="1399" spans="1:4">
      <c r="A1399" s="597" t="s">
        <v>14399</v>
      </c>
      <c r="B1399" s="597" t="s">
        <v>18421</v>
      </c>
      <c r="C1399" s="597" t="s">
        <v>3994</v>
      </c>
      <c r="D1399" s="597" t="s">
        <v>16342</v>
      </c>
    </row>
    <row r="1400" spans="1:4">
      <c r="A1400" s="597" t="s">
        <v>6588</v>
      </c>
      <c r="B1400" s="597" t="s">
        <v>18421</v>
      </c>
      <c r="C1400" s="597" t="s">
        <v>18426</v>
      </c>
      <c r="D1400" s="597" t="s">
        <v>12763</v>
      </c>
    </row>
    <row r="1401" spans="1:4">
      <c r="A1401" s="597" t="s">
        <v>19305</v>
      </c>
      <c r="B1401" s="597" t="s">
        <v>18421</v>
      </c>
      <c r="C1401" s="597" t="s">
        <v>18436</v>
      </c>
      <c r="D1401" s="597" t="s">
        <v>18462</v>
      </c>
    </row>
    <row r="1402" spans="1:4">
      <c r="A1402" s="597" t="s">
        <v>9332</v>
      </c>
      <c r="B1402" s="597" t="s">
        <v>18421</v>
      </c>
      <c r="C1402" s="597" t="s">
        <v>8086</v>
      </c>
      <c r="D1402" s="597" t="s">
        <v>9618</v>
      </c>
    </row>
    <row r="1403" spans="1:4">
      <c r="A1403" s="597" t="s">
        <v>10724</v>
      </c>
      <c r="B1403" s="597" t="s">
        <v>18421</v>
      </c>
      <c r="C1403" s="597" t="s">
        <v>8086</v>
      </c>
      <c r="D1403" s="597" t="s">
        <v>9618</v>
      </c>
    </row>
    <row r="1404" spans="1:4">
      <c r="A1404" s="597" t="s">
        <v>19306</v>
      </c>
      <c r="B1404" s="597" t="s">
        <v>18421</v>
      </c>
      <c r="C1404" s="597" t="s">
        <v>8086</v>
      </c>
      <c r="D1404" s="597" t="s">
        <v>18535</v>
      </c>
    </row>
    <row r="1405" spans="1:4">
      <c r="A1405" s="597" t="s">
        <v>19309</v>
      </c>
      <c r="B1405" s="597" t="s">
        <v>18421</v>
      </c>
      <c r="C1405" s="597" t="s">
        <v>18330</v>
      </c>
      <c r="D1405" s="597" t="s">
        <v>10414</v>
      </c>
    </row>
    <row r="1406" spans="1:4">
      <c r="A1406" s="597" t="s">
        <v>19310</v>
      </c>
      <c r="B1406" s="597" t="s">
        <v>18421</v>
      </c>
      <c r="C1406" s="597" t="s">
        <v>18436</v>
      </c>
      <c r="D1406" s="597" t="s">
        <v>14531</v>
      </c>
    </row>
    <row r="1407" spans="1:4">
      <c r="A1407" s="597" t="s">
        <v>11583</v>
      </c>
      <c r="B1407" s="597" t="s">
        <v>18421</v>
      </c>
      <c r="C1407" s="597" t="s">
        <v>18426</v>
      </c>
      <c r="D1407" s="597" t="s">
        <v>13526</v>
      </c>
    </row>
    <row r="1408" spans="1:4">
      <c r="A1408" s="597" t="s">
        <v>11965</v>
      </c>
      <c r="B1408" s="597" t="s">
        <v>18421</v>
      </c>
      <c r="C1408" s="597" t="s">
        <v>3994</v>
      </c>
      <c r="D1408" s="597" t="s">
        <v>18538</v>
      </c>
    </row>
    <row r="1409" spans="1:4">
      <c r="A1409" s="597" t="s">
        <v>19311</v>
      </c>
      <c r="B1409" s="597" t="s">
        <v>18421</v>
      </c>
      <c r="C1409" s="597" t="s">
        <v>9767</v>
      </c>
      <c r="D1409" s="597" t="s">
        <v>10414</v>
      </c>
    </row>
    <row r="1410" spans="1:4">
      <c r="A1410" s="597" t="s">
        <v>19313</v>
      </c>
      <c r="B1410" s="597" t="s">
        <v>18421</v>
      </c>
      <c r="C1410" s="597" t="s">
        <v>9767</v>
      </c>
      <c r="D1410" s="597" t="s">
        <v>12662</v>
      </c>
    </row>
    <row r="1411" spans="1:4">
      <c r="A1411" s="597" t="s">
        <v>19314</v>
      </c>
      <c r="B1411" s="597" t="s">
        <v>18421</v>
      </c>
      <c r="C1411" s="597" t="s">
        <v>16294</v>
      </c>
      <c r="D1411" s="597" t="s">
        <v>18433</v>
      </c>
    </row>
    <row r="1412" spans="1:4">
      <c r="A1412" s="597" t="s">
        <v>19315</v>
      </c>
      <c r="B1412" s="597" t="s">
        <v>18421</v>
      </c>
      <c r="C1412" s="597" t="s">
        <v>9767</v>
      </c>
      <c r="D1412" s="597" t="s">
        <v>12662</v>
      </c>
    </row>
    <row r="1413" spans="1:4">
      <c r="A1413" s="597" t="s">
        <v>19316</v>
      </c>
      <c r="B1413" s="597" t="s">
        <v>18421</v>
      </c>
      <c r="C1413" s="597" t="s">
        <v>16294</v>
      </c>
      <c r="D1413" s="597" t="s">
        <v>6387</v>
      </c>
    </row>
    <row r="1414" spans="1:4">
      <c r="A1414" s="597" t="s">
        <v>18261</v>
      </c>
      <c r="B1414" s="597" t="s">
        <v>18421</v>
      </c>
      <c r="C1414" s="597" t="s">
        <v>12016</v>
      </c>
      <c r="D1414" s="597" t="s">
        <v>16776</v>
      </c>
    </row>
    <row r="1415" spans="1:4">
      <c r="A1415" s="597" t="s">
        <v>19317</v>
      </c>
      <c r="B1415" s="597" t="s">
        <v>18421</v>
      </c>
      <c r="C1415" s="597" t="s">
        <v>8086</v>
      </c>
      <c r="D1415" s="597" t="s">
        <v>9618</v>
      </c>
    </row>
    <row r="1416" spans="1:4">
      <c r="A1416" s="597" t="s">
        <v>19318</v>
      </c>
      <c r="B1416" s="597" t="s">
        <v>18421</v>
      </c>
      <c r="C1416" s="597" t="s">
        <v>18423</v>
      </c>
      <c r="D1416" s="597" t="s">
        <v>9310</v>
      </c>
    </row>
    <row r="1417" spans="1:4">
      <c r="A1417" s="597" t="s">
        <v>19319</v>
      </c>
      <c r="B1417" s="597" t="s">
        <v>18421</v>
      </c>
      <c r="C1417" s="597" t="s">
        <v>18330</v>
      </c>
      <c r="D1417" s="597" t="s">
        <v>2104</v>
      </c>
    </row>
    <row r="1418" spans="1:4">
      <c r="A1418" s="597" t="s">
        <v>19321</v>
      </c>
      <c r="B1418" s="597" t="s">
        <v>18421</v>
      </c>
      <c r="C1418" s="597" t="s">
        <v>16294</v>
      </c>
      <c r="D1418" s="597" t="s">
        <v>13132</v>
      </c>
    </row>
    <row r="1419" spans="1:4">
      <c r="A1419" s="597" t="s">
        <v>5849</v>
      </c>
      <c r="B1419" s="597" t="s">
        <v>18421</v>
      </c>
      <c r="C1419" s="597" t="s">
        <v>18330</v>
      </c>
      <c r="D1419" s="597" t="s">
        <v>2104</v>
      </c>
    </row>
    <row r="1420" spans="1:4">
      <c r="A1420" s="597" t="s">
        <v>17720</v>
      </c>
      <c r="B1420" s="597" t="s">
        <v>18421</v>
      </c>
      <c r="C1420" s="597" t="s">
        <v>16294</v>
      </c>
      <c r="D1420" s="597" t="s">
        <v>13132</v>
      </c>
    </row>
    <row r="1421" spans="1:4">
      <c r="A1421" s="597" t="s">
        <v>19322</v>
      </c>
      <c r="B1421" s="597" t="s">
        <v>18421</v>
      </c>
      <c r="C1421" s="597" t="s">
        <v>16294</v>
      </c>
      <c r="D1421" s="597" t="s">
        <v>6387</v>
      </c>
    </row>
    <row r="1422" spans="1:4">
      <c r="A1422" s="597" t="s">
        <v>8836</v>
      </c>
      <c r="B1422" s="597" t="s">
        <v>18421</v>
      </c>
      <c r="C1422" s="597" t="s">
        <v>16294</v>
      </c>
      <c r="D1422" s="597" t="s">
        <v>14674</v>
      </c>
    </row>
    <row r="1423" spans="1:4">
      <c r="A1423" s="597" t="s">
        <v>19324</v>
      </c>
      <c r="B1423" s="597" t="s">
        <v>18421</v>
      </c>
      <c r="C1423" s="597" t="s">
        <v>9767</v>
      </c>
      <c r="D1423" s="597" t="s">
        <v>12866</v>
      </c>
    </row>
    <row r="1424" spans="1:4">
      <c r="A1424" s="597" t="s">
        <v>6508</v>
      </c>
      <c r="B1424" s="597" t="s">
        <v>18421</v>
      </c>
      <c r="C1424" s="597" t="s">
        <v>18423</v>
      </c>
      <c r="D1424" s="597" t="s">
        <v>18424</v>
      </c>
    </row>
    <row r="1425" spans="1:4">
      <c r="A1425" s="597" t="s">
        <v>9533</v>
      </c>
      <c r="B1425" s="597" t="s">
        <v>18421</v>
      </c>
      <c r="C1425" s="597" t="s">
        <v>12016</v>
      </c>
      <c r="D1425" s="597" t="s">
        <v>10414</v>
      </c>
    </row>
    <row r="1426" spans="1:4">
      <c r="A1426" s="597" t="s">
        <v>3985</v>
      </c>
      <c r="B1426" s="597" t="s">
        <v>18421</v>
      </c>
      <c r="C1426" s="597" t="s">
        <v>11794</v>
      </c>
      <c r="D1426" s="597" t="s">
        <v>18434</v>
      </c>
    </row>
    <row r="1427" spans="1:4">
      <c r="A1427" s="597" t="s">
        <v>19325</v>
      </c>
      <c r="B1427" s="597" t="s">
        <v>18421</v>
      </c>
      <c r="C1427" s="597" t="s">
        <v>3994</v>
      </c>
      <c r="D1427" s="597" t="s">
        <v>18538</v>
      </c>
    </row>
    <row r="1428" spans="1:4">
      <c r="A1428" s="597" t="s">
        <v>19326</v>
      </c>
      <c r="B1428" s="597" t="s">
        <v>18421</v>
      </c>
      <c r="C1428" s="597" t="s">
        <v>18436</v>
      </c>
      <c r="D1428" s="597" t="s">
        <v>7708</v>
      </c>
    </row>
    <row r="1429" spans="1:4">
      <c r="A1429" s="597" t="s">
        <v>11517</v>
      </c>
      <c r="B1429" s="597" t="s">
        <v>18421</v>
      </c>
      <c r="C1429" s="597" t="s">
        <v>18426</v>
      </c>
      <c r="D1429" s="597" t="s">
        <v>12763</v>
      </c>
    </row>
    <row r="1430" spans="1:4">
      <c r="A1430" s="597" t="s">
        <v>19327</v>
      </c>
      <c r="B1430" s="597" t="s">
        <v>18421</v>
      </c>
      <c r="C1430" s="597" t="s">
        <v>16294</v>
      </c>
      <c r="D1430" s="597" t="s">
        <v>10414</v>
      </c>
    </row>
    <row r="1431" spans="1:4">
      <c r="A1431" s="597" t="s">
        <v>19328</v>
      </c>
      <c r="B1431" s="597" t="s">
        <v>18421</v>
      </c>
      <c r="C1431" s="597" t="s">
        <v>18330</v>
      </c>
      <c r="D1431" s="597" t="s">
        <v>2104</v>
      </c>
    </row>
    <row r="1432" spans="1:4">
      <c r="A1432" s="597" t="s">
        <v>19329</v>
      </c>
      <c r="B1432" s="597" t="s">
        <v>18421</v>
      </c>
      <c r="C1432" s="597" t="s">
        <v>16294</v>
      </c>
      <c r="D1432" s="597" t="s">
        <v>4498</v>
      </c>
    </row>
    <row r="1433" spans="1:4">
      <c r="A1433" s="597" t="s">
        <v>4962</v>
      </c>
      <c r="B1433" s="597" t="s">
        <v>18421</v>
      </c>
      <c r="C1433" s="597" t="s">
        <v>18330</v>
      </c>
      <c r="D1433" s="597" t="s">
        <v>2104</v>
      </c>
    </row>
    <row r="1434" spans="1:4">
      <c r="A1434" s="597" t="s">
        <v>19330</v>
      </c>
      <c r="B1434" s="597" t="s">
        <v>18421</v>
      </c>
      <c r="C1434" s="597" t="s">
        <v>8754</v>
      </c>
      <c r="D1434" s="597" t="s">
        <v>18442</v>
      </c>
    </row>
    <row r="1435" spans="1:4">
      <c r="A1435" s="597" t="s">
        <v>16774</v>
      </c>
      <c r="B1435" s="597" t="s">
        <v>18421</v>
      </c>
      <c r="C1435" s="597" t="s">
        <v>3994</v>
      </c>
      <c r="D1435" s="597" t="s">
        <v>4583</v>
      </c>
    </row>
    <row r="1436" spans="1:4">
      <c r="A1436" s="597" t="s">
        <v>4681</v>
      </c>
      <c r="B1436" s="597" t="s">
        <v>18421</v>
      </c>
      <c r="C1436" s="597" t="s">
        <v>9767</v>
      </c>
      <c r="D1436" s="597" t="s">
        <v>12662</v>
      </c>
    </row>
    <row r="1437" spans="1:4">
      <c r="A1437" s="597" t="s">
        <v>870</v>
      </c>
      <c r="B1437" s="597" t="s">
        <v>18421</v>
      </c>
      <c r="C1437" s="597" t="s">
        <v>16294</v>
      </c>
      <c r="D1437" s="597" t="s">
        <v>4498</v>
      </c>
    </row>
    <row r="1438" spans="1:4">
      <c r="A1438" s="597" t="s">
        <v>82</v>
      </c>
      <c r="B1438" s="597" t="s">
        <v>18421</v>
      </c>
      <c r="C1438" s="597" t="s">
        <v>18436</v>
      </c>
      <c r="D1438" s="597" t="s">
        <v>3956</v>
      </c>
    </row>
    <row r="1439" spans="1:4">
      <c r="A1439" s="597" t="s">
        <v>19331</v>
      </c>
      <c r="B1439" s="597" t="s">
        <v>18421</v>
      </c>
      <c r="C1439" s="597" t="s">
        <v>18423</v>
      </c>
      <c r="D1439" s="597" t="s">
        <v>18424</v>
      </c>
    </row>
    <row r="1440" spans="1:4">
      <c r="A1440" s="597" t="s">
        <v>19333</v>
      </c>
      <c r="B1440" s="597" t="s">
        <v>18421</v>
      </c>
      <c r="C1440" s="597" t="s">
        <v>16294</v>
      </c>
      <c r="D1440" s="597" t="s">
        <v>6387</v>
      </c>
    </row>
    <row r="1441" spans="1:4">
      <c r="A1441" s="597" t="s">
        <v>16725</v>
      </c>
      <c r="B1441" s="597" t="s">
        <v>18421</v>
      </c>
      <c r="C1441" s="597" t="s">
        <v>18436</v>
      </c>
      <c r="D1441" s="597" t="s">
        <v>3956</v>
      </c>
    </row>
    <row r="1442" spans="1:4">
      <c r="A1442" s="597" t="s">
        <v>5954</v>
      </c>
      <c r="B1442" s="597" t="s">
        <v>18421</v>
      </c>
      <c r="C1442" s="597" t="s">
        <v>8086</v>
      </c>
      <c r="D1442" s="597" t="s">
        <v>9618</v>
      </c>
    </row>
    <row r="1443" spans="1:4">
      <c r="A1443" s="597" t="s">
        <v>15740</v>
      </c>
      <c r="B1443" s="597" t="s">
        <v>18421</v>
      </c>
      <c r="C1443" s="597" t="s">
        <v>9767</v>
      </c>
      <c r="D1443" s="597" t="s">
        <v>12662</v>
      </c>
    </row>
    <row r="1444" spans="1:4">
      <c r="A1444" s="597" t="s">
        <v>19334</v>
      </c>
      <c r="B1444" s="597" t="s">
        <v>18421</v>
      </c>
      <c r="C1444" s="597" t="s">
        <v>18436</v>
      </c>
      <c r="D1444" s="597" t="s">
        <v>3956</v>
      </c>
    </row>
    <row r="1445" spans="1:4">
      <c r="A1445" s="597" t="s">
        <v>19335</v>
      </c>
      <c r="B1445" s="597" t="s">
        <v>18421</v>
      </c>
      <c r="C1445" s="597" t="s">
        <v>16294</v>
      </c>
      <c r="D1445" s="597" t="s">
        <v>18433</v>
      </c>
    </row>
    <row r="1446" spans="1:4">
      <c r="A1446" s="597" t="s">
        <v>17605</v>
      </c>
      <c r="B1446" s="597" t="s">
        <v>18421</v>
      </c>
      <c r="C1446" s="597" t="s">
        <v>17013</v>
      </c>
      <c r="D1446" s="597" t="s">
        <v>18447</v>
      </c>
    </row>
    <row r="1447" spans="1:4">
      <c r="A1447" s="597" t="s">
        <v>19336</v>
      </c>
      <c r="B1447" s="597" t="s">
        <v>18421</v>
      </c>
      <c r="C1447" s="597" t="s">
        <v>16294</v>
      </c>
      <c r="D1447" s="597" t="s">
        <v>6387</v>
      </c>
    </row>
    <row r="1448" spans="1:4">
      <c r="A1448" s="597" t="s">
        <v>11664</v>
      </c>
      <c r="B1448" s="597" t="s">
        <v>18421</v>
      </c>
      <c r="C1448" s="597" t="s">
        <v>16294</v>
      </c>
      <c r="D1448" s="597" t="s">
        <v>13132</v>
      </c>
    </row>
    <row r="1449" spans="1:4">
      <c r="A1449" s="597" t="s">
        <v>19337</v>
      </c>
      <c r="B1449" s="597" t="s">
        <v>18421</v>
      </c>
      <c r="C1449" s="597" t="s">
        <v>11794</v>
      </c>
      <c r="D1449" s="597" t="s">
        <v>18576</v>
      </c>
    </row>
    <row r="1450" spans="1:4">
      <c r="A1450" s="597" t="s">
        <v>19339</v>
      </c>
      <c r="B1450" s="597" t="s">
        <v>18421</v>
      </c>
      <c r="C1450" s="597" t="s">
        <v>18330</v>
      </c>
      <c r="D1450" s="597" t="s">
        <v>2104</v>
      </c>
    </row>
    <row r="1451" spans="1:4">
      <c r="A1451" s="597" t="s">
        <v>2361</v>
      </c>
      <c r="B1451" s="597" t="s">
        <v>18421</v>
      </c>
      <c r="C1451" s="597" t="s">
        <v>17013</v>
      </c>
      <c r="D1451" s="597" t="s">
        <v>18447</v>
      </c>
    </row>
    <row r="1452" spans="1:4">
      <c r="A1452" s="597" t="s">
        <v>19340</v>
      </c>
      <c r="B1452" s="597" t="s">
        <v>18421</v>
      </c>
      <c r="C1452" s="597" t="s">
        <v>16294</v>
      </c>
      <c r="D1452" s="597" t="s">
        <v>13132</v>
      </c>
    </row>
    <row r="1453" spans="1:4">
      <c r="A1453" s="597" t="s">
        <v>19341</v>
      </c>
      <c r="B1453" s="597" t="s">
        <v>18421</v>
      </c>
      <c r="C1453" s="597" t="s">
        <v>18330</v>
      </c>
      <c r="D1453" s="597" t="s">
        <v>18450</v>
      </c>
    </row>
    <row r="1454" spans="1:4">
      <c r="A1454" s="597" t="s">
        <v>19342</v>
      </c>
      <c r="B1454" s="597" t="s">
        <v>18421</v>
      </c>
      <c r="C1454" s="597" t="s">
        <v>9767</v>
      </c>
      <c r="D1454" s="597" t="s">
        <v>12662</v>
      </c>
    </row>
    <row r="1455" spans="1:4">
      <c r="A1455" s="597" t="s">
        <v>19343</v>
      </c>
      <c r="B1455" s="597" t="s">
        <v>18421</v>
      </c>
      <c r="C1455" s="597" t="s">
        <v>16294</v>
      </c>
      <c r="D1455" s="597" t="s">
        <v>6382</v>
      </c>
    </row>
    <row r="1456" spans="1:4">
      <c r="A1456" s="597" t="s">
        <v>10436</v>
      </c>
      <c r="B1456" s="597" t="s">
        <v>18421</v>
      </c>
      <c r="C1456" s="597" t="s">
        <v>16294</v>
      </c>
      <c r="D1456" s="597" t="s">
        <v>18433</v>
      </c>
    </row>
    <row r="1457" spans="1:4">
      <c r="A1457" s="597" t="s">
        <v>14519</v>
      </c>
      <c r="B1457" s="597" t="s">
        <v>18421</v>
      </c>
      <c r="C1457" s="597" t="s">
        <v>16294</v>
      </c>
      <c r="D1457" s="597" t="s">
        <v>6387</v>
      </c>
    </row>
    <row r="1458" spans="1:4">
      <c r="A1458" s="597" t="s">
        <v>19344</v>
      </c>
      <c r="B1458" s="597" t="s">
        <v>18421</v>
      </c>
      <c r="C1458" s="597" t="s">
        <v>16294</v>
      </c>
      <c r="D1458" s="597" t="s">
        <v>13945</v>
      </c>
    </row>
    <row r="1459" spans="1:4">
      <c r="A1459" s="597" t="s">
        <v>18819</v>
      </c>
      <c r="B1459" s="597" t="s">
        <v>18421</v>
      </c>
      <c r="C1459" s="597" t="s">
        <v>16294</v>
      </c>
      <c r="D1459" s="597" t="s">
        <v>18457</v>
      </c>
    </row>
    <row r="1460" spans="1:4">
      <c r="A1460" s="597" t="s">
        <v>4203</v>
      </c>
      <c r="B1460" s="597" t="s">
        <v>18421</v>
      </c>
      <c r="C1460" s="597" t="s">
        <v>16294</v>
      </c>
      <c r="D1460" s="597" t="s">
        <v>6387</v>
      </c>
    </row>
    <row r="1461" spans="1:4">
      <c r="A1461" s="597" t="s">
        <v>19345</v>
      </c>
      <c r="B1461" s="597" t="s">
        <v>18421</v>
      </c>
      <c r="C1461" s="597" t="s">
        <v>16294</v>
      </c>
      <c r="D1461" s="597" t="s">
        <v>18457</v>
      </c>
    </row>
    <row r="1462" spans="1:4">
      <c r="A1462" s="597" t="s">
        <v>13878</v>
      </c>
      <c r="B1462" s="597" t="s">
        <v>18421</v>
      </c>
      <c r="C1462" s="597" t="s">
        <v>18330</v>
      </c>
      <c r="D1462" s="597" t="s">
        <v>17557</v>
      </c>
    </row>
    <row r="1463" spans="1:4">
      <c r="A1463" s="597" t="s">
        <v>19346</v>
      </c>
      <c r="B1463" s="597" t="s">
        <v>18421</v>
      </c>
      <c r="C1463" s="597" t="s">
        <v>12016</v>
      </c>
      <c r="D1463" s="597" t="s">
        <v>16776</v>
      </c>
    </row>
    <row r="1464" spans="1:4">
      <c r="A1464" s="597" t="s">
        <v>19348</v>
      </c>
      <c r="B1464" s="597" t="s">
        <v>18421</v>
      </c>
      <c r="C1464" s="597" t="s">
        <v>17013</v>
      </c>
      <c r="D1464" s="597" t="s">
        <v>18447</v>
      </c>
    </row>
    <row r="1465" spans="1:4">
      <c r="A1465" s="597" t="s">
        <v>19349</v>
      </c>
      <c r="B1465" s="597" t="s">
        <v>18421</v>
      </c>
      <c r="C1465" s="597" t="s">
        <v>9767</v>
      </c>
      <c r="D1465" s="597" t="s">
        <v>15267</v>
      </c>
    </row>
    <row r="1466" spans="1:4">
      <c r="A1466" s="597" t="s">
        <v>3402</v>
      </c>
      <c r="B1466" s="597" t="s">
        <v>18421</v>
      </c>
      <c r="C1466" s="597" t="s">
        <v>16294</v>
      </c>
      <c r="D1466" s="597" t="s">
        <v>6387</v>
      </c>
    </row>
    <row r="1467" spans="1:4">
      <c r="A1467" s="597" t="s">
        <v>19350</v>
      </c>
      <c r="B1467" s="597" t="s">
        <v>18421</v>
      </c>
      <c r="C1467" s="597" t="s">
        <v>17013</v>
      </c>
      <c r="D1467" s="597" t="s">
        <v>18447</v>
      </c>
    </row>
    <row r="1468" spans="1:4">
      <c r="A1468" s="597" t="s">
        <v>18932</v>
      </c>
      <c r="B1468" s="597" t="s">
        <v>18421</v>
      </c>
      <c r="C1468" s="597" t="s">
        <v>11794</v>
      </c>
      <c r="D1468" s="597" t="s">
        <v>18576</v>
      </c>
    </row>
    <row r="1469" spans="1:4">
      <c r="A1469" s="597" t="s">
        <v>18254</v>
      </c>
      <c r="B1469" s="597" t="s">
        <v>18421</v>
      </c>
      <c r="C1469" s="597" t="s">
        <v>9767</v>
      </c>
      <c r="D1469" s="597" t="s">
        <v>12662</v>
      </c>
    </row>
    <row r="1470" spans="1:4">
      <c r="A1470" s="597" t="s">
        <v>10932</v>
      </c>
      <c r="B1470" s="597" t="s">
        <v>18421</v>
      </c>
      <c r="C1470" s="597" t="s">
        <v>18330</v>
      </c>
      <c r="D1470" s="597" t="s">
        <v>17557</v>
      </c>
    </row>
    <row r="1471" spans="1:4">
      <c r="A1471" s="597" t="s">
        <v>17754</v>
      </c>
      <c r="B1471" s="597" t="s">
        <v>18421</v>
      </c>
      <c r="C1471" s="597" t="s">
        <v>18423</v>
      </c>
      <c r="D1471" s="597" t="s">
        <v>18136</v>
      </c>
    </row>
    <row r="1472" spans="1:4">
      <c r="A1472" s="597" t="s">
        <v>19351</v>
      </c>
      <c r="B1472" s="597" t="s">
        <v>18421</v>
      </c>
      <c r="C1472" s="597" t="s">
        <v>16294</v>
      </c>
      <c r="D1472" s="597" t="s">
        <v>4498</v>
      </c>
    </row>
    <row r="1473" spans="1:4">
      <c r="A1473" s="597" t="s">
        <v>17382</v>
      </c>
      <c r="B1473" s="597" t="s">
        <v>18421</v>
      </c>
      <c r="C1473" s="597" t="s">
        <v>16294</v>
      </c>
      <c r="D1473" s="597" t="s">
        <v>4498</v>
      </c>
    </row>
    <row r="1474" spans="1:4">
      <c r="A1474" s="597" t="s">
        <v>11325</v>
      </c>
      <c r="B1474" s="597" t="s">
        <v>18421</v>
      </c>
      <c r="C1474" s="597" t="s">
        <v>16294</v>
      </c>
      <c r="D1474" s="597" t="s">
        <v>10414</v>
      </c>
    </row>
    <row r="1475" spans="1:4">
      <c r="A1475" s="597" t="s">
        <v>19352</v>
      </c>
      <c r="B1475" s="597" t="s">
        <v>18421</v>
      </c>
      <c r="C1475" s="597" t="s">
        <v>9767</v>
      </c>
      <c r="D1475" s="597" t="s">
        <v>15267</v>
      </c>
    </row>
    <row r="1476" spans="1:4">
      <c r="A1476" s="597" t="s">
        <v>19353</v>
      </c>
      <c r="B1476" s="597" t="s">
        <v>18421</v>
      </c>
      <c r="C1476" s="597" t="s">
        <v>8086</v>
      </c>
      <c r="D1476" s="597" t="s">
        <v>18516</v>
      </c>
    </row>
    <row r="1477" spans="1:4">
      <c r="A1477" s="597" t="s">
        <v>19354</v>
      </c>
      <c r="B1477" s="597" t="s">
        <v>18421</v>
      </c>
      <c r="C1477" s="597" t="s">
        <v>18423</v>
      </c>
      <c r="D1477" s="597" t="s">
        <v>18505</v>
      </c>
    </row>
    <row r="1478" spans="1:4">
      <c r="A1478" s="597" t="s">
        <v>19355</v>
      </c>
      <c r="B1478" s="597" t="s">
        <v>18421</v>
      </c>
      <c r="C1478" s="597" t="s">
        <v>8086</v>
      </c>
      <c r="D1478" s="597" t="s">
        <v>9618</v>
      </c>
    </row>
    <row r="1479" spans="1:4">
      <c r="A1479" s="597" t="s">
        <v>13217</v>
      </c>
      <c r="B1479" s="597" t="s">
        <v>18421</v>
      </c>
      <c r="C1479" s="597" t="s">
        <v>18423</v>
      </c>
      <c r="D1479" s="597" t="s">
        <v>18505</v>
      </c>
    </row>
    <row r="1480" spans="1:4">
      <c r="A1480" s="597" t="s">
        <v>19356</v>
      </c>
      <c r="B1480" s="597" t="s">
        <v>18421</v>
      </c>
      <c r="C1480" s="597" t="s">
        <v>16294</v>
      </c>
      <c r="D1480" s="597" t="s">
        <v>18433</v>
      </c>
    </row>
    <row r="1481" spans="1:4">
      <c r="A1481" s="597" t="s">
        <v>17310</v>
      </c>
      <c r="B1481" s="597" t="s">
        <v>18421</v>
      </c>
      <c r="C1481" s="597" t="s">
        <v>18423</v>
      </c>
      <c r="D1481" s="597" t="s">
        <v>18136</v>
      </c>
    </row>
    <row r="1482" spans="1:4">
      <c r="A1482" s="597" t="s">
        <v>19357</v>
      </c>
      <c r="B1482" s="597" t="s">
        <v>18421</v>
      </c>
      <c r="C1482" s="597" t="s">
        <v>18436</v>
      </c>
      <c r="D1482" s="597" t="s">
        <v>3956</v>
      </c>
    </row>
    <row r="1483" spans="1:4">
      <c r="A1483" s="597" t="s">
        <v>16541</v>
      </c>
      <c r="B1483" s="597" t="s">
        <v>18421</v>
      </c>
      <c r="C1483" s="597" t="s">
        <v>16294</v>
      </c>
      <c r="D1483" s="597" t="s">
        <v>13132</v>
      </c>
    </row>
    <row r="1484" spans="1:4">
      <c r="A1484" s="597" t="s">
        <v>19358</v>
      </c>
      <c r="B1484" s="597" t="s">
        <v>18421</v>
      </c>
      <c r="C1484" s="597" t="s">
        <v>9767</v>
      </c>
      <c r="D1484" s="597" t="s">
        <v>12662</v>
      </c>
    </row>
    <row r="1485" spans="1:4">
      <c r="A1485" s="597" t="s">
        <v>7753</v>
      </c>
      <c r="B1485" s="597" t="s">
        <v>18421</v>
      </c>
      <c r="C1485" s="597" t="s">
        <v>16294</v>
      </c>
      <c r="D1485" s="597" t="s">
        <v>4702</v>
      </c>
    </row>
    <row r="1486" spans="1:4">
      <c r="A1486" s="597" t="s">
        <v>19359</v>
      </c>
      <c r="B1486" s="597" t="s">
        <v>18421</v>
      </c>
      <c r="C1486" s="597" t="s">
        <v>9767</v>
      </c>
      <c r="D1486" s="597" t="s">
        <v>12866</v>
      </c>
    </row>
    <row r="1487" spans="1:4">
      <c r="A1487" s="597" t="s">
        <v>19361</v>
      </c>
      <c r="B1487" s="597" t="s">
        <v>18421</v>
      </c>
      <c r="C1487" s="597" t="s">
        <v>16294</v>
      </c>
      <c r="D1487" s="597" t="s">
        <v>4498</v>
      </c>
    </row>
    <row r="1488" spans="1:4">
      <c r="A1488" s="597" t="s">
        <v>9043</v>
      </c>
      <c r="B1488" s="597" t="s">
        <v>18421</v>
      </c>
      <c r="C1488" s="597" t="s">
        <v>18330</v>
      </c>
      <c r="D1488" s="597" t="s">
        <v>2104</v>
      </c>
    </row>
    <row r="1489" spans="1:4">
      <c r="A1489" s="597" t="s">
        <v>19362</v>
      </c>
      <c r="B1489" s="597" t="s">
        <v>18421</v>
      </c>
      <c r="C1489" s="597" t="s">
        <v>18426</v>
      </c>
      <c r="D1489" s="597" t="s">
        <v>16434</v>
      </c>
    </row>
    <row r="1490" spans="1:4">
      <c r="A1490" s="597" t="s">
        <v>19363</v>
      </c>
      <c r="B1490" s="597" t="s">
        <v>18421</v>
      </c>
      <c r="C1490" s="597" t="s">
        <v>18426</v>
      </c>
      <c r="D1490" s="597" t="s">
        <v>12763</v>
      </c>
    </row>
    <row r="1491" spans="1:4">
      <c r="A1491" s="597" t="s">
        <v>3749</v>
      </c>
      <c r="B1491" s="597" t="s">
        <v>18421</v>
      </c>
      <c r="C1491" s="597" t="s">
        <v>11794</v>
      </c>
      <c r="D1491" s="597" t="s">
        <v>17046</v>
      </c>
    </row>
    <row r="1492" spans="1:4">
      <c r="A1492" s="597" t="s">
        <v>19364</v>
      </c>
      <c r="B1492" s="597" t="s">
        <v>18421</v>
      </c>
      <c r="C1492" s="597" t="s">
        <v>16294</v>
      </c>
      <c r="D1492" s="597" t="s">
        <v>18433</v>
      </c>
    </row>
    <row r="1493" spans="1:4">
      <c r="A1493" s="597" t="s">
        <v>15999</v>
      </c>
      <c r="B1493" s="597" t="s">
        <v>18421</v>
      </c>
      <c r="C1493" s="597" t="s">
        <v>9767</v>
      </c>
      <c r="D1493" s="597" t="s">
        <v>12662</v>
      </c>
    </row>
    <row r="1494" spans="1:4">
      <c r="A1494" s="597" t="s">
        <v>5207</v>
      </c>
      <c r="B1494" s="597" t="s">
        <v>18421</v>
      </c>
      <c r="C1494" s="597" t="s">
        <v>8086</v>
      </c>
      <c r="D1494" s="597" t="s">
        <v>9618</v>
      </c>
    </row>
    <row r="1495" spans="1:4">
      <c r="A1495" s="597" t="s">
        <v>19365</v>
      </c>
      <c r="B1495" s="597" t="s">
        <v>18421</v>
      </c>
      <c r="C1495" s="597" t="s">
        <v>16294</v>
      </c>
      <c r="D1495" s="597" t="s">
        <v>18457</v>
      </c>
    </row>
    <row r="1496" spans="1:4">
      <c r="A1496" s="597" t="s">
        <v>11611</v>
      </c>
      <c r="B1496" s="597" t="s">
        <v>18421</v>
      </c>
      <c r="C1496" s="597" t="s">
        <v>16294</v>
      </c>
      <c r="D1496" s="597" t="s">
        <v>4498</v>
      </c>
    </row>
    <row r="1497" spans="1:4">
      <c r="A1497" s="597" t="s">
        <v>19366</v>
      </c>
      <c r="B1497" s="597" t="s">
        <v>18421</v>
      </c>
      <c r="C1497" s="597" t="s">
        <v>12016</v>
      </c>
      <c r="D1497" s="597" t="s">
        <v>10414</v>
      </c>
    </row>
    <row r="1498" spans="1:4">
      <c r="A1498" s="597" t="s">
        <v>19368</v>
      </c>
      <c r="B1498" s="597" t="s">
        <v>18421</v>
      </c>
      <c r="C1498" s="597" t="s">
        <v>16294</v>
      </c>
      <c r="D1498" s="597" t="s">
        <v>6387</v>
      </c>
    </row>
    <row r="1499" spans="1:4">
      <c r="A1499" s="597" t="s">
        <v>8114</v>
      </c>
      <c r="B1499" s="597" t="s">
        <v>18421</v>
      </c>
      <c r="C1499" s="597" t="s">
        <v>9767</v>
      </c>
      <c r="D1499" s="597" t="s">
        <v>12866</v>
      </c>
    </row>
    <row r="1500" spans="1:4">
      <c r="A1500" s="597" t="s">
        <v>246</v>
      </c>
      <c r="B1500" s="597" t="s">
        <v>18421</v>
      </c>
      <c r="C1500" s="597" t="s">
        <v>16294</v>
      </c>
      <c r="D1500" s="597" t="s">
        <v>18433</v>
      </c>
    </row>
    <row r="1501" spans="1:4">
      <c r="A1501" s="597" t="s">
        <v>2189</v>
      </c>
      <c r="B1501" s="597" t="s">
        <v>18421</v>
      </c>
      <c r="C1501" s="597" t="s">
        <v>18436</v>
      </c>
      <c r="D1501" s="597" t="s">
        <v>18462</v>
      </c>
    </row>
    <row r="1502" spans="1:4">
      <c r="A1502" s="597" t="s">
        <v>3409</v>
      </c>
      <c r="B1502" s="597" t="s">
        <v>18421</v>
      </c>
      <c r="C1502" s="597" t="s">
        <v>16294</v>
      </c>
      <c r="D1502" s="597" t="s">
        <v>6387</v>
      </c>
    </row>
    <row r="1503" spans="1:4">
      <c r="A1503" s="597" t="s">
        <v>19369</v>
      </c>
      <c r="B1503" s="597" t="s">
        <v>18421</v>
      </c>
      <c r="C1503" s="597" t="s">
        <v>16294</v>
      </c>
      <c r="D1503" s="597" t="s">
        <v>6387</v>
      </c>
    </row>
    <row r="1504" spans="1:4">
      <c r="A1504" s="597" t="s">
        <v>19370</v>
      </c>
      <c r="B1504" s="597" t="s">
        <v>18421</v>
      </c>
      <c r="C1504" s="597" t="s">
        <v>16294</v>
      </c>
      <c r="D1504" s="597" t="s">
        <v>18433</v>
      </c>
    </row>
    <row r="1505" spans="1:4">
      <c r="A1505" s="597" t="s">
        <v>19372</v>
      </c>
      <c r="B1505" s="597" t="s">
        <v>18421</v>
      </c>
      <c r="C1505" s="597" t="s">
        <v>18330</v>
      </c>
      <c r="D1505" s="597" t="s">
        <v>17557</v>
      </c>
    </row>
    <row r="1506" spans="1:4">
      <c r="A1506" s="597" t="s">
        <v>2936</v>
      </c>
      <c r="B1506" s="597" t="s">
        <v>18421</v>
      </c>
      <c r="C1506" s="597" t="s">
        <v>18330</v>
      </c>
      <c r="D1506" s="597" t="s">
        <v>18450</v>
      </c>
    </row>
    <row r="1507" spans="1:4">
      <c r="A1507" s="597" t="s">
        <v>15803</v>
      </c>
      <c r="B1507" s="597" t="s">
        <v>18421</v>
      </c>
      <c r="C1507" s="597" t="s">
        <v>18330</v>
      </c>
      <c r="D1507" s="597" t="s">
        <v>10414</v>
      </c>
    </row>
    <row r="1508" spans="1:4">
      <c r="A1508" s="597" t="s">
        <v>19373</v>
      </c>
      <c r="B1508" s="597" t="s">
        <v>18421</v>
      </c>
      <c r="C1508" s="597" t="s">
        <v>16294</v>
      </c>
      <c r="D1508" s="597" t="s">
        <v>13132</v>
      </c>
    </row>
    <row r="1509" spans="1:4">
      <c r="A1509" s="597" t="s">
        <v>10639</v>
      </c>
      <c r="B1509" s="597" t="s">
        <v>18421</v>
      </c>
      <c r="C1509" s="597" t="s">
        <v>11794</v>
      </c>
      <c r="D1509" s="597" t="s">
        <v>17046</v>
      </c>
    </row>
    <row r="1510" spans="1:4">
      <c r="A1510" s="597" t="s">
        <v>19374</v>
      </c>
      <c r="B1510" s="597" t="s">
        <v>18421</v>
      </c>
      <c r="C1510" s="597" t="s">
        <v>18436</v>
      </c>
      <c r="D1510" s="597" t="s">
        <v>18462</v>
      </c>
    </row>
    <row r="1511" spans="1:4">
      <c r="A1511" s="597" t="s">
        <v>12341</v>
      </c>
      <c r="B1511" s="597" t="s">
        <v>18421</v>
      </c>
      <c r="C1511" s="597" t="s">
        <v>8086</v>
      </c>
      <c r="D1511" s="597" t="s">
        <v>18535</v>
      </c>
    </row>
    <row r="1512" spans="1:4">
      <c r="A1512" s="597" t="s">
        <v>19376</v>
      </c>
      <c r="B1512" s="597" t="s">
        <v>18421</v>
      </c>
      <c r="C1512" s="597" t="s">
        <v>16294</v>
      </c>
      <c r="D1512" s="597" t="s">
        <v>4498</v>
      </c>
    </row>
    <row r="1513" spans="1:4">
      <c r="A1513" s="597" t="s">
        <v>19377</v>
      </c>
      <c r="B1513" s="597" t="s">
        <v>18421</v>
      </c>
      <c r="C1513" s="597" t="s">
        <v>9767</v>
      </c>
      <c r="D1513" s="597" t="s">
        <v>12662</v>
      </c>
    </row>
    <row r="1514" spans="1:4">
      <c r="A1514" s="597" t="s">
        <v>19378</v>
      </c>
      <c r="B1514" s="597" t="s">
        <v>18421</v>
      </c>
      <c r="C1514" s="597" t="s">
        <v>18436</v>
      </c>
      <c r="D1514" s="597" t="s">
        <v>3956</v>
      </c>
    </row>
    <row r="1515" spans="1:4">
      <c r="A1515" s="597" t="s">
        <v>19379</v>
      </c>
      <c r="B1515" s="597" t="s">
        <v>18421</v>
      </c>
      <c r="C1515" s="597" t="s">
        <v>9767</v>
      </c>
      <c r="D1515" s="597" t="s">
        <v>10414</v>
      </c>
    </row>
    <row r="1516" spans="1:4">
      <c r="A1516" s="597" t="s">
        <v>19380</v>
      </c>
      <c r="B1516" s="597" t="s">
        <v>18421</v>
      </c>
      <c r="C1516" s="597" t="s">
        <v>16294</v>
      </c>
      <c r="D1516" s="597" t="s">
        <v>4498</v>
      </c>
    </row>
    <row r="1517" spans="1:4">
      <c r="A1517" s="597" t="s">
        <v>19381</v>
      </c>
      <c r="B1517" s="597" t="s">
        <v>18421</v>
      </c>
      <c r="C1517" s="597" t="s">
        <v>18426</v>
      </c>
      <c r="D1517" s="597" t="s">
        <v>18427</v>
      </c>
    </row>
    <row r="1518" spans="1:4">
      <c r="A1518" s="597" t="s">
        <v>19382</v>
      </c>
      <c r="B1518" s="597" t="s">
        <v>18421</v>
      </c>
      <c r="C1518" s="597" t="s">
        <v>16294</v>
      </c>
      <c r="D1518" s="597" t="s">
        <v>18433</v>
      </c>
    </row>
    <row r="1519" spans="1:4">
      <c r="A1519" s="597" t="s">
        <v>19383</v>
      </c>
      <c r="B1519" s="597" t="s">
        <v>18421</v>
      </c>
      <c r="C1519" s="597" t="s">
        <v>16294</v>
      </c>
      <c r="D1519" s="597" t="s">
        <v>4702</v>
      </c>
    </row>
    <row r="1520" spans="1:4">
      <c r="A1520" s="597" t="s">
        <v>15505</v>
      </c>
      <c r="B1520" s="597" t="s">
        <v>18421</v>
      </c>
      <c r="C1520" s="597" t="s">
        <v>16294</v>
      </c>
      <c r="D1520" s="597" t="s">
        <v>4498</v>
      </c>
    </row>
    <row r="1521" spans="1:4">
      <c r="A1521" s="597" t="s">
        <v>19384</v>
      </c>
      <c r="B1521" s="597" t="s">
        <v>18421</v>
      </c>
      <c r="C1521" s="597" t="s">
        <v>16294</v>
      </c>
      <c r="D1521" s="597" t="s">
        <v>4498</v>
      </c>
    </row>
    <row r="1522" spans="1:4">
      <c r="A1522" s="597" t="s">
        <v>19385</v>
      </c>
      <c r="B1522" s="597" t="s">
        <v>18421</v>
      </c>
      <c r="C1522" s="597" t="s">
        <v>16294</v>
      </c>
      <c r="D1522" s="597" t="s">
        <v>13132</v>
      </c>
    </row>
    <row r="1523" spans="1:4">
      <c r="A1523" s="597" t="s">
        <v>19386</v>
      </c>
      <c r="B1523" s="597" t="s">
        <v>18421</v>
      </c>
      <c r="C1523" s="597" t="s">
        <v>18436</v>
      </c>
      <c r="D1523" s="597" t="s">
        <v>3956</v>
      </c>
    </row>
    <row r="1524" spans="1:4">
      <c r="A1524" s="597" t="s">
        <v>19388</v>
      </c>
      <c r="B1524" s="597" t="s">
        <v>18421</v>
      </c>
      <c r="C1524" s="597" t="s">
        <v>9767</v>
      </c>
      <c r="D1524" s="597" t="s">
        <v>15267</v>
      </c>
    </row>
    <row r="1525" spans="1:4">
      <c r="A1525" s="597" t="s">
        <v>19389</v>
      </c>
      <c r="B1525" s="597" t="s">
        <v>18421</v>
      </c>
      <c r="C1525" s="597" t="s">
        <v>16294</v>
      </c>
      <c r="D1525" s="597" t="s">
        <v>18433</v>
      </c>
    </row>
    <row r="1526" spans="1:4">
      <c r="A1526" s="597" t="s">
        <v>19390</v>
      </c>
      <c r="B1526" s="597" t="s">
        <v>18421</v>
      </c>
      <c r="C1526" s="597" t="s">
        <v>18436</v>
      </c>
      <c r="D1526" s="597" t="s">
        <v>14531</v>
      </c>
    </row>
    <row r="1527" spans="1:4">
      <c r="A1527" s="597" t="s">
        <v>19391</v>
      </c>
      <c r="B1527" s="597" t="s">
        <v>18421</v>
      </c>
      <c r="C1527" s="597" t="s">
        <v>16294</v>
      </c>
      <c r="D1527" s="597" t="s">
        <v>6387</v>
      </c>
    </row>
    <row r="1528" spans="1:4">
      <c r="A1528" s="597" t="s">
        <v>19392</v>
      </c>
      <c r="B1528" s="597" t="s">
        <v>18421</v>
      </c>
      <c r="C1528" s="597" t="s">
        <v>9767</v>
      </c>
      <c r="D1528" s="597" t="s">
        <v>15267</v>
      </c>
    </row>
    <row r="1529" spans="1:4">
      <c r="A1529" s="597" t="s">
        <v>19393</v>
      </c>
      <c r="B1529" s="597" t="s">
        <v>18421</v>
      </c>
      <c r="C1529" s="597" t="s">
        <v>16294</v>
      </c>
      <c r="D1529" s="597" t="s">
        <v>4498</v>
      </c>
    </row>
    <row r="1530" spans="1:4">
      <c r="A1530" s="597" t="s">
        <v>19395</v>
      </c>
      <c r="B1530" s="597" t="s">
        <v>18421</v>
      </c>
      <c r="C1530" s="597" t="s">
        <v>18436</v>
      </c>
      <c r="D1530" s="597" t="s">
        <v>3956</v>
      </c>
    </row>
    <row r="1531" spans="1:4">
      <c r="A1531" s="597" t="s">
        <v>19396</v>
      </c>
      <c r="B1531" s="597" t="s">
        <v>18421</v>
      </c>
      <c r="C1531" s="597" t="s">
        <v>18436</v>
      </c>
      <c r="D1531" s="597" t="s">
        <v>3956</v>
      </c>
    </row>
    <row r="1532" spans="1:4">
      <c r="A1532" s="597" t="s">
        <v>10021</v>
      </c>
      <c r="B1532" s="597" t="s">
        <v>18421</v>
      </c>
      <c r="C1532" s="597" t="s">
        <v>18436</v>
      </c>
      <c r="D1532" s="597" t="s">
        <v>18462</v>
      </c>
    </row>
    <row r="1533" spans="1:4">
      <c r="A1533" s="597" t="s">
        <v>19398</v>
      </c>
      <c r="B1533" s="597" t="s">
        <v>18421</v>
      </c>
      <c r="C1533" s="597" t="s">
        <v>18436</v>
      </c>
      <c r="D1533" s="597" t="s">
        <v>3956</v>
      </c>
    </row>
    <row r="1534" spans="1:4">
      <c r="A1534" s="597" t="s">
        <v>19400</v>
      </c>
      <c r="B1534" s="597" t="s">
        <v>18421</v>
      </c>
      <c r="C1534" s="597" t="s">
        <v>18436</v>
      </c>
      <c r="D1534" s="597" t="s">
        <v>18725</v>
      </c>
    </row>
    <row r="1535" spans="1:4">
      <c r="A1535" s="597" t="s">
        <v>5351</v>
      </c>
      <c r="B1535" s="597" t="s">
        <v>18421</v>
      </c>
      <c r="C1535" s="597" t="s">
        <v>17013</v>
      </c>
      <c r="D1535" s="597" t="s">
        <v>18447</v>
      </c>
    </row>
    <row r="1536" spans="1:4">
      <c r="A1536" s="597" t="s">
        <v>19401</v>
      </c>
      <c r="B1536" s="597" t="s">
        <v>18421</v>
      </c>
      <c r="C1536" s="597" t="s">
        <v>18436</v>
      </c>
      <c r="D1536" s="597" t="s">
        <v>14531</v>
      </c>
    </row>
    <row r="1537" spans="1:4">
      <c r="A1537" s="597" t="s">
        <v>6254</v>
      </c>
      <c r="B1537" s="597" t="s">
        <v>18421</v>
      </c>
      <c r="C1537" s="597" t="s">
        <v>16294</v>
      </c>
      <c r="D1537" s="597" t="s">
        <v>18457</v>
      </c>
    </row>
    <row r="1538" spans="1:4">
      <c r="A1538" s="597" t="s">
        <v>19402</v>
      </c>
      <c r="B1538" s="597" t="s">
        <v>18421</v>
      </c>
      <c r="C1538" s="597" t="s">
        <v>16294</v>
      </c>
      <c r="D1538" s="597" t="s">
        <v>13132</v>
      </c>
    </row>
    <row r="1539" spans="1:4">
      <c r="A1539" s="597" t="s">
        <v>19403</v>
      </c>
      <c r="B1539" s="597" t="s">
        <v>18421</v>
      </c>
      <c r="C1539" s="597" t="s">
        <v>11794</v>
      </c>
      <c r="D1539" s="597" t="s">
        <v>11796</v>
      </c>
    </row>
    <row r="1540" spans="1:4">
      <c r="A1540" s="597" t="s">
        <v>4585</v>
      </c>
      <c r="B1540" s="597" t="s">
        <v>18421</v>
      </c>
      <c r="C1540" s="597" t="s">
        <v>16294</v>
      </c>
      <c r="D1540" s="597" t="s">
        <v>18457</v>
      </c>
    </row>
    <row r="1541" spans="1:4">
      <c r="A1541" s="597" t="s">
        <v>19405</v>
      </c>
      <c r="B1541" s="597" t="s">
        <v>18421</v>
      </c>
      <c r="C1541" s="597" t="s">
        <v>16294</v>
      </c>
      <c r="D1541" s="597" t="s">
        <v>6387</v>
      </c>
    </row>
    <row r="1542" spans="1:4">
      <c r="A1542" s="597" t="s">
        <v>16811</v>
      </c>
      <c r="B1542" s="597" t="s">
        <v>18421</v>
      </c>
      <c r="C1542" s="597" t="s">
        <v>9767</v>
      </c>
      <c r="D1542" s="597" t="s">
        <v>15267</v>
      </c>
    </row>
    <row r="1543" spans="1:4">
      <c r="A1543" s="597" t="s">
        <v>10647</v>
      </c>
      <c r="B1543" s="597" t="s">
        <v>18421</v>
      </c>
      <c r="C1543" s="597" t="s">
        <v>18330</v>
      </c>
      <c r="D1543" s="597" t="s">
        <v>10414</v>
      </c>
    </row>
    <row r="1544" spans="1:4">
      <c r="A1544" s="597" t="s">
        <v>11539</v>
      </c>
      <c r="B1544" s="597" t="s">
        <v>18421</v>
      </c>
      <c r="C1544" s="597" t="s">
        <v>3994</v>
      </c>
      <c r="D1544" s="597" t="s">
        <v>15858</v>
      </c>
    </row>
    <row r="1545" spans="1:4">
      <c r="A1545" s="597" t="s">
        <v>17415</v>
      </c>
      <c r="B1545" s="597" t="s">
        <v>18421</v>
      </c>
      <c r="C1545" s="597" t="s">
        <v>18426</v>
      </c>
      <c r="D1545" s="597" t="s">
        <v>12763</v>
      </c>
    </row>
    <row r="1546" spans="1:4">
      <c r="A1546" s="597" t="s">
        <v>8014</v>
      </c>
      <c r="B1546" s="597" t="s">
        <v>18421</v>
      </c>
      <c r="C1546" s="597" t="s">
        <v>16294</v>
      </c>
      <c r="D1546" s="597" t="s">
        <v>13132</v>
      </c>
    </row>
    <row r="1547" spans="1:4">
      <c r="A1547" s="597" t="s">
        <v>13319</v>
      </c>
      <c r="B1547" s="597" t="s">
        <v>18421</v>
      </c>
      <c r="C1547" s="597" t="s">
        <v>16294</v>
      </c>
      <c r="D1547" s="597" t="s">
        <v>10414</v>
      </c>
    </row>
    <row r="1548" spans="1:4">
      <c r="A1548" s="597" t="s">
        <v>19407</v>
      </c>
      <c r="B1548" s="597" t="s">
        <v>18421</v>
      </c>
      <c r="C1548" s="597" t="s">
        <v>9767</v>
      </c>
      <c r="D1548" s="597" t="s">
        <v>12866</v>
      </c>
    </row>
    <row r="1549" spans="1:4">
      <c r="A1549" s="597" t="s">
        <v>19408</v>
      </c>
      <c r="B1549" s="597" t="s">
        <v>18421</v>
      </c>
      <c r="C1549" s="597" t="s">
        <v>8086</v>
      </c>
      <c r="D1549" s="597" t="s">
        <v>18466</v>
      </c>
    </row>
    <row r="1550" spans="1:4">
      <c r="A1550" s="597" t="s">
        <v>16270</v>
      </c>
      <c r="B1550" s="597" t="s">
        <v>18421</v>
      </c>
      <c r="C1550" s="597" t="s">
        <v>18436</v>
      </c>
      <c r="D1550" s="597" t="s">
        <v>7708</v>
      </c>
    </row>
    <row r="1551" spans="1:4">
      <c r="A1551" s="597" t="s">
        <v>19410</v>
      </c>
      <c r="B1551" s="597" t="s">
        <v>18421</v>
      </c>
      <c r="C1551" s="597" t="s">
        <v>18423</v>
      </c>
      <c r="D1551" s="597" t="s">
        <v>18136</v>
      </c>
    </row>
    <row r="1552" spans="1:4">
      <c r="A1552" s="597" t="s">
        <v>19411</v>
      </c>
      <c r="B1552" s="597" t="s">
        <v>18421</v>
      </c>
      <c r="C1552" s="597" t="s">
        <v>18436</v>
      </c>
      <c r="D1552" s="597" t="s">
        <v>3956</v>
      </c>
    </row>
    <row r="1553" spans="1:4">
      <c r="A1553" s="597" t="s">
        <v>7096</v>
      </c>
      <c r="B1553" s="597" t="s">
        <v>18421</v>
      </c>
      <c r="C1553" s="597" t="s">
        <v>18426</v>
      </c>
      <c r="D1553" s="597" t="s">
        <v>12763</v>
      </c>
    </row>
    <row r="1554" spans="1:4">
      <c r="A1554" s="597" t="s">
        <v>19412</v>
      </c>
      <c r="B1554" s="597" t="s">
        <v>18421</v>
      </c>
      <c r="C1554" s="597" t="s">
        <v>18436</v>
      </c>
      <c r="D1554" s="597" t="s">
        <v>3956</v>
      </c>
    </row>
    <row r="1555" spans="1:4">
      <c r="A1555" s="597" t="s">
        <v>12204</v>
      </c>
      <c r="B1555" s="597" t="s">
        <v>18421</v>
      </c>
      <c r="C1555" s="597" t="s">
        <v>16294</v>
      </c>
      <c r="D1555" s="597" t="s">
        <v>18433</v>
      </c>
    </row>
    <row r="1556" spans="1:4">
      <c r="A1556" s="597" t="s">
        <v>19413</v>
      </c>
      <c r="B1556" s="597" t="s">
        <v>18421</v>
      </c>
      <c r="C1556" s="597" t="s">
        <v>16294</v>
      </c>
      <c r="D1556" s="597" t="s">
        <v>13132</v>
      </c>
    </row>
    <row r="1557" spans="1:4">
      <c r="A1557" s="597" t="s">
        <v>15426</v>
      </c>
      <c r="B1557" s="597" t="s">
        <v>18421</v>
      </c>
      <c r="C1557" s="597" t="s">
        <v>18330</v>
      </c>
      <c r="D1557" s="597" t="s">
        <v>17557</v>
      </c>
    </row>
    <row r="1558" spans="1:4">
      <c r="A1558" s="597" t="s">
        <v>19414</v>
      </c>
      <c r="B1558" s="597" t="s">
        <v>18421</v>
      </c>
      <c r="C1558" s="597" t="s">
        <v>9767</v>
      </c>
      <c r="D1558" s="597" t="s">
        <v>12866</v>
      </c>
    </row>
    <row r="1559" spans="1:4">
      <c r="A1559" s="597" t="s">
        <v>10597</v>
      </c>
      <c r="B1559" s="597" t="s">
        <v>18421</v>
      </c>
      <c r="C1559" s="597" t="s">
        <v>18436</v>
      </c>
      <c r="D1559" s="597" t="s">
        <v>3956</v>
      </c>
    </row>
    <row r="1560" spans="1:4">
      <c r="A1560" s="597" t="s">
        <v>19415</v>
      </c>
      <c r="B1560" s="597" t="s">
        <v>18421</v>
      </c>
      <c r="C1560" s="597" t="s">
        <v>18330</v>
      </c>
      <c r="D1560" s="597" t="s">
        <v>17557</v>
      </c>
    </row>
    <row r="1561" spans="1:4">
      <c r="A1561" s="597" t="s">
        <v>12546</v>
      </c>
      <c r="B1561" s="597" t="s">
        <v>18421</v>
      </c>
      <c r="C1561" s="597" t="s">
        <v>18423</v>
      </c>
      <c r="D1561" s="597" t="s">
        <v>9310</v>
      </c>
    </row>
    <row r="1562" spans="1:4">
      <c r="A1562" s="597" t="s">
        <v>19416</v>
      </c>
      <c r="B1562" s="597" t="s">
        <v>18421</v>
      </c>
      <c r="C1562" s="597" t="s">
        <v>9767</v>
      </c>
      <c r="D1562" s="597" t="s">
        <v>15267</v>
      </c>
    </row>
    <row r="1563" spans="1:4">
      <c r="A1563" s="597" t="s">
        <v>19417</v>
      </c>
      <c r="B1563" s="597" t="s">
        <v>18421</v>
      </c>
      <c r="C1563" s="597" t="s">
        <v>3994</v>
      </c>
      <c r="D1563" s="597" t="s">
        <v>10414</v>
      </c>
    </row>
    <row r="1564" spans="1:4">
      <c r="A1564" s="597" t="s">
        <v>6234</v>
      </c>
      <c r="B1564" s="597" t="s">
        <v>18421</v>
      </c>
      <c r="C1564" s="597" t="s">
        <v>12016</v>
      </c>
      <c r="D1564" s="597" t="s">
        <v>16776</v>
      </c>
    </row>
    <row r="1565" spans="1:4">
      <c r="A1565" s="597" t="s">
        <v>17400</v>
      </c>
      <c r="B1565" s="597" t="s">
        <v>18421</v>
      </c>
      <c r="C1565" s="597" t="s">
        <v>16294</v>
      </c>
      <c r="D1565" s="597" t="s">
        <v>13132</v>
      </c>
    </row>
    <row r="1566" spans="1:4">
      <c r="A1566" s="597" t="s">
        <v>19419</v>
      </c>
      <c r="B1566" s="597" t="s">
        <v>18421</v>
      </c>
      <c r="C1566" s="597" t="s">
        <v>18423</v>
      </c>
      <c r="D1566" s="597" t="s">
        <v>10414</v>
      </c>
    </row>
    <row r="1567" spans="1:4">
      <c r="A1567" s="597" t="s">
        <v>11474</v>
      </c>
      <c r="B1567" s="597" t="s">
        <v>18421</v>
      </c>
      <c r="C1567" s="597" t="s">
        <v>16294</v>
      </c>
      <c r="D1567" s="597" t="s">
        <v>18457</v>
      </c>
    </row>
    <row r="1568" spans="1:4">
      <c r="A1568" s="597" t="s">
        <v>8912</v>
      </c>
      <c r="B1568" s="597" t="s">
        <v>18421</v>
      </c>
      <c r="C1568" s="597" t="s">
        <v>16294</v>
      </c>
      <c r="D1568" s="597" t="s">
        <v>6387</v>
      </c>
    </row>
    <row r="1569" spans="1:4">
      <c r="A1569" s="597" t="s">
        <v>19420</v>
      </c>
      <c r="B1569" s="597" t="s">
        <v>18421</v>
      </c>
      <c r="C1569" s="597" t="s">
        <v>16294</v>
      </c>
      <c r="D1569" s="597" t="s">
        <v>13132</v>
      </c>
    </row>
    <row r="1570" spans="1:4">
      <c r="A1570" s="597" t="s">
        <v>19421</v>
      </c>
      <c r="B1570" s="597" t="s">
        <v>18421</v>
      </c>
      <c r="C1570" s="597" t="s">
        <v>16294</v>
      </c>
      <c r="D1570" s="597" t="s">
        <v>6387</v>
      </c>
    </row>
    <row r="1571" spans="1:4">
      <c r="A1571" s="597" t="s">
        <v>7634</v>
      </c>
      <c r="B1571" s="597" t="s">
        <v>18421</v>
      </c>
      <c r="C1571" s="597" t="s">
        <v>16294</v>
      </c>
      <c r="D1571" s="597" t="s">
        <v>6387</v>
      </c>
    </row>
    <row r="1572" spans="1:4">
      <c r="A1572" s="597" t="s">
        <v>17408</v>
      </c>
      <c r="B1572" s="597" t="s">
        <v>18421</v>
      </c>
      <c r="C1572" s="597" t="s">
        <v>16294</v>
      </c>
      <c r="D1572" s="597" t="s">
        <v>4702</v>
      </c>
    </row>
    <row r="1573" spans="1:4">
      <c r="A1573" s="597" t="s">
        <v>19422</v>
      </c>
      <c r="B1573" s="597" t="s">
        <v>18421</v>
      </c>
      <c r="C1573" s="597" t="s">
        <v>9767</v>
      </c>
      <c r="D1573" s="597" t="s">
        <v>12662</v>
      </c>
    </row>
    <row r="1574" spans="1:4">
      <c r="A1574" s="597" t="s">
        <v>6798</v>
      </c>
      <c r="B1574" s="597" t="s">
        <v>18421</v>
      </c>
      <c r="C1574" s="597" t="s">
        <v>16294</v>
      </c>
      <c r="D1574" s="597" t="s">
        <v>4498</v>
      </c>
    </row>
    <row r="1575" spans="1:4">
      <c r="A1575" s="597" t="s">
        <v>19423</v>
      </c>
      <c r="B1575" s="597" t="s">
        <v>18421</v>
      </c>
      <c r="C1575" s="597" t="s">
        <v>16294</v>
      </c>
      <c r="D1575" s="597" t="s">
        <v>14674</v>
      </c>
    </row>
    <row r="1576" spans="1:4">
      <c r="A1576" s="597" t="s">
        <v>19131</v>
      </c>
      <c r="B1576" s="597" t="s">
        <v>18421</v>
      </c>
      <c r="C1576" s="597" t="s">
        <v>16294</v>
      </c>
      <c r="D1576" s="597" t="s">
        <v>4498</v>
      </c>
    </row>
    <row r="1577" spans="1:4">
      <c r="A1577" s="597" t="s">
        <v>18060</v>
      </c>
      <c r="B1577" s="597" t="s">
        <v>18421</v>
      </c>
      <c r="C1577" s="597" t="s">
        <v>16294</v>
      </c>
      <c r="D1577" s="597" t="s">
        <v>6387</v>
      </c>
    </row>
    <row r="1578" spans="1:4">
      <c r="A1578" s="597" t="s">
        <v>19424</v>
      </c>
      <c r="B1578" s="597" t="s">
        <v>18421</v>
      </c>
      <c r="C1578" s="597" t="s">
        <v>16294</v>
      </c>
      <c r="D1578" s="597" t="s">
        <v>13132</v>
      </c>
    </row>
    <row r="1579" spans="1:4">
      <c r="A1579" s="597" t="s">
        <v>19425</v>
      </c>
      <c r="B1579" s="597" t="s">
        <v>18421</v>
      </c>
      <c r="C1579" s="597" t="s">
        <v>16294</v>
      </c>
      <c r="D1579" s="597" t="s">
        <v>6387</v>
      </c>
    </row>
    <row r="1580" spans="1:4">
      <c r="A1580" s="597" t="s">
        <v>19426</v>
      </c>
      <c r="B1580" s="597" t="s">
        <v>18421</v>
      </c>
      <c r="C1580" s="597" t="s">
        <v>18330</v>
      </c>
      <c r="D1580" s="597" t="s">
        <v>10414</v>
      </c>
    </row>
    <row r="1581" spans="1:4">
      <c r="A1581" s="597" t="s">
        <v>19427</v>
      </c>
      <c r="B1581" s="597" t="s">
        <v>18421</v>
      </c>
      <c r="C1581" s="597" t="s">
        <v>18436</v>
      </c>
      <c r="D1581" s="597" t="s">
        <v>10414</v>
      </c>
    </row>
    <row r="1582" spans="1:4">
      <c r="A1582" s="597" t="s">
        <v>19429</v>
      </c>
      <c r="B1582" s="597" t="s">
        <v>18421</v>
      </c>
      <c r="C1582" s="597" t="s">
        <v>11794</v>
      </c>
      <c r="D1582" s="597" t="s">
        <v>18576</v>
      </c>
    </row>
    <row r="1583" spans="1:4">
      <c r="A1583" s="597" t="s">
        <v>866</v>
      </c>
      <c r="B1583" s="597" t="s">
        <v>18421</v>
      </c>
      <c r="C1583" s="597" t="s">
        <v>18436</v>
      </c>
      <c r="D1583" s="597" t="s">
        <v>16603</v>
      </c>
    </row>
    <row r="1584" spans="1:4">
      <c r="A1584" s="597" t="s">
        <v>6117</v>
      </c>
      <c r="B1584" s="597" t="s">
        <v>18421</v>
      </c>
      <c r="C1584" s="597" t="s">
        <v>9767</v>
      </c>
      <c r="D1584" s="597" t="s">
        <v>12662</v>
      </c>
    </row>
    <row r="1585" spans="1:4">
      <c r="A1585" s="597" t="s">
        <v>15665</v>
      </c>
      <c r="B1585" s="597" t="s">
        <v>18421</v>
      </c>
      <c r="C1585" s="597" t="s">
        <v>16294</v>
      </c>
      <c r="D1585" s="597" t="s">
        <v>13132</v>
      </c>
    </row>
    <row r="1586" spans="1:4">
      <c r="A1586" s="597" t="s">
        <v>15179</v>
      </c>
      <c r="B1586" s="597" t="s">
        <v>18421</v>
      </c>
      <c r="C1586" s="597" t="s">
        <v>16294</v>
      </c>
      <c r="D1586" s="597" t="s">
        <v>6387</v>
      </c>
    </row>
    <row r="1587" spans="1:4">
      <c r="A1587" s="597" t="s">
        <v>9579</v>
      </c>
      <c r="B1587" s="597" t="s">
        <v>18421</v>
      </c>
      <c r="C1587" s="597" t="s">
        <v>16294</v>
      </c>
      <c r="D1587" s="597" t="s">
        <v>6387</v>
      </c>
    </row>
    <row r="1588" spans="1:4">
      <c r="A1588" s="597" t="s">
        <v>6347</v>
      </c>
      <c r="B1588" s="597" t="s">
        <v>18421</v>
      </c>
      <c r="C1588" s="597" t="s">
        <v>9767</v>
      </c>
      <c r="D1588" s="597" t="s">
        <v>12866</v>
      </c>
    </row>
    <row r="1589" spans="1:4">
      <c r="A1589" s="597" t="s">
        <v>19430</v>
      </c>
      <c r="B1589" s="597" t="s">
        <v>3904</v>
      </c>
      <c r="C1589" s="597" t="s">
        <v>3994</v>
      </c>
      <c r="D1589" s="597" t="s">
        <v>16342</v>
      </c>
    </row>
    <row r="1590" spans="1:4">
      <c r="A1590" s="597" t="s">
        <v>1102</v>
      </c>
      <c r="B1590" s="597" t="s">
        <v>18421</v>
      </c>
      <c r="C1590" s="597" t="s">
        <v>16294</v>
      </c>
      <c r="D1590" s="597" t="s">
        <v>6387</v>
      </c>
    </row>
    <row r="1591" spans="1:4">
      <c r="A1591" s="597" t="s">
        <v>19431</v>
      </c>
      <c r="B1591" s="597" t="s">
        <v>3904</v>
      </c>
      <c r="C1591" s="597" t="s">
        <v>3994</v>
      </c>
      <c r="D1591" s="597" t="s">
        <v>16342</v>
      </c>
    </row>
    <row r="1592" spans="1:4">
      <c r="A1592" s="597" t="s">
        <v>384</v>
      </c>
      <c r="B1592" s="597" t="s">
        <v>18421</v>
      </c>
      <c r="C1592" s="597" t="s">
        <v>16294</v>
      </c>
      <c r="D1592" s="597" t="s">
        <v>4498</v>
      </c>
    </row>
    <row r="1593" spans="1:4">
      <c r="A1593" s="597" t="s">
        <v>19432</v>
      </c>
      <c r="B1593" s="597" t="s">
        <v>3904</v>
      </c>
      <c r="C1593" s="597" t="s">
        <v>3994</v>
      </c>
      <c r="D1593" s="597" t="s">
        <v>16342</v>
      </c>
    </row>
    <row r="1594" spans="1:4">
      <c r="A1594" s="597" t="s">
        <v>12139</v>
      </c>
      <c r="B1594" s="597" t="s">
        <v>3904</v>
      </c>
      <c r="C1594" s="597" t="s">
        <v>3994</v>
      </c>
      <c r="D1594" s="597" t="s">
        <v>16342</v>
      </c>
    </row>
    <row r="1595" spans="1:4">
      <c r="A1595" s="597" t="s">
        <v>10970</v>
      </c>
      <c r="B1595" s="597" t="s">
        <v>3904</v>
      </c>
      <c r="C1595" s="597" t="s">
        <v>3994</v>
      </c>
      <c r="D1595" s="597" t="s">
        <v>16342</v>
      </c>
    </row>
    <row r="1596" spans="1:4">
      <c r="A1596" s="597" t="s">
        <v>19433</v>
      </c>
      <c r="B1596" s="597" t="s">
        <v>3904</v>
      </c>
      <c r="C1596" s="597" t="s">
        <v>3994</v>
      </c>
      <c r="D1596" s="597" t="s">
        <v>16342</v>
      </c>
    </row>
    <row r="1597" spans="1:4">
      <c r="A1597" s="597" t="s">
        <v>19434</v>
      </c>
      <c r="B1597" s="597" t="s">
        <v>3904</v>
      </c>
      <c r="C1597" s="597" t="s">
        <v>3994</v>
      </c>
      <c r="D1597" s="597" t="s">
        <v>16342</v>
      </c>
    </row>
    <row r="1598" spans="1:4">
      <c r="A1598" s="597" t="s">
        <v>19436</v>
      </c>
      <c r="B1598" s="597" t="s">
        <v>3904</v>
      </c>
      <c r="C1598" s="597" t="s">
        <v>3994</v>
      </c>
      <c r="D1598" s="597" t="s">
        <v>16342</v>
      </c>
    </row>
    <row r="1599" spans="1:4">
      <c r="A1599" s="597" t="s">
        <v>16256</v>
      </c>
      <c r="B1599" s="597" t="s">
        <v>18421</v>
      </c>
      <c r="C1599" s="597" t="s">
        <v>16294</v>
      </c>
      <c r="D1599" s="597" t="s">
        <v>4498</v>
      </c>
    </row>
    <row r="1600" spans="1:4">
      <c r="A1600" s="597" t="s">
        <v>19437</v>
      </c>
      <c r="B1600" s="597" t="s">
        <v>3904</v>
      </c>
      <c r="C1600" s="597" t="s">
        <v>3994</v>
      </c>
      <c r="D1600" s="597" t="s">
        <v>16342</v>
      </c>
    </row>
    <row r="1601" spans="1:4">
      <c r="A1601" s="597" t="s">
        <v>10179</v>
      </c>
      <c r="B1601" s="597" t="s">
        <v>18421</v>
      </c>
      <c r="C1601" s="597" t="s">
        <v>18436</v>
      </c>
      <c r="D1601" s="597" t="s">
        <v>3956</v>
      </c>
    </row>
    <row r="1602" spans="1:4">
      <c r="A1602" s="597" t="s">
        <v>18503</v>
      </c>
      <c r="B1602" s="597" t="s">
        <v>18421</v>
      </c>
      <c r="C1602" s="597" t="s">
        <v>18330</v>
      </c>
      <c r="D1602" s="597" t="s">
        <v>2104</v>
      </c>
    </row>
    <row r="1603" spans="1:4">
      <c r="A1603" s="597" t="s">
        <v>19438</v>
      </c>
      <c r="B1603" s="597" t="s">
        <v>18421</v>
      </c>
      <c r="C1603" s="597" t="s">
        <v>16294</v>
      </c>
      <c r="D1603" s="597" t="s">
        <v>4498</v>
      </c>
    </row>
    <row r="1604" spans="1:4">
      <c r="A1604" s="597" t="s">
        <v>11281</v>
      </c>
      <c r="B1604" s="597" t="s">
        <v>18421</v>
      </c>
      <c r="C1604" s="597" t="s">
        <v>3994</v>
      </c>
      <c r="D1604" s="597" t="s">
        <v>16442</v>
      </c>
    </row>
    <row r="1605" spans="1:4">
      <c r="A1605" s="597" t="s">
        <v>19439</v>
      </c>
      <c r="B1605" s="597" t="s">
        <v>18421</v>
      </c>
      <c r="C1605" s="597" t="s">
        <v>18330</v>
      </c>
      <c r="D1605" s="597" t="s">
        <v>10414</v>
      </c>
    </row>
    <row r="1606" spans="1:4">
      <c r="A1606" s="597" t="s">
        <v>19440</v>
      </c>
      <c r="B1606" s="597" t="s">
        <v>18421</v>
      </c>
      <c r="C1606" s="597" t="s">
        <v>18423</v>
      </c>
      <c r="D1606" s="597" t="s">
        <v>18424</v>
      </c>
    </row>
    <row r="1607" spans="1:4">
      <c r="A1607" s="597" t="s">
        <v>16674</v>
      </c>
      <c r="B1607" s="597" t="s">
        <v>18421</v>
      </c>
      <c r="C1607" s="597" t="s">
        <v>18436</v>
      </c>
      <c r="D1607" s="597" t="s">
        <v>10414</v>
      </c>
    </row>
    <row r="1608" spans="1:4">
      <c r="A1608" s="597" t="s">
        <v>19441</v>
      </c>
      <c r="B1608" s="597" t="s">
        <v>18421</v>
      </c>
      <c r="C1608" s="597" t="s">
        <v>3994</v>
      </c>
      <c r="D1608" s="597" t="s">
        <v>16442</v>
      </c>
    </row>
    <row r="1609" spans="1:4">
      <c r="A1609" s="597" t="s">
        <v>19442</v>
      </c>
      <c r="B1609" s="597" t="s">
        <v>3904</v>
      </c>
      <c r="C1609" s="597" t="s">
        <v>16294</v>
      </c>
      <c r="D1609" s="597" t="s">
        <v>18457</v>
      </c>
    </row>
    <row r="1610" spans="1:4">
      <c r="A1610" s="597" t="s">
        <v>19445</v>
      </c>
      <c r="B1610" s="597" t="s">
        <v>3904</v>
      </c>
      <c r="C1610" s="597" t="s">
        <v>18436</v>
      </c>
      <c r="D1610" s="597" t="s">
        <v>18462</v>
      </c>
    </row>
    <row r="1611" spans="1:4">
      <c r="A1611" s="597" t="s">
        <v>19446</v>
      </c>
      <c r="B1611" s="597" t="s">
        <v>18421</v>
      </c>
      <c r="C1611" s="597" t="s">
        <v>3994</v>
      </c>
      <c r="D1611" s="597" t="s">
        <v>16342</v>
      </c>
    </row>
    <row r="1612" spans="1:4">
      <c r="A1612" s="597" t="s">
        <v>13882</v>
      </c>
      <c r="B1612" s="597" t="s">
        <v>18421</v>
      </c>
      <c r="C1612" s="597" t="s">
        <v>18426</v>
      </c>
      <c r="D1612" s="597" t="s">
        <v>12763</v>
      </c>
    </row>
    <row r="1613" spans="1:4">
      <c r="A1613" s="597" t="s">
        <v>19447</v>
      </c>
      <c r="B1613" s="597" t="s">
        <v>18421</v>
      </c>
      <c r="C1613" s="597" t="s">
        <v>18423</v>
      </c>
      <c r="D1613" s="597" t="s">
        <v>18424</v>
      </c>
    </row>
    <row r="1614" spans="1:4">
      <c r="A1614" s="597" t="s">
        <v>19448</v>
      </c>
      <c r="B1614" s="597" t="s">
        <v>18421</v>
      </c>
      <c r="C1614" s="597" t="s">
        <v>18436</v>
      </c>
      <c r="D1614" s="597" t="s">
        <v>3956</v>
      </c>
    </row>
    <row r="1615" spans="1:4">
      <c r="A1615" s="597" t="s">
        <v>19449</v>
      </c>
      <c r="B1615" s="597" t="s">
        <v>3904</v>
      </c>
      <c r="C1615" s="597" t="s">
        <v>16294</v>
      </c>
      <c r="D1615" s="597" t="s">
        <v>18457</v>
      </c>
    </row>
    <row r="1616" spans="1:4">
      <c r="A1616" s="597" t="s">
        <v>12444</v>
      </c>
      <c r="B1616" s="597" t="s">
        <v>18421</v>
      </c>
      <c r="C1616" s="597" t="s">
        <v>18330</v>
      </c>
      <c r="D1616" s="597" t="s">
        <v>18450</v>
      </c>
    </row>
    <row r="1617" spans="1:4">
      <c r="A1617" s="597" t="s">
        <v>19450</v>
      </c>
      <c r="B1617" s="597" t="s">
        <v>18421</v>
      </c>
      <c r="C1617" s="597" t="s">
        <v>16294</v>
      </c>
      <c r="D1617" s="597" t="s">
        <v>18433</v>
      </c>
    </row>
    <row r="1618" spans="1:4">
      <c r="A1618" s="597" t="s">
        <v>19451</v>
      </c>
      <c r="B1618" s="597" t="s">
        <v>18421</v>
      </c>
      <c r="C1618" s="597" t="s">
        <v>11794</v>
      </c>
      <c r="D1618" s="597" t="s">
        <v>11796</v>
      </c>
    </row>
    <row r="1619" spans="1:4">
      <c r="A1619" s="597" t="s">
        <v>15196</v>
      </c>
      <c r="B1619" s="597" t="s">
        <v>3904</v>
      </c>
      <c r="C1619" s="597" t="s">
        <v>16294</v>
      </c>
      <c r="D1619" s="597" t="s">
        <v>18457</v>
      </c>
    </row>
    <row r="1620" spans="1:4">
      <c r="A1620" s="597" t="s">
        <v>19452</v>
      </c>
      <c r="B1620" s="597" t="s">
        <v>3904</v>
      </c>
      <c r="C1620" s="597" t="s">
        <v>18436</v>
      </c>
      <c r="D1620" s="597" t="s">
        <v>18462</v>
      </c>
    </row>
    <row r="1621" spans="1:4">
      <c r="A1621" s="597" t="s">
        <v>19453</v>
      </c>
      <c r="B1621" s="597" t="s">
        <v>18421</v>
      </c>
      <c r="C1621" s="597" t="s">
        <v>18330</v>
      </c>
      <c r="D1621" s="597" t="s">
        <v>18450</v>
      </c>
    </row>
    <row r="1622" spans="1:4">
      <c r="A1622" s="597" t="s">
        <v>19454</v>
      </c>
      <c r="B1622" s="597" t="s">
        <v>3904</v>
      </c>
      <c r="C1622" s="597" t="s">
        <v>16294</v>
      </c>
      <c r="D1622" s="597" t="s">
        <v>18457</v>
      </c>
    </row>
    <row r="1623" spans="1:4">
      <c r="A1623" s="597" t="s">
        <v>19455</v>
      </c>
      <c r="B1623" s="597" t="s">
        <v>3904</v>
      </c>
      <c r="C1623" s="597" t="s">
        <v>18436</v>
      </c>
      <c r="D1623" s="597" t="s">
        <v>18462</v>
      </c>
    </row>
    <row r="1624" spans="1:4">
      <c r="A1624" s="597" t="s">
        <v>19456</v>
      </c>
      <c r="B1624" s="597" t="s">
        <v>18421</v>
      </c>
      <c r="C1624" s="597" t="s">
        <v>18436</v>
      </c>
      <c r="D1624" s="597" t="s">
        <v>10414</v>
      </c>
    </row>
    <row r="1625" spans="1:4">
      <c r="A1625" s="597" t="s">
        <v>19457</v>
      </c>
      <c r="B1625" s="597" t="s">
        <v>3904</v>
      </c>
      <c r="C1625" s="597" t="s">
        <v>16294</v>
      </c>
      <c r="D1625" s="597" t="s">
        <v>18457</v>
      </c>
    </row>
    <row r="1626" spans="1:4">
      <c r="A1626" s="597" t="s">
        <v>10532</v>
      </c>
      <c r="B1626" s="597" t="s">
        <v>3904</v>
      </c>
      <c r="C1626" s="597" t="s">
        <v>18436</v>
      </c>
      <c r="D1626" s="597" t="s">
        <v>18462</v>
      </c>
    </row>
    <row r="1627" spans="1:4">
      <c r="A1627" s="597" t="s">
        <v>14972</v>
      </c>
      <c r="B1627" s="597" t="s">
        <v>18421</v>
      </c>
      <c r="C1627" s="597" t="s">
        <v>16294</v>
      </c>
      <c r="D1627" s="597" t="s">
        <v>6387</v>
      </c>
    </row>
    <row r="1628" spans="1:4">
      <c r="A1628" s="597" t="s">
        <v>1407</v>
      </c>
      <c r="B1628" s="597" t="s">
        <v>3904</v>
      </c>
      <c r="C1628" s="597" t="s">
        <v>16294</v>
      </c>
      <c r="D1628" s="597" t="s">
        <v>18457</v>
      </c>
    </row>
    <row r="1629" spans="1:4">
      <c r="A1629" s="597" t="s">
        <v>19458</v>
      </c>
      <c r="B1629" s="597" t="s">
        <v>3904</v>
      </c>
      <c r="C1629" s="597" t="s">
        <v>18436</v>
      </c>
      <c r="D1629" s="597" t="s">
        <v>18462</v>
      </c>
    </row>
    <row r="1630" spans="1:4">
      <c r="A1630" s="597" t="s">
        <v>19459</v>
      </c>
      <c r="B1630" s="597" t="s">
        <v>18421</v>
      </c>
      <c r="C1630" s="597" t="s">
        <v>17013</v>
      </c>
      <c r="D1630" s="597" t="s">
        <v>8224</v>
      </c>
    </row>
    <row r="1631" spans="1:4">
      <c r="A1631" s="597" t="s">
        <v>4056</v>
      </c>
      <c r="B1631" s="597" t="s">
        <v>18421</v>
      </c>
      <c r="C1631" s="597" t="s">
        <v>16294</v>
      </c>
      <c r="D1631" s="597" t="s">
        <v>4702</v>
      </c>
    </row>
    <row r="1632" spans="1:4">
      <c r="A1632" s="597" t="s">
        <v>8478</v>
      </c>
      <c r="B1632" s="597" t="s">
        <v>18421</v>
      </c>
      <c r="C1632" s="597" t="s">
        <v>16294</v>
      </c>
      <c r="D1632" s="597" t="s">
        <v>13132</v>
      </c>
    </row>
    <row r="1633" spans="1:4">
      <c r="A1633" s="597" t="s">
        <v>19406</v>
      </c>
      <c r="B1633" s="597" t="s">
        <v>3904</v>
      </c>
      <c r="C1633" s="597" t="s">
        <v>16294</v>
      </c>
      <c r="D1633" s="597" t="s">
        <v>18457</v>
      </c>
    </row>
    <row r="1634" spans="1:4">
      <c r="A1634" s="597" t="s">
        <v>19461</v>
      </c>
      <c r="B1634" s="597" t="s">
        <v>3904</v>
      </c>
      <c r="C1634" s="597" t="s">
        <v>18436</v>
      </c>
      <c r="D1634" s="597" t="s">
        <v>18462</v>
      </c>
    </row>
    <row r="1635" spans="1:4">
      <c r="A1635" s="597" t="s">
        <v>16846</v>
      </c>
      <c r="B1635" s="597" t="s">
        <v>18421</v>
      </c>
      <c r="C1635" s="597" t="s">
        <v>18330</v>
      </c>
      <c r="D1635" s="597" t="s">
        <v>17557</v>
      </c>
    </row>
    <row r="1636" spans="1:4">
      <c r="A1636" s="597" t="s">
        <v>3774</v>
      </c>
      <c r="B1636" s="597" t="s">
        <v>3904</v>
      </c>
      <c r="C1636" s="597" t="s">
        <v>16294</v>
      </c>
      <c r="D1636" s="597" t="s">
        <v>18457</v>
      </c>
    </row>
    <row r="1637" spans="1:4">
      <c r="A1637" s="597" t="s">
        <v>4409</v>
      </c>
      <c r="B1637" s="597" t="s">
        <v>3904</v>
      </c>
      <c r="C1637" s="597" t="s">
        <v>18436</v>
      </c>
      <c r="D1637" s="597" t="s">
        <v>18462</v>
      </c>
    </row>
    <row r="1638" spans="1:4">
      <c r="A1638" s="597" t="s">
        <v>19462</v>
      </c>
      <c r="B1638" s="597" t="s">
        <v>3904</v>
      </c>
      <c r="C1638" s="597" t="s">
        <v>16294</v>
      </c>
      <c r="D1638" s="597" t="s">
        <v>18457</v>
      </c>
    </row>
    <row r="1639" spans="1:4">
      <c r="A1639" s="597" t="s">
        <v>19463</v>
      </c>
      <c r="B1639" s="597" t="s">
        <v>3904</v>
      </c>
      <c r="C1639" s="597" t="s">
        <v>18436</v>
      </c>
      <c r="D1639" s="597" t="s">
        <v>18462</v>
      </c>
    </row>
    <row r="1640" spans="1:4">
      <c r="A1640" s="597" t="s">
        <v>19464</v>
      </c>
      <c r="B1640" s="597" t="s">
        <v>3904</v>
      </c>
      <c r="C1640" s="597" t="s">
        <v>16294</v>
      </c>
      <c r="D1640" s="597" t="s">
        <v>18457</v>
      </c>
    </row>
    <row r="1641" spans="1:4">
      <c r="A1641" s="597" t="s">
        <v>19465</v>
      </c>
      <c r="B1641" s="597" t="s">
        <v>3904</v>
      </c>
      <c r="C1641" s="597" t="s">
        <v>18436</v>
      </c>
      <c r="D1641" s="597" t="s">
        <v>18462</v>
      </c>
    </row>
    <row r="1642" spans="1:4">
      <c r="A1642" s="597" t="s">
        <v>19466</v>
      </c>
      <c r="B1642" s="597" t="s">
        <v>3904</v>
      </c>
      <c r="C1642" s="597" t="s">
        <v>16294</v>
      </c>
      <c r="D1642" s="597" t="s">
        <v>18457</v>
      </c>
    </row>
    <row r="1643" spans="1:4">
      <c r="A1643" s="597" t="s">
        <v>19312</v>
      </c>
      <c r="B1643" s="597" t="s">
        <v>3904</v>
      </c>
      <c r="C1643" s="597" t="s">
        <v>18436</v>
      </c>
      <c r="D1643" s="597" t="s">
        <v>18462</v>
      </c>
    </row>
    <row r="1644" spans="1:4">
      <c r="A1644" s="597" t="s">
        <v>19469</v>
      </c>
      <c r="B1644" s="597" t="s">
        <v>3904</v>
      </c>
      <c r="C1644" s="597" t="s">
        <v>16294</v>
      </c>
      <c r="D1644" s="597" t="s">
        <v>18457</v>
      </c>
    </row>
    <row r="1645" spans="1:4">
      <c r="A1645" s="597" t="s">
        <v>19470</v>
      </c>
      <c r="B1645" s="597" t="s">
        <v>3904</v>
      </c>
      <c r="C1645" s="597" t="s">
        <v>18436</v>
      </c>
      <c r="D1645" s="597" t="s">
        <v>18462</v>
      </c>
    </row>
    <row r="1646" spans="1:4">
      <c r="A1646" s="597" t="s">
        <v>19471</v>
      </c>
      <c r="B1646" s="597" t="s">
        <v>3904</v>
      </c>
      <c r="C1646" s="597" t="s">
        <v>16294</v>
      </c>
      <c r="D1646" s="597" t="s">
        <v>18457</v>
      </c>
    </row>
    <row r="1647" spans="1:4">
      <c r="A1647" s="597" t="s">
        <v>19472</v>
      </c>
      <c r="B1647" s="597" t="s">
        <v>3904</v>
      </c>
      <c r="C1647" s="597" t="s">
        <v>18436</v>
      </c>
      <c r="D1647" s="597" t="s">
        <v>18462</v>
      </c>
    </row>
    <row r="1648" spans="1:4">
      <c r="A1648" s="597" t="s">
        <v>19473</v>
      </c>
      <c r="B1648" s="597" t="s">
        <v>18421</v>
      </c>
      <c r="C1648" s="597" t="s">
        <v>17013</v>
      </c>
      <c r="D1648" s="597" t="s">
        <v>10414</v>
      </c>
    </row>
    <row r="1649" spans="1:4">
      <c r="A1649" s="597" t="s">
        <v>8746</v>
      </c>
      <c r="B1649" s="597" t="s">
        <v>3904</v>
      </c>
      <c r="C1649" s="597" t="s">
        <v>16294</v>
      </c>
      <c r="D1649" s="597" t="s">
        <v>18457</v>
      </c>
    </row>
    <row r="1650" spans="1:4">
      <c r="A1650" s="597" t="s">
        <v>18382</v>
      </c>
      <c r="B1650" s="597" t="s">
        <v>3904</v>
      </c>
      <c r="C1650" s="597" t="s">
        <v>18436</v>
      </c>
      <c r="D1650" s="597" t="s">
        <v>18462</v>
      </c>
    </row>
    <row r="1651" spans="1:4">
      <c r="A1651" s="597" t="s">
        <v>19475</v>
      </c>
      <c r="B1651" s="597" t="s">
        <v>3904</v>
      </c>
      <c r="C1651" s="597" t="s">
        <v>16294</v>
      </c>
      <c r="D1651" s="597" t="s">
        <v>18457</v>
      </c>
    </row>
    <row r="1652" spans="1:4">
      <c r="A1652" s="597" t="s">
        <v>9527</v>
      </c>
      <c r="B1652" s="597" t="s">
        <v>3904</v>
      </c>
      <c r="C1652" s="597" t="s">
        <v>18436</v>
      </c>
      <c r="D1652" s="597" t="s">
        <v>18462</v>
      </c>
    </row>
    <row r="1653" spans="1:4">
      <c r="A1653" s="597" t="s">
        <v>19476</v>
      </c>
      <c r="B1653" s="597" t="s">
        <v>3904</v>
      </c>
      <c r="C1653" s="597" t="s">
        <v>18436</v>
      </c>
      <c r="D1653" s="597" t="s">
        <v>18462</v>
      </c>
    </row>
    <row r="1654" spans="1:4">
      <c r="A1654" s="597" t="s">
        <v>19478</v>
      </c>
      <c r="B1654" s="597" t="s">
        <v>18421</v>
      </c>
      <c r="C1654" s="597" t="s">
        <v>16294</v>
      </c>
      <c r="D1654" s="597" t="s">
        <v>13132</v>
      </c>
    </row>
    <row r="1655" spans="1:4">
      <c r="A1655" s="597" t="s">
        <v>14898</v>
      </c>
      <c r="B1655" s="597" t="s">
        <v>3904</v>
      </c>
      <c r="C1655" s="597" t="s">
        <v>16294</v>
      </c>
      <c r="D1655" s="597" t="s">
        <v>18457</v>
      </c>
    </row>
    <row r="1656" spans="1:4">
      <c r="A1656" s="597" t="s">
        <v>19479</v>
      </c>
      <c r="B1656" s="597" t="s">
        <v>3904</v>
      </c>
      <c r="C1656" s="597" t="s">
        <v>18436</v>
      </c>
      <c r="D1656" s="597" t="s">
        <v>18462</v>
      </c>
    </row>
    <row r="1657" spans="1:4">
      <c r="A1657" s="597" t="s">
        <v>17061</v>
      </c>
      <c r="B1657" s="597" t="s">
        <v>3904</v>
      </c>
      <c r="C1657" s="597" t="s">
        <v>16294</v>
      </c>
      <c r="D1657" s="597" t="s">
        <v>18457</v>
      </c>
    </row>
    <row r="1658" spans="1:4">
      <c r="A1658" s="597" t="s">
        <v>19480</v>
      </c>
      <c r="B1658" s="597" t="s">
        <v>3904</v>
      </c>
      <c r="C1658" s="597" t="s">
        <v>18436</v>
      </c>
      <c r="D1658" s="597" t="s">
        <v>18462</v>
      </c>
    </row>
    <row r="1659" spans="1:4">
      <c r="A1659" s="597" t="s">
        <v>19481</v>
      </c>
      <c r="B1659" s="597" t="s">
        <v>3904</v>
      </c>
      <c r="C1659" s="597" t="s">
        <v>16294</v>
      </c>
      <c r="D1659" s="597" t="s">
        <v>18457</v>
      </c>
    </row>
    <row r="1660" spans="1:4">
      <c r="A1660" s="597" t="s">
        <v>19482</v>
      </c>
      <c r="B1660" s="597" t="s">
        <v>3904</v>
      </c>
      <c r="C1660" s="597" t="s">
        <v>18436</v>
      </c>
      <c r="D1660" s="597" t="s">
        <v>18462</v>
      </c>
    </row>
    <row r="1661" spans="1:4">
      <c r="A1661" s="597" t="s">
        <v>14346</v>
      </c>
      <c r="B1661" s="597" t="s">
        <v>18421</v>
      </c>
      <c r="C1661" s="597" t="s">
        <v>18436</v>
      </c>
      <c r="D1661" s="597" t="s">
        <v>3956</v>
      </c>
    </row>
    <row r="1662" spans="1:4">
      <c r="A1662" s="597" t="s">
        <v>19484</v>
      </c>
      <c r="B1662" s="597" t="s">
        <v>18421</v>
      </c>
      <c r="C1662" s="597" t="s">
        <v>16294</v>
      </c>
      <c r="D1662" s="597" t="s">
        <v>4498</v>
      </c>
    </row>
    <row r="1663" spans="1:4">
      <c r="A1663" s="597" t="s">
        <v>2960</v>
      </c>
      <c r="B1663" s="597" t="s">
        <v>18421</v>
      </c>
      <c r="C1663" s="597" t="s">
        <v>18436</v>
      </c>
      <c r="D1663" s="597" t="s">
        <v>3956</v>
      </c>
    </row>
    <row r="1664" spans="1:4">
      <c r="A1664" s="597" t="s">
        <v>19485</v>
      </c>
      <c r="B1664" s="597" t="s">
        <v>18421</v>
      </c>
      <c r="C1664" s="597" t="s">
        <v>11794</v>
      </c>
      <c r="D1664" s="597" t="s">
        <v>11796</v>
      </c>
    </row>
    <row r="1665" spans="1:4">
      <c r="A1665" s="597" t="s">
        <v>19486</v>
      </c>
      <c r="B1665" s="597" t="s">
        <v>18421</v>
      </c>
      <c r="C1665" s="597" t="s">
        <v>16294</v>
      </c>
      <c r="D1665" s="597" t="s">
        <v>4702</v>
      </c>
    </row>
    <row r="1666" spans="1:4">
      <c r="A1666" s="597" t="s">
        <v>7577</v>
      </c>
      <c r="B1666" s="597" t="s">
        <v>18421</v>
      </c>
      <c r="C1666" s="597" t="s">
        <v>18423</v>
      </c>
      <c r="D1666" s="597" t="s">
        <v>18505</v>
      </c>
    </row>
    <row r="1667" spans="1:4">
      <c r="A1667" s="597" t="s">
        <v>19487</v>
      </c>
      <c r="B1667" s="597" t="s">
        <v>18421</v>
      </c>
      <c r="C1667" s="597" t="s">
        <v>9767</v>
      </c>
      <c r="D1667" s="597" t="s">
        <v>12662</v>
      </c>
    </row>
    <row r="1668" spans="1:4">
      <c r="A1668" s="597" t="s">
        <v>13619</v>
      </c>
      <c r="B1668" s="597" t="s">
        <v>18421</v>
      </c>
      <c r="C1668" s="597" t="s">
        <v>16294</v>
      </c>
      <c r="D1668" s="597" t="s">
        <v>4498</v>
      </c>
    </row>
    <row r="1669" spans="1:4">
      <c r="A1669" s="597" t="s">
        <v>1358</v>
      </c>
      <c r="B1669" s="597" t="s">
        <v>18421</v>
      </c>
      <c r="C1669" s="597" t="s">
        <v>9767</v>
      </c>
      <c r="D1669" s="597" t="s">
        <v>12866</v>
      </c>
    </row>
    <row r="1670" spans="1:4">
      <c r="A1670" s="597" t="s">
        <v>19488</v>
      </c>
      <c r="B1670" s="597" t="s">
        <v>18421</v>
      </c>
      <c r="C1670" s="597" t="s">
        <v>9767</v>
      </c>
      <c r="D1670" s="597" t="s">
        <v>12662</v>
      </c>
    </row>
    <row r="1671" spans="1:4">
      <c r="A1671" s="597" t="s">
        <v>12549</v>
      </c>
      <c r="B1671" s="597" t="s">
        <v>18421</v>
      </c>
      <c r="C1671" s="597" t="s">
        <v>16294</v>
      </c>
      <c r="D1671" s="597" t="s">
        <v>18433</v>
      </c>
    </row>
    <row r="1672" spans="1:4">
      <c r="A1672" s="597" t="s">
        <v>6156</v>
      </c>
      <c r="B1672" s="597" t="s">
        <v>18421</v>
      </c>
      <c r="C1672" s="597" t="s">
        <v>16294</v>
      </c>
      <c r="D1672" s="597" t="s">
        <v>13132</v>
      </c>
    </row>
    <row r="1673" spans="1:4">
      <c r="A1673" s="597" t="s">
        <v>19489</v>
      </c>
      <c r="B1673" s="597" t="s">
        <v>18421</v>
      </c>
      <c r="C1673" s="597" t="s">
        <v>18426</v>
      </c>
      <c r="D1673" s="597" t="s">
        <v>12763</v>
      </c>
    </row>
    <row r="1674" spans="1:4">
      <c r="A1674" s="597" t="s">
        <v>19490</v>
      </c>
      <c r="B1674" s="597" t="s">
        <v>18421</v>
      </c>
      <c r="C1674" s="597" t="s">
        <v>18436</v>
      </c>
      <c r="D1674" s="597" t="s">
        <v>18462</v>
      </c>
    </row>
    <row r="1675" spans="1:4">
      <c r="A1675" s="597" t="s">
        <v>19491</v>
      </c>
      <c r="B1675" s="597" t="s">
        <v>18421</v>
      </c>
      <c r="C1675" s="597" t="s">
        <v>9767</v>
      </c>
      <c r="D1675" s="597" t="s">
        <v>12662</v>
      </c>
    </row>
    <row r="1676" spans="1:4">
      <c r="A1676" s="597" t="s">
        <v>19492</v>
      </c>
      <c r="B1676" s="597" t="s">
        <v>18421</v>
      </c>
      <c r="C1676" s="597" t="s">
        <v>16294</v>
      </c>
      <c r="D1676" s="597" t="s">
        <v>4498</v>
      </c>
    </row>
    <row r="1677" spans="1:4">
      <c r="A1677" s="597" t="s">
        <v>19493</v>
      </c>
      <c r="B1677" s="597" t="s">
        <v>18421</v>
      </c>
      <c r="C1677" s="597" t="s">
        <v>16294</v>
      </c>
      <c r="D1677" s="597" t="s">
        <v>18433</v>
      </c>
    </row>
    <row r="1678" spans="1:4">
      <c r="A1678" s="597" t="s">
        <v>19494</v>
      </c>
      <c r="B1678" s="597" t="s">
        <v>18421</v>
      </c>
      <c r="C1678" s="597" t="s">
        <v>9767</v>
      </c>
      <c r="D1678" s="597" t="s">
        <v>15267</v>
      </c>
    </row>
    <row r="1679" spans="1:4">
      <c r="A1679" s="597" t="s">
        <v>19495</v>
      </c>
      <c r="B1679" s="597" t="s">
        <v>18421</v>
      </c>
      <c r="C1679" s="597" t="s">
        <v>16294</v>
      </c>
      <c r="D1679" s="597" t="s">
        <v>4498</v>
      </c>
    </row>
    <row r="1680" spans="1:4">
      <c r="A1680" s="597" t="s">
        <v>16113</v>
      </c>
      <c r="B1680" s="597" t="s">
        <v>18421</v>
      </c>
      <c r="C1680" s="597" t="s">
        <v>16294</v>
      </c>
      <c r="D1680" s="597" t="s">
        <v>4498</v>
      </c>
    </row>
    <row r="1681" spans="1:4">
      <c r="A1681" s="597" t="s">
        <v>16154</v>
      </c>
      <c r="B1681" s="597" t="s">
        <v>18421</v>
      </c>
      <c r="C1681" s="597" t="s">
        <v>11794</v>
      </c>
      <c r="D1681" s="597" t="s">
        <v>11796</v>
      </c>
    </row>
    <row r="1682" spans="1:4">
      <c r="A1682" s="597" t="s">
        <v>19496</v>
      </c>
      <c r="B1682" s="597" t="s">
        <v>18421</v>
      </c>
      <c r="C1682" s="597" t="s">
        <v>16294</v>
      </c>
      <c r="D1682" s="597" t="s">
        <v>13132</v>
      </c>
    </row>
    <row r="1683" spans="1:4">
      <c r="A1683" s="597" t="s">
        <v>19497</v>
      </c>
      <c r="B1683" s="597" t="s">
        <v>18421</v>
      </c>
      <c r="C1683" s="597" t="s">
        <v>17013</v>
      </c>
      <c r="D1683" s="597" t="s">
        <v>10414</v>
      </c>
    </row>
    <row r="1684" spans="1:4">
      <c r="A1684" s="597" t="s">
        <v>19499</v>
      </c>
      <c r="B1684" s="597" t="s">
        <v>18421</v>
      </c>
      <c r="C1684" s="597" t="s">
        <v>16294</v>
      </c>
      <c r="D1684" s="597" t="s">
        <v>4498</v>
      </c>
    </row>
    <row r="1685" spans="1:4">
      <c r="A1685" s="597" t="s">
        <v>8533</v>
      </c>
      <c r="B1685" s="597" t="s">
        <v>18421</v>
      </c>
      <c r="C1685" s="597" t="s">
        <v>18436</v>
      </c>
      <c r="D1685" s="597" t="s">
        <v>16603</v>
      </c>
    </row>
    <row r="1686" spans="1:4">
      <c r="A1686" s="597" t="s">
        <v>16738</v>
      </c>
      <c r="B1686" s="597" t="s">
        <v>18421</v>
      </c>
      <c r="C1686" s="597" t="s">
        <v>18426</v>
      </c>
      <c r="D1686" s="597" t="s">
        <v>12763</v>
      </c>
    </row>
    <row r="1687" spans="1:4">
      <c r="A1687" s="597" t="s">
        <v>19500</v>
      </c>
      <c r="B1687" s="597" t="s">
        <v>18421</v>
      </c>
      <c r="C1687" s="597" t="s">
        <v>9767</v>
      </c>
      <c r="D1687" s="597" t="s">
        <v>12866</v>
      </c>
    </row>
    <row r="1688" spans="1:4">
      <c r="A1688" s="597" t="s">
        <v>19178</v>
      </c>
      <c r="B1688" s="597" t="s">
        <v>18421</v>
      </c>
      <c r="C1688" s="597" t="s">
        <v>18426</v>
      </c>
      <c r="D1688" s="597" t="s">
        <v>16434</v>
      </c>
    </row>
    <row r="1689" spans="1:4">
      <c r="A1689" s="597" t="s">
        <v>17105</v>
      </c>
      <c r="B1689" s="597" t="s">
        <v>18421</v>
      </c>
      <c r="C1689" s="597" t="s">
        <v>16294</v>
      </c>
      <c r="D1689" s="597" t="s">
        <v>4498</v>
      </c>
    </row>
    <row r="1690" spans="1:4">
      <c r="A1690" s="597" t="s">
        <v>19501</v>
      </c>
      <c r="B1690" s="597" t="s">
        <v>18421</v>
      </c>
      <c r="C1690" s="597" t="s">
        <v>11794</v>
      </c>
      <c r="D1690" s="597" t="s">
        <v>11796</v>
      </c>
    </row>
    <row r="1691" spans="1:4">
      <c r="A1691" s="597" t="s">
        <v>19503</v>
      </c>
      <c r="B1691" s="597" t="s">
        <v>18421</v>
      </c>
      <c r="C1691" s="597" t="s">
        <v>18436</v>
      </c>
      <c r="D1691" s="597" t="s">
        <v>1433</v>
      </c>
    </row>
    <row r="1692" spans="1:4">
      <c r="A1692" s="597" t="s">
        <v>18660</v>
      </c>
      <c r="B1692" s="597" t="s">
        <v>18421</v>
      </c>
      <c r="C1692" s="597" t="s">
        <v>12016</v>
      </c>
      <c r="D1692" s="597" t="s">
        <v>16776</v>
      </c>
    </row>
    <row r="1693" spans="1:4">
      <c r="A1693" s="597" t="s">
        <v>19504</v>
      </c>
      <c r="B1693" s="597" t="s">
        <v>18421</v>
      </c>
      <c r="C1693" s="597" t="s">
        <v>18436</v>
      </c>
      <c r="D1693" s="597" t="s">
        <v>18462</v>
      </c>
    </row>
    <row r="1694" spans="1:4">
      <c r="A1694" s="597" t="s">
        <v>19506</v>
      </c>
      <c r="B1694" s="597" t="s">
        <v>18421</v>
      </c>
      <c r="C1694" s="597" t="s">
        <v>16294</v>
      </c>
      <c r="D1694" s="597" t="s">
        <v>4498</v>
      </c>
    </row>
    <row r="1695" spans="1:4">
      <c r="A1695" s="597" t="s">
        <v>13267</v>
      </c>
      <c r="B1695" s="597" t="s">
        <v>18421</v>
      </c>
      <c r="C1695" s="597" t="s">
        <v>16294</v>
      </c>
      <c r="D1695" s="597" t="s">
        <v>6387</v>
      </c>
    </row>
    <row r="1696" spans="1:4">
      <c r="A1696" s="597" t="s">
        <v>19507</v>
      </c>
      <c r="B1696" s="597" t="s">
        <v>18421</v>
      </c>
      <c r="C1696" s="597" t="s">
        <v>16294</v>
      </c>
      <c r="D1696" s="597" t="s">
        <v>4498</v>
      </c>
    </row>
    <row r="1697" spans="1:4">
      <c r="A1697" s="597" t="s">
        <v>6552</v>
      </c>
      <c r="B1697" s="597" t="s">
        <v>18421</v>
      </c>
      <c r="C1697" s="597" t="s">
        <v>17013</v>
      </c>
      <c r="D1697" s="597" t="s">
        <v>18447</v>
      </c>
    </row>
    <row r="1698" spans="1:4">
      <c r="A1698" s="597" t="s">
        <v>19508</v>
      </c>
      <c r="B1698" s="597" t="s">
        <v>18421</v>
      </c>
      <c r="C1698" s="597" t="s">
        <v>9767</v>
      </c>
      <c r="D1698" s="597" t="s">
        <v>15267</v>
      </c>
    </row>
    <row r="1699" spans="1:4">
      <c r="A1699" s="597" t="s">
        <v>19509</v>
      </c>
      <c r="B1699" s="597" t="s">
        <v>18421</v>
      </c>
      <c r="C1699" s="597" t="s">
        <v>9767</v>
      </c>
      <c r="D1699" s="597" t="s">
        <v>18439</v>
      </c>
    </row>
    <row r="1700" spans="1:4">
      <c r="A1700" s="597" t="s">
        <v>19510</v>
      </c>
      <c r="B1700" s="597" t="s">
        <v>18421</v>
      </c>
      <c r="C1700" s="597" t="s">
        <v>18423</v>
      </c>
      <c r="D1700" s="597" t="s">
        <v>9310</v>
      </c>
    </row>
    <row r="1701" spans="1:4">
      <c r="A1701" s="597" t="s">
        <v>19511</v>
      </c>
      <c r="B1701" s="597" t="s">
        <v>18421</v>
      </c>
      <c r="C1701" s="597" t="s">
        <v>16294</v>
      </c>
      <c r="D1701" s="597" t="s">
        <v>18433</v>
      </c>
    </row>
    <row r="1702" spans="1:4">
      <c r="A1702" s="597" t="s">
        <v>19512</v>
      </c>
      <c r="B1702" s="597" t="s">
        <v>18421</v>
      </c>
      <c r="C1702" s="597" t="s">
        <v>11794</v>
      </c>
      <c r="D1702" s="597" t="s">
        <v>11796</v>
      </c>
    </row>
    <row r="1703" spans="1:4">
      <c r="A1703" s="597" t="s">
        <v>19513</v>
      </c>
      <c r="B1703" s="597" t="s">
        <v>18421</v>
      </c>
      <c r="C1703" s="597" t="s">
        <v>9767</v>
      </c>
      <c r="D1703" s="597" t="s">
        <v>12662</v>
      </c>
    </row>
    <row r="1704" spans="1:4">
      <c r="A1704" s="597" t="s">
        <v>19514</v>
      </c>
      <c r="B1704" s="597" t="s">
        <v>18421</v>
      </c>
      <c r="C1704" s="597" t="s">
        <v>16294</v>
      </c>
      <c r="D1704" s="597" t="s">
        <v>18433</v>
      </c>
    </row>
    <row r="1705" spans="1:4">
      <c r="A1705" s="597" t="s">
        <v>10132</v>
      </c>
      <c r="B1705" s="597" t="s">
        <v>18421</v>
      </c>
      <c r="C1705" s="597" t="s">
        <v>18436</v>
      </c>
      <c r="D1705" s="597" t="s">
        <v>3956</v>
      </c>
    </row>
    <row r="1706" spans="1:4">
      <c r="A1706" s="597" t="s">
        <v>10689</v>
      </c>
      <c r="B1706" s="597" t="s">
        <v>18421</v>
      </c>
      <c r="C1706" s="597" t="s">
        <v>9767</v>
      </c>
      <c r="D1706" s="597" t="s">
        <v>12662</v>
      </c>
    </row>
    <row r="1707" spans="1:4">
      <c r="A1707" s="597" t="s">
        <v>12669</v>
      </c>
      <c r="B1707" s="597" t="s">
        <v>18421</v>
      </c>
      <c r="C1707" s="597" t="s">
        <v>16294</v>
      </c>
      <c r="D1707" s="597" t="s">
        <v>6387</v>
      </c>
    </row>
    <row r="1708" spans="1:4">
      <c r="A1708" s="597" t="s">
        <v>5263</v>
      </c>
      <c r="B1708" s="597" t="s">
        <v>18421</v>
      </c>
      <c r="C1708" s="597" t="s">
        <v>9767</v>
      </c>
      <c r="D1708" s="597" t="s">
        <v>15267</v>
      </c>
    </row>
    <row r="1709" spans="1:4">
      <c r="A1709" s="597" t="s">
        <v>19516</v>
      </c>
      <c r="B1709" s="597" t="s">
        <v>18421</v>
      </c>
      <c r="C1709" s="597" t="s">
        <v>18330</v>
      </c>
      <c r="D1709" s="597" t="s">
        <v>10414</v>
      </c>
    </row>
    <row r="1710" spans="1:4">
      <c r="A1710" s="597" t="s">
        <v>13431</v>
      </c>
      <c r="B1710" s="597" t="s">
        <v>18421</v>
      </c>
      <c r="C1710" s="597" t="s">
        <v>16294</v>
      </c>
      <c r="D1710" s="597" t="s">
        <v>18433</v>
      </c>
    </row>
    <row r="1711" spans="1:4">
      <c r="A1711" s="597" t="s">
        <v>19517</v>
      </c>
      <c r="B1711" s="597" t="s">
        <v>18421</v>
      </c>
      <c r="C1711" s="597" t="s">
        <v>18436</v>
      </c>
      <c r="D1711" s="597" t="s">
        <v>18462</v>
      </c>
    </row>
    <row r="1712" spans="1:4">
      <c r="A1712" s="597" t="s">
        <v>19519</v>
      </c>
      <c r="B1712" s="597" t="s">
        <v>18421</v>
      </c>
      <c r="C1712" s="597" t="s">
        <v>16294</v>
      </c>
      <c r="D1712" s="597" t="s">
        <v>6387</v>
      </c>
    </row>
    <row r="1713" spans="1:4">
      <c r="A1713" s="597" t="s">
        <v>19521</v>
      </c>
      <c r="B1713" s="597" t="s">
        <v>18421</v>
      </c>
      <c r="C1713" s="597" t="s">
        <v>18330</v>
      </c>
      <c r="D1713" s="597" t="s">
        <v>17557</v>
      </c>
    </row>
    <row r="1714" spans="1:4">
      <c r="A1714" s="597" t="s">
        <v>12820</v>
      </c>
      <c r="B1714" s="597" t="s">
        <v>18421</v>
      </c>
      <c r="C1714" s="597" t="s">
        <v>18330</v>
      </c>
      <c r="D1714" s="597" t="s">
        <v>2104</v>
      </c>
    </row>
    <row r="1715" spans="1:4">
      <c r="A1715" s="597" t="s">
        <v>19238</v>
      </c>
      <c r="B1715" s="597" t="s">
        <v>18421</v>
      </c>
      <c r="C1715" s="597" t="s">
        <v>16294</v>
      </c>
      <c r="D1715" s="597" t="s">
        <v>6387</v>
      </c>
    </row>
    <row r="1716" spans="1:4">
      <c r="A1716" s="597" t="s">
        <v>2536</v>
      </c>
      <c r="B1716" s="597" t="s">
        <v>18421</v>
      </c>
      <c r="C1716" s="597" t="s">
        <v>18426</v>
      </c>
      <c r="D1716" s="597" t="s">
        <v>12763</v>
      </c>
    </row>
    <row r="1717" spans="1:4">
      <c r="A1717" s="597" t="s">
        <v>19522</v>
      </c>
      <c r="B1717" s="597" t="s">
        <v>18421</v>
      </c>
      <c r="C1717" s="597" t="s">
        <v>16294</v>
      </c>
      <c r="D1717" s="597" t="s">
        <v>6387</v>
      </c>
    </row>
    <row r="1718" spans="1:4">
      <c r="A1718" s="597" t="s">
        <v>18599</v>
      </c>
      <c r="B1718" s="597" t="s">
        <v>18421</v>
      </c>
      <c r="C1718" s="597" t="s">
        <v>3994</v>
      </c>
      <c r="D1718" s="597" t="s">
        <v>4583</v>
      </c>
    </row>
    <row r="1719" spans="1:4">
      <c r="A1719" s="597" t="s">
        <v>18026</v>
      </c>
      <c r="B1719" s="597" t="s">
        <v>18421</v>
      </c>
      <c r="C1719" s="597" t="s">
        <v>11794</v>
      </c>
      <c r="D1719" s="597" t="s">
        <v>11796</v>
      </c>
    </row>
    <row r="1720" spans="1:4">
      <c r="A1720" s="597" t="s">
        <v>19523</v>
      </c>
      <c r="B1720" s="597" t="s">
        <v>18421</v>
      </c>
      <c r="C1720" s="597" t="s">
        <v>18426</v>
      </c>
      <c r="D1720" s="597" t="s">
        <v>16434</v>
      </c>
    </row>
    <row r="1721" spans="1:4">
      <c r="A1721" s="597" t="s">
        <v>19524</v>
      </c>
      <c r="B1721" s="597" t="s">
        <v>18421</v>
      </c>
      <c r="C1721" s="597" t="s">
        <v>18426</v>
      </c>
      <c r="D1721" s="597" t="s">
        <v>16434</v>
      </c>
    </row>
    <row r="1722" spans="1:4">
      <c r="A1722" s="597" t="s">
        <v>19525</v>
      </c>
      <c r="B1722" s="597" t="s">
        <v>18421</v>
      </c>
      <c r="C1722" s="597" t="s">
        <v>9767</v>
      </c>
      <c r="D1722" s="597" t="s">
        <v>15267</v>
      </c>
    </row>
    <row r="1723" spans="1:4">
      <c r="A1723" s="597" t="s">
        <v>15148</v>
      </c>
      <c r="B1723" s="597" t="s">
        <v>18421</v>
      </c>
      <c r="C1723" s="597" t="s">
        <v>18426</v>
      </c>
      <c r="D1723" s="597" t="s">
        <v>16434</v>
      </c>
    </row>
    <row r="1724" spans="1:4">
      <c r="A1724" s="597" t="s">
        <v>3593</v>
      </c>
      <c r="B1724" s="597" t="s">
        <v>18421</v>
      </c>
      <c r="C1724" s="597" t="s">
        <v>16294</v>
      </c>
      <c r="D1724" s="597" t="s">
        <v>13132</v>
      </c>
    </row>
    <row r="1725" spans="1:4">
      <c r="A1725" s="597" t="s">
        <v>19526</v>
      </c>
      <c r="B1725" s="597" t="s">
        <v>18421</v>
      </c>
      <c r="C1725" s="597" t="s">
        <v>8086</v>
      </c>
      <c r="D1725" s="597" t="s">
        <v>9618</v>
      </c>
    </row>
    <row r="1726" spans="1:4">
      <c r="A1726" s="597" t="s">
        <v>19527</v>
      </c>
      <c r="B1726" s="597" t="s">
        <v>18421</v>
      </c>
      <c r="C1726" s="597" t="s">
        <v>3994</v>
      </c>
      <c r="D1726" s="597" t="s">
        <v>16342</v>
      </c>
    </row>
    <row r="1727" spans="1:4">
      <c r="A1727" s="597" t="s">
        <v>19528</v>
      </c>
      <c r="B1727" s="597" t="s">
        <v>18421</v>
      </c>
      <c r="C1727" s="597" t="s">
        <v>11794</v>
      </c>
      <c r="D1727" s="597" t="s">
        <v>11796</v>
      </c>
    </row>
    <row r="1728" spans="1:4">
      <c r="A1728" s="597" t="s">
        <v>10828</v>
      </c>
      <c r="B1728" s="597" t="s">
        <v>18421</v>
      </c>
      <c r="C1728" s="597" t="s">
        <v>18426</v>
      </c>
      <c r="D1728" s="597" t="s">
        <v>12763</v>
      </c>
    </row>
    <row r="1729" spans="1:4">
      <c r="A1729" s="597" t="s">
        <v>19530</v>
      </c>
      <c r="B1729" s="597" t="s">
        <v>18421</v>
      </c>
      <c r="C1729" s="597" t="s">
        <v>18426</v>
      </c>
      <c r="D1729" s="597" t="s">
        <v>16434</v>
      </c>
    </row>
    <row r="1730" spans="1:4">
      <c r="A1730" s="597" t="s">
        <v>19531</v>
      </c>
      <c r="B1730" s="597" t="s">
        <v>18421</v>
      </c>
      <c r="C1730" s="597" t="s">
        <v>9767</v>
      </c>
      <c r="D1730" s="597" t="s">
        <v>12662</v>
      </c>
    </row>
    <row r="1731" spans="1:4">
      <c r="A1731" s="597" t="s">
        <v>1727</v>
      </c>
      <c r="B1731" s="597" t="s">
        <v>18421</v>
      </c>
      <c r="C1731" s="597" t="s">
        <v>18436</v>
      </c>
      <c r="D1731" s="597" t="s">
        <v>3956</v>
      </c>
    </row>
    <row r="1732" spans="1:4">
      <c r="A1732" s="597" t="s">
        <v>9614</v>
      </c>
      <c r="B1732" s="597" t="s">
        <v>18421</v>
      </c>
      <c r="C1732" s="597" t="s">
        <v>18330</v>
      </c>
      <c r="D1732" s="597" t="s">
        <v>17557</v>
      </c>
    </row>
    <row r="1733" spans="1:4">
      <c r="A1733" s="597" t="s">
        <v>19532</v>
      </c>
      <c r="B1733" s="597" t="s">
        <v>18421</v>
      </c>
      <c r="C1733" s="597" t="s">
        <v>18426</v>
      </c>
      <c r="D1733" s="597" t="s">
        <v>18427</v>
      </c>
    </row>
    <row r="1734" spans="1:4">
      <c r="A1734" s="597" t="s">
        <v>19533</v>
      </c>
      <c r="B1734" s="597" t="s">
        <v>18421</v>
      </c>
      <c r="C1734" s="597" t="s">
        <v>16294</v>
      </c>
      <c r="D1734" s="597" t="s">
        <v>18433</v>
      </c>
    </row>
    <row r="1735" spans="1:4">
      <c r="A1735" s="597" t="s">
        <v>19534</v>
      </c>
      <c r="B1735" s="597" t="s">
        <v>18421</v>
      </c>
      <c r="C1735" s="597" t="s">
        <v>18426</v>
      </c>
      <c r="D1735" s="597" t="s">
        <v>12763</v>
      </c>
    </row>
    <row r="1736" spans="1:4">
      <c r="A1736" s="597" t="s">
        <v>19535</v>
      </c>
      <c r="B1736" s="597" t="s">
        <v>18421</v>
      </c>
      <c r="C1736" s="597" t="s">
        <v>16294</v>
      </c>
      <c r="D1736" s="597" t="s">
        <v>4702</v>
      </c>
    </row>
    <row r="1737" spans="1:4">
      <c r="A1737" s="597" t="s">
        <v>19536</v>
      </c>
      <c r="B1737" s="597" t="s">
        <v>18421</v>
      </c>
      <c r="C1737" s="597" t="s">
        <v>18436</v>
      </c>
      <c r="D1737" s="597" t="s">
        <v>3956</v>
      </c>
    </row>
    <row r="1738" spans="1:4">
      <c r="A1738" s="597" t="s">
        <v>19537</v>
      </c>
      <c r="B1738" s="597" t="s">
        <v>18421</v>
      </c>
      <c r="C1738" s="597" t="s">
        <v>9767</v>
      </c>
      <c r="D1738" s="597" t="s">
        <v>18439</v>
      </c>
    </row>
    <row r="1739" spans="1:4">
      <c r="A1739" s="597" t="s">
        <v>19539</v>
      </c>
      <c r="B1739" s="597" t="s">
        <v>18421</v>
      </c>
      <c r="C1739" s="597" t="s">
        <v>18423</v>
      </c>
      <c r="D1739" s="597" t="s">
        <v>18424</v>
      </c>
    </row>
    <row r="1740" spans="1:4">
      <c r="A1740" s="597" t="s">
        <v>19540</v>
      </c>
      <c r="B1740" s="597" t="s">
        <v>18421</v>
      </c>
      <c r="C1740" s="597" t="s">
        <v>16294</v>
      </c>
      <c r="D1740" s="597" t="s">
        <v>18457</v>
      </c>
    </row>
    <row r="1741" spans="1:4">
      <c r="A1741" s="597" t="s">
        <v>2900</v>
      </c>
      <c r="B1741" s="597" t="s">
        <v>18421</v>
      </c>
      <c r="C1741" s="597" t="s">
        <v>18330</v>
      </c>
      <c r="D1741" s="597" t="s">
        <v>17557</v>
      </c>
    </row>
    <row r="1742" spans="1:4">
      <c r="A1742" s="597" t="s">
        <v>6425</v>
      </c>
      <c r="B1742" s="597" t="s">
        <v>18421</v>
      </c>
      <c r="C1742" s="597" t="s">
        <v>8086</v>
      </c>
      <c r="D1742" s="597" t="s">
        <v>9618</v>
      </c>
    </row>
    <row r="1743" spans="1:4">
      <c r="A1743" s="597" t="s">
        <v>19541</v>
      </c>
      <c r="B1743" s="597" t="s">
        <v>18421</v>
      </c>
      <c r="C1743" s="597" t="s">
        <v>16294</v>
      </c>
      <c r="D1743" s="597" t="s">
        <v>18433</v>
      </c>
    </row>
    <row r="1744" spans="1:4">
      <c r="A1744" s="597" t="s">
        <v>13603</v>
      </c>
      <c r="B1744" s="597" t="s">
        <v>18421</v>
      </c>
      <c r="C1744" s="597" t="s">
        <v>9767</v>
      </c>
      <c r="D1744" s="597" t="s">
        <v>12662</v>
      </c>
    </row>
    <row r="1745" spans="1:4">
      <c r="A1745" s="597" t="s">
        <v>19542</v>
      </c>
      <c r="B1745" s="597" t="s">
        <v>18421</v>
      </c>
      <c r="C1745" s="597" t="s">
        <v>16294</v>
      </c>
      <c r="D1745" s="597" t="s">
        <v>18457</v>
      </c>
    </row>
    <row r="1746" spans="1:4">
      <c r="A1746" s="597" t="s">
        <v>19543</v>
      </c>
      <c r="B1746" s="597" t="s">
        <v>18421</v>
      </c>
      <c r="C1746" s="597" t="s">
        <v>9767</v>
      </c>
      <c r="D1746" s="597" t="s">
        <v>10414</v>
      </c>
    </row>
    <row r="1747" spans="1:4">
      <c r="A1747" s="597" t="s">
        <v>19544</v>
      </c>
      <c r="B1747" s="597" t="s">
        <v>18421</v>
      </c>
      <c r="C1747" s="597" t="s">
        <v>18436</v>
      </c>
      <c r="D1747" s="597" t="s">
        <v>10210</v>
      </c>
    </row>
    <row r="1748" spans="1:4">
      <c r="A1748" s="597" t="s">
        <v>19545</v>
      </c>
      <c r="B1748" s="597" t="s">
        <v>18421</v>
      </c>
      <c r="C1748" s="597" t="s">
        <v>9767</v>
      </c>
      <c r="D1748" s="597" t="s">
        <v>18471</v>
      </c>
    </row>
    <row r="1749" spans="1:4">
      <c r="A1749" s="597" t="s">
        <v>19546</v>
      </c>
      <c r="B1749" s="597" t="s">
        <v>18421</v>
      </c>
      <c r="C1749" s="597" t="s">
        <v>18436</v>
      </c>
      <c r="D1749" s="597" t="s">
        <v>13072</v>
      </c>
    </row>
    <row r="1750" spans="1:4">
      <c r="A1750" s="597" t="s">
        <v>19547</v>
      </c>
      <c r="B1750" s="597" t="s">
        <v>18421</v>
      </c>
      <c r="C1750" s="597" t="s">
        <v>9767</v>
      </c>
      <c r="D1750" s="597" t="s">
        <v>15267</v>
      </c>
    </row>
    <row r="1751" spans="1:4">
      <c r="A1751" s="597" t="s">
        <v>19548</v>
      </c>
      <c r="B1751" s="597" t="s">
        <v>18421</v>
      </c>
      <c r="C1751" s="597" t="s">
        <v>18330</v>
      </c>
      <c r="D1751" s="597" t="s">
        <v>2104</v>
      </c>
    </row>
    <row r="1752" spans="1:4">
      <c r="A1752" s="597" t="s">
        <v>19550</v>
      </c>
      <c r="B1752" s="597" t="s">
        <v>18421</v>
      </c>
      <c r="C1752" s="597" t="s">
        <v>18330</v>
      </c>
      <c r="D1752" s="597" t="s">
        <v>18450</v>
      </c>
    </row>
    <row r="1753" spans="1:4">
      <c r="A1753" s="597" t="s">
        <v>1355</v>
      </c>
      <c r="B1753" s="597" t="s">
        <v>18421</v>
      </c>
      <c r="C1753" s="597" t="s">
        <v>16294</v>
      </c>
      <c r="D1753" s="597" t="s">
        <v>13945</v>
      </c>
    </row>
    <row r="1754" spans="1:4">
      <c r="A1754" s="597" t="s">
        <v>15368</v>
      </c>
      <c r="B1754" s="597" t="s">
        <v>18421</v>
      </c>
      <c r="C1754" s="597" t="s">
        <v>16294</v>
      </c>
      <c r="D1754" s="597" t="s">
        <v>6387</v>
      </c>
    </row>
    <row r="1755" spans="1:4">
      <c r="A1755" s="597" t="s">
        <v>19551</v>
      </c>
      <c r="B1755" s="597" t="s">
        <v>18421</v>
      </c>
      <c r="C1755" s="597" t="s">
        <v>9767</v>
      </c>
      <c r="D1755" s="597" t="s">
        <v>12662</v>
      </c>
    </row>
    <row r="1756" spans="1:4">
      <c r="A1756" s="597" t="s">
        <v>19552</v>
      </c>
      <c r="B1756" s="597" t="s">
        <v>18421</v>
      </c>
      <c r="C1756" s="597" t="s">
        <v>18330</v>
      </c>
      <c r="D1756" s="597" t="s">
        <v>18450</v>
      </c>
    </row>
    <row r="1757" spans="1:4">
      <c r="A1757" s="597" t="s">
        <v>19553</v>
      </c>
      <c r="B1757" s="597" t="s">
        <v>18421</v>
      </c>
      <c r="C1757" s="597" t="s">
        <v>3994</v>
      </c>
      <c r="D1757" s="597" t="s">
        <v>16342</v>
      </c>
    </row>
    <row r="1758" spans="1:4">
      <c r="A1758" s="597" t="s">
        <v>19554</v>
      </c>
      <c r="B1758" s="597" t="s">
        <v>18421</v>
      </c>
      <c r="C1758" s="597" t="s">
        <v>18436</v>
      </c>
      <c r="D1758" s="597" t="s">
        <v>18725</v>
      </c>
    </row>
    <row r="1759" spans="1:4">
      <c r="A1759" s="597" t="s">
        <v>15586</v>
      </c>
      <c r="B1759" s="597" t="s">
        <v>18421</v>
      </c>
      <c r="C1759" s="597" t="s">
        <v>18423</v>
      </c>
      <c r="D1759" s="597" t="s">
        <v>18136</v>
      </c>
    </row>
    <row r="1760" spans="1:4">
      <c r="A1760" s="597" t="s">
        <v>8671</v>
      </c>
      <c r="B1760" s="597" t="s">
        <v>18421</v>
      </c>
      <c r="C1760" s="597" t="s">
        <v>18426</v>
      </c>
      <c r="D1760" s="597" t="s">
        <v>12763</v>
      </c>
    </row>
    <row r="1761" spans="1:4">
      <c r="A1761" s="597" t="s">
        <v>19555</v>
      </c>
      <c r="B1761" s="597" t="s">
        <v>18421</v>
      </c>
      <c r="C1761" s="597" t="s">
        <v>16294</v>
      </c>
      <c r="D1761" s="597" t="s">
        <v>18433</v>
      </c>
    </row>
    <row r="1762" spans="1:4">
      <c r="A1762" s="597" t="s">
        <v>2940</v>
      </c>
      <c r="B1762" s="597" t="s">
        <v>18421</v>
      </c>
      <c r="C1762" s="597" t="s">
        <v>16294</v>
      </c>
      <c r="D1762" s="597" t="s">
        <v>18457</v>
      </c>
    </row>
    <row r="1763" spans="1:4">
      <c r="A1763" s="597" t="s">
        <v>3723</v>
      </c>
      <c r="B1763" s="597" t="s">
        <v>18421</v>
      </c>
      <c r="C1763" s="597" t="s">
        <v>9767</v>
      </c>
      <c r="D1763" s="597" t="s">
        <v>12662</v>
      </c>
    </row>
    <row r="1764" spans="1:4">
      <c r="A1764" s="597" t="s">
        <v>5698</v>
      </c>
      <c r="B1764" s="597" t="s">
        <v>18421</v>
      </c>
      <c r="C1764" s="597" t="s">
        <v>18330</v>
      </c>
      <c r="D1764" s="597" t="s">
        <v>18450</v>
      </c>
    </row>
    <row r="1765" spans="1:4">
      <c r="A1765" s="597" t="s">
        <v>187</v>
      </c>
      <c r="B1765" s="597" t="s">
        <v>18421</v>
      </c>
      <c r="C1765" s="597" t="s">
        <v>18330</v>
      </c>
      <c r="D1765" s="597" t="s">
        <v>10414</v>
      </c>
    </row>
    <row r="1766" spans="1:4">
      <c r="A1766" s="597" t="s">
        <v>19556</v>
      </c>
      <c r="B1766" s="597" t="s">
        <v>18421</v>
      </c>
      <c r="C1766" s="597" t="s">
        <v>18436</v>
      </c>
      <c r="D1766" s="597" t="s">
        <v>3956</v>
      </c>
    </row>
    <row r="1767" spans="1:4">
      <c r="A1767" s="597" t="s">
        <v>18105</v>
      </c>
      <c r="B1767" s="597" t="s">
        <v>18421</v>
      </c>
      <c r="C1767" s="597" t="s">
        <v>18436</v>
      </c>
      <c r="D1767" s="597" t="s">
        <v>13072</v>
      </c>
    </row>
    <row r="1768" spans="1:4">
      <c r="A1768" s="597" t="s">
        <v>19557</v>
      </c>
      <c r="B1768" s="597" t="s">
        <v>18421</v>
      </c>
      <c r="C1768" s="597" t="s">
        <v>8086</v>
      </c>
      <c r="D1768" s="597" t="s">
        <v>9618</v>
      </c>
    </row>
    <row r="1769" spans="1:4">
      <c r="A1769" s="597" t="s">
        <v>18957</v>
      </c>
      <c r="B1769" s="597" t="s">
        <v>18421</v>
      </c>
      <c r="C1769" s="597" t="s">
        <v>18426</v>
      </c>
      <c r="D1769" s="597" t="s">
        <v>16434</v>
      </c>
    </row>
    <row r="1770" spans="1:4">
      <c r="A1770" s="597" t="s">
        <v>19558</v>
      </c>
      <c r="B1770" s="597" t="s">
        <v>18421</v>
      </c>
      <c r="C1770" s="597" t="s">
        <v>16294</v>
      </c>
      <c r="D1770" s="597" t="s">
        <v>4498</v>
      </c>
    </row>
    <row r="1771" spans="1:4">
      <c r="A1771" s="597" t="s">
        <v>19559</v>
      </c>
      <c r="B1771" s="597" t="s">
        <v>18421</v>
      </c>
      <c r="C1771" s="597" t="s">
        <v>3994</v>
      </c>
      <c r="D1771" s="597" t="s">
        <v>18538</v>
      </c>
    </row>
    <row r="1772" spans="1:4">
      <c r="A1772" s="597" t="s">
        <v>19561</v>
      </c>
      <c r="B1772" s="597" t="s">
        <v>18421</v>
      </c>
      <c r="C1772" s="597" t="s">
        <v>18436</v>
      </c>
      <c r="D1772" s="597" t="s">
        <v>3956</v>
      </c>
    </row>
    <row r="1773" spans="1:4">
      <c r="A1773" s="597" t="s">
        <v>19562</v>
      </c>
      <c r="B1773" s="597" t="s">
        <v>18421</v>
      </c>
      <c r="C1773" s="597" t="s">
        <v>18330</v>
      </c>
      <c r="D1773" s="597" t="s">
        <v>18450</v>
      </c>
    </row>
    <row r="1774" spans="1:4">
      <c r="A1774" s="597" t="s">
        <v>19563</v>
      </c>
      <c r="B1774" s="597" t="s">
        <v>18421</v>
      </c>
      <c r="C1774" s="597" t="s">
        <v>18426</v>
      </c>
      <c r="D1774" s="597" t="s">
        <v>12763</v>
      </c>
    </row>
    <row r="1775" spans="1:4">
      <c r="A1775" s="597" t="s">
        <v>19564</v>
      </c>
      <c r="B1775" s="597" t="s">
        <v>18421</v>
      </c>
      <c r="C1775" s="597" t="s">
        <v>18423</v>
      </c>
      <c r="D1775" s="597" t="s">
        <v>18136</v>
      </c>
    </row>
    <row r="1776" spans="1:4">
      <c r="A1776" s="597" t="s">
        <v>18387</v>
      </c>
      <c r="B1776" s="597" t="s">
        <v>3904</v>
      </c>
      <c r="C1776" s="597" t="s">
        <v>18426</v>
      </c>
      <c r="D1776" s="597" t="s">
        <v>12763</v>
      </c>
    </row>
    <row r="1777" spans="1:4">
      <c r="A1777" s="597" t="s">
        <v>8339</v>
      </c>
      <c r="B1777" s="597" t="s">
        <v>3904</v>
      </c>
      <c r="C1777" s="597" t="s">
        <v>18426</v>
      </c>
      <c r="D1777" s="597" t="s">
        <v>12763</v>
      </c>
    </row>
    <row r="1778" spans="1:4">
      <c r="A1778" s="597" t="s">
        <v>1555</v>
      </c>
      <c r="B1778" s="597" t="s">
        <v>18421</v>
      </c>
      <c r="C1778" s="597" t="s">
        <v>18330</v>
      </c>
      <c r="D1778" s="597" t="s">
        <v>17557</v>
      </c>
    </row>
    <row r="1779" spans="1:4">
      <c r="A1779" s="597" t="s">
        <v>19565</v>
      </c>
      <c r="B1779" s="597" t="s">
        <v>18421</v>
      </c>
      <c r="C1779" s="597" t="s">
        <v>9767</v>
      </c>
      <c r="D1779" s="597" t="s">
        <v>12662</v>
      </c>
    </row>
    <row r="1780" spans="1:4">
      <c r="A1780" s="597" t="s">
        <v>19566</v>
      </c>
      <c r="B1780" s="597" t="s">
        <v>18421</v>
      </c>
      <c r="C1780" s="597" t="s">
        <v>18436</v>
      </c>
      <c r="D1780" s="597" t="s">
        <v>10210</v>
      </c>
    </row>
    <row r="1781" spans="1:4">
      <c r="A1781" s="597" t="s">
        <v>19004</v>
      </c>
      <c r="B1781" s="597" t="s">
        <v>18421</v>
      </c>
      <c r="C1781" s="597" t="s">
        <v>18426</v>
      </c>
      <c r="D1781" s="597" t="s">
        <v>12763</v>
      </c>
    </row>
    <row r="1782" spans="1:4">
      <c r="A1782" s="597" t="s">
        <v>7955</v>
      </c>
      <c r="B1782" s="597" t="s">
        <v>18421</v>
      </c>
      <c r="C1782" s="597" t="s">
        <v>18436</v>
      </c>
      <c r="D1782" s="597" t="s">
        <v>14531</v>
      </c>
    </row>
    <row r="1783" spans="1:4">
      <c r="A1783" s="597" t="s">
        <v>19567</v>
      </c>
      <c r="B1783" s="597" t="s">
        <v>18421</v>
      </c>
      <c r="C1783" s="597" t="s">
        <v>18330</v>
      </c>
      <c r="D1783" s="597" t="s">
        <v>18450</v>
      </c>
    </row>
    <row r="1784" spans="1:4">
      <c r="A1784" s="597" t="s">
        <v>19569</v>
      </c>
      <c r="B1784" s="597" t="s">
        <v>18421</v>
      </c>
      <c r="C1784" s="597" t="s">
        <v>18436</v>
      </c>
      <c r="D1784" s="597" t="s">
        <v>3956</v>
      </c>
    </row>
    <row r="1785" spans="1:4">
      <c r="A1785" s="597" t="s">
        <v>11748</v>
      </c>
      <c r="B1785" s="597" t="s">
        <v>18421</v>
      </c>
      <c r="C1785" s="597" t="s">
        <v>9767</v>
      </c>
      <c r="D1785" s="597" t="s">
        <v>18439</v>
      </c>
    </row>
    <row r="1786" spans="1:4">
      <c r="A1786" s="597" t="s">
        <v>19570</v>
      </c>
      <c r="B1786" s="597" t="s">
        <v>18421</v>
      </c>
      <c r="C1786" s="597" t="s">
        <v>9767</v>
      </c>
      <c r="D1786" s="597" t="s">
        <v>10414</v>
      </c>
    </row>
    <row r="1787" spans="1:4">
      <c r="A1787" s="597" t="s">
        <v>19571</v>
      </c>
      <c r="B1787" s="597" t="s">
        <v>18421</v>
      </c>
      <c r="C1787" s="597" t="s">
        <v>9767</v>
      </c>
      <c r="D1787" s="597" t="s">
        <v>18471</v>
      </c>
    </row>
    <row r="1788" spans="1:4">
      <c r="A1788" s="597" t="s">
        <v>19572</v>
      </c>
      <c r="B1788" s="597" t="s">
        <v>18421</v>
      </c>
      <c r="C1788" s="597" t="s">
        <v>18426</v>
      </c>
      <c r="D1788" s="597" t="s">
        <v>10414</v>
      </c>
    </row>
    <row r="1789" spans="1:4">
      <c r="A1789" s="597" t="s">
        <v>19574</v>
      </c>
      <c r="B1789" s="597" t="s">
        <v>18421</v>
      </c>
      <c r="C1789" s="597" t="s">
        <v>18436</v>
      </c>
      <c r="D1789" s="597" t="s">
        <v>10210</v>
      </c>
    </row>
    <row r="1790" spans="1:4">
      <c r="A1790" s="597" t="s">
        <v>19575</v>
      </c>
      <c r="B1790" s="597" t="s">
        <v>18421</v>
      </c>
      <c r="C1790" s="597" t="s">
        <v>9767</v>
      </c>
      <c r="D1790" s="597" t="s">
        <v>12866</v>
      </c>
    </row>
    <row r="1791" spans="1:4">
      <c r="A1791" s="597" t="s">
        <v>19577</v>
      </c>
      <c r="B1791" s="597" t="s">
        <v>18421</v>
      </c>
      <c r="C1791" s="597" t="s">
        <v>18426</v>
      </c>
      <c r="D1791" s="597" t="s">
        <v>12763</v>
      </c>
    </row>
    <row r="1792" spans="1:4">
      <c r="A1792" s="597" t="s">
        <v>19578</v>
      </c>
      <c r="B1792" s="597" t="s">
        <v>18421</v>
      </c>
      <c r="C1792" s="597" t="s">
        <v>9767</v>
      </c>
      <c r="D1792" s="597" t="s">
        <v>12662</v>
      </c>
    </row>
    <row r="1793" spans="1:4">
      <c r="A1793" s="597" t="s">
        <v>8115</v>
      </c>
      <c r="B1793" s="597" t="s">
        <v>18421</v>
      </c>
      <c r="C1793" s="597" t="s">
        <v>18436</v>
      </c>
      <c r="D1793" s="597" t="s">
        <v>10210</v>
      </c>
    </row>
    <row r="1794" spans="1:4">
      <c r="A1794" s="597" t="s">
        <v>14620</v>
      </c>
      <c r="B1794" s="597" t="s">
        <v>18421</v>
      </c>
      <c r="C1794" s="597" t="s">
        <v>16294</v>
      </c>
      <c r="D1794" s="597" t="s">
        <v>18433</v>
      </c>
    </row>
    <row r="1795" spans="1:4">
      <c r="A1795" s="597" t="s">
        <v>6172</v>
      </c>
      <c r="B1795" s="597" t="s">
        <v>18421</v>
      </c>
      <c r="C1795" s="597" t="s">
        <v>18423</v>
      </c>
      <c r="D1795" s="597" t="s">
        <v>18136</v>
      </c>
    </row>
    <row r="1796" spans="1:4">
      <c r="A1796" s="597" t="s">
        <v>19579</v>
      </c>
      <c r="B1796" s="597" t="s">
        <v>18421</v>
      </c>
      <c r="C1796" s="597" t="s">
        <v>18330</v>
      </c>
      <c r="D1796" s="597" t="s">
        <v>17557</v>
      </c>
    </row>
    <row r="1797" spans="1:4">
      <c r="A1797" s="597" t="s">
        <v>19580</v>
      </c>
      <c r="B1797" s="597" t="s">
        <v>18421</v>
      </c>
      <c r="C1797" s="597" t="s">
        <v>16294</v>
      </c>
      <c r="D1797" s="597" t="s">
        <v>13132</v>
      </c>
    </row>
    <row r="1798" spans="1:4">
      <c r="A1798" s="597" t="s">
        <v>928</v>
      </c>
      <c r="B1798" s="597" t="s">
        <v>18421</v>
      </c>
      <c r="C1798" s="597" t="s">
        <v>16294</v>
      </c>
      <c r="D1798" s="597" t="s">
        <v>6387</v>
      </c>
    </row>
    <row r="1799" spans="1:4">
      <c r="A1799" s="597" t="s">
        <v>12690</v>
      </c>
      <c r="B1799" s="597" t="s">
        <v>18421</v>
      </c>
      <c r="C1799" s="597" t="s">
        <v>9767</v>
      </c>
      <c r="D1799" s="597" t="s">
        <v>15267</v>
      </c>
    </row>
    <row r="1800" spans="1:4">
      <c r="A1800" s="597" t="s">
        <v>4320</v>
      </c>
      <c r="B1800" s="597" t="s">
        <v>18421</v>
      </c>
      <c r="C1800" s="597" t="s">
        <v>18330</v>
      </c>
      <c r="D1800" s="597" t="s">
        <v>17557</v>
      </c>
    </row>
    <row r="1801" spans="1:4">
      <c r="A1801" s="597" t="s">
        <v>19581</v>
      </c>
      <c r="B1801" s="597" t="s">
        <v>18421</v>
      </c>
      <c r="C1801" s="597" t="s">
        <v>9767</v>
      </c>
      <c r="D1801" s="597" t="s">
        <v>15267</v>
      </c>
    </row>
    <row r="1802" spans="1:4">
      <c r="A1802" s="597" t="s">
        <v>19582</v>
      </c>
      <c r="B1802" s="597" t="s">
        <v>18421</v>
      </c>
      <c r="C1802" s="597" t="s">
        <v>3994</v>
      </c>
      <c r="D1802" s="597" t="s">
        <v>4583</v>
      </c>
    </row>
    <row r="1803" spans="1:4">
      <c r="A1803" s="597" t="s">
        <v>635</v>
      </c>
      <c r="B1803" s="597" t="s">
        <v>18421</v>
      </c>
      <c r="C1803" s="597" t="s">
        <v>18436</v>
      </c>
      <c r="D1803" s="597" t="s">
        <v>13072</v>
      </c>
    </row>
    <row r="1804" spans="1:4">
      <c r="A1804" s="597" t="s">
        <v>19583</v>
      </c>
      <c r="B1804" s="597" t="s">
        <v>18421</v>
      </c>
      <c r="C1804" s="597" t="s">
        <v>18330</v>
      </c>
      <c r="D1804" s="597" t="s">
        <v>18450</v>
      </c>
    </row>
    <row r="1805" spans="1:4">
      <c r="A1805" s="597" t="s">
        <v>19585</v>
      </c>
      <c r="B1805" s="597" t="s">
        <v>18421</v>
      </c>
      <c r="C1805" s="597" t="s">
        <v>16294</v>
      </c>
      <c r="D1805" s="597" t="s">
        <v>18433</v>
      </c>
    </row>
    <row r="1806" spans="1:4">
      <c r="A1806" s="597" t="s">
        <v>17384</v>
      </c>
      <c r="B1806" s="597" t="s">
        <v>18421</v>
      </c>
      <c r="C1806" s="597" t="s">
        <v>3994</v>
      </c>
      <c r="D1806" s="597" t="s">
        <v>18538</v>
      </c>
    </row>
    <row r="1807" spans="1:4">
      <c r="A1807" s="597" t="s">
        <v>11832</v>
      </c>
      <c r="B1807" s="597" t="s">
        <v>18421</v>
      </c>
      <c r="C1807" s="597" t="s">
        <v>18436</v>
      </c>
      <c r="D1807" s="597" t="s">
        <v>7708</v>
      </c>
    </row>
    <row r="1808" spans="1:4">
      <c r="A1808" s="597" t="s">
        <v>19586</v>
      </c>
      <c r="B1808" s="597" t="s">
        <v>18421</v>
      </c>
      <c r="C1808" s="597" t="s">
        <v>16294</v>
      </c>
      <c r="D1808" s="597" t="s">
        <v>4498</v>
      </c>
    </row>
    <row r="1809" spans="1:4">
      <c r="A1809" s="597" t="s">
        <v>19587</v>
      </c>
      <c r="B1809" s="597" t="s">
        <v>18421</v>
      </c>
      <c r="C1809" s="597" t="s">
        <v>9767</v>
      </c>
      <c r="D1809" s="597" t="s">
        <v>12866</v>
      </c>
    </row>
    <row r="1810" spans="1:4">
      <c r="A1810" s="597" t="s">
        <v>19588</v>
      </c>
      <c r="B1810" s="597" t="s">
        <v>18421</v>
      </c>
      <c r="C1810" s="597" t="s">
        <v>11794</v>
      </c>
      <c r="D1810" s="597" t="s">
        <v>11796</v>
      </c>
    </row>
    <row r="1811" spans="1:4">
      <c r="A1811" s="597" t="s">
        <v>10249</v>
      </c>
      <c r="B1811" s="597" t="s">
        <v>18421</v>
      </c>
      <c r="C1811" s="597" t="s">
        <v>16294</v>
      </c>
      <c r="D1811" s="597" t="s">
        <v>4498</v>
      </c>
    </row>
    <row r="1812" spans="1:4">
      <c r="A1812" s="597" t="s">
        <v>19590</v>
      </c>
      <c r="B1812" s="597" t="s">
        <v>18421</v>
      </c>
      <c r="C1812" s="597" t="s">
        <v>17013</v>
      </c>
      <c r="D1812" s="597" t="s">
        <v>3212</v>
      </c>
    </row>
    <row r="1813" spans="1:4">
      <c r="A1813" s="597" t="s">
        <v>19591</v>
      </c>
      <c r="B1813" s="597" t="s">
        <v>18421</v>
      </c>
      <c r="C1813" s="597" t="s">
        <v>18436</v>
      </c>
      <c r="D1813" s="597" t="s">
        <v>13072</v>
      </c>
    </row>
    <row r="1814" spans="1:4">
      <c r="A1814" s="597" t="s">
        <v>19592</v>
      </c>
      <c r="B1814" s="597" t="s">
        <v>18421</v>
      </c>
      <c r="C1814" s="597" t="s">
        <v>18330</v>
      </c>
      <c r="D1814" s="597" t="s">
        <v>18450</v>
      </c>
    </row>
    <row r="1815" spans="1:4">
      <c r="A1815" s="597" t="s">
        <v>19593</v>
      </c>
      <c r="B1815" s="597" t="s">
        <v>18421</v>
      </c>
      <c r="C1815" s="597" t="s">
        <v>9767</v>
      </c>
      <c r="D1815" s="597" t="s">
        <v>18439</v>
      </c>
    </row>
    <row r="1816" spans="1:4">
      <c r="A1816" s="597" t="s">
        <v>6913</v>
      </c>
      <c r="B1816" s="597" t="s">
        <v>18421</v>
      </c>
      <c r="C1816" s="597" t="s">
        <v>17013</v>
      </c>
      <c r="D1816" s="597" t="s">
        <v>3212</v>
      </c>
    </row>
    <row r="1817" spans="1:4">
      <c r="A1817" s="597" t="s">
        <v>19594</v>
      </c>
      <c r="B1817" s="597" t="s">
        <v>18421</v>
      </c>
      <c r="C1817" s="597" t="s">
        <v>18436</v>
      </c>
      <c r="D1817" s="597" t="s">
        <v>7708</v>
      </c>
    </row>
    <row r="1818" spans="1:4">
      <c r="A1818" s="597" t="s">
        <v>2517</v>
      </c>
      <c r="B1818" s="597" t="s">
        <v>18421</v>
      </c>
      <c r="C1818" s="597" t="s">
        <v>18436</v>
      </c>
      <c r="D1818" s="597" t="s">
        <v>3956</v>
      </c>
    </row>
    <row r="1819" spans="1:4">
      <c r="A1819" s="597" t="s">
        <v>15616</v>
      </c>
      <c r="B1819" s="597" t="s">
        <v>18421</v>
      </c>
      <c r="C1819" s="597" t="s">
        <v>16294</v>
      </c>
      <c r="D1819" s="597" t="s">
        <v>4498</v>
      </c>
    </row>
    <row r="1820" spans="1:4">
      <c r="A1820" s="597" t="s">
        <v>19595</v>
      </c>
      <c r="B1820" s="597" t="s">
        <v>3904</v>
      </c>
      <c r="C1820" s="597" t="s">
        <v>18426</v>
      </c>
      <c r="D1820" s="597" t="s">
        <v>12763</v>
      </c>
    </row>
    <row r="1821" spans="1:4">
      <c r="A1821" s="597" t="s">
        <v>19596</v>
      </c>
      <c r="B1821" s="597" t="s">
        <v>18421</v>
      </c>
      <c r="C1821" s="597" t="s">
        <v>18330</v>
      </c>
      <c r="D1821" s="597" t="s">
        <v>18450</v>
      </c>
    </row>
    <row r="1822" spans="1:4">
      <c r="A1822" s="597" t="s">
        <v>19597</v>
      </c>
      <c r="B1822" s="597" t="s">
        <v>3904</v>
      </c>
      <c r="C1822" s="597" t="s">
        <v>18426</v>
      </c>
      <c r="D1822" s="597" t="s">
        <v>12763</v>
      </c>
    </row>
    <row r="1823" spans="1:4">
      <c r="A1823" s="597" t="s">
        <v>8041</v>
      </c>
      <c r="B1823" s="597" t="s">
        <v>18421</v>
      </c>
      <c r="C1823" s="597" t="s">
        <v>16294</v>
      </c>
      <c r="D1823" s="597" t="s">
        <v>18433</v>
      </c>
    </row>
    <row r="1824" spans="1:4">
      <c r="A1824" s="597" t="s">
        <v>19599</v>
      </c>
      <c r="B1824" s="597" t="s">
        <v>18421</v>
      </c>
      <c r="C1824" s="597" t="s">
        <v>9767</v>
      </c>
      <c r="D1824" s="597" t="s">
        <v>15267</v>
      </c>
    </row>
    <row r="1825" spans="1:4">
      <c r="A1825" s="597" t="s">
        <v>19600</v>
      </c>
      <c r="B1825" s="597" t="s">
        <v>18421</v>
      </c>
      <c r="C1825" s="597" t="s">
        <v>18330</v>
      </c>
      <c r="D1825" s="597" t="s">
        <v>17557</v>
      </c>
    </row>
    <row r="1826" spans="1:4">
      <c r="A1826" s="597" t="s">
        <v>19601</v>
      </c>
      <c r="B1826" s="597" t="s">
        <v>3904</v>
      </c>
      <c r="C1826" s="597" t="s">
        <v>18426</v>
      </c>
      <c r="D1826" s="597" t="s">
        <v>12763</v>
      </c>
    </row>
    <row r="1827" spans="1:4">
      <c r="A1827" s="597" t="s">
        <v>19602</v>
      </c>
      <c r="B1827" s="597" t="s">
        <v>18421</v>
      </c>
      <c r="C1827" s="597" t="s">
        <v>16294</v>
      </c>
      <c r="D1827" s="597" t="s">
        <v>6387</v>
      </c>
    </row>
    <row r="1828" spans="1:4">
      <c r="A1828" s="597" t="s">
        <v>8711</v>
      </c>
      <c r="B1828" s="597" t="s">
        <v>3904</v>
      </c>
      <c r="C1828" s="597" t="s">
        <v>18426</v>
      </c>
      <c r="D1828" s="597" t="s">
        <v>12763</v>
      </c>
    </row>
    <row r="1829" spans="1:4">
      <c r="A1829" s="597" t="s">
        <v>19603</v>
      </c>
      <c r="B1829" s="597" t="s">
        <v>18421</v>
      </c>
      <c r="C1829" s="597" t="s">
        <v>9767</v>
      </c>
      <c r="D1829" s="597" t="s">
        <v>12662</v>
      </c>
    </row>
    <row r="1830" spans="1:4">
      <c r="A1830" s="597" t="s">
        <v>17286</v>
      </c>
      <c r="B1830" s="597" t="s">
        <v>18421</v>
      </c>
      <c r="C1830" s="597" t="s">
        <v>16294</v>
      </c>
      <c r="D1830" s="597" t="s">
        <v>6387</v>
      </c>
    </row>
    <row r="1831" spans="1:4">
      <c r="A1831" s="597" t="s">
        <v>19604</v>
      </c>
      <c r="B1831" s="597" t="s">
        <v>18421</v>
      </c>
      <c r="C1831" s="597" t="s">
        <v>16294</v>
      </c>
      <c r="D1831" s="597" t="s">
        <v>6387</v>
      </c>
    </row>
    <row r="1832" spans="1:4">
      <c r="A1832" s="597" t="s">
        <v>9567</v>
      </c>
      <c r="B1832" s="597" t="s">
        <v>18421</v>
      </c>
      <c r="C1832" s="597" t="s">
        <v>9767</v>
      </c>
      <c r="D1832" s="597" t="s">
        <v>15267</v>
      </c>
    </row>
    <row r="1833" spans="1:4">
      <c r="A1833" s="597" t="s">
        <v>12354</v>
      </c>
      <c r="B1833" s="597" t="s">
        <v>18421</v>
      </c>
      <c r="C1833" s="597" t="s">
        <v>12016</v>
      </c>
      <c r="D1833" s="597" t="s">
        <v>16776</v>
      </c>
    </row>
    <row r="1834" spans="1:4">
      <c r="A1834" s="597" t="s">
        <v>19606</v>
      </c>
      <c r="B1834" s="597" t="s">
        <v>18421</v>
      </c>
      <c r="C1834" s="597" t="s">
        <v>16294</v>
      </c>
      <c r="D1834" s="597" t="s">
        <v>6387</v>
      </c>
    </row>
    <row r="1835" spans="1:4">
      <c r="A1835" s="597" t="s">
        <v>19607</v>
      </c>
      <c r="B1835" s="597" t="s">
        <v>18421</v>
      </c>
      <c r="C1835" s="597" t="s">
        <v>16294</v>
      </c>
      <c r="D1835" s="597" t="s">
        <v>6387</v>
      </c>
    </row>
    <row r="1836" spans="1:4">
      <c r="A1836" s="597" t="s">
        <v>19608</v>
      </c>
      <c r="B1836" s="597" t="s">
        <v>18421</v>
      </c>
      <c r="C1836" s="597" t="s">
        <v>9767</v>
      </c>
      <c r="D1836" s="597" t="s">
        <v>12866</v>
      </c>
    </row>
    <row r="1837" spans="1:4">
      <c r="A1837" s="597" t="s">
        <v>19609</v>
      </c>
      <c r="B1837" s="597" t="s">
        <v>18421</v>
      </c>
      <c r="C1837" s="597" t="s">
        <v>9767</v>
      </c>
      <c r="D1837" s="597" t="s">
        <v>12866</v>
      </c>
    </row>
    <row r="1838" spans="1:4">
      <c r="A1838" s="597" t="s">
        <v>19610</v>
      </c>
      <c r="B1838" s="597" t="s">
        <v>18421</v>
      </c>
      <c r="C1838" s="597" t="s">
        <v>16294</v>
      </c>
      <c r="D1838" s="597" t="s">
        <v>6387</v>
      </c>
    </row>
    <row r="1839" spans="1:4">
      <c r="A1839" s="597" t="s">
        <v>14434</v>
      </c>
      <c r="B1839" s="597" t="s">
        <v>18421</v>
      </c>
      <c r="C1839" s="597" t="s">
        <v>18426</v>
      </c>
      <c r="D1839" s="597" t="s">
        <v>12763</v>
      </c>
    </row>
    <row r="1840" spans="1:4">
      <c r="A1840" s="597" t="s">
        <v>19611</v>
      </c>
      <c r="B1840" s="597" t="s">
        <v>18421</v>
      </c>
      <c r="C1840" s="597" t="s">
        <v>18330</v>
      </c>
      <c r="D1840" s="597" t="s">
        <v>18450</v>
      </c>
    </row>
    <row r="1841" spans="1:4">
      <c r="A1841" s="597" t="s">
        <v>19612</v>
      </c>
      <c r="B1841" s="597" t="s">
        <v>18421</v>
      </c>
      <c r="C1841" s="597" t="s">
        <v>16294</v>
      </c>
      <c r="D1841" s="597" t="s">
        <v>6387</v>
      </c>
    </row>
    <row r="1842" spans="1:4">
      <c r="A1842" s="597" t="s">
        <v>19613</v>
      </c>
      <c r="B1842" s="597" t="s">
        <v>18421</v>
      </c>
      <c r="C1842" s="597" t="s">
        <v>18423</v>
      </c>
      <c r="D1842" s="597" t="s">
        <v>18424</v>
      </c>
    </row>
    <row r="1843" spans="1:4">
      <c r="A1843" s="597" t="s">
        <v>19614</v>
      </c>
      <c r="B1843" s="597" t="s">
        <v>18421</v>
      </c>
      <c r="C1843" s="597" t="s">
        <v>18423</v>
      </c>
      <c r="D1843" s="597" t="s">
        <v>18136</v>
      </c>
    </row>
    <row r="1844" spans="1:4">
      <c r="A1844" s="597" t="s">
        <v>19615</v>
      </c>
      <c r="B1844" s="597" t="s">
        <v>18421</v>
      </c>
      <c r="C1844" s="597" t="s">
        <v>9767</v>
      </c>
      <c r="D1844" s="597" t="s">
        <v>15267</v>
      </c>
    </row>
    <row r="1845" spans="1:4">
      <c r="A1845" s="597" t="s">
        <v>16169</v>
      </c>
      <c r="B1845" s="597" t="s">
        <v>18421</v>
      </c>
      <c r="C1845" s="597" t="s">
        <v>9767</v>
      </c>
      <c r="D1845" s="597" t="s">
        <v>15267</v>
      </c>
    </row>
    <row r="1846" spans="1:4">
      <c r="A1846" s="597" t="s">
        <v>19617</v>
      </c>
      <c r="B1846" s="597" t="s">
        <v>18421</v>
      </c>
      <c r="C1846" s="597" t="s">
        <v>18436</v>
      </c>
      <c r="D1846" s="597" t="s">
        <v>13072</v>
      </c>
    </row>
    <row r="1847" spans="1:4">
      <c r="A1847" s="597" t="s">
        <v>1710</v>
      </c>
      <c r="B1847" s="597" t="s">
        <v>18421</v>
      </c>
      <c r="C1847" s="597" t="s">
        <v>9767</v>
      </c>
      <c r="D1847" s="597" t="s">
        <v>15267</v>
      </c>
    </row>
    <row r="1848" spans="1:4">
      <c r="A1848" s="597" t="s">
        <v>19618</v>
      </c>
      <c r="B1848" s="597" t="s">
        <v>18421</v>
      </c>
      <c r="C1848" s="597" t="s">
        <v>18436</v>
      </c>
      <c r="D1848" s="597" t="s">
        <v>10210</v>
      </c>
    </row>
    <row r="1849" spans="1:4">
      <c r="A1849" s="597" t="s">
        <v>1011</v>
      </c>
      <c r="B1849" s="597" t="s">
        <v>18421</v>
      </c>
      <c r="C1849" s="597" t="s">
        <v>9767</v>
      </c>
      <c r="D1849" s="597" t="s">
        <v>15267</v>
      </c>
    </row>
    <row r="1850" spans="1:4">
      <c r="A1850" s="597" t="s">
        <v>19619</v>
      </c>
      <c r="B1850" s="597" t="s">
        <v>18421</v>
      </c>
      <c r="C1850" s="597" t="s">
        <v>18330</v>
      </c>
      <c r="D1850" s="597" t="s">
        <v>18450</v>
      </c>
    </row>
    <row r="1851" spans="1:4">
      <c r="A1851" s="597" t="s">
        <v>3950</v>
      </c>
      <c r="B1851" s="597" t="s">
        <v>18421</v>
      </c>
      <c r="C1851" s="597" t="s">
        <v>9767</v>
      </c>
      <c r="D1851" s="597" t="s">
        <v>15267</v>
      </c>
    </row>
    <row r="1852" spans="1:4">
      <c r="A1852" s="597" t="s">
        <v>19620</v>
      </c>
      <c r="B1852" s="597" t="s">
        <v>18421</v>
      </c>
      <c r="C1852" s="597" t="s">
        <v>18436</v>
      </c>
      <c r="D1852" s="597" t="s">
        <v>13072</v>
      </c>
    </row>
    <row r="1853" spans="1:4">
      <c r="A1853" s="597" t="s">
        <v>8706</v>
      </c>
      <c r="B1853" s="597" t="s">
        <v>18421</v>
      </c>
      <c r="C1853" s="597" t="s">
        <v>18436</v>
      </c>
      <c r="D1853" s="597" t="s">
        <v>18462</v>
      </c>
    </row>
    <row r="1854" spans="1:4">
      <c r="A1854" s="597" t="s">
        <v>1612</v>
      </c>
      <c r="B1854" s="597" t="s">
        <v>18421</v>
      </c>
      <c r="C1854" s="597" t="s">
        <v>18436</v>
      </c>
      <c r="D1854" s="597" t="s">
        <v>13072</v>
      </c>
    </row>
    <row r="1855" spans="1:4">
      <c r="A1855" s="597" t="s">
        <v>19621</v>
      </c>
      <c r="B1855" s="597" t="s">
        <v>18421</v>
      </c>
      <c r="C1855" s="597" t="s">
        <v>9767</v>
      </c>
      <c r="D1855" s="597" t="s">
        <v>15267</v>
      </c>
    </row>
    <row r="1856" spans="1:4">
      <c r="A1856" s="597" t="s">
        <v>19622</v>
      </c>
      <c r="B1856" s="597" t="s">
        <v>18421</v>
      </c>
      <c r="C1856" s="597" t="s">
        <v>18426</v>
      </c>
      <c r="D1856" s="597" t="s">
        <v>12763</v>
      </c>
    </row>
    <row r="1857" spans="1:4">
      <c r="A1857" s="597" t="s">
        <v>15168</v>
      </c>
      <c r="B1857" s="597" t="s">
        <v>18421</v>
      </c>
      <c r="C1857" s="597" t="s">
        <v>17013</v>
      </c>
      <c r="D1857" s="597" t="s">
        <v>18447</v>
      </c>
    </row>
    <row r="1858" spans="1:4">
      <c r="A1858" s="597" t="s">
        <v>11229</v>
      </c>
      <c r="B1858" s="597" t="s">
        <v>18421</v>
      </c>
      <c r="C1858" s="597" t="s">
        <v>18423</v>
      </c>
      <c r="D1858" s="597" t="s">
        <v>18136</v>
      </c>
    </row>
    <row r="1859" spans="1:4">
      <c r="A1859" s="597" t="s">
        <v>16655</v>
      </c>
      <c r="B1859" s="597" t="s">
        <v>18421</v>
      </c>
      <c r="C1859" s="597" t="s">
        <v>9767</v>
      </c>
      <c r="D1859" s="597" t="s">
        <v>15267</v>
      </c>
    </row>
    <row r="1860" spans="1:4">
      <c r="A1860" s="597" t="s">
        <v>8219</v>
      </c>
      <c r="B1860" s="597" t="s">
        <v>18421</v>
      </c>
      <c r="C1860" s="597" t="s">
        <v>16294</v>
      </c>
      <c r="D1860" s="597" t="s">
        <v>4498</v>
      </c>
    </row>
    <row r="1861" spans="1:4">
      <c r="A1861" s="597" t="s">
        <v>19623</v>
      </c>
      <c r="B1861" s="597" t="s">
        <v>18421</v>
      </c>
      <c r="C1861" s="597" t="s">
        <v>16294</v>
      </c>
      <c r="D1861" s="597" t="s">
        <v>13945</v>
      </c>
    </row>
    <row r="1862" spans="1:4">
      <c r="A1862" s="597" t="s">
        <v>7793</v>
      </c>
      <c r="B1862" s="597" t="s">
        <v>18421</v>
      </c>
      <c r="C1862" s="597" t="s">
        <v>18436</v>
      </c>
      <c r="D1862" s="597" t="s">
        <v>13072</v>
      </c>
    </row>
    <row r="1863" spans="1:4">
      <c r="A1863" s="597" t="s">
        <v>16008</v>
      </c>
      <c r="B1863" s="597" t="s">
        <v>18421</v>
      </c>
      <c r="C1863" s="597" t="s">
        <v>18330</v>
      </c>
      <c r="D1863" s="597" t="s">
        <v>18450</v>
      </c>
    </row>
    <row r="1864" spans="1:4">
      <c r="A1864" s="597" t="s">
        <v>9931</v>
      </c>
      <c r="B1864" s="597" t="s">
        <v>18421</v>
      </c>
      <c r="C1864" s="597" t="s">
        <v>16294</v>
      </c>
      <c r="D1864" s="597" t="s">
        <v>4498</v>
      </c>
    </row>
    <row r="1865" spans="1:4">
      <c r="A1865" s="597" t="s">
        <v>19624</v>
      </c>
      <c r="B1865" s="597" t="s">
        <v>18421</v>
      </c>
      <c r="C1865" s="597" t="s">
        <v>8086</v>
      </c>
      <c r="D1865" s="597" t="s">
        <v>18466</v>
      </c>
    </row>
    <row r="1866" spans="1:4">
      <c r="A1866" s="597" t="s">
        <v>17559</v>
      </c>
      <c r="B1866" s="597" t="s">
        <v>18421</v>
      </c>
      <c r="C1866" s="597" t="s">
        <v>9767</v>
      </c>
      <c r="D1866" s="597" t="s">
        <v>11761</v>
      </c>
    </row>
    <row r="1867" spans="1:4">
      <c r="A1867" s="597" t="s">
        <v>19625</v>
      </c>
      <c r="B1867" s="597" t="s">
        <v>18421</v>
      </c>
      <c r="C1867" s="597" t="s">
        <v>9767</v>
      </c>
      <c r="D1867" s="597" t="s">
        <v>18439</v>
      </c>
    </row>
    <row r="1868" spans="1:4">
      <c r="A1868" s="597" t="s">
        <v>922</v>
      </c>
      <c r="B1868" s="597" t="s">
        <v>18421</v>
      </c>
      <c r="C1868" s="597" t="s">
        <v>18426</v>
      </c>
      <c r="D1868" s="597" t="s">
        <v>12763</v>
      </c>
    </row>
    <row r="1869" spans="1:4">
      <c r="A1869" s="597" t="s">
        <v>1546</v>
      </c>
      <c r="B1869" s="597" t="s">
        <v>18421</v>
      </c>
      <c r="C1869" s="597" t="s">
        <v>9767</v>
      </c>
      <c r="D1869" s="597" t="s">
        <v>12662</v>
      </c>
    </row>
    <row r="1870" spans="1:4">
      <c r="A1870" s="597" t="s">
        <v>13559</v>
      </c>
      <c r="B1870" s="597" t="s">
        <v>18421</v>
      </c>
      <c r="C1870" s="597" t="s">
        <v>18436</v>
      </c>
      <c r="D1870" s="597" t="s">
        <v>7708</v>
      </c>
    </row>
    <row r="1871" spans="1:4">
      <c r="A1871" s="597" t="s">
        <v>19627</v>
      </c>
      <c r="B1871" s="597" t="s">
        <v>18421</v>
      </c>
      <c r="C1871" s="597" t="s">
        <v>3994</v>
      </c>
      <c r="D1871" s="597" t="s">
        <v>15858</v>
      </c>
    </row>
    <row r="1872" spans="1:4">
      <c r="A1872" s="597" t="s">
        <v>19628</v>
      </c>
      <c r="B1872" s="597" t="s">
        <v>18421</v>
      </c>
      <c r="C1872" s="597" t="s">
        <v>9767</v>
      </c>
      <c r="D1872" s="597" t="s">
        <v>15267</v>
      </c>
    </row>
    <row r="1873" spans="1:4">
      <c r="A1873" s="597" t="s">
        <v>19629</v>
      </c>
      <c r="B1873" s="597" t="s">
        <v>18421</v>
      </c>
      <c r="C1873" s="597" t="s">
        <v>18423</v>
      </c>
      <c r="D1873" s="597" t="s">
        <v>18136</v>
      </c>
    </row>
    <row r="1874" spans="1:4">
      <c r="A1874" s="597" t="s">
        <v>19630</v>
      </c>
      <c r="B1874" s="597" t="s">
        <v>18421</v>
      </c>
      <c r="C1874" s="597" t="s">
        <v>16294</v>
      </c>
      <c r="D1874" s="597" t="s">
        <v>4498</v>
      </c>
    </row>
    <row r="1875" spans="1:4">
      <c r="A1875" s="597" t="s">
        <v>19631</v>
      </c>
      <c r="B1875" s="597" t="s">
        <v>18421</v>
      </c>
      <c r="C1875" s="597" t="s">
        <v>18436</v>
      </c>
      <c r="D1875" s="597" t="s">
        <v>3956</v>
      </c>
    </row>
    <row r="1876" spans="1:4">
      <c r="A1876" s="597" t="s">
        <v>19632</v>
      </c>
      <c r="B1876" s="597" t="s">
        <v>18421</v>
      </c>
      <c r="C1876" s="597" t="s">
        <v>16294</v>
      </c>
      <c r="D1876" s="597" t="s">
        <v>18433</v>
      </c>
    </row>
    <row r="1877" spans="1:4">
      <c r="A1877" s="597" t="s">
        <v>19633</v>
      </c>
      <c r="B1877" s="597" t="s">
        <v>18421</v>
      </c>
      <c r="C1877" s="597" t="s">
        <v>18436</v>
      </c>
      <c r="D1877" s="597" t="s">
        <v>18462</v>
      </c>
    </row>
    <row r="1878" spans="1:4">
      <c r="A1878" s="597" t="s">
        <v>10320</v>
      </c>
      <c r="B1878" s="597" t="s">
        <v>18421</v>
      </c>
      <c r="C1878" s="597" t="s">
        <v>16294</v>
      </c>
      <c r="D1878" s="597" t="s">
        <v>10414</v>
      </c>
    </row>
    <row r="1879" spans="1:4">
      <c r="A1879" s="597" t="s">
        <v>19634</v>
      </c>
      <c r="B1879" s="597" t="s">
        <v>18421</v>
      </c>
      <c r="C1879" s="597" t="s">
        <v>9767</v>
      </c>
      <c r="D1879" s="597" t="s">
        <v>12662</v>
      </c>
    </row>
    <row r="1880" spans="1:4">
      <c r="A1880" s="597" t="s">
        <v>19635</v>
      </c>
      <c r="B1880" s="597" t="s">
        <v>18421</v>
      </c>
      <c r="C1880" s="597" t="s">
        <v>16294</v>
      </c>
      <c r="D1880" s="597" t="s">
        <v>4498</v>
      </c>
    </row>
    <row r="1881" spans="1:4">
      <c r="A1881" s="597" t="s">
        <v>19636</v>
      </c>
      <c r="B1881" s="597" t="s">
        <v>18421</v>
      </c>
      <c r="C1881" s="597" t="s">
        <v>18436</v>
      </c>
      <c r="D1881" s="597" t="s">
        <v>7708</v>
      </c>
    </row>
    <row r="1882" spans="1:4">
      <c r="A1882" s="597" t="s">
        <v>15630</v>
      </c>
      <c r="B1882" s="597" t="s">
        <v>18421</v>
      </c>
      <c r="C1882" s="597" t="s">
        <v>9767</v>
      </c>
      <c r="D1882" s="597" t="s">
        <v>12662</v>
      </c>
    </row>
    <row r="1883" spans="1:4">
      <c r="A1883" s="597" t="s">
        <v>543</v>
      </c>
      <c r="B1883" s="597" t="s">
        <v>18421</v>
      </c>
      <c r="C1883" s="597" t="s">
        <v>18436</v>
      </c>
      <c r="D1883" s="597" t="s">
        <v>13072</v>
      </c>
    </row>
    <row r="1884" spans="1:4">
      <c r="A1884" s="597" t="s">
        <v>7910</v>
      </c>
      <c r="B1884" s="597" t="s">
        <v>18421</v>
      </c>
      <c r="C1884" s="597" t="s">
        <v>9767</v>
      </c>
      <c r="D1884" s="597" t="s">
        <v>15267</v>
      </c>
    </row>
    <row r="1885" spans="1:4">
      <c r="A1885" s="597" t="s">
        <v>19638</v>
      </c>
      <c r="B1885" s="597" t="s">
        <v>18421</v>
      </c>
      <c r="C1885" s="597" t="s">
        <v>9767</v>
      </c>
      <c r="D1885" s="597" t="s">
        <v>15267</v>
      </c>
    </row>
    <row r="1886" spans="1:4">
      <c r="A1886" s="597" t="s">
        <v>13749</v>
      </c>
      <c r="B1886" s="597" t="s">
        <v>18421</v>
      </c>
      <c r="C1886" s="597" t="s">
        <v>18330</v>
      </c>
      <c r="D1886" s="597" t="s">
        <v>17557</v>
      </c>
    </row>
    <row r="1887" spans="1:4">
      <c r="A1887" s="597" t="s">
        <v>9057</v>
      </c>
      <c r="B1887" s="597" t="s">
        <v>18421</v>
      </c>
      <c r="C1887" s="597" t="s">
        <v>3994</v>
      </c>
      <c r="D1887" s="597" t="s">
        <v>18538</v>
      </c>
    </row>
    <row r="1888" spans="1:4">
      <c r="A1888" s="597" t="s">
        <v>19639</v>
      </c>
      <c r="B1888" s="597" t="s">
        <v>18421</v>
      </c>
      <c r="C1888" s="597" t="s">
        <v>16294</v>
      </c>
      <c r="D1888" s="597" t="s">
        <v>18433</v>
      </c>
    </row>
    <row r="1889" spans="1:4">
      <c r="A1889" s="597" t="s">
        <v>19640</v>
      </c>
      <c r="B1889" s="597" t="s">
        <v>18421</v>
      </c>
      <c r="C1889" s="597" t="s">
        <v>16294</v>
      </c>
      <c r="D1889" s="597" t="s">
        <v>4498</v>
      </c>
    </row>
    <row r="1890" spans="1:4">
      <c r="A1890" s="597" t="s">
        <v>19641</v>
      </c>
      <c r="B1890" s="597" t="s">
        <v>18421</v>
      </c>
      <c r="C1890" s="597" t="s">
        <v>16294</v>
      </c>
      <c r="D1890" s="597" t="s">
        <v>18457</v>
      </c>
    </row>
    <row r="1891" spans="1:4">
      <c r="A1891" s="597" t="s">
        <v>19642</v>
      </c>
      <c r="B1891" s="597" t="s">
        <v>18421</v>
      </c>
      <c r="C1891" s="597" t="s">
        <v>9767</v>
      </c>
      <c r="D1891" s="597" t="s">
        <v>10414</v>
      </c>
    </row>
    <row r="1892" spans="1:4">
      <c r="A1892" s="597" t="s">
        <v>13189</v>
      </c>
      <c r="B1892" s="597" t="s">
        <v>18421</v>
      </c>
      <c r="C1892" s="597" t="s">
        <v>16294</v>
      </c>
      <c r="D1892" s="597" t="s">
        <v>4498</v>
      </c>
    </row>
    <row r="1893" spans="1:4">
      <c r="A1893" s="597" t="s">
        <v>19643</v>
      </c>
      <c r="B1893" s="597" t="s">
        <v>18421</v>
      </c>
      <c r="C1893" s="597" t="s">
        <v>18423</v>
      </c>
      <c r="D1893" s="597" t="s">
        <v>10414</v>
      </c>
    </row>
    <row r="1894" spans="1:4">
      <c r="A1894" s="597" t="s">
        <v>19644</v>
      </c>
      <c r="B1894" s="597" t="s">
        <v>18421</v>
      </c>
      <c r="C1894" s="597" t="s">
        <v>9767</v>
      </c>
      <c r="D1894" s="597" t="s">
        <v>12662</v>
      </c>
    </row>
    <row r="1895" spans="1:4">
      <c r="A1895" s="597" t="s">
        <v>11094</v>
      </c>
      <c r="B1895" s="597" t="s">
        <v>18421</v>
      </c>
      <c r="C1895" s="597" t="s">
        <v>16294</v>
      </c>
      <c r="D1895" s="597" t="s">
        <v>6382</v>
      </c>
    </row>
    <row r="1896" spans="1:4">
      <c r="A1896" s="597" t="s">
        <v>12971</v>
      </c>
      <c r="B1896" s="597" t="s">
        <v>18421</v>
      </c>
      <c r="C1896" s="597" t="s">
        <v>16294</v>
      </c>
      <c r="D1896" s="597" t="s">
        <v>4498</v>
      </c>
    </row>
    <row r="1897" spans="1:4">
      <c r="A1897" s="597" t="s">
        <v>19647</v>
      </c>
      <c r="B1897" s="597" t="s">
        <v>18421</v>
      </c>
      <c r="C1897" s="597" t="s">
        <v>9767</v>
      </c>
      <c r="D1897" s="597" t="s">
        <v>15267</v>
      </c>
    </row>
    <row r="1898" spans="1:4">
      <c r="A1898" s="597" t="s">
        <v>19648</v>
      </c>
      <c r="B1898" s="597" t="s">
        <v>18421</v>
      </c>
      <c r="C1898" s="597" t="s">
        <v>16294</v>
      </c>
      <c r="D1898" s="597" t="s">
        <v>18433</v>
      </c>
    </row>
    <row r="1899" spans="1:4">
      <c r="A1899" s="597" t="s">
        <v>19649</v>
      </c>
      <c r="B1899" s="597" t="s">
        <v>18421</v>
      </c>
      <c r="C1899" s="597" t="s">
        <v>8086</v>
      </c>
      <c r="D1899" s="597" t="s">
        <v>9618</v>
      </c>
    </row>
    <row r="1900" spans="1:4">
      <c r="A1900" s="597" t="s">
        <v>19650</v>
      </c>
      <c r="B1900" s="597" t="s">
        <v>18421</v>
      </c>
      <c r="C1900" s="597" t="s">
        <v>18330</v>
      </c>
      <c r="D1900" s="597" t="s">
        <v>17557</v>
      </c>
    </row>
    <row r="1901" spans="1:4">
      <c r="A1901" s="597" t="s">
        <v>19651</v>
      </c>
      <c r="B1901" s="597" t="s">
        <v>18421</v>
      </c>
      <c r="C1901" s="597" t="s">
        <v>12016</v>
      </c>
      <c r="D1901" s="597" t="s">
        <v>16776</v>
      </c>
    </row>
    <row r="1902" spans="1:4">
      <c r="A1902" s="597" t="s">
        <v>19652</v>
      </c>
      <c r="B1902" s="597" t="s">
        <v>18421</v>
      </c>
      <c r="C1902" s="597" t="s">
        <v>16294</v>
      </c>
      <c r="D1902" s="597" t="s">
        <v>4498</v>
      </c>
    </row>
    <row r="1903" spans="1:4">
      <c r="A1903" s="597" t="s">
        <v>1675</v>
      </c>
      <c r="B1903" s="597" t="s">
        <v>18421</v>
      </c>
      <c r="C1903" s="597" t="s">
        <v>9767</v>
      </c>
      <c r="D1903" s="597" t="s">
        <v>10414</v>
      </c>
    </row>
    <row r="1904" spans="1:4">
      <c r="A1904" s="597" t="s">
        <v>16069</v>
      </c>
      <c r="B1904" s="597" t="s">
        <v>18421</v>
      </c>
      <c r="C1904" s="597" t="s">
        <v>16294</v>
      </c>
      <c r="D1904" s="597" t="s">
        <v>18433</v>
      </c>
    </row>
    <row r="1905" spans="1:4">
      <c r="A1905" s="597" t="s">
        <v>19654</v>
      </c>
      <c r="B1905" s="597" t="s">
        <v>18421</v>
      </c>
      <c r="C1905" s="597" t="s">
        <v>18436</v>
      </c>
      <c r="D1905" s="597" t="s">
        <v>10210</v>
      </c>
    </row>
    <row r="1906" spans="1:4">
      <c r="A1906" s="597" t="s">
        <v>4021</v>
      </c>
      <c r="B1906" s="597" t="s">
        <v>18421</v>
      </c>
      <c r="C1906" s="597" t="s">
        <v>18436</v>
      </c>
      <c r="D1906" s="597" t="s">
        <v>3956</v>
      </c>
    </row>
    <row r="1907" spans="1:4">
      <c r="A1907" s="597" t="s">
        <v>1004</v>
      </c>
      <c r="B1907" s="597" t="s">
        <v>18421</v>
      </c>
      <c r="C1907" s="597" t="s">
        <v>18436</v>
      </c>
      <c r="D1907" s="597" t="s">
        <v>3956</v>
      </c>
    </row>
    <row r="1908" spans="1:4">
      <c r="A1908" s="597" t="s">
        <v>19655</v>
      </c>
      <c r="B1908" s="597" t="s">
        <v>18421</v>
      </c>
      <c r="C1908" s="597" t="s">
        <v>16294</v>
      </c>
      <c r="D1908" s="597" t="s">
        <v>4498</v>
      </c>
    </row>
    <row r="1909" spans="1:4">
      <c r="A1909" s="597" t="s">
        <v>13860</v>
      </c>
      <c r="B1909" s="597" t="s">
        <v>18421</v>
      </c>
      <c r="C1909" s="597" t="s">
        <v>9767</v>
      </c>
      <c r="D1909" s="597" t="s">
        <v>15267</v>
      </c>
    </row>
    <row r="1910" spans="1:4">
      <c r="A1910" s="597" t="s">
        <v>19656</v>
      </c>
      <c r="B1910" s="597" t="s">
        <v>18421</v>
      </c>
      <c r="C1910" s="597" t="s">
        <v>18436</v>
      </c>
      <c r="D1910" s="597" t="s">
        <v>3956</v>
      </c>
    </row>
    <row r="1911" spans="1:4">
      <c r="A1911" s="597" t="s">
        <v>19657</v>
      </c>
      <c r="B1911" s="597" t="s">
        <v>18421</v>
      </c>
      <c r="C1911" s="597" t="s">
        <v>3994</v>
      </c>
      <c r="D1911" s="597" t="s">
        <v>4583</v>
      </c>
    </row>
    <row r="1912" spans="1:4">
      <c r="A1912" s="597" t="s">
        <v>19658</v>
      </c>
      <c r="B1912" s="597" t="s">
        <v>18421</v>
      </c>
      <c r="C1912" s="597" t="s">
        <v>18330</v>
      </c>
      <c r="D1912" s="597" t="s">
        <v>18450</v>
      </c>
    </row>
    <row r="1913" spans="1:4">
      <c r="A1913" s="597" t="s">
        <v>5739</v>
      </c>
      <c r="B1913" s="597" t="s">
        <v>18421</v>
      </c>
      <c r="C1913" s="597" t="s">
        <v>18436</v>
      </c>
      <c r="D1913" s="597" t="s">
        <v>13072</v>
      </c>
    </row>
    <row r="1914" spans="1:4">
      <c r="A1914" s="597" t="s">
        <v>19659</v>
      </c>
      <c r="B1914" s="597" t="s">
        <v>18421</v>
      </c>
      <c r="C1914" s="597" t="s">
        <v>8086</v>
      </c>
      <c r="D1914" s="597" t="s">
        <v>18535</v>
      </c>
    </row>
    <row r="1915" spans="1:4">
      <c r="A1915" s="597" t="s">
        <v>4905</v>
      </c>
      <c r="B1915" s="597" t="s">
        <v>18421</v>
      </c>
      <c r="C1915" s="597" t="s">
        <v>18426</v>
      </c>
      <c r="D1915" s="597" t="s">
        <v>12763</v>
      </c>
    </row>
    <row r="1916" spans="1:4">
      <c r="A1916" s="597" t="s">
        <v>19660</v>
      </c>
      <c r="B1916" s="597" t="s">
        <v>18421</v>
      </c>
      <c r="C1916" s="597" t="s">
        <v>16294</v>
      </c>
      <c r="D1916" s="597" t="s">
        <v>4498</v>
      </c>
    </row>
    <row r="1917" spans="1:4">
      <c r="A1917" s="597" t="s">
        <v>773</v>
      </c>
      <c r="B1917" s="597" t="s">
        <v>18421</v>
      </c>
      <c r="C1917" s="597" t="s">
        <v>16294</v>
      </c>
      <c r="D1917" s="597" t="s">
        <v>18433</v>
      </c>
    </row>
    <row r="1918" spans="1:4">
      <c r="A1918" s="597" t="s">
        <v>19661</v>
      </c>
      <c r="B1918" s="597" t="s">
        <v>18421</v>
      </c>
      <c r="C1918" s="597" t="s">
        <v>8086</v>
      </c>
      <c r="D1918" s="597" t="s">
        <v>18466</v>
      </c>
    </row>
    <row r="1919" spans="1:4">
      <c r="A1919" s="597" t="s">
        <v>10287</v>
      </c>
      <c r="B1919" s="597" t="s">
        <v>18421</v>
      </c>
      <c r="C1919" s="597" t="s">
        <v>18436</v>
      </c>
      <c r="D1919" s="597" t="s">
        <v>3956</v>
      </c>
    </row>
    <row r="1920" spans="1:4">
      <c r="A1920" s="597" t="s">
        <v>19663</v>
      </c>
      <c r="B1920" s="597" t="s">
        <v>18421</v>
      </c>
      <c r="C1920" s="597" t="s">
        <v>16294</v>
      </c>
      <c r="D1920" s="597" t="s">
        <v>6387</v>
      </c>
    </row>
    <row r="1921" spans="1:4">
      <c r="A1921" s="597" t="s">
        <v>19665</v>
      </c>
      <c r="B1921" s="597" t="s">
        <v>18421</v>
      </c>
      <c r="C1921" s="597" t="s">
        <v>9767</v>
      </c>
      <c r="D1921" s="597" t="s">
        <v>15267</v>
      </c>
    </row>
    <row r="1922" spans="1:4">
      <c r="A1922" s="597" t="s">
        <v>8579</v>
      </c>
      <c r="B1922" s="597" t="s">
        <v>18421</v>
      </c>
      <c r="C1922" s="597" t="s">
        <v>18436</v>
      </c>
      <c r="D1922" s="597" t="s">
        <v>13072</v>
      </c>
    </row>
    <row r="1923" spans="1:4">
      <c r="A1923" s="597" t="s">
        <v>3741</v>
      </c>
      <c r="B1923" s="597" t="s">
        <v>18421</v>
      </c>
      <c r="C1923" s="597" t="s">
        <v>18330</v>
      </c>
      <c r="D1923" s="597" t="s">
        <v>18450</v>
      </c>
    </row>
    <row r="1924" spans="1:4">
      <c r="A1924" s="597" t="s">
        <v>17386</v>
      </c>
      <c r="B1924" s="597" t="s">
        <v>18421</v>
      </c>
      <c r="C1924" s="597" t="s">
        <v>9767</v>
      </c>
      <c r="D1924" s="597" t="s">
        <v>15267</v>
      </c>
    </row>
    <row r="1925" spans="1:4">
      <c r="A1925" s="597" t="s">
        <v>8737</v>
      </c>
      <c r="B1925" s="597" t="s">
        <v>18421</v>
      </c>
      <c r="C1925" s="597" t="s">
        <v>17013</v>
      </c>
      <c r="D1925" s="597" t="s">
        <v>18447</v>
      </c>
    </row>
    <row r="1926" spans="1:4">
      <c r="A1926" s="597" t="s">
        <v>19666</v>
      </c>
      <c r="B1926" s="597" t="s">
        <v>18421</v>
      </c>
      <c r="C1926" s="597" t="s">
        <v>11794</v>
      </c>
      <c r="D1926" s="597" t="s">
        <v>11796</v>
      </c>
    </row>
    <row r="1927" spans="1:4">
      <c r="A1927" s="597" t="s">
        <v>19667</v>
      </c>
      <c r="B1927" s="597" t="s">
        <v>18421</v>
      </c>
      <c r="C1927" s="597" t="s">
        <v>16294</v>
      </c>
      <c r="D1927" s="597" t="s">
        <v>4498</v>
      </c>
    </row>
    <row r="1928" spans="1:4">
      <c r="A1928" s="597" t="s">
        <v>19668</v>
      </c>
      <c r="B1928" s="597" t="s">
        <v>18421</v>
      </c>
      <c r="C1928" s="597" t="s">
        <v>16294</v>
      </c>
      <c r="D1928" s="597" t="s">
        <v>13132</v>
      </c>
    </row>
    <row r="1929" spans="1:4">
      <c r="A1929" s="597" t="s">
        <v>12222</v>
      </c>
      <c r="B1929" s="597" t="s">
        <v>18421</v>
      </c>
      <c r="C1929" s="597" t="s">
        <v>9767</v>
      </c>
      <c r="D1929" s="597" t="s">
        <v>15267</v>
      </c>
    </row>
    <row r="1930" spans="1:4">
      <c r="A1930" s="597" t="s">
        <v>19669</v>
      </c>
      <c r="B1930" s="597" t="s">
        <v>18421</v>
      </c>
      <c r="C1930" s="597" t="s">
        <v>18436</v>
      </c>
      <c r="D1930" s="597" t="s">
        <v>10414</v>
      </c>
    </row>
    <row r="1931" spans="1:4">
      <c r="A1931" s="597" t="s">
        <v>19670</v>
      </c>
      <c r="B1931" s="597" t="s">
        <v>18421</v>
      </c>
      <c r="C1931" s="597" t="s">
        <v>18436</v>
      </c>
      <c r="D1931" s="597" t="s">
        <v>3956</v>
      </c>
    </row>
    <row r="1932" spans="1:4">
      <c r="A1932" s="597" t="s">
        <v>19673</v>
      </c>
      <c r="B1932" s="597" t="s">
        <v>18421</v>
      </c>
      <c r="C1932" s="597" t="s">
        <v>16294</v>
      </c>
      <c r="D1932" s="597" t="s">
        <v>4498</v>
      </c>
    </row>
    <row r="1933" spans="1:4">
      <c r="A1933" s="597" t="s">
        <v>19674</v>
      </c>
      <c r="B1933" s="597" t="s">
        <v>18421</v>
      </c>
      <c r="C1933" s="597" t="s">
        <v>9767</v>
      </c>
      <c r="D1933" s="597" t="s">
        <v>15267</v>
      </c>
    </row>
    <row r="1934" spans="1:4">
      <c r="A1934" s="597" t="s">
        <v>19675</v>
      </c>
      <c r="B1934" s="597" t="s">
        <v>18421</v>
      </c>
      <c r="C1934" s="597" t="s">
        <v>18436</v>
      </c>
      <c r="D1934" s="597" t="s">
        <v>10210</v>
      </c>
    </row>
    <row r="1935" spans="1:4">
      <c r="A1935" s="597" t="s">
        <v>16451</v>
      </c>
      <c r="B1935" s="597" t="s">
        <v>18421</v>
      </c>
      <c r="C1935" s="597" t="s">
        <v>3994</v>
      </c>
      <c r="D1935" s="597" t="s">
        <v>15858</v>
      </c>
    </row>
    <row r="1936" spans="1:4">
      <c r="A1936" s="597" t="s">
        <v>12740</v>
      </c>
      <c r="B1936" s="597" t="s">
        <v>18421</v>
      </c>
      <c r="C1936" s="597" t="s">
        <v>18330</v>
      </c>
      <c r="D1936" s="597" t="s">
        <v>18450</v>
      </c>
    </row>
    <row r="1937" spans="1:4">
      <c r="A1937" s="597" t="s">
        <v>19677</v>
      </c>
      <c r="B1937" s="597" t="s">
        <v>18421</v>
      </c>
      <c r="C1937" s="597" t="s">
        <v>16294</v>
      </c>
      <c r="D1937" s="597" t="s">
        <v>4498</v>
      </c>
    </row>
    <row r="1938" spans="1:4">
      <c r="A1938" s="597" t="s">
        <v>11506</v>
      </c>
      <c r="B1938" s="597" t="s">
        <v>18421</v>
      </c>
      <c r="C1938" s="597" t="s">
        <v>16294</v>
      </c>
      <c r="D1938" s="597" t="s">
        <v>13132</v>
      </c>
    </row>
    <row r="1939" spans="1:4">
      <c r="A1939" s="597" t="s">
        <v>10765</v>
      </c>
      <c r="B1939" s="597" t="s">
        <v>18421</v>
      </c>
      <c r="C1939" s="597" t="s">
        <v>18330</v>
      </c>
      <c r="D1939" s="597" t="s">
        <v>17557</v>
      </c>
    </row>
    <row r="1940" spans="1:4">
      <c r="A1940" s="597" t="s">
        <v>19679</v>
      </c>
      <c r="B1940" s="597" t="s">
        <v>18421</v>
      </c>
      <c r="C1940" s="597" t="s">
        <v>16294</v>
      </c>
      <c r="D1940" s="597" t="s">
        <v>13132</v>
      </c>
    </row>
    <row r="1941" spans="1:4">
      <c r="A1941" s="597" t="s">
        <v>19576</v>
      </c>
      <c r="B1941" s="597" t="s">
        <v>18421</v>
      </c>
      <c r="C1941" s="597" t="s">
        <v>16294</v>
      </c>
      <c r="D1941" s="597" t="s">
        <v>6382</v>
      </c>
    </row>
    <row r="1942" spans="1:4">
      <c r="A1942" s="597" t="s">
        <v>13291</v>
      </c>
      <c r="B1942" s="597" t="s">
        <v>18421</v>
      </c>
      <c r="C1942" s="597" t="s">
        <v>18330</v>
      </c>
      <c r="D1942" s="597" t="s">
        <v>2104</v>
      </c>
    </row>
    <row r="1943" spans="1:4">
      <c r="A1943" s="597" t="s">
        <v>19680</v>
      </c>
      <c r="B1943" s="597" t="s">
        <v>18421</v>
      </c>
      <c r="C1943" s="597" t="s">
        <v>18436</v>
      </c>
      <c r="D1943" s="597" t="s">
        <v>7708</v>
      </c>
    </row>
    <row r="1944" spans="1:4">
      <c r="A1944" s="597" t="s">
        <v>19681</v>
      </c>
      <c r="B1944" s="597" t="s">
        <v>18421</v>
      </c>
      <c r="C1944" s="597" t="s">
        <v>16294</v>
      </c>
      <c r="D1944" s="597" t="s">
        <v>13132</v>
      </c>
    </row>
    <row r="1945" spans="1:4">
      <c r="A1945" s="597" t="s">
        <v>19682</v>
      </c>
      <c r="B1945" s="597" t="s">
        <v>18421</v>
      </c>
      <c r="C1945" s="597" t="s">
        <v>17013</v>
      </c>
      <c r="D1945" s="597" t="s">
        <v>18447</v>
      </c>
    </row>
    <row r="1946" spans="1:4">
      <c r="A1946" s="597" t="s">
        <v>19683</v>
      </c>
      <c r="B1946" s="597" t="s">
        <v>18421</v>
      </c>
      <c r="C1946" s="597" t="s">
        <v>16294</v>
      </c>
      <c r="D1946" s="597" t="s">
        <v>6387</v>
      </c>
    </row>
    <row r="1947" spans="1:4">
      <c r="A1947" s="597" t="s">
        <v>19684</v>
      </c>
      <c r="B1947" s="597" t="s">
        <v>18421</v>
      </c>
      <c r="C1947" s="597" t="s">
        <v>16294</v>
      </c>
      <c r="D1947" s="597" t="s">
        <v>18433</v>
      </c>
    </row>
    <row r="1948" spans="1:4">
      <c r="A1948" s="597" t="s">
        <v>14498</v>
      </c>
      <c r="B1948" s="597" t="s">
        <v>18421</v>
      </c>
      <c r="C1948" s="597" t="s">
        <v>16294</v>
      </c>
      <c r="D1948" s="597" t="s">
        <v>18433</v>
      </c>
    </row>
    <row r="1949" spans="1:4">
      <c r="A1949" s="597" t="s">
        <v>19038</v>
      </c>
      <c r="B1949" s="597" t="s">
        <v>18421</v>
      </c>
      <c r="C1949" s="597" t="s">
        <v>18436</v>
      </c>
      <c r="D1949" s="597" t="s">
        <v>3956</v>
      </c>
    </row>
    <row r="1950" spans="1:4">
      <c r="A1950" s="597" t="s">
        <v>19686</v>
      </c>
      <c r="B1950" s="597" t="s">
        <v>18421</v>
      </c>
      <c r="C1950" s="597" t="s">
        <v>18330</v>
      </c>
      <c r="D1950" s="597" t="s">
        <v>2104</v>
      </c>
    </row>
    <row r="1951" spans="1:4">
      <c r="A1951" s="597" t="s">
        <v>14323</v>
      </c>
      <c r="B1951" s="597" t="s">
        <v>18421</v>
      </c>
      <c r="C1951" s="597" t="s">
        <v>9767</v>
      </c>
      <c r="D1951" s="597" t="s">
        <v>15267</v>
      </c>
    </row>
    <row r="1952" spans="1:4">
      <c r="A1952" s="597" t="s">
        <v>19687</v>
      </c>
      <c r="B1952" s="597" t="s">
        <v>18421</v>
      </c>
      <c r="C1952" s="597" t="s">
        <v>9767</v>
      </c>
      <c r="D1952" s="597" t="s">
        <v>15267</v>
      </c>
    </row>
    <row r="1953" spans="1:4">
      <c r="A1953" s="597" t="s">
        <v>19689</v>
      </c>
      <c r="B1953" s="597" t="s">
        <v>18421</v>
      </c>
      <c r="C1953" s="597" t="s">
        <v>8086</v>
      </c>
      <c r="D1953" s="597" t="s">
        <v>9618</v>
      </c>
    </row>
    <row r="1954" spans="1:4">
      <c r="A1954" s="597" t="s">
        <v>19690</v>
      </c>
      <c r="B1954" s="597" t="s">
        <v>18421</v>
      </c>
      <c r="C1954" s="597" t="s">
        <v>18436</v>
      </c>
      <c r="D1954" s="597" t="s">
        <v>10210</v>
      </c>
    </row>
    <row r="1955" spans="1:4">
      <c r="A1955" s="597" t="s">
        <v>19691</v>
      </c>
      <c r="B1955" s="597" t="s">
        <v>18421</v>
      </c>
      <c r="C1955" s="597" t="s">
        <v>16294</v>
      </c>
      <c r="D1955" s="597" t="s">
        <v>4498</v>
      </c>
    </row>
    <row r="1956" spans="1:4">
      <c r="A1956" s="597" t="s">
        <v>19692</v>
      </c>
      <c r="B1956" s="597" t="s">
        <v>18421</v>
      </c>
      <c r="C1956" s="597" t="s">
        <v>16294</v>
      </c>
      <c r="D1956" s="597" t="s">
        <v>10414</v>
      </c>
    </row>
    <row r="1957" spans="1:4">
      <c r="A1957" s="597" t="s">
        <v>19693</v>
      </c>
      <c r="B1957" s="597" t="s">
        <v>18421</v>
      </c>
      <c r="C1957" s="597" t="s">
        <v>18426</v>
      </c>
      <c r="D1957" s="597" t="s">
        <v>16434</v>
      </c>
    </row>
    <row r="1958" spans="1:4">
      <c r="A1958" s="597" t="s">
        <v>19694</v>
      </c>
      <c r="B1958" s="597" t="s">
        <v>18421</v>
      </c>
      <c r="C1958" s="597" t="s">
        <v>16294</v>
      </c>
      <c r="D1958" s="597" t="s">
        <v>4498</v>
      </c>
    </row>
    <row r="1959" spans="1:4">
      <c r="A1959" s="597" t="s">
        <v>19695</v>
      </c>
      <c r="B1959" s="597" t="s">
        <v>18421</v>
      </c>
      <c r="C1959" s="597" t="s">
        <v>16294</v>
      </c>
      <c r="D1959" s="597" t="s">
        <v>10414</v>
      </c>
    </row>
    <row r="1960" spans="1:4">
      <c r="A1960" s="597" t="s">
        <v>19696</v>
      </c>
      <c r="B1960" s="597" t="s">
        <v>18421</v>
      </c>
      <c r="C1960" s="597" t="s">
        <v>18330</v>
      </c>
      <c r="D1960" s="597" t="s">
        <v>2104</v>
      </c>
    </row>
    <row r="1961" spans="1:4">
      <c r="A1961" s="597" t="s">
        <v>19698</v>
      </c>
      <c r="B1961" s="597" t="s">
        <v>18421</v>
      </c>
      <c r="C1961" s="597" t="s">
        <v>9767</v>
      </c>
      <c r="D1961" s="597" t="s">
        <v>15267</v>
      </c>
    </row>
    <row r="1962" spans="1:4">
      <c r="A1962" s="597" t="s">
        <v>19699</v>
      </c>
      <c r="B1962" s="597" t="s">
        <v>18421</v>
      </c>
      <c r="C1962" s="597" t="s">
        <v>16294</v>
      </c>
      <c r="D1962" s="597" t="s">
        <v>4498</v>
      </c>
    </row>
    <row r="1963" spans="1:4">
      <c r="A1963" s="597" t="s">
        <v>19700</v>
      </c>
      <c r="B1963" s="597" t="s">
        <v>18421</v>
      </c>
      <c r="C1963" s="597" t="s">
        <v>18330</v>
      </c>
      <c r="D1963" s="597" t="s">
        <v>17557</v>
      </c>
    </row>
    <row r="1964" spans="1:4">
      <c r="A1964" s="597" t="s">
        <v>19702</v>
      </c>
      <c r="B1964" s="597" t="s">
        <v>18421</v>
      </c>
      <c r="C1964" s="597" t="s">
        <v>16294</v>
      </c>
      <c r="D1964" s="597" t="s">
        <v>6387</v>
      </c>
    </row>
    <row r="1965" spans="1:4">
      <c r="A1965" s="597" t="s">
        <v>13098</v>
      </c>
      <c r="B1965" s="597" t="s">
        <v>18421</v>
      </c>
      <c r="C1965" s="597" t="s">
        <v>9767</v>
      </c>
      <c r="D1965" s="597" t="s">
        <v>15267</v>
      </c>
    </row>
    <row r="1966" spans="1:4">
      <c r="A1966" s="597" t="s">
        <v>19664</v>
      </c>
      <c r="B1966" s="597" t="s">
        <v>18421</v>
      </c>
      <c r="C1966" s="597" t="s">
        <v>3994</v>
      </c>
      <c r="D1966" s="597" t="s">
        <v>16442</v>
      </c>
    </row>
    <row r="1967" spans="1:4">
      <c r="A1967" s="597" t="s">
        <v>19703</v>
      </c>
      <c r="B1967" s="597" t="s">
        <v>18421</v>
      </c>
      <c r="C1967" s="597" t="s">
        <v>18423</v>
      </c>
      <c r="D1967" s="597" t="s">
        <v>18424</v>
      </c>
    </row>
    <row r="1968" spans="1:4">
      <c r="A1968" s="597" t="s">
        <v>6266</v>
      </c>
      <c r="B1968" s="597" t="s">
        <v>18421</v>
      </c>
      <c r="C1968" s="597" t="s">
        <v>16294</v>
      </c>
      <c r="D1968" s="597" t="s">
        <v>18433</v>
      </c>
    </row>
    <row r="1969" spans="1:4">
      <c r="A1969" s="597" t="s">
        <v>19704</v>
      </c>
      <c r="B1969" s="597" t="s">
        <v>3904</v>
      </c>
      <c r="C1969" s="597" t="s">
        <v>18330</v>
      </c>
      <c r="D1969" s="597" t="s">
        <v>2104</v>
      </c>
    </row>
    <row r="1970" spans="1:4">
      <c r="A1970" s="597" t="s">
        <v>19705</v>
      </c>
      <c r="B1970" s="597" t="s">
        <v>18421</v>
      </c>
      <c r="C1970" s="597" t="s">
        <v>16294</v>
      </c>
      <c r="D1970" s="597" t="s">
        <v>13132</v>
      </c>
    </row>
    <row r="1971" spans="1:4">
      <c r="A1971" s="597" t="s">
        <v>19706</v>
      </c>
      <c r="B1971" s="597" t="s">
        <v>18421</v>
      </c>
      <c r="C1971" s="597" t="s">
        <v>18330</v>
      </c>
      <c r="D1971" s="597" t="s">
        <v>10414</v>
      </c>
    </row>
    <row r="1972" spans="1:4">
      <c r="A1972" s="597" t="s">
        <v>7420</v>
      </c>
      <c r="B1972" s="597" t="s">
        <v>18421</v>
      </c>
      <c r="C1972" s="597" t="s">
        <v>9767</v>
      </c>
      <c r="D1972" s="597" t="s">
        <v>15267</v>
      </c>
    </row>
    <row r="1973" spans="1:4">
      <c r="A1973" s="597" t="s">
        <v>123</v>
      </c>
      <c r="B1973" s="597" t="s">
        <v>18421</v>
      </c>
      <c r="C1973" s="597" t="s">
        <v>16294</v>
      </c>
      <c r="D1973" s="597" t="s">
        <v>18457</v>
      </c>
    </row>
    <row r="1974" spans="1:4">
      <c r="A1974" s="597" t="s">
        <v>19707</v>
      </c>
      <c r="B1974" s="597" t="s">
        <v>18421</v>
      </c>
      <c r="C1974" s="597" t="s">
        <v>18426</v>
      </c>
      <c r="D1974" s="597" t="s">
        <v>13526</v>
      </c>
    </row>
    <row r="1975" spans="1:4">
      <c r="A1975" s="597" t="s">
        <v>19708</v>
      </c>
      <c r="B1975" s="597" t="s">
        <v>18421</v>
      </c>
      <c r="C1975" s="597" t="s">
        <v>16294</v>
      </c>
      <c r="D1975" s="597" t="s">
        <v>18433</v>
      </c>
    </row>
    <row r="1976" spans="1:4">
      <c r="A1976" s="597" t="s">
        <v>7963</v>
      </c>
      <c r="B1976" s="597" t="s">
        <v>18421</v>
      </c>
      <c r="C1976" s="597" t="s">
        <v>18436</v>
      </c>
      <c r="D1976" s="597" t="s">
        <v>3956</v>
      </c>
    </row>
    <row r="1977" spans="1:4">
      <c r="A1977" s="597" t="s">
        <v>15405</v>
      </c>
      <c r="B1977" s="597" t="s">
        <v>18421</v>
      </c>
      <c r="C1977" s="597" t="s">
        <v>9767</v>
      </c>
      <c r="D1977" s="597" t="s">
        <v>15267</v>
      </c>
    </row>
    <row r="1978" spans="1:4">
      <c r="A1978" s="597" t="s">
        <v>19709</v>
      </c>
      <c r="B1978" s="597" t="s">
        <v>3904</v>
      </c>
      <c r="C1978" s="597" t="s">
        <v>18330</v>
      </c>
      <c r="D1978" s="597" t="s">
        <v>2104</v>
      </c>
    </row>
    <row r="1979" spans="1:4">
      <c r="A1979" s="597" t="s">
        <v>15293</v>
      </c>
      <c r="B1979" s="597" t="s">
        <v>18421</v>
      </c>
      <c r="C1979" s="597" t="s">
        <v>18423</v>
      </c>
      <c r="D1979" s="597" t="s">
        <v>18424</v>
      </c>
    </row>
    <row r="1980" spans="1:4">
      <c r="A1980" s="597" t="s">
        <v>19710</v>
      </c>
      <c r="B1980" s="597" t="s">
        <v>18421</v>
      </c>
      <c r="C1980" s="597" t="s">
        <v>16294</v>
      </c>
      <c r="D1980" s="597" t="s">
        <v>13132</v>
      </c>
    </row>
    <row r="1981" spans="1:4">
      <c r="A1981" s="597" t="s">
        <v>19711</v>
      </c>
      <c r="B1981" s="597" t="s">
        <v>18421</v>
      </c>
      <c r="C1981" s="597" t="s">
        <v>16294</v>
      </c>
      <c r="D1981" s="597" t="s">
        <v>10414</v>
      </c>
    </row>
    <row r="1982" spans="1:4">
      <c r="A1982" s="597" t="s">
        <v>17961</v>
      </c>
      <c r="B1982" s="597" t="s">
        <v>18421</v>
      </c>
      <c r="C1982" s="597" t="s">
        <v>9767</v>
      </c>
      <c r="D1982" s="597" t="s">
        <v>12662</v>
      </c>
    </row>
    <row r="1983" spans="1:4">
      <c r="A1983" s="597" t="s">
        <v>19712</v>
      </c>
      <c r="B1983" s="597" t="s">
        <v>18421</v>
      </c>
      <c r="C1983" s="597" t="s">
        <v>9767</v>
      </c>
      <c r="D1983" s="597" t="s">
        <v>12662</v>
      </c>
    </row>
    <row r="1984" spans="1:4">
      <c r="A1984" s="597" t="s">
        <v>19713</v>
      </c>
      <c r="B1984" s="597" t="s">
        <v>18421</v>
      </c>
      <c r="C1984" s="597" t="s">
        <v>18330</v>
      </c>
      <c r="D1984" s="597" t="s">
        <v>18450</v>
      </c>
    </row>
    <row r="1985" spans="1:4">
      <c r="A1985" s="597" t="s">
        <v>19715</v>
      </c>
      <c r="B1985" s="597" t="s">
        <v>18421</v>
      </c>
      <c r="C1985" s="597" t="s">
        <v>16294</v>
      </c>
      <c r="D1985" s="597" t="s">
        <v>18433</v>
      </c>
    </row>
    <row r="1986" spans="1:4">
      <c r="A1986" s="597" t="s">
        <v>19716</v>
      </c>
      <c r="B1986" s="597" t="s">
        <v>18421</v>
      </c>
      <c r="C1986" s="597" t="s">
        <v>16294</v>
      </c>
      <c r="D1986" s="597" t="s">
        <v>4498</v>
      </c>
    </row>
    <row r="1987" spans="1:4">
      <c r="A1987" s="597" t="s">
        <v>18192</v>
      </c>
      <c r="B1987" s="597" t="s">
        <v>18421</v>
      </c>
      <c r="C1987" s="597" t="s">
        <v>18436</v>
      </c>
      <c r="D1987" s="597" t="s">
        <v>3956</v>
      </c>
    </row>
    <row r="1988" spans="1:4">
      <c r="A1988" s="597" t="s">
        <v>15674</v>
      </c>
      <c r="B1988" s="597" t="s">
        <v>18421</v>
      </c>
      <c r="C1988" s="597" t="s">
        <v>9767</v>
      </c>
      <c r="D1988" s="597" t="s">
        <v>18439</v>
      </c>
    </row>
    <row r="1989" spans="1:4">
      <c r="A1989" s="597" t="s">
        <v>19717</v>
      </c>
      <c r="B1989" s="597" t="s">
        <v>18421</v>
      </c>
      <c r="C1989" s="597" t="s">
        <v>3994</v>
      </c>
      <c r="D1989" s="597" t="s">
        <v>10414</v>
      </c>
    </row>
    <row r="1990" spans="1:4">
      <c r="A1990" s="597" t="s">
        <v>19718</v>
      </c>
      <c r="B1990" s="597" t="s">
        <v>18421</v>
      </c>
      <c r="C1990" s="597" t="s">
        <v>18330</v>
      </c>
      <c r="D1990" s="597" t="s">
        <v>17557</v>
      </c>
    </row>
    <row r="1991" spans="1:4">
      <c r="A1991" s="597" t="s">
        <v>17685</v>
      </c>
      <c r="B1991" s="597" t="s">
        <v>18421</v>
      </c>
      <c r="C1991" s="597" t="s">
        <v>18436</v>
      </c>
      <c r="D1991" s="597" t="s">
        <v>3956</v>
      </c>
    </row>
    <row r="1992" spans="1:4">
      <c r="A1992" s="597" t="s">
        <v>19719</v>
      </c>
      <c r="B1992" s="597" t="s">
        <v>3904</v>
      </c>
      <c r="C1992" s="597" t="s">
        <v>18330</v>
      </c>
      <c r="D1992" s="597" t="s">
        <v>2104</v>
      </c>
    </row>
    <row r="1993" spans="1:4">
      <c r="A1993" s="597" t="s">
        <v>19720</v>
      </c>
      <c r="B1993" s="597" t="s">
        <v>18421</v>
      </c>
      <c r="C1993" s="597" t="s">
        <v>16294</v>
      </c>
      <c r="D1993" s="597" t="s">
        <v>6387</v>
      </c>
    </row>
    <row r="1994" spans="1:4">
      <c r="A1994" s="597" t="s">
        <v>1306</v>
      </c>
      <c r="B1994" s="597" t="s">
        <v>18421</v>
      </c>
      <c r="C1994" s="597" t="s">
        <v>16294</v>
      </c>
      <c r="D1994" s="597" t="s">
        <v>6387</v>
      </c>
    </row>
    <row r="1995" spans="1:4">
      <c r="A1995" s="597" t="s">
        <v>19721</v>
      </c>
      <c r="B1995" s="597" t="s">
        <v>3904</v>
      </c>
      <c r="C1995" s="597" t="s">
        <v>18330</v>
      </c>
      <c r="D1995" s="597" t="s">
        <v>2104</v>
      </c>
    </row>
    <row r="1996" spans="1:4">
      <c r="A1996" s="597" t="s">
        <v>15977</v>
      </c>
      <c r="B1996" s="597" t="s">
        <v>18421</v>
      </c>
      <c r="C1996" s="597" t="s">
        <v>17013</v>
      </c>
      <c r="D1996" s="597" t="s">
        <v>18447</v>
      </c>
    </row>
    <row r="1997" spans="1:4">
      <c r="A1997" s="597" t="s">
        <v>19722</v>
      </c>
      <c r="B1997" s="597" t="s">
        <v>18421</v>
      </c>
      <c r="C1997" s="597" t="s">
        <v>11794</v>
      </c>
      <c r="D1997" s="597" t="s">
        <v>11796</v>
      </c>
    </row>
    <row r="1998" spans="1:4">
      <c r="A1998" s="597" t="s">
        <v>1409</v>
      </c>
      <c r="B1998" s="597" t="s">
        <v>18421</v>
      </c>
      <c r="C1998" s="597" t="s">
        <v>18426</v>
      </c>
      <c r="D1998" s="597" t="s">
        <v>12763</v>
      </c>
    </row>
    <row r="1999" spans="1:4">
      <c r="A1999" s="597" t="s">
        <v>7339</v>
      </c>
      <c r="B1999" s="597" t="s">
        <v>3904</v>
      </c>
      <c r="C1999" s="597" t="s">
        <v>18330</v>
      </c>
      <c r="D1999" s="597" t="s">
        <v>2104</v>
      </c>
    </row>
    <row r="2000" spans="1:4">
      <c r="A2000" s="597" t="s">
        <v>19723</v>
      </c>
      <c r="B2000" s="597" t="s">
        <v>18421</v>
      </c>
      <c r="C2000" s="597" t="s">
        <v>16294</v>
      </c>
      <c r="D2000" s="597" t="s">
        <v>6382</v>
      </c>
    </row>
    <row r="2001" spans="1:4">
      <c r="A2001" s="597" t="s">
        <v>19724</v>
      </c>
      <c r="B2001" s="597" t="s">
        <v>18421</v>
      </c>
      <c r="C2001" s="597" t="s">
        <v>16294</v>
      </c>
      <c r="D2001" s="597" t="s">
        <v>4498</v>
      </c>
    </row>
    <row r="2002" spans="1:4">
      <c r="A2002" s="597" t="s">
        <v>11830</v>
      </c>
      <c r="B2002" s="597" t="s">
        <v>18421</v>
      </c>
      <c r="C2002" s="597" t="s">
        <v>16294</v>
      </c>
      <c r="D2002" s="597" t="s">
        <v>13132</v>
      </c>
    </row>
    <row r="2003" spans="1:4">
      <c r="A2003" s="597" t="s">
        <v>12677</v>
      </c>
      <c r="B2003" s="597" t="s">
        <v>18421</v>
      </c>
      <c r="C2003" s="597" t="s">
        <v>9767</v>
      </c>
      <c r="D2003" s="597" t="s">
        <v>15267</v>
      </c>
    </row>
    <row r="2004" spans="1:4">
      <c r="A2004" s="597" t="s">
        <v>19725</v>
      </c>
      <c r="B2004" s="597" t="s">
        <v>3904</v>
      </c>
      <c r="C2004" s="597" t="s">
        <v>18330</v>
      </c>
      <c r="D2004" s="597" t="s">
        <v>2104</v>
      </c>
    </row>
    <row r="2005" spans="1:4">
      <c r="A2005" s="597" t="s">
        <v>19726</v>
      </c>
      <c r="B2005" s="597" t="s">
        <v>18421</v>
      </c>
      <c r="C2005" s="597" t="s">
        <v>18330</v>
      </c>
      <c r="D2005" s="597" t="s">
        <v>17557</v>
      </c>
    </row>
    <row r="2006" spans="1:4">
      <c r="A2006" s="597" t="s">
        <v>16612</v>
      </c>
      <c r="B2006" s="597" t="s">
        <v>18421</v>
      </c>
      <c r="C2006" s="597" t="s">
        <v>18330</v>
      </c>
      <c r="D2006" s="597" t="s">
        <v>18450</v>
      </c>
    </row>
    <row r="2007" spans="1:4">
      <c r="A2007" s="597" t="s">
        <v>19727</v>
      </c>
      <c r="B2007" s="597" t="s">
        <v>18421</v>
      </c>
      <c r="C2007" s="597" t="s">
        <v>18330</v>
      </c>
      <c r="D2007" s="597" t="s">
        <v>18450</v>
      </c>
    </row>
    <row r="2008" spans="1:4">
      <c r="A2008" s="597" t="s">
        <v>11933</v>
      </c>
      <c r="B2008" s="597" t="s">
        <v>18421</v>
      </c>
      <c r="C2008" s="597" t="s">
        <v>18426</v>
      </c>
      <c r="D2008" s="597" t="s">
        <v>12763</v>
      </c>
    </row>
    <row r="2009" spans="1:4">
      <c r="A2009" s="597" t="s">
        <v>7834</v>
      </c>
      <c r="B2009" s="597" t="s">
        <v>18421</v>
      </c>
      <c r="C2009" s="597" t="s">
        <v>18436</v>
      </c>
      <c r="D2009" s="597" t="s">
        <v>7708</v>
      </c>
    </row>
    <row r="2010" spans="1:4">
      <c r="A2010" s="597" t="s">
        <v>19728</v>
      </c>
      <c r="B2010" s="597" t="s">
        <v>18421</v>
      </c>
      <c r="C2010" s="597" t="s">
        <v>16294</v>
      </c>
      <c r="D2010" s="597" t="s">
        <v>13132</v>
      </c>
    </row>
    <row r="2011" spans="1:4">
      <c r="A2011" s="597" t="s">
        <v>5632</v>
      </c>
      <c r="B2011" s="597" t="s">
        <v>18421</v>
      </c>
      <c r="C2011" s="597" t="s">
        <v>18426</v>
      </c>
      <c r="D2011" s="597" t="s">
        <v>12763</v>
      </c>
    </row>
    <row r="2012" spans="1:4">
      <c r="A2012" s="597" t="s">
        <v>18588</v>
      </c>
      <c r="B2012" s="597" t="s">
        <v>18421</v>
      </c>
      <c r="C2012" s="597" t="s">
        <v>9767</v>
      </c>
      <c r="D2012" s="597" t="s">
        <v>18439</v>
      </c>
    </row>
    <row r="2013" spans="1:4">
      <c r="A2013" s="597" t="s">
        <v>5610</v>
      </c>
      <c r="B2013" s="597" t="s">
        <v>18421</v>
      </c>
      <c r="C2013" s="597" t="s">
        <v>18330</v>
      </c>
      <c r="D2013" s="597" t="s">
        <v>18450</v>
      </c>
    </row>
    <row r="2014" spans="1:4">
      <c r="A2014" s="597" t="s">
        <v>19729</v>
      </c>
      <c r="B2014" s="597" t="s">
        <v>3904</v>
      </c>
      <c r="C2014" s="597" t="s">
        <v>18330</v>
      </c>
      <c r="D2014" s="597" t="s">
        <v>2104</v>
      </c>
    </row>
    <row r="2015" spans="1:4">
      <c r="A2015" s="597" t="s">
        <v>19730</v>
      </c>
      <c r="B2015" s="597" t="s">
        <v>18421</v>
      </c>
      <c r="C2015" s="597" t="s">
        <v>16294</v>
      </c>
      <c r="D2015" s="597" t="s">
        <v>4498</v>
      </c>
    </row>
    <row r="2016" spans="1:4">
      <c r="A2016" s="597" t="s">
        <v>19731</v>
      </c>
      <c r="B2016" s="597" t="s">
        <v>3904</v>
      </c>
      <c r="C2016" s="597" t="s">
        <v>18330</v>
      </c>
      <c r="D2016" s="597" t="s">
        <v>2104</v>
      </c>
    </row>
    <row r="2017" spans="1:4">
      <c r="A2017" s="597" t="s">
        <v>19732</v>
      </c>
      <c r="B2017" s="597" t="s">
        <v>3904</v>
      </c>
      <c r="C2017" s="597" t="s">
        <v>18330</v>
      </c>
      <c r="D2017" s="597" t="s">
        <v>2104</v>
      </c>
    </row>
    <row r="2018" spans="1:4">
      <c r="A2018" s="597" t="s">
        <v>11925</v>
      </c>
      <c r="B2018" s="597" t="s">
        <v>3904</v>
      </c>
      <c r="C2018" s="597" t="s">
        <v>18330</v>
      </c>
      <c r="D2018" s="597" t="s">
        <v>2104</v>
      </c>
    </row>
    <row r="2019" spans="1:4">
      <c r="A2019" s="597" t="s">
        <v>13794</v>
      </c>
      <c r="B2019" s="597" t="s">
        <v>18421</v>
      </c>
      <c r="C2019" s="597" t="s">
        <v>9767</v>
      </c>
      <c r="D2019" s="597" t="s">
        <v>15267</v>
      </c>
    </row>
    <row r="2020" spans="1:4">
      <c r="A2020" s="597" t="s">
        <v>13639</v>
      </c>
      <c r="B2020" s="597" t="s">
        <v>18421</v>
      </c>
      <c r="C2020" s="597" t="s">
        <v>16294</v>
      </c>
      <c r="D2020" s="597" t="s">
        <v>6387</v>
      </c>
    </row>
    <row r="2021" spans="1:4">
      <c r="A2021" s="597" t="s">
        <v>3857</v>
      </c>
      <c r="B2021" s="597" t="s">
        <v>18421</v>
      </c>
      <c r="C2021" s="597" t="s">
        <v>9767</v>
      </c>
      <c r="D2021" s="597" t="s">
        <v>15267</v>
      </c>
    </row>
    <row r="2022" spans="1:4">
      <c r="A2022" s="597" t="s">
        <v>19733</v>
      </c>
      <c r="B2022" s="597" t="s">
        <v>3904</v>
      </c>
      <c r="C2022" s="597" t="s">
        <v>18330</v>
      </c>
      <c r="D2022" s="597" t="s">
        <v>2104</v>
      </c>
    </row>
    <row r="2023" spans="1:4">
      <c r="A2023" s="597" t="s">
        <v>19735</v>
      </c>
      <c r="B2023" s="597" t="s">
        <v>3904</v>
      </c>
      <c r="C2023" s="597" t="s">
        <v>18330</v>
      </c>
      <c r="D2023" s="597" t="s">
        <v>2104</v>
      </c>
    </row>
    <row r="2024" spans="1:4">
      <c r="A2024" s="597" t="s">
        <v>4777</v>
      </c>
      <c r="B2024" s="597" t="s">
        <v>18421</v>
      </c>
      <c r="C2024" s="597" t="s">
        <v>16294</v>
      </c>
      <c r="D2024" s="597" t="s">
        <v>18457</v>
      </c>
    </row>
    <row r="2025" spans="1:4">
      <c r="A2025" s="597" t="s">
        <v>11040</v>
      </c>
      <c r="B2025" s="597" t="s">
        <v>18421</v>
      </c>
      <c r="C2025" s="597" t="s">
        <v>16294</v>
      </c>
      <c r="D2025" s="597" t="s">
        <v>13132</v>
      </c>
    </row>
    <row r="2026" spans="1:4">
      <c r="A2026" s="597" t="s">
        <v>17716</v>
      </c>
      <c r="B2026" s="597" t="s">
        <v>18421</v>
      </c>
      <c r="C2026" s="597" t="s">
        <v>18330</v>
      </c>
      <c r="D2026" s="597" t="s">
        <v>10414</v>
      </c>
    </row>
    <row r="2027" spans="1:4">
      <c r="A2027" s="597" t="s">
        <v>2030</v>
      </c>
      <c r="B2027" s="597" t="s">
        <v>18421</v>
      </c>
      <c r="C2027" s="597" t="s">
        <v>16294</v>
      </c>
      <c r="D2027" s="597" t="s">
        <v>13132</v>
      </c>
    </row>
    <row r="2028" spans="1:4">
      <c r="A2028" s="597" t="s">
        <v>19736</v>
      </c>
      <c r="B2028" s="597" t="s">
        <v>18421</v>
      </c>
      <c r="C2028" s="597" t="s">
        <v>9767</v>
      </c>
      <c r="D2028" s="597" t="s">
        <v>12866</v>
      </c>
    </row>
    <row r="2029" spans="1:4">
      <c r="A2029" s="597" t="s">
        <v>19737</v>
      </c>
      <c r="B2029" s="597" t="s">
        <v>18421</v>
      </c>
      <c r="C2029" s="597" t="s">
        <v>3994</v>
      </c>
      <c r="D2029" s="597" t="s">
        <v>16342</v>
      </c>
    </row>
    <row r="2030" spans="1:4">
      <c r="A2030" s="597" t="s">
        <v>8683</v>
      </c>
      <c r="B2030" s="597" t="s">
        <v>18421</v>
      </c>
      <c r="C2030" s="597" t="s">
        <v>16294</v>
      </c>
      <c r="D2030" s="597" t="s">
        <v>4498</v>
      </c>
    </row>
    <row r="2031" spans="1:4">
      <c r="A2031" s="597" t="s">
        <v>19738</v>
      </c>
      <c r="B2031" s="597" t="s">
        <v>18421</v>
      </c>
      <c r="C2031" s="597" t="s">
        <v>3994</v>
      </c>
      <c r="D2031" s="597" t="s">
        <v>16342</v>
      </c>
    </row>
    <row r="2032" spans="1:4">
      <c r="A2032" s="597" t="s">
        <v>19204</v>
      </c>
      <c r="B2032" s="597" t="s">
        <v>18421</v>
      </c>
      <c r="C2032" s="597" t="s">
        <v>18330</v>
      </c>
      <c r="D2032" s="597" t="s">
        <v>2104</v>
      </c>
    </row>
    <row r="2033" spans="1:4">
      <c r="A2033" s="597" t="s">
        <v>19739</v>
      </c>
      <c r="B2033" s="597" t="s">
        <v>18421</v>
      </c>
      <c r="C2033" s="597" t="s">
        <v>9767</v>
      </c>
      <c r="D2033" s="597" t="s">
        <v>15267</v>
      </c>
    </row>
    <row r="2034" spans="1:4">
      <c r="A2034" s="597" t="s">
        <v>5141</v>
      </c>
      <c r="B2034" s="597" t="s">
        <v>18421</v>
      </c>
      <c r="C2034" s="597" t="s">
        <v>16294</v>
      </c>
      <c r="D2034" s="597" t="s">
        <v>4498</v>
      </c>
    </row>
    <row r="2035" spans="1:4">
      <c r="A2035" s="597" t="s">
        <v>19741</v>
      </c>
      <c r="B2035" s="597" t="s">
        <v>18421</v>
      </c>
      <c r="C2035" s="597" t="s">
        <v>18436</v>
      </c>
      <c r="D2035" s="597" t="s">
        <v>18462</v>
      </c>
    </row>
    <row r="2036" spans="1:4">
      <c r="A2036" s="597" t="s">
        <v>16882</v>
      </c>
      <c r="B2036" s="597" t="s">
        <v>18421</v>
      </c>
      <c r="C2036" s="597" t="s">
        <v>3994</v>
      </c>
      <c r="D2036" s="597" t="s">
        <v>18538</v>
      </c>
    </row>
    <row r="2037" spans="1:4">
      <c r="A2037" s="597" t="s">
        <v>13766</v>
      </c>
      <c r="B2037" s="597" t="s">
        <v>18421</v>
      </c>
      <c r="C2037" s="597" t="s">
        <v>18330</v>
      </c>
      <c r="D2037" s="597" t="s">
        <v>18450</v>
      </c>
    </row>
    <row r="2038" spans="1:4">
      <c r="A2038" s="597" t="s">
        <v>19742</v>
      </c>
      <c r="B2038" s="597" t="s">
        <v>3904</v>
      </c>
      <c r="C2038" s="597" t="s">
        <v>18436</v>
      </c>
      <c r="D2038" s="597" t="s">
        <v>10414</v>
      </c>
    </row>
    <row r="2039" spans="1:4">
      <c r="A2039" s="597" t="s">
        <v>19743</v>
      </c>
      <c r="B2039" s="597" t="s">
        <v>18421</v>
      </c>
      <c r="C2039" s="597" t="s">
        <v>18330</v>
      </c>
      <c r="D2039" s="597" t="s">
        <v>18450</v>
      </c>
    </row>
    <row r="2040" spans="1:4">
      <c r="A2040" s="597" t="s">
        <v>19744</v>
      </c>
      <c r="B2040" s="597" t="s">
        <v>3904</v>
      </c>
      <c r="C2040" s="597" t="s">
        <v>18436</v>
      </c>
      <c r="D2040" s="597" t="s">
        <v>10414</v>
      </c>
    </row>
    <row r="2041" spans="1:4">
      <c r="A2041" s="597" t="s">
        <v>19745</v>
      </c>
      <c r="B2041" s="597" t="s">
        <v>18421</v>
      </c>
      <c r="C2041" s="597" t="s">
        <v>18436</v>
      </c>
      <c r="D2041" s="597" t="s">
        <v>13072</v>
      </c>
    </row>
    <row r="2042" spans="1:4">
      <c r="A2042" s="597" t="s">
        <v>14821</v>
      </c>
      <c r="B2042" s="597" t="s">
        <v>18421</v>
      </c>
      <c r="C2042" s="597" t="s">
        <v>18330</v>
      </c>
      <c r="D2042" s="597" t="s">
        <v>2104</v>
      </c>
    </row>
    <row r="2043" spans="1:4">
      <c r="A2043" s="597" t="s">
        <v>1366</v>
      </c>
      <c r="B2043" s="597" t="s">
        <v>18421</v>
      </c>
      <c r="C2043" s="597" t="s">
        <v>18330</v>
      </c>
      <c r="D2043" s="597" t="s">
        <v>18450</v>
      </c>
    </row>
    <row r="2044" spans="1:4">
      <c r="A2044" s="597" t="s">
        <v>19746</v>
      </c>
      <c r="B2044" s="597" t="s">
        <v>3904</v>
      </c>
      <c r="C2044" s="597" t="s">
        <v>18436</v>
      </c>
      <c r="D2044" s="597" t="s">
        <v>10414</v>
      </c>
    </row>
    <row r="2045" spans="1:4">
      <c r="A2045" s="597" t="s">
        <v>13806</v>
      </c>
      <c r="B2045" s="597" t="s">
        <v>18421</v>
      </c>
      <c r="C2045" s="597" t="s">
        <v>18423</v>
      </c>
      <c r="D2045" s="597" t="s">
        <v>18424</v>
      </c>
    </row>
    <row r="2046" spans="1:4">
      <c r="A2046" s="597" t="s">
        <v>19748</v>
      </c>
      <c r="B2046" s="597" t="s">
        <v>18421</v>
      </c>
      <c r="C2046" s="597" t="s">
        <v>18436</v>
      </c>
      <c r="D2046" s="597" t="s">
        <v>3956</v>
      </c>
    </row>
    <row r="2047" spans="1:4">
      <c r="A2047" s="597" t="s">
        <v>19749</v>
      </c>
      <c r="B2047" s="597" t="s">
        <v>18421</v>
      </c>
      <c r="C2047" s="597" t="s">
        <v>16294</v>
      </c>
      <c r="D2047" s="597" t="s">
        <v>18457</v>
      </c>
    </row>
    <row r="2048" spans="1:4">
      <c r="A2048" s="597" t="s">
        <v>19751</v>
      </c>
      <c r="B2048" s="597" t="s">
        <v>18421</v>
      </c>
      <c r="C2048" s="597" t="s">
        <v>16294</v>
      </c>
      <c r="D2048" s="597" t="s">
        <v>4498</v>
      </c>
    </row>
    <row r="2049" spans="1:4">
      <c r="A2049" s="597" t="s">
        <v>6738</v>
      </c>
      <c r="B2049" s="597" t="s">
        <v>3904</v>
      </c>
      <c r="C2049" s="597" t="s">
        <v>18436</v>
      </c>
      <c r="D2049" s="597" t="s">
        <v>10414</v>
      </c>
    </row>
    <row r="2050" spans="1:4">
      <c r="A2050" s="597" t="s">
        <v>19752</v>
      </c>
      <c r="B2050" s="597" t="s">
        <v>18421</v>
      </c>
      <c r="C2050" s="597" t="s">
        <v>16294</v>
      </c>
      <c r="D2050" s="597" t="s">
        <v>13132</v>
      </c>
    </row>
    <row r="2051" spans="1:4">
      <c r="A2051" s="597" t="s">
        <v>14242</v>
      </c>
      <c r="B2051" s="597" t="s">
        <v>3904</v>
      </c>
      <c r="C2051" s="597" t="s">
        <v>18436</v>
      </c>
      <c r="D2051" s="597" t="s">
        <v>10414</v>
      </c>
    </row>
    <row r="2052" spans="1:4">
      <c r="A2052" s="597" t="s">
        <v>19549</v>
      </c>
      <c r="B2052" s="597" t="s">
        <v>18421</v>
      </c>
      <c r="C2052" s="597" t="s">
        <v>16294</v>
      </c>
      <c r="D2052" s="597" t="s">
        <v>4498</v>
      </c>
    </row>
    <row r="2053" spans="1:4">
      <c r="A2053" s="597" t="s">
        <v>19753</v>
      </c>
      <c r="B2053" s="597" t="s">
        <v>18421</v>
      </c>
      <c r="C2053" s="597" t="s">
        <v>18330</v>
      </c>
      <c r="D2053" s="597" t="s">
        <v>2104</v>
      </c>
    </row>
    <row r="2054" spans="1:4">
      <c r="A2054" s="597" t="s">
        <v>19754</v>
      </c>
      <c r="B2054" s="597" t="s">
        <v>18421</v>
      </c>
      <c r="C2054" s="597" t="s">
        <v>18436</v>
      </c>
      <c r="D2054" s="597" t="s">
        <v>3956</v>
      </c>
    </row>
    <row r="2055" spans="1:4">
      <c r="A2055" s="597" t="s">
        <v>3255</v>
      </c>
      <c r="B2055" s="597" t="s">
        <v>3904</v>
      </c>
      <c r="C2055" s="597" t="s">
        <v>18436</v>
      </c>
      <c r="D2055" s="597" t="s">
        <v>10414</v>
      </c>
    </row>
    <row r="2056" spans="1:4">
      <c r="A2056" s="597" t="s">
        <v>19756</v>
      </c>
      <c r="B2056" s="597" t="s">
        <v>18421</v>
      </c>
      <c r="C2056" s="597" t="s">
        <v>16294</v>
      </c>
      <c r="D2056" s="597" t="s">
        <v>4498</v>
      </c>
    </row>
    <row r="2057" spans="1:4">
      <c r="A2057" s="597" t="s">
        <v>19757</v>
      </c>
      <c r="B2057" s="597" t="s">
        <v>18421</v>
      </c>
      <c r="C2057" s="597" t="s">
        <v>16294</v>
      </c>
      <c r="D2057" s="597" t="s">
        <v>13132</v>
      </c>
    </row>
    <row r="2058" spans="1:4">
      <c r="A2058" s="597" t="s">
        <v>19758</v>
      </c>
      <c r="B2058" s="597" t="s">
        <v>3904</v>
      </c>
      <c r="C2058" s="597" t="s">
        <v>18436</v>
      </c>
      <c r="D2058" s="597" t="s">
        <v>10414</v>
      </c>
    </row>
    <row r="2059" spans="1:4">
      <c r="A2059" s="597" t="s">
        <v>19759</v>
      </c>
      <c r="B2059" s="597" t="s">
        <v>18421</v>
      </c>
      <c r="C2059" s="597" t="s">
        <v>8086</v>
      </c>
      <c r="D2059" s="597" t="s">
        <v>9618</v>
      </c>
    </row>
    <row r="2060" spans="1:4">
      <c r="A2060" s="597" t="s">
        <v>2324</v>
      </c>
      <c r="B2060" s="597" t="s">
        <v>3904</v>
      </c>
      <c r="C2060" s="597" t="s">
        <v>18436</v>
      </c>
      <c r="D2060" s="597" t="s">
        <v>10414</v>
      </c>
    </row>
    <row r="2061" spans="1:4">
      <c r="A2061" s="597" t="s">
        <v>19761</v>
      </c>
      <c r="B2061" s="597" t="s">
        <v>18421</v>
      </c>
      <c r="C2061" s="597" t="s">
        <v>9767</v>
      </c>
      <c r="D2061" s="597" t="s">
        <v>15267</v>
      </c>
    </row>
    <row r="2062" spans="1:4">
      <c r="A2062" s="597" t="s">
        <v>3737</v>
      </c>
      <c r="B2062" s="597" t="s">
        <v>3904</v>
      </c>
      <c r="C2062" s="597" t="s">
        <v>18436</v>
      </c>
      <c r="D2062" s="597" t="s">
        <v>10414</v>
      </c>
    </row>
    <row r="2063" spans="1:4">
      <c r="A2063" s="597" t="s">
        <v>19762</v>
      </c>
      <c r="B2063" s="597" t="s">
        <v>18421</v>
      </c>
      <c r="C2063" s="597" t="s">
        <v>9767</v>
      </c>
      <c r="D2063" s="597" t="s">
        <v>15267</v>
      </c>
    </row>
    <row r="2064" spans="1:4">
      <c r="A2064" s="597" t="s">
        <v>19763</v>
      </c>
      <c r="B2064" s="597" t="s">
        <v>18421</v>
      </c>
      <c r="C2064" s="597" t="s">
        <v>18436</v>
      </c>
      <c r="D2064" s="597" t="s">
        <v>14531</v>
      </c>
    </row>
    <row r="2065" spans="1:4">
      <c r="A2065" s="597" t="s">
        <v>19765</v>
      </c>
      <c r="B2065" s="597" t="s">
        <v>18421</v>
      </c>
      <c r="C2065" s="597" t="s">
        <v>9767</v>
      </c>
      <c r="D2065" s="597" t="s">
        <v>18439</v>
      </c>
    </row>
    <row r="2066" spans="1:4">
      <c r="A2066" s="597" t="s">
        <v>19766</v>
      </c>
      <c r="B2066" s="597" t="s">
        <v>18421</v>
      </c>
      <c r="C2066" s="597" t="s">
        <v>16294</v>
      </c>
      <c r="D2066" s="597" t="s">
        <v>10414</v>
      </c>
    </row>
    <row r="2067" spans="1:4">
      <c r="A2067" s="597" t="s">
        <v>15949</v>
      </c>
      <c r="B2067" s="597" t="s">
        <v>18421</v>
      </c>
      <c r="C2067" s="597" t="s">
        <v>16294</v>
      </c>
      <c r="D2067" s="597" t="s">
        <v>18457</v>
      </c>
    </row>
    <row r="2068" spans="1:4">
      <c r="A2068" s="597" t="s">
        <v>19767</v>
      </c>
      <c r="B2068" s="597" t="s">
        <v>18421</v>
      </c>
      <c r="C2068" s="597" t="s">
        <v>18436</v>
      </c>
      <c r="D2068" s="597" t="s">
        <v>7708</v>
      </c>
    </row>
    <row r="2069" spans="1:4">
      <c r="A2069" s="597" t="s">
        <v>19768</v>
      </c>
      <c r="B2069" s="597" t="s">
        <v>3904</v>
      </c>
      <c r="C2069" s="597" t="s">
        <v>18436</v>
      </c>
      <c r="D2069" s="597" t="s">
        <v>10414</v>
      </c>
    </row>
    <row r="2070" spans="1:4">
      <c r="A2070" s="597" t="s">
        <v>19769</v>
      </c>
      <c r="B2070" s="597" t="s">
        <v>18421</v>
      </c>
      <c r="C2070" s="597" t="s">
        <v>16294</v>
      </c>
      <c r="D2070" s="597" t="s">
        <v>4498</v>
      </c>
    </row>
    <row r="2071" spans="1:4">
      <c r="A2071" s="597" t="s">
        <v>19771</v>
      </c>
      <c r="B2071" s="597" t="s">
        <v>3904</v>
      </c>
      <c r="C2071" s="597" t="s">
        <v>18436</v>
      </c>
      <c r="D2071" s="597" t="s">
        <v>10414</v>
      </c>
    </row>
    <row r="2072" spans="1:4">
      <c r="A2072" s="597" t="s">
        <v>12879</v>
      </c>
      <c r="B2072" s="597" t="s">
        <v>18421</v>
      </c>
      <c r="C2072" s="597" t="s">
        <v>16294</v>
      </c>
      <c r="D2072" s="597" t="s">
        <v>4498</v>
      </c>
    </row>
    <row r="2073" spans="1:4">
      <c r="A2073" s="597" t="s">
        <v>19772</v>
      </c>
      <c r="B2073" s="597" t="s">
        <v>18421</v>
      </c>
      <c r="C2073" s="597" t="s">
        <v>18426</v>
      </c>
      <c r="D2073" s="597" t="s">
        <v>12763</v>
      </c>
    </row>
    <row r="2074" spans="1:4">
      <c r="A2074" s="597" t="s">
        <v>19307</v>
      </c>
      <c r="B2074" s="597" t="s">
        <v>18421</v>
      </c>
      <c r="C2074" s="597" t="s">
        <v>18436</v>
      </c>
      <c r="D2074" s="597" t="s">
        <v>13072</v>
      </c>
    </row>
    <row r="2075" spans="1:4">
      <c r="A2075" s="597" t="s">
        <v>19773</v>
      </c>
      <c r="B2075" s="597" t="s">
        <v>18421</v>
      </c>
      <c r="C2075" s="597" t="s">
        <v>16294</v>
      </c>
      <c r="D2075" s="597" t="s">
        <v>13132</v>
      </c>
    </row>
    <row r="2076" spans="1:4">
      <c r="A2076" s="597" t="s">
        <v>14139</v>
      </c>
      <c r="B2076" s="597" t="s">
        <v>18421</v>
      </c>
      <c r="C2076" s="597" t="s">
        <v>18330</v>
      </c>
      <c r="D2076" s="597" t="s">
        <v>10414</v>
      </c>
    </row>
    <row r="2077" spans="1:4">
      <c r="A2077" s="597" t="s">
        <v>19774</v>
      </c>
      <c r="B2077" s="597" t="s">
        <v>18421</v>
      </c>
      <c r="C2077" s="597" t="s">
        <v>9767</v>
      </c>
      <c r="D2077" s="597" t="s">
        <v>10414</v>
      </c>
    </row>
    <row r="2078" spans="1:4">
      <c r="A2078" s="597" t="s">
        <v>19775</v>
      </c>
      <c r="B2078" s="597" t="s">
        <v>18421</v>
      </c>
      <c r="C2078" s="597" t="s">
        <v>8086</v>
      </c>
      <c r="D2078" s="597" t="s">
        <v>10414</v>
      </c>
    </row>
    <row r="2079" spans="1:4">
      <c r="A2079" s="597" t="s">
        <v>2065</v>
      </c>
      <c r="B2079" s="597" t="s">
        <v>18421</v>
      </c>
      <c r="C2079" s="597" t="s">
        <v>9767</v>
      </c>
      <c r="D2079" s="597" t="s">
        <v>15267</v>
      </c>
    </row>
    <row r="2080" spans="1:4">
      <c r="A2080" s="597" t="s">
        <v>19776</v>
      </c>
      <c r="B2080" s="597" t="s">
        <v>18421</v>
      </c>
      <c r="C2080" s="597" t="s">
        <v>12016</v>
      </c>
      <c r="D2080" s="597" t="s">
        <v>10414</v>
      </c>
    </row>
    <row r="2081" spans="1:4">
      <c r="A2081" s="597" t="s">
        <v>19777</v>
      </c>
      <c r="B2081" s="597" t="s">
        <v>18421</v>
      </c>
      <c r="C2081" s="597" t="s">
        <v>9767</v>
      </c>
      <c r="D2081" s="597" t="s">
        <v>15267</v>
      </c>
    </row>
    <row r="2082" spans="1:4">
      <c r="A2082" s="597" t="s">
        <v>19779</v>
      </c>
      <c r="B2082" s="597" t="s">
        <v>18421</v>
      </c>
      <c r="C2082" s="597" t="s">
        <v>18330</v>
      </c>
      <c r="D2082" s="597" t="s">
        <v>18450</v>
      </c>
    </row>
    <row r="2083" spans="1:4">
      <c r="A2083" s="597" t="s">
        <v>19780</v>
      </c>
      <c r="B2083" s="597" t="s">
        <v>18421</v>
      </c>
      <c r="C2083" s="597" t="s">
        <v>18423</v>
      </c>
      <c r="D2083" s="597" t="s">
        <v>18424</v>
      </c>
    </row>
    <row r="2084" spans="1:4">
      <c r="A2084" s="597" t="s">
        <v>19781</v>
      </c>
      <c r="B2084" s="597" t="s">
        <v>18421</v>
      </c>
      <c r="C2084" s="597" t="s">
        <v>16294</v>
      </c>
      <c r="D2084" s="597" t="s">
        <v>13132</v>
      </c>
    </row>
    <row r="2085" spans="1:4">
      <c r="A2085" s="597" t="s">
        <v>4656</v>
      </c>
      <c r="B2085" s="597" t="s">
        <v>18421</v>
      </c>
      <c r="C2085" s="597" t="s">
        <v>18330</v>
      </c>
      <c r="D2085" s="597" t="s">
        <v>17557</v>
      </c>
    </row>
    <row r="2086" spans="1:4">
      <c r="A2086" s="597" t="s">
        <v>9386</v>
      </c>
      <c r="B2086" s="597" t="s">
        <v>18421</v>
      </c>
      <c r="C2086" s="597" t="s">
        <v>9767</v>
      </c>
      <c r="D2086" s="597" t="s">
        <v>18439</v>
      </c>
    </row>
    <row r="2087" spans="1:4">
      <c r="A2087" s="597" t="s">
        <v>19783</v>
      </c>
      <c r="B2087" s="597" t="s">
        <v>18421</v>
      </c>
      <c r="C2087" s="597" t="s">
        <v>16294</v>
      </c>
      <c r="D2087" s="597" t="s">
        <v>18457</v>
      </c>
    </row>
    <row r="2088" spans="1:4">
      <c r="A2088" s="597" t="s">
        <v>5071</v>
      </c>
      <c r="B2088" s="597" t="s">
        <v>18421</v>
      </c>
      <c r="C2088" s="597" t="s">
        <v>16294</v>
      </c>
      <c r="D2088" s="597" t="s">
        <v>6387</v>
      </c>
    </row>
    <row r="2089" spans="1:4">
      <c r="A2089" s="597" t="s">
        <v>19785</v>
      </c>
      <c r="B2089" s="597" t="s">
        <v>18421</v>
      </c>
      <c r="C2089" s="597" t="s">
        <v>17013</v>
      </c>
      <c r="D2089" s="597" t="s">
        <v>18447</v>
      </c>
    </row>
    <row r="2090" spans="1:4">
      <c r="A2090" s="597" t="s">
        <v>19787</v>
      </c>
      <c r="B2090" s="597" t="s">
        <v>18421</v>
      </c>
      <c r="C2090" s="597" t="s">
        <v>16294</v>
      </c>
      <c r="D2090" s="597" t="s">
        <v>6387</v>
      </c>
    </row>
    <row r="2091" spans="1:4">
      <c r="A2091" s="597" t="s">
        <v>19788</v>
      </c>
      <c r="B2091" s="597" t="s">
        <v>18421</v>
      </c>
      <c r="C2091" s="597" t="s">
        <v>16294</v>
      </c>
      <c r="D2091" s="597" t="s">
        <v>4498</v>
      </c>
    </row>
    <row r="2092" spans="1:4">
      <c r="A2092" s="597" t="s">
        <v>19789</v>
      </c>
      <c r="B2092" s="597" t="s">
        <v>18421</v>
      </c>
      <c r="C2092" s="597" t="s">
        <v>3994</v>
      </c>
      <c r="D2092" s="597" t="s">
        <v>16342</v>
      </c>
    </row>
    <row r="2093" spans="1:4">
      <c r="A2093" s="597" t="s">
        <v>19790</v>
      </c>
      <c r="B2093" s="597" t="s">
        <v>18421</v>
      </c>
      <c r="C2093" s="597" t="s">
        <v>16294</v>
      </c>
      <c r="D2093" s="597" t="s">
        <v>13132</v>
      </c>
    </row>
    <row r="2094" spans="1:4">
      <c r="A2094" s="597" t="s">
        <v>19791</v>
      </c>
      <c r="B2094" s="597" t="s">
        <v>18421</v>
      </c>
      <c r="C2094" s="597" t="s">
        <v>18436</v>
      </c>
      <c r="D2094" s="597" t="s">
        <v>10414</v>
      </c>
    </row>
    <row r="2095" spans="1:4">
      <c r="A2095" s="597" t="s">
        <v>19792</v>
      </c>
      <c r="B2095" s="597" t="s">
        <v>18421</v>
      </c>
      <c r="C2095" s="597" t="s">
        <v>9767</v>
      </c>
      <c r="D2095" s="597" t="s">
        <v>18439</v>
      </c>
    </row>
    <row r="2096" spans="1:4">
      <c r="A2096" s="597" t="s">
        <v>19793</v>
      </c>
      <c r="B2096" s="597" t="s">
        <v>18421</v>
      </c>
      <c r="C2096" s="597" t="s">
        <v>16294</v>
      </c>
      <c r="D2096" s="597" t="s">
        <v>4702</v>
      </c>
    </row>
    <row r="2097" spans="1:4">
      <c r="A2097" s="597" t="s">
        <v>16189</v>
      </c>
      <c r="B2097" s="597" t="s">
        <v>18421</v>
      </c>
      <c r="C2097" s="597" t="s">
        <v>9767</v>
      </c>
      <c r="D2097" s="597" t="s">
        <v>10414</v>
      </c>
    </row>
    <row r="2098" spans="1:4">
      <c r="A2098" s="597" t="s">
        <v>16961</v>
      </c>
      <c r="B2098" s="597" t="s">
        <v>18421</v>
      </c>
      <c r="C2098" s="597" t="s">
        <v>16294</v>
      </c>
      <c r="D2098" s="597" t="s">
        <v>13132</v>
      </c>
    </row>
    <row r="2099" spans="1:4">
      <c r="A2099" s="597" t="s">
        <v>5603</v>
      </c>
      <c r="B2099" s="597" t="s">
        <v>18421</v>
      </c>
      <c r="C2099" s="597" t="s">
        <v>18436</v>
      </c>
      <c r="D2099" s="597" t="s">
        <v>1433</v>
      </c>
    </row>
    <row r="2100" spans="1:4">
      <c r="A2100" s="597" t="s">
        <v>19794</v>
      </c>
      <c r="B2100" s="597" t="s">
        <v>18421</v>
      </c>
      <c r="C2100" s="597" t="s">
        <v>16294</v>
      </c>
      <c r="D2100" s="597" t="s">
        <v>4498</v>
      </c>
    </row>
    <row r="2101" spans="1:4">
      <c r="A2101" s="597" t="s">
        <v>19796</v>
      </c>
      <c r="B2101" s="597" t="s">
        <v>18421</v>
      </c>
      <c r="C2101" s="597" t="s">
        <v>9767</v>
      </c>
      <c r="D2101" s="597" t="s">
        <v>15267</v>
      </c>
    </row>
    <row r="2102" spans="1:4">
      <c r="A2102" s="597" t="s">
        <v>17882</v>
      </c>
      <c r="B2102" s="597" t="s">
        <v>18421</v>
      </c>
      <c r="C2102" s="597" t="s">
        <v>18426</v>
      </c>
      <c r="D2102" s="597" t="s">
        <v>16434</v>
      </c>
    </row>
    <row r="2103" spans="1:4">
      <c r="A2103" s="597" t="s">
        <v>19797</v>
      </c>
      <c r="B2103" s="597" t="s">
        <v>18421</v>
      </c>
      <c r="C2103" s="597" t="s">
        <v>9767</v>
      </c>
      <c r="D2103" s="597" t="s">
        <v>15267</v>
      </c>
    </row>
    <row r="2104" spans="1:4">
      <c r="A2104" s="597" t="s">
        <v>19798</v>
      </c>
      <c r="B2104" s="597" t="s">
        <v>18421</v>
      </c>
      <c r="C2104" s="597" t="s">
        <v>18423</v>
      </c>
      <c r="D2104" s="597" t="s">
        <v>18424</v>
      </c>
    </row>
    <row r="2105" spans="1:4">
      <c r="A2105" s="597" t="s">
        <v>19799</v>
      </c>
      <c r="B2105" s="597" t="s">
        <v>18421</v>
      </c>
      <c r="C2105" s="597" t="s">
        <v>16294</v>
      </c>
      <c r="D2105" s="597" t="s">
        <v>18457</v>
      </c>
    </row>
    <row r="2106" spans="1:4">
      <c r="A2106" s="597" t="s">
        <v>19800</v>
      </c>
      <c r="B2106" s="597" t="s">
        <v>18421</v>
      </c>
      <c r="C2106" s="597" t="s">
        <v>9767</v>
      </c>
      <c r="D2106" s="597" t="s">
        <v>15267</v>
      </c>
    </row>
    <row r="2107" spans="1:4">
      <c r="A2107" s="597" t="s">
        <v>19801</v>
      </c>
      <c r="B2107" s="597" t="s">
        <v>18421</v>
      </c>
      <c r="C2107" s="597" t="s">
        <v>9767</v>
      </c>
      <c r="D2107" s="597" t="s">
        <v>15267</v>
      </c>
    </row>
    <row r="2108" spans="1:4">
      <c r="A2108" s="597" t="s">
        <v>14931</v>
      </c>
      <c r="B2108" s="597" t="s">
        <v>18421</v>
      </c>
      <c r="C2108" s="597" t="s">
        <v>16294</v>
      </c>
      <c r="D2108" s="597" t="s">
        <v>18433</v>
      </c>
    </row>
    <row r="2109" spans="1:4">
      <c r="A2109" s="597" t="s">
        <v>19803</v>
      </c>
      <c r="B2109" s="597" t="s">
        <v>18421</v>
      </c>
      <c r="C2109" s="597" t="s">
        <v>16294</v>
      </c>
      <c r="D2109" s="597" t="s">
        <v>13132</v>
      </c>
    </row>
    <row r="2110" spans="1:4">
      <c r="A2110" s="597" t="s">
        <v>19755</v>
      </c>
      <c r="B2110" s="597" t="s">
        <v>18421</v>
      </c>
      <c r="C2110" s="597" t="s">
        <v>9767</v>
      </c>
      <c r="D2110" s="597" t="s">
        <v>12662</v>
      </c>
    </row>
    <row r="2111" spans="1:4">
      <c r="A2111" s="597" t="s">
        <v>13279</v>
      </c>
      <c r="B2111" s="597" t="s">
        <v>18421</v>
      </c>
      <c r="C2111" s="597" t="s">
        <v>16294</v>
      </c>
      <c r="D2111" s="597" t="s">
        <v>18457</v>
      </c>
    </row>
    <row r="2112" spans="1:4">
      <c r="A2112" s="597" t="s">
        <v>19804</v>
      </c>
      <c r="B2112" s="597" t="s">
        <v>18421</v>
      </c>
      <c r="C2112" s="597" t="s">
        <v>16294</v>
      </c>
      <c r="D2112" s="597" t="s">
        <v>18433</v>
      </c>
    </row>
    <row r="2113" spans="1:4">
      <c r="A2113" s="597" t="s">
        <v>17222</v>
      </c>
      <c r="B2113" s="597" t="s">
        <v>18421</v>
      </c>
      <c r="C2113" s="597" t="s">
        <v>16294</v>
      </c>
      <c r="D2113" s="597" t="s">
        <v>4498</v>
      </c>
    </row>
    <row r="2114" spans="1:4">
      <c r="A2114" s="597" t="s">
        <v>19806</v>
      </c>
      <c r="B2114" s="597" t="s">
        <v>18421</v>
      </c>
      <c r="C2114" s="597" t="s">
        <v>18330</v>
      </c>
      <c r="D2114" s="597" t="s">
        <v>17557</v>
      </c>
    </row>
    <row r="2115" spans="1:4">
      <c r="A2115" s="597" t="s">
        <v>15513</v>
      </c>
      <c r="B2115" s="597" t="s">
        <v>18421</v>
      </c>
      <c r="C2115" s="597" t="s">
        <v>9767</v>
      </c>
      <c r="D2115" s="597" t="s">
        <v>12662</v>
      </c>
    </row>
    <row r="2116" spans="1:4">
      <c r="A2116" s="597" t="s">
        <v>19808</v>
      </c>
      <c r="B2116" s="597" t="s">
        <v>18421</v>
      </c>
      <c r="C2116" s="597" t="s">
        <v>16294</v>
      </c>
      <c r="D2116" s="597" t="s">
        <v>18433</v>
      </c>
    </row>
    <row r="2117" spans="1:4">
      <c r="A2117" s="597" t="s">
        <v>19809</v>
      </c>
      <c r="B2117" s="597" t="s">
        <v>18421</v>
      </c>
      <c r="C2117" s="597" t="s">
        <v>16294</v>
      </c>
      <c r="D2117" s="597" t="s">
        <v>13132</v>
      </c>
    </row>
    <row r="2118" spans="1:4">
      <c r="A2118" s="597" t="s">
        <v>6938</v>
      </c>
      <c r="B2118" s="597" t="s">
        <v>18421</v>
      </c>
      <c r="C2118" s="597" t="s">
        <v>17013</v>
      </c>
      <c r="D2118" s="597" t="s">
        <v>10414</v>
      </c>
    </row>
    <row r="2119" spans="1:4">
      <c r="A2119" s="597" t="s">
        <v>8309</v>
      </c>
      <c r="B2119" s="597" t="s">
        <v>18421</v>
      </c>
      <c r="C2119" s="597" t="s">
        <v>18436</v>
      </c>
      <c r="D2119" s="597" t="s">
        <v>18490</v>
      </c>
    </row>
    <row r="2120" spans="1:4">
      <c r="A2120" s="597" t="s">
        <v>19810</v>
      </c>
      <c r="B2120" s="597" t="s">
        <v>18421</v>
      </c>
      <c r="C2120" s="597" t="s">
        <v>18423</v>
      </c>
      <c r="D2120" s="597" t="s">
        <v>9310</v>
      </c>
    </row>
    <row r="2121" spans="1:4">
      <c r="A2121" s="597" t="s">
        <v>9078</v>
      </c>
      <c r="B2121" s="597" t="s">
        <v>18421</v>
      </c>
      <c r="C2121" s="597" t="s">
        <v>18330</v>
      </c>
      <c r="D2121" s="597" t="s">
        <v>17557</v>
      </c>
    </row>
    <row r="2122" spans="1:4">
      <c r="A2122" s="597" t="s">
        <v>7513</v>
      </c>
      <c r="B2122" s="597" t="s">
        <v>18421</v>
      </c>
      <c r="C2122" s="597" t="s">
        <v>18330</v>
      </c>
      <c r="D2122" s="597" t="s">
        <v>2104</v>
      </c>
    </row>
    <row r="2123" spans="1:4">
      <c r="A2123" s="597" t="s">
        <v>19811</v>
      </c>
      <c r="B2123" s="597" t="s">
        <v>18421</v>
      </c>
      <c r="C2123" s="597" t="s">
        <v>18436</v>
      </c>
      <c r="D2123" s="597" t="s">
        <v>18725</v>
      </c>
    </row>
    <row r="2124" spans="1:4">
      <c r="A2124" s="597" t="s">
        <v>1215</v>
      </c>
      <c r="B2124" s="597" t="s">
        <v>18421</v>
      </c>
      <c r="C2124" s="597" t="s">
        <v>3994</v>
      </c>
      <c r="D2124" s="597" t="s">
        <v>15858</v>
      </c>
    </row>
    <row r="2125" spans="1:4">
      <c r="A2125" s="597" t="s">
        <v>10871</v>
      </c>
      <c r="B2125" s="597" t="s">
        <v>18421</v>
      </c>
      <c r="C2125" s="597" t="s">
        <v>18436</v>
      </c>
      <c r="D2125" s="597" t="s">
        <v>10210</v>
      </c>
    </row>
    <row r="2126" spans="1:4">
      <c r="A2126" s="597" t="s">
        <v>19813</v>
      </c>
      <c r="B2126" s="597" t="s">
        <v>18421</v>
      </c>
      <c r="C2126" s="597" t="s">
        <v>3994</v>
      </c>
      <c r="D2126" s="597" t="s">
        <v>16342</v>
      </c>
    </row>
    <row r="2127" spans="1:4">
      <c r="A2127" s="597" t="s">
        <v>12165</v>
      </c>
      <c r="B2127" s="597" t="s">
        <v>18421</v>
      </c>
      <c r="C2127" s="597" t="s">
        <v>8086</v>
      </c>
      <c r="D2127" s="597" t="s">
        <v>18466</v>
      </c>
    </row>
    <row r="2128" spans="1:4">
      <c r="A2128" s="597" t="s">
        <v>19814</v>
      </c>
      <c r="B2128" s="597" t="s">
        <v>18421</v>
      </c>
      <c r="C2128" s="597" t="s">
        <v>3994</v>
      </c>
      <c r="D2128" s="597" t="s">
        <v>10414</v>
      </c>
    </row>
    <row r="2129" spans="1:4">
      <c r="A2129" s="597" t="s">
        <v>12777</v>
      </c>
      <c r="B2129" s="597" t="s">
        <v>18421</v>
      </c>
      <c r="C2129" s="597" t="s">
        <v>9767</v>
      </c>
      <c r="D2129" s="597" t="s">
        <v>15267</v>
      </c>
    </row>
    <row r="2130" spans="1:4">
      <c r="A2130" s="597" t="s">
        <v>14060</v>
      </c>
      <c r="B2130" s="597" t="s">
        <v>18421</v>
      </c>
      <c r="C2130" s="597" t="s">
        <v>11794</v>
      </c>
      <c r="D2130" s="597" t="s">
        <v>11796</v>
      </c>
    </row>
    <row r="2131" spans="1:4">
      <c r="A2131" s="597" t="s">
        <v>19816</v>
      </c>
      <c r="B2131" s="597" t="s">
        <v>18421</v>
      </c>
      <c r="C2131" s="597" t="s">
        <v>16294</v>
      </c>
      <c r="D2131" s="597" t="s">
        <v>4498</v>
      </c>
    </row>
    <row r="2132" spans="1:4">
      <c r="A2132" s="597" t="s">
        <v>19817</v>
      </c>
      <c r="B2132" s="597" t="s">
        <v>18421</v>
      </c>
      <c r="C2132" s="597" t="s">
        <v>16294</v>
      </c>
      <c r="D2132" s="597" t="s">
        <v>4498</v>
      </c>
    </row>
    <row r="2133" spans="1:4">
      <c r="A2133" s="597" t="s">
        <v>19819</v>
      </c>
      <c r="B2133" s="597" t="s">
        <v>18421</v>
      </c>
      <c r="C2133" s="597" t="s">
        <v>18426</v>
      </c>
      <c r="D2133" s="597" t="s">
        <v>12763</v>
      </c>
    </row>
    <row r="2134" spans="1:4">
      <c r="A2134" s="597" t="s">
        <v>19820</v>
      </c>
      <c r="B2134" s="597" t="s">
        <v>18421</v>
      </c>
      <c r="C2134" s="597" t="s">
        <v>16294</v>
      </c>
      <c r="D2134" s="597" t="s">
        <v>6387</v>
      </c>
    </row>
    <row r="2135" spans="1:4">
      <c r="A2135" s="597" t="s">
        <v>19821</v>
      </c>
      <c r="B2135" s="597" t="s">
        <v>18421</v>
      </c>
      <c r="C2135" s="597" t="s">
        <v>18436</v>
      </c>
      <c r="D2135" s="597" t="s">
        <v>3956</v>
      </c>
    </row>
    <row r="2136" spans="1:4">
      <c r="A2136" s="597" t="s">
        <v>19822</v>
      </c>
      <c r="B2136" s="597" t="s">
        <v>18421</v>
      </c>
      <c r="C2136" s="597" t="s">
        <v>18426</v>
      </c>
      <c r="D2136" s="597" t="s">
        <v>12763</v>
      </c>
    </row>
    <row r="2137" spans="1:4">
      <c r="A2137" s="597" t="s">
        <v>19823</v>
      </c>
      <c r="B2137" s="597" t="s">
        <v>18421</v>
      </c>
      <c r="C2137" s="597" t="s">
        <v>3994</v>
      </c>
      <c r="D2137" s="597" t="s">
        <v>18538</v>
      </c>
    </row>
    <row r="2138" spans="1:4">
      <c r="A2138" s="597" t="s">
        <v>15832</v>
      </c>
      <c r="B2138" s="597" t="s">
        <v>18421</v>
      </c>
      <c r="C2138" s="597" t="s">
        <v>18423</v>
      </c>
      <c r="D2138" s="597" t="s">
        <v>18424</v>
      </c>
    </row>
    <row r="2139" spans="1:4">
      <c r="A2139" s="597" t="s">
        <v>5179</v>
      </c>
      <c r="B2139" s="597" t="s">
        <v>18421</v>
      </c>
      <c r="C2139" s="597" t="s">
        <v>18426</v>
      </c>
      <c r="D2139" s="597" t="s">
        <v>16434</v>
      </c>
    </row>
    <row r="2140" spans="1:4">
      <c r="A2140" s="597" t="s">
        <v>12092</v>
      </c>
      <c r="B2140" s="597" t="s">
        <v>18421</v>
      </c>
      <c r="C2140" s="597" t="s">
        <v>9767</v>
      </c>
      <c r="D2140" s="597" t="s">
        <v>15267</v>
      </c>
    </row>
    <row r="2141" spans="1:4">
      <c r="A2141" s="597" t="s">
        <v>19824</v>
      </c>
      <c r="B2141" s="597" t="s">
        <v>18421</v>
      </c>
      <c r="C2141" s="597" t="s">
        <v>18436</v>
      </c>
      <c r="D2141" s="597" t="s">
        <v>3956</v>
      </c>
    </row>
    <row r="2142" spans="1:4">
      <c r="A2142" s="597" t="s">
        <v>16352</v>
      </c>
      <c r="B2142" s="597" t="s">
        <v>18421</v>
      </c>
      <c r="C2142" s="597" t="s">
        <v>16294</v>
      </c>
      <c r="D2142" s="597" t="s">
        <v>6387</v>
      </c>
    </row>
    <row r="2143" spans="1:4">
      <c r="A2143" s="597" t="s">
        <v>2897</v>
      </c>
      <c r="B2143" s="597" t="s">
        <v>18421</v>
      </c>
      <c r="C2143" s="597" t="s">
        <v>16294</v>
      </c>
      <c r="D2143" s="597" t="s">
        <v>6387</v>
      </c>
    </row>
    <row r="2144" spans="1:4">
      <c r="A2144" s="597" t="s">
        <v>9672</v>
      </c>
      <c r="B2144" s="597" t="s">
        <v>18421</v>
      </c>
      <c r="C2144" s="597" t="s">
        <v>18436</v>
      </c>
      <c r="D2144" s="597" t="s">
        <v>14531</v>
      </c>
    </row>
    <row r="2145" spans="1:4">
      <c r="A2145" s="597" t="s">
        <v>19825</v>
      </c>
      <c r="B2145" s="597" t="s">
        <v>18421</v>
      </c>
      <c r="C2145" s="597" t="s">
        <v>9767</v>
      </c>
      <c r="D2145" s="597" t="s">
        <v>15267</v>
      </c>
    </row>
    <row r="2146" spans="1:4">
      <c r="A2146" s="597" t="s">
        <v>14311</v>
      </c>
      <c r="B2146" s="597" t="s">
        <v>18421</v>
      </c>
      <c r="C2146" s="597" t="s">
        <v>18436</v>
      </c>
      <c r="D2146" s="597" t="s">
        <v>18462</v>
      </c>
    </row>
    <row r="2147" spans="1:4">
      <c r="A2147" s="597" t="s">
        <v>18428</v>
      </c>
      <c r="B2147" s="597" t="s">
        <v>18421</v>
      </c>
      <c r="C2147" s="597" t="s">
        <v>18436</v>
      </c>
      <c r="D2147" s="597" t="s">
        <v>3956</v>
      </c>
    </row>
    <row r="2148" spans="1:4">
      <c r="A2148" s="597" t="s">
        <v>9417</v>
      </c>
      <c r="B2148" s="597" t="s">
        <v>18421</v>
      </c>
      <c r="C2148" s="597" t="s">
        <v>9767</v>
      </c>
      <c r="D2148" s="597" t="s">
        <v>15267</v>
      </c>
    </row>
    <row r="2149" spans="1:4">
      <c r="A2149" s="597" t="s">
        <v>2852</v>
      </c>
      <c r="B2149" s="597" t="s">
        <v>18421</v>
      </c>
      <c r="C2149" s="597" t="s">
        <v>16294</v>
      </c>
      <c r="D2149" s="597" t="s">
        <v>6387</v>
      </c>
    </row>
    <row r="2150" spans="1:4">
      <c r="A2150" s="597" t="s">
        <v>12852</v>
      </c>
      <c r="B2150" s="597" t="s">
        <v>18421</v>
      </c>
      <c r="C2150" s="597" t="s">
        <v>16294</v>
      </c>
      <c r="D2150" s="597" t="s">
        <v>10414</v>
      </c>
    </row>
    <row r="2151" spans="1:4">
      <c r="A2151" s="597" t="s">
        <v>3386</v>
      </c>
      <c r="B2151" s="597" t="s">
        <v>18421</v>
      </c>
      <c r="C2151" s="597" t="s">
        <v>18330</v>
      </c>
      <c r="D2151" s="597" t="s">
        <v>17557</v>
      </c>
    </row>
    <row r="2152" spans="1:4">
      <c r="A2152" s="597" t="s">
        <v>16605</v>
      </c>
      <c r="B2152" s="597" t="s">
        <v>18421</v>
      </c>
      <c r="C2152" s="597" t="s">
        <v>18436</v>
      </c>
      <c r="D2152" s="597" t="s">
        <v>1433</v>
      </c>
    </row>
    <row r="2153" spans="1:4">
      <c r="A2153" s="597" t="s">
        <v>19826</v>
      </c>
      <c r="B2153" s="597" t="s">
        <v>18421</v>
      </c>
      <c r="C2153" s="597" t="s">
        <v>16294</v>
      </c>
      <c r="D2153" s="597" t="s">
        <v>6382</v>
      </c>
    </row>
    <row r="2154" spans="1:4">
      <c r="A2154" s="597" t="s">
        <v>19828</v>
      </c>
      <c r="B2154" s="597" t="s">
        <v>18421</v>
      </c>
      <c r="C2154" s="597" t="s">
        <v>16294</v>
      </c>
      <c r="D2154" s="597" t="s">
        <v>10414</v>
      </c>
    </row>
    <row r="2155" spans="1:4">
      <c r="A2155" s="597" t="s">
        <v>19829</v>
      </c>
      <c r="B2155" s="597" t="s">
        <v>18421</v>
      </c>
      <c r="C2155" s="597" t="s">
        <v>16294</v>
      </c>
      <c r="D2155" s="597" t="s">
        <v>13132</v>
      </c>
    </row>
    <row r="2156" spans="1:4">
      <c r="A2156" s="597" t="s">
        <v>886</v>
      </c>
      <c r="B2156" s="597" t="s">
        <v>18421</v>
      </c>
      <c r="C2156" s="597" t="s">
        <v>18330</v>
      </c>
      <c r="D2156" s="597" t="s">
        <v>10414</v>
      </c>
    </row>
    <row r="2157" spans="1:4">
      <c r="A2157" s="597" t="s">
        <v>19830</v>
      </c>
      <c r="B2157" s="597" t="s">
        <v>18421</v>
      </c>
      <c r="C2157" s="597" t="s">
        <v>9767</v>
      </c>
      <c r="D2157" s="597" t="s">
        <v>15267</v>
      </c>
    </row>
    <row r="2158" spans="1:4">
      <c r="A2158" s="597" t="s">
        <v>19831</v>
      </c>
      <c r="B2158" s="597" t="s">
        <v>18421</v>
      </c>
      <c r="C2158" s="597" t="s">
        <v>18436</v>
      </c>
      <c r="D2158" s="597" t="s">
        <v>18462</v>
      </c>
    </row>
    <row r="2159" spans="1:4">
      <c r="A2159" s="597" t="s">
        <v>19832</v>
      </c>
      <c r="B2159" s="597" t="s">
        <v>18421</v>
      </c>
      <c r="C2159" s="597" t="s">
        <v>16294</v>
      </c>
      <c r="D2159" s="597" t="s">
        <v>13132</v>
      </c>
    </row>
    <row r="2160" spans="1:4">
      <c r="A2160" s="597" t="s">
        <v>13763</v>
      </c>
      <c r="B2160" s="597" t="s">
        <v>18421</v>
      </c>
      <c r="C2160" s="597" t="s">
        <v>18436</v>
      </c>
      <c r="D2160" s="597" t="s">
        <v>18462</v>
      </c>
    </row>
    <row r="2161" spans="1:4">
      <c r="A2161" s="597" t="s">
        <v>19833</v>
      </c>
      <c r="B2161" s="597" t="s">
        <v>18421</v>
      </c>
      <c r="C2161" s="597" t="s">
        <v>18436</v>
      </c>
      <c r="D2161" s="597" t="s">
        <v>3956</v>
      </c>
    </row>
    <row r="2162" spans="1:4">
      <c r="A2162" s="597" t="s">
        <v>12406</v>
      </c>
      <c r="B2162" s="597" t="s">
        <v>18421</v>
      </c>
      <c r="C2162" s="597" t="s">
        <v>18436</v>
      </c>
      <c r="D2162" s="597" t="s">
        <v>10210</v>
      </c>
    </row>
    <row r="2163" spans="1:4">
      <c r="A2163" s="597" t="s">
        <v>19835</v>
      </c>
      <c r="B2163" s="597" t="s">
        <v>18421</v>
      </c>
      <c r="C2163" s="597" t="s">
        <v>16294</v>
      </c>
      <c r="D2163" s="597" t="s">
        <v>6387</v>
      </c>
    </row>
    <row r="2164" spans="1:4">
      <c r="A2164" s="597" t="s">
        <v>16149</v>
      </c>
      <c r="B2164" s="597" t="s">
        <v>18421</v>
      </c>
      <c r="C2164" s="597" t="s">
        <v>12016</v>
      </c>
      <c r="D2164" s="597" t="s">
        <v>16776</v>
      </c>
    </row>
    <row r="2165" spans="1:4">
      <c r="A2165" s="597" t="s">
        <v>19836</v>
      </c>
      <c r="B2165" s="597" t="s">
        <v>18421</v>
      </c>
      <c r="C2165" s="597" t="s">
        <v>16294</v>
      </c>
      <c r="D2165" s="597" t="s">
        <v>6387</v>
      </c>
    </row>
    <row r="2166" spans="1:4">
      <c r="A2166" s="597" t="s">
        <v>11371</v>
      </c>
      <c r="B2166" s="597" t="s">
        <v>18421</v>
      </c>
      <c r="C2166" s="597" t="s">
        <v>18436</v>
      </c>
      <c r="D2166" s="597" t="s">
        <v>3956</v>
      </c>
    </row>
    <row r="2167" spans="1:4">
      <c r="A2167" s="597" t="s">
        <v>19837</v>
      </c>
      <c r="B2167" s="597" t="s">
        <v>18421</v>
      </c>
      <c r="C2167" s="597" t="s">
        <v>8086</v>
      </c>
      <c r="D2167" s="597" t="s">
        <v>18466</v>
      </c>
    </row>
    <row r="2168" spans="1:4">
      <c r="A2168" s="597" t="s">
        <v>16733</v>
      </c>
      <c r="B2168" s="597" t="s">
        <v>18421</v>
      </c>
      <c r="C2168" s="597" t="s">
        <v>16294</v>
      </c>
      <c r="D2168" s="597" t="s">
        <v>6387</v>
      </c>
    </row>
    <row r="2169" spans="1:4">
      <c r="A2169" s="597" t="s">
        <v>19838</v>
      </c>
      <c r="B2169" s="597" t="s">
        <v>18421</v>
      </c>
      <c r="C2169" s="597" t="s">
        <v>18436</v>
      </c>
      <c r="D2169" s="597" t="s">
        <v>3956</v>
      </c>
    </row>
    <row r="2170" spans="1:4">
      <c r="A2170" s="597" t="s">
        <v>19839</v>
      </c>
      <c r="B2170" s="597" t="s">
        <v>18421</v>
      </c>
      <c r="C2170" s="597" t="s">
        <v>9767</v>
      </c>
      <c r="D2170" s="597" t="s">
        <v>15267</v>
      </c>
    </row>
    <row r="2171" spans="1:4">
      <c r="A2171" s="597" t="s">
        <v>19840</v>
      </c>
      <c r="B2171" s="597" t="s">
        <v>18421</v>
      </c>
      <c r="C2171" s="597" t="s">
        <v>8086</v>
      </c>
      <c r="D2171" s="597" t="s">
        <v>18466</v>
      </c>
    </row>
    <row r="2172" spans="1:4">
      <c r="A2172" s="597" t="s">
        <v>10684</v>
      </c>
      <c r="B2172" s="597" t="s">
        <v>18421</v>
      </c>
      <c r="C2172" s="597" t="s">
        <v>9767</v>
      </c>
      <c r="D2172" s="597" t="s">
        <v>12662</v>
      </c>
    </row>
    <row r="2173" spans="1:4">
      <c r="A2173" s="597" t="s">
        <v>19841</v>
      </c>
      <c r="B2173" s="597" t="s">
        <v>18421</v>
      </c>
      <c r="C2173" s="597" t="s">
        <v>16294</v>
      </c>
      <c r="D2173" s="597" t="s">
        <v>6387</v>
      </c>
    </row>
    <row r="2174" spans="1:4">
      <c r="A2174" s="597" t="s">
        <v>19842</v>
      </c>
      <c r="B2174" s="597" t="s">
        <v>18421</v>
      </c>
      <c r="C2174" s="597" t="s">
        <v>16294</v>
      </c>
      <c r="D2174" s="597" t="s">
        <v>4498</v>
      </c>
    </row>
    <row r="2175" spans="1:4">
      <c r="A2175" s="597" t="s">
        <v>19843</v>
      </c>
      <c r="B2175" s="597" t="s">
        <v>18421</v>
      </c>
      <c r="C2175" s="597" t="s">
        <v>18436</v>
      </c>
      <c r="D2175" s="597" t="s">
        <v>3956</v>
      </c>
    </row>
    <row r="2176" spans="1:4">
      <c r="A2176" s="597" t="s">
        <v>12957</v>
      </c>
      <c r="B2176" s="597" t="s">
        <v>18421</v>
      </c>
      <c r="C2176" s="597" t="s">
        <v>18436</v>
      </c>
      <c r="D2176" s="597" t="s">
        <v>10210</v>
      </c>
    </row>
    <row r="2177" spans="1:4">
      <c r="A2177" s="597" t="s">
        <v>5009</v>
      </c>
      <c r="B2177" s="597" t="s">
        <v>18421</v>
      </c>
      <c r="C2177" s="597" t="s">
        <v>8086</v>
      </c>
      <c r="D2177" s="597" t="s">
        <v>9618</v>
      </c>
    </row>
    <row r="2178" spans="1:4">
      <c r="A2178" s="597" t="s">
        <v>19169</v>
      </c>
      <c r="B2178" s="597" t="s">
        <v>18421</v>
      </c>
      <c r="C2178" s="597" t="s">
        <v>18436</v>
      </c>
      <c r="D2178" s="597" t="s">
        <v>18490</v>
      </c>
    </row>
    <row r="2179" spans="1:4">
      <c r="A2179" s="597" t="s">
        <v>19844</v>
      </c>
      <c r="B2179" s="597" t="s">
        <v>18421</v>
      </c>
      <c r="C2179" s="597" t="s">
        <v>18436</v>
      </c>
      <c r="D2179" s="597" t="s">
        <v>7708</v>
      </c>
    </row>
    <row r="2180" spans="1:4">
      <c r="A2180" s="597" t="s">
        <v>3504</v>
      </c>
      <c r="B2180" s="597" t="s">
        <v>18421</v>
      </c>
      <c r="C2180" s="597" t="s">
        <v>12016</v>
      </c>
      <c r="D2180" s="597" t="s">
        <v>10414</v>
      </c>
    </row>
    <row r="2181" spans="1:4">
      <c r="A2181" s="597" t="s">
        <v>19845</v>
      </c>
      <c r="B2181" s="597" t="s">
        <v>18421</v>
      </c>
      <c r="C2181" s="597" t="s">
        <v>17013</v>
      </c>
      <c r="D2181" s="597" t="s">
        <v>10414</v>
      </c>
    </row>
    <row r="2182" spans="1:4">
      <c r="A2182" s="597" t="s">
        <v>13805</v>
      </c>
      <c r="B2182" s="597" t="s">
        <v>18421</v>
      </c>
      <c r="C2182" s="597" t="s">
        <v>9767</v>
      </c>
      <c r="D2182" s="597" t="s">
        <v>12662</v>
      </c>
    </row>
    <row r="2183" spans="1:4">
      <c r="A2183" s="597" t="s">
        <v>19846</v>
      </c>
      <c r="B2183" s="597" t="s">
        <v>18421</v>
      </c>
      <c r="C2183" s="597" t="s">
        <v>18436</v>
      </c>
      <c r="D2183" s="597" t="s">
        <v>14531</v>
      </c>
    </row>
    <row r="2184" spans="1:4">
      <c r="A2184" s="597" t="s">
        <v>5745</v>
      </c>
      <c r="B2184" s="597" t="s">
        <v>18421</v>
      </c>
      <c r="C2184" s="597" t="s">
        <v>16294</v>
      </c>
      <c r="D2184" s="597" t="s">
        <v>10414</v>
      </c>
    </row>
    <row r="2185" spans="1:4">
      <c r="A2185" s="597" t="s">
        <v>19847</v>
      </c>
      <c r="B2185" s="597" t="s">
        <v>18421</v>
      </c>
      <c r="C2185" s="597" t="s">
        <v>18436</v>
      </c>
      <c r="D2185" s="597" t="s">
        <v>10414</v>
      </c>
    </row>
    <row r="2186" spans="1:4">
      <c r="A2186" s="597" t="s">
        <v>15060</v>
      </c>
      <c r="B2186" s="597" t="s">
        <v>18421</v>
      </c>
      <c r="C2186" s="597" t="s">
        <v>18330</v>
      </c>
      <c r="D2186" s="597" t="s">
        <v>10414</v>
      </c>
    </row>
    <row r="2187" spans="1:4">
      <c r="A2187" s="597" t="s">
        <v>19848</v>
      </c>
      <c r="B2187" s="597" t="s">
        <v>18421</v>
      </c>
      <c r="C2187" s="597" t="s">
        <v>18436</v>
      </c>
      <c r="D2187" s="597" t="s">
        <v>3956</v>
      </c>
    </row>
    <row r="2188" spans="1:4">
      <c r="A2188" s="597" t="s">
        <v>11630</v>
      </c>
      <c r="B2188" s="597" t="s">
        <v>18421</v>
      </c>
      <c r="C2188" s="597" t="s">
        <v>16294</v>
      </c>
      <c r="D2188" s="597" t="s">
        <v>13132</v>
      </c>
    </row>
    <row r="2189" spans="1:4">
      <c r="A2189" s="597" t="s">
        <v>19849</v>
      </c>
      <c r="B2189" s="597" t="s">
        <v>18421</v>
      </c>
      <c r="C2189" s="597" t="s">
        <v>9767</v>
      </c>
      <c r="D2189" s="597" t="s">
        <v>15267</v>
      </c>
    </row>
    <row r="2190" spans="1:4">
      <c r="A2190" s="597" t="s">
        <v>16194</v>
      </c>
      <c r="B2190" s="597" t="s">
        <v>18421</v>
      </c>
      <c r="C2190" s="597" t="s">
        <v>16294</v>
      </c>
      <c r="D2190" s="597" t="s">
        <v>4498</v>
      </c>
    </row>
    <row r="2191" spans="1:4">
      <c r="A2191" s="597" t="s">
        <v>19850</v>
      </c>
      <c r="B2191" s="597" t="s">
        <v>18421</v>
      </c>
      <c r="C2191" s="597" t="s">
        <v>18426</v>
      </c>
      <c r="D2191" s="597" t="s">
        <v>12763</v>
      </c>
    </row>
    <row r="2192" spans="1:4">
      <c r="A2192" s="597" t="s">
        <v>19851</v>
      </c>
      <c r="B2192" s="597" t="s">
        <v>18421</v>
      </c>
      <c r="C2192" s="597" t="s">
        <v>3994</v>
      </c>
      <c r="D2192" s="597" t="s">
        <v>19852</v>
      </c>
    </row>
    <row r="2193" spans="1:4">
      <c r="A2193" s="597" t="s">
        <v>19853</v>
      </c>
      <c r="B2193" s="597" t="s">
        <v>18421</v>
      </c>
      <c r="C2193" s="597" t="s">
        <v>18426</v>
      </c>
      <c r="D2193" s="597" t="s">
        <v>12763</v>
      </c>
    </row>
    <row r="2194" spans="1:4">
      <c r="A2194" s="597" t="s">
        <v>19854</v>
      </c>
      <c r="B2194" s="597" t="s">
        <v>18421</v>
      </c>
      <c r="C2194" s="597" t="s">
        <v>9767</v>
      </c>
      <c r="D2194" s="597" t="s">
        <v>10414</v>
      </c>
    </row>
    <row r="2195" spans="1:4">
      <c r="A2195" s="597" t="s">
        <v>19855</v>
      </c>
      <c r="B2195" s="597" t="s">
        <v>18421</v>
      </c>
      <c r="C2195" s="597" t="s">
        <v>18423</v>
      </c>
      <c r="D2195" s="597" t="s">
        <v>18424</v>
      </c>
    </row>
    <row r="2196" spans="1:4">
      <c r="A2196" s="597" t="s">
        <v>14627</v>
      </c>
      <c r="B2196" s="597" t="s">
        <v>18421</v>
      </c>
      <c r="C2196" s="597" t="s">
        <v>18423</v>
      </c>
      <c r="D2196" s="597" t="s">
        <v>18424</v>
      </c>
    </row>
    <row r="2197" spans="1:4">
      <c r="A2197" s="597" t="s">
        <v>17807</v>
      </c>
      <c r="B2197" s="597" t="s">
        <v>18421</v>
      </c>
      <c r="C2197" s="597" t="s">
        <v>17013</v>
      </c>
      <c r="D2197" s="597" t="s">
        <v>18447</v>
      </c>
    </row>
    <row r="2198" spans="1:4">
      <c r="A2198" s="597" t="s">
        <v>19856</v>
      </c>
      <c r="B2198" s="597" t="s">
        <v>18421</v>
      </c>
      <c r="C2198" s="597" t="s">
        <v>3994</v>
      </c>
      <c r="D2198" s="597" t="s">
        <v>16342</v>
      </c>
    </row>
    <row r="2199" spans="1:4">
      <c r="A2199" s="597" t="s">
        <v>19857</v>
      </c>
      <c r="B2199" s="597" t="s">
        <v>18421</v>
      </c>
      <c r="C2199" s="597" t="s">
        <v>16294</v>
      </c>
      <c r="D2199" s="597" t="s">
        <v>6387</v>
      </c>
    </row>
    <row r="2200" spans="1:4">
      <c r="A2200" s="597" t="s">
        <v>19858</v>
      </c>
      <c r="B2200" s="597" t="s">
        <v>18421</v>
      </c>
      <c r="C2200" s="597" t="s">
        <v>16294</v>
      </c>
      <c r="D2200" s="597" t="s">
        <v>13132</v>
      </c>
    </row>
    <row r="2201" spans="1:4">
      <c r="A2201" s="597" t="s">
        <v>19859</v>
      </c>
      <c r="B2201" s="597" t="s">
        <v>18421</v>
      </c>
      <c r="C2201" s="597" t="s">
        <v>18426</v>
      </c>
      <c r="D2201" s="597" t="s">
        <v>16434</v>
      </c>
    </row>
    <row r="2202" spans="1:4">
      <c r="A2202" s="597" t="s">
        <v>19860</v>
      </c>
      <c r="B2202" s="597" t="s">
        <v>18421</v>
      </c>
      <c r="C2202" s="597" t="s">
        <v>18436</v>
      </c>
      <c r="D2202" s="597" t="s">
        <v>7708</v>
      </c>
    </row>
    <row r="2203" spans="1:4">
      <c r="A2203" s="597" t="s">
        <v>19323</v>
      </c>
      <c r="B2203" s="597" t="s">
        <v>18421</v>
      </c>
      <c r="C2203" s="597" t="s">
        <v>3994</v>
      </c>
      <c r="D2203" s="597" t="s">
        <v>16342</v>
      </c>
    </row>
    <row r="2204" spans="1:4">
      <c r="A2204" s="597" t="s">
        <v>19861</v>
      </c>
      <c r="B2204" s="597" t="s">
        <v>18421</v>
      </c>
      <c r="C2204" s="597" t="s">
        <v>9767</v>
      </c>
      <c r="D2204" s="597" t="s">
        <v>12662</v>
      </c>
    </row>
    <row r="2205" spans="1:4">
      <c r="A2205" s="597" t="s">
        <v>19862</v>
      </c>
      <c r="B2205" s="597" t="s">
        <v>18421</v>
      </c>
      <c r="C2205" s="597" t="s">
        <v>16294</v>
      </c>
      <c r="D2205" s="597" t="s">
        <v>18433</v>
      </c>
    </row>
    <row r="2206" spans="1:4">
      <c r="A2206" s="597" t="s">
        <v>3980</v>
      </c>
      <c r="B2206" s="597" t="s">
        <v>18421</v>
      </c>
      <c r="C2206" s="597" t="s">
        <v>16294</v>
      </c>
      <c r="D2206" s="597" t="s">
        <v>4702</v>
      </c>
    </row>
    <row r="2207" spans="1:4">
      <c r="A2207" s="597" t="s">
        <v>19863</v>
      </c>
      <c r="B2207" s="597" t="s">
        <v>18421</v>
      </c>
      <c r="C2207" s="597" t="s">
        <v>3994</v>
      </c>
      <c r="D2207" s="597" t="s">
        <v>19852</v>
      </c>
    </row>
    <row r="2208" spans="1:4">
      <c r="A2208" s="597" t="s">
        <v>11058</v>
      </c>
      <c r="B2208" s="597" t="s">
        <v>18421</v>
      </c>
      <c r="C2208" s="597" t="s">
        <v>3994</v>
      </c>
      <c r="D2208" s="597" t="s">
        <v>16342</v>
      </c>
    </row>
    <row r="2209" spans="1:4">
      <c r="A2209" s="597" t="s">
        <v>19864</v>
      </c>
      <c r="B2209" s="597" t="s">
        <v>18421</v>
      </c>
      <c r="C2209" s="597" t="s">
        <v>18436</v>
      </c>
      <c r="D2209" s="597" t="s">
        <v>14531</v>
      </c>
    </row>
    <row r="2210" spans="1:4">
      <c r="A2210" s="597" t="s">
        <v>19866</v>
      </c>
      <c r="B2210" s="597" t="s">
        <v>18421</v>
      </c>
      <c r="C2210" s="597" t="s">
        <v>18426</v>
      </c>
      <c r="D2210" s="597" t="s">
        <v>12763</v>
      </c>
    </row>
    <row r="2211" spans="1:4">
      <c r="A2211" s="597" t="s">
        <v>13263</v>
      </c>
      <c r="B2211" s="597" t="s">
        <v>18421</v>
      </c>
      <c r="C2211" s="597" t="s">
        <v>18423</v>
      </c>
      <c r="D2211" s="597" t="s">
        <v>18424</v>
      </c>
    </row>
    <row r="2212" spans="1:4">
      <c r="A2212" s="597" t="s">
        <v>19868</v>
      </c>
      <c r="B2212" s="597" t="s">
        <v>18421</v>
      </c>
      <c r="C2212" s="597" t="s">
        <v>18436</v>
      </c>
      <c r="D2212" s="597" t="s">
        <v>13072</v>
      </c>
    </row>
    <row r="2213" spans="1:4">
      <c r="A2213" s="597" t="s">
        <v>19869</v>
      </c>
      <c r="B2213" s="597" t="s">
        <v>18421</v>
      </c>
      <c r="C2213" s="597" t="s">
        <v>18436</v>
      </c>
      <c r="D2213" s="597" t="s">
        <v>10414</v>
      </c>
    </row>
    <row r="2214" spans="1:4">
      <c r="A2214" s="597" t="s">
        <v>3543</v>
      </c>
      <c r="B2214" s="597" t="s">
        <v>18421</v>
      </c>
      <c r="C2214" s="597" t="s">
        <v>16294</v>
      </c>
      <c r="D2214" s="597" t="s">
        <v>4498</v>
      </c>
    </row>
    <row r="2215" spans="1:4">
      <c r="A2215" s="597" t="s">
        <v>7901</v>
      </c>
      <c r="B2215" s="597" t="s">
        <v>18421</v>
      </c>
      <c r="C2215" s="597" t="s">
        <v>16294</v>
      </c>
      <c r="D2215" s="597" t="s">
        <v>4498</v>
      </c>
    </row>
    <row r="2216" spans="1:4">
      <c r="A2216" s="597" t="s">
        <v>19870</v>
      </c>
      <c r="B2216" s="597" t="s">
        <v>18421</v>
      </c>
      <c r="C2216" s="597" t="s">
        <v>16294</v>
      </c>
      <c r="D2216" s="597" t="s">
        <v>4702</v>
      </c>
    </row>
    <row r="2217" spans="1:4">
      <c r="A2217" s="597" t="s">
        <v>18863</v>
      </c>
      <c r="B2217" s="597" t="s">
        <v>18421</v>
      </c>
      <c r="C2217" s="597" t="s">
        <v>18423</v>
      </c>
      <c r="D2217" s="597" t="s">
        <v>18136</v>
      </c>
    </row>
    <row r="2218" spans="1:4">
      <c r="A2218" s="597" t="s">
        <v>11020</v>
      </c>
      <c r="B2218" s="597" t="s">
        <v>18421</v>
      </c>
      <c r="C2218" s="597" t="s">
        <v>16294</v>
      </c>
      <c r="D2218" s="597" t="s">
        <v>13132</v>
      </c>
    </row>
    <row r="2219" spans="1:4">
      <c r="A2219" s="597" t="s">
        <v>19871</v>
      </c>
      <c r="B2219" s="597" t="s">
        <v>18421</v>
      </c>
      <c r="C2219" s="597" t="s">
        <v>18436</v>
      </c>
      <c r="D2219" s="597" t="s">
        <v>14531</v>
      </c>
    </row>
    <row r="2220" spans="1:4">
      <c r="A2220" s="597" t="s">
        <v>19872</v>
      </c>
      <c r="B2220" s="597" t="s">
        <v>18421</v>
      </c>
      <c r="C2220" s="597" t="s">
        <v>17013</v>
      </c>
      <c r="D2220" s="597" t="s">
        <v>18447</v>
      </c>
    </row>
    <row r="2221" spans="1:4">
      <c r="A2221" s="597" t="s">
        <v>19873</v>
      </c>
      <c r="B2221" s="597" t="s">
        <v>18421</v>
      </c>
      <c r="C2221" s="597" t="s">
        <v>9767</v>
      </c>
      <c r="D2221" s="597" t="s">
        <v>12662</v>
      </c>
    </row>
    <row r="2222" spans="1:4">
      <c r="A2222" s="597" t="s">
        <v>19874</v>
      </c>
      <c r="B2222" s="597" t="s">
        <v>18421</v>
      </c>
      <c r="C2222" s="597" t="s">
        <v>16294</v>
      </c>
      <c r="D2222" s="597" t="s">
        <v>4498</v>
      </c>
    </row>
    <row r="2223" spans="1:4">
      <c r="A2223" s="597" t="s">
        <v>7445</v>
      </c>
      <c r="B2223" s="597" t="s">
        <v>18421</v>
      </c>
      <c r="C2223" s="597" t="s">
        <v>16294</v>
      </c>
      <c r="D2223" s="597" t="s">
        <v>18457</v>
      </c>
    </row>
    <row r="2224" spans="1:4">
      <c r="A2224" s="597" t="s">
        <v>19875</v>
      </c>
      <c r="B2224" s="597" t="s">
        <v>18421</v>
      </c>
      <c r="C2224" s="597" t="s">
        <v>16294</v>
      </c>
      <c r="D2224" s="597" t="s">
        <v>4498</v>
      </c>
    </row>
    <row r="2225" spans="1:4">
      <c r="A2225" s="597" t="s">
        <v>7473</v>
      </c>
      <c r="B2225" s="597" t="s">
        <v>18421</v>
      </c>
      <c r="C2225" s="597" t="s">
        <v>9767</v>
      </c>
      <c r="D2225" s="597" t="s">
        <v>15267</v>
      </c>
    </row>
    <row r="2226" spans="1:4">
      <c r="A2226" s="597" t="s">
        <v>19877</v>
      </c>
      <c r="B2226" s="597" t="s">
        <v>18421</v>
      </c>
      <c r="C2226" s="597" t="s">
        <v>18436</v>
      </c>
      <c r="D2226" s="597" t="s">
        <v>3956</v>
      </c>
    </row>
    <row r="2227" spans="1:4">
      <c r="A2227" s="597" t="s">
        <v>10332</v>
      </c>
      <c r="B2227" s="597" t="s">
        <v>18421</v>
      </c>
      <c r="C2227" s="597" t="s">
        <v>18436</v>
      </c>
      <c r="D2227" s="597" t="s">
        <v>18462</v>
      </c>
    </row>
    <row r="2228" spans="1:4">
      <c r="A2228" s="597" t="s">
        <v>19878</v>
      </c>
      <c r="B2228" s="597" t="s">
        <v>18421</v>
      </c>
      <c r="C2228" s="597" t="s">
        <v>9767</v>
      </c>
      <c r="D2228" s="597" t="s">
        <v>15267</v>
      </c>
    </row>
    <row r="2229" spans="1:4">
      <c r="A2229" s="597" t="s">
        <v>19879</v>
      </c>
      <c r="B2229" s="597" t="s">
        <v>18421</v>
      </c>
      <c r="C2229" s="597" t="s">
        <v>18426</v>
      </c>
      <c r="D2229" s="597" t="s">
        <v>12763</v>
      </c>
    </row>
    <row r="2230" spans="1:4">
      <c r="A2230" s="597" t="s">
        <v>5195</v>
      </c>
      <c r="B2230" s="597" t="s">
        <v>18421</v>
      </c>
      <c r="C2230" s="597" t="s">
        <v>8086</v>
      </c>
      <c r="D2230" s="597" t="s">
        <v>9618</v>
      </c>
    </row>
    <row r="2231" spans="1:4">
      <c r="A2231" s="597" t="s">
        <v>19880</v>
      </c>
      <c r="B2231" s="597" t="s">
        <v>18421</v>
      </c>
      <c r="C2231" s="597" t="s">
        <v>18426</v>
      </c>
      <c r="D2231" s="597" t="s">
        <v>16434</v>
      </c>
    </row>
    <row r="2232" spans="1:4">
      <c r="A2232" s="597" t="s">
        <v>19881</v>
      </c>
      <c r="B2232" s="597" t="s">
        <v>18421</v>
      </c>
      <c r="C2232" s="597" t="s">
        <v>3994</v>
      </c>
      <c r="D2232" s="597" t="s">
        <v>16442</v>
      </c>
    </row>
    <row r="2233" spans="1:4">
      <c r="A2233" s="597" t="s">
        <v>19882</v>
      </c>
      <c r="B2233" s="597" t="s">
        <v>18421</v>
      </c>
      <c r="C2233" s="597" t="s">
        <v>18436</v>
      </c>
      <c r="D2233" s="597" t="s">
        <v>3956</v>
      </c>
    </row>
    <row r="2234" spans="1:4">
      <c r="A2234" s="597" t="s">
        <v>19883</v>
      </c>
      <c r="B2234" s="597" t="s">
        <v>18421</v>
      </c>
      <c r="C2234" s="597" t="s">
        <v>16294</v>
      </c>
      <c r="D2234" s="597" t="s">
        <v>18457</v>
      </c>
    </row>
    <row r="2235" spans="1:4">
      <c r="A2235" s="597" t="s">
        <v>19884</v>
      </c>
      <c r="B2235" s="597" t="s">
        <v>18421</v>
      </c>
      <c r="C2235" s="597" t="s">
        <v>18436</v>
      </c>
      <c r="D2235" s="597" t="s">
        <v>3956</v>
      </c>
    </row>
    <row r="2236" spans="1:4">
      <c r="A2236" s="597" t="s">
        <v>19885</v>
      </c>
      <c r="B2236" s="597" t="s">
        <v>18421</v>
      </c>
      <c r="C2236" s="597" t="s">
        <v>16294</v>
      </c>
      <c r="D2236" s="597" t="s">
        <v>4498</v>
      </c>
    </row>
    <row r="2237" spans="1:4">
      <c r="A2237" s="597" t="s">
        <v>19886</v>
      </c>
      <c r="B2237" s="597" t="s">
        <v>18421</v>
      </c>
      <c r="C2237" s="597" t="s">
        <v>17013</v>
      </c>
      <c r="D2237" s="597" t="s">
        <v>18447</v>
      </c>
    </row>
    <row r="2238" spans="1:4">
      <c r="A2238" s="597" t="s">
        <v>17835</v>
      </c>
      <c r="B2238" s="597" t="s">
        <v>18421</v>
      </c>
      <c r="C2238" s="597" t="s">
        <v>9767</v>
      </c>
      <c r="D2238" s="597" t="s">
        <v>10414</v>
      </c>
    </row>
    <row r="2239" spans="1:4">
      <c r="A2239" s="597" t="s">
        <v>19887</v>
      </c>
      <c r="B2239" s="597" t="s">
        <v>18421</v>
      </c>
      <c r="C2239" s="597" t="s">
        <v>18436</v>
      </c>
      <c r="D2239" s="597" t="s">
        <v>3956</v>
      </c>
    </row>
    <row r="2240" spans="1:4">
      <c r="A2240" s="597" t="s">
        <v>19889</v>
      </c>
      <c r="B2240" s="597" t="s">
        <v>18421</v>
      </c>
      <c r="C2240" s="597" t="s">
        <v>16294</v>
      </c>
      <c r="D2240" s="597" t="s">
        <v>4498</v>
      </c>
    </row>
    <row r="2241" spans="1:4">
      <c r="A2241" s="597" t="s">
        <v>19890</v>
      </c>
      <c r="B2241" s="597" t="s">
        <v>18421</v>
      </c>
      <c r="C2241" s="597" t="s">
        <v>18426</v>
      </c>
      <c r="D2241" s="597" t="s">
        <v>10414</v>
      </c>
    </row>
    <row r="2242" spans="1:4">
      <c r="A2242" s="597" t="s">
        <v>7766</v>
      </c>
      <c r="B2242" s="597" t="s">
        <v>18421</v>
      </c>
      <c r="C2242" s="597" t="s">
        <v>18330</v>
      </c>
      <c r="D2242" s="597" t="s">
        <v>2104</v>
      </c>
    </row>
    <row r="2243" spans="1:4">
      <c r="A2243" s="597" t="s">
        <v>126</v>
      </c>
      <c r="B2243" s="597" t="s">
        <v>18421</v>
      </c>
      <c r="C2243" s="597" t="s">
        <v>3994</v>
      </c>
      <c r="D2243" s="597" t="s">
        <v>19852</v>
      </c>
    </row>
    <row r="2244" spans="1:4">
      <c r="A2244" s="597" t="s">
        <v>19891</v>
      </c>
      <c r="B2244" s="597" t="s">
        <v>18421</v>
      </c>
      <c r="C2244" s="597" t="s">
        <v>16294</v>
      </c>
      <c r="D2244" s="597" t="s">
        <v>4498</v>
      </c>
    </row>
    <row r="2245" spans="1:4">
      <c r="A2245" s="597" t="s">
        <v>1541</v>
      </c>
      <c r="B2245" s="597" t="s">
        <v>18421</v>
      </c>
      <c r="C2245" s="597" t="s">
        <v>16294</v>
      </c>
      <c r="D2245" s="597" t="s">
        <v>18457</v>
      </c>
    </row>
    <row r="2246" spans="1:4">
      <c r="A2246" s="597" t="s">
        <v>19892</v>
      </c>
      <c r="B2246" s="597" t="s">
        <v>18421</v>
      </c>
      <c r="C2246" s="597" t="s">
        <v>16294</v>
      </c>
      <c r="D2246" s="597" t="s">
        <v>13132</v>
      </c>
    </row>
    <row r="2247" spans="1:4">
      <c r="A2247" s="597" t="s">
        <v>13028</v>
      </c>
      <c r="B2247" s="597" t="s">
        <v>18421</v>
      </c>
      <c r="C2247" s="597" t="s">
        <v>18423</v>
      </c>
      <c r="D2247" s="597" t="s">
        <v>18424</v>
      </c>
    </row>
    <row r="2248" spans="1:4">
      <c r="A2248" s="597" t="s">
        <v>19893</v>
      </c>
      <c r="B2248" s="597" t="s">
        <v>18421</v>
      </c>
      <c r="C2248" s="597" t="s">
        <v>16294</v>
      </c>
      <c r="D2248" s="597" t="s">
        <v>18457</v>
      </c>
    </row>
    <row r="2249" spans="1:4">
      <c r="A2249" s="597" t="s">
        <v>19894</v>
      </c>
      <c r="B2249" s="597" t="s">
        <v>18421</v>
      </c>
      <c r="C2249" s="597" t="s">
        <v>16294</v>
      </c>
      <c r="D2249" s="597" t="s">
        <v>6387</v>
      </c>
    </row>
    <row r="2250" spans="1:4">
      <c r="A2250" s="597" t="s">
        <v>19895</v>
      </c>
      <c r="B2250" s="597" t="s">
        <v>18421</v>
      </c>
      <c r="C2250" s="597" t="s">
        <v>16294</v>
      </c>
      <c r="D2250" s="597" t="s">
        <v>4498</v>
      </c>
    </row>
    <row r="2251" spans="1:4">
      <c r="A2251" s="597" t="s">
        <v>19896</v>
      </c>
      <c r="B2251" s="597" t="s">
        <v>3904</v>
      </c>
      <c r="C2251" s="597" t="s">
        <v>18436</v>
      </c>
      <c r="D2251" s="597" t="s">
        <v>10414</v>
      </c>
    </row>
    <row r="2252" spans="1:4">
      <c r="A2252" s="597" t="s">
        <v>19897</v>
      </c>
      <c r="B2252" s="597" t="s">
        <v>18421</v>
      </c>
      <c r="C2252" s="597" t="s">
        <v>18330</v>
      </c>
      <c r="D2252" s="597" t="s">
        <v>18450</v>
      </c>
    </row>
    <row r="2253" spans="1:4">
      <c r="A2253" s="597" t="s">
        <v>19898</v>
      </c>
      <c r="B2253" s="597" t="s">
        <v>18421</v>
      </c>
      <c r="C2253" s="597" t="s">
        <v>9767</v>
      </c>
      <c r="D2253" s="597" t="s">
        <v>12662</v>
      </c>
    </row>
    <row r="2254" spans="1:4">
      <c r="A2254" s="597" t="s">
        <v>19899</v>
      </c>
      <c r="B2254" s="597" t="s">
        <v>18421</v>
      </c>
      <c r="C2254" s="597" t="s">
        <v>16294</v>
      </c>
      <c r="D2254" s="597" t="s">
        <v>18433</v>
      </c>
    </row>
    <row r="2255" spans="1:4">
      <c r="A2255" s="597" t="s">
        <v>12772</v>
      </c>
      <c r="B2255" s="597" t="s">
        <v>18421</v>
      </c>
      <c r="C2255" s="597" t="s">
        <v>18426</v>
      </c>
      <c r="D2255" s="597" t="s">
        <v>12763</v>
      </c>
    </row>
    <row r="2256" spans="1:4">
      <c r="A2256" s="597" t="s">
        <v>19901</v>
      </c>
      <c r="B2256" s="597" t="s">
        <v>18421</v>
      </c>
      <c r="C2256" s="597" t="s">
        <v>18436</v>
      </c>
      <c r="D2256" s="597" t="s">
        <v>10414</v>
      </c>
    </row>
    <row r="2257" spans="1:4">
      <c r="A2257" s="597" t="s">
        <v>17823</v>
      </c>
      <c r="B2257" s="597" t="s">
        <v>18421</v>
      </c>
      <c r="C2257" s="597" t="s">
        <v>9767</v>
      </c>
      <c r="D2257" s="597" t="s">
        <v>12662</v>
      </c>
    </row>
    <row r="2258" spans="1:4">
      <c r="A2258" s="597" t="s">
        <v>19902</v>
      </c>
      <c r="B2258" s="597" t="s">
        <v>18421</v>
      </c>
      <c r="C2258" s="597" t="s">
        <v>16294</v>
      </c>
      <c r="D2258" s="597" t="s">
        <v>18433</v>
      </c>
    </row>
    <row r="2259" spans="1:4">
      <c r="A2259" s="597" t="s">
        <v>19904</v>
      </c>
      <c r="B2259" s="597" t="s">
        <v>18421</v>
      </c>
      <c r="C2259" s="597" t="s">
        <v>18436</v>
      </c>
      <c r="D2259" s="597" t="s">
        <v>10414</v>
      </c>
    </row>
    <row r="2260" spans="1:4">
      <c r="A2260" s="597" t="s">
        <v>19740</v>
      </c>
      <c r="B2260" s="597" t="s">
        <v>18421</v>
      </c>
      <c r="C2260" s="597" t="s">
        <v>18426</v>
      </c>
      <c r="D2260" s="597" t="s">
        <v>12763</v>
      </c>
    </row>
    <row r="2261" spans="1:4">
      <c r="A2261" s="597" t="s">
        <v>4412</v>
      </c>
      <c r="B2261" s="597" t="s">
        <v>18421</v>
      </c>
      <c r="C2261" s="597" t="s">
        <v>18330</v>
      </c>
      <c r="D2261" s="597" t="s">
        <v>2104</v>
      </c>
    </row>
    <row r="2262" spans="1:4">
      <c r="A2262" s="597" t="s">
        <v>17496</v>
      </c>
      <c r="B2262" s="597" t="s">
        <v>18421</v>
      </c>
      <c r="C2262" s="597" t="s">
        <v>18436</v>
      </c>
      <c r="D2262" s="597" t="s">
        <v>3956</v>
      </c>
    </row>
    <row r="2263" spans="1:4">
      <c r="A2263" s="597" t="s">
        <v>19905</v>
      </c>
      <c r="B2263" s="597" t="s">
        <v>18421</v>
      </c>
      <c r="C2263" s="597" t="s">
        <v>16294</v>
      </c>
      <c r="D2263" s="597" t="s">
        <v>13945</v>
      </c>
    </row>
    <row r="2264" spans="1:4">
      <c r="A2264" s="597" t="s">
        <v>19906</v>
      </c>
      <c r="B2264" s="597" t="s">
        <v>18421</v>
      </c>
      <c r="C2264" s="597" t="s">
        <v>16294</v>
      </c>
      <c r="D2264" s="597" t="s">
        <v>6387</v>
      </c>
    </row>
    <row r="2265" spans="1:4">
      <c r="A2265" s="597" t="s">
        <v>19907</v>
      </c>
      <c r="B2265" s="597" t="s">
        <v>18421</v>
      </c>
      <c r="C2265" s="597" t="s">
        <v>16294</v>
      </c>
      <c r="D2265" s="597" t="s">
        <v>18457</v>
      </c>
    </row>
    <row r="2266" spans="1:4">
      <c r="A2266" s="597" t="s">
        <v>19910</v>
      </c>
      <c r="B2266" s="597" t="s">
        <v>18421</v>
      </c>
      <c r="C2266" s="597" t="s">
        <v>18426</v>
      </c>
      <c r="D2266" s="597" t="s">
        <v>12763</v>
      </c>
    </row>
    <row r="2267" spans="1:4">
      <c r="A2267" s="597" t="s">
        <v>14840</v>
      </c>
      <c r="B2267" s="597" t="s">
        <v>18421</v>
      </c>
      <c r="C2267" s="597" t="s">
        <v>9767</v>
      </c>
      <c r="D2267" s="597" t="s">
        <v>12662</v>
      </c>
    </row>
    <row r="2268" spans="1:4">
      <c r="A2268" s="597" t="s">
        <v>19911</v>
      </c>
      <c r="B2268" s="597" t="s">
        <v>18421</v>
      </c>
      <c r="C2268" s="597" t="s">
        <v>16294</v>
      </c>
      <c r="D2268" s="597" t="s">
        <v>5636</v>
      </c>
    </row>
    <row r="2269" spans="1:4">
      <c r="A2269" s="597" t="s">
        <v>19912</v>
      </c>
      <c r="B2269" s="597" t="s">
        <v>18421</v>
      </c>
      <c r="C2269" s="597" t="s">
        <v>9767</v>
      </c>
      <c r="D2269" s="597" t="s">
        <v>15267</v>
      </c>
    </row>
    <row r="2270" spans="1:4">
      <c r="A2270" s="597" t="s">
        <v>19913</v>
      </c>
      <c r="B2270" s="597" t="s">
        <v>18421</v>
      </c>
      <c r="C2270" s="597" t="s">
        <v>3994</v>
      </c>
      <c r="D2270" s="597" t="s">
        <v>16342</v>
      </c>
    </row>
    <row r="2271" spans="1:4">
      <c r="A2271" s="597" t="s">
        <v>5770</v>
      </c>
      <c r="B2271" s="597" t="s">
        <v>18421</v>
      </c>
      <c r="C2271" s="597" t="s">
        <v>9767</v>
      </c>
      <c r="D2271" s="597" t="s">
        <v>10414</v>
      </c>
    </row>
    <row r="2272" spans="1:4">
      <c r="A2272" s="597" t="s">
        <v>19915</v>
      </c>
      <c r="B2272" s="597" t="s">
        <v>18421</v>
      </c>
      <c r="C2272" s="597" t="s">
        <v>3994</v>
      </c>
      <c r="D2272" s="597" t="s">
        <v>4583</v>
      </c>
    </row>
    <row r="2273" spans="1:4">
      <c r="A2273" s="597" t="s">
        <v>19916</v>
      </c>
      <c r="B2273" s="597" t="s">
        <v>18421</v>
      </c>
      <c r="C2273" s="597" t="s">
        <v>18426</v>
      </c>
      <c r="D2273" s="597" t="s">
        <v>18427</v>
      </c>
    </row>
    <row r="2274" spans="1:4">
      <c r="A2274" s="597" t="s">
        <v>19263</v>
      </c>
      <c r="B2274" s="597" t="s">
        <v>18421</v>
      </c>
      <c r="C2274" s="597" t="s">
        <v>18426</v>
      </c>
      <c r="D2274" s="597" t="s">
        <v>16434</v>
      </c>
    </row>
    <row r="2275" spans="1:4">
      <c r="A2275" s="597" t="s">
        <v>19917</v>
      </c>
      <c r="B2275" s="597" t="s">
        <v>18421</v>
      </c>
      <c r="C2275" s="597" t="s">
        <v>18436</v>
      </c>
      <c r="D2275" s="597" t="s">
        <v>1433</v>
      </c>
    </row>
    <row r="2276" spans="1:4">
      <c r="A2276" s="597" t="s">
        <v>19918</v>
      </c>
      <c r="B2276" s="597" t="s">
        <v>18421</v>
      </c>
      <c r="C2276" s="597" t="s">
        <v>16294</v>
      </c>
      <c r="D2276" s="597" t="s">
        <v>18457</v>
      </c>
    </row>
    <row r="2277" spans="1:4">
      <c r="A2277" s="597" t="s">
        <v>13065</v>
      </c>
      <c r="B2277" s="597" t="s">
        <v>18421</v>
      </c>
      <c r="C2277" s="597" t="s">
        <v>18436</v>
      </c>
      <c r="D2277" s="597" t="s">
        <v>1433</v>
      </c>
    </row>
    <row r="2278" spans="1:4">
      <c r="A2278" s="597" t="s">
        <v>19919</v>
      </c>
      <c r="B2278" s="597" t="s">
        <v>18421</v>
      </c>
      <c r="C2278" s="597" t="s">
        <v>18426</v>
      </c>
      <c r="D2278" s="597" t="s">
        <v>12763</v>
      </c>
    </row>
    <row r="2279" spans="1:4">
      <c r="A2279" s="597" t="s">
        <v>19920</v>
      </c>
      <c r="B2279" s="597" t="s">
        <v>18421</v>
      </c>
      <c r="C2279" s="597" t="s">
        <v>16294</v>
      </c>
      <c r="D2279" s="597" t="s">
        <v>6382</v>
      </c>
    </row>
    <row r="2280" spans="1:4">
      <c r="A2280" s="597" t="s">
        <v>19120</v>
      </c>
      <c r="B2280" s="597" t="s">
        <v>18421</v>
      </c>
      <c r="C2280" s="597" t="s">
        <v>16294</v>
      </c>
      <c r="D2280" s="597" t="s">
        <v>6387</v>
      </c>
    </row>
    <row r="2281" spans="1:4">
      <c r="A2281" s="597" t="s">
        <v>19921</v>
      </c>
      <c r="B2281" s="597" t="s">
        <v>18421</v>
      </c>
      <c r="C2281" s="597" t="s">
        <v>3994</v>
      </c>
      <c r="D2281" s="597" t="s">
        <v>10414</v>
      </c>
    </row>
    <row r="2282" spans="1:4">
      <c r="A2282" s="597" t="s">
        <v>19923</v>
      </c>
      <c r="B2282" s="597" t="s">
        <v>18421</v>
      </c>
      <c r="C2282" s="597" t="s">
        <v>9767</v>
      </c>
      <c r="D2282" s="597" t="s">
        <v>10414</v>
      </c>
    </row>
    <row r="2283" spans="1:4">
      <c r="A2283" s="597" t="s">
        <v>19924</v>
      </c>
      <c r="B2283" s="597" t="s">
        <v>18421</v>
      </c>
      <c r="C2283" s="597" t="s">
        <v>18436</v>
      </c>
      <c r="D2283" s="597" t="s">
        <v>3956</v>
      </c>
    </row>
    <row r="2284" spans="1:4">
      <c r="A2284" s="597" t="s">
        <v>19925</v>
      </c>
      <c r="B2284" s="597" t="s">
        <v>18421</v>
      </c>
      <c r="C2284" s="597" t="s">
        <v>18330</v>
      </c>
      <c r="D2284" s="597" t="s">
        <v>18450</v>
      </c>
    </row>
    <row r="2285" spans="1:4">
      <c r="A2285" s="597" t="s">
        <v>19926</v>
      </c>
      <c r="B2285" s="597" t="s">
        <v>18421</v>
      </c>
      <c r="C2285" s="597" t="s">
        <v>16294</v>
      </c>
      <c r="D2285" s="597" t="s">
        <v>18457</v>
      </c>
    </row>
    <row r="2286" spans="1:4">
      <c r="A2286" s="597" t="s">
        <v>11304</v>
      </c>
      <c r="B2286" s="597" t="s">
        <v>18421</v>
      </c>
      <c r="C2286" s="597" t="s">
        <v>3994</v>
      </c>
      <c r="D2286" s="597" t="s">
        <v>16342</v>
      </c>
    </row>
    <row r="2287" spans="1:4">
      <c r="A2287" s="597" t="s">
        <v>4182</v>
      </c>
      <c r="B2287" s="597" t="s">
        <v>18421</v>
      </c>
      <c r="C2287" s="597" t="s">
        <v>16294</v>
      </c>
      <c r="D2287" s="597" t="s">
        <v>13132</v>
      </c>
    </row>
    <row r="2288" spans="1:4">
      <c r="A2288" s="597" t="s">
        <v>6801</v>
      </c>
      <c r="B2288" s="597" t="s">
        <v>18421</v>
      </c>
      <c r="C2288" s="597" t="s">
        <v>16294</v>
      </c>
      <c r="D2288" s="597" t="s">
        <v>18433</v>
      </c>
    </row>
    <row r="2289" spans="1:4">
      <c r="A2289" s="597" t="s">
        <v>19927</v>
      </c>
      <c r="B2289" s="597" t="s">
        <v>18421</v>
      </c>
      <c r="C2289" s="597" t="s">
        <v>9767</v>
      </c>
      <c r="D2289" s="597" t="s">
        <v>12662</v>
      </c>
    </row>
    <row r="2290" spans="1:4">
      <c r="A2290" s="597" t="s">
        <v>13141</v>
      </c>
      <c r="B2290" s="597" t="s">
        <v>18421</v>
      </c>
      <c r="C2290" s="597" t="s">
        <v>18426</v>
      </c>
      <c r="D2290" s="597" t="s">
        <v>12763</v>
      </c>
    </row>
    <row r="2291" spans="1:4">
      <c r="A2291" s="597" t="s">
        <v>19914</v>
      </c>
      <c r="B2291" s="597" t="s">
        <v>18421</v>
      </c>
      <c r="C2291" s="597" t="s">
        <v>9767</v>
      </c>
      <c r="D2291" s="597" t="s">
        <v>12662</v>
      </c>
    </row>
    <row r="2292" spans="1:4">
      <c r="A2292" s="597" t="s">
        <v>19928</v>
      </c>
      <c r="B2292" s="597" t="s">
        <v>18421</v>
      </c>
      <c r="C2292" s="597" t="s">
        <v>18426</v>
      </c>
      <c r="D2292" s="597" t="s">
        <v>12763</v>
      </c>
    </row>
    <row r="2293" spans="1:4">
      <c r="A2293" s="597" t="s">
        <v>19930</v>
      </c>
      <c r="B2293" s="597" t="s">
        <v>18421</v>
      </c>
      <c r="C2293" s="597" t="s">
        <v>16294</v>
      </c>
      <c r="D2293" s="597" t="s">
        <v>4702</v>
      </c>
    </row>
    <row r="2294" spans="1:4">
      <c r="A2294" s="597" t="s">
        <v>19932</v>
      </c>
      <c r="B2294" s="597" t="s">
        <v>18421</v>
      </c>
      <c r="C2294" s="597" t="s">
        <v>16294</v>
      </c>
      <c r="D2294" s="597" t="s">
        <v>6387</v>
      </c>
    </row>
    <row r="2295" spans="1:4">
      <c r="A2295" s="597" t="s">
        <v>19933</v>
      </c>
      <c r="B2295" s="597" t="s">
        <v>18421</v>
      </c>
      <c r="C2295" s="597" t="s">
        <v>18423</v>
      </c>
      <c r="D2295" s="597" t="s">
        <v>18424</v>
      </c>
    </row>
    <row r="2296" spans="1:4">
      <c r="A2296" s="597" t="s">
        <v>19934</v>
      </c>
      <c r="B2296" s="597" t="s">
        <v>18421</v>
      </c>
      <c r="C2296" s="597" t="s">
        <v>16294</v>
      </c>
      <c r="D2296" s="597" t="s">
        <v>4702</v>
      </c>
    </row>
    <row r="2297" spans="1:4">
      <c r="A2297" s="597" t="s">
        <v>19935</v>
      </c>
      <c r="B2297" s="597" t="s">
        <v>18421</v>
      </c>
      <c r="C2297" s="597" t="s">
        <v>16294</v>
      </c>
      <c r="D2297" s="597" t="s">
        <v>4702</v>
      </c>
    </row>
    <row r="2298" spans="1:4">
      <c r="A2298" s="597" t="s">
        <v>19936</v>
      </c>
      <c r="B2298" s="597" t="s">
        <v>18421</v>
      </c>
      <c r="C2298" s="597" t="s">
        <v>16294</v>
      </c>
      <c r="D2298" s="597" t="s">
        <v>6387</v>
      </c>
    </row>
    <row r="2299" spans="1:4">
      <c r="A2299" s="597" t="s">
        <v>4302</v>
      </c>
      <c r="B2299" s="597" t="s">
        <v>18421</v>
      </c>
      <c r="C2299" s="597" t="s">
        <v>9767</v>
      </c>
      <c r="D2299" s="597" t="s">
        <v>12662</v>
      </c>
    </row>
    <row r="2300" spans="1:4">
      <c r="A2300" s="597" t="s">
        <v>13586</v>
      </c>
      <c r="B2300" s="597" t="s">
        <v>18421</v>
      </c>
      <c r="C2300" s="597" t="s">
        <v>9767</v>
      </c>
      <c r="D2300" s="597" t="s">
        <v>15267</v>
      </c>
    </row>
    <row r="2301" spans="1:4">
      <c r="A2301" s="597" t="s">
        <v>10138</v>
      </c>
      <c r="B2301" s="597" t="s">
        <v>18421</v>
      </c>
      <c r="C2301" s="597" t="s">
        <v>18436</v>
      </c>
      <c r="D2301" s="597" t="s">
        <v>18462</v>
      </c>
    </row>
    <row r="2302" spans="1:4">
      <c r="A2302" s="597" t="s">
        <v>4334</v>
      </c>
      <c r="B2302" s="597" t="s">
        <v>18421</v>
      </c>
      <c r="C2302" s="597" t="s">
        <v>17013</v>
      </c>
      <c r="D2302" s="597" t="s">
        <v>18447</v>
      </c>
    </row>
    <row r="2303" spans="1:4">
      <c r="A2303" s="597" t="s">
        <v>19938</v>
      </c>
      <c r="B2303" s="597" t="s">
        <v>18421</v>
      </c>
      <c r="C2303" s="597" t="s">
        <v>16294</v>
      </c>
      <c r="D2303" s="597" t="s">
        <v>4498</v>
      </c>
    </row>
    <row r="2304" spans="1:4">
      <c r="A2304" s="597" t="s">
        <v>19043</v>
      </c>
      <c r="B2304" s="597" t="s">
        <v>18421</v>
      </c>
      <c r="C2304" s="597" t="s">
        <v>16294</v>
      </c>
      <c r="D2304" s="597" t="s">
        <v>13132</v>
      </c>
    </row>
    <row r="2305" spans="1:4">
      <c r="A2305" s="597" t="s">
        <v>9885</v>
      </c>
      <c r="B2305" s="597" t="s">
        <v>18421</v>
      </c>
      <c r="C2305" s="597" t="s">
        <v>16294</v>
      </c>
      <c r="D2305" s="597" t="s">
        <v>18457</v>
      </c>
    </row>
    <row r="2306" spans="1:4">
      <c r="A2306" s="597" t="s">
        <v>19939</v>
      </c>
      <c r="B2306" s="597" t="s">
        <v>18421</v>
      </c>
      <c r="C2306" s="597" t="s">
        <v>16294</v>
      </c>
      <c r="D2306" s="597" t="s">
        <v>18433</v>
      </c>
    </row>
    <row r="2307" spans="1:4">
      <c r="A2307" s="597" t="s">
        <v>19940</v>
      </c>
      <c r="B2307" s="597" t="s">
        <v>18421</v>
      </c>
      <c r="C2307" s="597" t="s">
        <v>11794</v>
      </c>
      <c r="D2307" s="597" t="s">
        <v>17046</v>
      </c>
    </row>
    <row r="2308" spans="1:4">
      <c r="A2308" s="597" t="s">
        <v>19477</v>
      </c>
      <c r="B2308" s="597" t="s">
        <v>18421</v>
      </c>
      <c r="C2308" s="597" t="s">
        <v>18330</v>
      </c>
      <c r="D2308" s="597" t="s">
        <v>10414</v>
      </c>
    </row>
    <row r="2309" spans="1:4">
      <c r="A2309" s="597" t="s">
        <v>19941</v>
      </c>
      <c r="B2309" s="597" t="s">
        <v>18421</v>
      </c>
      <c r="C2309" s="597" t="s">
        <v>18436</v>
      </c>
      <c r="D2309" s="597" t="s">
        <v>7708</v>
      </c>
    </row>
    <row r="2310" spans="1:4">
      <c r="A2310" s="597" t="s">
        <v>824</v>
      </c>
      <c r="B2310" s="597" t="s">
        <v>18421</v>
      </c>
      <c r="C2310" s="597" t="s">
        <v>3994</v>
      </c>
      <c r="D2310" s="597" t="s">
        <v>10414</v>
      </c>
    </row>
    <row r="2311" spans="1:4">
      <c r="A2311" s="597" t="s">
        <v>19397</v>
      </c>
      <c r="B2311" s="597" t="s">
        <v>18421</v>
      </c>
      <c r="C2311" s="597" t="s">
        <v>16294</v>
      </c>
      <c r="D2311" s="597" t="s">
        <v>18457</v>
      </c>
    </row>
    <row r="2312" spans="1:4">
      <c r="A2312" s="597" t="s">
        <v>19942</v>
      </c>
      <c r="B2312" s="597" t="s">
        <v>18421</v>
      </c>
      <c r="C2312" s="597" t="s">
        <v>9767</v>
      </c>
      <c r="D2312" s="597" t="s">
        <v>12662</v>
      </c>
    </row>
    <row r="2313" spans="1:4">
      <c r="A2313" s="597" t="s">
        <v>19943</v>
      </c>
      <c r="B2313" s="597" t="s">
        <v>18421</v>
      </c>
      <c r="C2313" s="597" t="s">
        <v>9767</v>
      </c>
      <c r="D2313" s="597" t="s">
        <v>12866</v>
      </c>
    </row>
    <row r="2314" spans="1:4">
      <c r="A2314" s="597" t="s">
        <v>19944</v>
      </c>
      <c r="B2314" s="597" t="s">
        <v>18421</v>
      </c>
      <c r="C2314" s="597" t="s">
        <v>18426</v>
      </c>
      <c r="D2314" s="597" t="s">
        <v>12763</v>
      </c>
    </row>
    <row r="2315" spans="1:4">
      <c r="A2315" s="597" t="s">
        <v>19945</v>
      </c>
      <c r="B2315" s="597" t="s">
        <v>18421</v>
      </c>
      <c r="C2315" s="597" t="s">
        <v>16294</v>
      </c>
      <c r="D2315" s="597" t="s">
        <v>13132</v>
      </c>
    </row>
    <row r="2316" spans="1:4">
      <c r="A2316" s="597" t="s">
        <v>14153</v>
      </c>
      <c r="B2316" s="597" t="s">
        <v>18421</v>
      </c>
      <c r="C2316" s="597" t="s">
        <v>18436</v>
      </c>
      <c r="D2316" s="597" t="s">
        <v>18462</v>
      </c>
    </row>
    <row r="2317" spans="1:4">
      <c r="A2317" s="597" t="s">
        <v>19946</v>
      </c>
      <c r="B2317" s="597" t="s">
        <v>18421</v>
      </c>
      <c r="C2317" s="597" t="s">
        <v>18426</v>
      </c>
      <c r="D2317" s="597" t="s">
        <v>12763</v>
      </c>
    </row>
    <row r="2318" spans="1:4">
      <c r="A2318" s="597" t="s">
        <v>19947</v>
      </c>
      <c r="B2318" s="597" t="s">
        <v>18421</v>
      </c>
      <c r="C2318" s="597" t="s">
        <v>18436</v>
      </c>
      <c r="D2318" s="597" t="s">
        <v>13072</v>
      </c>
    </row>
    <row r="2319" spans="1:4">
      <c r="A2319" s="597" t="s">
        <v>19948</v>
      </c>
      <c r="B2319" s="597" t="s">
        <v>18421</v>
      </c>
      <c r="C2319" s="597" t="s">
        <v>3994</v>
      </c>
      <c r="D2319" s="597" t="s">
        <v>18538</v>
      </c>
    </row>
    <row r="2320" spans="1:4">
      <c r="A2320" s="597" t="s">
        <v>19949</v>
      </c>
      <c r="B2320" s="597" t="s">
        <v>18421</v>
      </c>
      <c r="C2320" s="597" t="s">
        <v>9767</v>
      </c>
      <c r="D2320" s="597" t="s">
        <v>15267</v>
      </c>
    </row>
    <row r="2321" spans="1:4">
      <c r="A2321" s="597" t="s">
        <v>19950</v>
      </c>
      <c r="B2321" s="597" t="s">
        <v>18421</v>
      </c>
      <c r="C2321" s="597" t="s">
        <v>18436</v>
      </c>
      <c r="D2321" s="597" t="s">
        <v>10414</v>
      </c>
    </row>
    <row r="2322" spans="1:4">
      <c r="A2322" s="597" t="s">
        <v>19951</v>
      </c>
      <c r="B2322" s="597" t="s">
        <v>18421</v>
      </c>
      <c r="C2322" s="597" t="s">
        <v>3994</v>
      </c>
      <c r="D2322" s="597" t="s">
        <v>16342</v>
      </c>
    </row>
    <row r="2323" spans="1:4">
      <c r="A2323" s="597" t="s">
        <v>19952</v>
      </c>
      <c r="B2323" s="597" t="s">
        <v>18421</v>
      </c>
      <c r="C2323" s="597" t="s">
        <v>16294</v>
      </c>
      <c r="D2323" s="597" t="s">
        <v>4498</v>
      </c>
    </row>
    <row r="2324" spans="1:4">
      <c r="A2324" s="597" t="s">
        <v>19953</v>
      </c>
      <c r="B2324" s="597" t="s">
        <v>18421</v>
      </c>
      <c r="C2324" s="597" t="s">
        <v>3994</v>
      </c>
      <c r="D2324" s="597" t="s">
        <v>18538</v>
      </c>
    </row>
    <row r="2325" spans="1:4">
      <c r="A2325" s="597" t="s">
        <v>15326</v>
      </c>
      <c r="B2325" s="597" t="s">
        <v>18421</v>
      </c>
      <c r="C2325" s="597" t="s">
        <v>16294</v>
      </c>
      <c r="D2325" s="597" t="s">
        <v>18433</v>
      </c>
    </row>
    <row r="2326" spans="1:4">
      <c r="A2326" s="597" t="s">
        <v>19954</v>
      </c>
      <c r="B2326" s="597" t="s">
        <v>18421</v>
      </c>
      <c r="C2326" s="597" t="s">
        <v>8086</v>
      </c>
      <c r="D2326" s="597" t="s">
        <v>9618</v>
      </c>
    </row>
    <row r="2327" spans="1:4">
      <c r="A2327" s="597" t="s">
        <v>19955</v>
      </c>
      <c r="B2327" s="597" t="s">
        <v>18421</v>
      </c>
      <c r="C2327" s="597" t="s">
        <v>12016</v>
      </c>
      <c r="D2327" s="597" t="s">
        <v>10414</v>
      </c>
    </row>
    <row r="2328" spans="1:4">
      <c r="A2328" s="597" t="s">
        <v>94</v>
      </c>
      <c r="B2328" s="597" t="s">
        <v>18421</v>
      </c>
      <c r="C2328" s="597" t="s">
        <v>18436</v>
      </c>
      <c r="D2328" s="597" t="s">
        <v>3956</v>
      </c>
    </row>
    <row r="2329" spans="1:4">
      <c r="A2329" s="597" t="s">
        <v>11493</v>
      </c>
      <c r="B2329" s="597" t="s">
        <v>18421</v>
      </c>
      <c r="C2329" s="597" t="s">
        <v>17013</v>
      </c>
      <c r="D2329" s="597" t="s">
        <v>18447</v>
      </c>
    </row>
    <row r="2330" spans="1:4">
      <c r="A2330" s="597" t="s">
        <v>789</v>
      </c>
      <c r="B2330" s="597" t="s">
        <v>18421</v>
      </c>
      <c r="C2330" s="597" t="s">
        <v>18436</v>
      </c>
      <c r="D2330" s="597" t="s">
        <v>18725</v>
      </c>
    </row>
    <row r="2331" spans="1:4">
      <c r="A2331" s="597" t="s">
        <v>12353</v>
      </c>
      <c r="B2331" s="597" t="s">
        <v>18421</v>
      </c>
      <c r="C2331" s="597" t="s">
        <v>18423</v>
      </c>
      <c r="D2331" s="597" t="s">
        <v>9310</v>
      </c>
    </row>
    <row r="2332" spans="1:4">
      <c r="A2332" s="597" t="s">
        <v>1526</v>
      </c>
      <c r="B2332" s="597" t="s">
        <v>18421</v>
      </c>
      <c r="C2332" s="597" t="s">
        <v>18423</v>
      </c>
      <c r="D2332" s="597" t="s">
        <v>18136</v>
      </c>
    </row>
    <row r="2333" spans="1:4">
      <c r="A2333" s="597" t="s">
        <v>19956</v>
      </c>
      <c r="B2333" s="597" t="s">
        <v>18421</v>
      </c>
      <c r="C2333" s="597" t="s">
        <v>8086</v>
      </c>
      <c r="D2333" s="597" t="s">
        <v>9618</v>
      </c>
    </row>
    <row r="2334" spans="1:4">
      <c r="A2334" s="597" t="s">
        <v>19957</v>
      </c>
      <c r="B2334" s="597" t="s">
        <v>18421</v>
      </c>
      <c r="C2334" s="597" t="s">
        <v>16294</v>
      </c>
      <c r="D2334" s="597" t="s">
        <v>13132</v>
      </c>
    </row>
    <row r="2335" spans="1:4">
      <c r="A2335" s="597" t="s">
        <v>19958</v>
      </c>
      <c r="B2335" s="597" t="s">
        <v>18421</v>
      </c>
      <c r="C2335" s="597" t="s">
        <v>18436</v>
      </c>
      <c r="D2335" s="597" t="s">
        <v>3956</v>
      </c>
    </row>
    <row r="2336" spans="1:4">
      <c r="A2336" s="597" t="s">
        <v>19959</v>
      </c>
      <c r="B2336" s="597" t="s">
        <v>18421</v>
      </c>
      <c r="C2336" s="597" t="s">
        <v>16294</v>
      </c>
      <c r="D2336" s="597" t="s">
        <v>13132</v>
      </c>
    </row>
    <row r="2337" spans="1:4">
      <c r="A2337" s="597" t="s">
        <v>19960</v>
      </c>
      <c r="B2337" s="597" t="s">
        <v>18421</v>
      </c>
      <c r="C2337" s="597" t="s">
        <v>18330</v>
      </c>
      <c r="D2337" s="597" t="s">
        <v>2104</v>
      </c>
    </row>
    <row r="2338" spans="1:4">
      <c r="A2338" s="597" t="s">
        <v>19961</v>
      </c>
      <c r="B2338" s="597" t="s">
        <v>18421</v>
      </c>
      <c r="C2338" s="597" t="s">
        <v>18426</v>
      </c>
      <c r="D2338" s="597" t="s">
        <v>12763</v>
      </c>
    </row>
    <row r="2339" spans="1:4">
      <c r="A2339" s="597" t="s">
        <v>14233</v>
      </c>
      <c r="B2339" s="597" t="s">
        <v>18421</v>
      </c>
      <c r="C2339" s="597" t="s">
        <v>18436</v>
      </c>
      <c r="D2339" s="597" t="s">
        <v>7708</v>
      </c>
    </row>
    <row r="2340" spans="1:4">
      <c r="A2340" s="597" t="s">
        <v>19962</v>
      </c>
      <c r="B2340" s="597" t="s">
        <v>18421</v>
      </c>
      <c r="C2340" s="597" t="s">
        <v>16294</v>
      </c>
      <c r="D2340" s="597" t="s">
        <v>13132</v>
      </c>
    </row>
    <row r="2341" spans="1:4">
      <c r="A2341" s="597" t="s">
        <v>19963</v>
      </c>
      <c r="B2341" s="597" t="s">
        <v>18421</v>
      </c>
      <c r="C2341" s="597" t="s">
        <v>3994</v>
      </c>
      <c r="D2341" s="597" t="s">
        <v>16342</v>
      </c>
    </row>
    <row r="2342" spans="1:4">
      <c r="A2342" s="597" t="s">
        <v>19964</v>
      </c>
      <c r="B2342" s="597" t="s">
        <v>18421</v>
      </c>
      <c r="C2342" s="597" t="s">
        <v>3994</v>
      </c>
      <c r="D2342" s="597" t="s">
        <v>15858</v>
      </c>
    </row>
    <row r="2343" spans="1:4">
      <c r="A2343" s="597" t="s">
        <v>19965</v>
      </c>
      <c r="B2343" s="597" t="s">
        <v>18421</v>
      </c>
      <c r="C2343" s="597" t="s">
        <v>17013</v>
      </c>
      <c r="D2343" s="597" t="s">
        <v>18447</v>
      </c>
    </row>
    <row r="2344" spans="1:4">
      <c r="A2344" s="597" t="s">
        <v>19966</v>
      </c>
      <c r="B2344" s="597" t="s">
        <v>18421</v>
      </c>
      <c r="C2344" s="597" t="s">
        <v>16294</v>
      </c>
      <c r="D2344" s="597" t="s">
        <v>10414</v>
      </c>
    </row>
    <row r="2345" spans="1:4">
      <c r="A2345" s="597" t="s">
        <v>19967</v>
      </c>
      <c r="B2345" s="597" t="s">
        <v>18421</v>
      </c>
      <c r="C2345" s="597" t="s">
        <v>11794</v>
      </c>
      <c r="D2345" s="597" t="s">
        <v>18576</v>
      </c>
    </row>
    <row r="2346" spans="1:4">
      <c r="A2346" s="597" t="s">
        <v>5089</v>
      </c>
      <c r="B2346" s="597" t="s">
        <v>18421</v>
      </c>
      <c r="C2346" s="597" t="s">
        <v>16294</v>
      </c>
      <c r="D2346" s="597" t="s">
        <v>4498</v>
      </c>
    </row>
    <row r="2347" spans="1:4">
      <c r="A2347" s="597" t="s">
        <v>4258</v>
      </c>
      <c r="B2347" s="597" t="s">
        <v>18421</v>
      </c>
      <c r="C2347" s="597" t="s">
        <v>3994</v>
      </c>
      <c r="D2347" s="597" t="s">
        <v>16342</v>
      </c>
    </row>
    <row r="2348" spans="1:4">
      <c r="A2348" s="597" t="s">
        <v>10224</v>
      </c>
      <c r="B2348" s="597" t="s">
        <v>18421</v>
      </c>
      <c r="C2348" s="597" t="s">
        <v>9767</v>
      </c>
      <c r="D2348" s="597" t="s">
        <v>12662</v>
      </c>
    </row>
    <row r="2349" spans="1:4">
      <c r="A2349" s="597" t="s">
        <v>19968</v>
      </c>
      <c r="B2349" s="597" t="s">
        <v>18421</v>
      </c>
      <c r="C2349" s="597" t="s">
        <v>16294</v>
      </c>
      <c r="D2349" s="597" t="s">
        <v>18433</v>
      </c>
    </row>
    <row r="2350" spans="1:4">
      <c r="A2350" s="597" t="s">
        <v>19086</v>
      </c>
      <c r="B2350" s="597" t="s">
        <v>18421</v>
      </c>
      <c r="C2350" s="597" t="s">
        <v>16294</v>
      </c>
      <c r="D2350" s="597" t="s">
        <v>4498</v>
      </c>
    </row>
    <row r="2351" spans="1:4">
      <c r="A2351" s="597" t="s">
        <v>7665</v>
      </c>
      <c r="B2351" s="597" t="s">
        <v>18421</v>
      </c>
      <c r="C2351" s="597" t="s">
        <v>16294</v>
      </c>
      <c r="D2351" s="597" t="s">
        <v>10414</v>
      </c>
    </row>
    <row r="2352" spans="1:4">
      <c r="A2352" s="597" t="s">
        <v>19969</v>
      </c>
      <c r="B2352" s="597" t="s">
        <v>18421</v>
      </c>
      <c r="C2352" s="597" t="s">
        <v>9767</v>
      </c>
      <c r="D2352" s="597" t="s">
        <v>18661</v>
      </c>
    </row>
    <row r="2353" spans="1:4">
      <c r="A2353" s="597" t="s">
        <v>19970</v>
      </c>
      <c r="B2353" s="597" t="s">
        <v>18421</v>
      </c>
      <c r="C2353" s="597" t="s">
        <v>16294</v>
      </c>
      <c r="D2353" s="597" t="s">
        <v>18433</v>
      </c>
    </row>
    <row r="2354" spans="1:4">
      <c r="A2354" s="597" t="s">
        <v>19972</v>
      </c>
      <c r="B2354" s="597" t="s">
        <v>18421</v>
      </c>
      <c r="C2354" s="597" t="s">
        <v>16294</v>
      </c>
      <c r="D2354" s="597" t="s">
        <v>4498</v>
      </c>
    </row>
    <row r="2355" spans="1:4">
      <c r="A2355" s="597" t="s">
        <v>19973</v>
      </c>
      <c r="B2355" s="597" t="s">
        <v>18421</v>
      </c>
      <c r="C2355" s="597" t="s">
        <v>16294</v>
      </c>
      <c r="D2355" s="597" t="s">
        <v>18433</v>
      </c>
    </row>
    <row r="2356" spans="1:4">
      <c r="A2356" s="597" t="s">
        <v>6716</v>
      </c>
      <c r="B2356" s="597" t="s">
        <v>18421</v>
      </c>
      <c r="C2356" s="597" t="s">
        <v>18436</v>
      </c>
      <c r="D2356" s="597" t="s">
        <v>3956</v>
      </c>
    </row>
    <row r="2357" spans="1:4">
      <c r="A2357" s="597" t="s">
        <v>19974</v>
      </c>
      <c r="B2357" s="597" t="s">
        <v>18421</v>
      </c>
      <c r="C2357" s="597" t="s">
        <v>18330</v>
      </c>
      <c r="D2357" s="597" t="s">
        <v>10414</v>
      </c>
    </row>
    <row r="2358" spans="1:4">
      <c r="A2358" s="597" t="s">
        <v>19812</v>
      </c>
      <c r="B2358" s="597" t="s">
        <v>18421</v>
      </c>
      <c r="C2358" s="597" t="s">
        <v>16294</v>
      </c>
      <c r="D2358" s="597" t="s">
        <v>18457</v>
      </c>
    </row>
    <row r="2359" spans="1:4">
      <c r="A2359" s="597" t="s">
        <v>19975</v>
      </c>
      <c r="B2359" s="597" t="s">
        <v>18421</v>
      </c>
      <c r="C2359" s="597" t="s">
        <v>16294</v>
      </c>
      <c r="D2359" s="597" t="s">
        <v>4498</v>
      </c>
    </row>
    <row r="2360" spans="1:4">
      <c r="A2360" s="597" t="s">
        <v>19977</v>
      </c>
      <c r="B2360" s="597" t="s">
        <v>18421</v>
      </c>
      <c r="C2360" s="597" t="s">
        <v>16294</v>
      </c>
      <c r="D2360" s="597" t="s">
        <v>18457</v>
      </c>
    </row>
    <row r="2361" spans="1:4">
      <c r="A2361" s="597" t="s">
        <v>19979</v>
      </c>
      <c r="B2361" s="597" t="s">
        <v>18421</v>
      </c>
      <c r="C2361" s="597" t="s">
        <v>16294</v>
      </c>
      <c r="D2361" s="597" t="s">
        <v>14674</v>
      </c>
    </row>
    <row r="2362" spans="1:4">
      <c r="A2362" s="597" t="s">
        <v>19980</v>
      </c>
      <c r="B2362" s="597" t="s">
        <v>18421</v>
      </c>
      <c r="C2362" s="597" t="s">
        <v>18426</v>
      </c>
      <c r="D2362" s="597" t="s">
        <v>12763</v>
      </c>
    </row>
    <row r="2363" spans="1:4">
      <c r="A2363" s="597" t="s">
        <v>8307</v>
      </c>
      <c r="B2363" s="597" t="s">
        <v>18421</v>
      </c>
      <c r="C2363" s="597" t="s">
        <v>18426</v>
      </c>
      <c r="D2363" s="597" t="s">
        <v>13526</v>
      </c>
    </row>
    <row r="2364" spans="1:4">
      <c r="A2364" s="597" t="s">
        <v>19981</v>
      </c>
      <c r="B2364" s="597" t="s">
        <v>18421</v>
      </c>
      <c r="C2364" s="597" t="s">
        <v>9767</v>
      </c>
      <c r="D2364" s="597" t="s">
        <v>12662</v>
      </c>
    </row>
    <row r="2365" spans="1:4">
      <c r="A2365" s="597" t="s">
        <v>473</v>
      </c>
      <c r="B2365" s="597" t="s">
        <v>18421</v>
      </c>
      <c r="C2365" s="597" t="s">
        <v>16294</v>
      </c>
      <c r="D2365" s="597" t="s">
        <v>4498</v>
      </c>
    </row>
    <row r="2366" spans="1:4">
      <c r="A2366" s="597" t="s">
        <v>19982</v>
      </c>
      <c r="B2366" s="597" t="s">
        <v>18421</v>
      </c>
      <c r="C2366" s="597" t="s">
        <v>16294</v>
      </c>
      <c r="D2366" s="597" t="s">
        <v>10414</v>
      </c>
    </row>
    <row r="2367" spans="1:4">
      <c r="A2367" s="597" t="s">
        <v>19983</v>
      </c>
      <c r="B2367" s="597" t="s">
        <v>18421</v>
      </c>
      <c r="C2367" s="597" t="s">
        <v>9767</v>
      </c>
      <c r="D2367" s="597" t="s">
        <v>12662</v>
      </c>
    </row>
    <row r="2368" spans="1:4">
      <c r="A2368" s="597" t="s">
        <v>19984</v>
      </c>
      <c r="B2368" s="597" t="s">
        <v>18421</v>
      </c>
      <c r="C2368" s="597" t="s">
        <v>16294</v>
      </c>
      <c r="D2368" s="597" t="s">
        <v>18433</v>
      </c>
    </row>
    <row r="2369" spans="1:4">
      <c r="A2369" s="597" t="s">
        <v>19985</v>
      </c>
      <c r="B2369" s="597" t="s">
        <v>18421</v>
      </c>
      <c r="C2369" s="597" t="s">
        <v>16294</v>
      </c>
      <c r="D2369" s="597" t="s">
        <v>4498</v>
      </c>
    </row>
    <row r="2370" spans="1:4">
      <c r="A2370" s="597" t="s">
        <v>19986</v>
      </c>
      <c r="B2370" s="597" t="s">
        <v>18421</v>
      </c>
      <c r="C2370" s="597" t="s">
        <v>17013</v>
      </c>
      <c r="D2370" s="597" t="s">
        <v>10414</v>
      </c>
    </row>
    <row r="2371" spans="1:4">
      <c r="A2371" s="597" t="s">
        <v>19987</v>
      </c>
      <c r="B2371" s="597" t="s">
        <v>18421</v>
      </c>
      <c r="C2371" s="597" t="s">
        <v>16294</v>
      </c>
      <c r="D2371" s="597" t="s">
        <v>4498</v>
      </c>
    </row>
    <row r="2372" spans="1:4">
      <c r="A2372" s="597" t="s">
        <v>8577</v>
      </c>
      <c r="B2372" s="597" t="s">
        <v>18421</v>
      </c>
      <c r="C2372" s="597" t="s">
        <v>16294</v>
      </c>
      <c r="D2372" s="597" t="s">
        <v>18433</v>
      </c>
    </row>
    <row r="2373" spans="1:4">
      <c r="A2373" s="597" t="s">
        <v>282</v>
      </c>
      <c r="B2373" s="597" t="s">
        <v>18421</v>
      </c>
      <c r="C2373" s="597" t="s">
        <v>9767</v>
      </c>
      <c r="D2373" s="597" t="s">
        <v>15267</v>
      </c>
    </row>
    <row r="2374" spans="1:4">
      <c r="A2374" s="597" t="s">
        <v>19988</v>
      </c>
      <c r="B2374" s="597" t="s">
        <v>18421</v>
      </c>
      <c r="C2374" s="597" t="s">
        <v>16294</v>
      </c>
      <c r="D2374" s="597" t="s">
        <v>4498</v>
      </c>
    </row>
    <row r="2375" spans="1:4">
      <c r="A2375" s="597" t="s">
        <v>19989</v>
      </c>
      <c r="B2375" s="597" t="s">
        <v>18421</v>
      </c>
      <c r="C2375" s="597" t="s">
        <v>16294</v>
      </c>
      <c r="D2375" s="597" t="s">
        <v>18433</v>
      </c>
    </row>
    <row r="2376" spans="1:4">
      <c r="A2376" s="597" t="s">
        <v>12910</v>
      </c>
      <c r="B2376" s="597" t="s">
        <v>18421</v>
      </c>
      <c r="C2376" s="597" t="s">
        <v>16294</v>
      </c>
      <c r="D2376" s="597" t="s">
        <v>18433</v>
      </c>
    </row>
    <row r="2377" spans="1:4">
      <c r="A2377" s="597" t="s">
        <v>15685</v>
      </c>
      <c r="B2377" s="597" t="s">
        <v>18421</v>
      </c>
      <c r="C2377" s="597" t="s">
        <v>16294</v>
      </c>
      <c r="D2377" s="597" t="s">
        <v>18433</v>
      </c>
    </row>
    <row r="2378" spans="1:4">
      <c r="A2378" s="597" t="s">
        <v>16368</v>
      </c>
      <c r="B2378" s="597" t="s">
        <v>18421</v>
      </c>
      <c r="C2378" s="597" t="s">
        <v>18436</v>
      </c>
      <c r="D2378" s="597" t="s">
        <v>7708</v>
      </c>
    </row>
    <row r="2379" spans="1:4">
      <c r="A2379" s="597" t="s">
        <v>19990</v>
      </c>
      <c r="B2379" s="597" t="s">
        <v>18421</v>
      </c>
      <c r="C2379" s="597" t="s">
        <v>16294</v>
      </c>
      <c r="D2379" s="597" t="s">
        <v>4498</v>
      </c>
    </row>
    <row r="2380" spans="1:4">
      <c r="A2380" s="597" t="s">
        <v>8032</v>
      </c>
      <c r="B2380" s="597" t="s">
        <v>18421</v>
      </c>
      <c r="C2380" s="597" t="s">
        <v>12016</v>
      </c>
      <c r="D2380" s="597" t="s">
        <v>16776</v>
      </c>
    </row>
    <row r="2381" spans="1:4">
      <c r="A2381" s="597" t="s">
        <v>19992</v>
      </c>
      <c r="B2381" s="597" t="s">
        <v>18421</v>
      </c>
      <c r="C2381" s="597" t="s">
        <v>16294</v>
      </c>
      <c r="D2381" s="597" t="s">
        <v>18433</v>
      </c>
    </row>
    <row r="2382" spans="1:4">
      <c r="A2382" s="597" t="s">
        <v>18902</v>
      </c>
      <c r="B2382" s="597" t="s">
        <v>18421</v>
      </c>
      <c r="C2382" s="597" t="s">
        <v>3994</v>
      </c>
      <c r="D2382" s="597" t="s">
        <v>16342</v>
      </c>
    </row>
    <row r="2383" spans="1:4">
      <c r="A2383" s="597" t="s">
        <v>19993</v>
      </c>
      <c r="B2383" s="597" t="s">
        <v>18421</v>
      </c>
      <c r="C2383" s="597" t="s">
        <v>3994</v>
      </c>
      <c r="D2383" s="597" t="s">
        <v>18538</v>
      </c>
    </row>
    <row r="2384" spans="1:4">
      <c r="A2384" s="597" t="s">
        <v>3694</v>
      </c>
      <c r="B2384" s="597" t="s">
        <v>18421</v>
      </c>
      <c r="C2384" s="597" t="s">
        <v>9767</v>
      </c>
      <c r="D2384" s="597" t="s">
        <v>12662</v>
      </c>
    </row>
    <row r="2385" spans="1:4">
      <c r="A2385" s="597" t="s">
        <v>2396</v>
      </c>
      <c r="B2385" s="597" t="s">
        <v>18421</v>
      </c>
      <c r="C2385" s="597" t="s">
        <v>16294</v>
      </c>
      <c r="D2385" s="597" t="s">
        <v>18433</v>
      </c>
    </row>
    <row r="2386" spans="1:4">
      <c r="A2386" s="597" t="s">
        <v>19994</v>
      </c>
      <c r="B2386" s="597" t="s">
        <v>18421</v>
      </c>
      <c r="C2386" s="597" t="s">
        <v>3994</v>
      </c>
      <c r="D2386" s="597" t="s">
        <v>16342</v>
      </c>
    </row>
    <row r="2387" spans="1:4">
      <c r="A2387" s="597" t="s">
        <v>19995</v>
      </c>
      <c r="B2387" s="597" t="s">
        <v>18421</v>
      </c>
      <c r="C2387" s="597" t="s">
        <v>9767</v>
      </c>
      <c r="D2387" s="597" t="s">
        <v>15267</v>
      </c>
    </row>
    <row r="2388" spans="1:4">
      <c r="A2388" s="597" t="s">
        <v>19997</v>
      </c>
      <c r="B2388" s="597" t="s">
        <v>18421</v>
      </c>
      <c r="C2388" s="597" t="s">
        <v>16294</v>
      </c>
      <c r="D2388" s="597" t="s">
        <v>18433</v>
      </c>
    </row>
    <row r="2389" spans="1:4">
      <c r="A2389" s="597" t="s">
        <v>19998</v>
      </c>
      <c r="B2389" s="597" t="s">
        <v>18421</v>
      </c>
      <c r="C2389" s="597" t="s">
        <v>16294</v>
      </c>
      <c r="D2389" s="597" t="s">
        <v>6382</v>
      </c>
    </row>
    <row r="2390" spans="1:4">
      <c r="A2390" s="597" t="s">
        <v>13023</v>
      </c>
      <c r="B2390" s="597" t="s">
        <v>18421</v>
      </c>
      <c r="C2390" s="597" t="s">
        <v>18423</v>
      </c>
      <c r="D2390" s="597" t="s">
        <v>18136</v>
      </c>
    </row>
    <row r="2391" spans="1:4">
      <c r="A2391" s="597" t="s">
        <v>17913</v>
      </c>
      <c r="B2391" s="597" t="s">
        <v>18421</v>
      </c>
      <c r="C2391" s="597" t="s">
        <v>16294</v>
      </c>
      <c r="D2391" s="597" t="s">
        <v>6387</v>
      </c>
    </row>
    <row r="2392" spans="1:4">
      <c r="A2392" s="597" t="s">
        <v>19568</v>
      </c>
      <c r="B2392" s="597" t="s">
        <v>18421</v>
      </c>
      <c r="C2392" s="597" t="s">
        <v>16294</v>
      </c>
      <c r="D2392" s="597" t="s">
        <v>18433</v>
      </c>
    </row>
    <row r="2393" spans="1:4">
      <c r="A2393" s="597" t="s">
        <v>20000</v>
      </c>
      <c r="B2393" s="597" t="s">
        <v>18421</v>
      </c>
      <c r="C2393" s="597" t="s">
        <v>18426</v>
      </c>
      <c r="D2393" s="597" t="s">
        <v>12763</v>
      </c>
    </row>
    <row r="2394" spans="1:4">
      <c r="A2394" s="597" t="s">
        <v>20001</v>
      </c>
      <c r="B2394" s="597" t="s">
        <v>18421</v>
      </c>
      <c r="C2394" s="597" t="s">
        <v>16294</v>
      </c>
      <c r="D2394" s="597" t="s">
        <v>6387</v>
      </c>
    </row>
    <row r="2395" spans="1:4">
      <c r="A2395" s="597" t="s">
        <v>20002</v>
      </c>
      <c r="B2395" s="597" t="s">
        <v>18421</v>
      </c>
      <c r="C2395" s="597" t="s">
        <v>16294</v>
      </c>
      <c r="D2395" s="597" t="s">
        <v>18433</v>
      </c>
    </row>
    <row r="2396" spans="1:4">
      <c r="A2396" s="597" t="s">
        <v>20003</v>
      </c>
      <c r="B2396" s="597" t="s">
        <v>18421</v>
      </c>
      <c r="C2396" s="597" t="s">
        <v>18330</v>
      </c>
      <c r="D2396" s="597" t="s">
        <v>2104</v>
      </c>
    </row>
    <row r="2397" spans="1:4">
      <c r="A2397" s="597" t="s">
        <v>20004</v>
      </c>
      <c r="B2397" s="597" t="s">
        <v>18421</v>
      </c>
      <c r="C2397" s="597" t="s">
        <v>9767</v>
      </c>
      <c r="D2397" s="597" t="s">
        <v>12866</v>
      </c>
    </row>
    <row r="2398" spans="1:4">
      <c r="A2398" s="597" t="s">
        <v>12289</v>
      </c>
      <c r="B2398" s="597" t="s">
        <v>18421</v>
      </c>
      <c r="C2398" s="597" t="s">
        <v>16294</v>
      </c>
      <c r="D2398" s="597" t="s">
        <v>6387</v>
      </c>
    </row>
    <row r="2399" spans="1:4">
      <c r="A2399" s="597" t="s">
        <v>20005</v>
      </c>
      <c r="B2399" s="597" t="s">
        <v>18421</v>
      </c>
      <c r="C2399" s="597" t="s">
        <v>16294</v>
      </c>
      <c r="D2399" s="597" t="s">
        <v>4498</v>
      </c>
    </row>
    <row r="2400" spans="1:4">
      <c r="A2400" s="597" t="s">
        <v>20006</v>
      </c>
      <c r="B2400" s="597" t="s">
        <v>18421</v>
      </c>
      <c r="C2400" s="597" t="s">
        <v>16294</v>
      </c>
      <c r="D2400" s="597" t="s">
        <v>18433</v>
      </c>
    </row>
    <row r="2401" spans="1:4">
      <c r="A2401" s="597" t="s">
        <v>20007</v>
      </c>
      <c r="B2401" s="597" t="s">
        <v>18421</v>
      </c>
      <c r="C2401" s="597" t="s">
        <v>16294</v>
      </c>
      <c r="D2401" s="597" t="s">
        <v>4498</v>
      </c>
    </row>
    <row r="2402" spans="1:4">
      <c r="A2402" s="597" t="s">
        <v>20008</v>
      </c>
      <c r="B2402" s="597" t="s">
        <v>18421</v>
      </c>
      <c r="C2402" s="597" t="s">
        <v>18436</v>
      </c>
      <c r="D2402" s="597" t="s">
        <v>10414</v>
      </c>
    </row>
    <row r="2403" spans="1:4">
      <c r="A2403" s="597" t="s">
        <v>20009</v>
      </c>
      <c r="B2403" s="597" t="s">
        <v>18421</v>
      </c>
      <c r="C2403" s="597" t="s">
        <v>17013</v>
      </c>
      <c r="D2403" s="597" t="s">
        <v>18447</v>
      </c>
    </row>
    <row r="2404" spans="1:4">
      <c r="A2404" s="597" t="s">
        <v>20010</v>
      </c>
      <c r="B2404" s="597" t="s">
        <v>18421</v>
      </c>
      <c r="C2404" s="597" t="s">
        <v>9767</v>
      </c>
      <c r="D2404" s="597" t="s">
        <v>15267</v>
      </c>
    </row>
    <row r="2405" spans="1:4">
      <c r="A2405" s="597" t="s">
        <v>20011</v>
      </c>
      <c r="B2405" s="597" t="s">
        <v>18421</v>
      </c>
      <c r="C2405" s="597" t="s">
        <v>8754</v>
      </c>
      <c r="D2405" s="597" t="s">
        <v>18442</v>
      </c>
    </row>
    <row r="2406" spans="1:4">
      <c r="A2406" s="597" t="s">
        <v>20012</v>
      </c>
      <c r="B2406" s="597" t="s">
        <v>18421</v>
      </c>
      <c r="C2406" s="597" t="s">
        <v>9767</v>
      </c>
      <c r="D2406" s="597" t="s">
        <v>15267</v>
      </c>
    </row>
    <row r="2407" spans="1:4">
      <c r="A2407" s="597" t="s">
        <v>655</v>
      </c>
      <c r="B2407" s="597" t="s">
        <v>18421</v>
      </c>
      <c r="C2407" s="597" t="s">
        <v>9767</v>
      </c>
      <c r="D2407" s="597" t="s">
        <v>15267</v>
      </c>
    </row>
    <row r="2408" spans="1:4">
      <c r="A2408" s="597" t="s">
        <v>20013</v>
      </c>
      <c r="B2408" s="597" t="s">
        <v>18421</v>
      </c>
      <c r="C2408" s="597" t="s">
        <v>3994</v>
      </c>
      <c r="D2408" s="597" t="s">
        <v>16342</v>
      </c>
    </row>
    <row r="2409" spans="1:4">
      <c r="A2409" s="597" t="s">
        <v>20014</v>
      </c>
      <c r="B2409" s="597" t="s">
        <v>18421</v>
      </c>
      <c r="C2409" s="597" t="s">
        <v>16294</v>
      </c>
      <c r="D2409" s="597" t="s">
        <v>10414</v>
      </c>
    </row>
    <row r="2410" spans="1:4">
      <c r="A2410" s="597" t="s">
        <v>17725</v>
      </c>
      <c r="B2410" s="597" t="s">
        <v>18421</v>
      </c>
      <c r="C2410" s="597" t="s">
        <v>18436</v>
      </c>
      <c r="D2410" s="597" t="s">
        <v>10414</v>
      </c>
    </row>
    <row r="2411" spans="1:4">
      <c r="A2411" s="597" t="s">
        <v>20015</v>
      </c>
      <c r="B2411" s="597" t="s">
        <v>18421</v>
      </c>
      <c r="C2411" s="597" t="s">
        <v>9767</v>
      </c>
      <c r="D2411" s="597" t="s">
        <v>4430</v>
      </c>
    </row>
    <row r="2412" spans="1:4">
      <c r="A2412" s="597" t="s">
        <v>18055</v>
      </c>
      <c r="B2412" s="597" t="s">
        <v>18421</v>
      </c>
      <c r="C2412" s="597" t="s">
        <v>16294</v>
      </c>
      <c r="D2412" s="597" t="s">
        <v>4498</v>
      </c>
    </row>
    <row r="2413" spans="1:4">
      <c r="A2413" s="597" t="s">
        <v>20016</v>
      </c>
      <c r="B2413" s="597" t="s">
        <v>18421</v>
      </c>
      <c r="C2413" s="597" t="s">
        <v>16294</v>
      </c>
      <c r="D2413" s="597" t="s">
        <v>13132</v>
      </c>
    </row>
    <row r="2414" spans="1:4">
      <c r="A2414" s="597" t="s">
        <v>878</v>
      </c>
      <c r="B2414" s="597" t="s">
        <v>18421</v>
      </c>
      <c r="C2414" s="597" t="s">
        <v>9767</v>
      </c>
      <c r="D2414" s="597" t="s">
        <v>10414</v>
      </c>
    </row>
    <row r="2415" spans="1:4">
      <c r="A2415" s="597" t="s">
        <v>20017</v>
      </c>
      <c r="B2415" s="597" t="s">
        <v>18421</v>
      </c>
      <c r="C2415" s="597" t="s">
        <v>18436</v>
      </c>
      <c r="D2415" s="597" t="s">
        <v>1433</v>
      </c>
    </row>
    <row r="2416" spans="1:4">
      <c r="A2416" s="597" t="s">
        <v>20018</v>
      </c>
      <c r="B2416" s="597" t="s">
        <v>18421</v>
      </c>
      <c r="C2416" s="597" t="s">
        <v>18426</v>
      </c>
      <c r="D2416" s="597" t="s">
        <v>12763</v>
      </c>
    </row>
    <row r="2417" spans="1:4">
      <c r="A2417" s="597" t="s">
        <v>8240</v>
      </c>
      <c r="B2417" s="597" t="s">
        <v>18421</v>
      </c>
      <c r="C2417" s="597" t="s">
        <v>18423</v>
      </c>
      <c r="D2417" s="597" t="s">
        <v>18136</v>
      </c>
    </row>
    <row r="2418" spans="1:4">
      <c r="A2418" s="597" t="s">
        <v>20019</v>
      </c>
      <c r="B2418" s="597" t="s">
        <v>18421</v>
      </c>
      <c r="C2418" s="597" t="s">
        <v>16294</v>
      </c>
      <c r="D2418" s="597" t="s">
        <v>13132</v>
      </c>
    </row>
    <row r="2419" spans="1:4">
      <c r="A2419" s="597" t="s">
        <v>3706</v>
      </c>
      <c r="B2419" s="597" t="s">
        <v>18421</v>
      </c>
      <c r="C2419" s="597" t="s">
        <v>16294</v>
      </c>
      <c r="D2419" s="597" t="s">
        <v>6387</v>
      </c>
    </row>
    <row r="2420" spans="1:4">
      <c r="A2420" s="597" t="s">
        <v>6894</v>
      </c>
      <c r="B2420" s="597" t="s">
        <v>18421</v>
      </c>
      <c r="C2420" s="597" t="s">
        <v>18436</v>
      </c>
      <c r="D2420" s="597" t="s">
        <v>14531</v>
      </c>
    </row>
    <row r="2421" spans="1:4">
      <c r="A2421" s="597" t="s">
        <v>8330</v>
      </c>
      <c r="B2421" s="597" t="s">
        <v>18421</v>
      </c>
      <c r="C2421" s="597" t="s">
        <v>16294</v>
      </c>
      <c r="D2421" s="597" t="s">
        <v>18457</v>
      </c>
    </row>
    <row r="2422" spans="1:4">
      <c r="A2422" s="597" t="s">
        <v>15122</v>
      </c>
      <c r="B2422" s="597" t="s">
        <v>18421</v>
      </c>
      <c r="C2422" s="597" t="s">
        <v>18330</v>
      </c>
      <c r="D2422" s="597" t="s">
        <v>2104</v>
      </c>
    </row>
    <row r="2423" spans="1:4">
      <c r="A2423" s="597" t="s">
        <v>14762</v>
      </c>
      <c r="B2423" s="597" t="s">
        <v>18421</v>
      </c>
      <c r="C2423" s="597" t="s">
        <v>3994</v>
      </c>
      <c r="D2423" s="597" t="s">
        <v>16342</v>
      </c>
    </row>
    <row r="2424" spans="1:4">
      <c r="A2424" s="597" t="s">
        <v>212</v>
      </c>
      <c r="B2424" s="597" t="s">
        <v>18421</v>
      </c>
      <c r="C2424" s="597" t="s">
        <v>16294</v>
      </c>
      <c r="D2424" s="597" t="s">
        <v>18433</v>
      </c>
    </row>
    <row r="2425" spans="1:4">
      <c r="A2425" s="597" t="s">
        <v>20020</v>
      </c>
      <c r="B2425" s="597" t="s">
        <v>18421</v>
      </c>
      <c r="C2425" s="597" t="s">
        <v>16294</v>
      </c>
      <c r="D2425" s="597" t="s">
        <v>18457</v>
      </c>
    </row>
    <row r="2426" spans="1:4">
      <c r="A2426" s="597" t="s">
        <v>7237</v>
      </c>
      <c r="B2426" s="597" t="s">
        <v>18421</v>
      </c>
      <c r="C2426" s="597" t="s">
        <v>17013</v>
      </c>
      <c r="D2426" s="597" t="s">
        <v>18447</v>
      </c>
    </row>
    <row r="2427" spans="1:4">
      <c r="A2427" s="597" t="s">
        <v>15165</v>
      </c>
      <c r="B2427" s="597" t="s">
        <v>18421</v>
      </c>
      <c r="C2427" s="597" t="s">
        <v>12016</v>
      </c>
      <c r="D2427" s="597" t="s">
        <v>16776</v>
      </c>
    </row>
    <row r="2428" spans="1:4">
      <c r="A2428" s="597" t="s">
        <v>20022</v>
      </c>
      <c r="B2428" s="597" t="s">
        <v>18421</v>
      </c>
      <c r="C2428" s="597" t="s">
        <v>18436</v>
      </c>
      <c r="D2428" s="597" t="s">
        <v>3956</v>
      </c>
    </row>
    <row r="2429" spans="1:4">
      <c r="A2429" s="597" t="s">
        <v>20023</v>
      </c>
      <c r="B2429" s="597" t="s">
        <v>18421</v>
      </c>
      <c r="C2429" s="597" t="s">
        <v>3994</v>
      </c>
      <c r="D2429" s="597" t="s">
        <v>10414</v>
      </c>
    </row>
    <row r="2430" spans="1:4">
      <c r="A2430" s="597" t="s">
        <v>20024</v>
      </c>
      <c r="B2430" s="597" t="s">
        <v>18421</v>
      </c>
      <c r="C2430" s="597" t="s">
        <v>16294</v>
      </c>
      <c r="D2430" s="597" t="s">
        <v>6387</v>
      </c>
    </row>
    <row r="2431" spans="1:4">
      <c r="A2431" s="597" t="s">
        <v>9446</v>
      </c>
      <c r="B2431" s="597" t="s">
        <v>18421</v>
      </c>
      <c r="C2431" s="597" t="s">
        <v>9767</v>
      </c>
      <c r="D2431" s="597" t="s">
        <v>18439</v>
      </c>
    </row>
    <row r="2432" spans="1:4">
      <c r="A2432" s="597" t="s">
        <v>20025</v>
      </c>
      <c r="B2432" s="597" t="s">
        <v>18421</v>
      </c>
      <c r="C2432" s="597" t="s">
        <v>18423</v>
      </c>
      <c r="D2432" s="597" t="s">
        <v>18136</v>
      </c>
    </row>
    <row r="2433" spans="1:4">
      <c r="A2433" s="597" t="s">
        <v>9825</v>
      </c>
      <c r="B2433" s="597" t="s">
        <v>18421</v>
      </c>
      <c r="C2433" s="597" t="s">
        <v>18426</v>
      </c>
      <c r="D2433" s="597" t="s">
        <v>12763</v>
      </c>
    </row>
    <row r="2434" spans="1:4">
      <c r="A2434" s="597" t="s">
        <v>2462</v>
      </c>
      <c r="B2434" s="597" t="s">
        <v>18421</v>
      </c>
      <c r="C2434" s="597" t="s">
        <v>17013</v>
      </c>
      <c r="D2434" s="597" t="s">
        <v>18447</v>
      </c>
    </row>
    <row r="2435" spans="1:4">
      <c r="A2435" s="597" t="s">
        <v>20026</v>
      </c>
      <c r="B2435" s="597" t="s">
        <v>18421</v>
      </c>
      <c r="C2435" s="597" t="s">
        <v>18330</v>
      </c>
      <c r="D2435" s="597" t="s">
        <v>2104</v>
      </c>
    </row>
    <row r="2436" spans="1:4">
      <c r="A2436" s="597" t="s">
        <v>20027</v>
      </c>
      <c r="B2436" s="597" t="s">
        <v>18421</v>
      </c>
      <c r="C2436" s="597" t="s">
        <v>16294</v>
      </c>
      <c r="D2436" s="597" t="s">
        <v>4498</v>
      </c>
    </row>
    <row r="2437" spans="1:4">
      <c r="A2437" s="597" t="s">
        <v>4774</v>
      </c>
      <c r="B2437" s="597" t="s">
        <v>18421</v>
      </c>
      <c r="C2437" s="597" t="s">
        <v>16294</v>
      </c>
      <c r="D2437" s="597" t="s">
        <v>4702</v>
      </c>
    </row>
    <row r="2438" spans="1:4">
      <c r="A2438" s="597" t="s">
        <v>20028</v>
      </c>
      <c r="B2438" s="597" t="s">
        <v>18421</v>
      </c>
      <c r="C2438" s="597" t="s">
        <v>9767</v>
      </c>
      <c r="D2438" s="597" t="s">
        <v>12662</v>
      </c>
    </row>
    <row r="2439" spans="1:4">
      <c r="A2439" s="597" t="s">
        <v>4196</v>
      </c>
      <c r="B2439" s="597" t="s">
        <v>18421</v>
      </c>
      <c r="C2439" s="597" t="s">
        <v>17013</v>
      </c>
      <c r="D2439" s="597" t="s">
        <v>18447</v>
      </c>
    </row>
    <row r="2440" spans="1:4">
      <c r="A2440" s="597" t="s">
        <v>20029</v>
      </c>
      <c r="B2440" s="597" t="s">
        <v>18421</v>
      </c>
      <c r="C2440" s="597" t="s">
        <v>3994</v>
      </c>
      <c r="D2440" s="597" t="s">
        <v>15858</v>
      </c>
    </row>
    <row r="2441" spans="1:4">
      <c r="A2441" s="597" t="s">
        <v>20030</v>
      </c>
      <c r="B2441" s="597" t="s">
        <v>18421</v>
      </c>
      <c r="C2441" s="597" t="s">
        <v>3994</v>
      </c>
      <c r="D2441" s="597" t="s">
        <v>16342</v>
      </c>
    </row>
    <row r="2442" spans="1:4">
      <c r="A2442" s="597" t="s">
        <v>11866</v>
      </c>
      <c r="B2442" s="597" t="s">
        <v>18421</v>
      </c>
      <c r="C2442" s="597" t="s">
        <v>16294</v>
      </c>
      <c r="D2442" s="597" t="s">
        <v>6387</v>
      </c>
    </row>
    <row r="2443" spans="1:4">
      <c r="A2443" s="597" t="s">
        <v>20031</v>
      </c>
      <c r="B2443" s="597" t="s">
        <v>18421</v>
      </c>
      <c r="C2443" s="597" t="s">
        <v>18436</v>
      </c>
      <c r="D2443" s="597" t="s">
        <v>14531</v>
      </c>
    </row>
    <row r="2444" spans="1:4">
      <c r="A2444" s="597" t="s">
        <v>2456</v>
      </c>
      <c r="B2444" s="597" t="s">
        <v>18421</v>
      </c>
      <c r="C2444" s="597" t="s">
        <v>16294</v>
      </c>
      <c r="D2444" s="597" t="s">
        <v>18433</v>
      </c>
    </row>
    <row r="2445" spans="1:4">
      <c r="A2445" s="597" t="s">
        <v>17454</v>
      </c>
      <c r="B2445" s="597" t="s">
        <v>18421</v>
      </c>
      <c r="C2445" s="597" t="s">
        <v>16294</v>
      </c>
      <c r="D2445" s="597" t="s">
        <v>4702</v>
      </c>
    </row>
    <row r="2446" spans="1:4">
      <c r="A2446" s="597" t="s">
        <v>20032</v>
      </c>
      <c r="B2446" s="597" t="s">
        <v>18421</v>
      </c>
      <c r="C2446" s="597" t="s">
        <v>18426</v>
      </c>
      <c r="D2446" s="597" t="s">
        <v>16434</v>
      </c>
    </row>
    <row r="2447" spans="1:4">
      <c r="A2447" s="597" t="s">
        <v>20033</v>
      </c>
      <c r="B2447" s="597" t="s">
        <v>18421</v>
      </c>
      <c r="C2447" s="597" t="s">
        <v>3994</v>
      </c>
      <c r="D2447" s="597" t="s">
        <v>16342</v>
      </c>
    </row>
    <row r="2448" spans="1:4">
      <c r="A2448" s="597" t="s">
        <v>5613</v>
      </c>
      <c r="B2448" s="597" t="s">
        <v>18421</v>
      </c>
      <c r="C2448" s="597" t="s">
        <v>18330</v>
      </c>
      <c r="D2448" s="597" t="s">
        <v>18450</v>
      </c>
    </row>
    <row r="2449" spans="1:4">
      <c r="A2449" s="597" t="s">
        <v>20034</v>
      </c>
      <c r="B2449" s="597" t="s">
        <v>18421</v>
      </c>
      <c r="C2449" s="597" t="s">
        <v>9767</v>
      </c>
      <c r="D2449" s="597" t="s">
        <v>10414</v>
      </c>
    </row>
    <row r="2450" spans="1:4">
      <c r="A2450" s="597" t="s">
        <v>10812</v>
      </c>
      <c r="B2450" s="597" t="s">
        <v>18421</v>
      </c>
      <c r="C2450" s="597" t="s">
        <v>16294</v>
      </c>
      <c r="D2450" s="597" t="s">
        <v>18457</v>
      </c>
    </row>
    <row r="2451" spans="1:4">
      <c r="A2451" s="597" t="s">
        <v>5473</v>
      </c>
      <c r="B2451" s="597" t="s">
        <v>18421</v>
      </c>
      <c r="C2451" s="597" t="s">
        <v>16294</v>
      </c>
      <c r="D2451" s="597" t="s">
        <v>18457</v>
      </c>
    </row>
    <row r="2452" spans="1:4">
      <c r="A2452" s="597" t="s">
        <v>4046</v>
      </c>
      <c r="B2452" s="597" t="s">
        <v>18421</v>
      </c>
      <c r="C2452" s="597" t="s">
        <v>16294</v>
      </c>
      <c r="D2452" s="597" t="s">
        <v>4498</v>
      </c>
    </row>
    <row r="2453" spans="1:4">
      <c r="A2453" s="597" t="s">
        <v>11237</v>
      </c>
      <c r="B2453" s="597" t="s">
        <v>18421</v>
      </c>
      <c r="C2453" s="597" t="s">
        <v>18426</v>
      </c>
      <c r="D2453" s="597" t="s">
        <v>12763</v>
      </c>
    </row>
    <row r="2454" spans="1:4">
      <c r="A2454" s="597" t="s">
        <v>20035</v>
      </c>
      <c r="B2454" s="597" t="s">
        <v>18421</v>
      </c>
      <c r="C2454" s="597" t="s">
        <v>18330</v>
      </c>
      <c r="D2454" s="597" t="s">
        <v>18450</v>
      </c>
    </row>
    <row r="2455" spans="1:4">
      <c r="A2455" s="597" t="s">
        <v>289</v>
      </c>
      <c r="B2455" s="597" t="s">
        <v>18421</v>
      </c>
      <c r="C2455" s="597" t="s">
        <v>16294</v>
      </c>
      <c r="D2455" s="597" t="s">
        <v>13132</v>
      </c>
    </row>
    <row r="2456" spans="1:4">
      <c r="A2456" s="597" t="s">
        <v>20036</v>
      </c>
      <c r="B2456" s="597" t="s">
        <v>18421</v>
      </c>
      <c r="C2456" s="597" t="s">
        <v>9767</v>
      </c>
      <c r="D2456" s="597" t="s">
        <v>15267</v>
      </c>
    </row>
    <row r="2457" spans="1:4">
      <c r="A2457" s="597" t="s">
        <v>20037</v>
      </c>
      <c r="B2457" s="597" t="s">
        <v>18421</v>
      </c>
      <c r="C2457" s="597" t="s">
        <v>18330</v>
      </c>
      <c r="D2457" s="597" t="s">
        <v>2104</v>
      </c>
    </row>
    <row r="2458" spans="1:4">
      <c r="A2458" s="597" t="s">
        <v>19645</v>
      </c>
      <c r="B2458" s="597" t="s">
        <v>18421</v>
      </c>
      <c r="C2458" s="597" t="s">
        <v>18426</v>
      </c>
      <c r="D2458" s="597" t="s">
        <v>12763</v>
      </c>
    </row>
    <row r="2459" spans="1:4">
      <c r="A2459" s="597" t="s">
        <v>20038</v>
      </c>
      <c r="B2459" s="597" t="s">
        <v>18421</v>
      </c>
      <c r="C2459" s="597" t="s">
        <v>16294</v>
      </c>
      <c r="D2459" s="597" t="s">
        <v>18433</v>
      </c>
    </row>
    <row r="2460" spans="1:4">
      <c r="A2460" s="597" t="s">
        <v>20039</v>
      </c>
      <c r="B2460" s="597" t="s">
        <v>18421</v>
      </c>
      <c r="C2460" s="597" t="s">
        <v>16294</v>
      </c>
      <c r="D2460" s="597" t="s">
        <v>10414</v>
      </c>
    </row>
    <row r="2461" spans="1:4">
      <c r="A2461" s="597" t="s">
        <v>20040</v>
      </c>
      <c r="B2461" s="597" t="s">
        <v>18421</v>
      </c>
      <c r="C2461" s="597" t="s">
        <v>16294</v>
      </c>
      <c r="D2461" s="597" t="s">
        <v>18433</v>
      </c>
    </row>
    <row r="2462" spans="1:4">
      <c r="A2462" s="597" t="s">
        <v>20041</v>
      </c>
      <c r="B2462" s="597" t="s">
        <v>18421</v>
      </c>
      <c r="C2462" s="597" t="s">
        <v>18426</v>
      </c>
      <c r="D2462" s="597" t="s">
        <v>18427</v>
      </c>
    </row>
    <row r="2463" spans="1:4">
      <c r="A2463" s="597" t="s">
        <v>20042</v>
      </c>
      <c r="B2463" s="597" t="s">
        <v>18421</v>
      </c>
      <c r="C2463" s="597" t="s">
        <v>18426</v>
      </c>
      <c r="D2463" s="597" t="s">
        <v>12763</v>
      </c>
    </row>
    <row r="2464" spans="1:4">
      <c r="A2464" s="597" t="s">
        <v>16934</v>
      </c>
      <c r="B2464" s="597" t="s">
        <v>18421</v>
      </c>
      <c r="C2464" s="597" t="s">
        <v>9767</v>
      </c>
      <c r="D2464" s="597" t="s">
        <v>18439</v>
      </c>
    </row>
    <row r="2465" spans="1:4">
      <c r="A2465" s="597" t="s">
        <v>20043</v>
      </c>
      <c r="B2465" s="597" t="s">
        <v>18421</v>
      </c>
      <c r="C2465" s="597" t="s">
        <v>9767</v>
      </c>
      <c r="D2465" s="597" t="s">
        <v>12662</v>
      </c>
    </row>
    <row r="2466" spans="1:4">
      <c r="A2466" s="597" t="s">
        <v>20044</v>
      </c>
      <c r="B2466" s="597" t="s">
        <v>18421</v>
      </c>
      <c r="C2466" s="597" t="s">
        <v>16294</v>
      </c>
      <c r="D2466" s="597" t="s">
        <v>4498</v>
      </c>
    </row>
    <row r="2467" spans="1:4">
      <c r="A2467" s="597" t="s">
        <v>20045</v>
      </c>
      <c r="B2467" s="597" t="s">
        <v>18421</v>
      </c>
      <c r="C2467" s="597" t="s">
        <v>18436</v>
      </c>
      <c r="D2467" s="597" t="s">
        <v>3956</v>
      </c>
    </row>
    <row r="2468" spans="1:4">
      <c r="A2468" s="597" t="s">
        <v>20046</v>
      </c>
      <c r="B2468" s="597" t="s">
        <v>18421</v>
      </c>
      <c r="C2468" s="597" t="s">
        <v>16294</v>
      </c>
      <c r="D2468" s="597" t="s">
        <v>13132</v>
      </c>
    </row>
    <row r="2469" spans="1:4">
      <c r="A2469" s="597" t="s">
        <v>20047</v>
      </c>
      <c r="B2469" s="597" t="s">
        <v>18421</v>
      </c>
      <c r="C2469" s="597" t="s">
        <v>16294</v>
      </c>
      <c r="D2469" s="597" t="s">
        <v>13132</v>
      </c>
    </row>
    <row r="2470" spans="1:4">
      <c r="A2470" s="597" t="s">
        <v>18732</v>
      </c>
      <c r="B2470" s="597" t="s">
        <v>18421</v>
      </c>
      <c r="C2470" s="597" t="s">
        <v>18426</v>
      </c>
      <c r="D2470" s="597" t="s">
        <v>12763</v>
      </c>
    </row>
    <row r="2471" spans="1:4">
      <c r="A2471" s="597" t="s">
        <v>20048</v>
      </c>
      <c r="B2471" s="597" t="s">
        <v>18421</v>
      </c>
      <c r="C2471" s="597" t="s">
        <v>16294</v>
      </c>
      <c r="D2471" s="597" t="s">
        <v>18433</v>
      </c>
    </row>
    <row r="2472" spans="1:4">
      <c r="A2472" s="597" t="s">
        <v>20050</v>
      </c>
      <c r="B2472" s="597" t="s">
        <v>18421</v>
      </c>
      <c r="C2472" s="597" t="s">
        <v>16294</v>
      </c>
      <c r="D2472" s="597" t="s">
        <v>6387</v>
      </c>
    </row>
    <row r="2473" spans="1:4">
      <c r="A2473" s="597" t="s">
        <v>4916</v>
      </c>
      <c r="B2473" s="597" t="s">
        <v>18421</v>
      </c>
      <c r="C2473" s="597" t="s">
        <v>16294</v>
      </c>
      <c r="D2473" s="597" t="s">
        <v>10414</v>
      </c>
    </row>
    <row r="2474" spans="1:4">
      <c r="A2474" s="597" t="s">
        <v>17733</v>
      </c>
      <c r="B2474" s="597" t="s">
        <v>18421</v>
      </c>
      <c r="C2474" s="597" t="s">
        <v>9767</v>
      </c>
      <c r="D2474" s="597" t="s">
        <v>15267</v>
      </c>
    </row>
    <row r="2475" spans="1:4">
      <c r="A2475" s="597" t="s">
        <v>13541</v>
      </c>
      <c r="B2475" s="597" t="s">
        <v>18421</v>
      </c>
      <c r="C2475" s="597" t="s">
        <v>18330</v>
      </c>
      <c r="D2475" s="597" t="s">
        <v>18450</v>
      </c>
    </row>
    <row r="2476" spans="1:4">
      <c r="A2476" s="597" t="s">
        <v>20052</v>
      </c>
      <c r="B2476" s="597" t="s">
        <v>18421</v>
      </c>
      <c r="C2476" s="597" t="s">
        <v>18426</v>
      </c>
      <c r="D2476" s="597" t="s">
        <v>18427</v>
      </c>
    </row>
    <row r="2477" spans="1:4">
      <c r="A2477" s="597" t="s">
        <v>2226</v>
      </c>
      <c r="B2477" s="597" t="s">
        <v>18421</v>
      </c>
      <c r="C2477" s="597" t="s">
        <v>16294</v>
      </c>
      <c r="D2477" s="597" t="s">
        <v>6387</v>
      </c>
    </row>
    <row r="2478" spans="1:4">
      <c r="A2478" s="597" t="s">
        <v>20053</v>
      </c>
      <c r="B2478" s="597" t="s">
        <v>18421</v>
      </c>
      <c r="C2478" s="597" t="s">
        <v>9767</v>
      </c>
      <c r="D2478" s="597" t="s">
        <v>10414</v>
      </c>
    </row>
    <row r="2479" spans="1:4">
      <c r="A2479" s="597" t="s">
        <v>20054</v>
      </c>
      <c r="B2479" s="597" t="s">
        <v>18421</v>
      </c>
      <c r="C2479" s="597" t="s">
        <v>18436</v>
      </c>
      <c r="D2479" s="597" t="s">
        <v>3956</v>
      </c>
    </row>
    <row r="2480" spans="1:4">
      <c r="A2480" s="597" t="s">
        <v>20055</v>
      </c>
      <c r="B2480" s="597" t="s">
        <v>18421</v>
      </c>
      <c r="C2480" s="597" t="s">
        <v>16294</v>
      </c>
      <c r="D2480" s="597" t="s">
        <v>18433</v>
      </c>
    </row>
    <row r="2481" spans="1:4">
      <c r="A2481" s="597" t="s">
        <v>20056</v>
      </c>
      <c r="B2481" s="597" t="s">
        <v>18421</v>
      </c>
      <c r="C2481" s="597" t="s">
        <v>3994</v>
      </c>
      <c r="D2481" s="597" t="s">
        <v>16342</v>
      </c>
    </row>
    <row r="2482" spans="1:4">
      <c r="A2482" s="597" t="s">
        <v>20058</v>
      </c>
      <c r="B2482" s="597" t="s">
        <v>18421</v>
      </c>
      <c r="C2482" s="597" t="s">
        <v>16294</v>
      </c>
      <c r="D2482" s="597" t="s">
        <v>10414</v>
      </c>
    </row>
    <row r="2483" spans="1:4">
      <c r="A2483" s="597" t="s">
        <v>20059</v>
      </c>
      <c r="B2483" s="597" t="s">
        <v>18421</v>
      </c>
      <c r="C2483" s="597" t="s">
        <v>18330</v>
      </c>
      <c r="D2483" s="597" t="s">
        <v>18450</v>
      </c>
    </row>
    <row r="2484" spans="1:4">
      <c r="A2484" s="597" t="s">
        <v>20060</v>
      </c>
      <c r="B2484" s="597" t="s">
        <v>18421</v>
      </c>
      <c r="C2484" s="597" t="s">
        <v>16294</v>
      </c>
      <c r="D2484" s="597" t="s">
        <v>18433</v>
      </c>
    </row>
    <row r="2485" spans="1:4">
      <c r="A2485" s="597" t="s">
        <v>20061</v>
      </c>
      <c r="B2485" s="597" t="s">
        <v>18421</v>
      </c>
      <c r="C2485" s="597" t="s">
        <v>16294</v>
      </c>
      <c r="D2485" s="597" t="s">
        <v>18433</v>
      </c>
    </row>
    <row r="2486" spans="1:4">
      <c r="A2486" s="597" t="s">
        <v>7188</v>
      </c>
      <c r="B2486" s="597" t="s">
        <v>18421</v>
      </c>
      <c r="C2486" s="597" t="s">
        <v>18330</v>
      </c>
      <c r="D2486" s="597" t="s">
        <v>10414</v>
      </c>
    </row>
    <row r="2487" spans="1:4">
      <c r="A2487" s="597" t="s">
        <v>17463</v>
      </c>
      <c r="B2487" s="597" t="s">
        <v>18421</v>
      </c>
      <c r="C2487" s="597" t="s">
        <v>18426</v>
      </c>
      <c r="D2487" s="597" t="s">
        <v>10414</v>
      </c>
    </row>
    <row r="2488" spans="1:4">
      <c r="A2488" s="597" t="s">
        <v>20062</v>
      </c>
      <c r="B2488" s="597" t="s">
        <v>18421</v>
      </c>
      <c r="C2488" s="597" t="s">
        <v>18423</v>
      </c>
      <c r="D2488" s="597" t="s">
        <v>18424</v>
      </c>
    </row>
    <row r="2489" spans="1:4">
      <c r="A2489" s="597" t="s">
        <v>20063</v>
      </c>
      <c r="B2489" s="597" t="s">
        <v>18421</v>
      </c>
      <c r="C2489" s="597" t="s">
        <v>9767</v>
      </c>
      <c r="D2489" s="597" t="s">
        <v>12662</v>
      </c>
    </row>
    <row r="2490" spans="1:4">
      <c r="A2490" s="597" t="s">
        <v>20064</v>
      </c>
      <c r="B2490" s="597" t="s">
        <v>18421</v>
      </c>
      <c r="C2490" s="597" t="s">
        <v>16294</v>
      </c>
      <c r="D2490" s="597" t="s">
        <v>18433</v>
      </c>
    </row>
    <row r="2491" spans="1:4">
      <c r="A2491" s="597" t="s">
        <v>12049</v>
      </c>
      <c r="B2491" s="597" t="s">
        <v>18421</v>
      </c>
      <c r="C2491" s="597" t="s">
        <v>9767</v>
      </c>
      <c r="D2491" s="597" t="s">
        <v>10414</v>
      </c>
    </row>
    <row r="2492" spans="1:4">
      <c r="A2492" s="597" t="s">
        <v>20065</v>
      </c>
      <c r="B2492" s="597" t="s">
        <v>18421</v>
      </c>
      <c r="C2492" s="597" t="s">
        <v>16294</v>
      </c>
      <c r="D2492" s="597" t="s">
        <v>4498</v>
      </c>
    </row>
    <row r="2493" spans="1:4">
      <c r="A2493" s="597" t="s">
        <v>15923</v>
      </c>
      <c r="B2493" s="597" t="s">
        <v>18421</v>
      </c>
      <c r="C2493" s="597" t="s">
        <v>18436</v>
      </c>
      <c r="D2493" s="597" t="s">
        <v>3956</v>
      </c>
    </row>
    <row r="2494" spans="1:4">
      <c r="A2494" s="597" t="s">
        <v>20067</v>
      </c>
      <c r="B2494" s="597" t="s">
        <v>18421</v>
      </c>
      <c r="C2494" s="597" t="s">
        <v>16294</v>
      </c>
      <c r="D2494" s="597" t="s">
        <v>18433</v>
      </c>
    </row>
    <row r="2495" spans="1:4">
      <c r="A2495" s="597" t="s">
        <v>20068</v>
      </c>
      <c r="B2495" s="597" t="s">
        <v>18421</v>
      </c>
      <c r="C2495" s="597" t="s">
        <v>18436</v>
      </c>
      <c r="D2495" s="597" t="s">
        <v>3956</v>
      </c>
    </row>
    <row r="2496" spans="1:4">
      <c r="A2496" s="597" t="s">
        <v>8171</v>
      </c>
      <c r="B2496" s="597" t="s">
        <v>18421</v>
      </c>
      <c r="C2496" s="597" t="s">
        <v>16294</v>
      </c>
      <c r="D2496" s="597" t="s">
        <v>18457</v>
      </c>
    </row>
    <row r="2497" spans="1:4">
      <c r="A2497" s="597" t="s">
        <v>20069</v>
      </c>
      <c r="B2497" s="597" t="s">
        <v>18421</v>
      </c>
      <c r="C2497" s="597" t="s">
        <v>16294</v>
      </c>
      <c r="D2497" s="597" t="s">
        <v>4498</v>
      </c>
    </row>
    <row r="2498" spans="1:4">
      <c r="A2498" s="597" t="s">
        <v>20070</v>
      </c>
      <c r="B2498" s="597" t="s">
        <v>18421</v>
      </c>
      <c r="C2498" s="597" t="s">
        <v>16294</v>
      </c>
      <c r="D2498" s="597" t="s">
        <v>6387</v>
      </c>
    </row>
    <row r="2499" spans="1:4">
      <c r="A2499" s="597" t="s">
        <v>20072</v>
      </c>
      <c r="B2499" s="597" t="s">
        <v>18421</v>
      </c>
      <c r="C2499" s="597" t="s">
        <v>3994</v>
      </c>
      <c r="D2499" s="597" t="s">
        <v>16342</v>
      </c>
    </row>
    <row r="2500" spans="1:4">
      <c r="A2500" s="597" t="s">
        <v>20073</v>
      </c>
      <c r="B2500" s="597" t="s">
        <v>18421</v>
      </c>
      <c r="C2500" s="597" t="s">
        <v>16294</v>
      </c>
      <c r="D2500" s="597" t="s">
        <v>6387</v>
      </c>
    </row>
    <row r="2501" spans="1:4">
      <c r="A2501" s="597" t="s">
        <v>16720</v>
      </c>
      <c r="B2501" s="597" t="s">
        <v>18421</v>
      </c>
      <c r="C2501" s="597" t="s">
        <v>18436</v>
      </c>
      <c r="D2501" s="597" t="s">
        <v>7708</v>
      </c>
    </row>
    <row r="2502" spans="1:4">
      <c r="A2502" s="597" t="s">
        <v>5134</v>
      </c>
      <c r="B2502" s="597" t="s">
        <v>18421</v>
      </c>
      <c r="C2502" s="597" t="s">
        <v>18426</v>
      </c>
      <c r="D2502" s="597" t="s">
        <v>13526</v>
      </c>
    </row>
    <row r="2503" spans="1:4">
      <c r="A2503" s="597" t="s">
        <v>14862</v>
      </c>
      <c r="B2503" s="597" t="s">
        <v>18421</v>
      </c>
      <c r="C2503" s="597" t="s">
        <v>18423</v>
      </c>
      <c r="D2503" s="597" t="s">
        <v>9310</v>
      </c>
    </row>
    <row r="2504" spans="1:4">
      <c r="A2504" s="597" t="s">
        <v>20074</v>
      </c>
      <c r="B2504" s="597" t="s">
        <v>18421</v>
      </c>
      <c r="C2504" s="597" t="s">
        <v>18423</v>
      </c>
      <c r="D2504" s="597" t="s">
        <v>10414</v>
      </c>
    </row>
    <row r="2505" spans="1:4">
      <c r="A2505" s="597" t="s">
        <v>15485</v>
      </c>
      <c r="B2505" s="597" t="s">
        <v>18421</v>
      </c>
      <c r="C2505" s="597" t="s">
        <v>16294</v>
      </c>
      <c r="D2505" s="597" t="s">
        <v>18433</v>
      </c>
    </row>
    <row r="2506" spans="1:4">
      <c r="A2506" s="597" t="s">
        <v>20075</v>
      </c>
      <c r="B2506" s="597" t="s">
        <v>18421</v>
      </c>
      <c r="C2506" s="597" t="s">
        <v>18330</v>
      </c>
      <c r="D2506" s="597" t="s">
        <v>10414</v>
      </c>
    </row>
    <row r="2507" spans="1:4">
      <c r="A2507" s="597" t="s">
        <v>15781</v>
      </c>
      <c r="B2507" s="597" t="s">
        <v>18421</v>
      </c>
      <c r="C2507" s="597" t="s">
        <v>9767</v>
      </c>
      <c r="D2507" s="597" t="s">
        <v>10414</v>
      </c>
    </row>
    <row r="2508" spans="1:4">
      <c r="A2508" s="597" t="s">
        <v>20076</v>
      </c>
      <c r="B2508" s="597" t="s">
        <v>18421</v>
      </c>
      <c r="C2508" s="597" t="s">
        <v>16294</v>
      </c>
      <c r="D2508" s="597" t="s">
        <v>18433</v>
      </c>
    </row>
    <row r="2509" spans="1:4">
      <c r="A2509" s="597" t="s">
        <v>20077</v>
      </c>
      <c r="B2509" s="597" t="s">
        <v>18421</v>
      </c>
      <c r="C2509" s="597" t="s">
        <v>18423</v>
      </c>
      <c r="D2509" s="597" t="s">
        <v>10414</v>
      </c>
    </row>
    <row r="2510" spans="1:4">
      <c r="A2510" s="597" t="s">
        <v>10961</v>
      </c>
      <c r="B2510" s="597" t="s">
        <v>18421</v>
      </c>
      <c r="C2510" s="597" t="s">
        <v>18436</v>
      </c>
      <c r="D2510" s="597" t="s">
        <v>3956</v>
      </c>
    </row>
    <row r="2511" spans="1:4">
      <c r="A2511" s="597" t="s">
        <v>14572</v>
      </c>
      <c r="B2511" s="597" t="s">
        <v>18421</v>
      </c>
      <c r="C2511" s="597" t="s">
        <v>3994</v>
      </c>
      <c r="D2511" s="597" t="s">
        <v>16342</v>
      </c>
    </row>
    <row r="2512" spans="1:4">
      <c r="A2512" s="597" t="s">
        <v>20078</v>
      </c>
      <c r="B2512" s="597" t="s">
        <v>18421</v>
      </c>
      <c r="C2512" s="597" t="s">
        <v>3994</v>
      </c>
      <c r="D2512" s="597" t="s">
        <v>19852</v>
      </c>
    </row>
    <row r="2513" spans="1:4">
      <c r="A2513" s="597" t="s">
        <v>20079</v>
      </c>
      <c r="B2513" s="597" t="s">
        <v>18421</v>
      </c>
      <c r="C2513" s="597" t="s">
        <v>16294</v>
      </c>
      <c r="D2513" s="597" t="s">
        <v>4498</v>
      </c>
    </row>
    <row r="2514" spans="1:4">
      <c r="A2514" s="597" t="s">
        <v>20080</v>
      </c>
      <c r="B2514" s="597" t="s">
        <v>18421</v>
      </c>
      <c r="C2514" s="597" t="s">
        <v>16294</v>
      </c>
      <c r="D2514" s="597" t="s">
        <v>18433</v>
      </c>
    </row>
    <row r="2515" spans="1:4">
      <c r="A2515" s="597" t="s">
        <v>2143</v>
      </c>
      <c r="B2515" s="597" t="s">
        <v>18421</v>
      </c>
      <c r="C2515" s="597" t="s">
        <v>18436</v>
      </c>
      <c r="D2515" s="597" t="s">
        <v>3956</v>
      </c>
    </row>
    <row r="2516" spans="1:4">
      <c r="A2516" s="597" t="s">
        <v>1120</v>
      </c>
      <c r="B2516" s="597" t="s">
        <v>18421</v>
      </c>
      <c r="C2516" s="597" t="s">
        <v>18330</v>
      </c>
      <c r="D2516" s="597" t="s">
        <v>10414</v>
      </c>
    </row>
    <row r="2517" spans="1:4">
      <c r="A2517" s="597" t="s">
        <v>11552</v>
      </c>
      <c r="B2517" s="597" t="s">
        <v>18421</v>
      </c>
      <c r="C2517" s="597" t="s">
        <v>16294</v>
      </c>
      <c r="D2517" s="597" t="s">
        <v>13132</v>
      </c>
    </row>
    <row r="2518" spans="1:4">
      <c r="A2518" s="597" t="s">
        <v>20081</v>
      </c>
      <c r="B2518" s="597" t="s">
        <v>18421</v>
      </c>
      <c r="C2518" s="597" t="s">
        <v>18426</v>
      </c>
      <c r="D2518" s="597" t="s">
        <v>13526</v>
      </c>
    </row>
    <row r="2519" spans="1:4">
      <c r="A2519" s="597" t="s">
        <v>13746</v>
      </c>
      <c r="B2519" s="597" t="s">
        <v>18421</v>
      </c>
      <c r="C2519" s="597" t="s">
        <v>18330</v>
      </c>
      <c r="D2519" s="597" t="s">
        <v>2104</v>
      </c>
    </row>
    <row r="2520" spans="1:4">
      <c r="A2520" s="597" t="s">
        <v>17306</v>
      </c>
      <c r="B2520" s="597" t="s">
        <v>18421</v>
      </c>
      <c r="C2520" s="597" t="s">
        <v>18423</v>
      </c>
      <c r="D2520" s="597" t="s">
        <v>18424</v>
      </c>
    </row>
    <row r="2521" spans="1:4">
      <c r="A2521" s="597" t="s">
        <v>1216</v>
      </c>
      <c r="B2521" s="597" t="s">
        <v>18421</v>
      </c>
      <c r="C2521" s="597" t="s">
        <v>9767</v>
      </c>
      <c r="D2521" s="597" t="s">
        <v>15267</v>
      </c>
    </row>
    <row r="2522" spans="1:4">
      <c r="A2522" s="597" t="s">
        <v>20082</v>
      </c>
      <c r="B2522" s="597" t="s">
        <v>18421</v>
      </c>
      <c r="C2522" s="597" t="s">
        <v>16294</v>
      </c>
      <c r="D2522" s="597" t="s">
        <v>13132</v>
      </c>
    </row>
    <row r="2523" spans="1:4">
      <c r="A2523" s="597" t="s">
        <v>1424</v>
      </c>
      <c r="B2523" s="597" t="s">
        <v>18421</v>
      </c>
      <c r="C2523" s="597" t="s">
        <v>16294</v>
      </c>
      <c r="D2523" s="597" t="s">
        <v>4498</v>
      </c>
    </row>
    <row r="2524" spans="1:4">
      <c r="A2524" s="597" t="s">
        <v>20083</v>
      </c>
      <c r="B2524" s="597" t="s">
        <v>18421</v>
      </c>
      <c r="C2524" s="597" t="s">
        <v>18426</v>
      </c>
      <c r="D2524" s="597" t="s">
        <v>12763</v>
      </c>
    </row>
    <row r="2525" spans="1:4">
      <c r="A2525" s="597" t="s">
        <v>19999</v>
      </c>
      <c r="B2525" s="597" t="s">
        <v>18421</v>
      </c>
      <c r="C2525" s="597" t="s">
        <v>3994</v>
      </c>
      <c r="D2525" s="597" t="s">
        <v>16442</v>
      </c>
    </row>
    <row r="2526" spans="1:4">
      <c r="A2526" s="597" t="s">
        <v>14036</v>
      </c>
      <c r="B2526" s="597" t="s">
        <v>18421</v>
      </c>
      <c r="C2526" s="597" t="s">
        <v>3994</v>
      </c>
      <c r="D2526" s="597" t="s">
        <v>15858</v>
      </c>
    </row>
    <row r="2527" spans="1:4">
      <c r="A2527" s="597" t="s">
        <v>16644</v>
      </c>
      <c r="B2527" s="597" t="s">
        <v>18421</v>
      </c>
      <c r="C2527" s="597" t="s">
        <v>3994</v>
      </c>
      <c r="D2527" s="597" t="s">
        <v>16342</v>
      </c>
    </row>
    <row r="2528" spans="1:4">
      <c r="A2528" s="597" t="s">
        <v>20084</v>
      </c>
      <c r="B2528" s="597" t="s">
        <v>18421</v>
      </c>
      <c r="C2528" s="597" t="s">
        <v>18330</v>
      </c>
      <c r="D2528" s="597" t="s">
        <v>10414</v>
      </c>
    </row>
    <row r="2529" spans="1:4">
      <c r="A2529" s="597" t="s">
        <v>5757</v>
      </c>
      <c r="B2529" s="597" t="s">
        <v>18421</v>
      </c>
      <c r="C2529" s="597" t="s">
        <v>9767</v>
      </c>
      <c r="D2529" s="597" t="s">
        <v>18439</v>
      </c>
    </row>
    <row r="2530" spans="1:4">
      <c r="A2530" s="597" t="s">
        <v>7786</v>
      </c>
      <c r="B2530" s="597" t="s">
        <v>18421</v>
      </c>
      <c r="C2530" s="597" t="s">
        <v>9767</v>
      </c>
      <c r="D2530" s="597" t="s">
        <v>12866</v>
      </c>
    </row>
    <row r="2531" spans="1:4">
      <c r="A2531" s="597" t="s">
        <v>20085</v>
      </c>
      <c r="B2531" s="597" t="s">
        <v>18421</v>
      </c>
      <c r="C2531" s="597" t="s">
        <v>9767</v>
      </c>
      <c r="D2531" s="597" t="s">
        <v>18439</v>
      </c>
    </row>
    <row r="2532" spans="1:4">
      <c r="A2532" s="597" t="s">
        <v>18591</v>
      </c>
      <c r="B2532" s="597" t="s">
        <v>18421</v>
      </c>
      <c r="C2532" s="597" t="s">
        <v>16294</v>
      </c>
      <c r="D2532" s="597" t="s">
        <v>13132</v>
      </c>
    </row>
    <row r="2533" spans="1:4">
      <c r="A2533" s="597" t="s">
        <v>9789</v>
      </c>
      <c r="B2533" s="597" t="s">
        <v>18421</v>
      </c>
      <c r="C2533" s="597" t="s">
        <v>16294</v>
      </c>
      <c r="D2533" s="597" t="s">
        <v>6387</v>
      </c>
    </row>
    <row r="2534" spans="1:4">
      <c r="A2534" s="597" t="s">
        <v>20086</v>
      </c>
      <c r="B2534" s="597" t="s">
        <v>18421</v>
      </c>
      <c r="C2534" s="597" t="s">
        <v>3994</v>
      </c>
      <c r="D2534" s="597" t="s">
        <v>16342</v>
      </c>
    </row>
    <row r="2535" spans="1:4">
      <c r="A2535" s="597" t="s">
        <v>20087</v>
      </c>
      <c r="B2535" s="597" t="s">
        <v>18421</v>
      </c>
      <c r="C2535" s="597" t="s">
        <v>3994</v>
      </c>
      <c r="D2535" s="597" t="s">
        <v>16342</v>
      </c>
    </row>
    <row r="2536" spans="1:4">
      <c r="A2536" s="597" t="s">
        <v>20088</v>
      </c>
      <c r="B2536" s="597" t="s">
        <v>18421</v>
      </c>
      <c r="C2536" s="597" t="s">
        <v>18330</v>
      </c>
      <c r="D2536" s="597" t="s">
        <v>10414</v>
      </c>
    </row>
    <row r="2537" spans="1:4">
      <c r="A2537" s="597" t="s">
        <v>20089</v>
      </c>
      <c r="B2537" s="597" t="s">
        <v>18421</v>
      </c>
      <c r="C2537" s="597" t="s">
        <v>18330</v>
      </c>
      <c r="D2537" s="597" t="s">
        <v>10414</v>
      </c>
    </row>
    <row r="2538" spans="1:4">
      <c r="A2538" s="597" t="s">
        <v>20090</v>
      </c>
      <c r="B2538" s="597" t="s">
        <v>18421</v>
      </c>
      <c r="C2538" s="597" t="s">
        <v>18436</v>
      </c>
      <c r="D2538" s="597" t="s">
        <v>18725</v>
      </c>
    </row>
    <row r="2539" spans="1:4">
      <c r="A2539" s="597" t="s">
        <v>20091</v>
      </c>
      <c r="B2539" s="597" t="s">
        <v>18421</v>
      </c>
      <c r="C2539" s="597" t="s">
        <v>16294</v>
      </c>
      <c r="D2539" s="597" t="s">
        <v>18433</v>
      </c>
    </row>
    <row r="2540" spans="1:4">
      <c r="A2540" s="597" t="s">
        <v>20092</v>
      </c>
      <c r="B2540" s="597" t="s">
        <v>18421</v>
      </c>
      <c r="C2540" s="597" t="s">
        <v>3994</v>
      </c>
      <c r="D2540" s="597" t="s">
        <v>15858</v>
      </c>
    </row>
    <row r="2541" spans="1:4">
      <c r="A2541" s="597" t="s">
        <v>20094</v>
      </c>
      <c r="B2541" s="597" t="s">
        <v>18421</v>
      </c>
      <c r="C2541" s="597" t="s">
        <v>9767</v>
      </c>
      <c r="D2541" s="597" t="s">
        <v>15267</v>
      </c>
    </row>
    <row r="2542" spans="1:4">
      <c r="A2542" s="597" t="s">
        <v>7320</v>
      </c>
      <c r="B2542" s="597" t="s">
        <v>18421</v>
      </c>
      <c r="C2542" s="597" t="s">
        <v>18426</v>
      </c>
      <c r="D2542" s="597" t="s">
        <v>12763</v>
      </c>
    </row>
    <row r="2543" spans="1:4">
      <c r="A2543" s="597" t="s">
        <v>20095</v>
      </c>
      <c r="B2543" s="597" t="s">
        <v>18421</v>
      </c>
      <c r="C2543" s="597" t="s">
        <v>18436</v>
      </c>
      <c r="D2543" s="597" t="s">
        <v>16603</v>
      </c>
    </row>
    <row r="2544" spans="1:4">
      <c r="A2544" s="597" t="s">
        <v>3218</v>
      </c>
      <c r="B2544" s="597" t="s">
        <v>18421</v>
      </c>
      <c r="C2544" s="597" t="s">
        <v>18436</v>
      </c>
      <c r="D2544" s="597" t="s">
        <v>16603</v>
      </c>
    </row>
    <row r="2545" spans="1:4">
      <c r="A2545" s="597" t="s">
        <v>20096</v>
      </c>
      <c r="B2545" s="597" t="s">
        <v>18421</v>
      </c>
      <c r="C2545" s="597" t="s">
        <v>18423</v>
      </c>
      <c r="D2545" s="597" t="s">
        <v>18424</v>
      </c>
    </row>
    <row r="2546" spans="1:4">
      <c r="A2546" s="597" t="s">
        <v>18766</v>
      </c>
      <c r="B2546" s="597" t="s">
        <v>18421</v>
      </c>
      <c r="C2546" s="597" t="s">
        <v>18436</v>
      </c>
      <c r="D2546" s="597" t="s">
        <v>3956</v>
      </c>
    </row>
    <row r="2547" spans="1:4">
      <c r="A2547" s="597" t="s">
        <v>20097</v>
      </c>
      <c r="B2547" s="597" t="s">
        <v>18421</v>
      </c>
      <c r="C2547" s="597" t="s">
        <v>9767</v>
      </c>
      <c r="D2547" s="597" t="s">
        <v>15267</v>
      </c>
    </row>
    <row r="2548" spans="1:4">
      <c r="A2548" s="597" t="s">
        <v>12336</v>
      </c>
      <c r="B2548" s="597" t="s">
        <v>18421</v>
      </c>
      <c r="C2548" s="597" t="s">
        <v>18423</v>
      </c>
      <c r="D2548" s="597" t="s">
        <v>9310</v>
      </c>
    </row>
    <row r="2549" spans="1:4">
      <c r="A2549" s="597" t="s">
        <v>20098</v>
      </c>
      <c r="B2549" s="597" t="s">
        <v>18421</v>
      </c>
      <c r="C2549" s="597" t="s">
        <v>18436</v>
      </c>
      <c r="D2549" s="597" t="s">
        <v>16603</v>
      </c>
    </row>
    <row r="2550" spans="1:4">
      <c r="A2550" s="597" t="s">
        <v>20099</v>
      </c>
      <c r="B2550" s="597" t="s">
        <v>18421</v>
      </c>
      <c r="C2550" s="597" t="s">
        <v>16294</v>
      </c>
      <c r="D2550" s="597" t="s">
        <v>13132</v>
      </c>
    </row>
    <row r="2551" spans="1:4">
      <c r="A2551" s="597" t="s">
        <v>20100</v>
      </c>
      <c r="B2551" s="597" t="s">
        <v>18421</v>
      </c>
      <c r="C2551" s="597" t="s">
        <v>18436</v>
      </c>
      <c r="D2551" s="597" t="s">
        <v>1433</v>
      </c>
    </row>
    <row r="2552" spans="1:4">
      <c r="A2552" s="597" t="s">
        <v>20101</v>
      </c>
      <c r="B2552" s="597" t="s">
        <v>18421</v>
      </c>
      <c r="C2552" s="597" t="s">
        <v>9767</v>
      </c>
      <c r="D2552" s="597" t="s">
        <v>10414</v>
      </c>
    </row>
    <row r="2553" spans="1:4">
      <c r="A2553" s="597" t="s">
        <v>19399</v>
      </c>
      <c r="B2553" s="597" t="s">
        <v>18421</v>
      </c>
      <c r="C2553" s="597" t="s">
        <v>18436</v>
      </c>
      <c r="D2553" s="597" t="s">
        <v>14531</v>
      </c>
    </row>
    <row r="2554" spans="1:4">
      <c r="A2554" s="597" t="s">
        <v>20102</v>
      </c>
      <c r="B2554" s="597" t="s">
        <v>18421</v>
      </c>
      <c r="C2554" s="597" t="s">
        <v>18436</v>
      </c>
      <c r="D2554" s="597" t="s">
        <v>7708</v>
      </c>
    </row>
    <row r="2555" spans="1:4">
      <c r="A2555" s="597" t="s">
        <v>20103</v>
      </c>
      <c r="B2555" s="597" t="s">
        <v>18421</v>
      </c>
      <c r="C2555" s="597" t="s">
        <v>9767</v>
      </c>
      <c r="D2555" s="597" t="s">
        <v>10414</v>
      </c>
    </row>
    <row r="2556" spans="1:4">
      <c r="A2556" s="597" t="s">
        <v>3597</v>
      </c>
      <c r="B2556" s="597" t="s">
        <v>18421</v>
      </c>
      <c r="C2556" s="597" t="s">
        <v>16294</v>
      </c>
      <c r="D2556" s="597" t="s">
        <v>4498</v>
      </c>
    </row>
    <row r="2557" spans="1:4">
      <c r="A2557" s="597" t="s">
        <v>20104</v>
      </c>
      <c r="B2557" s="597" t="s">
        <v>18421</v>
      </c>
      <c r="C2557" s="597" t="s">
        <v>16294</v>
      </c>
      <c r="D2557" s="597" t="s">
        <v>10414</v>
      </c>
    </row>
    <row r="2558" spans="1:4">
      <c r="A2558" s="597" t="s">
        <v>4089</v>
      </c>
      <c r="B2558" s="597" t="s">
        <v>18421</v>
      </c>
      <c r="C2558" s="597" t="s">
        <v>18426</v>
      </c>
      <c r="D2558" s="597" t="s">
        <v>12763</v>
      </c>
    </row>
    <row r="2559" spans="1:4">
      <c r="A2559" s="597" t="s">
        <v>20105</v>
      </c>
      <c r="B2559" s="597" t="s">
        <v>18421</v>
      </c>
      <c r="C2559" s="597" t="s">
        <v>18426</v>
      </c>
      <c r="D2559" s="597" t="s">
        <v>10414</v>
      </c>
    </row>
    <row r="2560" spans="1:4">
      <c r="A2560" s="597" t="s">
        <v>20106</v>
      </c>
      <c r="B2560" s="597" t="s">
        <v>18421</v>
      </c>
      <c r="C2560" s="597" t="s">
        <v>18426</v>
      </c>
      <c r="D2560" s="597" t="s">
        <v>12763</v>
      </c>
    </row>
    <row r="2561" spans="1:4">
      <c r="A2561" s="597" t="s">
        <v>6813</v>
      </c>
      <c r="B2561" s="597" t="s">
        <v>18421</v>
      </c>
      <c r="C2561" s="597" t="s">
        <v>16294</v>
      </c>
      <c r="D2561" s="597" t="s">
        <v>13132</v>
      </c>
    </row>
    <row r="2562" spans="1:4">
      <c r="A2562" s="597" t="s">
        <v>20107</v>
      </c>
      <c r="B2562" s="597" t="s">
        <v>18421</v>
      </c>
      <c r="C2562" s="597" t="s">
        <v>16294</v>
      </c>
      <c r="D2562" s="597" t="s">
        <v>4498</v>
      </c>
    </row>
    <row r="2563" spans="1:4">
      <c r="A2563" s="597" t="s">
        <v>20108</v>
      </c>
      <c r="B2563" s="597" t="s">
        <v>18421</v>
      </c>
      <c r="C2563" s="597" t="s">
        <v>9767</v>
      </c>
      <c r="D2563" s="597" t="s">
        <v>15267</v>
      </c>
    </row>
    <row r="2564" spans="1:4">
      <c r="A2564" s="597" t="s">
        <v>17321</v>
      </c>
      <c r="B2564" s="597" t="s">
        <v>18421</v>
      </c>
      <c r="C2564" s="597" t="s">
        <v>16294</v>
      </c>
      <c r="D2564" s="597" t="s">
        <v>4498</v>
      </c>
    </row>
    <row r="2565" spans="1:4">
      <c r="A2565" s="597" t="s">
        <v>20109</v>
      </c>
      <c r="B2565" s="597" t="s">
        <v>18421</v>
      </c>
      <c r="C2565" s="597" t="s">
        <v>17013</v>
      </c>
      <c r="D2565" s="597" t="s">
        <v>18447</v>
      </c>
    </row>
    <row r="2566" spans="1:4">
      <c r="A2566" s="597" t="s">
        <v>15250</v>
      </c>
      <c r="B2566" s="597" t="s">
        <v>18421</v>
      </c>
      <c r="C2566" s="597" t="s">
        <v>3994</v>
      </c>
      <c r="D2566" s="597" t="s">
        <v>16342</v>
      </c>
    </row>
    <row r="2567" spans="1:4">
      <c r="A2567" s="597" t="s">
        <v>20110</v>
      </c>
      <c r="B2567" s="597" t="s">
        <v>18421</v>
      </c>
      <c r="C2567" s="597" t="s">
        <v>9767</v>
      </c>
      <c r="D2567" s="597" t="s">
        <v>12866</v>
      </c>
    </row>
    <row r="2568" spans="1:4">
      <c r="A2568" s="597" t="s">
        <v>20111</v>
      </c>
      <c r="B2568" s="597" t="s">
        <v>18421</v>
      </c>
      <c r="C2568" s="597" t="s">
        <v>16294</v>
      </c>
      <c r="D2568" s="597" t="s">
        <v>6387</v>
      </c>
    </row>
    <row r="2569" spans="1:4">
      <c r="A2569" s="597" t="s">
        <v>10668</v>
      </c>
      <c r="B2569" s="597" t="s">
        <v>18421</v>
      </c>
      <c r="C2569" s="597" t="s">
        <v>9767</v>
      </c>
      <c r="D2569" s="597" t="s">
        <v>15267</v>
      </c>
    </row>
    <row r="2570" spans="1:4">
      <c r="A2570" s="597" t="s">
        <v>20112</v>
      </c>
      <c r="B2570" s="597" t="s">
        <v>18421</v>
      </c>
      <c r="C2570" s="597" t="s">
        <v>16294</v>
      </c>
      <c r="D2570" s="597" t="s">
        <v>4498</v>
      </c>
    </row>
    <row r="2571" spans="1:4">
      <c r="A2571" s="597" t="s">
        <v>3718</v>
      </c>
      <c r="B2571" s="597" t="s">
        <v>18421</v>
      </c>
      <c r="C2571" s="597" t="s">
        <v>18426</v>
      </c>
      <c r="D2571" s="597" t="s">
        <v>12763</v>
      </c>
    </row>
    <row r="2572" spans="1:4">
      <c r="A2572" s="597" t="s">
        <v>20113</v>
      </c>
      <c r="B2572" s="597" t="s">
        <v>18421</v>
      </c>
      <c r="C2572" s="597" t="s">
        <v>3994</v>
      </c>
      <c r="D2572" s="597" t="s">
        <v>16342</v>
      </c>
    </row>
    <row r="2573" spans="1:4">
      <c r="A2573" s="597" t="s">
        <v>20114</v>
      </c>
      <c r="B2573" s="597" t="s">
        <v>18421</v>
      </c>
      <c r="C2573" s="597" t="s">
        <v>18436</v>
      </c>
      <c r="D2573" s="597" t="s">
        <v>3956</v>
      </c>
    </row>
    <row r="2574" spans="1:4">
      <c r="A2574" s="597" t="s">
        <v>7715</v>
      </c>
      <c r="B2574" s="597" t="s">
        <v>18421</v>
      </c>
      <c r="C2574" s="597" t="s">
        <v>18330</v>
      </c>
      <c r="D2574" s="597" t="s">
        <v>17557</v>
      </c>
    </row>
    <row r="2575" spans="1:4">
      <c r="A2575" s="597" t="s">
        <v>20115</v>
      </c>
      <c r="B2575" s="597" t="s">
        <v>18421</v>
      </c>
      <c r="C2575" s="597" t="s">
        <v>16294</v>
      </c>
      <c r="D2575" s="597" t="s">
        <v>13132</v>
      </c>
    </row>
    <row r="2576" spans="1:4">
      <c r="A2576" s="597" t="s">
        <v>20117</v>
      </c>
      <c r="B2576" s="597" t="s">
        <v>18421</v>
      </c>
      <c r="C2576" s="597" t="s">
        <v>16294</v>
      </c>
      <c r="D2576" s="597" t="s">
        <v>6387</v>
      </c>
    </row>
    <row r="2577" spans="1:4">
      <c r="A2577" s="597" t="s">
        <v>6119</v>
      </c>
      <c r="B2577" s="597" t="s">
        <v>18421</v>
      </c>
      <c r="C2577" s="597" t="s">
        <v>16294</v>
      </c>
      <c r="D2577" s="597" t="s">
        <v>13132</v>
      </c>
    </row>
    <row r="2578" spans="1:4">
      <c r="A2578" s="597" t="s">
        <v>14721</v>
      </c>
      <c r="B2578" s="597" t="s">
        <v>18421</v>
      </c>
      <c r="C2578" s="597" t="s">
        <v>8086</v>
      </c>
      <c r="D2578" s="597" t="s">
        <v>9618</v>
      </c>
    </row>
    <row r="2579" spans="1:4">
      <c r="A2579" s="597" t="s">
        <v>8455</v>
      </c>
      <c r="B2579" s="597" t="s">
        <v>18421</v>
      </c>
      <c r="C2579" s="597" t="s">
        <v>9767</v>
      </c>
      <c r="D2579" s="597" t="s">
        <v>15267</v>
      </c>
    </row>
    <row r="2580" spans="1:4">
      <c r="A2580" s="597" t="s">
        <v>20118</v>
      </c>
      <c r="B2580" s="597" t="s">
        <v>18421</v>
      </c>
      <c r="C2580" s="597" t="s">
        <v>9767</v>
      </c>
      <c r="D2580" s="597" t="s">
        <v>12866</v>
      </c>
    </row>
    <row r="2581" spans="1:4">
      <c r="A2581" s="597" t="s">
        <v>20119</v>
      </c>
      <c r="B2581" s="597" t="s">
        <v>18421</v>
      </c>
      <c r="C2581" s="597" t="s">
        <v>11794</v>
      </c>
      <c r="D2581" s="597" t="s">
        <v>10414</v>
      </c>
    </row>
    <row r="2582" spans="1:4">
      <c r="A2582" s="597" t="s">
        <v>20120</v>
      </c>
      <c r="B2582" s="597" t="s">
        <v>18421</v>
      </c>
      <c r="C2582" s="597" t="s">
        <v>18330</v>
      </c>
      <c r="D2582" s="597" t="s">
        <v>10414</v>
      </c>
    </row>
    <row r="2583" spans="1:4">
      <c r="A2583" s="597" t="s">
        <v>20122</v>
      </c>
      <c r="B2583" s="597" t="s">
        <v>18421</v>
      </c>
      <c r="C2583" s="597" t="s">
        <v>16294</v>
      </c>
      <c r="D2583" s="597" t="s">
        <v>13132</v>
      </c>
    </row>
    <row r="2584" spans="1:4">
      <c r="A2584" s="597" t="s">
        <v>20123</v>
      </c>
      <c r="B2584" s="597" t="s">
        <v>18421</v>
      </c>
      <c r="C2584" s="597" t="s">
        <v>18426</v>
      </c>
      <c r="D2584" s="597" t="s">
        <v>10414</v>
      </c>
    </row>
    <row r="2585" spans="1:4">
      <c r="A2585" s="597" t="s">
        <v>20124</v>
      </c>
      <c r="B2585" s="597" t="s">
        <v>18421</v>
      </c>
      <c r="C2585" s="597" t="s">
        <v>18436</v>
      </c>
      <c r="D2585" s="597" t="s">
        <v>3956</v>
      </c>
    </row>
    <row r="2586" spans="1:4">
      <c r="A2586" s="597" t="s">
        <v>20125</v>
      </c>
      <c r="B2586" s="597" t="s">
        <v>18421</v>
      </c>
      <c r="C2586" s="597" t="s">
        <v>9767</v>
      </c>
      <c r="D2586" s="597" t="s">
        <v>15267</v>
      </c>
    </row>
    <row r="2587" spans="1:4">
      <c r="A2587" s="597" t="s">
        <v>20126</v>
      </c>
      <c r="B2587" s="597" t="s">
        <v>18421</v>
      </c>
      <c r="C2587" s="597" t="s">
        <v>16294</v>
      </c>
      <c r="D2587" s="597" t="s">
        <v>18433</v>
      </c>
    </row>
    <row r="2588" spans="1:4">
      <c r="A2588" s="597" t="s">
        <v>20127</v>
      </c>
      <c r="B2588" s="597" t="s">
        <v>18421</v>
      </c>
      <c r="C2588" s="597" t="s">
        <v>18330</v>
      </c>
      <c r="D2588" s="597" t="s">
        <v>18450</v>
      </c>
    </row>
    <row r="2589" spans="1:4">
      <c r="A2589" s="597" t="s">
        <v>20129</v>
      </c>
      <c r="B2589" s="597" t="s">
        <v>18421</v>
      </c>
      <c r="C2589" s="597" t="s">
        <v>16294</v>
      </c>
      <c r="D2589" s="597" t="s">
        <v>13132</v>
      </c>
    </row>
    <row r="2590" spans="1:4">
      <c r="A2590" s="597" t="s">
        <v>3217</v>
      </c>
      <c r="B2590" s="597" t="s">
        <v>18421</v>
      </c>
      <c r="C2590" s="597" t="s">
        <v>18436</v>
      </c>
      <c r="D2590" s="597" t="s">
        <v>7708</v>
      </c>
    </row>
    <row r="2591" spans="1:4">
      <c r="A2591" s="597" t="s">
        <v>20131</v>
      </c>
      <c r="B2591" s="597" t="s">
        <v>18421</v>
      </c>
      <c r="C2591" s="597" t="s">
        <v>18330</v>
      </c>
      <c r="D2591" s="597" t="s">
        <v>2104</v>
      </c>
    </row>
    <row r="2592" spans="1:4">
      <c r="A2592" s="597" t="s">
        <v>18484</v>
      </c>
      <c r="B2592" s="597" t="s">
        <v>18421</v>
      </c>
      <c r="C2592" s="597" t="s">
        <v>9767</v>
      </c>
      <c r="D2592" s="597" t="s">
        <v>10414</v>
      </c>
    </row>
    <row r="2593" spans="1:4">
      <c r="A2593" s="597" t="s">
        <v>14701</v>
      </c>
      <c r="B2593" s="597" t="s">
        <v>18421</v>
      </c>
      <c r="C2593" s="597" t="s">
        <v>18426</v>
      </c>
      <c r="D2593" s="597" t="s">
        <v>12763</v>
      </c>
    </row>
    <row r="2594" spans="1:4">
      <c r="A2594" s="597" t="s">
        <v>20132</v>
      </c>
      <c r="B2594" s="597" t="s">
        <v>18421</v>
      </c>
      <c r="C2594" s="597" t="s">
        <v>18426</v>
      </c>
      <c r="D2594" s="597" t="s">
        <v>12763</v>
      </c>
    </row>
    <row r="2595" spans="1:4">
      <c r="A2595" s="597" t="s">
        <v>20134</v>
      </c>
      <c r="B2595" s="597" t="s">
        <v>18421</v>
      </c>
      <c r="C2595" s="597" t="s">
        <v>18426</v>
      </c>
      <c r="D2595" s="597" t="s">
        <v>13526</v>
      </c>
    </row>
    <row r="2596" spans="1:4">
      <c r="A2596" s="597" t="s">
        <v>8459</v>
      </c>
      <c r="B2596" s="597" t="s">
        <v>18421</v>
      </c>
      <c r="C2596" s="597" t="s">
        <v>18426</v>
      </c>
      <c r="D2596" s="597" t="s">
        <v>13526</v>
      </c>
    </row>
    <row r="2597" spans="1:4">
      <c r="A2597" s="597" t="s">
        <v>20135</v>
      </c>
      <c r="B2597" s="597" t="s">
        <v>18421</v>
      </c>
      <c r="C2597" s="597" t="s">
        <v>18426</v>
      </c>
      <c r="D2597" s="597" t="s">
        <v>12763</v>
      </c>
    </row>
    <row r="2598" spans="1:4">
      <c r="A2598" s="597" t="s">
        <v>17818</v>
      </c>
      <c r="B2598" s="597" t="s">
        <v>18421</v>
      </c>
      <c r="C2598" s="597" t="s">
        <v>18426</v>
      </c>
      <c r="D2598" s="597" t="s">
        <v>12763</v>
      </c>
    </row>
    <row r="2599" spans="1:4">
      <c r="A2599" s="597" t="s">
        <v>20136</v>
      </c>
      <c r="B2599" s="597" t="s">
        <v>18421</v>
      </c>
      <c r="C2599" s="597" t="s">
        <v>9767</v>
      </c>
      <c r="D2599" s="597" t="s">
        <v>12662</v>
      </c>
    </row>
    <row r="2600" spans="1:4">
      <c r="A2600" s="597" t="s">
        <v>20137</v>
      </c>
      <c r="B2600" s="597" t="s">
        <v>18421</v>
      </c>
      <c r="C2600" s="597" t="s">
        <v>18423</v>
      </c>
      <c r="D2600" s="597" t="s">
        <v>9310</v>
      </c>
    </row>
    <row r="2601" spans="1:4">
      <c r="A2601" s="597" t="s">
        <v>19418</v>
      </c>
      <c r="B2601" s="597" t="s">
        <v>18421</v>
      </c>
      <c r="C2601" s="597" t="s">
        <v>18426</v>
      </c>
      <c r="D2601" s="597" t="s">
        <v>12763</v>
      </c>
    </row>
    <row r="2602" spans="1:4">
      <c r="A2602" s="597" t="s">
        <v>6929</v>
      </c>
      <c r="B2602" s="597" t="s">
        <v>18421</v>
      </c>
      <c r="C2602" s="597" t="s">
        <v>18423</v>
      </c>
      <c r="D2602" s="597" t="s">
        <v>18136</v>
      </c>
    </row>
    <row r="2603" spans="1:4">
      <c r="A2603" s="597" t="s">
        <v>13845</v>
      </c>
      <c r="B2603" s="597" t="s">
        <v>18421</v>
      </c>
      <c r="C2603" s="597" t="s">
        <v>9767</v>
      </c>
      <c r="D2603" s="597" t="s">
        <v>18439</v>
      </c>
    </row>
    <row r="2604" spans="1:4">
      <c r="A2604" s="597" t="s">
        <v>20138</v>
      </c>
      <c r="B2604" s="597" t="s">
        <v>18421</v>
      </c>
      <c r="C2604" s="597" t="s">
        <v>16294</v>
      </c>
      <c r="D2604" s="597" t="s">
        <v>18433</v>
      </c>
    </row>
    <row r="2605" spans="1:4">
      <c r="A2605" s="597" t="s">
        <v>10554</v>
      </c>
      <c r="B2605" s="597" t="s">
        <v>18421</v>
      </c>
      <c r="C2605" s="597" t="s">
        <v>18426</v>
      </c>
      <c r="D2605" s="597" t="s">
        <v>13526</v>
      </c>
    </row>
    <row r="2606" spans="1:4">
      <c r="A2606" s="597" t="s">
        <v>14814</v>
      </c>
      <c r="B2606" s="597" t="s">
        <v>18421</v>
      </c>
      <c r="C2606" s="597" t="s">
        <v>3994</v>
      </c>
      <c r="D2606" s="597" t="s">
        <v>10414</v>
      </c>
    </row>
    <row r="2607" spans="1:4">
      <c r="A2607" s="597" t="s">
        <v>4820</v>
      </c>
      <c r="B2607" s="597" t="s">
        <v>18421</v>
      </c>
      <c r="C2607" s="597" t="s">
        <v>3994</v>
      </c>
      <c r="D2607" s="597" t="s">
        <v>10414</v>
      </c>
    </row>
    <row r="2608" spans="1:4">
      <c r="A2608" s="597" t="s">
        <v>20128</v>
      </c>
      <c r="B2608" s="597" t="s">
        <v>18421</v>
      </c>
      <c r="C2608" s="597" t="s">
        <v>16294</v>
      </c>
      <c r="D2608" s="597" t="s">
        <v>18433</v>
      </c>
    </row>
    <row r="2609" spans="1:4">
      <c r="A2609" s="597" t="s">
        <v>20139</v>
      </c>
      <c r="B2609" s="597" t="s">
        <v>18421</v>
      </c>
      <c r="C2609" s="597" t="s">
        <v>9767</v>
      </c>
      <c r="D2609" s="597" t="s">
        <v>12662</v>
      </c>
    </row>
    <row r="2610" spans="1:4">
      <c r="A2610" s="597" t="s">
        <v>20140</v>
      </c>
      <c r="B2610" s="597" t="s">
        <v>18421</v>
      </c>
      <c r="C2610" s="597" t="s">
        <v>18436</v>
      </c>
      <c r="D2610" s="597" t="s">
        <v>7708</v>
      </c>
    </row>
    <row r="2611" spans="1:4">
      <c r="A2611" s="597" t="s">
        <v>20142</v>
      </c>
      <c r="B2611" s="597" t="s">
        <v>18421</v>
      </c>
      <c r="C2611" s="597" t="s">
        <v>18436</v>
      </c>
      <c r="D2611" s="597" t="s">
        <v>3956</v>
      </c>
    </row>
    <row r="2612" spans="1:4">
      <c r="A2612" s="597" t="s">
        <v>16484</v>
      </c>
      <c r="B2612" s="597" t="s">
        <v>18421</v>
      </c>
      <c r="C2612" s="597" t="s">
        <v>18330</v>
      </c>
      <c r="D2612" s="597" t="s">
        <v>10414</v>
      </c>
    </row>
    <row r="2613" spans="1:4">
      <c r="A2613" s="597" t="s">
        <v>20143</v>
      </c>
      <c r="B2613" s="597" t="s">
        <v>18421</v>
      </c>
      <c r="C2613" s="597" t="s">
        <v>18436</v>
      </c>
      <c r="D2613" s="597" t="s">
        <v>10414</v>
      </c>
    </row>
    <row r="2614" spans="1:4">
      <c r="A2614" s="597" t="s">
        <v>12492</v>
      </c>
      <c r="B2614" s="597" t="s">
        <v>18421</v>
      </c>
      <c r="C2614" s="597" t="s">
        <v>18426</v>
      </c>
      <c r="D2614" s="597" t="s">
        <v>10414</v>
      </c>
    </row>
    <row r="2615" spans="1:4">
      <c r="A2615" s="597" t="s">
        <v>20144</v>
      </c>
      <c r="B2615" s="597" t="s">
        <v>18421</v>
      </c>
      <c r="C2615" s="597" t="s">
        <v>16294</v>
      </c>
      <c r="D2615" s="597" t="s">
        <v>18457</v>
      </c>
    </row>
    <row r="2616" spans="1:4">
      <c r="A2616" s="597" t="s">
        <v>14747</v>
      </c>
      <c r="B2616" s="597" t="s">
        <v>18421</v>
      </c>
      <c r="C2616" s="597" t="s">
        <v>16294</v>
      </c>
      <c r="D2616" s="597" t="s">
        <v>13132</v>
      </c>
    </row>
    <row r="2617" spans="1:4">
      <c r="A2617" s="597" t="s">
        <v>1912</v>
      </c>
      <c r="B2617" s="597" t="s">
        <v>18421</v>
      </c>
      <c r="C2617" s="597" t="s">
        <v>16294</v>
      </c>
      <c r="D2617" s="597" t="s">
        <v>18433</v>
      </c>
    </row>
    <row r="2618" spans="1:4">
      <c r="A2618" s="597" t="s">
        <v>20145</v>
      </c>
      <c r="B2618" s="597" t="s">
        <v>18421</v>
      </c>
      <c r="C2618" s="597" t="s">
        <v>18423</v>
      </c>
      <c r="D2618" s="597" t="s">
        <v>18424</v>
      </c>
    </row>
    <row r="2619" spans="1:4">
      <c r="A2619" s="597" t="s">
        <v>1269</v>
      </c>
      <c r="B2619" s="597" t="s">
        <v>18421</v>
      </c>
      <c r="C2619" s="597" t="s">
        <v>18436</v>
      </c>
      <c r="D2619" s="597" t="s">
        <v>10414</v>
      </c>
    </row>
    <row r="2620" spans="1:4">
      <c r="A2620" s="597" t="s">
        <v>20146</v>
      </c>
      <c r="B2620" s="597" t="s">
        <v>18421</v>
      </c>
      <c r="C2620" s="597" t="s">
        <v>16294</v>
      </c>
      <c r="D2620" s="597" t="s">
        <v>13132</v>
      </c>
    </row>
    <row r="2621" spans="1:4">
      <c r="A2621" s="597" t="s">
        <v>10117</v>
      </c>
      <c r="B2621" s="597" t="s">
        <v>18421</v>
      </c>
      <c r="C2621" s="597" t="s">
        <v>18426</v>
      </c>
      <c r="D2621" s="597" t="s">
        <v>13526</v>
      </c>
    </row>
    <row r="2622" spans="1:4">
      <c r="A2622" s="597" t="s">
        <v>20147</v>
      </c>
      <c r="B2622" s="597" t="s">
        <v>18421</v>
      </c>
      <c r="C2622" s="597" t="s">
        <v>18436</v>
      </c>
      <c r="D2622" s="597" t="s">
        <v>16603</v>
      </c>
    </row>
    <row r="2623" spans="1:4">
      <c r="A2623" s="597" t="s">
        <v>20148</v>
      </c>
      <c r="B2623" s="597" t="s">
        <v>18421</v>
      </c>
      <c r="C2623" s="597" t="s">
        <v>16294</v>
      </c>
      <c r="D2623" s="597" t="s">
        <v>4498</v>
      </c>
    </row>
    <row r="2624" spans="1:4">
      <c r="A2624" s="597" t="s">
        <v>20150</v>
      </c>
      <c r="B2624" s="597" t="s">
        <v>18421</v>
      </c>
      <c r="C2624" s="597" t="s">
        <v>18426</v>
      </c>
      <c r="D2624" s="597" t="s">
        <v>18427</v>
      </c>
    </row>
    <row r="2625" spans="1:4">
      <c r="A2625" s="597" t="s">
        <v>20151</v>
      </c>
      <c r="B2625" s="597" t="s">
        <v>18421</v>
      </c>
      <c r="C2625" s="597" t="s">
        <v>18436</v>
      </c>
      <c r="D2625" s="597" t="s">
        <v>7708</v>
      </c>
    </row>
    <row r="2626" spans="1:4">
      <c r="A2626" s="597" t="s">
        <v>15055</v>
      </c>
      <c r="B2626" s="597" t="s">
        <v>18421</v>
      </c>
      <c r="C2626" s="597" t="s">
        <v>18436</v>
      </c>
      <c r="D2626" s="597" t="s">
        <v>3956</v>
      </c>
    </row>
    <row r="2627" spans="1:4">
      <c r="A2627" s="597" t="s">
        <v>20152</v>
      </c>
      <c r="B2627" s="597" t="s">
        <v>18421</v>
      </c>
      <c r="C2627" s="597" t="s">
        <v>18330</v>
      </c>
      <c r="D2627" s="597" t="s">
        <v>17557</v>
      </c>
    </row>
    <row r="2628" spans="1:4">
      <c r="A2628" s="597" t="s">
        <v>20153</v>
      </c>
      <c r="B2628" s="597" t="s">
        <v>18421</v>
      </c>
      <c r="C2628" s="597" t="s">
        <v>18330</v>
      </c>
      <c r="D2628" s="597" t="s">
        <v>10414</v>
      </c>
    </row>
    <row r="2629" spans="1:4">
      <c r="A2629" s="597" t="s">
        <v>20154</v>
      </c>
      <c r="B2629" s="597" t="s">
        <v>18421</v>
      </c>
      <c r="C2629" s="597" t="s">
        <v>18426</v>
      </c>
      <c r="D2629" s="597" t="s">
        <v>13526</v>
      </c>
    </row>
    <row r="2630" spans="1:4">
      <c r="A2630" s="597" t="s">
        <v>20155</v>
      </c>
      <c r="B2630" s="597" t="s">
        <v>18421</v>
      </c>
      <c r="C2630" s="597" t="s">
        <v>16294</v>
      </c>
      <c r="D2630" s="597" t="s">
        <v>4498</v>
      </c>
    </row>
    <row r="2631" spans="1:4">
      <c r="A2631" s="597" t="s">
        <v>20156</v>
      </c>
      <c r="B2631" s="597" t="s">
        <v>18421</v>
      </c>
      <c r="C2631" s="597" t="s">
        <v>3994</v>
      </c>
      <c r="D2631" s="597" t="s">
        <v>16342</v>
      </c>
    </row>
    <row r="2632" spans="1:4">
      <c r="A2632" s="597" t="s">
        <v>19198</v>
      </c>
      <c r="B2632" s="597" t="s">
        <v>18421</v>
      </c>
      <c r="C2632" s="597" t="s">
        <v>9767</v>
      </c>
      <c r="D2632" s="597" t="s">
        <v>18439</v>
      </c>
    </row>
    <row r="2633" spans="1:4">
      <c r="A2633" s="597" t="s">
        <v>20157</v>
      </c>
      <c r="B2633" s="597" t="s">
        <v>18421</v>
      </c>
      <c r="C2633" s="597" t="s">
        <v>18426</v>
      </c>
      <c r="D2633" s="597" t="s">
        <v>12763</v>
      </c>
    </row>
    <row r="2634" spans="1:4">
      <c r="A2634" s="597" t="s">
        <v>8007</v>
      </c>
      <c r="B2634" s="597" t="s">
        <v>18421</v>
      </c>
      <c r="C2634" s="597" t="s">
        <v>16294</v>
      </c>
      <c r="D2634" s="597" t="s">
        <v>4498</v>
      </c>
    </row>
    <row r="2635" spans="1:4">
      <c r="A2635" s="597" t="s">
        <v>5048</v>
      </c>
      <c r="B2635" s="597" t="s">
        <v>18421</v>
      </c>
      <c r="C2635" s="597" t="s">
        <v>3994</v>
      </c>
      <c r="D2635" s="597" t="s">
        <v>10414</v>
      </c>
    </row>
    <row r="2636" spans="1:4">
      <c r="A2636" s="597" t="s">
        <v>20159</v>
      </c>
      <c r="B2636" s="597" t="s">
        <v>18421</v>
      </c>
      <c r="C2636" s="597" t="s">
        <v>18426</v>
      </c>
      <c r="D2636" s="597" t="s">
        <v>10414</v>
      </c>
    </row>
    <row r="2637" spans="1:4">
      <c r="A2637" s="597" t="s">
        <v>19900</v>
      </c>
      <c r="B2637" s="597" t="s">
        <v>18421</v>
      </c>
      <c r="C2637" s="597" t="s">
        <v>16294</v>
      </c>
      <c r="D2637" s="597" t="s">
        <v>4498</v>
      </c>
    </row>
    <row r="2638" spans="1:4">
      <c r="A2638" s="597" t="s">
        <v>17717</v>
      </c>
      <c r="B2638" s="597" t="s">
        <v>18421</v>
      </c>
      <c r="C2638" s="597" t="s">
        <v>16294</v>
      </c>
      <c r="D2638" s="597" t="s">
        <v>4498</v>
      </c>
    </row>
    <row r="2639" spans="1:4">
      <c r="A2639" s="597" t="s">
        <v>20160</v>
      </c>
      <c r="B2639" s="597" t="s">
        <v>18421</v>
      </c>
      <c r="C2639" s="597" t="s">
        <v>16294</v>
      </c>
      <c r="D2639" s="597" t="s">
        <v>18433</v>
      </c>
    </row>
    <row r="2640" spans="1:4">
      <c r="A2640" s="597" t="s">
        <v>15339</v>
      </c>
      <c r="B2640" s="597" t="s">
        <v>18421</v>
      </c>
      <c r="C2640" s="597" t="s">
        <v>18423</v>
      </c>
      <c r="D2640" s="597" t="s">
        <v>9310</v>
      </c>
    </row>
    <row r="2641" spans="1:4">
      <c r="A2641" s="597" t="s">
        <v>20161</v>
      </c>
      <c r="B2641" s="597" t="s">
        <v>18421</v>
      </c>
      <c r="C2641" s="597" t="s">
        <v>11794</v>
      </c>
      <c r="D2641" s="597" t="s">
        <v>11796</v>
      </c>
    </row>
    <row r="2642" spans="1:4">
      <c r="A2642" s="597" t="s">
        <v>20163</v>
      </c>
      <c r="B2642" s="597" t="s">
        <v>18421</v>
      </c>
      <c r="C2642" s="597" t="s">
        <v>3994</v>
      </c>
      <c r="D2642" s="597" t="s">
        <v>15858</v>
      </c>
    </row>
    <row r="2643" spans="1:4">
      <c r="A2643" s="597" t="s">
        <v>20165</v>
      </c>
      <c r="B2643" s="597" t="s">
        <v>18421</v>
      </c>
      <c r="C2643" s="597" t="s">
        <v>18426</v>
      </c>
      <c r="D2643" s="597" t="s">
        <v>12763</v>
      </c>
    </row>
    <row r="2644" spans="1:4">
      <c r="A2644" s="597" t="s">
        <v>20166</v>
      </c>
      <c r="B2644" s="597" t="s">
        <v>18421</v>
      </c>
      <c r="C2644" s="597" t="s">
        <v>9767</v>
      </c>
      <c r="D2644" s="597" t="s">
        <v>10414</v>
      </c>
    </row>
    <row r="2645" spans="1:4">
      <c r="A2645" s="597" t="s">
        <v>20167</v>
      </c>
      <c r="B2645" s="597" t="s">
        <v>18421</v>
      </c>
      <c r="C2645" s="597" t="s">
        <v>18436</v>
      </c>
      <c r="D2645" s="597" t="s">
        <v>7708</v>
      </c>
    </row>
    <row r="2646" spans="1:4">
      <c r="A2646" s="597" t="s">
        <v>3068</v>
      </c>
      <c r="B2646" s="597" t="s">
        <v>18421</v>
      </c>
      <c r="C2646" s="597" t="s">
        <v>16294</v>
      </c>
      <c r="D2646" s="597" t="s">
        <v>10414</v>
      </c>
    </row>
    <row r="2647" spans="1:4">
      <c r="A2647" s="597" t="s">
        <v>13784</v>
      </c>
      <c r="B2647" s="597" t="s">
        <v>18421</v>
      </c>
      <c r="C2647" s="597" t="s">
        <v>16294</v>
      </c>
      <c r="D2647" s="597" t="s">
        <v>13132</v>
      </c>
    </row>
    <row r="2648" spans="1:4">
      <c r="A2648" s="597" t="s">
        <v>8881</v>
      </c>
      <c r="B2648" s="597" t="s">
        <v>18421</v>
      </c>
      <c r="C2648" s="597" t="s">
        <v>18423</v>
      </c>
      <c r="D2648" s="597" t="s">
        <v>9310</v>
      </c>
    </row>
    <row r="2649" spans="1:4">
      <c r="A2649" s="597" t="s">
        <v>20168</v>
      </c>
      <c r="B2649" s="597" t="s">
        <v>18421</v>
      </c>
      <c r="C2649" s="597" t="s">
        <v>16294</v>
      </c>
      <c r="D2649" s="597" t="s">
        <v>13132</v>
      </c>
    </row>
    <row r="2650" spans="1:4">
      <c r="A2650" s="597" t="s">
        <v>13453</v>
      </c>
      <c r="B2650" s="597" t="s">
        <v>18421</v>
      </c>
      <c r="C2650" s="597" t="s">
        <v>16294</v>
      </c>
      <c r="D2650" s="597" t="s">
        <v>4498</v>
      </c>
    </row>
    <row r="2651" spans="1:4">
      <c r="A2651" s="597" t="s">
        <v>20169</v>
      </c>
      <c r="B2651" s="597" t="s">
        <v>18421</v>
      </c>
      <c r="C2651" s="597" t="s">
        <v>3994</v>
      </c>
      <c r="D2651" s="597" t="s">
        <v>15858</v>
      </c>
    </row>
    <row r="2652" spans="1:4">
      <c r="A2652" s="597" t="s">
        <v>20171</v>
      </c>
      <c r="B2652" s="597" t="s">
        <v>18421</v>
      </c>
      <c r="C2652" s="597" t="s">
        <v>16294</v>
      </c>
      <c r="D2652" s="597" t="s">
        <v>4498</v>
      </c>
    </row>
    <row r="2653" spans="1:4">
      <c r="A2653" s="597" t="s">
        <v>17251</v>
      </c>
      <c r="B2653" s="597" t="s">
        <v>18421</v>
      </c>
      <c r="C2653" s="597" t="s">
        <v>18436</v>
      </c>
      <c r="D2653" s="597" t="s">
        <v>14531</v>
      </c>
    </row>
    <row r="2654" spans="1:4">
      <c r="A2654" s="597" t="s">
        <v>20172</v>
      </c>
      <c r="B2654" s="597" t="s">
        <v>18421</v>
      </c>
      <c r="C2654" s="597" t="s">
        <v>16294</v>
      </c>
      <c r="D2654" s="597" t="s">
        <v>18433</v>
      </c>
    </row>
    <row r="2655" spans="1:4">
      <c r="A2655" s="597" t="s">
        <v>20173</v>
      </c>
      <c r="B2655" s="597" t="s">
        <v>18421</v>
      </c>
      <c r="C2655" s="597" t="s">
        <v>16294</v>
      </c>
      <c r="D2655" s="597" t="s">
        <v>10414</v>
      </c>
    </row>
    <row r="2656" spans="1:4">
      <c r="A2656" s="597" t="s">
        <v>1883</v>
      </c>
      <c r="B2656" s="597" t="s">
        <v>18421</v>
      </c>
      <c r="C2656" s="597" t="s">
        <v>9767</v>
      </c>
      <c r="D2656" s="597" t="s">
        <v>10414</v>
      </c>
    </row>
    <row r="2657" spans="1:4">
      <c r="A2657" s="597" t="s">
        <v>15206</v>
      </c>
      <c r="B2657" s="597" t="s">
        <v>18421</v>
      </c>
      <c r="C2657" s="597" t="s">
        <v>18436</v>
      </c>
      <c r="D2657" s="597" t="s">
        <v>3956</v>
      </c>
    </row>
    <row r="2658" spans="1:4">
      <c r="A2658" s="597" t="s">
        <v>20175</v>
      </c>
      <c r="B2658" s="597" t="s">
        <v>18421</v>
      </c>
      <c r="C2658" s="597" t="s">
        <v>16294</v>
      </c>
      <c r="D2658" s="597" t="s">
        <v>4498</v>
      </c>
    </row>
    <row r="2659" spans="1:4">
      <c r="A2659" s="597" t="s">
        <v>20176</v>
      </c>
      <c r="B2659" s="597" t="s">
        <v>18421</v>
      </c>
      <c r="C2659" s="597" t="s">
        <v>9767</v>
      </c>
      <c r="D2659" s="597" t="s">
        <v>10414</v>
      </c>
    </row>
    <row r="2660" spans="1:4">
      <c r="A2660" s="597" t="s">
        <v>20177</v>
      </c>
      <c r="B2660" s="597" t="s">
        <v>18421</v>
      </c>
      <c r="C2660" s="597" t="s">
        <v>17013</v>
      </c>
      <c r="D2660" s="597" t="s">
        <v>10414</v>
      </c>
    </row>
    <row r="2661" spans="1:4">
      <c r="A2661" s="597" t="s">
        <v>20178</v>
      </c>
      <c r="B2661" s="597" t="s">
        <v>18421</v>
      </c>
      <c r="C2661" s="597" t="s">
        <v>16294</v>
      </c>
      <c r="D2661" s="597" t="s">
        <v>4498</v>
      </c>
    </row>
    <row r="2662" spans="1:4">
      <c r="A2662" s="597" t="s">
        <v>12709</v>
      </c>
      <c r="B2662" s="597" t="s">
        <v>18421</v>
      </c>
      <c r="C2662" s="597" t="s">
        <v>3994</v>
      </c>
      <c r="D2662" s="597" t="s">
        <v>16342</v>
      </c>
    </row>
    <row r="2663" spans="1:4">
      <c r="A2663" s="597" t="s">
        <v>20179</v>
      </c>
      <c r="B2663" s="597" t="s">
        <v>18421</v>
      </c>
      <c r="C2663" s="597" t="s">
        <v>18423</v>
      </c>
      <c r="D2663" s="597" t="s">
        <v>18136</v>
      </c>
    </row>
    <row r="2664" spans="1:4">
      <c r="A2664" s="597" t="s">
        <v>19714</v>
      </c>
      <c r="B2664" s="597" t="s">
        <v>18421</v>
      </c>
      <c r="C2664" s="597" t="s">
        <v>9767</v>
      </c>
      <c r="D2664" s="597" t="s">
        <v>10414</v>
      </c>
    </row>
    <row r="2665" spans="1:4">
      <c r="A2665" s="597" t="s">
        <v>20180</v>
      </c>
      <c r="B2665" s="597" t="s">
        <v>18421</v>
      </c>
      <c r="C2665" s="597" t="s">
        <v>18423</v>
      </c>
      <c r="D2665" s="597" t="s">
        <v>18136</v>
      </c>
    </row>
    <row r="2666" spans="1:4">
      <c r="A2666" s="597" t="s">
        <v>20181</v>
      </c>
      <c r="B2666" s="597" t="s">
        <v>18421</v>
      </c>
      <c r="C2666" s="597" t="s">
        <v>9767</v>
      </c>
      <c r="D2666" s="597" t="s">
        <v>10414</v>
      </c>
    </row>
    <row r="2667" spans="1:4">
      <c r="A2667" s="597" t="s">
        <v>20182</v>
      </c>
      <c r="B2667" s="597" t="s">
        <v>18421</v>
      </c>
      <c r="C2667" s="597" t="s">
        <v>16294</v>
      </c>
      <c r="D2667" s="597" t="s">
        <v>18433</v>
      </c>
    </row>
    <row r="2668" spans="1:4">
      <c r="A2668" s="597" t="s">
        <v>5125</v>
      </c>
      <c r="B2668" s="597" t="s">
        <v>18421</v>
      </c>
      <c r="C2668" s="597" t="s">
        <v>18423</v>
      </c>
      <c r="D2668" s="597" t="s">
        <v>9310</v>
      </c>
    </row>
    <row r="2669" spans="1:4">
      <c r="A2669" s="597" t="s">
        <v>20183</v>
      </c>
      <c r="B2669" s="597" t="s">
        <v>18421</v>
      </c>
      <c r="C2669" s="597" t="s">
        <v>16294</v>
      </c>
      <c r="D2669" s="597" t="s">
        <v>10414</v>
      </c>
    </row>
    <row r="2670" spans="1:4">
      <c r="A2670" s="597" t="s">
        <v>20186</v>
      </c>
      <c r="B2670" s="597" t="s">
        <v>18421</v>
      </c>
      <c r="C2670" s="597" t="s">
        <v>9767</v>
      </c>
      <c r="D2670" s="597" t="s">
        <v>12662</v>
      </c>
    </row>
    <row r="2671" spans="1:4">
      <c r="A2671" s="597" t="s">
        <v>15661</v>
      </c>
      <c r="B2671" s="597" t="s">
        <v>18421</v>
      </c>
      <c r="C2671" s="597" t="s">
        <v>16294</v>
      </c>
      <c r="D2671" s="597" t="s">
        <v>4498</v>
      </c>
    </row>
    <row r="2672" spans="1:4">
      <c r="A2672" s="597" t="s">
        <v>20187</v>
      </c>
      <c r="B2672" s="597" t="s">
        <v>18421</v>
      </c>
      <c r="C2672" s="597" t="s">
        <v>18436</v>
      </c>
      <c r="D2672" s="597" t="s">
        <v>3956</v>
      </c>
    </row>
    <row r="2673" spans="1:4">
      <c r="A2673" s="597" t="s">
        <v>20188</v>
      </c>
      <c r="B2673" s="597" t="s">
        <v>18421</v>
      </c>
      <c r="C2673" s="597" t="s">
        <v>16294</v>
      </c>
      <c r="D2673" s="597" t="s">
        <v>10414</v>
      </c>
    </row>
    <row r="2674" spans="1:4">
      <c r="A2674" s="597" t="s">
        <v>20189</v>
      </c>
      <c r="B2674" s="597" t="s">
        <v>18421</v>
      </c>
      <c r="C2674" s="597" t="s">
        <v>16294</v>
      </c>
      <c r="D2674" s="597" t="s">
        <v>4498</v>
      </c>
    </row>
    <row r="2675" spans="1:4">
      <c r="A2675" s="597" t="s">
        <v>20190</v>
      </c>
      <c r="B2675" s="597" t="s">
        <v>18421</v>
      </c>
      <c r="C2675" s="597" t="s">
        <v>16294</v>
      </c>
      <c r="D2675" s="597" t="s">
        <v>6382</v>
      </c>
    </row>
    <row r="2676" spans="1:4">
      <c r="A2676" s="597" t="s">
        <v>17521</v>
      </c>
      <c r="B2676" s="597" t="s">
        <v>18421</v>
      </c>
      <c r="C2676" s="597" t="s">
        <v>3994</v>
      </c>
      <c r="D2676" s="597" t="s">
        <v>18538</v>
      </c>
    </row>
    <row r="2677" spans="1:4">
      <c r="A2677" s="597" t="s">
        <v>20191</v>
      </c>
      <c r="B2677" s="597" t="s">
        <v>18421</v>
      </c>
      <c r="C2677" s="597" t="s">
        <v>16294</v>
      </c>
      <c r="D2677" s="597" t="s">
        <v>14674</v>
      </c>
    </row>
    <row r="2678" spans="1:4">
      <c r="A2678" s="597" t="s">
        <v>20192</v>
      </c>
      <c r="B2678" s="597" t="s">
        <v>18421</v>
      </c>
      <c r="C2678" s="597" t="s">
        <v>9767</v>
      </c>
      <c r="D2678" s="597" t="s">
        <v>12662</v>
      </c>
    </row>
    <row r="2679" spans="1:4">
      <c r="A2679" s="597" t="s">
        <v>20194</v>
      </c>
      <c r="B2679" s="597" t="s">
        <v>18421</v>
      </c>
      <c r="C2679" s="597" t="s">
        <v>9767</v>
      </c>
      <c r="D2679" s="597" t="s">
        <v>15267</v>
      </c>
    </row>
    <row r="2680" spans="1:4">
      <c r="A2680" s="597" t="s">
        <v>20196</v>
      </c>
      <c r="B2680" s="597" t="s">
        <v>18421</v>
      </c>
      <c r="C2680" s="597" t="s">
        <v>18436</v>
      </c>
      <c r="D2680" s="597" t="s">
        <v>14531</v>
      </c>
    </row>
    <row r="2681" spans="1:4">
      <c r="A2681" s="597" t="s">
        <v>20197</v>
      </c>
      <c r="B2681" s="597" t="s">
        <v>18421</v>
      </c>
      <c r="C2681" s="597" t="s">
        <v>18330</v>
      </c>
      <c r="D2681" s="597" t="s">
        <v>2104</v>
      </c>
    </row>
    <row r="2682" spans="1:4">
      <c r="A2682" s="597" t="s">
        <v>2560</v>
      </c>
      <c r="B2682" s="597" t="s">
        <v>18421</v>
      </c>
      <c r="C2682" s="597" t="s">
        <v>18436</v>
      </c>
      <c r="D2682" s="597" t="s">
        <v>3956</v>
      </c>
    </row>
    <row r="2683" spans="1:4">
      <c r="A2683" s="597" t="s">
        <v>20198</v>
      </c>
      <c r="B2683" s="597" t="s">
        <v>18421</v>
      </c>
      <c r="C2683" s="597" t="s">
        <v>16294</v>
      </c>
      <c r="D2683" s="597" t="s">
        <v>18457</v>
      </c>
    </row>
    <row r="2684" spans="1:4">
      <c r="A2684" s="597" t="s">
        <v>20199</v>
      </c>
      <c r="B2684" s="597" t="s">
        <v>18421</v>
      </c>
      <c r="C2684" s="597" t="s">
        <v>3994</v>
      </c>
      <c r="D2684" s="597" t="s">
        <v>16342</v>
      </c>
    </row>
    <row r="2685" spans="1:4">
      <c r="A2685" s="597" t="s">
        <v>20200</v>
      </c>
      <c r="B2685" s="597" t="s">
        <v>18421</v>
      </c>
      <c r="C2685" s="597" t="s">
        <v>18330</v>
      </c>
      <c r="D2685" s="597" t="s">
        <v>10414</v>
      </c>
    </row>
    <row r="2686" spans="1:4">
      <c r="A2686" s="597" t="s">
        <v>7771</v>
      </c>
      <c r="B2686" s="597" t="s">
        <v>18421</v>
      </c>
      <c r="C2686" s="597" t="s">
        <v>18330</v>
      </c>
      <c r="D2686" s="597" t="s">
        <v>17557</v>
      </c>
    </row>
    <row r="2687" spans="1:4">
      <c r="A2687" s="597" t="s">
        <v>20201</v>
      </c>
      <c r="B2687" s="597" t="s">
        <v>18421</v>
      </c>
      <c r="C2687" s="597" t="s">
        <v>3994</v>
      </c>
      <c r="D2687" s="597" t="s">
        <v>10414</v>
      </c>
    </row>
    <row r="2688" spans="1:4">
      <c r="A2688" s="597" t="s">
        <v>20203</v>
      </c>
      <c r="B2688" s="597" t="s">
        <v>18421</v>
      </c>
      <c r="C2688" s="597" t="s">
        <v>9767</v>
      </c>
      <c r="D2688" s="597" t="s">
        <v>12866</v>
      </c>
    </row>
    <row r="2689" spans="1:4">
      <c r="A2689" s="597" t="s">
        <v>20204</v>
      </c>
      <c r="B2689" s="597" t="s">
        <v>18421</v>
      </c>
      <c r="C2689" s="597" t="s">
        <v>18426</v>
      </c>
      <c r="D2689" s="597" t="s">
        <v>16434</v>
      </c>
    </row>
    <row r="2690" spans="1:4">
      <c r="A2690" s="597" t="s">
        <v>20205</v>
      </c>
      <c r="B2690" s="597" t="s">
        <v>18421</v>
      </c>
      <c r="C2690" s="597" t="s">
        <v>16294</v>
      </c>
      <c r="D2690" s="597" t="s">
        <v>18457</v>
      </c>
    </row>
    <row r="2691" spans="1:4">
      <c r="A2691" s="597" t="s">
        <v>20206</v>
      </c>
      <c r="B2691" s="597" t="s">
        <v>18421</v>
      </c>
      <c r="C2691" s="597" t="s">
        <v>18330</v>
      </c>
      <c r="D2691" s="597" t="s">
        <v>2104</v>
      </c>
    </row>
    <row r="2692" spans="1:4">
      <c r="A2692" s="597" t="s">
        <v>19688</v>
      </c>
      <c r="B2692" s="597" t="s">
        <v>18421</v>
      </c>
      <c r="C2692" s="597" t="s">
        <v>16294</v>
      </c>
      <c r="D2692" s="597" t="s">
        <v>6387</v>
      </c>
    </row>
    <row r="2693" spans="1:4">
      <c r="A2693" s="597" t="s">
        <v>20208</v>
      </c>
      <c r="B2693" s="597" t="s">
        <v>18421</v>
      </c>
      <c r="C2693" s="597" t="s">
        <v>16294</v>
      </c>
      <c r="D2693" s="597" t="s">
        <v>18433</v>
      </c>
    </row>
    <row r="2694" spans="1:4">
      <c r="A2694" s="597" t="s">
        <v>3057</v>
      </c>
      <c r="B2694" s="597" t="s">
        <v>18421</v>
      </c>
      <c r="C2694" s="597" t="s">
        <v>16294</v>
      </c>
      <c r="D2694" s="597" t="s">
        <v>4702</v>
      </c>
    </row>
    <row r="2695" spans="1:4">
      <c r="A2695" s="597" t="s">
        <v>20209</v>
      </c>
      <c r="B2695" s="597" t="s">
        <v>18421</v>
      </c>
      <c r="C2695" s="597" t="s">
        <v>9767</v>
      </c>
      <c r="D2695" s="597" t="s">
        <v>12662</v>
      </c>
    </row>
    <row r="2696" spans="1:4">
      <c r="A2696" s="597" t="s">
        <v>17494</v>
      </c>
      <c r="B2696" s="597" t="s">
        <v>18421</v>
      </c>
      <c r="C2696" s="597" t="s">
        <v>18423</v>
      </c>
      <c r="D2696" s="597" t="s">
        <v>18424</v>
      </c>
    </row>
    <row r="2697" spans="1:4">
      <c r="A2697" s="597" t="s">
        <v>20210</v>
      </c>
      <c r="B2697" s="597" t="s">
        <v>18421</v>
      </c>
      <c r="C2697" s="597" t="s">
        <v>9767</v>
      </c>
      <c r="D2697" s="597" t="s">
        <v>15267</v>
      </c>
    </row>
    <row r="2698" spans="1:4">
      <c r="A2698" s="597" t="s">
        <v>20211</v>
      </c>
      <c r="B2698" s="597" t="s">
        <v>18421</v>
      </c>
      <c r="C2698" s="597" t="s">
        <v>18330</v>
      </c>
      <c r="D2698" s="597" t="s">
        <v>17557</v>
      </c>
    </row>
    <row r="2699" spans="1:4">
      <c r="A2699" s="597" t="s">
        <v>20212</v>
      </c>
      <c r="B2699" s="597" t="s">
        <v>18421</v>
      </c>
      <c r="C2699" s="597" t="s">
        <v>18423</v>
      </c>
      <c r="D2699" s="597" t="s">
        <v>9310</v>
      </c>
    </row>
    <row r="2700" spans="1:4">
      <c r="A2700" s="597" t="s">
        <v>20213</v>
      </c>
      <c r="B2700" s="597" t="s">
        <v>18421</v>
      </c>
      <c r="C2700" s="597" t="s">
        <v>16294</v>
      </c>
      <c r="D2700" s="597" t="s">
        <v>18457</v>
      </c>
    </row>
    <row r="2701" spans="1:4">
      <c r="A2701" s="597" t="s">
        <v>20214</v>
      </c>
      <c r="B2701" s="597" t="s">
        <v>18421</v>
      </c>
      <c r="C2701" s="597" t="s">
        <v>16294</v>
      </c>
      <c r="D2701" s="597" t="s">
        <v>4498</v>
      </c>
    </row>
    <row r="2702" spans="1:4">
      <c r="A2702" s="597" t="s">
        <v>20216</v>
      </c>
      <c r="B2702" s="597" t="s">
        <v>18421</v>
      </c>
      <c r="C2702" s="597" t="s">
        <v>16294</v>
      </c>
      <c r="D2702" s="597" t="s">
        <v>4498</v>
      </c>
    </row>
    <row r="2703" spans="1:4">
      <c r="A2703" s="597" t="s">
        <v>10308</v>
      </c>
      <c r="B2703" s="597" t="s">
        <v>18421</v>
      </c>
      <c r="C2703" s="597" t="s">
        <v>18423</v>
      </c>
      <c r="D2703" s="597" t="s">
        <v>18424</v>
      </c>
    </row>
    <row r="2704" spans="1:4">
      <c r="A2704" s="597" t="s">
        <v>9760</v>
      </c>
      <c r="B2704" s="597" t="s">
        <v>18421</v>
      </c>
      <c r="C2704" s="597" t="s">
        <v>3994</v>
      </c>
      <c r="D2704" s="597" t="s">
        <v>10414</v>
      </c>
    </row>
    <row r="2705" spans="1:4">
      <c r="A2705" s="597" t="s">
        <v>1052</v>
      </c>
      <c r="B2705" s="597" t="s">
        <v>18421</v>
      </c>
      <c r="C2705" s="597" t="s">
        <v>16294</v>
      </c>
      <c r="D2705" s="597" t="s">
        <v>13132</v>
      </c>
    </row>
    <row r="2706" spans="1:4">
      <c r="A2706" s="597" t="s">
        <v>15484</v>
      </c>
      <c r="B2706" s="597" t="s">
        <v>18421</v>
      </c>
      <c r="C2706" s="597" t="s">
        <v>18436</v>
      </c>
      <c r="D2706" s="597" t="s">
        <v>3956</v>
      </c>
    </row>
    <row r="2707" spans="1:4">
      <c r="A2707" s="597" t="s">
        <v>20217</v>
      </c>
      <c r="B2707" s="597" t="s">
        <v>18421</v>
      </c>
      <c r="C2707" s="597" t="s">
        <v>16294</v>
      </c>
      <c r="D2707" s="597" t="s">
        <v>18433</v>
      </c>
    </row>
    <row r="2708" spans="1:4">
      <c r="A2708" s="597" t="s">
        <v>20218</v>
      </c>
      <c r="B2708" s="597" t="s">
        <v>18421</v>
      </c>
      <c r="C2708" s="597" t="s">
        <v>9767</v>
      </c>
      <c r="D2708" s="597" t="s">
        <v>12866</v>
      </c>
    </row>
    <row r="2709" spans="1:4">
      <c r="A2709" s="597" t="s">
        <v>258</v>
      </c>
      <c r="B2709" s="597" t="s">
        <v>18421</v>
      </c>
      <c r="C2709" s="597" t="s">
        <v>9767</v>
      </c>
      <c r="D2709" s="597" t="s">
        <v>12662</v>
      </c>
    </row>
    <row r="2710" spans="1:4">
      <c r="A2710" s="597" t="s">
        <v>8508</v>
      </c>
      <c r="B2710" s="597" t="s">
        <v>18421</v>
      </c>
      <c r="C2710" s="597" t="s">
        <v>18436</v>
      </c>
      <c r="D2710" s="597" t="s">
        <v>3956</v>
      </c>
    </row>
    <row r="2711" spans="1:4">
      <c r="A2711" s="597" t="s">
        <v>14900</v>
      </c>
      <c r="B2711" s="597" t="s">
        <v>18421</v>
      </c>
      <c r="C2711" s="597" t="s">
        <v>3994</v>
      </c>
      <c r="D2711" s="597" t="s">
        <v>16342</v>
      </c>
    </row>
    <row r="2712" spans="1:4">
      <c r="A2712" s="597" t="s">
        <v>20219</v>
      </c>
      <c r="B2712" s="597" t="s">
        <v>18421</v>
      </c>
      <c r="C2712" s="597" t="s">
        <v>9767</v>
      </c>
      <c r="D2712" s="597" t="s">
        <v>10414</v>
      </c>
    </row>
    <row r="2713" spans="1:4">
      <c r="A2713" s="597" t="s">
        <v>20220</v>
      </c>
      <c r="B2713" s="597" t="s">
        <v>18421</v>
      </c>
      <c r="C2713" s="597" t="s">
        <v>18426</v>
      </c>
      <c r="D2713" s="597" t="s">
        <v>10414</v>
      </c>
    </row>
    <row r="2714" spans="1:4">
      <c r="A2714" s="597" t="s">
        <v>20221</v>
      </c>
      <c r="B2714" s="597" t="s">
        <v>18421</v>
      </c>
      <c r="C2714" s="597" t="s">
        <v>18436</v>
      </c>
      <c r="D2714" s="597" t="s">
        <v>3956</v>
      </c>
    </row>
    <row r="2715" spans="1:4">
      <c r="A2715" s="597" t="s">
        <v>7578</v>
      </c>
      <c r="B2715" s="597" t="s">
        <v>18421</v>
      </c>
      <c r="C2715" s="597" t="s">
        <v>16294</v>
      </c>
      <c r="D2715" s="597" t="s">
        <v>18433</v>
      </c>
    </row>
    <row r="2716" spans="1:4">
      <c r="A2716" s="597" t="s">
        <v>20222</v>
      </c>
      <c r="B2716" s="597" t="s">
        <v>18421</v>
      </c>
      <c r="C2716" s="597" t="s">
        <v>18436</v>
      </c>
      <c r="D2716" s="597" t="s">
        <v>18725</v>
      </c>
    </row>
    <row r="2717" spans="1:4">
      <c r="A2717" s="597" t="s">
        <v>11155</v>
      </c>
      <c r="B2717" s="597" t="s">
        <v>18421</v>
      </c>
      <c r="C2717" s="597" t="s">
        <v>16294</v>
      </c>
      <c r="D2717" s="597" t="s">
        <v>4498</v>
      </c>
    </row>
    <row r="2718" spans="1:4">
      <c r="A2718" s="597" t="s">
        <v>12545</v>
      </c>
      <c r="B2718" s="597" t="s">
        <v>18421</v>
      </c>
      <c r="C2718" s="597" t="s">
        <v>18436</v>
      </c>
      <c r="D2718" s="597" t="s">
        <v>14531</v>
      </c>
    </row>
    <row r="2719" spans="1:4">
      <c r="A2719" s="597" t="s">
        <v>5566</v>
      </c>
      <c r="B2719" s="597" t="s">
        <v>18421</v>
      </c>
      <c r="C2719" s="597" t="s">
        <v>3994</v>
      </c>
      <c r="D2719" s="597" t="s">
        <v>16342</v>
      </c>
    </row>
    <row r="2720" spans="1:4">
      <c r="A2720" s="597" t="s">
        <v>20223</v>
      </c>
      <c r="B2720" s="597" t="s">
        <v>18421</v>
      </c>
      <c r="C2720" s="597" t="s">
        <v>9767</v>
      </c>
      <c r="D2720" s="597" t="s">
        <v>12662</v>
      </c>
    </row>
    <row r="2721" spans="1:4">
      <c r="A2721" s="597" t="s">
        <v>6983</v>
      </c>
      <c r="B2721" s="597" t="s">
        <v>18421</v>
      </c>
      <c r="C2721" s="597" t="s">
        <v>16294</v>
      </c>
      <c r="D2721" s="597" t="s">
        <v>10414</v>
      </c>
    </row>
    <row r="2722" spans="1:4">
      <c r="A2722" s="597" t="s">
        <v>8158</v>
      </c>
      <c r="B2722" s="597" t="s">
        <v>18421</v>
      </c>
      <c r="C2722" s="597" t="s">
        <v>16294</v>
      </c>
      <c r="D2722" s="597" t="s">
        <v>10414</v>
      </c>
    </row>
    <row r="2723" spans="1:4">
      <c r="A2723" s="597" t="s">
        <v>20224</v>
      </c>
      <c r="B2723" s="597" t="s">
        <v>18421</v>
      </c>
      <c r="C2723" s="597" t="s">
        <v>18436</v>
      </c>
      <c r="D2723" s="597" t="s">
        <v>14531</v>
      </c>
    </row>
    <row r="2724" spans="1:4">
      <c r="A2724" s="597" t="s">
        <v>20225</v>
      </c>
      <c r="B2724" s="597" t="s">
        <v>18421</v>
      </c>
      <c r="C2724" s="597" t="s">
        <v>18436</v>
      </c>
      <c r="D2724" s="597" t="s">
        <v>3956</v>
      </c>
    </row>
    <row r="2725" spans="1:4">
      <c r="A2725" s="597" t="s">
        <v>20227</v>
      </c>
      <c r="B2725" s="597" t="s">
        <v>18421</v>
      </c>
      <c r="C2725" s="597" t="s">
        <v>16294</v>
      </c>
      <c r="D2725" s="597" t="s">
        <v>10414</v>
      </c>
    </row>
    <row r="2726" spans="1:4">
      <c r="A2726" s="597" t="s">
        <v>20228</v>
      </c>
      <c r="B2726" s="597" t="s">
        <v>18421</v>
      </c>
      <c r="C2726" s="597" t="s">
        <v>18426</v>
      </c>
      <c r="D2726" s="597" t="s">
        <v>12763</v>
      </c>
    </row>
    <row r="2727" spans="1:4">
      <c r="A2727" s="597" t="s">
        <v>20229</v>
      </c>
      <c r="B2727" s="597" t="s">
        <v>18421</v>
      </c>
      <c r="C2727" s="597" t="s">
        <v>18330</v>
      </c>
      <c r="D2727" s="597" t="s">
        <v>2104</v>
      </c>
    </row>
    <row r="2728" spans="1:4">
      <c r="A2728" s="597" t="s">
        <v>17398</v>
      </c>
      <c r="B2728" s="597" t="s">
        <v>18421</v>
      </c>
      <c r="C2728" s="597" t="s">
        <v>9767</v>
      </c>
      <c r="D2728" s="597" t="s">
        <v>15267</v>
      </c>
    </row>
    <row r="2729" spans="1:4">
      <c r="A2729" s="597" t="s">
        <v>7407</v>
      </c>
      <c r="B2729" s="597" t="s">
        <v>18421</v>
      </c>
      <c r="C2729" s="597" t="s">
        <v>9767</v>
      </c>
      <c r="D2729" s="597" t="s">
        <v>10414</v>
      </c>
    </row>
    <row r="2730" spans="1:4">
      <c r="A2730" s="597" t="s">
        <v>575</v>
      </c>
      <c r="B2730" s="597" t="s">
        <v>18421</v>
      </c>
      <c r="C2730" s="597" t="s">
        <v>9767</v>
      </c>
      <c r="D2730" s="597" t="s">
        <v>4430</v>
      </c>
    </row>
    <row r="2731" spans="1:4">
      <c r="A2731" s="597" t="s">
        <v>7949</v>
      </c>
      <c r="B2731" s="597" t="s">
        <v>18421</v>
      </c>
      <c r="C2731" s="597" t="s">
        <v>17013</v>
      </c>
      <c r="D2731" s="597" t="s">
        <v>18447</v>
      </c>
    </row>
    <row r="2732" spans="1:4">
      <c r="A2732" s="597" t="s">
        <v>14879</v>
      </c>
      <c r="B2732" s="597" t="s">
        <v>18421</v>
      </c>
      <c r="C2732" s="597" t="s">
        <v>18436</v>
      </c>
      <c r="D2732" s="597" t="s">
        <v>3956</v>
      </c>
    </row>
    <row r="2733" spans="1:4">
      <c r="A2733" s="597" t="s">
        <v>20230</v>
      </c>
      <c r="B2733" s="597" t="s">
        <v>18421</v>
      </c>
      <c r="C2733" s="597" t="s">
        <v>18426</v>
      </c>
      <c r="D2733" s="597" t="s">
        <v>12763</v>
      </c>
    </row>
    <row r="2734" spans="1:4">
      <c r="A2734" s="597" t="s">
        <v>20232</v>
      </c>
      <c r="B2734" s="597" t="s">
        <v>18421</v>
      </c>
      <c r="C2734" s="597" t="s">
        <v>9767</v>
      </c>
      <c r="D2734" s="597" t="s">
        <v>4430</v>
      </c>
    </row>
    <row r="2735" spans="1:4">
      <c r="A2735" s="597" t="s">
        <v>1988</v>
      </c>
      <c r="B2735" s="597" t="s">
        <v>18421</v>
      </c>
      <c r="C2735" s="597" t="s">
        <v>16294</v>
      </c>
      <c r="D2735" s="597" t="s">
        <v>6382</v>
      </c>
    </row>
    <row r="2736" spans="1:4">
      <c r="A2736" s="597" t="s">
        <v>20233</v>
      </c>
      <c r="B2736" s="597" t="s">
        <v>18421</v>
      </c>
      <c r="C2736" s="597" t="s">
        <v>18436</v>
      </c>
      <c r="D2736" s="597" t="s">
        <v>3956</v>
      </c>
    </row>
    <row r="2737" spans="1:4">
      <c r="A2737" s="597" t="s">
        <v>20234</v>
      </c>
      <c r="B2737" s="597" t="s">
        <v>18421</v>
      </c>
      <c r="C2737" s="597" t="s">
        <v>8754</v>
      </c>
      <c r="D2737" s="597" t="s">
        <v>10414</v>
      </c>
    </row>
    <row r="2738" spans="1:4">
      <c r="A2738" s="597" t="s">
        <v>20235</v>
      </c>
      <c r="B2738" s="597" t="s">
        <v>18421</v>
      </c>
      <c r="C2738" s="597" t="s">
        <v>3994</v>
      </c>
      <c r="D2738" s="597" t="s">
        <v>16342</v>
      </c>
    </row>
    <row r="2739" spans="1:4">
      <c r="A2739" s="597" t="s">
        <v>20236</v>
      </c>
      <c r="B2739" s="597" t="s">
        <v>18421</v>
      </c>
      <c r="C2739" s="597" t="s">
        <v>16294</v>
      </c>
      <c r="D2739" s="597" t="s">
        <v>4498</v>
      </c>
    </row>
    <row r="2740" spans="1:4">
      <c r="A2740" s="597" t="s">
        <v>20238</v>
      </c>
      <c r="B2740" s="597" t="s">
        <v>18421</v>
      </c>
      <c r="C2740" s="597" t="s">
        <v>18330</v>
      </c>
      <c r="D2740" s="597" t="s">
        <v>18450</v>
      </c>
    </row>
    <row r="2741" spans="1:4">
      <c r="A2741" s="597" t="s">
        <v>20239</v>
      </c>
      <c r="B2741" s="597" t="s">
        <v>18421</v>
      </c>
      <c r="C2741" s="597" t="s">
        <v>3994</v>
      </c>
      <c r="D2741" s="597" t="s">
        <v>16342</v>
      </c>
    </row>
    <row r="2742" spans="1:4">
      <c r="A2742" s="597" t="s">
        <v>15517</v>
      </c>
      <c r="B2742" s="597" t="s">
        <v>18421</v>
      </c>
      <c r="C2742" s="597" t="s">
        <v>12016</v>
      </c>
      <c r="D2742" s="597" t="s">
        <v>16776</v>
      </c>
    </row>
    <row r="2743" spans="1:4">
      <c r="A2743" s="597" t="s">
        <v>20240</v>
      </c>
      <c r="B2743" s="597" t="s">
        <v>18421</v>
      </c>
      <c r="C2743" s="597" t="s">
        <v>9767</v>
      </c>
      <c r="D2743" s="597" t="s">
        <v>15267</v>
      </c>
    </row>
    <row r="2744" spans="1:4">
      <c r="A2744" s="597" t="s">
        <v>20241</v>
      </c>
      <c r="B2744" s="597" t="s">
        <v>18421</v>
      </c>
      <c r="C2744" s="597" t="s">
        <v>16294</v>
      </c>
      <c r="D2744" s="597" t="s">
        <v>13132</v>
      </c>
    </row>
    <row r="2745" spans="1:4">
      <c r="A2745" s="597" t="s">
        <v>20242</v>
      </c>
      <c r="B2745" s="597" t="s">
        <v>18421</v>
      </c>
      <c r="C2745" s="597" t="s">
        <v>18426</v>
      </c>
      <c r="D2745" s="597" t="s">
        <v>12763</v>
      </c>
    </row>
    <row r="2746" spans="1:4">
      <c r="A2746" s="597" t="s">
        <v>20243</v>
      </c>
      <c r="B2746" s="597" t="s">
        <v>18421</v>
      </c>
      <c r="C2746" s="597" t="s">
        <v>3994</v>
      </c>
      <c r="D2746" s="597" t="s">
        <v>10414</v>
      </c>
    </row>
    <row r="2747" spans="1:4">
      <c r="A2747" s="597" t="s">
        <v>3958</v>
      </c>
      <c r="B2747" s="597" t="s">
        <v>18421</v>
      </c>
      <c r="C2747" s="597" t="s">
        <v>11794</v>
      </c>
      <c r="D2747" s="597" t="s">
        <v>11796</v>
      </c>
    </row>
    <row r="2748" spans="1:4">
      <c r="A2748" s="597" t="s">
        <v>20244</v>
      </c>
      <c r="B2748" s="597" t="s">
        <v>18421</v>
      </c>
      <c r="C2748" s="597" t="s">
        <v>16294</v>
      </c>
      <c r="D2748" s="597" t="s">
        <v>13132</v>
      </c>
    </row>
    <row r="2749" spans="1:4">
      <c r="A2749" s="597" t="s">
        <v>20245</v>
      </c>
      <c r="B2749" s="597" t="s">
        <v>18421</v>
      </c>
      <c r="C2749" s="597" t="s">
        <v>9767</v>
      </c>
      <c r="D2749" s="597" t="s">
        <v>12662</v>
      </c>
    </row>
    <row r="2750" spans="1:4">
      <c r="A2750" s="597" t="s">
        <v>20246</v>
      </c>
      <c r="B2750" s="597" t="s">
        <v>18421</v>
      </c>
      <c r="C2750" s="597" t="s">
        <v>18436</v>
      </c>
      <c r="D2750" s="597" t="s">
        <v>3956</v>
      </c>
    </row>
    <row r="2751" spans="1:4">
      <c r="A2751" s="597" t="s">
        <v>11918</v>
      </c>
      <c r="B2751" s="597" t="s">
        <v>18421</v>
      </c>
      <c r="C2751" s="597" t="s">
        <v>11794</v>
      </c>
      <c r="D2751" s="597" t="s">
        <v>11796</v>
      </c>
    </row>
    <row r="2752" spans="1:4">
      <c r="A2752" s="597" t="s">
        <v>12916</v>
      </c>
      <c r="B2752" s="597" t="s">
        <v>18421</v>
      </c>
      <c r="C2752" s="597" t="s">
        <v>18426</v>
      </c>
      <c r="D2752" s="597" t="s">
        <v>12763</v>
      </c>
    </row>
    <row r="2753" spans="1:4">
      <c r="A2753" s="597" t="s">
        <v>20247</v>
      </c>
      <c r="B2753" s="597" t="s">
        <v>18421</v>
      </c>
      <c r="C2753" s="597" t="s">
        <v>16294</v>
      </c>
      <c r="D2753" s="597" t="s">
        <v>13132</v>
      </c>
    </row>
    <row r="2754" spans="1:4">
      <c r="A2754" s="597" t="s">
        <v>20248</v>
      </c>
      <c r="B2754" s="597" t="s">
        <v>18421</v>
      </c>
      <c r="C2754" s="597" t="s">
        <v>16294</v>
      </c>
      <c r="D2754" s="597" t="s">
        <v>13132</v>
      </c>
    </row>
    <row r="2755" spans="1:4">
      <c r="A2755" s="597" t="s">
        <v>20249</v>
      </c>
      <c r="B2755" s="597" t="s">
        <v>18421</v>
      </c>
      <c r="C2755" s="597" t="s">
        <v>9767</v>
      </c>
      <c r="D2755" s="597" t="s">
        <v>12662</v>
      </c>
    </row>
    <row r="2756" spans="1:4">
      <c r="A2756" s="597" t="s">
        <v>20250</v>
      </c>
      <c r="B2756" s="597" t="s">
        <v>18421</v>
      </c>
      <c r="C2756" s="597" t="s">
        <v>18426</v>
      </c>
      <c r="D2756" s="597" t="s">
        <v>12763</v>
      </c>
    </row>
    <row r="2757" spans="1:4">
      <c r="A2757" s="597" t="s">
        <v>16887</v>
      </c>
      <c r="B2757" s="597" t="s">
        <v>18421</v>
      </c>
      <c r="C2757" s="597" t="s">
        <v>18436</v>
      </c>
      <c r="D2757" s="597" t="s">
        <v>14531</v>
      </c>
    </row>
    <row r="2758" spans="1:4">
      <c r="A2758" s="597" t="s">
        <v>20251</v>
      </c>
      <c r="B2758" s="597" t="s">
        <v>18421</v>
      </c>
      <c r="C2758" s="597" t="s">
        <v>8086</v>
      </c>
      <c r="D2758" s="597" t="s">
        <v>18466</v>
      </c>
    </row>
    <row r="2759" spans="1:4">
      <c r="A2759" s="597" t="s">
        <v>17225</v>
      </c>
      <c r="B2759" s="597" t="s">
        <v>18421</v>
      </c>
      <c r="C2759" s="597" t="s">
        <v>18423</v>
      </c>
      <c r="D2759" s="597" t="s">
        <v>18424</v>
      </c>
    </row>
    <row r="2760" spans="1:4">
      <c r="A2760" s="597" t="s">
        <v>20252</v>
      </c>
      <c r="B2760" s="597" t="s">
        <v>18421</v>
      </c>
      <c r="C2760" s="597" t="s">
        <v>18436</v>
      </c>
      <c r="D2760" s="597" t="s">
        <v>18725</v>
      </c>
    </row>
    <row r="2761" spans="1:4">
      <c r="A2761" s="597" t="s">
        <v>19279</v>
      </c>
      <c r="B2761" s="597" t="s">
        <v>18421</v>
      </c>
      <c r="C2761" s="597" t="s">
        <v>18330</v>
      </c>
      <c r="D2761" s="597" t="s">
        <v>10414</v>
      </c>
    </row>
    <row r="2762" spans="1:4">
      <c r="A2762" s="597" t="s">
        <v>17424</v>
      </c>
      <c r="B2762" s="597" t="s">
        <v>18421</v>
      </c>
      <c r="C2762" s="597" t="s">
        <v>16294</v>
      </c>
      <c r="D2762" s="597" t="s">
        <v>14674</v>
      </c>
    </row>
    <row r="2763" spans="1:4">
      <c r="A2763" s="597" t="s">
        <v>18183</v>
      </c>
      <c r="B2763" s="597" t="s">
        <v>18421</v>
      </c>
      <c r="C2763" s="597" t="s">
        <v>3994</v>
      </c>
      <c r="D2763" s="597" t="s">
        <v>15858</v>
      </c>
    </row>
    <row r="2764" spans="1:4">
      <c r="A2764" s="597" t="s">
        <v>20254</v>
      </c>
      <c r="B2764" s="597" t="s">
        <v>18421</v>
      </c>
      <c r="C2764" s="597" t="s">
        <v>18426</v>
      </c>
      <c r="D2764" s="597" t="s">
        <v>12763</v>
      </c>
    </row>
    <row r="2765" spans="1:4">
      <c r="A2765" s="597" t="s">
        <v>11513</v>
      </c>
      <c r="B2765" s="597" t="s">
        <v>18421</v>
      </c>
      <c r="C2765" s="597" t="s">
        <v>8086</v>
      </c>
      <c r="D2765" s="597" t="s">
        <v>18466</v>
      </c>
    </row>
    <row r="2766" spans="1:4">
      <c r="A2766" s="597" t="s">
        <v>20255</v>
      </c>
      <c r="B2766" s="597" t="s">
        <v>18421</v>
      </c>
      <c r="C2766" s="597" t="s">
        <v>18436</v>
      </c>
      <c r="D2766" s="597" t="s">
        <v>14531</v>
      </c>
    </row>
    <row r="2767" spans="1:4">
      <c r="A2767" s="597" t="s">
        <v>10142</v>
      </c>
      <c r="B2767" s="597" t="s">
        <v>18421</v>
      </c>
      <c r="C2767" s="597" t="s">
        <v>18330</v>
      </c>
      <c r="D2767" s="597" t="s">
        <v>18450</v>
      </c>
    </row>
    <row r="2768" spans="1:4">
      <c r="A2768" s="597" t="s">
        <v>14737</v>
      </c>
      <c r="B2768" s="597" t="s">
        <v>18421</v>
      </c>
      <c r="C2768" s="597" t="s">
        <v>16294</v>
      </c>
      <c r="D2768" s="597" t="s">
        <v>4498</v>
      </c>
    </row>
    <row r="2769" spans="1:4">
      <c r="A2769" s="597" t="s">
        <v>20256</v>
      </c>
      <c r="B2769" s="597" t="s">
        <v>18421</v>
      </c>
      <c r="C2769" s="597" t="s">
        <v>16294</v>
      </c>
      <c r="D2769" s="597" t="s">
        <v>18433</v>
      </c>
    </row>
    <row r="2770" spans="1:4">
      <c r="A2770" s="597" t="s">
        <v>20257</v>
      </c>
      <c r="B2770" s="597" t="s">
        <v>18421</v>
      </c>
      <c r="C2770" s="597" t="s">
        <v>18426</v>
      </c>
      <c r="D2770" s="597" t="s">
        <v>12763</v>
      </c>
    </row>
    <row r="2771" spans="1:4">
      <c r="A2771" s="597" t="s">
        <v>20258</v>
      </c>
      <c r="B2771" s="597" t="s">
        <v>18421</v>
      </c>
      <c r="C2771" s="597" t="s">
        <v>9767</v>
      </c>
      <c r="D2771" s="597" t="s">
        <v>18439</v>
      </c>
    </row>
    <row r="2772" spans="1:4">
      <c r="A2772" s="597" t="s">
        <v>17644</v>
      </c>
      <c r="B2772" s="597" t="s">
        <v>18421</v>
      </c>
      <c r="C2772" s="597" t="s">
        <v>16294</v>
      </c>
      <c r="D2772" s="597" t="s">
        <v>13132</v>
      </c>
    </row>
    <row r="2773" spans="1:4">
      <c r="A2773" s="597" t="s">
        <v>14303</v>
      </c>
      <c r="B2773" s="597" t="s">
        <v>18421</v>
      </c>
      <c r="C2773" s="597" t="s">
        <v>16294</v>
      </c>
      <c r="D2773" s="597" t="s">
        <v>18457</v>
      </c>
    </row>
    <row r="2774" spans="1:4">
      <c r="A2774" s="597" t="s">
        <v>20259</v>
      </c>
      <c r="B2774" s="597" t="s">
        <v>18421</v>
      </c>
      <c r="C2774" s="597" t="s">
        <v>16294</v>
      </c>
      <c r="D2774" s="597" t="s">
        <v>4498</v>
      </c>
    </row>
    <row r="2775" spans="1:4">
      <c r="A2775" s="597" t="s">
        <v>7764</v>
      </c>
      <c r="B2775" s="597" t="s">
        <v>18421</v>
      </c>
      <c r="C2775" s="597" t="s">
        <v>16294</v>
      </c>
      <c r="D2775" s="597" t="s">
        <v>18457</v>
      </c>
    </row>
    <row r="2776" spans="1:4">
      <c r="A2776" s="597" t="s">
        <v>20260</v>
      </c>
      <c r="B2776" s="597" t="s">
        <v>18421</v>
      </c>
      <c r="C2776" s="597" t="s">
        <v>18436</v>
      </c>
      <c r="D2776" s="597" t="s">
        <v>10210</v>
      </c>
    </row>
    <row r="2777" spans="1:4">
      <c r="A2777" s="597" t="s">
        <v>20261</v>
      </c>
      <c r="B2777" s="597" t="s">
        <v>18421</v>
      </c>
      <c r="C2777" s="597" t="s">
        <v>18426</v>
      </c>
      <c r="D2777" s="597" t="s">
        <v>12763</v>
      </c>
    </row>
    <row r="2778" spans="1:4">
      <c r="A2778" s="597" t="s">
        <v>339</v>
      </c>
      <c r="B2778" s="597" t="s">
        <v>3904</v>
      </c>
      <c r="C2778" s="597" t="s">
        <v>3994</v>
      </c>
      <c r="D2778" s="597" t="s">
        <v>16342</v>
      </c>
    </row>
    <row r="2779" spans="1:4">
      <c r="A2779" s="597" t="s">
        <v>4418</v>
      </c>
      <c r="B2779" s="597" t="s">
        <v>18421</v>
      </c>
      <c r="C2779" s="597" t="s">
        <v>16294</v>
      </c>
      <c r="D2779" s="597" t="s">
        <v>4498</v>
      </c>
    </row>
    <row r="2780" spans="1:4">
      <c r="A2780" s="597" t="s">
        <v>11935</v>
      </c>
      <c r="B2780" s="597" t="s">
        <v>18421</v>
      </c>
      <c r="C2780" s="597" t="s">
        <v>9767</v>
      </c>
      <c r="D2780" s="597" t="s">
        <v>12662</v>
      </c>
    </row>
    <row r="2781" spans="1:4">
      <c r="A2781" s="597" t="s">
        <v>20262</v>
      </c>
      <c r="B2781" s="597" t="s">
        <v>18421</v>
      </c>
      <c r="C2781" s="597" t="s">
        <v>18436</v>
      </c>
      <c r="D2781" s="597" t="s">
        <v>10210</v>
      </c>
    </row>
    <row r="2782" spans="1:4">
      <c r="A2782" s="597" t="s">
        <v>9302</v>
      </c>
      <c r="B2782" s="597" t="s">
        <v>18421</v>
      </c>
      <c r="C2782" s="597" t="s">
        <v>12016</v>
      </c>
      <c r="D2782" s="597" t="s">
        <v>10414</v>
      </c>
    </row>
    <row r="2783" spans="1:4">
      <c r="A2783" s="597" t="s">
        <v>17698</v>
      </c>
      <c r="B2783" s="597" t="s">
        <v>18421</v>
      </c>
      <c r="C2783" s="597" t="s">
        <v>9767</v>
      </c>
      <c r="D2783" s="597" t="s">
        <v>12662</v>
      </c>
    </row>
    <row r="2784" spans="1:4">
      <c r="A2784" s="597" t="s">
        <v>20263</v>
      </c>
      <c r="B2784" s="597" t="s">
        <v>18421</v>
      </c>
      <c r="C2784" s="597" t="s">
        <v>9767</v>
      </c>
      <c r="D2784" s="597" t="s">
        <v>15267</v>
      </c>
    </row>
    <row r="2785" spans="1:4">
      <c r="A2785" s="597" t="s">
        <v>20264</v>
      </c>
      <c r="B2785" s="597" t="s">
        <v>18421</v>
      </c>
      <c r="C2785" s="597" t="s">
        <v>12016</v>
      </c>
      <c r="D2785" s="597" t="s">
        <v>10414</v>
      </c>
    </row>
    <row r="2786" spans="1:4">
      <c r="A2786" s="597" t="s">
        <v>20265</v>
      </c>
      <c r="B2786" s="597" t="s">
        <v>18421</v>
      </c>
      <c r="C2786" s="597" t="s">
        <v>16294</v>
      </c>
      <c r="D2786" s="597" t="s">
        <v>6387</v>
      </c>
    </row>
    <row r="2787" spans="1:4">
      <c r="A2787" s="597" t="s">
        <v>20266</v>
      </c>
      <c r="B2787" s="597" t="s">
        <v>18421</v>
      </c>
      <c r="C2787" s="597" t="s">
        <v>9767</v>
      </c>
      <c r="D2787" s="597" t="s">
        <v>18439</v>
      </c>
    </row>
    <row r="2788" spans="1:4">
      <c r="A2788" s="597" t="s">
        <v>1750</v>
      </c>
      <c r="B2788" s="597" t="s">
        <v>18421</v>
      </c>
      <c r="C2788" s="597" t="s">
        <v>16294</v>
      </c>
      <c r="D2788" s="597" t="s">
        <v>18457</v>
      </c>
    </row>
    <row r="2789" spans="1:4">
      <c r="A2789" s="597" t="s">
        <v>20269</v>
      </c>
      <c r="B2789" s="597" t="s">
        <v>18421</v>
      </c>
      <c r="C2789" s="597" t="s">
        <v>16294</v>
      </c>
      <c r="D2789" s="597" t="s">
        <v>18457</v>
      </c>
    </row>
    <row r="2790" spans="1:4">
      <c r="A2790" s="597" t="s">
        <v>4441</v>
      </c>
      <c r="B2790" s="597" t="s">
        <v>18421</v>
      </c>
      <c r="C2790" s="597" t="s">
        <v>17013</v>
      </c>
      <c r="D2790" s="597" t="s">
        <v>18447</v>
      </c>
    </row>
    <row r="2791" spans="1:4">
      <c r="A2791" s="597" t="s">
        <v>7796</v>
      </c>
      <c r="B2791" s="597" t="s">
        <v>18421</v>
      </c>
      <c r="C2791" s="597" t="s">
        <v>18436</v>
      </c>
      <c r="D2791" s="597" t="s">
        <v>10210</v>
      </c>
    </row>
    <row r="2792" spans="1:4">
      <c r="A2792" s="597" t="s">
        <v>20270</v>
      </c>
      <c r="B2792" s="597" t="s">
        <v>18421</v>
      </c>
      <c r="C2792" s="597" t="s">
        <v>18330</v>
      </c>
      <c r="D2792" s="597" t="s">
        <v>18450</v>
      </c>
    </row>
    <row r="2793" spans="1:4">
      <c r="A2793" s="597" t="s">
        <v>3943</v>
      </c>
      <c r="B2793" s="597" t="s">
        <v>18421</v>
      </c>
      <c r="C2793" s="597" t="s">
        <v>18436</v>
      </c>
      <c r="D2793" s="597" t="s">
        <v>7708</v>
      </c>
    </row>
    <row r="2794" spans="1:4">
      <c r="A2794" s="597" t="s">
        <v>19908</v>
      </c>
      <c r="B2794" s="597" t="s">
        <v>18421</v>
      </c>
      <c r="C2794" s="597" t="s">
        <v>9767</v>
      </c>
      <c r="D2794" s="597" t="s">
        <v>12662</v>
      </c>
    </row>
    <row r="2795" spans="1:4">
      <c r="A2795" s="597" t="s">
        <v>13234</v>
      </c>
      <c r="B2795" s="597" t="s">
        <v>18421</v>
      </c>
      <c r="C2795" s="597" t="s">
        <v>16294</v>
      </c>
      <c r="D2795" s="597" t="s">
        <v>18457</v>
      </c>
    </row>
    <row r="2796" spans="1:4">
      <c r="A2796" s="597" t="s">
        <v>5024</v>
      </c>
      <c r="B2796" s="597" t="s">
        <v>18421</v>
      </c>
      <c r="C2796" s="597" t="s">
        <v>18423</v>
      </c>
      <c r="D2796" s="597" t="s">
        <v>18136</v>
      </c>
    </row>
    <row r="2797" spans="1:4">
      <c r="A2797" s="597" t="s">
        <v>15078</v>
      </c>
      <c r="B2797" s="597" t="s">
        <v>18421</v>
      </c>
      <c r="C2797" s="597" t="s">
        <v>3994</v>
      </c>
      <c r="D2797" s="597" t="s">
        <v>10414</v>
      </c>
    </row>
    <row r="2798" spans="1:4">
      <c r="A2798" s="597" t="s">
        <v>20272</v>
      </c>
      <c r="B2798" s="597" t="s">
        <v>18421</v>
      </c>
      <c r="C2798" s="597" t="s">
        <v>18426</v>
      </c>
      <c r="D2798" s="597" t="s">
        <v>12763</v>
      </c>
    </row>
    <row r="2799" spans="1:4">
      <c r="A2799" s="597" t="s">
        <v>20273</v>
      </c>
      <c r="B2799" s="597" t="s">
        <v>18421</v>
      </c>
      <c r="C2799" s="597" t="s">
        <v>9767</v>
      </c>
      <c r="D2799" s="597" t="s">
        <v>12866</v>
      </c>
    </row>
    <row r="2800" spans="1:4">
      <c r="A2800" s="597" t="s">
        <v>20274</v>
      </c>
      <c r="B2800" s="597" t="s">
        <v>18421</v>
      </c>
      <c r="C2800" s="597" t="s">
        <v>16294</v>
      </c>
      <c r="D2800" s="597" t="s">
        <v>4498</v>
      </c>
    </row>
    <row r="2801" spans="1:4">
      <c r="A2801" s="597" t="s">
        <v>20275</v>
      </c>
      <c r="B2801" s="597" t="s">
        <v>18421</v>
      </c>
      <c r="C2801" s="597" t="s">
        <v>16294</v>
      </c>
      <c r="D2801" s="597" t="s">
        <v>6387</v>
      </c>
    </row>
    <row r="2802" spans="1:4">
      <c r="A2802" s="597" t="s">
        <v>14610</v>
      </c>
      <c r="B2802" s="597" t="s">
        <v>18421</v>
      </c>
      <c r="C2802" s="597" t="s">
        <v>18330</v>
      </c>
      <c r="D2802" s="597" t="s">
        <v>10414</v>
      </c>
    </row>
    <row r="2803" spans="1:4">
      <c r="A2803" s="597" t="s">
        <v>20276</v>
      </c>
      <c r="B2803" s="597" t="s">
        <v>18421</v>
      </c>
      <c r="C2803" s="597" t="s">
        <v>17013</v>
      </c>
      <c r="D2803" s="597" t="s">
        <v>18593</v>
      </c>
    </row>
    <row r="2804" spans="1:4">
      <c r="A2804" s="597" t="s">
        <v>20277</v>
      </c>
      <c r="B2804" s="597" t="s">
        <v>18421</v>
      </c>
      <c r="C2804" s="597" t="s">
        <v>3994</v>
      </c>
      <c r="D2804" s="597" t="s">
        <v>16442</v>
      </c>
    </row>
    <row r="2805" spans="1:4">
      <c r="A2805" s="597" t="s">
        <v>4725</v>
      </c>
      <c r="B2805" s="597" t="s">
        <v>18421</v>
      </c>
      <c r="C2805" s="597" t="s">
        <v>18436</v>
      </c>
      <c r="D2805" s="597" t="s">
        <v>18462</v>
      </c>
    </row>
    <row r="2806" spans="1:4">
      <c r="A2806" s="597" t="s">
        <v>724</v>
      </c>
      <c r="B2806" s="597" t="s">
        <v>18421</v>
      </c>
      <c r="C2806" s="597" t="s">
        <v>18436</v>
      </c>
      <c r="D2806" s="597" t="s">
        <v>7708</v>
      </c>
    </row>
    <row r="2807" spans="1:4">
      <c r="A2807" s="597" t="s">
        <v>8362</v>
      </c>
      <c r="B2807" s="597" t="s">
        <v>3904</v>
      </c>
      <c r="C2807" s="597" t="s">
        <v>3994</v>
      </c>
      <c r="D2807" s="597" t="s">
        <v>16342</v>
      </c>
    </row>
    <row r="2808" spans="1:4">
      <c r="A2808" s="597" t="s">
        <v>19102</v>
      </c>
      <c r="B2808" s="597" t="s">
        <v>3904</v>
      </c>
      <c r="C2808" s="597" t="s">
        <v>3994</v>
      </c>
      <c r="D2808" s="597" t="s">
        <v>16342</v>
      </c>
    </row>
    <row r="2809" spans="1:4">
      <c r="A2809" s="597" t="s">
        <v>20279</v>
      </c>
      <c r="B2809" s="597" t="s">
        <v>18421</v>
      </c>
      <c r="C2809" s="597" t="s">
        <v>8754</v>
      </c>
      <c r="D2809" s="597" t="s">
        <v>14207</v>
      </c>
    </row>
    <row r="2810" spans="1:4">
      <c r="A2810" s="597" t="s">
        <v>13556</v>
      </c>
      <c r="B2810" s="597" t="s">
        <v>18421</v>
      </c>
      <c r="C2810" s="597" t="s">
        <v>18436</v>
      </c>
      <c r="D2810" s="597" t="s">
        <v>7708</v>
      </c>
    </row>
    <row r="2811" spans="1:4">
      <c r="A2811" s="597" t="s">
        <v>20280</v>
      </c>
      <c r="B2811" s="597" t="s">
        <v>18421</v>
      </c>
      <c r="C2811" s="597" t="s">
        <v>8086</v>
      </c>
      <c r="D2811" s="597" t="s">
        <v>9618</v>
      </c>
    </row>
    <row r="2812" spans="1:4">
      <c r="A2812" s="597" t="s">
        <v>12189</v>
      </c>
      <c r="B2812" s="597" t="s">
        <v>18421</v>
      </c>
      <c r="C2812" s="597" t="s">
        <v>16294</v>
      </c>
      <c r="D2812" s="597" t="s">
        <v>18457</v>
      </c>
    </row>
    <row r="2813" spans="1:4">
      <c r="A2813" s="597" t="s">
        <v>20281</v>
      </c>
      <c r="B2813" s="597" t="s">
        <v>3904</v>
      </c>
      <c r="C2813" s="597" t="s">
        <v>9767</v>
      </c>
      <c r="D2813" s="597" t="s">
        <v>12662</v>
      </c>
    </row>
    <row r="2814" spans="1:4">
      <c r="A2814" s="597" t="s">
        <v>20282</v>
      </c>
      <c r="B2814" s="597" t="s">
        <v>18421</v>
      </c>
      <c r="C2814" s="597" t="s">
        <v>3994</v>
      </c>
      <c r="D2814" s="597" t="s">
        <v>10414</v>
      </c>
    </row>
    <row r="2815" spans="1:4">
      <c r="A2815" s="597" t="s">
        <v>20283</v>
      </c>
      <c r="B2815" s="597" t="s">
        <v>3904</v>
      </c>
      <c r="C2815" s="597" t="s">
        <v>9767</v>
      </c>
      <c r="D2815" s="597" t="s">
        <v>12662</v>
      </c>
    </row>
    <row r="2816" spans="1:4">
      <c r="A2816" s="597" t="s">
        <v>434</v>
      </c>
      <c r="B2816" s="597" t="s">
        <v>18421</v>
      </c>
      <c r="C2816" s="597" t="s">
        <v>3994</v>
      </c>
      <c r="D2816" s="597" t="s">
        <v>18538</v>
      </c>
    </row>
    <row r="2817" spans="1:4">
      <c r="A2817" s="597" t="s">
        <v>14453</v>
      </c>
      <c r="B2817" s="597" t="s">
        <v>18421</v>
      </c>
      <c r="C2817" s="597" t="s">
        <v>16294</v>
      </c>
      <c r="D2817" s="597" t="s">
        <v>4498</v>
      </c>
    </row>
    <row r="2818" spans="1:4">
      <c r="A2818" s="597" t="s">
        <v>14697</v>
      </c>
      <c r="B2818" s="597" t="s">
        <v>3904</v>
      </c>
      <c r="C2818" s="597" t="s">
        <v>9767</v>
      </c>
      <c r="D2818" s="597" t="s">
        <v>12662</v>
      </c>
    </row>
    <row r="2819" spans="1:4">
      <c r="A2819" s="597" t="s">
        <v>20285</v>
      </c>
      <c r="B2819" s="597" t="s">
        <v>18421</v>
      </c>
      <c r="C2819" s="597" t="s">
        <v>18426</v>
      </c>
      <c r="D2819" s="597" t="s">
        <v>12763</v>
      </c>
    </row>
    <row r="2820" spans="1:4">
      <c r="A2820" s="597" t="s">
        <v>20286</v>
      </c>
      <c r="B2820" s="597" t="s">
        <v>18421</v>
      </c>
      <c r="C2820" s="597" t="s">
        <v>3994</v>
      </c>
      <c r="D2820" s="597" t="s">
        <v>16342</v>
      </c>
    </row>
    <row r="2821" spans="1:4">
      <c r="A2821" s="597" t="s">
        <v>18473</v>
      </c>
      <c r="B2821" s="597" t="s">
        <v>18421</v>
      </c>
      <c r="C2821" s="597" t="s">
        <v>16294</v>
      </c>
      <c r="D2821" s="597" t="s">
        <v>18433</v>
      </c>
    </row>
    <row r="2822" spans="1:4">
      <c r="A2822" s="597" t="s">
        <v>20287</v>
      </c>
      <c r="B2822" s="597" t="s">
        <v>18421</v>
      </c>
      <c r="C2822" s="597" t="s">
        <v>16294</v>
      </c>
      <c r="D2822" s="597" t="s">
        <v>6387</v>
      </c>
    </row>
    <row r="2823" spans="1:4">
      <c r="A2823" s="597" t="s">
        <v>13985</v>
      </c>
      <c r="B2823" s="597" t="s">
        <v>18421</v>
      </c>
      <c r="C2823" s="597" t="s">
        <v>9767</v>
      </c>
      <c r="D2823" s="597" t="s">
        <v>12662</v>
      </c>
    </row>
    <row r="2824" spans="1:4">
      <c r="A2824" s="597" t="s">
        <v>20288</v>
      </c>
      <c r="B2824" s="597" t="s">
        <v>18421</v>
      </c>
      <c r="C2824" s="597" t="s">
        <v>8086</v>
      </c>
      <c r="D2824" s="597" t="s">
        <v>18466</v>
      </c>
    </row>
    <row r="2825" spans="1:4">
      <c r="A2825" s="597" t="s">
        <v>7220</v>
      </c>
      <c r="B2825" s="597" t="s">
        <v>18421</v>
      </c>
      <c r="C2825" s="597" t="s">
        <v>9767</v>
      </c>
      <c r="D2825" s="597" t="s">
        <v>4430</v>
      </c>
    </row>
    <row r="2826" spans="1:4">
      <c r="A2826" s="597" t="s">
        <v>20289</v>
      </c>
      <c r="B2826" s="597" t="s">
        <v>18421</v>
      </c>
      <c r="C2826" s="597" t="s">
        <v>16294</v>
      </c>
      <c r="D2826" s="597" t="s">
        <v>18433</v>
      </c>
    </row>
    <row r="2827" spans="1:4">
      <c r="A2827" s="597" t="s">
        <v>20291</v>
      </c>
      <c r="B2827" s="597" t="s">
        <v>18421</v>
      </c>
      <c r="C2827" s="597" t="s">
        <v>18436</v>
      </c>
      <c r="D2827" s="597" t="s">
        <v>3956</v>
      </c>
    </row>
    <row r="2828" spans="1:4">
      <c r="A2828" s="597" t="s">
        <v>20292</v>
      </c>
      <c r="B2828" s="597" t="s">
        <v>18421</v>
      </c>
      <c r="C2828" s="597" t="s">
        <v>18436</v>
      </c>
      <c r="D2828" s="597" t="s">
        <v>10210</v>
      </c>
    </row>
    <row r="2829" spans="1:4">
      <c r="A2829" s="597" t="s">
        <v>11426</v>
      </c>
      <c r="B2829" s="597" t="s">
        <v>18421</v>
      </c>
      <c r="C2829" s="597" t="s">
        <v>8086</v>
      </c>
      <c r="D2829" s="597" t="s">
        <v>18466</v>
      </c>
    </row>
    <row r="2830" spans="1:4">
      <c r="A2830" s="597" t="s">
        <v>20293</v>
      </c>
      <c r="B2830" s="597" t="s">
        <v>18421</v>
      </c>
      <c r="C2830" s="597" t="s">
        <v>9767</v>
      </c>
      <c r="D2830" s="597" t="s">
        <v>18471</v>
      </c>
    </row>
    <row r="2831" spans="1:4">
      <c r="A2831" s="597" t="s">
        <v>20294</v>
      </c>
      <c r="B2831" s="597" t="s">
        <v>18421</v>
      </c>
      <c r="C2831" s="597" t="s">
        <v>18436</v>
      </c>
      <c r="D2831" s="597" t="s">
        <v>10210</v>
      </c>
    </row>
    <row r="2832" spans="1:4">
      <c r="A2832" s="597" t="s">
        <v>20295</v>
      </c>
      <c r="B2832" s="597" t="s">
        <v>18421</v>
      </c>
      <c r="C2832" s="597" t="s">
        <v>16294</v>
      </c>
      <c r="D2832" s="597" t="s">
        <v>4498</v>
      </c>
    </row>
    <row r="2833" spans="1:4">
      <c r="A2833" s="597" t="s">
        <v>20296</v>
      </c>
      <c r="B2833" s="597" t="s">
        <v>18421</v>
      </c>
      <c r="C2833" s="597" t="s">
        <v>11794</v>
      </c>
      <c r="D2833" s="597" t="s">
        <v>10414</v>
      </c>
    </row>
    <row r="2834" spans="1:4">
      <c r="A2834" s="597" t="s">
        <v>20297</v>
      </c>
      <c r="B2834" s="597" t="s">
        <v>18421</v>
      </c>
      <c r="C2834" s="597" t="s">
        <v>16294</v>
      </c>
      <c r="D2834" s="597" t="s">
        <v>13132</v>
      </c>
    </row>
    <row r="2835" spans="1:4">
      <c r="A2835" s="597" t="s">
        <v>20299</v>
      </c>
      <c r="B2835" s="597" t="s">
        <v>18421</v>
      </c>
      <c r="C2835" s="597" t="s">
        <v>16294</v>
      </c>
      <c r="D2835" s="597" t="s">
        <v>18457</v>
      </c>
    </row>
    <row r="2836" spans="1:4">
      <c r="A2836" s="597" t="s">
        <v>4488</v>
      </c>
      <c r="B2836" s="597" t="s">
        <v>18421</v>
      </c>
      <c r="C2836" s="597" t="s">
        <v>9767</v>
      </c>
      <c r="D2836" s="597" t="s">
        <v>12662</v>
      </c>
    </row>
    <row r="2837" spans="1:4">
      <c r="A2837" s="597" t="s">
        <v>20301</v>
      </c>
      <c r="B2837" s="597" t="s">
        <v>18421</v>
      </c>
      <c r="C2837" s="597" t="s">
        <v>9767</v>
      </c>
      <c r="D2837" s="597" t="s">
        <v>12662</v>
      </c>
    </row>
    <row r="2838" spans="1:4">
      <c r="A2838" s="597" t="s">
        <v>8835</v>
      </c>
      <c r="B2838" s="597" t="s">
        <v>18421</v>
      </c>
      <c r="C2838" s="597" t="s">
        <v>8086</v>
      </c>
      <c r="D2838" s="597" t="s">
        <v>9618</v>
      </c>
    </row>
    <row r="2839" spans="1:4">
      <c r="A2839" s="597" t="s">
        <v>20302</v>
      </c>
      <c r="B2839" s="597" t="s">
        <v>18421</v>
      </c>
      <c r="C2839" s="597" t="s">
        <v>16294</v>
      </c>
      <c r="D2839" s="597" t="s">
        <v>18433</v>
      </c>
    </row>
    <row r="2840" spans="1:4">
      <c r="A2840" s="597" t="s">
        <v>20303</v>
      </c>
      <c r="B2840" s="597" t="s">
        <v>18421</v>
      </c>
      <c r="C2840" s="597" t="s">
        <v>3994</v>
      </c>
      <c r="D2840" s="597" t="s">
        <v>16342</v>
      </c>
    </row>
    <row r="2841" spans="1:4">
      <c r="A2841" s="597" t="s">
        <v>20304</v>
      </c>
      <c r="B2841" s="597" t="s">
        <v>18421</v>
      </c>
      <c r="C2841" s="597" t="s">
        <v>9767</v>
      </c>
      <c r="D2841" s="597" t="s">
        <v>15267</v>
      </c>
    </row>
    <row r="2842" spans="1:4">
      <c r="A2842" s="597" t="s">
        <v>20305</v>
      </c>
      <c r="B2842" s="597" t="s">
        <v>18421</v>
      </c>
      <c r="C2842" s="597" t="s">
        <v>16294</v>
      </c>
      <c r="D2842" s="597" t="s">
        <v>4498</v>
      </c>
    </row>
    <row r="2843" spans="1:4">
      <c r="A2843" s="597" t="s">
        <v>9629</v>
      </c>
      <c r="B2843" s="597" t="s">
        <v>18421</v>
      </c>
      <c r="C2843" s="597" t="s">
        <v>18426</v>
      </c>
      <c r="D2843" s="597" t="s">
        <v>12763</v>
      </c>
    </row>
    <row r="2844" spans="1:4">
      <c r="A2844" s="597" t="s">
        <v>8454</v>
      </c>
      <c r="B2844" s="597" t="s">
        <v>18421</v>
      </c>
      <c r="C2844" s="597" t="s">
        <v>16294</v>
      </c>
      <c r="D2844" s="597" t="s">
        <v>4498</v>
      </c>
    </row>
    <row r="2845" spans="1:4">
      <c r="A2845" s="597" t="s">
        <v>20306</v>
      </c>
      <c r="B2845" s="597" t="s">
        <v>3904</v>
      </c>
      <c r="C2845" s="597" t="s">
        <v>9767</v>
      </c>
      <c r="D2845" s="597" t="s">
        <v>12662</v>
      </c>
    </row>
    <row r="2846" spans="1:4">
      <c r="A2846" s="597" t="s">
        <v>20307</v>
      </c>
      <c r="B2846" s="597" t="s">
        <v>18421</v>
      </c>
      <c r="C2846" s="597" t="s">
        <v>18423</v>
      </c>
      <c r="D2846" s="597" t="s">
        <v>10414</v>
      </c>
    </row>
    <row r="2847" spans="1:4">
      <c r="A2847" s="597" t="s">
        <v>13121</v>
      </c>
      <c r="B2847" s="597" t="s">
        <v>18421</v>
      </c>
      <c r="C2847" s="597" t="s">
        <v>12016</v>
      </c>
      <c r="D2847" s="597" t="s">
        <v>16776</v>
      </c>
    </row>
    <row r="2848" spans="1:4">
      <c r="A2848" s="597" t="s">
        <v>20308</v>
      </c>
      <c r="B2848" s="597" t="s">
        <v>18421</v>
      </c>
      <c r="C2848" s="597" t="s">
        <v>16294</v>
      </c>
      <c r="D2848" s="597" t="s">
        <v>4498</v>
      </c>
    </row>
    <row r="2849" spans="1:4">
      <c r="A2849" s="597" t="s">
        <v>19032</v>
      </c>
      <c r="B2849" s="597" t="s">
        <v>18421</v>
      </c>
      <c r="C2849" s="597" t="s">
        <v>3994</v>
      </c>
      <c r="D2849" s="597" t="s">
        <v>15858</v>
      </c>
    </row>
    <row r="2850" spans="1:4">
      <c r="A2850" s="597" t="s">
        <v>17125</v>
      </c>
      <c r="B2850" s="597" t="s">
        <v>18421</v>
      </c>
      <c r="C2850" s="597" t="s">
        <v>18436</v>
      </c>
      <c r="D2850" s="597" t="s">
        <v>10210</v>
      </c>
    </row>
    <row r="2851" spans="1:4">
      <c r="A2851" s="597" t="s">
        <v>20309</v>
      </c>
      <c r="B2851" s="597" t="s">
        <v>18421</v>
      </c>
      <c r="C2851" s="597" t="s">
        <v>18330</v>
      </c>
      <c r="D2851" s="597" t="s">
        <v>10414</v>
      </c>
    </row>
    <row r="2852" spans="1:4">
      <c r="A2852" s="597" t="s">
        <v>8123</v>
      </c>
      <c r="B2852" s="597" t="s">
        <v>18421</v>
      </c>
      <c r="C2852" s="597" t="s">
        <v>3994</v>
      </c>
      <c r="D2852" s="597" t="s">
        <v>10414</v>
      </c>
    </row>
    <row r="2853" spans="1:4">
      <c r="A2853" s="597" t="s">
        <v>9646</v>
      </c>
      <c r="B2853" s="597" t="s">
        <v>18421</v>
      </c>
      <c r="C2853" s="597" t="s">
        <v>18436</v>
      </c>
      <c r="D2853" s="597" t="s">
        <v>3956</v>
      </c>
    </row>
    <row r="2854" spans="1:4">
      <c r="A2854" s="597" t="s">
        <v>20310</v>
      </c>
      <c r="B2854" s="597" t="s">
        <v>18421</v>
      </c>
      <c r="C2854" s="597" t="s">
        <v>18436</v>
      </c>
      <c r="D2854" s="597" t="s">
        <v>3956</v>
      </c>
    </row>
    <row r="2855" spans="1:4">
      <c r="A2855" s="597" t="s">
        <v>7041</v>
      </c>
      <c r="B2855" s="597" t="s">
        <v>18421</v>
      </c>
      <c r="C2855" s="597" t="s">
        <v>3994</v>
      </c>
      <c r="D2855" s="597" t="s">
        <v>16342</v>
      </c>
    </row>
    <row r="2856" spans="1:4">
      <c r="A2856" s="597" t="s">
        <v>20311</v>
      </c>
      <c r="B2856" s="597" t="s">
        <v>18421</v>
      </c>
      <c r="C2856" s="597" t="s">
        <v>16294</v>
      </c>
      <c r="D2856" s="597" t="s">
        <v>4498</v>
      </c>
    </row>
    <row r="2857" spans="1:4">
      <c r="A2857" s="597" t="s">
        <v>20312</v>
      </c>
      <c r="B2857" s="597" t="s">
        <v>18421</v>
      </c>
      <c r="C2857" s="597" t="s">
        <v>16294</v>
      </c>
      <c r="D2857" s="597" t="s">
        <v>4498</v>
      </c>
    </row>
    <row r="2858" spans="1:4">
      <c r="A2858" s="597" t="s">
        <v>13994</v>
      </c>
      <c r="B2858" s="597" t="s">
        <v>18421</v>
      </c>
      <c r="C2858" s="597" t="s">
        <v>9767</v>
      </c>
      <c r="D2858" s="597" t="s">
        <v>15267</v>
      </c>
    </row>
    <row r="2859" spans="1:4">
      <c r="A2859" s="597" t="s">
        <v>20313</v>
      </c>
      <c r="B2859" s="597" t="s">
        <v>18421</v>
      </c>
      <c r="C2859" s="597" t="s">
        <v>18423</v>
      </c>
      <c r="D2859" s="597" t="s">
        <v>18424</v>
      </c>
    </row>
    <row r="2860" spans="1:4">
      <c r="A2860" s="597" t="s">
        <v>20314</v>
      </c>
      <c r="B2860" s="597" t="s">
        <v>18421</v>
      </c>
      <c r="C2860" s="597" t="s">
        <v>18436</v>
      </c>
      <c r="D2860" s="597" t="s">
        <v>18462</v>
      </c>
    </row>
    <row r="2861" spans="1:4">
      <c r="A2861" s="597" t="s">
        <v>20315</v>
      </c>
      <c r="B2861" s="597" t="s">
        <v>18421</v>
      </c>
      <c r="C2861" s="597" t="s">
        <v>16294</v>
      </c>
      <c r="D2861" s="597" t="s">
        <v>10414</v>
      </c>
    </row>
    <row r="2862" spans="1:4">
      <c r="A2862" s="597" t="s">
        <v>20316</v>
      </c>
      <c r="B2862" s="597" t="s">
        <v>18421</v>
      </c>
      <c r="C2862" s="597" t="s">
        <v>16294</v>
      </c>
      <c r="D2862" s="597" t="s">
        <v>6387</v>
      </c>
    </row>
    <row r="2863" spans="1:4">
      <c r="A2863" s="597" t="s">
        <v>11114</v>
      </c>
      <c r="B2863" s="597" t="s">
        <v>18421</v>
      </c>
      <c r="C2863" s="597" t="s">
        <v>9767</v>
      </c>
      <c r="D2863" s="597" t="s">
        <v>15267</v>
      </c>
    </row>
    <row r="2864" spans="1:4">
      <c r="A2864" s="597" t="s">
        <v>1647</v>
      </c>
      <c r="B2864" s="597" t="s">
        <v>18421</v>
      </c>
      <c r="C2864" s="597" t="s">
        <v>16294</v>
      </c>
      <c r="D2864" s="597" t="s">
        <v>4498</v>
      </c>
    </row>
    <row r="2865" spans="1:4">
      <c r="A2865" s="597" t="s">
        <v>20317</v>
      </c>
      <c r="B2865" s="597" t="s">
        <v>18421</v>
      </c>
      <c r="C2865" s="597" t="s">
        <v>16294</v>
      </c>
      <c r="D2865" s="597" t="s">
        <v>14674</v>
      </c>
    </row>
    <row r="2866" spans="1:4">
      <c r="A2866" s="597" t="s">
        <v>20318</v>
      </c>
      <c r="B2866" s="597" t="s">
        <v>18421</v>
      </c>
      <c r="C2866" s="597" t="s">
        <v>18436</v>
      </c>
      <c r="D2866" s="597" t="s">
        <v>1433</v>
      </c>
    </row>
    <row r="2867" spans="1:4">
      <c r="A2867" s="597" t="s">
        <v>20319</v>
      </c>
      <c r="B2867" s="597" t="s">
        <v>18421</v>
      </c>
      <c r="C2867" s="597" t="s">
        <v>16294</v>
      </c>
      <c r="D2867" s="597" t="s">
        <v>13132</v>
      </c>
    </row>
    <row r="2868" spans="1:4">
      <c r="A2868" s="597" t="s">
        <v>20320</v>
      </c>
      <c r="B2868" s="597" t="s">
        <v>18421</v>
      </c>
      <c r="C2868" s="597" t="s">
        <v>18330</v>
      </c>
      <c r="D2868" s="597" t="s">
        <v>10414</v>
      </c>
    </row>
    <row r="2869" spans="1:4">
      <c r="A2869" s="597" t="s">
        <v>14948</v>
      </c>
      <c r="B2869" s="597" t="s">
        <v>18421</v>
      </c>
      <c r="C2869" s="597" t="s">
        <v>16294</v>
      </c>
      <c r="D2869" s="597" t="s">
        <v>10414</v>
      </c>
    </row>
    <row r="2870" spans="1:4">
      <c r="A2870" s="597" t="s">
        <v>20321</v>
      </c>
      <c r="B2870" s="597" t="s">
        <v>18421</v>
      </c>
      <c r="C2870" s="597" t="s">
        <v>9767</v>
      </c>
      <c r="D2870" s="597" t="s">
        <v>15267</v>
      </c>
    </row>
    <row r="2871" spans="1:4">
      <c r="A2871" s="597" t="s">
        <v>20322</v>
      </c>
      <c r="B2871" s="597" t="s">
        <v>18421</v>
      </c>
      <c r="C2871" s="597" t="s">
        <v>18330</v>
      </c>
      <c r="D2871" s="597" t="s">
        <v>10414</v>
      </c>
    </row>
    <row r="2872" spans="1:4">
      <c r="A2872" s="597" t="s">
        <v>17271</v>
      </c>
      <c r="B2872" s="597" t="s">
        <v>18421</v>
      </c>
      <c r="C2872" s="597" t="s">
        <v>9767</v>
      </c>
      <c r="D2872" s="597" t="s">
        <v>18439</v>
      </c>
    </row>
    <row r="2873" spans="1:4">
      <c r="A2873" s="597" t="s">
        <v>16166</v>
      </c>
      <c r="B2873" s="597" t="s">
        <v>18421</v>
      </c>
      <c r="C2873" s="597" t="s">
        <v>18436</v>
      </c>
      <c r="D2873" s="597" t="s">
        <v>7708</v>
      </c>
    </row>
    <row r="2874" spans="1:4">
      <c r="A2874" s="597" t="s">
        <v>20323</v>
      </c>
      <c r="B2874" s="597" t="s">
        <v>18421</v>
      </c>
      <c r="C2874" s="597" t="s">
        <v>18423</v>
      </c>
      <c r="D2874" s="597" t="s">
        <v>18136</v>
      </c>
    </row>
    <row r="2875" spans="1:4">
      <c r="A2875" s="597" t="s">
        <v>19498</v>
      </c>
      <c r="B2875" s="597" t="s">
        <v>18421</v>
      </c>
      <c r="C2875" s="597" t="s">
        <v>18330</v>
      </c>
      <c r="D2875" s="597" t="s">
        <v>17557</v>
      </c>
    </row>
    <row r="2876" spans="1:4">
      <c r="A2876" s="597" t="s">
        <v>20324</v>
      </c>
      <c r="B2876" s="597" t="s">
        <v>18421</v>
      </c>
      <c r="C2876" s="597" t="s">
        <v>11794</v>
      </c>
      <c r="D2876" s="597" t="s">
        <v>10414</v>
      </c>
    </row>
    <row r="2877" spans="1:4">
      <c r="A2877" s="597" t="s">
        <v>20325</v>
      </c>
      <c r="B2877" s="597" t="s">
        <v>18421</v>
      </c>
      <c r="C2877" s="597" t="s">
        <v>18436</v>
      </c>
      <c r="D2877" s="597" t="s">
        <v>10414</v>
      </c>
    </row>
    <row r="2878" spans="1:4">
      <c r="A2878" s="597" t="s">
        <v>20326</v>
      </c>
      <c r="B2878" s="597" t="s">
        <v>18421</v>
      </c>
      <c r="C2878" s="597" t="s">
        <v>16294</v>
      </c>
      <c r="D2878" s="597" t="s">
        <v>4498</v>
      </c>
    </row>
    <row r="2879" spans="1:4">
      <c r="A2879" s="597" t="s">
        <v>20327</v>
      </c>
      <c r="B2879" s="597" t="s">
        <v>18421</v>
      </c>
      <c r="C2879" s="597" t="s">
        <v>16294</v>
      </c>
      <c r="D2879" s="597" t="s">
        <v>13132</v>
      </c>
    </row>
    <row r="2880" spans="1:4">
      <c r="A2880" s="597" t="s">
        <v>16779</v>
      </c>
      <c r="B2880" s="597" t="s">
        <v>18421</v>
      </c>
      <c r="C2880" s="597" t="s">
        <v>18436</v>
      </c>
      <c r="D2880" s="597" t="s">
        <v>18462</v>
      </c>
    </row>
    <row r="2881" spans="1:4">
      <c r="A2881" s="597" t="s">
        <v>20329</v>
      </c>
      <c r="B2881" s="597" t="s">
        <v>18421</v>
      </c>
      <c r="C2881" s="597" t="s">
        <v>16294</v>
      </c>
      <c r="D2881" s="597" t="s">
        <v>18433</v>
      </c>
    </row>
    <row r="2882" spans="1:4">
      <c r="A2882" s="597" t="s">
        <v>20330</v>
      </c>
      <c r="B2882" s="597" t="s">
        <v>18421</v>
      </c>
      <c r="C2882" s="597" t="s">
        <v>18436</v>
      </c>
      <c r="D2882" s="597" t="s">
        <v>3956</v>
      </c>
    </row>
    <row r="2883" spans="1:4">
      <c r="A2883" s="597" t="s">
        <v>17723</v>
      </c>
      <c r="B2883" s="597" t="s">
        <v>18421</v>
      </c>
      <c r="C2883" s="597" t="s">
        <v>3994</v>
      </c>
      <c r="D2883" s="597" t="s">
        <v>4583</v>
      </c>
    </row>
    <row r="2884" spans="1:4">
      <c r="A2884" s="597" t="s">
        <v>11489</v>
      </c>
      <c r="B2884" s="597" t="s">
        <v>18421</v>
      </c>
      <c r="C2884" s="597" t="s">
        <v>9767</v>
      </c>
      <c r="D2884" s="597" t="s">
        <v>15267</v>
      </c>
    </row>
    <row r="2885" spans="1:4">
      <c r="A2885" s="597" t="s">
        <v>19443</v>
      </c>
      <c r="B2885" s="597" t="s">
        <v>18421</v>
      </c>
      <c r="C2885" s="597" t="s">
        <v>18436</v>
      </c>
      <c r="D2885" s="597" t="s">
        <v>7708</v>
      </c>
    </row>
    <row r="2886" spans="1:4">
      <c r="A2886" s="597" t="s">
        <v>20331</v>
      </c>
      <c r="B2886" s="597" t="s">
        <v>18421</v>
      </c>
      <c r="C2886" s="597" t="s">
        <v>18330</v>
      </c>
      <c r="D2886" s="597" t="s">
        <v>17557</v>
      </c>
    </row>
    <row r="2887" spans="1:4">
      <c r="A2887" s="597" t="s">
        <v>15757</v>
      </c>
      <c r="B2887" s="597" t="s">
        <v>18421</v>
      </c>
      <c r="C2887" s="597" t="s">
        <v>9767</v>
      </c>
      <c r="D2887" s="597" t="s">
        <v>10414</v>
      </c>
    </row>
    <row r="2888" spans="1:4">
      <c r="A2888" s="597" t="s">
        <v>20332</v>
      </c>
      <c r="B2888" s="597" t="s">
        <v>18421</v>
      </c>
      <c r="C2888" s="597" t="s">
        <v>16294</v>
      </c>
      <c r="D2888" s="597" t="s">
        <v>18457</v>
      </c>
    </row>
    <row r="2889" spans="1:4">
      <c r="A2889" s="597" t="s">
        <v>20333</v>
      </c>
      <c r="B2889" s="597" t="s">
        <v>18421</v>
      </c>
      <c r="C2889" s="597" t="s">
        <v>16294</v>
      </c>
      <c r="D2889" s="597" t="s">
        <v>4498</v>
      </c>
    </row>
    <row r="2890" spans="1:4">
      <c r="A2890" s="597" t="s">
        <v>11187</v>
      </c>
      <c r="B2890" s="597" t="s">
        <v>18421</v>
      </c>
      <c r="C2890" s="597" t="s">
        <v>18436</v>
      </c>
      <c r="D2890" s="597" t="s">
        <v>18462</v>
      </c>
    </row>
    <row r="2891" spans="1:4">
      <c r="A2891" s="597" t="s">
        <v>16023</v>
      </c>
      <c r="B2891" s="597" t="s">
        <v>18421</v>
      </c>
      <c r="C2891" s="597" t="s">
        <v>18436</v>
      </c>
      <c r="D2891" s="597" t="s">
        <v>18462</v>
      </c>
    </row>
    <row r="2892" spans="1:4">
      <c r="A2892" s="597" t="s">
        <v>6101</v>
      </c>
      <c r="B2892" s="597" t="s">
        <v>18421</v>
      </c>
      <c r="C2892" s="597" t="s">
        <v>18423</v>
      </c>
      <c r="D2892" s="597" t="s">
        <v>18136</v>
      </c>
    </row>
    <row r="2893" spans="1:4">
      <c r="A2893" s="597" t="s">
        <v>18667</v>
      </c>
      <c r="B2893" s="597" t="s">
        <v>18421</v>
      </c>
      <c r="C2893" s="597" t="s">
        <v>8754</v>
      </c>
      <c r="D2893" s="597" t="s">
        <v>10414</v>
      </c>
    </row>
    <row r="2894" spans="1:4">
      <c r="A2894" s="597" t="s">
        <v>13219</v>
      </c>
      <c r="B2894" s="597" t="s">
        <v>18421</v>
      </c>
      <c r="C2894" s="597" t="s">
        <v>11794</v>
      </c>
      <c r="D2894" s="597" t="s">
        <v>17046</v>
      </c>
    </row>
    <row r="2895" spans="1:4">
      <c r="A2895" s="597" t="s">
        <v>12362</v>
      </c>
      <c r="B2895" s="597" t="s">
        <v>18421</v>
      </c>
      <c r="C2895" s="597" t="s">
        <v>18436</v>
      </c>
      <c r="D2895" s="597" t="s">
        <v>3956</v>
      </c>
    </row>
    <row r="2896" spans="1:4">
      <c r="A2896" s="597" t="s">
        <v>20334</v>
      </c>
      <c r="B2896" s="597" t="s">
        <v>18421</v>
      </c>
      <c r="C2896" s="597" t="s">
        <v>18436</v>
      </c>
      <c r="D2896" s="597" t="s">
        <v>10414</v>
      </c>
    </row>
    <row r="2897" spans="1:4">
      <c r="A2897" s="597" t="s">
        <v>20049</v>
      </c>
      <c r="B2897" s="597" t="s">
        <v>18421</v>
      </c>
      <c r="C2897" s="597" t="s">
        <v>3994</v>
      </c>
      <c r="D2897" s="597" t="s">
        <v>16342</v>
      </c>
    </row>
    <row r="2898" spans="1:4">
      <c r="A2898" s="597" t="s">
        <v>20335</v>
      </c>
      <c r="B2898" s="597" t="s">
        <v>18421</v>
      </c>
      <c r="C2898" s="597" t="s">
        <v>11794</v>
      </c>
      <c r="D2898" s="597" t="s">
        <v>18434</v>
      </c>
    </row>
    <row r="2899" spans="1:4">
      <c r="A2899" s="597" t="s">
        <v>3294</v>
      </c>
      <c r="B2899" s="597" t="s">
        <v>18421</v>
      </c>
      <c r="C2899" s="597" t="s">
        <v>16294</v>
      </c>
      <c r="D2899" s="597" t="s">
        <v>4498</v>
      </c>
    </row>
    <row r="2900" spans="1:4">
      <c r="A2900" s="597" t="s">
        <v>9845</v>
      </c>
      <c r="B2900" s="597" t="s">
        <v>18421</v>
      </c>
      <c r="C2900" s="597" t="s">
        <v>17013</v>
      </c>
      <c r="D2900" s="597" t="s">
        <v>18447</v>
      </c>
    </row>
    <row r="2901" spans="1:4">
      <c r="A2901" s="597" t="s">
        <v>20336</v>
      </c>
      <c r="B2901" s="597" t="s">
        <v>18421</v>
      </c>
      <c r="C2901" s="597" t="s">
        <v>12016</v>
      </c>
      <c r="D2901" s="597" t="s">
        <v>16776</v>
      </c>
    </row>
    <row r="2902" spans="1:4">
      <c r="A2902" s="597" t="s">
        <v>20337</v>
      </c>
      <c r="B2902" s="597" t="s">
        <v>18421</v>
      </c>
      <c r="C2902" s="597" t="s">
        <v>16294</v>
      </c>
      <c r="D2902" s="597" t="s">
        <v>13132</v>
      </c>
    </row>
    <row r="2903" spans="1:4">
      <c r="A2903" s="597" t="s">
        <v>15566</v>
      </c>
      <c r="B2903" s="597" t="s">
        <v>18421</v>
      </c>
      <c r="C2903" s="597" t="s">
        <v>18436</v>
      </c>
      <c r="D2903" s="597" t="s">
        <v>7708</v>
      </c>
    </row>
    <row r="2904" spans="1:4">
      <c r="A2904" s="597" t="s">
        <v>20338</v>
      </c>
      <c r="B2904" s="597" t="s">
        <v>18421</v>
      </c>
      <c r="C2904" s="597" t="s">
        <v>9767</v>
      </c>
      <c r="D2904" s="597" t="s">
        <v>15267</v>
      </c>
    </row>
    <row r="2905" spans="1:4">
      <c r="A2905" s="597" t="s">
        <v>9645</v>
      </c>
      <c r="B2905" s="597" t="s">
        <v>18421</v>
      </c>
      <c r="C2905" s="597" t="s">
        <v>16294</v>
      </c>
      <c r="D2905" s="597" t="s">
        <v>4498</v>
      </c>
    </row>
    <row r="2906" spans="1:4">
      <c r="A2906" s="597" t="s">
        <v>2507</v>
      </c>
      <c r="B2906" s="597" t="s">
        <v>18421</v>
      </c>
      <c r="C2906" s="597" t="s">
        <v>18423</v>
      </c>
      <c r="D2906" s="597" t="s">
        <v>18424</v>
      </c>
    </row>
    <row r="2907" spans="1:4">
      <c r="A2907" s="597" t="s">
        <v>20328</v>
      </c>
      <c r="B2907" s="597" t="s">
        <v>18421</v>
      </c>
      <c r="C2907" s="597" t="s">
        <v>16294</v>
      </c>
      <c r="D2907" s="597" t="s">
        <v>18433</v>
      </c>
    </row>
    <row r="2908" spans="1:4">
      <c r="A2908" s="597" t="s">
        <v>20339</v>
      </c>
      <c r="B2908" s="597" t="s">
        <v>18421</v>
      </c>
      <c r="C2908" s="597" t="s">
        <v>18436</v>
      </c>
      <c r="D2908" s="597" t="s">
        <v>3956</v>
      </c>
    </row>
    <row r="2909" spans="1:4">
      <c r="A2909" s="597" t="s">
        <v>20340</v>
      </c>
      <c r="B2909" s="597" t="s">
        <v>18421</v>
      </c>
      <c r="C2909" s="597" t="s">
        <v>16294</v>
      </c>
      <c r="D2909" s="597" t="s">
        <v>4498</v>
      </c>
    </row>
    <row r="2910" spans="1:4">
      <c r="A2910" s="597" t="s">
        <v>2193</v>
      </c>
      <c r="B2910" s="597" t="s">
        <v>18421</v>
      </c>
      <c r="C2910" s="597" t="s">
        <v>9767</v>
      </c>
      <c r="D2910" s="597" t="s">
        <v>15267</v>
      </c>
    </row>
    <row r="2911" spans="1:4">
      <c r="A2911" s="597" t="s">
        <v>6802</v>
      </c>
      <c r="B2911" s="597" t="s">
        <v>18421</v>
      </c>
      <c r="C2911" s="597" t="s">
        <v>18436</v>
      </c>
      <c r="D2911" s="597" t="s">
        <v>10414</v>
      </c>
    </row>
    <row r="2912" spans="1:4">
      <c r="A2912" s="597" t="s">
        <v>20341</v>
      </c>
      <c r="B2912" s="597" t="s">
        <v>18421</v>
      </c>
      <c r="C2912" s="597" t="s">
        <v>9767</v>
      </c>
      <c r="D2912" s="597" t="s">
        <v>18439</v>
      </c>
    </row>
    <row r="2913" spans="1:4">
      <c r="A2913" s="597" t="s">
        <v>17089</v>
      </c>
      <c r="B2913" s="597" t="s">
        <v>18421</v>
      </c>
      <c r="C2913" s="597" t="s">
        <v>3994</v>
      </c>
      <c r="D2913" s="597" t="s">
        <v>16342</v>
      </c>
    </row>
    <row r="2914" spans="1:4">
      <c r="A2914" s="597" t="s">
        <v>15967</v>
      </c>
      <c r="B2914" s="597" t="s">
        <v>18421</v>
      </c>
      <c r="C2914" s="597" t="s">
        <v>16294</v>
      </c>
      <c r="D2914" s="597" t="s">
        <v>4498</v>
      </c>
    </row>
    <row r="2915" spans="1:4">
      <c r="A2915" s="597" t="s">
        <v>3852</v>
      </c>
      <c r="B2915" s="597" t="s">
        <v>18421</v>
      </c>
      <c r="C2915" s="597" t="s">
        <v>17013</v>
      </c>
      <c r="D2915" s="597" t="s">
        <v>18447</v>
      </c>
    </row>
    <row r="2916" spans="1:4">
      <c r="A2916" s="597" t="s">
        <v>20342</v>
      </c>
      <c r="B2916" s="597" t="s">
        <v>18421</v>
      </c>
      <c r="C2916" s="597" t="s">
        <v>18423</v>
      </c>
      <c r="D2916" s="597" t="s">
        <v>9310</v>
      </c>
    </row>
    <row r="2917" spans="1:4">
      <c r="A2917" s="597" t="s">
        <v>7337</v>
      </c>
      <c r="B2917" s="597" t="s">
        <v>18421</v>
      </c>
      <c r="C2917" s="597" t="s">
        <v>18426</v>
      </c>
      <c r="D2917" s="597" t="s">
        <v>12763</v>
      </c>
    </row>
    <row r="2918" spans="1:4">
      <c r="A2918" s="597" t="s">
        <v>20343</v>
      </c>
      <c r="B2918" s="597" t="s">
        <v>18421</v>
      </c>
      <c r="C2918" s="597" t="s">
        <v>16294</v>
      </c>
      <c r="D2918" s="597" t="s">
        <v>13132</v>
      </c>
    </row>
    <row r="2919" spans="1:4">
      <c r="A2919" s="597" t="s">
        <v>8750</v>
      </c>
      <c r="B2919" s="597" t="s">
        <v>18421</v>
      </c>
      <c r="C2919" s="597" t="s">
        <v>18330</v>
      </c>
      <c r="D2919" s="597" t="s">
        <v>10414</v>
      </c>
    </row>
    <row r="2920" spans="1:4">
      <c r="A2920" s="597" t="s">
        <v>20344</v>
      </c>
      <c r="B2920" s="597" t="s">
        <v>18421</v>
      </c>
      <c r="C2920" s="597" t="s">
        <v>16294</v>
      </c>
      <c r="D2920" s="597" t="s">
        <v>4498</v>
      </c>
    </row>
    <row r="2921" spans="1:4">
      <c r="A2921" s="597" t="s">
        <v>171</v>
      </c>
      <c r="B2921" s="597" t="s">
        <v>18421</v>
      </c>
      <c r="C2921" s="597" t="s">
        <v>9767</v>
      </c>
      <c r="D2921" s="597" t="s">
        <v>15267</v>
      </c>
    </row>
    <row r="2922" spans="1:4">
      <c r="A2922" s="597" t="s">
        <v>9327</v>
      </c>
      <c r="B2922" s="597" t="s">
        <v>18421</v>
      </c>
      <c r="C2922" s="597" t="s">
        <v>18426</v>
      </c>
      <c r="D2922" s="597" t="s">
        <v>16434</v>
      </c>
    </row>
    <row r="2923" spans="1:4">
      <c r="A2923" s="597" t="s">
        <v>20345</v>
      </c>
      <c r="B2923" s="597" t="s">
        <v>18421</v>
      </c>
      <c r="C2923" s="597" t="s">
        <v>16294</v>
      </c>
      <c r="D2923" s="597" t="s">
        <v>14674</v>
      </c>
    </row>
    <row r="2924" spans="1:4">
      <c r="A2924" s="597" t="s">
        <v>20346</v>
      </c>
      <c r="B2924" s="597" t="s">
        <v>18421</v>
      </c>
      <c r="C2924" s="597" t="s">
        <v>16294</v>
      </c>
      <c r="D2924" s="597" t="s">
        <v>4498</v>
      </c>
    </row>
    <row r="2925" spans="1:4">
      <c r="A2925" s="597" t="s">
        <v>20348</v>
      </c>
      <c r="B2925" s="597" t="s">
        <v>18421</v>
      </c>
      <c r="C2925" s="597" t="s">
        <v>16294</v>
      </c>
      <c r="D2925" s="597" t="s">
        <v>4498</v>
      </c>
    </row>
    <row r="2926" spans="1:4">
      <c r="A2926" s="597" t="s">
        <v>20349</v>
      </c>
      <c r="B2926" s="597" t="s">
        <v>18421</v>
      </c>
      <c r="C2926" s="597" t="s">
        <v>18330</v>
      </c>
      <c r="D2926" s="597" t="s">
        <v>10414</v>
      </c>
    </row>
    <row r="2927" spans="1:4">
      <c r="A2927" s="597" t="s">
        <v>17538</v>
      </c>
      <c r="B2927" s="597" t="s">
        <v>18421</v>
      </c>
      <c r="C2927" s="597" t="s">
        <v>16294</v>
      </c>
      <c r="D2927" s="597" t="s">
        <v>6387</v>
      </c>
    </row>
    <row r="2928" spans="1:4">
      <c r="A2928" s="597" t="s">
        <v>16133</v>
      </c>
      <c r="B2928" s="597" t="s">
        <v>18421</v>
      </c>
      <c r="C2928" s="597" t="s">
        <v>16294</v>
      </c>
      <c r="D2928" s="597" t="s">
        <v>13132</v>
      </c>
    </row>
    <row r="2929" spans="1:4">
      <c r="A2929" s="597" t="s">
        <v>20350</v>
      </c>
      <c r="B2929" s="597" t="s">
        <v>18421</v>
      </c>
      <c r="C2929" s="597" t="s">
        <v>18436</v>
      </c>
      <c r="D2929" s="597" t="s">
        <v>3956</v>
      </c>
    </row>
    <row r="2930" spans="1:4">
      <c r="A2930" s="597" t="s">
        <v>20351</v>
      </c>
      <c r="B2930" s="597" t="s">
        <v>18421</v>
      </c>
      <c r="C2930" s="597" t="s">
        <v>18436</v>
      </c>
      <c r="D2930" s="597" t="s">
        <v>7708</v>
      </c>
    </row>
    <row r="2931" spans="1:4">
      <c r="A2931" s="597" t="s">
        <v>20352</v>
      </c>
      <c r="B2931" s="597" t="s">
        <v>18421</v>
      </c>
      <c r="C2931" s="597" t="s">
        <v>16294</v>
      </c>
      <c r="D2931" s="597" t="s">
        <v>4498</v>
      </c>
    </row>
    <row r="2932" spans="1:4">
      <c r="A2932" s="597" t="s">
        <v>20353</v>
      </c>
      <c r="B2932" s="597" t="s">
        <v>18421</v>
      </c>
      <c r="C2932" s="597" t="s">
        <v>16294</v>
      </c>
      <c r="D2932" s="597" t="s">
        <v>4498</v>
      </c>
    </row>
    <row r="2933" spans="1:4">
      <c r="A2933" s="597" t="s">
        <v>20354</v>
      </c>
      <c r="B2933" s="597" t="s">
        <v>18421</v>
      </c>
      <c r="C2933" s="597" t="s">
        <v>18426</v>
      </c>
      <c r="D2933" s="597" t="s">
        <v>12763</v>
      </c>
    </row>
    <row r="2934" spans="1:4">
      <c r="A2934" s="597" t="s">
        <v>18767</v>
      </c>
      <c r="B2934" s="597" t="s">
        <v>18421</v>
      </c>
      <c r="C2934" s="597" t="s">
        <v>8754</v>
      </c>
      <c r="D2934" s="597" t="s">
        <v>14207</v>
      </c>
    </row>
    <row r="2935" spans="1:4">
      <c r="A2935" s="597" t="s">
        <v>19678</v>
      </c>
      <c r="B2935" s="597" t="s">
        <v>18421</v>
      </c>
      <c r="C2935" s="597" t="s">
        <v>18436</v>
      </c>
      <c r="D2935" s="597" t="s">
        <v>10414</v>
      </c>
    </row>
    <row r="2936" spans="1:4">
      <c r="A2936" s="597" t="s">
        <v>20355</v>
      </c>
      <c r="B2936" s="597" t="s">
        <v>18421</v>
      </c>
      <c r="C2936" s="597" t="s">
        <v>9767</v>
      </c>
      <c r="D2936" s="597" t="s">
        <v>15267</v>
      </c>
    </row>
    <row r="2937" spans="1:4">
      <c r="A2937" s="597" t="s">
        <v>1758</v>
      </c>
      <c r="B2937" s="597" t="s">
        <v>18421</v>
      </c>
      <c r="C2937" s="597" t="s">
        <v>8754</v>
      </c>
      <c r="D2937" s="597" t="s">
        <v>10414</v>
      </c>
    </row>
    <row r="2938" spans="1:4">
      <c r="A2938" s="597" t="s">
        <v>20356</v>
      </c>
      <c r="B2938" s="597" t="s">
        <v>18421</v>
      </c>
      <c r="C2938" s="597" t="s">
        <v>16294</v>
      </c>
      <c r="D2938" s="597" t="s">
        <v>4498</v>
      </c>
    </row>
    <row r="2939" spans="1:4">
      <c r="A2939" s="597" t="s">
        <v>20357</v>
      </c>
      <c r="B2939" s="597" t="s">
        <v>18421</v>
      </c>
      <c r="C2939" s="597" t="s">
        <v>18423</v>
      </c>
      <c r="D2939" s="597" t="s">
        <v>10414</v>
      </c>
    </row>
    <row r="2940" spans="1:4">
      <c r="A2940" s="597" t="s">
        <v>20359</v>
      </c>
      <c r="B2940" s="597" t="s">
        <v>18421</v>
      </c>
      <c r="C2940" s="597" t="s">
        <v>9767</v>
      </c>
      <c r="D2940" s="597" t="s">
        <v>4430</v>
      </c>
    </row>
    <row r="2941" spans="1:4">
      <c r="A2941" s="597" t="s">
        <v>20361</v>
      </c>
      <c r="B2941" s="597" t="s">
        <v>18421</v>
      </c>
      <c r="C2941" s="597" t="s">
        <v>9767</v>
      </c>
      <c r="D2941" s="597" t="s">
        <v>18471</v>
      </c>
    </row>
    <row r="2942" spans="1:4">
      <c r="A2942" s="597" t="s">
        <v>19888</v>
      </c>
      <c r="B2942" s="597" t="s">
        <v>18421</v>
      </c>
      <c r="C2942" s="597" t="s">
        <v>3994</v>
      </c>
      <c r="D2942" s="597" t="s">
        <v>18538</v>
      </c>
    </row>
    <row r="2943" spans="1:4">
      <c r="A2943" s="597" t="s">
        <v>5060</v>
      </c>
      <c r="B2943" s="597" t="s">
        <v>18421</v>
      </c>
      <c r="C2943" s="597" t="s">
        <v>18436</v>
      </c>
      <c r="D2943" s="597" t="s">
        <v>3956</v>
      </c>
    </row>
    <row r="2944" spans="1:4">
      <c r="A2944" s="597" t="s">
        <v>14661</v>
      </c>
      <c r="B2944" s="597" t="s">
        <v>18421</v>
      </c>
      <c r="C2944" s="597" t="s">
        <v>17013</v>
      </c>
      <c r="D2944" s="597" t="s">
        <v>18447</v>
      </c>
    </row>
    <row r="2945" spans="1:4">
      <c r="A2945" s="597" t="s">
        <v>8360</v>
      </c>
      <c r="B2945" s="597" t="s">
        <v>18421</v>
      </c>
      <c r="C2945" s="597" t="s">
        <v>18426</v>
      </c>
      <c r="D2945" s="597" t="s">
        <v>12763</v>
      </c>
    </row>
    <row r="2946" spans="1:4">
      <c r="A2946" s="597" t="s">
        <v>1340</v>
      </c>
      <c r="B2946" s="597" t="s">
        <v>18421</v>
      </c>
      <c r="C2946" s="597" t="s">
        <v>18436</v>
      </c>
      <c r="D2946" s="597" t="s">
        <v>3956</v>
      </c>
    </row>
    <row r="2947" spans="1:4">
      <c r="A2947" s="597" t="s">
        <v>20362</v>
      </c>
      <c r="B2947" s="597" t="s">
        <v>18421</v>
      </c>
      <c r="C2947" s="597" t="s">
        <v>16294</v>
      </c>
      <c r="D2947" s="597" t="s">
        <v>6387</v>
      </c>
    </row>
    <row r="2948" spans="1:4">
      <c r="A2948" s="597" t="s">
        <v>11676</v>
      </c>
      <c r="B2948" s="597" t="s">
        <v>18421</v>
      </c>
      <c r="C2948" s="597" t="s">
        <v>16294</v>
      </c>
      <c r="D2948" s="597" t="s">
        <v>10414</v>
      </c>
    </row>
    <row r="2949" spans="1:4">
      <c r="A2949" s="597" t="s">
        <v>4410</v>
      </c>
      <c r="B2949" s="597" t="s">
        <v>18421</v>
      </c>
      <c r="C2949" s="597" t="s">
        <v>16294</v>
      </c>
      <c r="D2949" s="597" t="s">
        <v>18433</v>
      </c>
    </row>
    <row r="2950" spans="1:4">
      <c r="A2950" s="597" t="s">
        <v>20364</v>
      </c>
      <c r="B2950" s="597" t="s">
        <v>18421</v>
      </c>
      <c r="C2950" s="597" t="s">
        <v>11794</v>
      </c>
      <c r="D2950" s="597" t="s">
        <v>18576</v>
      </c>
    </row>
    <row r="2951" spans="1:4">
      <c r="A2951" s="597" t="s">
        <v>20365</v>
      </c>
      <c r="B2951" s="597" t="s">
        <v>18421</v>
      </c>
      <c r="C2951" s="597" t="s">
        <v>9767</v>
      </c>
      <c r="D2951" s="597" t="s">
        <v>4430</v>
      </c>
    </row>
    <row r="2952" spans="1:4">
      <c r="A2952" s="597" t="s">
        <v>20366</v>
      </c>
      <c r="B2952" s="597" t="s">
        <v>18421</v>
      </c>
      <c r="C2952" s="597" t="s">
        <v>16294</v>
      </c>
      <c r="D2952" s="597" t="s">
        <v>6387</v>
      </c>
    </row>
    <row r="2953" spans="1:4">
      <c r="A2953" s="597" t="s">
        <v>20367</v>
      </c>
      <c r="B2953" s="597" t="s">
        <v>18421</v>
      </c>
      <c r="C2953" s="597" t="s">
        <v>18436</v>
      </c>
      <c r="D2953" s="597" t="s">
        <v>1433</v>
      </c>
    </row>
    <row r="2954" spans="1:4">
      <c r="A2954" s="597" t="s">
        <v>2243</v>
      </c>
      <c r="B2954" s="597" t="s">
        <v>18421</v>
      </c>
      <c r="C2954" s="597" t="s">
        <v>16294</v>
      </c>
      <c r="D2954" s="597" t="s">
        <v>18457</v>
      </c>
    </row>
    <row r="2955" spans="1:4">
      <c r="A2955" s="597" t="s">
        <v>20368</v>
      </c>
      <c r="B2955" s="597" t="s">
        <v>18421</v>
      </c>
      <c r="C2955" s="597" t="s">
        <v>16294</v>
      </c>
      <c r="D2955" s="597" t="s">
        <v>13132</v>
      </c>
    </row>
    <row r="2956" spans="1:4">
      <c r="A2956" s="597" t="s">
        <v>20370</v>
      </c>
      <c r="B2956" s="597" t="s">
        <v>18421</v>
      </c>
      <c r="C2956" s="597" t="s">
        <v>18426</v>
      </c>
      <c r="D2956" s="597" t="s">
        <v>18427</v>
      </c>
    </row>
    <row r="2957" spans="1:4">
      <c r="A2957" s="597" t="s">
        <v>13539</v>
      </c>
      <c r="B2957" s="597" t="s">
        <v>18421</v>
      </c>
      <c r="C2957" s="597" t="s">
        <v>9767</v>
      </c>
      <c r="D2957" s="597" t="s">
        <v>12662</v>
      </c>
    </row>
    <row r="2958" spans="1:4">
      <c r="A2958" s="597" t="s">
        <v>1547</v>
      </c>
      <c r="B2958" s="597" t="s">
        <v>18421</v>
      </c>
      <c r="C2958" s="597" t="s">
        <v>18423</v>
      </c>
      <c r="D2958" s="597" t="s">
        <v>18424</v>
      </c>
    </row>
    <row r="2959" spans="1:4">
      <c r="A2959" s="597" t="s">
        <v>20371</v>
      </c>
      <c r="B2959" s="597" t="s">
        <v>18421</v>
      </c>
      <c r="C2959" s="597" t="s">
        <v>18423</v>
      </c>
      <c r="D2959" s="597" t="s">
        <v>18136</v>
      </c>
    </row>
    <row r="2960" spans="1:4">
      <c r="A2960" s="597" t="s">
        <v>17840</v>
      </c>
      <c r="B2960" s="597" t="s">
        <v>18421</v>
      </c>
      <c r="C2960" s="597" t="s">
        <v>16294</v>
      </c>
      <c r="D2960" s="597" t="s">
        <v>18457</v>
      </c>
    </row>
    <row r="2961" spans="1:4">
      <c r="A2961" s="597" t="s">
        <v>20372</v>
      </c>
      <c r="B2961" s="597" t="s">
        <v>18421</v>
      </c>
      <c r="C2961" s="597" t="s">
        <v>16294</v>
      </c>
      <c r="D2961" s="597" t="s">
        <v>4498</v>
      </c>
    </row>
    <row r="2962" spans="1:4">
      <c r="A2962" s="597" t="s">
        <v>19251</v>
      </c>
      <c r="B2962" s="597" t="s">
        <v>18421</v>
      </c>
      <c r="C2962" s="597" t="s">
        <v>9767</v>
      </c>
      <c r="D2962" s="597" t="s">
        <v>18661</v>
      </c>
    </row>
    <row r="2963" spans="1:4">
      <c r="A2963" s="597" t="s">
        <v>20374</v>
      </c>
      <c r="B2963" s="597" t="s">
        <v>18421</v>
      </c>
      <c r="C2963" s="597" t="s">
        <v>16294</v>
      </c>
      <c r="D2963" s="597" t="s">
        <v>4498</v>
      </c>
    </row>
    <row r="2964" spans="1:4">
      <c r="A2964" s="597" t="s">
        <v>14962</v>
      </c>
      <c r="B2964" s="597" t="s">
        <v>18421</v>
      </c>
      <c r="C2964" s="597" t="s">
        <v>16294</v>
      </c>
      <c r="D2964" s="597" t="s">
        <v>6387</v>
      </c>
    </row>
    <row r="2965" spans="1:4">
      <c r="A2965" s="597" t="s">
        <v>15669</v>
      </c>
      <c r="B2965" s="597" t="s">
        <v>18421</v>
      </c>
      <c r="C2965" s="597" t="s">
        <v>16294</v>
      </c>
      <c r="D2965" s="597" t="s">
        <v>6387</v>
      </c>
    </row>
    <row r="2966" spans="1:4">
      <c r="A2966" s="597" t="s">
        <v>20375</v>
      </c>
      <c r="B2966" s="597" t="s">
        <v>18421</v>
      </c>
      <c r="C2966" s="597" t="s">
        <v>18436</v>
      </c>
      <c r="D2966" s="597" t="s">
        <v>3956</v>
      </c>
    </row>
    <row r="2967" spans="1:4">
      <c r="A2967" s="597" t="s">
        <v>11544</v>
      </c>
      <c r="B2967" s="597" t="s">
        <v>18421</v>
      </c>
      <c r="C2967" s="597" t="s">
        <v>16294</v>
      </c>
      <c r="D2967" s="597" t="s">
        <v>13132</v>
      </c>
    </row>
    <row r="2968" spans="1:4">
      <c r="A2968" s="597" t="s">
        <v>20376</v>
      </c>
      <c r="B2968" s="597" t="s">
        <v>18421</v>
      </c>
      <c r="C2968" s="597" t="s">
        <v>8086</v>
      </c>
      <c r="D2968" s="597" t="s">
        <v>18466</v>
      </c>
    </row>
    <row r="2969" spans="1:4">
      <c r="A2969" s="597" t="s">
        <v>13273</v>
      </c>
      <c r="B2969" s="597" t="s">
        <v>18421</v>
      </c>
      <c r="C2969" s="597" t="s">
        <v>16294</v>
      </c>
      <c r="D2969" s="597" t="s">
        <v>13132</v>
      </c>
    </row>
    <row r="2970" spans="1:4">
      <c r="A2970" s="597" t="s">
        <v>20377</v>
      </c>
      <c r="B2970" s="597" t="s">
        <v>18421</v>
      </c>
      <c r="C2970" s="597" t="s">
        <v>18426</v>
      </c>
      <c r="D2970" s="597" t="s">
        <v>12763</v>
      </c>
    </row>
    <row r="2971" spans="1:4">
      <c r="A2971" s="597" t="s">
        <v>5678</v>
      </c>
      <c r="B2971" s="597" t="s">
        <v>18421</v>
      </c>
      <c r="C2971" s="597" t="s">
        <v>16294</v>
      </c>
      <c r="D2971" s="597" t="s">
        <v>18457</v>
      </c>
    </row>
    <row r="2972" spans="1:4">
      <c r="A2972" s="597" t="s">
        <v>19701</v>
      </c>
      <c r="B2972" s="597" t="s">
        <v>18421</v>
      </c>
      <c r="C2972" s="597" t="s">
        <v>18423</v>
      </c>
      <c r="D2972" s="597" t="s">
        <v>18424</v>
      </c>
    </row>
    <row r="2973" spans="1:4">
      <c r="A2973" s="597" t="s">
        <v>20378</v>
      </c>
      <c r="B2973" s="597" t="s">
        <v>18421</v>
      </c>
      <c r="C2973" s="597" t="s">
        <v>18330</v>
      </c>
      <c r="D2973" s="597" t="s">
        <v>18450</v>
      </c>
    </row>
    <row r="2974" spans="1:4">
      <c r="A2974" s="597" t="s">
        <v>20379</v>
      </c>
      <c r="B2974" s="597" t="s">
        <v>18421</v>
      </c>
      <c r="C2974" s="597" t="s">
        <v>9767</v>
      </c>
      <c r="D2974" s="597" t="s">
        <v>15267</v>
      </c>
    </row>
    <row r="2975" spans="1:4">
      <c r="A2975" s="597" t="s">
        <v>6216</v>
      </c>
      <c r="B2975" s="597" t="s">
        <v>18421</v>
      </c>
      <c r="C2975" s="597" t="s">
        <v>16294</v>
      </c>
      <c r="D2975" s="597" t="s">
        <v>18457</v>
      </c>
    </row>
    <row r="2976" spans="1:4">
      <c r="A2976" s="597" t="s">
        <v>20380</v>
      </c>
      <c r="B2976" s="597" t="s">
        <v>18421</v>
      </c>
      <c r="C2976" s="597" t="s">
        <v>16294</v>
      </c>
      <c r="D2976" s="597" t="s">
        <v>18457</v>
      </c>
    </row>
    <row r="2977" spans="1:4">
      <c r="A2977" s="597" t="s">
        <v>8582</v>
      </c>
      <c r="B2977" s="597" t="s">
        <v>18421</v>
      </c>
      <c r="C2977" s="597" t="s">
        <v>9767</v>
      </c>
      <c r="D2977" s="597" t="s">
        <v>15267</v>
      </c>
    </row>
    <row r="2978" spans="1:4">
      <c r="A2978" s="597" t="s">
        <v>20382</v>
      </c>
      <c r="B2978" s="597" t="s">
        <v>18421</v>
      </c>
      <c r="C2978" s="597" t="s">
        <v>16294</v>
      </c>
      <c r="D2978" s="597" t="s">
        <v>13132</v>
      </c>
    </row>
    <row r="2979" spans="1:4">
      <c r="A2979" s="597" t="s">
        <v>20383</v>
      </c>
      <c r="B2979" s="597" t="s">
        <v>18421</v>
      </c>
      <c r="C2979" s="597" t="s">
        <v>16294</v>
      </c>
      <c r="D2979" s="597" t="s">
        <v>6382</v>
      </c>
    </row>
    <row r="2980" spans="1:4">
      <c r="A2980" s="597" t="s">
        <v>18397</v>
      </c>
      <c r="B2980" s="597" t="s">
        <v>18421</v>
      </c>
      <c r="C2980" s="597" t="s">
        <v>16294</v>
      </c>
      <c r="D2980" s="597" t="s">
        <v>18457</v>
      </c>
    </row>
    <row r="2981" spans="1:4">
      <c r="A2981" s="597" t="s">
        <v>7613</v>
      </c>
      <c r="B2981" s="597" t="s">
        <v>18421</v>
      </c>
      <c r="C2981" s="597" t="s">
        <v>9767</v>
      </c>
      <c r="D2981" s="597" t="s">
        <v>12662</v>
      </c>
    </row>
    <row r="2982" spans="1:4">
      <c r="A2982" s="597" t="s">
        <v>20384</v>
      </c>
      <c r="B2982" s="597" t="s">
        <v>18421</v>
      </c>
      <c r="C2982" s="597" t="s">
        <v>3994</v>
      </c>
      <c r="D2982" s="597" t="s">
        <v>10414</v>
      </c>
    </row>
    <row r="2983" spans="1:4">
      <c r="A2983" s="597" t="s">
        <v>20385</v>
      </c>
      <c r="B2983" s="597" t="s">
        <v>18421</v>
      </c>
      <c r="C2983" s="597" t="s">
        <v>9767</v>
      </c>
      <c r="D2983" s="597" t="s">
        <v>18439</v>
      </c>
    </row>
    <row r="2984" spans="1:4">
      <c r="A2984" s="597" t="s">
        <v>3786</v>
      </c>
      <c r="B2984" s="597" t="s">
        <v>18421</v>
      </c>
      <c r="C2984" s="597" t="s">
        <v>9767</v>
      </c>
      <c r="D2984" s="597" t="s">
        <v>12662</v>
      </c>
    </row>
    <row r="2985" spans="1:4">
      <c r="A2985" s="597" t="s">
        <v>11110</v>
      </c>
      <c r="B2985" s="597" t="s">
        <v>18421</v>
      </c>
      <c r="C2985" s="597" t="s">
        <v>16294</v>
      </c>
      <c r="D2985" s="597" t="s">
        <v>18457</v>
      </c>
    </row>
    <row r="2986" spans="1:4">
      <c r="A2986" s="597" t="s">
        <v>20386</v>
      </c>
      <c r="B2986" s="597" t="s">
        <v>18421</v>
      </c>
      <c r="C2986" s="597" t="s">
        <v>12016</v>
      </c>
      <c r="D2986" s="597" t="s">
        <v>10414</v>
      </c>
    </row>
    <row r="2987" spans="1:4">
      <c r="A2987" s="597" t="s">
        <v>20387</v>
      </c>
      <c r="B2987" s="597" t="s">
        <v>18421</v>
      </c>
      <c r="C2987" s="597" t="s">
        <v>9767</v>
      </c>
      <c r="D2987" s="597" t="s">
        <v>12866</v>
      </c>
    </row>
    <row r="2988" spans="1:4">
      <c r="A2988" s="597" t="s">
        <v>20388</v>
      </c>
      <c r="B2988" s="597" t="s">
        <v>18421</v>
      </c>
      <c r="C2988" s="597" t="s">
        <v>18436</v>
      </c>
      <c r="D2988" s="597" t="s">
        <v>13072</v>
      </c>
    </row>
    <row r="2989" spans="1:4">
      <c r="A2989" s="597" t="s">
        <v>20149</v>
      </c>
      <c r="B2989" s="597" t="s">
        <v>18421</v>
      </c>
      <c r="C2989" s="597" t="s">
        <v>18426</v>
      </c>
      <c r="D2989" s="597" t="s">
        <v>12763</v>
      </c>
    </row>
    <row r="2990" spans="1:4">
      <c r="A2990" s="597" t="s">
        <v>9935</v>
      </c>
      <c r="B2990" s="597" t="s">
        <v>18421</v>
      </c>
      <c r="C2990" s="597" t="s">
        <v>18330</v>
      </c>
      <c r="D2990" s="597" t="s">
        <v>2104</v>
      </c>
    </row>
    <row r="2991" spans="1:4">
      <c r="A2991" s="597" t="s">
        <v>14678</v>
      </c>
      <c r="B2991" s="597" t="s">
        <v>18421</v>
      </c>
      <c r="C2991" s="597" t="s">
        <v>18330</v>
      </c>
      <c r="D2991" s="597" t="s">
        <v>17557</v>
      </c>
    </row>
    <row r="2992" spans="1:4">
      <c r="A2992" s="597" t="s">
        <v>20389</v>
      </c>
      <c r="B2992" s="597" t="s">
        <v>18421</v>
      </c>
      <c r="C2992" s="597" t="s">
        <v>18330</v>
      </c>
      <c r="D2992" s="597" t="s">
        <v>2104</v>
      </c>
    </row>
    <row r="2993" spans="1:4">
      <c r="A2993" s="597" t="s">
        <v>7804</v>
      </c>
      <c r="B2993" s="597" t="s">
        <v>18421</v>
      </c>
      <c r="C2993" s="597" t="s">
        <v>16294</v>
      </c>
      <c r="D2993" s="597" t="s">
        <v>4498</v>
      </c>
    </row>
    <row r="2994" spans="1:4">
      <c r="A2994" s="597" t="s">
        <v>5868</v>
      </c>
      <c r="B2994" s="597" t="s">
        <v>18421</v>
      </c>
      <c r="C2994" s="597" t="s">
        <v>16294</v>
      </c>
      <c r="D2994" s="597" t="s">
        <v>13132</v>
      </c>
    </row>
    <row r="2995" spans="1:4">
      <c r="A2995" s="597" t="s">
        <v>7243</v>
      </c>
      <c r="B2995" s="597" t="s">
        <v>18421</v>
      </c>
      <c r="C2995" s="597" t="s">
        <v>9767</v>
      </c>
      <c r="D2995" s="597" t="s">
        <v>15267</v>
      </c>
    </row>
    <row r="2996" spans="1:4">
      <c r="A2996" s="597" t="s">
        <v>5153</v>
      </c>
      <c r="B2996" s="597" t="s">
        <v>18421</v>
      </c>
      <c r="C2996" s="597" t="s">
        <v>9767</v>
      </c>
      <c r="D2996" s="597" t="s">
        <v>12866</v>
      </c>
    </row>
    <row r="2997" spans="1:4">
      <c r="A2997" s="597" t="s">
        <v>20390</v>
      </c>
      <c r="B2997" s="597" t="s">
        <v>18421</v>
      </c>
      <c r="C2997" s="597" t="s">
        <v>18436</v>
      </c>
      <c r="D2997" s="597" t="s">
        <v>3956</v>
      </c>
    </row>
    <row r="2998" spans="1:4">
      <c r="A2998" s="597" t="s">
        <v>20391</v>
      </c>
      <c r="B2998" s="597" t="s">
        <v>18421</v>
      </c>
      <c r="C2998" s="597" t="s">
        <v>16294</v>
      </c>
      <c r="D2998" s="597" t="s">
        <v>18433</v>
      </c>
    </row>
    <row r="2999" spans="1:4">
      <c r="A2999" s="597" t="s">
        <v>9229</v>
      </c>
      <c r="B2999" s="597" t="s">
        <v>18421</v>
      </c>
      <c r="C2999" s="597" t="s">
        <v>9767</v>
      </c>
      <c r="D2999" s="597" t="s">
        <v>12866</v>
      </c>
    </row>
    <row r="3000" spans="1:4">
      <c r="A3000" s="597" t="s">
        <v>10995</v>
      </c>
      <c r="B3000" s="597" t="s">
        <v>18421</v>
      </c>
      <c r="C3000" s="597" t="s">
        <v>11794</v>
      </c>
      <c r="D3000" s="597" t="s">
        <v>10414</v>
      </c>
    </row>
    <row r="3001" spans="1:4">
      <c r="A3001" s="597" t="s">
        <v>20392</v>
      </c>
      <c r="B3001" s="597" t="s">
        <v>18421</v>
      </c>
      <c r="C3001" s="597" t="s">
        <v>9767</v>
      </c>
      <c r="D3001" s="597" t="s">
        <v>12662</v>
      </c>
    </row>
    <row r="3002" spans="1:4">
      <c r="A3002" s="597" t="s">
        <v>8316</v>
      </c>
      <c r="B3002" s="597" t="s">
        <v>18421</v>
      </c>
      <c r="C3002" s="597" t="s">
        <v>16294</v>
      </c>
      <c r="D3002" s="597" t="s">
        <v>4498</v>
      </c>
    </row>
    <row r="3003" spans="1:4">
      <c r="A3003" s="597" t="s">
        <v>20393</v>
      </c>
      <c r="B3003" s="597" t="s">
        <v>18421</v>
      </c>
      <c r="C3003" s="597" t="s">
        <v>11794</v>
      </c>
      <c r="D3003" s="597" t="s">
        <v>18434</v>
      </c>
    </row>
    <row r="3004" spans="1:4">
      <c r="A3004" s="597" t="s">
        <v>13126</v>
      </c>
      <c r="B3004" s="597" t="s">
        <v>18421</v>
      </c>
      <c r="C3004" s="597" t="s">
        <v>16294</v>
      </c>
      <c r="D3004" s="597" t="s">
        <v>4498</v>
      </c>
    </row>
    <row r="3005" spans="1:4">
      <c r="A3005" s="597" t="s">
        <v>12780</v>
      </c>
      <c r="B3005" s="597" t="s">
        <v>18421</v>
      </c>
      <c r="C3005" s="597" t="s">
        <v>12016</v>
      </c>
      <c r="D3005" s="597" t="s">
        <v>10414</v>
      </c>
    </row>
    <row r="3006" spans="1:4">
      <c r="A3006" s="597" t="s">
        <v>20395</v>
      </c>
      <c r="B3006" s="597" t="s">
        <v>18421</v>
      </c>
      <c r="C3006" s="597" t="s">
        <v>16294</v>
      </c>
      <c r="D3006" s="597" t="s">
        <v>18433</v>
      </c>
    </row>
    <row r="3007" spans="1:4">
      <c r="A3007" s="597" t="s">
        <v>14270</v>
      </c>
      <c r="B3007" s="597" t="s">
        <v>18421</v>
      </c>
      <c r="C3007" s="597" t="s">
        <v>11794</v>
      </c>
      <c r="D3007" s="597" t="s">
        <v>10414</v>
      </c>
    </row>
    <row r="3008" spans="1:4">
      <c r="A3008" s="597" t="s">
        <v>20396</v>
      </c>
      <c r="B3008" s="597" t="s">
        <v>18421</v>
      </c>
      <c r="C3008" s="597" t="s">
        <v>16294</v>
      </c>
      <c r="D3008" s="597" t="s">
        <v>4498</v>
      </c>
    </row>
    <row r="3009" spans="1:4">
      <c r="A3009" s="597" t="s">
        <v>20397</v>
      </c>
      <c r="B3009" s="597" t="s">
        <v>18421</v>
      </c>
      <c r="C3009" s="597" t="s">
        <v>9767</v>
      </c>
      <c r="D3009" s="597" t="s">
        <v>12662</v>
      </c>
    </row>
    <row r="3010" spans="1:4">
      <c r="A3010" s="597" t="s">
        <v>17458</v>
      </c>
      <c r="B3010" s="597" t="s">
        <v>18421</v>
      </c>
      <c r="C3010" s="597" t="s">
        <v>9767</v>
      </c>
      <c r="D3010" s="597" t="s">
        <v>10414</v>
      </c>
    </row>
    <row r="3011" spans="1:4">
      <c r="A3011" s="597" t="s">
        <v>20398</v>
      </c>
      <c r="B3011" s="597" t="s">
        <v>18421</v>
      </c>
      <c r="C3011" s="597" t="s">
        <v>18436</v>
      </c>
      <c r="D3011" s="597" t="s">
        <v>18462</v>
      </c>
    </row>
    <row r="3012" spans="1:4">
      <c r="A3012" s="597" t="s">
        <v>12236</v>
      </c>
      <c r="B3012" s="597" t="s">
        <v>18421</v>
      </c>
      <c r="C3012" s="597" t="s">
        <v>9767</v>
      </c>
      <c r="D3012" s="597" t="s">
        <v>10414</v>
      </c>
    </row>
    <row r="3013" spans="1:4">
      <c r="A3013" s="597" t="s">
        <v>20399</v>
      </c>
      <c r="B3013" s="597" t="s">
        <v>3904</v>
      </c>
      <c r="C3013" s="597" t="s">
        <v>9767</v>
      </c>
      <c r="D3013" s="597" t="s">
        <v>12662</v>
      </c>
    </row>
    <row r="3014" spans="1:4">
      <c r="A3014" s="597" t="s">
        <v>20400</v>
      </c>
      <c r="B3014" s="597" t="s">
        <v>18421</v>
      </c>
      <c r="C3014" s="597" t="s">
        <v>18330</v>
      </c>
      <c r="D3014" s="597" t="s">
        <v>10414</v>
      </c>
    </row>
    <row r="3015" spans="1:4">
      <c r="A3015" s="597" t="s">
        <v>9472</v>
      </c>
      <c r="B3015" s="597" t="s">
        <v>18421</v>
      </c>
      <c r="C3015" s="597" t="s">
        <v>9767</v>
      </c>
      <c r="D3015" s="597" t="s">
        <v>15267</v>
      </c>
    </row>
    <row r="3016" spans="1:4">
      <c r="A3016" s="597" t="s">
        <v>8884</v>
      </c>
      <c r="B3016" s="597" t="s">
        <v>18421</v>
      </c>
      <c r="C3016" s="597" t="s">
        <v>16294</v>
      </c>
      <c r="D3016" s="597" t="s">
        <v>4498</v>
      </c>
    </row>
    <row r="3017" spans="1:4">
      <c r="A3017" s="597" t="s">
        <v>13015</v>
      </c>
      <c r="B3017" s="597" t="s">
        <v>3904</v>
      </c>
      <c r="C3017" s="597" t="s">
        <v>18436</v>
      </c>
      <c r="D3017" s="597" t="s">
        <v>10414</v>
      </c>
    </row>
    <row r="3018" spans="1:4">
      <c r="A3018" s="597" t="s">
        <v>3761</v>
      </c>
      <c r="B3018" s="597" t="s">
        <v>18421</v>
      </c>
      <c r="C3018" s="597" t="s">
        <v>12016</v>
      </c>
      <c r="D3018" s="597" t="s">
        <v>16776</v>
      </c>
    </row>
    <row r="3019" spans="1:4">
      <c r="A3019" s="597" t="s">
        <v>20401</v>
      </c>
      <c r="B3019" s="597" t="s">
        <v>18421</v>
      </c>
      <c r="C3019" s="597" t="s">
        <v>9767</v>
      </c>
      <c r="D3019" s="597" t="s">
        <v>10414</v>
      </c>
    </row>
    <row r="3020" spans="1:4">
      <c r="A3020" s="597" t="s">
        <v>20358</v>
      </c>
      <c r="B3020" s="597" t="s">
        <v>18421</v>
      </c>
      <c r="C3020" s="597" t="s">
        <v>18330</v>
      </c>
      <c r="D3020" s="597" t="s">
        <v>2104</v>
      </c>
    </row>
    <row r="3021" spans="1:4">
      <c r="A3021" s="597" t="s">
        <v>20402</v>
      </c>
      <c r="B3021" s="597" t="s">
        <v>18421</v>
      </c>
      <c r="C3021" s="597" t="s">
        <v>16294</v>
      </c>
      <c r="D3021" s="597" t="s">
        <v>4498</v>
      </c>
    </row>
    <row r="3022" spans="1:4">
      <c r="A3022" s="597" t="s">
        <v>13694</v>
      </c>
      <c r="B3022" s="597" t="s">
        <v>18421</v>
      </c>
      <c r="C3022" s="597" t="s">
        <v>3994</v>
      </c>
      <c r="D3022" s="597" t="s">
        <v>10414</v>
      </c>
    </row>
    <row r="3023" spans="1:4">
      <c r="A3023" s="597" t="s">
        <v>11564</v>
      </c>
      <c r="B3023" s="597" t="s">
        <v>18421</v>
      </c>
      <c r="C3023" s="597" t="s">
        <v>3994</v>
      </c>
      <c r="D3023" s="597" t="s">
        <v>16442</v>
      </c>
    </row>
    <row r="3024" spans="1:4">
      <c r="A3024" s="597" t="s">
        <v>20404</v>
      </c>
      <c r="B3024" s="597" t="s">
        <v>18421</v>
      </c>
      <c r="C3024" s="597" t="s">
        <v>16294</v>
      </c>
      <c r="D3024" s="597" t="s">
        <v>6387</v>
      </c>
    </row>
    <row r="3025" spans="1:4">
      <c r="A3025" s="597" t="s">
        <v>20405</v>
      </c>
      <c r="B3025" s="597" t="s">
        <v>18421</v>
      </c>
      <c r="C3025" s="597" t="s">
        <v>16294</v>
      </c>
      <c r="D3025" s="597" t="s">
        <v>13132</v>
      </c>
    </row>
    <row r="3026" spans="1:4">
      <c r="A3026" s="597" t="s">
        <v>20407</v>
      </c>
      <c r="B3026" s="597" t="s">
        <v>18421</v>
      </c>
      <c r="C3026" s="597" t="s">
        <v>16294</v>
      </c>
      <c r="D3026" s="597" t="s">
        <v>4498</v>
      </c>
    </row>
    <row r="3027" spans="1:4">
      <c r="A3027" s="597" t="s">
        <v>16573</v>
      </c>
      <c r="B3027" s="597" t="s">
        <v>18421</v>
      </c>
      <c r="C3027" s="597" t="s">
        <v>18426</v>
      </c>
      <c r="D3027" s="597" t="s">
        <v>12763</v>
      </c>
    </row>
    <row r="3028" spans="1:4">
      <c r="A3028" s="597" t="s">
        <v>20408</v>
      </c>
      <c r="B3028" s="597" t="s">
        <v>3904</v>
      </c>
      <c r="C3028" s="597" t="s">
        <v>9767</v>
      </c>
      <c r="D3028" s="597" t="s">
        <v>12662</v>
      </c>
    </row>
    <row r="3029" spans="1:4">
      <c r="A3029" s="597" t="s">
        <v>20409</v>
      </c>
      <c r="B3029" s="597" t="s">
        <v>18421</v>
      </c>
      <c r="C3029" s="597" t="s">
        <v>11794</v>
      </c>
      <c r="D3029" s="597" t="s">
        <v>18434</v>
      </c>
    </row>
    <row r="3030" spans="1:4">
      <c r="A3030" s="597" t="s">
        <v>9598</v>
      </c>
      <c r="B3030" s="597" t="s">
        <v>18421</v>
      </c>
      <c r="C3030" s="597" t="s">
        <v>18436</v>
      </c>
      <c r="D3030" s="597" t="s">
        <v>7708</v>
      </c>
    </row>
    <row r="3031" spans="1:4">
      <c r="A3031" s="597" t="s">
        <v>19371</v>
      </c>
      <c r="B3031" s="597" t="s">
        <v>18421</v>
      </c>
      <c r="C3031" s="597" t="s">
        <v>16294</v>
      </c>
      <c r="D3031" s="597" t="s">
        <v>4498</v>
      </c>
    </row>
    <row r="3032" spans="1:4">
      <c r="A3032" s="597" t="s">
        <v>2842</v>
      </c>
      <c r="B3032" s="597" t="s">
        <v>18421</v>
      </c>
      <c r="C3032" s="597" t="s">
        <v>18436</v>
      </c>
      <c r="D3032" s="597" t="s">
        <v>3956</v>
      </c>
    </row>
    <row r="3033" spans="1:4">
      <c r="A3033" s="597" t="s">
        <v>19782</v>
      </c>
      <c r="B3033" s="597" t="s">
        <v>3904</v>
      </c>
      <c r="C3033" s="597" t="s">
        <v>9767</v>
      </c>
      <c r="D3033" s="597" t="s">
        <v>12662</v>
      </c>
    </row>
    <row r="3034" spans="1:4">
      <c r="A3034" s="597" t="s">
        <v>18470</v>
      </c>
      <c r="B3034" s="597" t="s">
        <v>18421</v>
      </c>
      <c r="C3034" s="597" t="s">
        <v>16294</v>
      </c>
      <c r="D3034" s="597" t="s">
        <v>6387</v>
      </c>
    </row>
    <row r="3035" spans="1:4">
      <c r="A3035" s="597" t="s">
        <v>20410</v>
      </c>
      <c r="B3035" s="597" t="s">
        <v>3904</v>
      </c>
      <c r="C3035" s="597" t="s">
        <v>9767</v>
      </c>
      <c r="D3035" s="597" t="s">
        <v>12662</v>
      </c>
    </row>
    <row r="3036" spans="1:4">
      <c r="A3036" s="597" t="s">
        <v>20411</v>
      </c>
      <c r="B3036" s="597" t="s">
        <v>3904</v>
      </c>
      <c r="C3036" s="597" t="s">
        <v>18436</v>
      </c>
      <c r="D3036" s="597" t="s">
        <v>10414</v>
      </c>
    </row>
    <row r="3037" spans="1:4">
      <c r="A3037" s="597" t="s">
        <v>20412</v>
      </c>
      <c r="B3037" s="597" t="s">
        <v>18421</v>
      </c>
      <c r="C3037" s="597" t="s">
        <v>16294</v>
      </c>
      <c r="D3037" s="597" t="s">
        <v>6387</v>
      </c>
    </row>
    <row r="3038" spans="1:4">
      <c r="A3038" s="597" t="s">
        <v>20413</v>
      </c>
      <c r="B3038" s="597" t="s">
        <v>18421</v>
      </c>
      <c r="C3038" s="597" t="s">
        <v>18330</v>
      </c>
      <c r="D3038" s="597" t="s">
        <v>18450</v>
      </c>
    </row>
    <row r="3039" spans="1:4">
      <c r="A3039" s="597" t="s">
        <v>20414</v>
      </c>
      <c r="B3039" s="597" t="s">
        <v>18421</v>
      </c>
      <c r="C3039" s="597" t="s">
        <v>18426</v>
      </c>
      <c r="D3039" s="597" t="s">
        <v>18427</v>
      </c>
    </row>
    <row r="3040" spans="1:4">
      <c r="A3040" s="597" t="s">
        <v>20415</v>
      </c>
      <c r="B3040" s="597" t="s">
        <v>3904</v>
      </c>
      <c r="C3040" s="597" t="s">
        <v>9767</v>
      </c>
      <c r="D3040" s="597" t="s">
        <v>12662</v>
      </c>
    </row>
    <row r="3041" spans="1:4">
      <c r="A3041" s="597" t="s">
        <v>20416</v>
      </c>
      <c r="B3041" s="597" t="s">
        <v>18421</v>
      </c>
      <c r="C3041" s="597" t="s">
        <v>3994</v>
      </c>
      <c r="D3041" s="597" t="s">
        <v>16342</v>
      </c>
    </row>
    <row r="3042" spans="1:4">
      <c r="A3042" s="597" t="s">
        <v>20417</v>
      </c>
      <c r="B3042" s="597" t="s">
        <v>18421</v>
      </c>
      <c r="C3042" s="597" t="s">
        <v>9767</v>
      </c>
      <c r="D3042" s="597" t="s">
        <v>4430</v>
      </c>
    </row>
    <row r="3043" spans="1:4">
      <c r="A3043" s="597" t="s">
        <v>20418</v>
      </c>
      <c r="B3043" s="597" t="s">
        <v>18421</v>
      </c>
      <c r="C3043" s="597" t="s">
        <v>18330</v>
      </c>
      <c r="D3043" s="597" t="s">
        <v>10414</v>
      </c>
    </row>
    <row r="3044" spans="1:4">
      <c r="A3044" s="597" t="s">
        <v>20419</v>
      </c>
      <c r="B3044" s="597" t="s">
        <v>18421</v>
      </c>
      <c r="C3044" s="597" t="s">
        <v>16294</v>
      </c>
      <c r="D3044" s="597" t="s">
        <v>18433</v>
      </c>
    </row>
    <row r="3045" spans="1:4">
      <c r="A3045" s="597" t="s">
        <v>10295</v>
      </c>
      <c r="B3045" s="597" t="s">
        <v>18421</v>
      </c>
      <c r="C3045" s="597" t="s">
        <v>9767</v>
      </c>
      <c r="D3045" s="597" t="s">
        <v>12662</v>
      </c>
    </row>
    <row r="3046" spans="1:4">
      <c r="A3046" s="597" t="s">
        <v>20420</v>
      </c>
      <c r="B3046" s="597" t="s">
        <v>18421</v>
      </c>
      <c r="C3046" s="597" t="s">
        <v>18423</v>
      </c>
      <c r="D3046" s="597" t="s">
        <v>18136</v>
      </c>
    </row>
    <row r="3047" spans="1:4">
      <c r="A3047" s="597" t="s">
        <v>20421</v>
      </c>
      <c r="B3047" s="597" t="s">
        <v>18421</v>
      </c>
      <c r="C3047" s="597" t="s">
        <v>18426</v>
      </c>
      <c r="D3047" s="597" t="s">
        <v>12763</v>
      </c>
    </row>
    <row r="3048" spans="1:4">
      <c r="A3048" s="597" t="s">
        <v>20422</v>
      </c>
      <c r="B3048" s="597" t="s">
        <v>18421</v>
      </c>
      <c r="C3048" s="597" t="s">
        <v>3994</v>
      </c>
      <c r="D3048" s="597" t="s">
        <v>10414</v>
      </c>
    </row>
    <row r="3049" spans="1:4">
      <c r="A3049" s="597" t="s">
        <v>20423</v>
      </c>
      <c r="B3049" s="597" t="s">
        <v>18421</v>
      </c>
      <c r="C3049" s="597" t="s">
        <v>16294</v>
      </c>
      <c r="D3049" s="597" t="s">
        <v>4498</v>
      </c>
    </row>
    <row r="3050" spans="1:4">
      <c r="A3050" s="597" t="s">
        <v>13729</v>
      </c>
      <c r="B3050" s="597" t="s">
        <v>18421</v>
      </c>
      <c r="C3050" s="597" t="s">
        <v>18436</v>
      </c>
      <c r="D3050" s="597" t="s">
        <v>13072</v>
      </c>
    </row>
    <row r="3051" spans="1:4">
      <c r="A3051" s="597" t="s">
        <v>4276</v>
      </c>
      <c r="B3051" s="597" t="s">
        <v>3904</v>
      </c>
      <c r="C3051" s="597" t="s">
        <v>18436</v>
      </c>
      <c r="D3051" s="597" t="s">
        <v>10414</v>
      </c>
    </row>
    <row r="3052" spans="1:4">
      <c r="A3052" s="597" t="s">
        <v>20424</v>
      </c>
      <c r="B3052" s="597" t="s">
        <v>18421</v>
      </c>
      <c r="C3052" s="597" t="s">
        <v>18330</v>
      </c>
      <c r="D3052" s="597" t="s">
        <v>18450</v>
      </c>
    </row>
    <row r="3053" spans="1:4">
      <c r="A3053" s="597" t="s">
        <v>20425</v>
      </c>
      <c r="B3053" s="597" t="s">
        <v>18421</v>
      </c>
      <c r="C3053" s="597" t="s">
        <v>16294</v>
      </c>
      <c r="D3053" s="597" t="s">
        <v>18457</v>
      </c>
    </row>
    <row r="3054" spans="1:4">
      <c r="A3054" s="597" t="s">
        <v>17578</v>
      </c>
      <c r="B3054" s="597" t="s">
        <v>18421</v>
      </c>
      <c r="C3054" s="597" t="s">
        <v>9767</v>
      </c>
      <c r="D3054" s="597" t="s">
        <v>12662</v>
      </c>
    </row>
    <row r="3055" spans="1:4">
      <c r="A3055" s="597" t="s">
        <v>20426</v>
      </c>
      <c r="B3055" s="597" t="s">
        <v>18421</v>
      </c>
      <c r="C3055" s="597" t="s">
        <v>18436</v>
      </c>
      <c r="D3055" s="597" t="s">
        <v>7708</v>
      </c>
    </row>
    <row r="3056" spans="1:4">
      <c r="A3056" s="597" t="s">
        <v>20427</v>
      </c>
      <c r="B3056" s="597" t="s">
        <v>18421</v>
      </c>
      <c r="C3056" s="597" t="s">
        <v>9767</v>
      </c>
      <c r="D3056" s="597" t="s">
        <v>12662</v>
      </c>
    </row>
    <row r="3057" spans="1:4">
      <c r="A3057" s="597" t="s">
        <v>5764</v>
      </c>
      <c r="B3057" s="597" t="s">
        <v>18421</v>
      </c>
      <c r="C3057" s="597" t="s">
        <v>18423</v>
      </c>
      <c r="D3057" s="597" t="s">
        <v>18136</v>
      </c>
    </row>
    <row r="3058" spans="1:4">
      <c r="A3058" s="597" t="s">
        <v>16713</v>
      </c>
      <c r="B3058" s="597" t="s">
        <v>18421</v>
      </c>
      <c r="C3058" s="597" t="s">
        <v>16294</v>
      </c>
      <c r="D3058" s="597" t="s">
        <v>6387</v>
      </c>
    </row>
    <row r="3059" spans="1:4">
      <c r="A3059" s="597" t="s">
        <v>20428</v>
      </c>
      <c r="B3059" s="597" t="s">
        <v>3904</v>
      </c>
      <c r="C3059" s="597" t="s">
        <v>9767</v>
      </c>
      <c r="D3059" s="597" t="s">
        <v>12662</v>
      </c>
    </row>
    <row r="3060" spans="1:4">
      <c r="A3060" s="597" t="s">
        <v>20429</v>
      </c>
      <c r="B3060" s="597" t="s">
        <v>18421</v>
      </c>
      <c r="C3060" s="597" t="s">
        <v>16294</v>
      </c>
      <c r="D3060" s="597" t="s">
        <v>6387</v>
      </c>
    </row>
    <row r="3061" spans="1:4">
      <c r="A3061" s="597" t="s">
        <v>8658</v>
      </c>
      <c r="B3061" s="597" t="s">
        <v>18421</v>
      </c>
      <c r="C3061" s="597" t="s">
        <v>18436</v>
      </c>
      <c r="D3061" s="597" t="s">
        <v>3956</v>
      </c>
    </row>
    <row r="3062" spans="1:4">
      <c r="A3062" s="597" t="s">
        <v>8458</v>
      </c>
      <c r="B3062" s="597" t="s">
        <v>18421</v>
      </c>
      <c r="C3062" s="597" t="s">
        <v>16294</v>
      </c>
      <c r="D3062" s="597" t="s">
        <v>18457</v>
      </c>
    </row>
    <row r="3063" spans="1:4">
      <c r="A3063" s="597" t="s">
        <v>20430</v>
      </c>
      <c r="B3063" s="597" t="s">
        <v>3904</v>
      </c>
      <c r="C3063" s="597" t="s">
        <v>9767</v>
      </c>
      <c r="D3063" s="597" t="s">
        <v>12662</v>
      </c>
    </row>
    <row r="3064" spans="1:4">
      <c r="A3064" s="597" t="s">
        <v>20431</v>
      </c>
      <c r="B3064" s="597" t="s">
        <v>18421</v>
      </c>
      <c r="C3064" s="597" t="s">
        <v>16294</v>
      </c>
      <c r="D3064" s="597" t="s">
        <v>6387</v>
      </c>
    </row>
    <row r="3065" spans="1:4">
      <c r="A3065" s="597" t="s">
        <v>10348</v>
      </c>
      <c r="B3065" s="597" t="s">
        <v>18421</v>
      </c>
      <c r="C3065" s="597" t="s">
        <v>16294</v>
      </c>
      <c r="D3065" s="597" t="s">
        <v>13132</v>
      </c>
    </row>
    <row r="3066" spans="1:4">
      <c r="A3066" s="597" t="s">
        <v>19764</v>
      </c>
      <c r="B3066" s="597" t="s">
        <v>3904</v>
      </c>
      <c r="C3066" s="597" t="s">
        <v>9767</v>
      </c>
      <c r="D3066" s="597" t="s">
        <v>12662</v>
      </c>
    </row>
    <row r="3067" spans="1:4">
      <c r="A3067" s="597" t="s">
        <v>20432</v>
      </c>
      <c r="B3067" s="597" t="s">
        <v>3904</v>
      </c>
      <c r="C3067" s="597" t="s">
        <v>9767</v>
      </c>
      <c r="D3067" s="597" t="s">
        <v>12662</v>
      </c>
    </row>
    <row r="3068" spans="1:4">
      <c r="A3068" s="597" t="s">
        <v>263</v>
      </c>
      <c r="B3068" s="597" t="s">
        <v>18421</v>
      </c>
      <c r="C3068" s="597" t="s">
        <v>9767</v>
      </c>
      <c r="D3068" s="597" t="s">
        <v>10414</v>
      </c>
    </row>
    <row r="3069" spans="1:4">
      <c r="A3069" s="597" t="s">
        <v>20433</v>
      </c>
      <c r="B3069" s="597" t="s">
        <v>18421</v>
      </c>
      <c r="C3069" s="597" t="s">
        <v>16294</v>
      </c>
      <c r="D3069" s="597" t="s">
        <v>4498</v>
      </c>
    </row>
    <row r="3070" spans="1:4">
      <c r="A3070" s="597" t="s">
        <v>20434</v>
      </c>
      <c r="B3070" s="597" t="s">
        <v>18421</v>
      </c>
      <c r="C3070" s="597" t="s">
        <v>18330</v>
      </c>
      <c r="D3070" s="597" t="s">
        <v>18450</v>
      </c>
    </row>
    <row r="3071" spans="1:4">
      <c r="A3071" s="597" t="s">
        <v>5212</v>
      </c>
      <c r="B3071" s="597" t="s">
        <v>18421</v>
      </c>
      <c r="C3071" s="597" t="s">
        <v>12016</v>
      </c>
      <c r="D3071" s="597" t="s">
        <v>16776</v>
      </c>
    </row>
    <row r="3072" spans="1:4">
      <c r="A3072" s="597" t="s">
        <v>12424</v>
      </c>
      <c r="B3072" s="597" t="s">
        <v>18421</v>
      </c>
      <c r="C3072" s="597" t="s">
        <v>16294</v>
      </c>
      <c r="D3072" s="597" t="s">
        <v>18433</v>
      </c>
    </row>
    <row r="3073" spans="1:4">
      <c r="A3073" s="597" t="s">
        <v>20436</v>
      </c>
      <c r="B3073" s="597" t="s">
        <v>18421</v>
      </c>
      <c r="C3073" s="597" t="s">
        <v>9767</v>
      </c>
      <c r="D3073" s="597" t="s">
        <v>15267</v>
      </c>
    </row>
    <row r="3074" spans="1:4">
      <c r="A3074" s="597" t="s">
        <v>20437</v>
      </c>
      <c r="B3074" s="597" t="s">
        <v>18421</v>
      </c>
      <c r="C3074" s="597" t="s">
        <v>12016</v>
      </c>
      <c r="D3074" s="597" t="s">
        <v>10414</v>
      </c>
    </row>
    <row r="3075" spans="1:4">
      <c r="A3075" s="597" t="s">
        <v>20438</v>
      </c>
      <c r="B3075" s="597" t="s">
        <v>18421</v>
      </c>
      <c r="C3075" s="597" t="s">
        <v>16294</v>
      </c>
      <c r="D3075" s="597" t="s">
        <v>13132</v>
      </c>
    </row>
    <row r="3076" spans="1:4">
      <c r="A3076" s="597" t="s">
        <v>20439</v>
      </c>
      <c r="B3076" s="597" t="s">
        <v>18421</v>
      </c>
      <c r="C3076" s="597" t="s">
        <v>16294</v>
      </c>
      <c r="D3076" s="597" t="s">
        <v>4498</v>
      </c>
    </row>
    <row r="3077" spans="1:4">
      <c r="A3077" s="597" t="s">
        <v>14782</v>
      </c>
      <c r="B3077" s="597" t="s">
        <v>18421</v>
      </c>
      <c r="C3077" s="597" t="s">
        <v>3994</v>
      </c>
      <c r="D3077" s="597" t="s">
        <v>16342</v>
      </c>
    </row>
    <row r="3078" spans="1:4">
      <c r="A3078" s="597" t="s">
        <v>20440</v>
      </c>
      <c r="B3078" s="597" t="s">
        <v>18421</v>
      </c>
      <c r="C3078" s="597" t="s">
        <v>9767</v>
      </c>
      <c r="D3078" s="597" t="s">
        <v>10414</v>
      </c>
    </row>
    <row r="3079" spans="1:4">
      <c r="A3079" s="597" t="s">
        <v>20441</v>
      </c>
      <c r="B3079" s="597" t="s">
        <v>18421</v>
      </c>
      <c r="C3079" s="597" t="s">
        <v>18436</v>
      </c>
      <c r="D3079" s="597" t="s">
        <v>18462</v>
      </c>
    </row>
    <row r="3080" spans="1:4">
      <c r="A3080" s="597" t="s">
        <v>20442</v>
      </c>
      <c r="B3080" s="597" t="s">
        <v>18421</v>
      </c>
      <c r="C3080" s="597" t="s">
        <v>18423</v>
      </c>
      <c r="D3080" s="597" t="s">
        <v>18424</v>
      </c>
    </row>
    <row r="3081" spans="1:4">
      <c r="A3081" s="597" t="s">
        <v>12351</v>
      </c>
      <c r="B3081" s="597" t="s">
        <v>18421</v>
      </c>
      <c r="C3081" s="597" t="s">
        <v>8086</v>
      </c>
      <c r="D3081" s="597" t="s">
        <v>9618</v>
      </c>
    </row>
    <row r="3082" spans="1:4">
      <c r="A3082" s="597" t="s">
        <v>20443</v>
      </c>
      <c r="B3082" s="597" t="s">
        <v>18421</v>
      </c>
      <c r="C3082" s="597" t="s">
        <v>8086</v>
      </c>
      <c r="D3082" s="597" t="s">
        <v>18535</v>
      </c>
    </row>
    <row r="3083" spans="1:4">
      <c r="A3083" s="597" t="s">
        <v>4723</v>
      </c>
      <c r="B3083" s="597" t="s">
        <v>18421</v>
      </c>
      <c r="C3083" s="597" t="s">
        <v>18330</v>
      </c>
      <c r="D3083" s="597" t="s">
        <v>2104</v>
      </c>
    </row>
    <row r="3084" spans="1:4">
      <c r="A3084" s="597" t="s">
        <v>20444</v>
      </c>
      <c r="B3084" s="597" t="s">
        <v>18421</v>
      </c>
      <c r="C3084" s="597" t="s">
        <v>18436</v>
      </c>
      <c r="D3084" s="597" t="s">
        <v>18462</v>
      </c>
    </row>
    <row r="3085" spans="1:4">
      <c r="A3085" s="597" t="s">
        <v>20445</v>
      </c>
      <c r="B3085" s="597" t="s">
        <v>18421</v>
      </c>
      <c r="C3085" s="597" t="s">
        <v>8754</v>
      </c>
      <c r="D3085" s="597" t="s">
        <v>10414</v>
      </c>
    </row>
    <row r="3086" spans="1:4">
      <c r="A3086" s="597" t="s">
        <v>20447</v>
      </c>
      <c r="B3086" s="597" t="s">
        <v>18421</v>
      </c>
      <c r="C3086" s="597" t="s">
        <v>18436</v>
      </c>
      <c r="D3086" s="597" t="s">
        <v>7708</v>
      </c>
    </row>
    <row r="3087" spans="1:4">
      <c r="A3087" s="597" t="s">
        <v>2713</v>
      </c>
      <c r="B3087" s="597" t="s">
        <v>18421</v>
      </c>
      <c r="C3087" s="597" t="s">
        <v>18436</v>
      </c>
      <c r="D3087" s="597" t="s">
        <v>3956</v>
      </c>
    </row>
    <row r="3088" spans="1:4">
      <c r="A3088" s="597" t="s">
        <v>10960</v>
      </c>
      <c r="B3088" s="597" t="s">
        <v>18421</v>
      </c>
      <c r="C3088" s="597" t="s">
        <v>16294</v>
      </c>
      <c r="D3088" s="597" t="s">
        <v>13132</v>
      </c>
    </row>
    <row r="3089" spans="1:4">
      <c r="A3089" s="597" t="s">
        <v>20449</v>
      </c>
      <c r="B3089" s="597" t="s">
        <v>18421</v>
      </c>
      <c r="C3089" s="597" t="s">
        <v>18426</v>
      </c>
      <c r="D3089" s="597" t="s">
        <v>12763</v>
      </c>
    </row>
    <row r="3090" spans="1:4">
      <c r="A3090" s="597" t="s">
        <v>20451</v>
      </c>
      <c r="B3090" s="597" t="s">
        <v>18421</v>
      </c>
      <c r="C3090" s="597" t="s">
        <v>3994</v>
      </c>
      <c r="D3090" s="597" t="s">
        <v>4583</v>
      </c>
    </row>
    <row r="3091" spans="1:4">
      <c r="A3091" s="597" t="s">
        <v>20452</v>
      </c>
      <c r="B3091" s="597" t="s">
        <v>18421</v>
      </c>
      <c r="C3091" s="597" t="s">
        <v>18436</v>
      </c>
      <c r="D3091" s="597" t="s">
        <v>10414</v>
      </c>
    </row>
    <row r="3092" spans="1:4">
      <c r="A3092" s="597" t="s">
        <v>20453</v>
      </c>
      <c r="B3092" s="597" t="s">
        <v>18421</v>
      </c>
      <c r="C3092" s="597" t="s">
        <v>11794</v>
      </c>
      <c r="D3092" s="597" t="s">
        <v>17046</v>
      </c>
    </row>
    <row r="3093" spans="1:4">
      <c r="A3093" s="597" t="s">
        <v>12727</v>
      </c>
      <c r="B3093" s="597" t="s">
        <v>18421</v>
      </c>
      <c r="C3093" s="597" t="s">
        <v>9767</v>
      </c>
      <c r="D3093" s="597" t="s">
        <v>12662</v>
      </c>
    </row>
    <row r="3094" spans="1:4">
      <c r="A3094" s="597" t="s">
        <v>20454</v>
      </c>
      <c r="B3094" s="597" t="s">
        <v>18421</v>
      </c>
      <c r="C3094" s="597" t="s">
        <v>16294</v>
      </c>
      <c r="D3094" s="597" t="s">
        <v>18433</v>
      </c>
    </row>
    <row r="3095" spans="1:4">
      <c r="A3095" s="597" t="s">
        <v>20455</v>
      </c>
      <c r="B3095" s="597" t="s">
        <v>18421</v>
      </c>
      <c r="C3095" s="597" t="s">
        <v>17013</v>
      </c>
      <c r="D3095" s="597" t="s">
        <v>8224</v>
      </c>
    </row>
    <row r="3096" spans="1:4">
      <c r="A3096" s="597" t="s">
        <v>14507</v>
      </c>
      <c r="B3096" s="597" t="s">
        <v>18421</v>
      </c>
      <c r="C3096" s="597" t="s">
        <v>9767</v>
      </c>
      <c r="D3096" s="597" t="s">
        <v>12662</v>
      </c>
    </row>
    <row r="3097" spans="1:4">
      <c r="A3097" s="597" t="s">
        <v>20457</v>
      </c>
      <c r="B3097" s="597" t="s">
        <v>18421</v>
      </c>
      <c r="C3097" s="597" t="s">
        <v>9767</v>
      </c>
      <c r="D3097" s="597" t="s">
        <v>12662</v>
      </c>
    </row>
    <row r="3098" spans="1:4">
      <c r="A3098" s="597" t="s">
        <v>20458</v>
      </c>
      <c r="B3098" s="597" t="s">
        <v>3904</v>
      </c>
      <c r="C3098" s="597" t="s">
        <v>18436</v>
      </c>
      <c r="D3098" s="597" t="s">
        <v>18725</v>
      </c>
    </row>
    <row r="3099" spans="1:4">
      <c r="A3099" s="597" t="s">
        <v>20459</v>
      </c>
      <c r="B3099" s="597" t="s">
        <v>18421</v>
      </c>
      <c r="C3099" s="597" t="s">
        <v>3994</v>
      </c>
      <c r="D3099" s="597" t="s">
        <v>19852</v>
      </c>
    </row>
    <row r="3100" spans="1:4">
      <c r="A3100" s="597" t="s">
        <v>16048</v>
      </c>
      <c r="B3100" s="597" t="s">
        <v>18421</v>
      </c>
      <c r="C3100" s="597" t="s">
        <v>9767</v>
      </c>
      <c r="D3100" s="597" t="s">
        <v>12662</v>
      </c>
    </row>
    <row r="3101" spans="1:4">
      <c r="A3101" s="597" t="s">
        <v>19230</v>
      </c>
      <c r="B3101" s="597" t="s">
        <v>18421</v>
      </c>
      <c r="C3101" s="597" t="s">
        <v>9767</v>
      </c>
      <c r="D3101" s="597" t="s">
        <v>10414</v>
      </c>
    </row>
    <row r="3102" spans="1:4">
      <c r="A3102" s="597" t="s">
        <v>14808</v>
      </c>
      <c r="B3102" s="597" t="s">
        <v>18421</v>
      </c>
      <c r="C3102" s="597" t="s">
        <v>9767</v>
      </c>
      <c r="D3102" s="597" t="s">
        <v>12662</v>
      </c>
    </row>
    <row r="3103" spans="1:4">
      <c r="A3103" s="597" t="s">
        <v>531</v>
      </c>
      <c r="B3103" s="597" t="s">
        <v>18421</v>
      </c>
      <c r="C3103" s="597" t="s">
        <v>18436</v>
      </c>
      <c r="D3103" s="597" t="s">
        <v>3956</v>
      </c>
    </row>
    <row r="3104" spans="1:4">
      <c r="A3104" s="597" t="s">
        <v>14984</v>
      </c>
      <c r="B3104" s="597" t="s">
        <v>18421</v>
      </c>
      <c r="C3104" s="597" t="s">
        <v>17013</v>
      </c>
      <c r="D3104" s="597" t="s">
        <v>18447</v>
      </c>
    </row>
    <row r="3105" spans="1:4">
      <c r="A3105" s="597" t="s">
        <v>10344</v>
      </c>
      <c r="B3105" s="597" t="s">
        <v>3904</v>
      </c>
      <c r="C3105" s="597" t="s">
        <v>18436</v>
      </c>
      <c r="D3105" s="597" t="s">
        <v>18725</v>
      </c>
    </row>
    <row r="3106" spans="1:4">
      <c r="A3106" s="597" t="s">
        <v>18772</v>
      </c>
      <c r="B3106" s="597" t="s">
        <v>18421</v>
      </c>
      <c r="C3106" s="597" t="s">
        <v>18330</v>
      </c>
      <c r="D3106" s="597" t="s">
        <v>10414</v>
      </c>
    </row>
    <row r="3107" spans="1:4">
      <c r="A3107" s="597" t="s">
        <v>15530</v>
      </c>
      <c r="B3107" s="597" t="s">
        <v>18421</v>
      </c>
      <c r="C3107" s="597" t="s">
        <v>18330</v>
      </c>
      <c r="D3107" s="597" t="s">
        <v>18450</v>
      </c>
    </row>
    <row r="3108" spans="1:4">
      <c r="A3108" s="597" t="s">
        <v>20461</v>
      </c>
      <c r="B3108" s="597" t="s">
        <v>18421</v>
      </c>
      <c r="C3108" s="597" t="s">
        <v>3994</v>
      </c>
      <c r="D3108" s="597" t="s">
        <v>10414</v>
      </c>
    </row>
    <row r="3109" spans="1:4">
      <c r="A3109" s="597" t="s">
        <v>20462</v>
      </c>
      <c r="B3109" s="597" t="s">
        <v>18421</v>
      </c>
      <c r="C3109" s="597" t="s">
        <v>8086</v>
      </c>
      <c r="D3109" s="597" t="s">
        <v>9618</v>
      </c>
    </row>
    <row r="3110" spans="1:4">
      <c r="A3110" s="597" t="s">
        <v>18970</v>
      </c>
      <c r="B3110" s="597" t="s">
        <v>18421</v>
      </c>
      <c r="C3110" s="597" t="s">
        <v>16294</v>
      </c>
      <c r="D3110" s="597" t="s">
        <v>18433</v>
      </c>
    </row>
    <row r="3111" spans="1:4">
      <c r="A3111" s="597" t="s">
        <v>4568</v>
      </c>
      <c r="B3111" s="597" t="s">
        <v>18421</v>
      </c>
      <c r="C3111" s="597" t="s">
        <v>11794</v>
      </c>
      <c r="D3111" s="597" t="s">
        <v>10414</v>
      </c>
    </row>
    <row r="3112" spans="1:4">
      <c r="A3112" s="597" t="s">
        <v>20463</v>
      </c>
      <c r="B3112" s="597" t="s">
        <v>18421</v>
      </c>
      <c r="C3112" s="597" t="s">
        <v>3994</v>
      </c>
      <c r="D3112" s="597" t="s">
        <v>16342</v>
      </c>
    </row>
    <row r="3113" spans="1:4">
      <c r="A3113" s="597" t="s">
        <v>20464</v>
      </c>
      <c r="B3113" s="597" t="s">
        <v>18421</v>
      </c>
      <c r="C3113" s="597" t="s">
        <v>18423</v>
      </c>
      <c r="D3113" s="597" t="s">
        <v>18424</v>
      </c>
    </row>
    <row r="3114" spans="1:4">
      <c r="A3114" s="597" t="s">
        <v>2385</v>
      </c>
      <c r="B3114" s="597" t="s">
        <v>18421</v>
      </c>
      <c r="C3114" s="597" t="s">
        <v>18436</v>
      </c>
      <c r="D3114" s="597" t="s">
        <v>18462</v>
      </c>
    </row>
    <row r="3115" spans="1:4">
      <c r="A3115" s="597" t="s">
        <v>20465</v>
      </c>
      <c r="B3115" s="597" t="s">
        <v>18421</v>
      </c>
      <c r="C3115" s="597" t="s">
        <v>18436</v>
      </c>
      <c r="D3115" s="597" t="s">
        <v>7708</v>
      </c>
    </row>
    <row r="3116" spans="1:4">
      <c r="A3116" s="597" t="s">
        <v>10338</v>
      </c>
      <c r="B3116" s="597" t="s">
        <v>18421</v>
      </c>
      <c r="C3116" s="597" t="s">
        <v>16294</v>
      </c>
      <c r="D3116" s="597" t="s">
        <v>4498</v>
      </c>
    </row>
    <row r="3117" spans="1:4">
      <c r="A3117" s="597" t="s">
        <v>20466</v>
      </c>
      <c r="B3117" s="597" t="s">
        <v>18421</v>
      </c>
      <c r="C3117" s="597" t="s">
        <v>9767</v>
      </c>
      <c r="D3117" s="597" t="s">
        <v>12662</v>
      </c>
    </row>
    <row r="3118" spans="1:4">
      <c r="A3118" s="597" t="s">
        <v>12977</v>
      </c>
      <c r="B3118" s="597" t="s">
        <v>18421</v>
      </c>
      <c r="C3118" s="597" t="s">
        <v>9767</v>
      </c>
      <c r="D3118" s="597" t="s">
        <v>4430</v>
      </c>
    </row>
    <row r="3119" spans="1:4">
      <c r="A3119" s="597" t="s">
        <v>20468</v>
      </c>
      <c r="B3119" s="597" t="s">
        <v>18421</v>
      </c>
      <c r="C3119" s="597" t="s">
        <v>9767</v>
      </c>
      <c r="D3119" s="597" t="s">
        <v>15267</v>
      </c>
    </row>
    <row r="3120" spans="1:4">
      <c r="A3120" s="597" t="s">
        <v>20469</v>
      </c>
      <c r="B3120" s="597" t="s">
        <v>18421</v>
      </c>
      <c r="C3120" s="597" t="s">
        <v>18423</v>
      </c>
      <c r="D3120" s="597" t="s">
        <v>18136</v>
      </c>
    </row>
    <row r="3121" spans="1:4">
      <c r="A3121" s="597" t="s">
        <v>20471</v>
      </c>
      <c r="B3121" s="597" t="s">
        <v>18421</v>
      </c>
      <c r="C3121" s="597" t="s">
        <v>9767</v>
      </c>
      <c r="D3121" s="597" t="s">
        <v>15267</v>
      </c>
    </row>
    <row r="3122" spans="1:4">
      <c r="A3122" s="597" t="s">
        <v>20472</v>
      </c>
      <c r="B3122" s="597" t="s">
        <v>18421</v>
      </c>
      <c r="C3122" s="597" t="s">
        <v>18330</v>
      </c>
      <c r="D3122" s="597" t="s">
        <v>10414</v>
      </c>
    </row>
    <row r="3123" spans="1:4">
      <c r="A3123" s="597" t="s">
        <v>17877</v>
      </c>
      <c r="B3123" s="597" t="s">
        <v>18421</v>
      </c>
      <c r="C3123" s="597" t="s">
        <v>9767</v>
      </c>
      <c r="D3123" s="597" t="s">
        <v>12662</v>
      </c>
    </row>
    <row r="3124" spans="1:4">
      <c r="A3124" s="597" t="s">
        <v>926</v>
      </c>
      <c r="B3124" s="597" t="s">
        <v>18421</v>
      </c>
      <c r="C3124" s="597" t="s">
        <v>18426</v>
      </c>
      <c r="D3124" s="597" t="s">
        <v>12763</v>
      </c>
    </row>
    <row r="3125" spans="1:4">
      <c r="A3125" s="597" t="s">
        <v>20435</v>
      </c>
      <c r="B3125" s="597" t="s">
        <v>18421</v>
      </c>
      <c r="C3125" s="597" t="s">
        <v>18436</v>
      </c>
      <c r="D3125" s="597" t="s">
        <v>14531</v>
      </c>
    </row>
    <row r="3126" spans="1:4">
      <c r="A3126" s="597" t="s">
        <v>16606</v>
      </c>
      <c r="B3126" s="597" t="s">
        <v>18421</v>
      </c>
      <c r="C3126" s="597" t="s">
        <v>16294</v>
      </c>
      <c r="D3126" s="597" t="s">
        <v>4498</v>
      </c>
    </row>
    <row r="3127" spans="1:4">
      <c r="A3127" s="597" t="s">
        <v>7565</v>
      </c>
      <c r="B3127" s="597" t="s">
        <v>18421</v>
      </c>
      <c r="C3127" s="597" t="s">
        <v>9767</v>
      </c>
      <c r="D3127" s="597" t="s">
        <v>12662</v>
      </c>
    </row>
    <row r="3128" spans="1:4">
      <c r="A3128" s="597" t="s">
        <v>20473</v>
      </c>
      <c r="B3128" s="597" t="s">
        <v>18421</v>
      </c>
      <c r="C3128" s="597" t="s">
        <v>18436</v>
      </c>
      <c r="D3128" s="597" t="s">
        <v>3956</v>
      </c>
    </row>
    <row r="3129" spans="1:4">
      <c r="A3129" s="597" t="s">
        <v>17182</v>
      </c>
      <c r="B3129" s="597" t="s">
        <v>18421</v>
      </c>
      <c r="C3129" s="597" t="s">
        <v>9767</v>
      </c>
      <c r="D3129" s="597" t="s">
        <v>12662</v>
      </c>
    </row>
    <row r="3130" spans="1:4">
      <c r="A3130" s="597" t="s">
        <v>20474</v>
      </c>
      <c r="B3130" s="597" t="s">
        <v>18421</v>
      </c>
      <c r="C3130" s="597" t="s">
        <v>18423</v>
      </c>
      <c r="D3130" s="597" t="s">
        <v>18136</v>
      </c>
    </row>
    <row r="3131" spans="1:4">
      <c r="A3131" s="597" t="s">
        <v>17587</v>
      </c>
      <c r="B3131" s="597" t="s">
        <v>18421</v>
      </c>
      <c r="C3131" s="597" t="s">
        <v>16294</v>
      </c>
      <c r="D3131" s="597" t="s">
        <v>4498</v>
      </c>
    </row>
    <row r="3132" spans="1:4">
      <c r="A3132" s="597" t="s">
        <v>17957</v>
      </c>
      <c r="B3132" s="597" t="s">
        <v>18421</v>
      </c>
      <c r="C3132" s="597" t="s">
        <v>18436</v>
      </c>
      <c r="D3132" s="597" t="s">
        <v>10414</v>
      </c>
    </row>
    <row r="3133" spans="1:4">
      <c r="A3133" s="597" t="s">
        <v>20476</v>
      </c>
      <c r="B3133" s="597" t="s">
        <v>18421</v>
      </c>
      <c r="C3133" s="597" t="s">
        <v>11794</v>
      </c>
      <c r="D3133" s="597" t="s">
        <v>18434</v>
      </c>
    </row>
    <row r="3134" spans="1:4">
      <c r="A3134" s="597" t="s">
        <v>14002</v>
      </c>
      <c r="B3134" s="597" t="s">
        <v>18421</v>
      </c>
      <c r="C3134" s="597" t="s">
        <v>9767</v>
      </c>
      <c r="D3134" s="597" t="s">
        <v>15267</v>
      </c>
    </row>
    <row r="3135" spans="1:4">
      <c r="A3135" s="597" t="s">
        <v>20477</v>
      </c>
      <c r="B3135" s="597" t="s">
        <v>18421</v>
      </c>
      <c r="C3135" s="597" t="s">
        <v>9767</v>
      </c>
      <c r="D3135" s="597" t="s">
        <v>12662</v>
      </c>
    </row>
    <row r="3136" spans="1:4">
      <c r="A3136" s="597" t="s">
        <v>20478</v>
      </c>
      <c r="B3136" s="597" t="s">
        <v>18421</v>
      </c>
      <c r="C3136" s="597" t="s">
        <v>9767</v>
      </c>
      <c r="D3136" s="597" t="s">
        <v>15267</v>
      </c>
    </row>
    <row r="3137" spans="1:4">
      <c r="A3137" s="597" t="s">
        <v>20479</v>
      </c>
      <c r="B3137" s="597" t="s">
        <v>18421</v>
      </c>
      <c r="C3137" s="597" t="s">
        <v>18426</v>
      </c>
      <c r="D3137" s="597" t="s">
        <v>12763</v>
      </c>
    </row>
    <row r="3138" spans="1:4">
      <c r="A3138" s="597" t="s">
        <v>20481</v>
      </c>
      <c r="B3138" s="597" t="s">
        <v>18421</v>
      </c>
      <c r="C3138" s="597" t="s">
        <v>16294</v>
      </c>
      <c r="D3138" s="597" t="s">
        <v>13132</v>
      </c>
    </row>
    <row r="3139" spans="1:4">
      <c r="A3139" s="597" t="s">
        <v>11986</v>
      </c>
      <c r="B3139" s="597" t="s">
        <v>18421</v>
      </c>
      <c r="C3139" s="597" t="s">
        <v>9767</v>
      </c>
      <c r="D3139" s="597" t="s">
        <v>12662</v>
      </c>
    </row>
    <row r="3140" spans="1:4">
      <c r="A3140" s="597" t="s">
        <v>20482</v>
      </c>
      <c r="B3140" s="597" t="s">
        <v>18421</v>
      </c>
      <c r="C3140" s="597" t="s">
        <v>9767</v>
      </c>
      <c r="D3140" s="597" t="s">
        <v>12662</v>
      </c>
    </row>
    <row r="3141" spans="1:4">
      <c r="A3141" s="597" t="s">
        <v>17218</v>
      </c>
      <c r="B3141" s="597" t="s">
        <v>3904</v>
      </c>
      <c r="C3141" s="597" t="s">
        <v>3994</v>
      </c>
      <c r="D3141" s="597" t="s">
        <v>15858</v>
      </c>
    </row>
    <row r="3142" spans="1:4">
      <c r="A3142" s="597" t="s">
        <v>20484</v>
      </c>
      <c r="B3142" s="597" t="s">
        <v>18421</v>
      </c>
      <c r="C3142" s="597" t="s">
        <v>18423</v>
      </c>
      <c r="D3142" s="597" t="s">
        <v>9310</v>
      </c>
    </row>
    <row r="3143" spans="1:4">
      <c r="A3143" s="597" t="s">
        <v>563</v>
      </c>
      <c r="B3143" s="597" t="s">
        <v>18421</v>
      </c>
      <c r="C3143" s="597" t="s">
        <v>3994</v>
      </c>
      <c r="D3143" s="597" t="s">
        <v>10414</v>
      </c>
    </row>
    <row r="3144" spans="1:4">
      <c r="A3144" s="597" t="s">
        <v>20485</v>
      </c>
      <c r="B3144" s="597" t="s">
        <v>18421</v>
      </c>
      <c r="C3144" s="597" t="s">
        <v>18330</v>
      </c>
      <c r="D3144" s="597" t="s">
        <v>2104</v>
      </c>
    </row>
    <row r="3145" spans="1:4">
      <c r="A3145" s="597" t="s">
        <v>13172</v>
      </c>
      <c r="B3145" s="597" t="s">
        <v>18421</v>
      </c>
      <c r="C3145" s="597" t="s">
        <v>9767</v>
      </c>
      <c r="D3145" s="597" t="s">
        <v>10414</v>
      </c>
    </row>
    <row r="3146" spans="1:4">
      <c r="A3146" s="597" t="s">
        <v>20486</v>
      </c>
      <c r="B3146" s="597" t="s">
        <v>18421</v>
      </c>
      <c r="C3146" s="597" t="s">
        <v>17013</v>
      </c>
      <c r="D3146" s="597" t="s">
        <v>18781</v>
      </c>
    </row>
    <row r="3147" spans="1:4">
      <c r="A3147" s="597" t="s">
        <v>8302</v>
      </c>
      <c r="B3147" s="597" t="s">
        <v>18421</v>
      </c>
      <c r="C3147" s="597" t="s">
        <v>16294</v>
      </c>
      <c r="D3147" s="597" t="s">
        <v>13132</v>
      </c>
    </row>
    <row r="3148" spans="1:4">
      <c r="A3148" s="597" t="s">
        <v>20487</v>
      </c>
      <c r="B3148" s="597" t="s">
        <v>18421</v>
      </c>
      <c r="C3148" s="597" t="s">
        <v>18423</v>
      </c>
      <c r="D3148" s="597" t="s">
        <v>18424</v>
      </c>
    </row>
    <row r="3149" spans="1:4">
      <c r="A3149" s="597" t="s">
        <v>20488</v>
      </c>
      <c r="B3149" s="597" t="s">
        <v>18421</v>
      </c>
      <c r="C3149" s="597" t="s">
        <v>17013</v>
      </c>
      <c r="D3149" s="597" t="s">
        <v>18593</v>
      </c>
    </row>
    <row r="3150" spans="1:4">
      <c r="A3150" s="597" t="s">
        <v>6029</v>
      </c>
      <c r="B3150" s="597" t="s">
        <v>18421</v>
      </c>
      <c r="C3150" s="597" t="s">
        <v>18423</v>
      </c>
      <c r="D3150" s="597" t="s">
        <v>18424</v>
      </c>
    </row>
    <row r="3151" spans="1:4">
      <c r="A3151" s="597" t="s">
        <v>20490</v>
      </c>
      <c r="B3151" s="597" t="s">
        <v>18421</v>
      </c>
      <c r="C3151" s="597" t="s">
        <v>3994</v>
      </c>
      <c r="D3151" s="597" t="s">
        <v>10414</v>
      </c>
    </row>
    <row r="3152" spans="1:4">
      <c r="A3152" s="597" t="s">
        <v>20491</v>
      </c>
      <c r="B3152" s="597" t="s">
        <v>18421</v>
      </c>
      <c r="C3152" s="597" t="s">
        <v>18436</v>
      </c>
      <c r="D3152" s="597" t="s">
        <v>10414</v>
      </c>
    </row>
    <row r="3153" spans="1:4">
      <c r="A3153" s="597" t="s">
        <v>20492</v>
      </c>
      <c r="B3153" s="597" t="s">
        <v>18421</v>
      </c>
      <c r="C3153" s="597" t="s">
        <v>9767</v>
      </c>
      <c r="D3153" s="597" t="s">
        <v>18471</v>
      </c>
    </row>
    <row r="3154" spans="1:4">
      <c r="A3154" s="597" t="s">
        <v>20494</v>
      </c>
      <c r="B3154" s="597" t="s">
        <v>18421</v>
      </c>
      <c r="C3154" s="597" t="s">
        <v>18330</v>
      </c>
      <c r="D3154" s="597" t="s">
        <v>17557</v>
      </c>
    </row>
    <row r="3155" spans="1:4">
      <c r="A3155" s="597" t="s">
        <v>15188</v>
      </c>
      <c r="B3155" s="597" t="s">
        <v>18421</v>
      </c>
      <c r="C3155" s="597" t="s">
        <v>12016</v>
      </c>
      <c r="D3155" s="597" t="s">
        <v>10414</v>
      </c>
    </row>
    <row r="3156" spans="1:4">
      <c r="A3156" s="597" t="s">
        <v>6218</v>
      </c>
      <c r="B3156" s="597" t="s">
        <v>18421</v>
      </c>
      <c r="C3156" s="597" t="s">
        <v>16294</v>
      </c>
      <c r="D3156" s="597" t="s">
        <v>4498</v>
      </c>
    </row>
    <row r="3157" spans="1:4">
      <c r="A3157" s="597" t="s">
        <v>20446</v>
      </c>
      <c r="B3157" s="597" t="s">
        <v>18421</v>
      </c>
      <c r="C3157" s="597" t="s">
        <v>18426</v>
      </c>
      <c r="D3157" s="597" t="s">
        <v>12763</v>
      </c>
    </row>
    <row r="3158" spans="1:4">
      <c r="A3158" s="597" t="s">
        <v>16503</v>
      </c>
      <c r="B3158" s="597" t="s">
        <v>3904</v>
      </c>
      <c r="C3158" s="597" t="s">
        <v>16294</v>
      </c>
      <c r="D3158" s="597" t="s">
        <v>18433</v>
      </c>
    </row>
    <row r="3159" spans="1:4">
      <c r="A3159" s="597" t="s">
        <v>20495</v>
      </c>
      <c r="B3159" s="597" t="s">
        <v>18421</v>
      </c>
      <c r="C3159" s="597" t="s">
        <v>3994</v>
      </c>
      <c r="D3159" s="597" t="s">
        <v>18538</v>
      </c>
    </row>
    <row r="3160" spans="1:4">
      <c r="A3160" s="597" t="s">
        <v>18699</v>
      </c>
      <c r="B3160" s="597" t="s">
        <v>18421</v>
      </c>
      <c r="C3160" s="597" t="s">
        <v>16294</v>
      </c>
      <c r="D3160" s="597" t="s">
        <v>18433</v>
      </c>
    </row>
    <row r="3161" spans="1:4">
      <c r="A3161" s="597" t="s">
        <v>3717</v>
      </c>
      <c r="B3161" s="597" t="s">
        <v>18421</v>
      </c>
      <c r="C3161" s="597" t="s">
        <v>3994</v>
      </c>
      <c r="D3161" s="597" t="s">
        <v>15858</v>
      </c>
    </row>
    <row r="3162" spans="1:4">
      <c r="A3162" s="597" t="s">
        <v>11766</v>
      </c>
      <c r="B3162" s="597" t="s">
        <v>18421</v>
      </c>
      <c r="C3162" s="597" t="s">
        <v>9767</v>
      </c>
      <c r="D3162" s="597" t="s">
        <v>12662</v>
      </c>
    </row>
    <row r="3163" spans="1:4">
      <c r="A3163" s="597" t="s">
        <v>6186</v>
      </c>
      <c r="B3163" s="597" t="s">
        <v>18421</v>
      </c>
      <c r="C3163" s="597" t="s">
        <v>18426</v>
      </c>
      <c r="D3163" s="597" t="s">
        <v>16434</v>
      </c>
    </row>
    <row r="3164" spans="1:4">
      <c r="A3164" s="597" t="s">
        <v>20496</v>
      </c>
      <c r="B3164" s="597" t="s">
        <v>18421</v>
      </c>
      <c r="C3164" s="597" t="s">
        <v>18330</v>
      </c>
      <c r="D3164" s="597" t="s">
        <v>18450</v>
      </c>
    </row>
    <row r="3165" spans="1:4">
      <c r="A3165" s="597" t="s">
        <v>10510</v>
      </c>
      <c r="B3165" s="597" t="s">
        <v>18421</v>
      </c>
      <c r="C3165" s="597" t="s">
        <v>16294</v>
      </c>
      <c r="D3165" s="597" t="s">
        <v>4498</v>
      </c>
    </row>
    <row r="3166" spans="1:4">
      <c r="A3166" s="597" t="s">
        <v>19685</v>
      </c>
      <c r="B3166" s="597" t="s">
        <v>18421</v>
      </c>
      <c r="C3166" s="597" t="s">
        <v>18330</v>
      </c>
      <c r="D3166" s="597" t="s">
        <v>10414</v>
      </c>
    </row>
    <row r="3167" spans="1:4">
      <c r="A3167" s="597" t="s">
        <v>13111</v>
      </c>
      <c r="B3167" s="597" t="s">
        <v>18421</v>
      </c>
      <c r="C3167" s="597" t="s">
        <v>3994</v>
      </c>
      <c r="D3167" s="597" t="s">
        <v>15858</v>
      </c>
    </row>
    <row r="3168" spans="1:4">
      <c r="A3168" s="597" t="s">
        <v>3231</v>
      </c>
      <c r="B3168" s="597" t="s">
        <v>18421</v>
      </c>
      <c r="C3168" s="597" t="s">
        <v>18426</v>
      </c>
      <c r="D3168" s="597" t="s">
        <v>12763</v>
      </c>
    </row>
    <row r="3169" spans="1:4">
      <c r="A3169" s="597" t="s">
        <v>20497</v>
      </c>
      <c r="B3169" s="597" t="s">
        <v>18421</v>
      </c>
      <c r="C3169" s="597" t="s">
        <v>16294</v>
      </c>
      <c r="D3169" s="597" t="s">
        <v>4498</v>
      </c>
    </row>
    <row r="3170" spans="1:4">
      <c r="A3170" s="597" t="s">
        <v>1826</v>
      </c>
      <c r="B3170" s="597" t="s">
        <v>18421</v>
      </c>
      <c r="C3170" s="597" t="s">
        <v>9767</v>
      </c>
      <c r="D3170" s="597" t="s">
        <v>15267</v>
      </c>
    </row>
    <row r="3171" spans="1:4">
      <c r="A3171" s="597" t="s">
        <v>20498</v>
      </c>
      <c r="B3171" s="597" t="s">
        <v>18421</v>
      </c>
      <c r="C3171" s="597" t="s">
        <v>16294</v>
      </c>
      <c r="D3171" s="597" t="s">
        <v>4498</v>
      </c>
    </row>
    <row r="3172" spans="1:4">
      <c r="A3172" s="597" t="s">
        <v>20499</v>
      </c>
      <c r="B3172" s="597" t="s">
        <v>18421</v>
      </c>
      <c r="C3172" s="597" t="s">
        <v>16294</v>
      </c>
      <c r="D3172" s="597" t="s">
        <v>6387</v>
      </c>
    </row>
    <row r="3173" spans="1:4">
      <c r="A3173" s="597" t="s">
        <v>15310</v>
      </c>
      <c r="B3173" s="597" t="s">
        <v>18421</v>
      </c>
      <c r="C3173" s="597" t="s">
        <v>18436</v>
      </c>
      <c r="D3173" s="597" t="s">
        <v>16603</v>
      </c>
    </row>
    <row r="3174" spans="1:4">
      <c r="A3174" s="597" t="s">
        <v>19132</v>
      </c>
      <c r="B3174" s="597" t="s">
        <v>18421</v>
      </c>
      <c r="C3174" s="597" t="s">
        <v>18426</v>
      </c>
      <c r="D3174" s="597" t="s">
        <v>16434</v>
      </c>
    </row>
    <row r="3175" spans="1:4">
      <c r="A3175" s="597" t="s">
        <v>7193</v>
      </c>
      <c r="B3175" s="597" t="s">
        <v>18421</v>
      </c>
      <c r="C3175" s="597" t="s">
        <v>9767</v>
      </c>
      <c r="D3175" s="597" t="s">
        <v>12662</v>
      </c>
    </row>
    <row r="3176" spans="1:4">
      <c r="A3176" s="597" t="s">
        <v>20500</v>
      </c>
      <c r="B3176" s="597" t="s">
        <v>18421</v>
      </c>
      <c r="C3176" s="597" t="s">
        <v>16294</v>
      </c>
      <c r="D3176" s="597" t="s">
        <v>18433</v>
      </c>
    </row>
    <row r="3177" spans="1:4">
      <c r="A3177" s="597" t="s">
        <v>20501</v>
      </c>
      <c r="B3177" s="597" t="s">
        <v>18421</v>
      </c>
      <c r="C3177" s="597" t="s">
        <v>16294</v>
      </c>
      <c r="D3177" s="597" t="s">
        <v>13132</v>
      </c>
    </row>
    <row r="3178" spans="1:4">
      <c r="A3178" s="597" t="s">
        <v>20502</v>
      </c>
      <c r="B3178" s="597" t="s">
        <v>18421</v>
      </c>
      <c r="C3178" s="597" t="s">
        <v>9767</v>
      </c>
      <c r="D3178" s="597" t="s">
        <v>10414</v>
      </c>
    </row>
    <row r="3179" spans="1:4">
      <c r="A3179" s="597" t="s">
        <v>20503</v>
      </c>
      <c r="B3179" s="597" t="s">
        <v>3904</v>
      </c>
      <c r="C3179" s="597" t="s">
        <v>16294</v>
      </c>
      <c r="D3179" s="597" t="s">
        <v>18433</v>
      </c>
    </row>
    <row r="3180" spans="1:4">
      <c r="A3180" s="597" t="s">
        <v>20504</v>
      </c>
      <c r="B3180" s="597" t="s">
        <v>18421</v>
      </c>
      <c r="C3180" s="597" t="s">
        <v>16294</v>
      </c>
      <c r="D3180" s="597" t="s">
        <v>13132</v>
      </c>
    </row>
    <row r="3181" spans="1:4">
      <c r="A3181" s="597" t="s">
        <v>12973</v>
      </c>
      <c r="B3181" s="597" t="s">
        <v>3904</v>
      </c>
      <c r="C3181" s="597" t="s">
        <v>16294</v>
      </c>
      <c r="D3181" s="597" t="s">
        <v>18433</v>
      </c>
    </row>
    <row r="3182" spans="1:4">
      <c r="A3182" s="597" t="s">
        <v>20506</v>
      </c>
      <c r="B3182" s="597" t="s">
        <v>18421</v>
      </c>
      <c r="C3182" s="597" t="s">
        <v>9767</v>
      </c>
      <c r="D3182" s="597" t="s">
        <v>15267</v>
      </c>
    </row>
    <row r="3183" spans="1:4">
      <c r="A3183" s="597" t="s">
        <v>20507</v>
      </c>
      <c r="B3183" s="597" t="s">
        <v>18421</v>
      </c>
      <c r="C3183" s="597" t="s">
        <v>17013</v>
      </c>
      <c r="D3183" s="597" t="s">
        <v>18447</v>
      </c>
    </row>
    <row r="3184" spans="1:4">
      <c r="A3184" s="597" t="s">
        <v>20508</v>
      </c>
      <c r="B3184" s="597" t="s">
        <v>18421</v>
      </c>
      <c r="C3184" s="597" t="s">
        <v>9767</v>
      </c>
      <c r="D3184" s="597" t="s">
        <v>12662</v>
      </c>
    </row>
    <row r="3185" spans="1:4">
      <c r="A3185" s="597" t="s">
        <v>20509</v>
      </c>
      <c r="B3185" s="597" t="s">
        <v>18421</v>
      </c>
      <c r="C3185" s="597" t="s">
        <v>9767</v>
      </c>
      <c r="D3185" s="597" t="s">
        <v>12866</v>
      </c>
    </row>
    <row r="3186" spans="1:4">
      <c r="A3186" s="597" t="s">
        <v>8268</v>
      </c>
      <c r="B3186" s="597" t="s">
        <v>3904</v>
      </c>
      <c r="C3186" s="597" t="s">
        <v>16294</v>
      </c>
      <c r="D3186" s="597" t="s">
        <v>18433</v>
      </c>
    </row>
    <row r="3187" spans="1:4">
      <c r="A3187" s="597" t="s">
        <v>20510</v>
      </c>
      <c r="B3187" s="597" t="s">
        <v>18421</v>
      </c>
      <c r="C3187" s="597" t="s">
        <v>8086</v>
      </c>
      <c r="D3187" s="597" t="s">
        <v>18535</v>
      </c>
    </row>
    <row r="3188" spans="1:4">
      <c r="A3188" s="597" t="s">
        <v>17992</v>
      </c>
      <c r="B3188" s="597" t="s">
        <v>18421</v>
      </c>
      <c r="C3188" s="597" t="s">
        <v>18436</v>
      </c>
      <c r="D3188" s="597" t="s">
        <v>3956</v>
      </c>
    </row>
    <row r="3189" spans="1:4">
      <c r="A3189" s="597" t="s">
        <v>6429</v>
      </c>
      <c r="B3189" s="597" t="s">
        <v>18421</v>
      </c>
      <c r="C3189" s="597" t="s">
        <v>18426</v>
      </c>
      <c r="D3189" s="597" t="s">
        <v>12763</v>
      </c>
    </row>
    <row r="3190" spans="1:4">
      <c r="A3190" s="597" t="s">
        <v>19778</v>
      </c>
      <c r="B3190" s="597" t="s">
        <v>18421</v>
      </c>
      <c r="C3190" s="597" t="s">
        <v>16294</v>
      </c>
      <c r="D3190" s="597" t="s">
        <v>4498</v>
      </c>
    </row>
    <row r="3191" spans="1:4">
      <c r="A3191" s="597" t="s">
        <v>20511</v>
      </c>
      <c r="B3191" s="597" t="s">
        <v>18421</v>
      </c>
      <c r="C3191" s="597" t="s">
        <v>9767</v>
      </c>
      <c r="D3191" s="597" t="s">
        <v>12662</v>
      </c>
    </row>
    <row r="3192" spans="1:4">
      <c r="A3192" s="597" t="s">
        <v>20512</v>
      </c>
      <c r="B3192" s="597" t="s">
        <v>18421</v>
      </c>
      <c r="C3192" s="597" t="s">
        <v>18426</v>
      </c>
      <c r="D3192" s="597" t="s">
        <v>12763</v>
      </c>
    </row>
    <row r="3193" spans="1:4">
      <c r="A3193" s="597" t="s">
        <v>20513</v>
      </c>
      <c r="B3193" s="597" t="s">
        <v>18421</v>
      </c>
      <c r="C3193" s="597" t="s">
        <v>16294</v>
      </c>
      <c r="D3193" s="597" t="s">
        <v>4498</v>
      </c>
    </row>
    <row r="3194" spans="1:4">
      <c r="A3194" s="597" t="s">
        <v>20514</v>
      </c>
      <c r="B3194" s="597" t="s">
        <v>18421</v>
      </c>
      <c r="C3194" s="597" t="s">
        <v>3994</v>
      </c>
      <c r="D3194" s="597" t="s">
        <v>10414</v>
      </c>
    </row>
    <row r="3195" spans="1:4">
      <c r="A3195" s="597" t="s">
        <v>9864</v>
      </c>
      <c r="B3195" s="597" t="s">
        <v>18421</v>
      </c>
      <c r="C3195" s="597" t="s">
        <v>18426</v>
      </c>
      <c r="D3195" s="597" t="s">
        <v>12763</v>
      </c>
    </row>
    <row r="3196" spans="1:4">
      <c r="A3196" s="597" t="s">
        <v>20515</v>
      </c>
      <c r="B3196" s="597" t="s">
        <v>18421</v>
      </c>
      <c r="C3196" s="597" t="s">
        <v>18330</v>
      </c>
      <c r="D3196" s="597" t="s">
        <v>10414</v>
      </c>
    </row>
    <row r="3197" spans="1:4">
      <c r="A3197" s="597" t="s">
        <v>20516</v>
      </c>
      <c r="B3197" s="597" t="s">
        <v>18421</v>
      </c>
      <c r="C3197" s="597" t="s">
        <v>9767</v>
      </c>
      <c r="D3197" s="597" t="s">
        <v>15267</v>
      </c>
    </row>
    <row r="3198" spans="1:4">
      <c r="A3198" s="597" t="s">
        <v>16591</v>
      </c>
      <c r="B3198" s="597" t="s">
        <v>18421</v>
      </c>
      <c r="C3198" s="597" t="s">
        <v>11794</v>
      </c>
      <c r="D3198" s="597" t="s">
        <v>18576</v>
      </c>
    </row>
    <row r="3199" spans="1:4">
      <c r="A3199" s="597" t="s">
        <v>20517</v>
      </c>
      <c r="B3199" s="597" t="s">
        <v>3904</v>
      </c>
      <c r="C3199" s="597" t="s">
        <v>16294</v>
      </c>
      <c r="D3199" s="597" t="s">
        <v>18433</v>
      </c>
    </row>
    <row r="3200" spans="1:4">
      <c r="A3200" s="597" t="s">
        <v>1189</v>
      </c>
      <c r="B3200" s="597" t="s">
        <v>18421</v>
      </c>
      <c r="C3200" s="597" t="s">
        <v>18423</v>
      </c>
      <c r="D3200" s="597" t="s">
        <v>18424</v>
      </c>
    </row>
    <row r="3201" spans="1:4">
      <c r="A3201" s="597" t="s">
        <v>20519</v>
      </c>
      <c r="B3201" s="597" t="s">
        <v>18421</v>
      </c>
      <c r="C3201" s="597" t="s">
        <v>17013</v>
      </c>
      <c r="D3201" s="597" t="s">
        <v>18447</v>
      </c>
    </row>
    <row r="3202" spans="1:4">
      <c r="A3202" s="597" t="s">
        <v>2830</v>
      </c>
      <c r="B3202" s="597" t="s">
        <v>18421</v>
      </c>
      <c r="C3202" s="597" t="s">
        <v>16294</v>
      </c>
      <c r="D3202" s="597" t="s">
        <v>13132</v>
      </c>
    </row>
    <row r="3203" spans="1:4">
      <c r="A3203" s="597" t="s">
        <v>1535</v>
      </c>
      <c r="B3203" s="597" t="s">
        <v>18421</v>
      </c>
      <c r="C3203" s="597" t="s">
        <v>9767</v>
      </c>
      <c r="D3203" s="597" t="s">
        <v>12662</v>
      </c>
    </row>
    <row r="3204" spans="1:4">
      <c r="A3204" s="597" t="s">
        <v>15725</v>
      </c>
      <c r="B3204" s="597" t="s">
        <v>18421</v>
      </c>
      <c r="C3204" s="597" t="s">
        <v>9767</v>
      </c>
      <c r="D3204" s="597" t="s">
        <v>4430</v>
      </c>
    </row>
    <row r="3205" spans="1:4">
      <c r="A3205" s="597" t="s">
        <v>20520</v>
      </c>
      <c r="B3205" s="597" t="s">
        <v>18421</v>
      </c>
      <c r="C3205" s="597" t="s">
        <v>9767</v>
      </c>
      <c r="D3205" s="597" t="s">
        <v>12662</v>
      </c>
    </row>
    <row r="3206" spans="1:4">
      <c r="A3206" s="597" t="s">
        <v>20521</v>
      </c>
      <c r="B3206" s="597" t="s">
        <v>18421</v>
      </c>
      <c r="C3206" s="597" t="s">
        <v>9767</v>
      </c>
      <c r="D3206" s="597" t="s">
        <v>4430</v>
      </c>
    </row>
    <row r="3207" spans="1:4">
      <c r="A3207" s="597" t="s">
        <v>18652</v>
      </c>
      <c r="B3207" s="597" t="s">
        <v>18421</v>
      </c>
      <c r="C3207" s="597" t="s">
        <v>18426</v>
      </c>
      <c r="D3207" s="597" t="s">
        <v>12763</v>
      </c>
    </row>
    <row r="3208" spans="1:4">
      <c r="A3208" s="597" t="s">
        <v>20522</v>
      </c>
      <c r="B3208" s="597" t="s">
        <v>18421</v>
      </c>
      <c r="C3208" s="597" t="s">
        <v>18330</v>
      </c>
      <c r="D3208" s="597" t="s">
        <v>10414</v>
      </c>
    </row>
    <row r="3209" spans="1:4">
      <c r="A3209" s="597" t="s">
        <v>20523</v>
      </c>
      <c r="B3209" s="597" t="s">
        <v>18421</v>
      </c>
      <c r="C3209" s="597" t="s">
        <v>3994</v>
      </c>
      <c r="D3209" s="597" t="s">
        <v>16342</v>
      </c>
    </row>
    <row r="3210" spans="1:4">
      <c r="A3210" s="597" t="s">
        <v>5589</v>
      </c>
      <c r="B3210" s="597" t="s">
        <v>18421</v>
      </c>
      <c r="C3210" s="597" t="s">
        <v>16294</v>
      </c>
      <c r="D3210" s="597" t="s">
        <v>18457</v>
      </c>
    </row>
    <row r="3211" spans="1:4">
      <c r="A3211" s="597" t="s">
        <v>20524</v>
      </c>
      <c r="B3211" s="597" t="s">
        <v>18421</v>
      </c>
      <c r="C3211" s="597" t="s">
        <v>18423</v>
      </c>
      <c r="D3211" s="597" t="s">
        <v>18136</v>
      </c>
    </row>
    <row r="3212" spans="1:4">
      <c r="A3212" s="597" t="s">
        <v>20526</v>
      </c>
      <c r="B3212" s="597" t="s">
        <v>18421</v>
      </c>
      <c r="C3212" s="597" t="s">
        <v>9767</v>
      </c>
      <c r="D3212" s="597" t="s">
        <v>12662</v>
      </c>
    </row>
    <row r="3213" spans="1:4">
      <c r="A3213" s="597" t="s">
        <v>17999</v>
      </c>
      <c r="B3213" s="597" t="s">
        <v>18421</v>
      </c>
      <c r="C3213" s="597" t="s">
        <v>18426</v>
      </c>
      <c r="D3213" s="597" t="s">
        <v>12763</v>
      </c>
    </row>
    <row r="3214" spans="1:4">
      <c r="A3214" s="597" t="s">
        <v>20527</v>
      </c>
      <c r="B3214" s="597" t="s">
        <v>18421</v>
      </c>
      <c r="C3214" s="597" t="s">
        <v>16294</v>
      </c>
      <c r="D3214" s="597" t="s">
        <v>10414</v>
      </c>
    </row>
    <row r="3215" spans="1:4">
      <c r="A3215" s="597" t="s">
        <v>20528</v>
      </c>
      <c r="B3215" s="597" t="s">
        <v>18421</v>
      </c>
      <c r="C3215" s="597" t="s">
        <v>18436</v>
      </c>
      <c r="D3215" s="597" t="s">
        <v>3956</v>
      </c>
    </row>
    <row r="3216" spans="1:4">
      <c r="A3216" s="597" t="s">
        <v>20529</v>
      </c>
      <c r="B3216" s="597" t="s">
        <v>18421</v>
      </c>
      <c r="C3216" s="597" t="s">
        <v>18426</v>
      </c>
      <c r="D3216" s="597" t="s">
        <v>12763</v>
      </c>
    </row>
    <row r="3217" spans="1:4">
      <c r="A3217" s="597" t="s">
        <v>17523</v>
      </c>
      <c r="B3217" s="597" t="s">
        <v>18421</v>
      </c>
      <c r="C3217" s="597" t="s">
        <v>18436</v>
      </c>
      <c r="D3217" s="597" t="s">
        <v>1433</v>
      </c>
    </row>
    <row r="3218" spans="1:4">
      <c r="A3218" s="597" t="s">
        <v>20531</v>
      </c>
      <c r="B3218" s="597" t="s">
        <v>18421</v>
      </c>
      <c r="C3218" s="597" t="s">
        <v>3994</v>
      </c>
      <c r="D3218" s="597" t="s">
        <v>10414</v>
      </c>
    </row>
    <row r="3219" spans="1:4">
      <c r="A3219" s="597" t="s">
        <v>20532</v>
      </c>
      <c r="B3219" s="597" t="s">
        <v>18421</v>
      </c>
      <c r="C3219" s="597" t="s">
        <v>18426</v>
      </c>
      <c r="D3219" s="597" t="s">
        <v>18427</v>
      </c>
    </row>
    <row r="3220" spans="1:4">
      <c r="A3220" s="597" t="s">
        <v>20533</v>
      </c>
      <c r="B3220" s="597" t="s">
        <v>18421</v>
      </c>
      <c r="C3220" s="597" t="s">
        <v>18426</v>
      </c>
      <c r="D3220" s="597" t="s">
        <v>12763</v>
      </c>
    </row>
    <row r="3221" spans="1:4">
      <c r="A3221" s="597" t="s">
        <v>20534</v>
      </c>
      <c r="B3221" s="597" t="s">
        <v>18421</v>
      </c>
      <c r="C3221" s="597" t="s">
        <v>18426</v>
      </c>
      <c r="D3221" s="597" t="s">
        <v>16434</v>
      </c>
    </row>
    <row r="3222" spans="1:4">
      <c r="A3222" s="597" t="s">
        <v>20535</v>
      </c>
      <c r="B3222" s="597" t="s">
        <v>18421</v>
      </c>
      <c r="C3222" s="597" t="s">
        <v>16294</v>
      </c>
      <c r="D3222" s="597" t="s">
        <v>13132</v>
      </c>
    </row>
    <row r="3223" spans="1:4">
      <c r="A3223" s="597" t="s">
        <v>20537</v>
      </c>
      <c r="B3223" s="597" t="s">
        <v>18421</v>
      </c>
      <c r="C3223" s="597" t="s">
        <v>18330</v>
      </c>
      <c r="D3223" s="597" t="s">
        <v>10414</v>
      </c>
    </row>
    <row r="3224" spans="1:4">
      <c r="A3224" s="597" t="s">
        <v>6561</v>
      </c>
      <c r="B3224" s="597" t="s">
        <v>18421</v>
      </c>
      <c r="C3224" s="597" t="s">
        <v>16294</v>
      </c>
      <c r="D3224" s="597" t="s">
        <v>18433</v>
      </c>
    </row>
    <row r="3225" spans="1:4">
      <c r="A3225" s="597" t="s">
        <v>20538</v>
      </c>
      <c r="B3225" s="597" t="s">
        <v>18421</v>
      </c>
      <c r="C3225" s="597" t="s">
        <v>9767</v>
      </c>
      <c r="D3225" s="597" t="s">
        <v>15267</v>
      </c>
    </row>
    <row r="3226" spans="1:4">
      <c r="A3226" s="597" t="s">
        <v>13874</v>
      </c>
      <c r="B3226" s="597" t="s">
        <v>18421</v>
      </c>
      <c r="C3226" s="597" t="s">
        <v>18436</v>
      </c>
      <c r="D3226" s="597" t="s">
        <v>18462</v>
      </c>
    </row>
    <row r="3227" spans="1:4">
      <c r="A3227" s="597" t="s">
        <v>6942</v>
      </c>
      <c r="B3227" s="597" t="s">
        <v>18421</v>
      </c>
      <c r="C3227" s="597" t="s">
        <v>18426</v>
      </c>
      <c r="D3227" s="597" t="s">
        <v>12763</v>
      </c>
    </row>
    <row r="3228" spans="1:4">
      <c r="A3228" s="597" t="s">
        <v>10064</v>
      </c>
      <c r="B3228" s="597" t="s">
        <v>18421</v>
      </c>
      <c r="C3228" s="597" t="s">
        <v>9767</v>
      </c>
      <c r="D3228" s="597" t="s">
        <v>15267</v>
      </c>
    </row>
    <row r="3229" spans="1:4">
      <c r="A3229" s="597" t="s">
        <v>10650</v>
      </c>
      <c r="B3229" s="597" t="s">
        <v>18421</v>
      </c>
      <c r="C3229" s="597" t="s">
        <v>18436</v>
      </c>
      <c r="D3229" s="597" t="s">
        <v>3956</v>
      </c>
    </row>
    <row r="3230" spans="1:4">
      <c r="A3230" s="597" t="s">
        <v>13152</v>
      </c>
      <c r="B3230" s="597" t="s">
        <v>18421</v>
      </c>
      <c r="C3230" s="597" t="s">
        <v>18330</v>
      </c>
      <c r="D3230" s="597" t="s">
        <v>10414</v>
      </c>
    </row>
    <row r="3231" spans="1:4">
      <c r="A3231" s="597" t="s">
        <v>20540</v>
      </c>
      <c r="B3231" s="597" t="s">
        <v>18421</v>
      </c>
      <c r="C3231" s="597" t="s">
        <v>18436</v>
      </c>
      <c r="D3231" s="597" t="s">
        <v>3956</v>
      </c>
    </row>
    <row r="3232" spans="1:4">
      <c r="A3232" s="597" t="s">
        <v>19529</v>
      </c>
      <c r="B3232" s="597" t="s">
        <v>18421</v>
      </c>
      <c r="C3232" s="597" t="s">
        <v>9767</v>
      </c>
      <c r="D3232" s="597" t="s">
        <v>15267</v>
      </c>
    </row>
    <row r="3233" spans="1:4">
      <c r="A3233" s="597" t="s">
        <v>20541</v>
      </c>
      <c r="B3233" s="597" t="s">
        <v>18421</v>
      </c>
      <c r="C3233" s="597" t="s">
        <v>9767</v>
      </c>
      <c r="D3233" s="597" t="s">
        <v>15267</v>
      </c>
    </row>
    <row r="3234" spans="1:4">
      <c r="A3234" s="597" t="s">
        <v>17303</v>
      </c>
      <c r="B3234" s="597" t="s">
        <v>18421</v>
      </c>
      <c r="C3234" s="597" t="s">
        <v>9767</v>
      </c>
      <c r="D3234" s="597" t="s">
        <v>15267</v>
      </c>
    </row>
    <row r="3235" spans="1:4">
      <c r="A3235" s="597" t="s">
        <v>950</v>
      </c>
      <c r="B3235" s="597" t="s">
        <v>18421</v>
      </c>
      <c r="C3235" s="597" t="s">
        <v>16294</v>
      </c>
      <c r="D3235" s="597" t="s">
        <v>13132</v>
      </c>
    </row>
    <row r="3236" spans="1:4">
      <c r="A3236" s="597" t="s">
        <v>20542</v>
      </c>
      <c r="B3236" s="597" t="s">
        <v>18421</v>
      </c>
      <c r="C3236" s="597" t="s">
        <v>17013</v>
      </c>
      <c r="D3236" s="597" t="s">
        <v>18447</v>
      </c>
    </row>
    <row r="3237" spans="1:4">
      <c r="A3237" s="597" t="s">
        <v>7668</v>
      </c>
      <c r="B3237" s="597" t="s">
        <v>18421</v>
      </c>
      <c r="C3237" s="597" t="s">
        <v>18426</v>
      </c>
      <c r="D3237" s="597" t="s">
        <v>12763</v>
      </c>
    </row>
    <row r="3238" spans="1:4">
      <c r="A3238" s="597" t="s">
        <v>20544</v>
      </c>
      <c r="B3238" s="597" t="s">
        <v>18421</v>
      </c>
      <c r="C3238" s="597" t="s">
        <v>18423</v>
      </c>
      <c r="D3238" s="597" t="s">
        <v>18136</v>
      </c>
    </row>
    <row r="3239" spans="1:4">
      <c r="A3239" s="597" t="s">
        <v>20545</v>
      </c>
      <c r="B3239" s="597" t="s">
        <v>18421</v>
      </c>
      <c r="C3239" s="597" t="s">
        <v>18436</v>
      </c>
      <c r="D3239" s="597" t="s">
        <v>18462</v>
      </c>
    </row>
    <row r="3240" spans="1:4">
      <c r="A3240" s="597" t="s">
        <v>16838</v>
      </c>
      <c r="B3240" s="597" t="s">
        <v>18421</v>
      </c>
      <c r="C3240" s="597" t="s">
        <v>16294</v>
      </c>
      <c r="D3240" s="597" t="s">
        <v>6382</v>
      </c>
    </row>
    <row r="3241" spans="1:4">
      <c r="A3241" s="597" t="s">
        <v>20546</v>
      </c>
      <c r="B3241" s="597" t="s">
        <v>18421</v>
      </c>
      <c r="C3241" s="597" t="s">
        <v>18436</v>
      </c>
      <c r="D3241" s="597" t="s">
        <v>7708</v>
      </c>
    </row>
    <row r="3242" spans="1:4">
      <c r="A3242" s="597" t="s">
        <v>3087</v>
      </c>
      <c r="B3242" s="597" t="s">
        <v>18421</v>
      </c>
      <c r="C3242" s="597" t="s">
        <v>18436</v>
      </c>
      <c r="D3242" s="597" t="s">
        <v>3956</v>
      </c>
    </row>
    <row r="3243" spans="1:4">
      <c r="A3243" s="597" t="s">
        <v>14428</v>
      </c>
      <c r="B3243" s="597" t="s">
        <v>18421</v>
      </c>
      <c r="C3243" s="597" t="s">
        <v>16294</v>
      </c>
      <c r="D3243" s="597" t="s">
        <v>18433</v>
      </c>
    </row>
    <row r="3244" spans="1:4">
      <c r="A3244" s="597" t="s">
        <v>19978</v>
      </c>
      <c r="B3244" s="597" t="s">
        <v>18421</v>
      </c>
      <c r="C3244" s="597" t="s">
        <v>16294</v>
      </c>
      <c r="D3244" s="597" t="s">
        <v>18457</v>
      </c>
    </row>
    <row r="3245" spans="1:4">
      <c r="A3245" s="597" t="s">
        <v>20547</v>
      </c>
      <c r="B3245" s="597" t="s">
        <v>18421</v>
      </c>
      <c r="C3245" s="597" t="s">
        <v>9767</v>
      </c>
      <c r="D3245" s="597" t="s">
        <v>15267</v>
      </c>
    </row>
    <row r="3246" spans="1:4">
      <c r="A3246" s="597" t="s">
        <v>20549</v>
      </c>
      <c r="B3246" s="597" t="s">
        <v>18421</v>
      </c>
      <c r="C3246" s="597" t="s">
        <v>18423</v>
      </c>
      <c r="D3246" s="597" t="s">
        <v>18136</v>
      </c>
    </row>
    <row r="3247" spans="1:4">
      <c r="A3247" s="597" t="s">
        <v>20551</v>
      </c>
      <c r="B3247" s="597" t="s">
        <v>18421</v>
      </c>
      <c r="C3247" s="597" t="s">
        <v>9767</v>
      </c>
      <c r="D3247" s="597" t="s">
        <v>12662</v>
      </c>
    </row>
    <row r="3248" spans="1:4">
      <c r="A3248" s="597" t="s">
        <v>20552</v>
      </c>
      <c r="B3248" s="597" t="s">
        <v>18421</v>
      </c>
      <c r="C3248" s="597" t="s">
        <v>16294</v>
      </c>
      <c r="D3248" s="597" t="s">
        <v>4498</v>
      </c>
    </row>
    <row r="3249" spans="1:4">
      <c r="A3249" s="597" t="s">
        <v>16633</v>
      </c>
      <c r="B3249" s="597" t="s">
        <v>18421</v>
      </c>
      <c r="C3249" s="597" t="s">
        <v>16294</v>
      </c>
      <c r="D3249" s="597" t="s">
        <v>14674</v>
      </c>
    </row>
    <row r="3250" spans="1:4">
      <c r="A3250" s="597" t="s">
        <v>397</v>
      </c>
      <c r="B3250" s="597" t="s">
        <v>18421</v>
      </c>
      <c r="C3250" s="597" t="s">
        <v>18423</v>
      </c>
      <c r="D3250" s="597" t="s">
        <v>18424</v>
      </c>
    </row>
    <row r="3251" spans="1:4">
      <c r="A3251" s="597" t="s">
        <v>13370</v>
      </c>
      <c r="B3251" s="597" t="s">
        <v>18421</v>
      </c>
      <c r="C3251" s="597" t="s">
        <v>16294</v>
      </c>
      <c r="D3251" s="597" t="s">
        <v>4702</v>
      </c>
    </row>
    <row r="3252" spans="1:4">
      <c r="A3252" s="597" t="s">
        <v>2824</v>
      </c>
      <c r="B3252" s="597" t="s">
        <v>18421</v>
      </c>
      <c r="C3252" s="597" t="s">
        <v>16294</v>
      </c>
      <c r="D3252" s="597" t="s">
        <v>10414</v>
      </c>
    </row>
    <row r="3253" spans="1:4">
      <c r="A3253" s="597" t="s">
        <v>14856</v>
      </c>
      <c r="B3253" s="597" t="s">
        <v>18421</v>
      </c>
      <c r="C3253" s="597" t="s">
        <v>18426</v>
      </c>
      <c r="D3253" s="597" t="s">
        <v>16434</v>
      </c>
    </row>
    <row r="3254" spans="1:4">
      <c r="A3254" s="597" t="s">
        <v>7571</v>
      </c>
      <c r="B3254" s="597" t="s">
        <v>18421</v>
      </c>
      <c r="C3254" s="597" t="s">
        <v>18330</v>
      </c>
      <c r="D3254" s="597" t="s">
        <v>2104</v>
      </c>
    </row>
    <row r="3255" spans="1:4">
      <c r="A3255" s="597" t="s">
        <v>266</v>
      </c>
      <c r="B3255" s="597" t="s">
        <v>18421</v>
      </c>
      <c r="C3255" s="597" t="s">
        <v>18423</v>
      </c>
      <c r="D3255" s="597" t="s">
        <v>9310</v>
      </c>
    </row>
    <row r="3256" spans="1:4">
      <c r="A3256" s="597" t="s">
        <v>20553</v>
      </c>
      <c r="B3256" s="597" t="s">
        <v>18421</v>
      </c>
      <c r="C3256" s="597" t="s">
        <v>16294</v>
      </c>
      <c r="D3256" s="597" t="s">
        <v>18457</v>
      </c>
    </row>
    <row r="3257" spans="1:4">
      <c r="A3257" s="597" t="s">
        <v>18246</v>
      </c>
      <c r="B3257" s="597" t="s">
        <v>18421</v>
      </c>
      <c r="C3257" s="597" t="s">
        <v>16294</v>
      </c>
      <c r="D3257" s="597" t="s">
        <v>10414</v>
      </c>
    </row>
    <row r="3258" spans="1:4">
      <c r="A3258" s="597" t="s">
        <v>7858</v>
      </c>
      <c r="B3258" s="597" t="s">
        <v>18421</v>
      </c>
      <c r="C3258" s="597" t="s">
        <v>3994</v>
      </c>
      <c r="D3258" s="597" t="s">
        <v>18538</v>
      </c>
    </row>
    <row r="3259" spans="1:4">
      <c r="A3259" s="597" t="s">
        <v>3401</v>
      </c>
      <c r="B3259" s="597" t="s">
        <v>18421</v>
      </c>
      <c r="C3259" s="597" t="s">
        <v>16294</v>
      </c>
      <c r="D3259" s="597" t="s">
        <v>4498</v>
      </c>
    </row>
    <row r="3260" spans="1:4">
      <c r="A3260" s="597" t="s">
        <v>17254</v>
      </c>
      <c r="B3260" s="597" t="s">
        <v>18421</v>
      </c>
      <c r="C3260" s="597" t="s">
        <v>16294</v>
      </c>
      <c r="D3260" s="597" t="s">
        <v>18433</v>
      </c>
    </row>
    <row r="3261" spans="1:4">
      <c r="A3261" s="597" t="s">
        <v>20554</v>
      </c>
      <c r="B3261" s="597" t="s">
        <v>18421</v>
      </c>
      <c r="C3261" s="597" t="s">
        <v>16294</v>
      </c>
      <c r="D3261" s="597" t="s">
        <v>10414</v>
      </c>
    </row>
    <row r="3262" spans="1:4">
      <c r="A3262" s="597" t="s">
        <v>20555</v>
      </c>
      <c r="B3262" s="597" t="s">
        <v>18421</v>
      </c>
      <c r="C3262" s="597" t="s">
        <v>16294</v>
      </c>
      <c r="D3262" s="597" t="s">
        <v>4498</v>
      </c>
    </row>
    <row r="3263" spans="1:4">
      <c r="A3263" s="597" t="s">
        <v>20556</v>
      </c>
      <c r="B3263" s="597" t="s">
        <v>18421</v>
      </c>
      <c r="C3263" s="597" t="s">
        <v>16294</v>
      </c>
      <c r="D3263" s="597" t="s">
        <v>13132</v>
      </c>
    </row>
    <row r="3264" spans="1:4">
      <c r="A3264" s="597" t="s">
        <v>16625</v>
      </c>
      <c r="B3264" s="597" t="s">
        <v>18421</v>
      </c>
      <c r="C3264" s="597" t="s">
        <v>16294</v>
      </c>
      <c r="D3264" s="597" t="s">
        <v>4498</v>
      </c>
    </row>
    <row r="3265" spans="1:4">
      <c r="A3265" s="597" t="s">
        <v>20557</v>
      </c>
      <c r="B3265" s="597" t="s">
        <v>18421</v>
      </c>
      <c r="C3265" s="597" t="s">
        <v>3994</v>
      </c>
      <c r="D3265" s="597" t="s">
        <v>15858</v>
      </c>
    </row>
    <row r="3266" spans="1:4">
      <c r="A3266" s="597" t="s">
        <v>10039</v>
      </c>
      <c r="B3266" s="597" t="s">
        <v>18421</v>
      </c>
      <c r="C3266" s="597" t="s">
        <v>18436</v>
      </c>
      <c r="D3266" s="597" t="s">
        <v>18462</v>
      </c>
    </row>
    <row r="3267" spans="1:4">
      <c r="A3267" s="597" t="s">
        <v>20558</v>
      </c>
      <c r="B3267" s="597" t="s">
        <v>18421</v>
      </c>
      <c r="C3267" s="597" t="s">
        <v>9767</v>
      </c>
      <c r="D3267" s="597" t="s">
        <v>10414</v>
      </c>
    </row>
    <row r="3268" spans="1:4">
      <c r="A3268" s="597" t="s">
        <v>14349</v>
      </c>
      <c r="B3268" s="597" t="s">
        <v>18421</v>
      </c>
      <c r="C3268" s="597" t="s">
        <v>9767</v>
      </c>
      <c r="D3268" s="597" t="s">
        <v>12662</v>
      </c>
    </row>
    <row r="3269" spans="1:4">
      <c r="A3269" s="597" t="s">
        <v>18792</v>
      </c>
      <c r="B3269" s="597" t="s">
        <v>18421</v>
      </c>
      <c r="C3269" s="597" t="s">
        <v>18436</v>
      </c>
      <c r="D3269" s="597" t="s">
        <v>3956</v>
      </c>
    </row>
    <row r="3270" spans="1:4">
      <c r="A3270" s="597" t="s">
        <v>20559</v>
      </c>
      <c r="B3270" s="597" t="s">
        <v>18421</v>
      </c>
      <c r="C3270" s="597" t="s">
        <v>9767</v>
      </c>
      <c r="D3270" s="597" t="s">
        <v>15267</v>
      </c>
    </row>
    <row r="3271" spans="1:4">
      <c r="A3271" s="597" t="s">
        <v>20560</v>
      </c>
      <c r="B3271" s="597" t="s">
        <v>18421</v>
      </c>
      <c r="C3271" s="597" t="s">
        <v>18436</v>
      </c>
      <c r="D3271" s="597" t="s">
        <v>18725</v>
      </c>
    </row>
    <row r="3272" spans="1:4">
      <c r="A3272" s="597" t="s">
        <v>20561</v>
      </c>
      <c r="B3272" s="597" t="s">
        <v>18421</v>
      </c>
      <c r="C3272" s="597" t="s">
        <v>16294</v>
      </c>
      <c r="D3272" s="597" t="s">
        <v>6382</v>
      </c>
    </row>
    <row r="3273" spans="1:4">
      <c r="A3273" s="597" t="s">
        <v>17880</v>
      </c>
      <c r="B3273" s="597" t="s">
        <v>18421</v>
      </c>
      <c r="C3273" s="597" t="s">
        <v>18423</v>
      </c>
      <c r="D3273" s="597" t="s">
        <v>18424</v>
      </c>
    </row>
    <row r="3274" spans="1:4">
      <c r="A3274" s="597" t="s">
        <v>17499</v>
      </c>
      <c r="B3274" s="597" t="s">
        <v>18421</v>
      </c>
      <c r="C3274" s="597" t="s">
        <v>16294</v>
      </c>
      <c r="D3274" s="597" t="s">
        <v>18433</v>
      </c>
    </row>
    <row r="3275" spans="1:4">
      <c r="A3275" s="597" t="s">
        <v>20563</v>
      </c>
      <c r="B3275" s="597" t="s">
        <v>18421</v>
      </c>
      <c r="C3275" s="597" t="s">
        <v>16294</v>
      </c>
      <c r="D3275" s="597" t="s">
        <v>6382</v>
      </c>
    </row>
    <row r="3276" spans="1:4">
      <c r="A3276" s="597" t="s">
        <v>20564</v>
      </c>
      <c r="B3276" s="597" t="s">
        <v>18421</v>
      </c>
      <c r="C3276" s="597" t="s">
        <v>18436</v>
      </c>
      <c r="D3276" s="597" t="s">
        <v>1433</v>
      </c>
    </row>
    <row r="3277" spans="1:4">
      <c r="A3277" s="597" t="s">
        <v>3375</v>
      </c>
      <c r="B3277" s="597" t="s">
        <v>3904</v>
      </c>
      <c r="C3277" s="597" t="s">
        <v>12016</v>
      </c>
      <c r="D3277" s="597" t="s">
        <v>16776</v>
      </c>
    </row>
    <row r="3278" spans="1:4">
      <c r="A3278" s="597" t="s">
        <v>18256</v>
      </c>
      <c r="B3278" s="597" t="s">
        <v>18421</v>
      </c>
      <c r="C3278" s="597" t="s">
        <v>18330</v>
      </c>
      <c r="D3278" s="597" t="s">
        <v>2104</v>
      </c>
    </row>
    <row r="3279" spans="1:4">
      <c r="A3279" s="597" t="s">
        <v>18943</v>
      </c>
      <c r="B3279" s="597" t="s">
        <v>3904</v>
      </c>
      <c r="C3279" s="597" t="s">
        <v>12016</v>
      </c>
      <c r="D3279" s="597" t="s">
        <v>16776</v>
      </c>
    </row>
    <row r="3280" spans="1:4">
      <c r="A3280" s="597" t="s">
        <v>17896</v>
      </c>
      <c r="B3280" s="597" t="s">
        <v>18421</v>
      </c>
      <c r="C3280" s="597" t="s">
        <v>16294</v>
      </c>
      <c r="D3280" s="597" t="s">
        <v>4498</v>
      </c>
    </row>
    <row r="3281" spans="1:4">
      <c r="A3281" s="597" t="s">
        <v>20565</v>
      </c>
      <c r="B3281" s="597" t="s">
        <v>3904</v>
      </c>
      <c r="C3281" s="597" t="s">
        <v>12016</v>
      </c>
      <c r="D3281" s="597" t="s">
        <v>16776</v>
      </c>
    </row>
    <row r="3282" spans="1:4">
      <c r="A3282" s="597" t="s">
        <v>20566</v>
      </c>
      <c r="B3282" s="597" t="s">
        <v>18421</v>
      </c>
      <c r="C3282" s="597" t="s">
        <v>16294</v>
      </c>
      <c r="D3282" s="597" t="s">
        <v>13945</v>
      </c>
    </row>
    <row r="3283" spans="1:4">
      <c r="A3283" s="597" t="s">
        <v>20567</v>
      </c>
      <c r="B3283" s="597" t="s">
        <v>3904</v>
      </c>
      <c r="C3283" s="597" t="s">
        <v>12016</v>
      </c>
      <c r="D3283" s="597" t="s">
        <v>16776</v>
      </c>
    </row>
    <row r="3284" spans="1:4">
      <c r="A3284" s="597" t="s">
        <v>20568</v>
      </c>
      <c r="B3284" s="597" t="s">
        <v>18421</v>
      </c>
      <c r="C3284" s="597" t="s">
        <v>16294</v>
      </c>
      <c r="D3284" s="597" t="s">
        <v>4498</v>
      </c>
    </row>
    <row r="3285" spans="1:4">
      <c r="A3285" s="597" t="s">
        <v>278</v>
      </c>
      <c r="B3285" s="597" t="s">
        <v>18421</v>
      </c>
      <c r="C3285" s="597" t="s">
        <v>18423</v>
      </c>
      <c r="D3285" s="597" t="s">
        <v>18136</v>
      </c>
    </row>
    <row r="3286" spans="1:4">
      <c r="A3286" s="597" t="s">
        <v>15733</v>
      </c>
      <c r="B3286" s="597" t="s">
        <v>18421</v>
      </c>
      <c r="C3286" s="597" t="s">
        <v>18426</v>
      </c>
      <c r="D3286" s="597" t="s">
        <v>12763</v>
      </c>
    </row>
    <row r="3287" spans="1:4">
      <c r="A3287" s="597" t="s">
        <v>20569</v>
      </c>
      <c r="B3287" s="597" t="s">
        <v>18421</v>
      </c>
      <c r="C3287" s="597" t="s">
        <v>18330</v>
      </c>
      <c r="D3287" s="597" t="s">
        <v>17557</v>
      </c>
    </row>
    <row r="3288" spans="1:4">
      <c r="A3288" s="597" t="s">
        <v>1213</v>
      </c>
      <c r="B3288" s="597" t="s">
        <v>18421</v>
      </c>
      <c r="C3288" s="597" t="s">
        <v>16294</v>
      </c>
      <c r="D3288" s="597" t="s">
        <v>18433</v>
      </c>
    </row>
    <row r="3289" spans="1:4">
      <c r="A3289" s="597" t="s">
        <v>20570</v>
      </c>
      <c r="B3289" s="597" t="s">
        <v>18421</v>
      </c>
      <c r="C3289" s="597" t="s">
        <v>3994</v>
      </c>
      <c r="D3289" s="597" t="s">
        <v>10414</v>
      </c>
    </row>
    <row r="3290" spans="1:4">
      <c r="A3290" s="597" t="s">
        <v>2790</v>
      </c>
      <c r="B3290" s="597" t="s">
        <v>18421</v>
      </c>
      <c r="C3290" s="597" t="s">
        <v>16294</v>
      </c>
      <c r="D3290" s="597" t="s">
        <v>18457</v>
      </c>
    </row>
    <row r="3291" spans="1:4">
      <c r="A3291" s="597" t="s">
        <v>12718</v>
      </c>
      <c r="B3291" s="597" t="s">
        <v>18421</v>
      </c>
      <c r="C3291" s="597" t="s">
        <v>16294</v>
      </c>
      <c r="D3291" s="597" t="s">
        <v>13132</v>
      </c>
    </row>
    <row r="3292" spans="1:4">
      <c r="A3292" s="597" t="s">
        <v>20571</v>
      </c>
      <c r="B3292" s="597" t="s">
        <v>18421</v>
      </c>
      <c r="C3292" s="597" t="s">
        <v>18436</v>
      </c>
      <c r="D3292" s="597" t="s">
        <v>10414</v>
      </c>
    </row>
    <row r="3293" spans="1:4">
      <c r="A3293" s="597" t="s">
        <v>20573</v>
      </c>
      <c r="B3293" s="597" t="s">
        <v>18421</v>
      </c>
      <c r="C3293" s="597" t="s">
        <v>9767</v>
      </c>
      <c r="D3293" s="597" t="s">
        <v>4430</v>
      </c>
    </row>
    <row r="3294" spans="1:4">
      <c r="A3294" s="597" t="s">
        <v>18577</v>
      </c>
      <c r="B3294" s="597" t="s">
        <v>18421</v>
      </c>
      <c r="C3294" s="597" t="s">
        <v>3994</v>
      </c>
      <c r="D3294" s="597" t="s">
        <v>16342</v>
      </c>
    </row>
    <row r="3295" spans="1:4">
      <c r="A3295" s="597" t="s">
        <v>20574</v>
      </c>
      <c r="B3295" s="597" t="s">
        <v>18421</v>
      </c>
      <c r="C3295" s="597" t="s">
        <v>18426</v>
      </c>
      <c r="D3295" s="597" t="s">
        <v>18427</v>
      </c>
    </row>
    <row r="3296" spans="1:4">
      <c r="A3296" s="597" t="s">
        <v>20575</v>
      </c>
      <c r="B3296" s="597" t="s">
        <v>18421</v>
      </c>
      <c r="C3296" s="597" t="s">
        <v>8086</v>
      </c>
      <c r="D3296" s="597" t="s">
        <v>9618</v>
      </c>
    </row>
    <row r="3297" spans="1:4">
      <c r="A3297" s="597" t="s">
        <v>20576</v>
      </c>
      <c r="B3297" s="597" t="s">
        <v>18421</v>
      </c>
      <c r="C3297" s="597" t="s">
        <v>3994</v>
      </c>
      <c r="D3297" s="597" t="s">
        <v>16342</v>
      </c>
    </row>
    <row r="3298" spans="1:4">
      <c r="A3298" s="597" t="s">
        <v>19560</v>
      </c>
      <c r="B3298" s="597" t="s">
        <v>3904</v>
      </c>
      <c r="C3298" s="597" t="s">
        <v>17013</v>
      </c>
      <c r="D3298" s="597" t="s">
        <v>10414</v>
      </c>
    </row>
    <row r="3299" spans="1:4">
      <c r="A3299" s="597" t="s">
        <v>19646</v>
      </c>
      <c r="B3299" s="597" t="s">
        <v>18421</v>
      </c>
      <c r="C3299" s="597" t="s">
        <v>16294</v>
      </c>
      <c r="D3299" s="597" t="s">
        <v>18433</v>
      </c>
    </row>
    <row r="3300" spans="1:4">
      <c r="A3300" s="597" t="s">
        <v>15953</v>
      </c>
      <c r="B3300" s="597" t="s">
        <v>18421</v>
      </c>
      <c r="C3300" s="597" t="s">
        <v>9767</v>
      </c>
      <c r="D3300" s="597" t="s">
        <v>15267</v>
      </c>
    </row>
    <row r="3301" spans="1:4">
      <c r="A3301" s="597" t="s">
        <v>20577</v>
      </c>
      <c r="B3301" s="597" t="s">
        <v>18421</v>
      </c>
      <c r="C3301" s="597" t="s">
        <v>16294</v>
      </c>
      <c r="D3301" s="597" t="s">
        <v>13132</v>
      </c>
    </row>
    <row r="3302" spans="1:4">
      <c r="A3302" s="597" t="s">
        <v>20578</v>
      </c>
      <c r="B3302" s="597" t="s">
        <v>3904</v>
      </c>
      <c r="C3302" s="597" t="s">
        <v>17013</v>
      </c>
      <c r="D3302" s="597" t="s">
        <v>10414</v>
      </c>
    </row>
    <row r="3303" spans="1:4">
      <c r="A3303" s="597" t="s">
        <v>20579</v>
      </c>
      <c r="B3303" s="597" t="s">
        <v>18421</v>
      </c>
      <c r="C3303" s="597" t="s">
        <v>9767</v>
      </c>
      <c r="D3303" s="597" t="s">
        <v>15267</v>
      </c>
    </row>
    <row r="3304" spans="1:4">
      <c r="A3304" s="597" t="s">
        <v>20580</v>
      </c>
      <c r="B3304" s="597" t="s">
        <v>18421</v>
      </c>
      <c r="C3304" s="597" t="s">
        <v>18330</v>
      </c>
      <c r="D3304" s="597" t="s">
        <v>17557</v>
      </c>
    </row>
    <row r="3305" spans="1:4">
      <c r="A3305" s="597" t="s">
        <v>11874</v>
      </c>
      <c r="B3305" s="597" t="s">
        <v>18421</v>
      </c>
      <c r="C3305" s="597" t="s">
        <v>16294</v>
      </c>
      <c r="D3305" s="597" t="s">
        <v>6387</v>
      </c>
    </row>
    <row r="3306" spans="1:4">
      <c r="A3306" s="597" t="s">
        <v>16789</v>
      </c>
      <c r="B3306" s="597" t="s">
        <v>18421</v>
      </c>
      <c r="C3306" s="597" t="s">
        <v>9767</v>
      </c>
      <c r="D3306" s="597" t="s">
        <v>12662</v>
      </c>
    </row>
    <row r="3307" spans="1:4">
      <c r="A3307" s="597" t="s">
        <v>20581</v>
      </c>
      <c r="B3307" s="597" t="s">
        <v>3904</v>
      </c>
      <c r="C3307" s="597" t="s">
        <v>17013</v>
      </c>
      <c r="D3307" s="597" t="s">
        <v>10414</v>
      </c>
    </row>
    <row r="3308" spans="1:4">
      <c r="A3308" s="597" t="s">
        <v>14833</v>
      </c>
      <c r="B3308" s="597" t="s">
        <v>18421</v>
      </c>
      <c r="C3308" s="597" t="s">
        <v>9767</v>
      </c>
      <c r="D3308" s="597" t="s">
        <v>10414</v>
      </c>
    </row>
    <row r="3309" spans="1:4">
      <c r="A3309" s="597" t="s">
        <v>20582</v>
      </c>
      <c r="B3309" s="597" t="s">
        <v>18421</v>
      </c>
      <c r="C3309" s="597" t="s">
        <v>18330</v>
      </c>
      <c r="D3309" s="597" t="s">
        <v>2104</v>
      </c>
    </row>
    <row r="3310" spans="1:4">
      <c r="A3310" s="597" t="s">
        <v>20584</v>
      </c>
      <c r="B3310" s="597" t="s">
        <v>18421</v>
      </c>
      <c r="C3310" s="597" t="s">
        <v>16294</v>
      </c>
      <c r="D3310" s="597" t="s">
        <v>6387</v>
      </c>
    </row>
    <row r="3311" spans="1:4">
      <c r="A3311" s="597" t="s">
        <v>20475</v>
      </c>
      <c r="B3311" s="597" t="s">
        <v>18421</v>
      </c>
      <c r="C3311" s="597" t="s">
        <v>18426</v>
      </c>
      <c r="D3311" s="597" t="s">
        <v>12763</v>
      </c>
    </row>
    <row r="3312" spans="1:4">
      <c r="A3312" s="597" t="s">
        <v>20586</v>
      </c>
      <c r="B3312" s="597" t="s">
        <v>3904</v>
      </c>
      <c r="C3312" s="597" t="s">
        <v>16294</v>
      </c>
      <c r="D3312" s="597" t="s">
        <v>6387</v>
      </c>
    </row>
    <row r="3313" spans="1:4">
      <c r="A3313" s="597" t="s">
        <v>20588</v>
      </c>
      <c r="B3313" s="597" t="s">
        <v>18421</v>
      </c>
      <c r="C3313" s="597" t="s">
        <v>18426</v>
      </c>
      <c r="D3313" s="597" t="s">
        <v>12763</v>
      </c>
    </row>
    <row r="3314" spans="1:4">
      <c r="A3314" s="597" t="s">
        <v>20525</v>
      </c>
      <c r="B3314" s="597" t="s">
        <v>18421</v>
      </c>
      <c r="C3314" s="597" t="s">
        <v>9767</v>
      </c>
      <c r="D3314" s="597" t="s">
        <v>10414</v>
      </c>
    </row>
    <row r="3315" spans="1:4">
      <c r="A3315" s="597" t="s">
        <v>20589</v>
      </c>
      <c r="B3315" s="597" t="s">
        <v>18421</v>
      </c>
      <c r="C3315" s="597" t="s">
        <v>3994</v>
      </c>
      <c r="D3315" s="597" t="s">
        <v>16342</v>
      </c>
    </row>
    <row r="3316" spans="1:4">
      <c r="A3316" s="597" t="s">
        <v>20591</v>
      </c>
      <c r="B3316" s="597" t="s">
        <v>18421</v>
      </c>
      <c r="C3316" s="597" t="s">
        <v>9767</v>
      </c>
      <c r="D3316" s="597" t="s">
        <v>12662</v>
      </c>
    </row>
    <row r="3317" spans="1:4">
      <c r="A3317" s="597" t="s">
        <v>4672</v>
      </c>
      <c r="B3317" s="597" t="s">
        <v>18421</v>
      </c>
      <c r="C3317" s="597" t="s">
        <v>9767</v>
      </c>
      <c r="D3317" s="597" t="s">
        <v>10414</v>
      </c>
    </row>
    <row r="3318" spans="1:4">
      <c r="A3318" s="597" t="s">
        <v>20592</v>
      </c>
      <c r="B3318" s="597" t="s">
        <v>18421</v>
      </c>
      <c r="C3318" s="597" t="s">
        <v>16294</v>
      </c>
      <c r="D3318" s="597" t="s">
        <v>10414</v>
      </c>
    </row>
    <row r="3319" spans="1:4">
      <c r="A3319" s="597" t="s">
        <v>2412</v>
      </c>
      <c r="B3319" s="597" t="s">
        <v>18421</v>
      </c>
      <c r="C3319" s="597" t="s">
        <v>9767</v>
      </c>
      <c r="D3319" s="597" t="s">
        <v>12662</v>
      </c>
    </row>
    <row r="3320" spans="1:4">
      <c r="A3320" s="597" t="s">
        <v>1469</v>
      </c>
      <c r="B3320" s="597" t="s">
        <v>18421</v>
      </c>
      <c r="C3320" s="597" t="s">
        <v>16294</v>
      </c>
      <c r="D3320" s="597" t="s">
        <v>10414</v>
      </c>
    </row>
    <row r="3321" spans="1:4">
      <c r="A3321" s="597" t="s">
        <v>9934</v>
      </c>
      <c r="B3321" s="597" t="s">
        <v>3904</v>
      </c>
      <c r="C3321" s="597" t="s">
        <v>16294</v>
      </c>
      <c r="D3321" s="597" t="s">
        <v>6387</v>
      </c>
    </row>
    <row r="3322" spans="1:4">
      <c r="A3322" s="597" t="s">
        <v>20593</v>
      </c>
      <c r="B3322" s="597" t="s">
        <v>18421</v>
      </c>
      <c r="C3322" s="597" t="s">
        <v>18423</v>
      </c>
      <c r="D3322" s="597" t="s">
        <v>18424</v>
      </c>
    </row>
    <row r="3323" spans="1:4">
      <c r="A3323" s="597" t="s">
        <v>2944</v>
      </c>
      <c r="B3323" s="597" t="s">
        <v>18421</v>
      </c>
      <c r="C3323" s="597" t="s">
        <v>16294</v>
      </c>
      <c r="D3323" s="597" t="s">
        <v>13132</v>
      </c>
    </row>
    <row r="3324" spans="1:4">
      <c r="A3324" s="597" t="s">
        <v>20594</v>
      </c>
      <c r="B3324" s="597" t="s">
        <v>18421</v>
      </c>
      <c r="C3324" s="597" t="s">
        <v>18330</v>
      </c>
      <c r="D3324" s="597" t="s">
        <v>18450</v>
      </c>
    </row>
    <row r="3325" spans="1:4">
      <c r="A3325" s="597" t="s">
        <v>1108</v>
      </c>
      <c r="B3325" s="597" t="s">
        <v>18421</v>
      </c>
      <c r="C3325" s="597" t="s">
        <v>9767</v>
      </c>
      <c r="D3325" s="597" t="s">
        <v>15267</v>
      </c>
    </row>
    <row r="3326" spans="1:4">
      <c r="A3326" s="597" t="s">
        <v>19076</v>
      </c>
      <c r="B3326" s="597" t="s">
        <v>18421</v>
      </c>
      <c r="C3326" s="597" t="s">
        <v>16294</v>
      </c>
      <c r="D3326" s="597" t="s">
        <v>13132</v>
      </c>
    </row>
    <row r="3327" spans="1:4">
      <c r="A3327" s="597" t="s">
        <v>20595</v>
      </c>
      <c r="B3327" s="597" t="s">
        <v>18421</v>
      </c>
      <c r="C3327" s="597" t="s">
        <v>16294</v>
      </c>
      <c r="D3327" s="597" t="s">
        <v>6387</v>
      </c>
    </row>
    <row r="3328" spans="1:4">
      <c r="A3328" s="597" t="s">
        <v>13462</v>
      </c>
      <c r="B3328" s="597" t="s">
        <v>18421</v>
      </c>
      <c r="C3328" s="597" t="s">
        <v>3994</v>
      </c>
      <c r="D3328" s="597" t="s">
        <v>18538</v>
      </c>
    </row>
    <row r="3329" spans="1:4">
      <c r="A3329" s="597" t="s">
        <v>9391</v>
      </c>
      <c r="B3329" s="597" t="s">
        <v>18421</v>
      </c>
      <c r="C3329" s="597" t="s">
        <v>18436</v>
      </c>
      <c r="D3329" s="597" t="s">
        <v>7708</v>
      </c>
    </row>
    <row r="3330" spans="1:4">
      <c r="A3330" s="597" t="s">
        <v>18316</v>
      </c>
      <c r="B3330" s="597" t="s">
        <v>18421</v>
      </c>
      <c r="C3330" s="597" t="s">
        <v>3994</v>
      </c>
      <c r="D3330" s="597" t="s">
        <v>16342</v>
      </c>
    </row>
    <row r="3331" spans="1:4">
      <c r="A3331" s="597" t="s">
        <v>7891</v>
      </c>
      <c r="B3331" s="597" t="s">
        <v>18421</v>
      </c>
      <c r="C3331" s="597" t="s">
        <v>18436</v>
      </c>
      <c r="D3331" s="597" t="s">
        <v>3956</v>
      </c>
    </row>
    <row r="3332" spans="1:4">
      <c r="A3332" s="597" t="s">
        <v>19807</v>
      </c>
      <c r="B3332" s="597" t="s">
        <v>18421</v>
      </c>
      <c r="C3332" s="597" t="s">
        <v>9767</v>
      </c>
      <c r="D3332" s="597" t="s">
        <v>12662</v>
      </c>
    </row>
    <row r="3333" spans="1:4">
      <c r="A3333" s="597" t="s">
        <v>20596</v>
      </c>
      <c r="B3333" s="597" t="s">
        <v>18421</v>
      </c>
      <c r="C3333" s="597" t="s">
        <v>18436</v>
      </c>
      <c r="D3333" s="597" t="s">
        <v>10414</v>
      </c>
    </row>
    <row r="3334" spans="1:4">
      <c r="A3334" s="597" t="s">
        <v>20597</v>
      </c>
      <c r="B3334" s="597" t="s">
        <v>18421</v>
      </c>
      <c r="C3334" s="597" t="s">
        <v>18330</v>
      </c>
      <c r="D3334" s="597" t="s">
        <v>2104</v>
      </c>
    </row>
    <row r="3335" spans="1:4">
      <c r="A3335" s="597" t="s">
        <v>1635</v>
      </c>
      <c r="B3335" s="597" t="s">
        <v>18421</v>
      </c>
      <c r="C3335" s="597" t="s">
        <v>3994</v>
      </c>
      <c r="D3335" s="597" t="s">
        <v>15858</v>
      </c>
    </row>
    <row r="3336" spans="1:4">
      <c r="A3336" s="597" t="s">
        <v>20598</v>
      </c>
      <c r="B3336" s="597" t="s">
        <v>18421</v>
      </c>
      <c r="C3336" s="597" t="s">
        <v>16294</v>
      </c>
      <c r="D3336" s="597" t="s">
        <v>6382</v>
      </c>
    </row>
    <row r="3337" spans="1:4">
      <c r="A3337" s="597" t="s">
        <v>9051</v>
      </c>
      <c r="B3337" s="597" t="s">
        <v>18421</v>
      </c>
      <c r="C3337" s="597" t="s">
        <v>9767</v>
      </c>
      <c r="D3337" s="597" t="s">
        <v>15267</v>
      </c>
    </row>
    <row r="3338" spans="1:4">
      <c r="A3338" s="597" t="s">
        <v>20599</v>
      </c>
      <c r="B3338" s="597" t="s">
        <v>18421</v>
      </c>
      <c r="C3338" s="597" t="s">
        <v>18423</v>
      </c>
      <c r="D3338" s="597" t="s">
        <v>9310</v>
      </c>
    </row>
    <row r="3339" spans="1:4">
      <c r="A3339" s="597" t="s">
        <v>19929</v>
      </c>
      <c r="B3339" s="597" t="s">
        <v>18421</v>
      </c>
      <c r="C3339" s="597" t="s">
        <v>16294</v>
      </c>
      <c r="D3339" s="597" t="s">
        <v>18433</v>
      </c>
    </row>
    <row r="3340" spans="1:4">
      <c r="A3340" s="597" t="s">
        <v>6449</v>
      </c>
      <c r="B3340" s="597" t="s">
        <v>18421</v>
      </c>
      <c r="C3340" s="597" t="s">
        <v>16294</v>
      </c>
      <c r="D3340" s="597" t="s">
        <v>13945</v>
      </c>
    </row>
    <row r="3341" spans="1:4">
      <c r="A3341" s="597" t="s">
        <v>19903</v>
      </c>
      <c r="B3341" s="597" t="s">
        <v>18421</v>
      </c>
      <c r="C3341" s="597" t="s">
        <v>18426</v>
      </c>
      <c r="D3341" s="597" t="s">
        <v>12763</v>
      </c>
    </row>
    <row r="3342" spans="1:4">
      <c r="A3342" s="597" t="s">
        <v>20600</v>
      </c>
      <c r="B3342" s="597" t="s">
        <v>18421</v>
      </c>
      <c r="C3342" s="597" t="s">
        <v>18426</v>
      </c>
      <c r="D3342" s="597" t="s">
        <v>12763</v>
      </c>
    </row>
    <row r="3343" spans="1:4">
      <c r="A3343" s="597" t="s">
        <v>20601</v>
      </c>
      <c r="B3343" s="597" t="s">
        <v>18421</v>
      </c>
      <c r="C3343" s="597" t="s">
        <v>9767</v>
      </c>
      <c r="D3343" s="597" t="s">
        <v>4430</v>
      </c>
    </row>
    <row r="3344" spans="1:4">
      <c r="A3344" s="597" t="s">
        <v>20603</v>
      </c>
      <c r="B3344" s="597" t="s">
        <v>18421</v>
      </c>
      <c r="C3344" s="597" t="s">
        <v>12016</v>
      </c>
      <c r="D3344" s="597" t="s">
        <v>16776</v>
      </c>
    </row>
    <row r="3345" spans="1:4">
      <c r="A3345" s="597" t="s">
        <v>6879</v>
      </c>
      <c r="B3345" s="597" t="s">
        <v>18421</v>
      </c>
      <c r="C3345" s="597" t="s">
        <v>16294</v>
      </c>
      <c r="D3345" s="597" t="s">
        <v>18457</v>
      </c>
    </row>
    <row r="3346" spans="1:4">
      <c r="A3346" s="597" t="s">
        <v>17332</v>
      </c>
      <c r="B3346" s="597" t="s">
        <v>18421</v>
      </c>
      <c r="C3346" s="597" t="s">
        <v>16294</v>
      </c>
      <c r="D3346" s="597" t="s">
        <v>4498</v>
      </c>
    </row>
    <row r="3347" spans="1:4">
      <c r="A3347" s="597" t="s">
        <v>20604</v>
      </c>
      <c r="B3347" s="597" t="s">
        <v>18421</v>
      </c>
      <c r="C3347" s="597" t="s">
        <v>18426</v>
      </c>
      <c r="D3347" s="597" t="s">
        <v>12763</v>
      </c>
    </row>
    <row r="3348" spans="1:4">
      <c r="A3348" s="597" t="s">
        <v>20606</v>
      </c>
      <c r="B3348" s="597" t="s">
        <v>18421</v>
      </c>
      <c r="C3348" s="597" t="s">
        <v>9767</v>
      </c>
      <c r="D3348" s="597" t="s">
        <v>10414</v>
      </c>
    </row>
    <row r="3349" spans="1:4">
      <c r="A3349" s="597" t="s">
        <v>14179</v>
      </c>
      <c r="B3349" s="597" t="s">
        <v>18421</v>
      </c>
      <c r="C3349" s="597" t="s">
        <v>16294</v>
      </c>
      <c r="D3349" s="597" t="s">
        <v>4498</v>
      </c>
    </row>
    <row r="3350" spans="1:4">
      <c r="A3350" s="597" t="s">
        <v>1426</v>
      </c>
      <c r="B3350" s="597" t="s">
        <v>18421</v>
      </c>
      <c r="C3350" s="597" t="s">
        <v>18436</v>
      </c>
      <c r="D3350" s="597" t="s">
        <v>18725</v>
      </c>
    </row>
    <row r="3351" spans="1:4">
      <c r="A3351" s="597" t="s">
        <v>10672</v>
      </c>
      <c r="B3351" s="597" t="s">
        <v>18421</v>
      </c>
      <c r="C3351" s="597" t="s">
        <v>17013</v>
      </c>
      <c r="D3351" s="597" t="s">
        <v>18447</v>
      </c>
    </row>
    <row r="3352" spans="1:4">
      <c r="A3352" s="597" t="s">
        <v>20607</v>
      </c>
      <c r="B3352" s="597" t="s">
        <v>18421</v>
      </c>
      <c r="C3352" s="597" t="s">
        <v>16294</v>
      </c>
      <c r="D3352" s="597" t="s">
        <v>13132</v>
      </c>
    </row>
    <row r="3353" spans="1:4">
      <c r="A3353" s="597" t="s">
        <v>18385</v>
      </c>
      <c r="B3353" s="597" t="s">
        <v>18421</v>
      </c>
      <c r="C3353" s="597" t="s">
        <v>16294</v>
      </c>
      <c r="D3353" s="597" t="s">
        <v>4498</v>
      </c>
    </row>
    <row r="3354" spans="1:4">
      <c r="A3354" s="597" t="s">
        <v>13261</v>
      </c>
      <c r="B3354" s="597" t="s">
        <v>18421</v>
      </c>
      <c r="C3354" s="597" t="s">
        <v>12016</v>
      </c>
      <c r="D3354" s="597" t="s">
        <v>16776</v>
      </c>
    </row>
    <row r="3355" spans="1:4">
      <c r="A3355" s="597" t="s">
        <v>18721</v>
      </c>
      <c r="B3355" s="597" t="s">
        <v>18421</v>
      </c>
      <c r="C3355" s="597" t="s">
        <v>16294</v>
      </c>
      <c r="D3355" s="597" t="s">
        <v>18433</v>
      </c>
    </row>
    <row r="3356" spans="1:4">
      <c r="A3356" s="597" t="s">
        <v>3632</v>
      </c>
      <c r="B3356" s="597" t="s">
        <v>18421</v>
      </c>
      <c r="C3356" s="597" t="s">
        <v>18423</v>
      </c>
      <c r="D3356" s="597" t="s">
        <v>18136</v>
      </c>
    </row>
    <row r="3357" spans="1:4">
      <c r="A3357" s="597" t="s">
        <v>14380</v>
      </c>
      <c r="B3357" s="597" t="s">
        <v>18421</v>
      </c>
      <c r="C3357" s="597" t="s">
        <v>16294</v>
      </c>
      <c r="D3357" s="597" t="s">
        <v>4498</v>
      </c>
    </row>
    <row r="3358" spans="1:4">
      <c r="A3358" s="597" t="s">
        <v>11776</v>
      </c>
      <c r="B3358" s="597" t="s">
        <v>18421</v>
      </c>
      <c r="C3358" s="597" t="s">
        <v>16294</v>
      </c>
      <c r="D3358" s="597" t="s">
        <v>10414</v>
      </c>
    </row>
    <row r="3359" spans="1:4">
      <c r="A3359" s="597" t="s">
        <v>14892</v>
      </c>
      <c r="B3359" s="597" t="s">
        <v>18421</v>
      </c>
      <c r="C3359" s="597" t="s">
        <v>18436</v>
      </c>
      <c r="D3359" s="597" t="s">
        <v>3956</v>
      </c>
    </row>
    <row r="3360" spans="1:4">
      <c r="A3360" s="597" t="s">
        <v>14052</v>
      </c>
      <c r="B3360" s="597" t="s">
        <v>18421</v>
      </c>
      <c r="C3360" s="597" t="s">
        <v>16294</v>
      </c>
      <c r="D3360" s="597" t="s">
        <v>18457</v>
      </c>
    </row>
    <row r="3361" spans="1:4">
      <c r="A3361" s="597" t="s">
        <v>20608</v>
      </c>
      <c r="B3361" s="597" t="s">
        <v>18421</v>
      </c>
      <c r="C3361" s="597" t="s">
        <v>16294</v>
      </c>
      <c r="D3361" s="597" t="s">
        <v>4498</v>
      </c>
    </row>
    <row r="3362" spans="1:4">
      <c r="A3362" s="597" t="s">
        <v>20609</v>
      </c>
      <c r="B3362" s="597" t="s">
        <v>18421</v>
      </c>
      <c r="C3362" s="597" t="s">
        <v>16294</v>
      </c>
      <c r="D3362" s="597" t="s">
        <v>13132</v>
      </c>
    </row>
    <row r="3363" spans="1:4">
      <c r="A3363" s="597" t="s">
        <v>2422</v>
      </c>
      <c r="B3363" s="597" t="s">
        <v>18421</v>
      </c>
      <c r="C3363" s="597" t="s">
        <v>9767</v>
      </c>
      <c r="D3363" s="597" t="s">
        <v>10414</v>
      </c>
    </row>
    <row r="3364" spans="1:4">
      <c r="A3364" s="597" t="s">
        <v>20610</v>
      </c>
      <c r="B3364" s="597" t="s">
        <v>18421</v>
      </c>
      <c r="C3364" s="597" t="s">
        <v>9767</v>
      </c>
      <c r="D3364" s="597" t="s">
        <v>10414</v>
      </c>
    </row>
    <row r="3365" spans="1:4">
      <c r="A3365" s="597" t="s">
        <v>20611</v>
      </c>
      <c r="B3365" s="597" t="s">
        <v>18421</v>
      </c>
      <c r="C3365" s="597" t="s">
        <v>3994</v>
      </c>
      <c r="D3365" s="597" t="s">
        <v>16342</v>
      </c>
    </row>
    <row r="3366" spans="1:4">
      <c r="A3366" s="597" t="s">
        <v>20612</v>
      </c>
      <c r="B3366" s="597" t="s">
        <v>18421</v>
      </c>
      <c r="C3366" s="597" t="s">
        <v>16294</v>
      </c>
      <c r="D3366" s="597" t="s">
        <v>18433</v>
      </c>
    </row>
    <row r="3367" spans="1:4">
      <c r="A3367" s="597" t="s">
        <v>19428</v>
      </c>
      <c r="B3367" s="597" t="s">
        <v>18421</v>
      </c>
      <c r="C3367" s="597" t="s">
        <v>18436</v>
      </c>
      <c r="D3367" s="597" t="s">
        <v>3956</v>
      </c>
    </row>
    <row r="3368" spans="1:4">
      <c r="A3368" s="597" t="s">
        <v>20613</v>
      </c>
      <c r="B3368" s="597" t="s">
        <v>18421</v>
      </c>
      <c r="C3368" s="597" t="s">
        <v>16294</v>
      </c>
      <c r="D3368" s="597" t="s">
        <v>6387</v>
      </c>
    </row>
    <row r="3369" spans="1:4">
      <c r="A3369" s="597" t="s">
        <v>2972</v>
      </c>
      <c r="B3369" s="597" t="s">
        <v>18421</v>
      </c>
      <c r="C3369" s="597" t="s">
        <v>16294</v>
      </c>
      <c r="D3369" s="597" t="s">
        <v>13132</v>
      </c>
    </row>
    <row r="3370" spans="1:4">
      <c r="A3370" s="597" t="s">
        <v>20614</v>
      </c>
      <c r="B3370" s="597" t="s">
        <v>18421</v>
      </c>
      <c r="C3370" s="597" t="s">
        <v>16294</v>
      </c>
      <c r="D3370" s="597" t="s">
        <v>4498</v>
      </c>
    </row>
    <row r="3371" spans="1:4">
      <c r="A3371" s="597" t="s">
        <v>2541</v>
      </c>
      <c r="B3371" s="597" t="s">
        <v>18421</v>
      </c>
      <c r="C3371" s="597" t="s">
        <v>18436</v>
      </c>
      <c r="D3371" s="597" t="s">
        <v>10414</v>
      </c>
    </row>
    <row r="3372" spans="1:4">
      <c r="A3372" s="597" t="s">
        <v>3203</v>
      </c>
      <c r="B3372" s="597" t="s">
        <v>18421</v>
      </c>
      <c r="C3372" s="597" t="s">
        <v>16294</v>
      </c>
      <c r="D3372" s="597" t="s">
        <v>13132</v>
      </c>
    </row>
    <row r="3373" spans="1:4">
      <c r="A3373" s="597" t="s">
        <v>20615</v>
      </c>
      <c r="B3373" s="597" t="s">
        <v>18421</v>
      </c>
      <c r="C3373" s="597" t="s">
        <v>18330</v>
      </c>
      <c r="D3373" s="597" t="s">
        <v>2104</v>
      </c>
    </row>
    <row r="3374" spans="1:4">
      <c r="A3374" s="597" t="s">
        <v>18628</v>
      </c>
      <c r="B3374" s="597" t="s">
        <v>18421</v>
      </c>
      <c r="C3374" s="597" t="s">
        <v>18436</v>
      </c>
      <c r="D3374" s="597" t="s">
        <v>3956</v>
      </c>
    </row>
    <row r="3375" spans="1:4">
      <c r="A3375" s="597" t="s">
        <v>20616</v>
      </c>
      <c r="B3375" s="597" t="s">
        <v>18421</v>
      </c>
      <c r="C3375" s="597" t="s">
        <v>3994</v>
      </c>
      <c r="D3375" s="597" t="s">
        <v>16342</v>
      </c>
    </row>
    <row r="3376" spans="1:4">
      <c r="A3376" s="597" t="s">
        <v>18053</v>
      </c>
      <c r="B3376" s="597" t="s">
        <v>18421</v>
      </c>
      <c r="C3376" s="597" t="s">
        <v>18330</v>
      </c>
      <c r="D3376" s="597" t="s">
        <v>18450</v>
      </c>
    </row>
    <row r="3377" spans="1:4">
      <c r="A3377" s="597" t="s">
        <v>20617</v>
      </c>
      <c r="B3377" s="597" t="s">
        <v>18421</v>
      </c>
      <c r="C3377" s="597" t="s">
        <v>18426</v>
      </c>
      <c r="D3377" s="597" t="s">
        <v>13526</v>
      </c>
    </row>
    <row r="3378" spans="1:4">
      <c r="A3378" s="597" t="s">
        <v>20618</v>
      </c>
      <c r="B3378" s="597" t="s">
        <v>18421</v>
      </c>
      <c r="C3378" s="597" t="s">
        <v>18426</v>
      </c>
      <c r="D3378" s="597" t="s">
        <v>12763</v>
      </c>
    </row>
    <row r="3379" spans="1:4">
      <c r="A3379" s="597" t="s">
        <v>20619</v>
      </c>
      <c r="B3379" s="597" t="s">
        <v>18421</v>
      </c>
      <c r="C3379" s="597" t="s">
        <v>18436</v>
      </c>
      <c r="D3379" s="597" t="s">
        <v>14531</v>
      </c>
    </row>
    <row r="3380" spans="1:4">
      <c r="A3380" s="597" t="s">
        <v>20620</v>
      </c>
      <c r="B3380" s="597" t="s">
        <v>18421</v>
      </c>
      <c r="C3380" s="597" t="s">
        <v>18330</v>
      </c>
      <c r="D3380" s="597" t="s">
        <v>18450</v>
      </c>
    </row>
    <row r="3381" spans="1:4">
      <c r="A3381" s="597" t="s">
        <v>20621</v>
      </c>
      <c r="B3381" s="597" t="s">
        <v>18421</v>
      </c>
      <c r="C3381" s="597" t="s">
        <v>3994</v>
      </c>
      <c r="D3381" s="597" t="s">
        <v>16342</v>
      </c>
    </row>
    <row r="3382" spans="1:4">
      <c r="A3382" s="597" t="s">
        <v>20622</v>
      </c>
      <c r="B3382" s="597" t="s">
        <v>18421</v>
      </c>
      <c r="C3382" s="597" t="s">
        <v>8754</v>
      </c>
      <c r="D3382" s="597" t="s">
        <v>18442</v>
      </c>
    </row>
    <row r="3383" spans="1:4">
      <c r="A3383" s="597" t="s">
        <v>20623</v>
      </c>
      <c r="B3383" s="597" t="s">
        <v>18421</v>
      </c>
      <c r="C3383" s="597" t="s">
        <v>9767</v>
      </c>
      <c r="D3383" s="597" t="s">
        <v>10414</v>
      </c>
    </row>
    <row r="3384" spans="1:4">
      <c r="A3384" s="597" t="s">
        <v>6410</v>
      </c>
      <c r="B3384" s="597" t="s">
        <v>18421</v>
      </c>
      <c r="C3384" s="597" t="s">
        <v>9767</v>
      </c>
      <c r="D3384" s="597" t="s">
        <v>18439</v>
      </c>
    </row>
    <row r="3385" spans="1:4">
      <c r="A3385" s="597" t="s">
        <v>16556</v>
      </c>
      <c r="B3385" s="597" t="s">
        <v>18421</v>
      </c>
      <c r="C3385" s="597" t="s">
        <v>18436</v>
      </c>
      <c r="D3385" s="597" t="s">
        <v>7708</v>
      </c>
    </row>
    <row r="3386" spans="1:4">
      <c r="A3386" s="597" t="s">
        <v>20624</v>
      </c>
      <c r="B3386" s="597" t="s">
        <v>18421</v>
      </c>
      <c r="C3386" s="597" t="s">
        <v>18426</v>
      </c>
      <c r="D3386" s="597" t="s">
        <v>10414</v>
      </c>
    </row>
    <row r="3387" spans="1:4">
      <c r="A3387" s="597" t="s">
        <v>20625</v>
      </c>
      <c r="B3387" s="597" t="s">
        <v>18421</v>
      </c>
      <c r="C3387" s="597" t="s">
        <v>18436</v>
      </c>
      <c r="D3387" s="597" t="s">
        <v>3956</v>
      </c>
    </row>
    <row r="3388" spans="1:4">
      <c r="A3388" s="597" t="s">
        <v>14670</v>
      </c>
      <c r="B3388" s="597" t="s">
        <v>18421</v>
      </c>
      <c r="C3388" s="597" t="s">
        <v>18436</v>
      </c>
      <c r="D3388" s="597" t="s">
        <v>3956</v>
      </c>
    </row>
    <row r="3389" spans="1:4">
      <c r="A3389" s="597" t="s">
        <v>20626</v>
      </c>
      <c r="B3389" s="597" t="s">
        <v>18421</v>
      </c>
      <c r="C3389" s="597" t="s">
        <v>17013</v>
      </c>
      <c r="D3389" s="597" t="s">
        <v>3212</v>
      </c>
    </row>
    <row r="3390" spans="1:4">
      <c r="A3390" s="597" t="s">
        <v>20627</v>
      </c>
      <c r="B3390" s="597" t="s">
        <v>18421</v>
      </c>
      <c r="C3390" s="597" t="s">
        <v>11794</v>
      </c>
      <c r="D3390" s="597" t="s">
        <v>18576</v>
      </c>
    </row>
    <row r="3391" spans="1:4">
      <c r="A3391" s="597" t="s">
        <v>17098</v>
      </c>
      <c r="B3391" s="597" t="s">
        <v>18421</v>
      </c>
      <c r="C3391" s="597" t="s">
        <v>18436</v>
      </c>
      <c r="D3391" s="597" t="s">
        <v>3956</v>
      </c>
    </row>
    <row r="3392" spans="1:4">
      <c r="A3392" s="597" t="s">
        <v>7920</v>
      </c>
      <c r="B3392" s="597" t="s">
        <v>18421</v>
      </c>
      <c r="C3392" s="597" t="s">
        <v>16294</v>
      </c>
      <c r="D3392" s="597" t="s">
        <v>4498</v>
      </c>
    </row>
    <row r="3393" spans="1:4">
      <c r="A3393" s="597" t="s">
        <v>20628</v>
      </c>
      <c r="B3393" s="597" t="s">
        <v>18421</v>
      </c>
      <c r="C3393" s="597" t="s">
        <v>3994</v>
      </c>
      <c r="D3393" s="597" t="s">
        <v>16342</v>
      </c>
    </row>
    <row r="3394" spans="1:4">
      <c r="A3394" s="597" t="s">
        <v>8793</v>
      </c>
      <c r="B3394" s="597" t="s">
        <v>18421</v>
      </c>
      <c r="C3394" s="597" t="s">
        <v>16294</v>
      </c>
      <c r="D3394" s="597" t="s">
        <v>18433</v>
      </c>
    </row>
    <row r="3395" spans="1:4">
      <c r="A3395" s="597" t="s">
        <v>20629</v>
      </c>
      <c r="B3395" s="597" t="s">
        <v>18421</v>
      </c>
      <c r="C3395" s="597" t="s">
        <v>18436</v>
      </c>
      <c r="D3395" s="597" t="s">
        <v>3956</v>
      </c>
    </row>
    <row r="3396" spans="1:4">
      <c r="A3396" s="597" t="s">
        <v>20630</v>
      </c>
      <c r="B3396" s="597" t="s">
        <v>18421</v>
      </c>
      <c r="C3396" s="597" t="s">
        <v>18423</v>
      </c>
      <c r="D3396" s="597" t="s">
        <v>18136</v>
      </c>
    </row>
    <row r="3397" spans="1:4">
      <c r="A3397" s="597" t="s">
        <v>20631</v>
      </c>
      <c r="B3397" s="597" t="s">
        <v>18421</v>
      </c>
      <c r="C3397" s="597" t="s">
        <v>16294</v>
      </c>
      <c r="D3397" s="597" t="s">
        <v>6387</v>
      </c>
    </row>
    <row r="3398" spans="1:4">
      <c r="A3398" s="597" t="s">
        <v>20632</v>
      </c>
      <c r="B3398" s="597" t="s">
        <v>18421</v>
      </c>
      <c r="C3398" s="597" t="s">
        <v>16294</v>
      </c>
      <c r="D3398" s="597" t="s">
        <v>18433</v>
      </c>
    </row>
    <row r="3399" spans="1:4">
      <c r="A3399" s="597" t="s">
        <v>2704</v>
      </c>
      <c r="B3399" s="597" t="s">
        <v>18421</v>
      </c>
      <c r="C3399" s="597" t="s">
        <v>9767</v>
      </c>
      <c r="D3399" s="597" t="s">
        <v>12662</v>
      </c>
    </row>
    <row r="3400" spans="1:4">
      <c r="A3400" s="597" t="s">
        <v>20633</v>
      </c>
      <c r="B3400" s="597" t="s">
        <v>18421</v>
      </c>
      <c r="C3400" s="597" t="s">
        <v>3994</v>
      </c>
      <c r="D3400" s="597" t="s">
        <v>10414</v>
      </c>
    </row>
    <row r="3401" spans="1:4">
      <c r="A3401" s="597" t="s">
        <v>20634</v>
      </c>
      <c r="B3401" s="597" t="s">
        <v>18421</v>
      </c>
      <c r="C3401" s="597" t="s">
        <v>18330</v>
      </c>
      <c r="D3401" s="597" t="s">
        <v>10414</v>
      </c>
    </row>
    <row r="3402" spans="1:4">
      <c r="A3402" s="597" t="s">
        <v>20635</v>
      </c>
      <c r="B3402" s="597" t="s">
        <v>18421</v>
      </c>
      <c r="C3402" s="597" t="s">
        <v>18330</v>
      </c>
      <c r="D3402" s="597" t="s">
        <v>17557</v>
      </c>
    </row>
    <row r="3403" spans="1:4">
      <c r="A3403" s="597" t="s">
        <v>20636</v>
      </c>
      <c r="B3403" s="597" t="s">
        <v>18421</v>
      </c>
      <c r="C3403" s="597" t="s">
        <v>16294</v>
      </c>
      <c r="D3403" s="597" t="s">
        <v>4498</v>
      </c>
    </row>
    <row r="3404" spans="1:4">
      <c r="A3404" s="597" t="s">
        <v>20637</v>
      </c>
      <c r="B3404" s="597" t="s">
        <v>18421</v>
      </c>
      <c r="C3404" s="597" t="s">
        <v>18330</v>
      </c>
      <c r="D3404" s="597" t="s">
        <v>10414</v>
      </c>
    </row>
    <row r="3405" spans="1:4">
      <c r="A3405" s="597" t="s">
        <v>20638</v>
      </c>
      <c r="B3405" s="597" t="s">
        <v>18421</v>
      </c>
      <c r="C3405" s="597" t="s">
        <v>11794</v>
      </c>
      <c r="D3405" s="597" t="s">
        <v>18576</v>
      </c>
    </row>
    <row r="3406" spans="1:4">
      <c r="A3406" s="597" t="s">
        <v>20639</v>
      </c>
      <c r="B3406" s="597" t="s">
        <v>18421</v>
      </c>
      <c r="C3406" s="597" t="s">
        <v>18423</v>
      </c>
      <c r="D3406" s="597" t="s">
        <v>18136</v>
      </c>
    </row>
    <row r="3407" spans="1:4">
      <c r="A3407" s="597" t="s">
        <v>20640</v>
      </c>
      <c r="B3407" s="597" t="s">
        <v>18421</v>
      </c>
      <c r="C3407" s="597" t="s">
        <v>18436</v>
      </c>
      <c r="D3407" s="597" t="s">
        <v>18462</v>
      </c>
    </row>
    <row r="3408" spans="1:4">
      <c r="A3408" s="597" t="s">
        <v>12438</v>
      </c>
      <c r="B3408" s="597" t="s">
        <v>18421</v>
      </c>
      <c r="C3408" s="597" t="s">
        <v>18426</v>
      </c>
      <c r="D3408" s="597" t="s">
        <v>12763</v>
      </c>
    </row>
    <row r="3409" spans="1:4">
      <c r="A3409" s="597" t="s">
        <v>20641</v>
      </c>
      <c r="B3409" s="597" t="s">
        <v>18421</v>
      </c>
      <c r="C3409" s="597" t="s">
        <v>16294</v>
      </c>
      <c r="D3409" s="597" t="s">
        <v>18433</v>
      </c>
    </row>
    <row r="3410" spans="1:4">
      <c r="A3410" s="597" t="s">
        <v>20642</v>
      </c>
      <c r="B3410" s="597" t="s">
        <v>18421</v>
      </c>
      <c r="C3410" s="597" t="s">
        <v>3994</v>
      </c>
      <c r="D3410" s="597" t="s">
        <v>15858</v>
      </c>
    </row>
    <row r="3411" spans="1:4">
      <c r="A3411" s="597" t="s">
        <v>18478</v>
      </c>
      <c r="B3411" s="597" t="s">
        <v>18421</v>
      </c>
      <c r="C3411" s="597" t="s">
        <v>18426</v>
      </c>
      <c r="D3411" s="597" t="s">
        <v>12763</v>
      </c>
    </row>
    <row r="3412" spans="1:4">
      <c r="A3412" s="597" t="s">
        <v>20643</v>
      </c>
      <c r="B3412" s="597" t="s">
        <v>18421</v>
      </c>
      <c r="C3412" s="597" t="s">
        <v>9767</v>
      </c>
      <c r="D3412" s="597" t="s">
        <v>12662</v>
      </c>
    </row>
    <row r="3413" spans="1:4">
      <c r="A3413" s="597" t="s">
        <v>20644</v>
      </c>
      <c r="B3413" s="597" t="s">
        <v>18421</v>
      </c>
      <c r="C3413" s="597" t="s">
        <v>18423</v>
      </c>
      <c r="D3413" s="597" t="s">
        <v>18136</v>
      </c>
    </row>
    <row r="3414" spans="1:4">
      <c r="A3414" s="597" t="s">
        <v>20645</v>
      </c>
      <c r="B3414" s="597" t="s">
        <v>18421</v>
      </c>
      <c r="C3414" s="597" t="s">
        <v>18330</v>
      </c>
      <c r="D3414" s="597" t="s">
        <v>10414</v>
      </c>
    </row>
    <row r="3415" spans="1:4">
      <c r="A3415" s="597" t="s">
        <v>20646</v>
      </c>
      <c r="B3415" s="597" t="s">
        <v>18421</v>
      </c>
      <c r="C3415" s="597" t="s">
        <v>18436</v>
      </c>
      <c r="D3415" s="597" t="s">
        <v>3956</v>
      </c>
    </row>
    <row r="3416" spans="1:4">
      <c r="A3416" s="597" t="s">
        <v>20648</v>
      </c>
      <c r="B3416" s="597" t="s">
        <v>18421</v>
      </c>
      <c r="C3416" s="597" t="s">
        <v>16294</v>
      </c>
      <c r="D3416" s="597" t="s">
        <v>4498</v>
      </c>
    </row>
    <row r="3417" spans="1:4">
      <c r="A3417" s="597" t="s">
        <v>1827</v>
      </c>
      <c r="B3417" s="597" t="s">
        <v>18421</v>
      </c>
      <c r="C3417" s="597" t="s">
        <v>12016</v>
      </c>
      <c r="D3417" s="597" t="s">
        <v>16776</v>
      </c>
    </row>
    <row r="3418" spans="1:4">
      <c r="A3418" s="597" t="s">
        <v>20649</v>
      </c>
      <c r="B3418" s="597" t="s">
        <v>18421</v>
      </c>
      <c r="C3418" s="597" t="s">
        <v>18426</v>
      </c>
      <c r="D3418" s="597" t="s">
        <v>18427</v>
      </c>
    </row>
    <row r="3419" spans="1:4">
      <c r="A3419" s="597" t="s">
        <v>2568</v>
      </c>
      <c r="B3419" s="597" t="s">
        <v>18421</v>
      </c>
      <c r="C3419" s="597" t="s">
        <v>16294</v>
      </c>
      <c r="D3419" s="597" t="s">
        <v>18457</v>
      </c>
    </row>
    <row r="3420" spans="1:4">
      <c r="A3420" s="597" t="s">
        <v>20650</v>
      </c>
      <c r="B3420" s="597" t="s">
        <v>18421</v>
      </c>
      <c r="C3420" s="597" t="s">
        <v>11794</v>
      </c>
      <c r="D3420" s="597" t="s">
        <v>18576</v>
      </c>
    </row>
    <row r="3421" spans="1:4">
      <c r="A3421" s="597" t="s">
        <v>11600</v>
      </c>
      <c r="B3421" s="597" t="s">
        <v>18421</v>
      </c>
      <c r="C3421" s="597" t="s">
        <v>16294</v>
      </c>
      <c r="D3421" s="597" t="s">
        <v>4498</v>
      </c>
    </row>
    <row r="3422" spans="1:4">
      <c r="A3422" s="597" t="s">
        <v>5720</v>
      </c>
      <c r="B3422" s="597" t="s">
        <v>18421</v>
      </c>
      <c r="C3422" s="597" t="s">
        <v>16294</v>
      </c>
      <c r="D3422" s="597" t="s">
        <v>18433</v>
      </c>
    </row>
    <row r="3423" spans="1:4">
      <c r="A3423" s="597" t="s">
        <v>20651</v>
      </c>
      <c r="B3423" s="597" t="s">
        <v>18421</v>
      </c>
      <c r="C3423" s="597" t="s">
        <v>16294</v>
      </c>
      <c r="D3423" s="597" t="s">
        <v>4498</v>
      </c>
    </row>
    <row r="3424" spans="1:4">
      <c r="A3424" s="597" t="s">
        <v>20652</v>
      </c>
      <c r="B3424" s="597" t="s">
        <v>18421</v>
      </c>
      <c r="C3424" s="597" t="s">
        <v>3994</v>
      </c>
      <c r="D3424" s="597" t="s">
        <v>15858</v>
      </c>
    </row>
    <row r="3425" spans="1:4">
      <c r="A3425" s="597" t="s">
        <v>16577</v>
      </c>
      <c r="B3425" s="597" t="s">
        <v>18421</v>
      </c>
      <c r="C3425" s="597" t="s">
        <v>18436</v>
      </c>
      <c r="D3425" s="597" t="s">
        <v>10414</v>
      </c>
    </row>
    <row r="3426" spans="1:4">
      <c r="A3426" s="597" t="s">
        <v>8371</v>
      </c>
      <c r="B3426" s="597" t="s">
        <v>18421</v>
      </c>
      <c r="C3426" s="597" t="s">
        <v>9767</v>
      </c>
      <c r="D3426" s="597" t="s">
        <v>15267</v>
      </c>
    </row>
    <row r="3427" spans="1:4">
      <c r="A3427" s="597" t="s">
        <v>14360</v>
      </c>
      <c r="B3427" s="597" t="s">
        <v>18421</v>
      </c>
      <c r="C3427" s="597" t="s">
        <v>18436</v>
      </c>
      <c r="D3427" s="597" t="s">
        <v>3956</v>
      </c>
    </row>
    <row r="3428" spans="1:4">
      <c r="A3428" s="597" t="s">
        <v>6444</v>
      </c>
      <c r="B3428" s="597" t="s">
        <v>18421</v>
      </c>
      <c r="C3428" s="597" t="s">
        <v>16294</v>
      </c>
      <c r="D3428" s="597" t="s">
        <v>4498</v>
      </c>
    </row>
    <row r="3429" spans="1:4">
      <c r="A3429" s="597" t="s">
        <v>20278</v>
      </c>
      <c r="B3429" s="597" t="s">
        <v>18421</v>
      </c>
      <c r="C3429" s="597" t="s">
        <v>16294</v>
      </c>
      <c r="D3429" s="597" t="s">
        <v>6382</v>
      </c>
    </row>
    <row r="3430" spans="1:4">
      <c r="A3430" s="597" t="s">
        <v>20653</v>
      </c>
      <c r="B3430" s="597" t="s">
        <v>18421</v>
      </c>
      <c r="C3430" s="597" t="s">
        <v>16294</v>
      </c>
      <c r="D3430" s="597" t="s">
        <v>18457</v>
      </c>
    </row>
    <row r="3431" spans="1:4">
      <c r="A3431" s="597" t="s">
        <v>20654</v>
      </c>
      <c r="B3431" s="597" t="s">
        <v>18421</v>
      </c>
      <c r="C3431" s="597" t="s">
        <v>9767</v>
      </c>
      <c r="D3431" s="597" t="s">
        <v>12866</v>
      </c>
    </row>
    <row r="3432" spans="1:4">
      <c r="A3432" s="597" t="s">
        <v>20655</v>
      </c>
      <c r="B3432" s="597" t="s">
        <v>18421</v>
      </c>
      <c r="C3432" s="597" t="s">
        <v>18436</v>
      </c>
      <c r="D3432" s="597" t="s">
        <v>3956</v>
      </c>
    </row>
    <row r="3433" spans="1:4">
      <c r="A3433" s="597" t="s">
        <v>20656</v>
      </c>
      <c r="B3433" s="597" t="s">
        <v>18421</v>
      </c>
      <c r="C3433" s="597" t="s">
        <v>18330</v>
      </c>
      <c r="D3433" s="597" t="s">
        <v>17557</v>
      </c>
    </row>
    <row r="3434" spans="1:4">
      <c r="A3434" s="597" t="s">
        <v>5037</v>
      </c>
      <c r="B3434" s="597" t="s">
        <v>18421</v>
      </c>
      <c r="C3434" s="597" t="s">
        <v>3994</v>
      </c>
      <c r="D3434" s="597" t="s">
        <v>18538</v>
      </c>
    </row>
    <row r="3435" spans="1:4">
      <c r="A3435" s="597" t="s">
        <v>5055</v>
      </c>
      <c r="B3435" s="597" t="s">
        <v>18421</v>
      </c>
      <c r="C3435" s="597" t="s">
        <v>3994</v>
      </c>
      <c r="D3435" s="597" t="s">
        <v>16342</v>
      </c>
    </row>
    <row r="3436" spans="1:4">
      <c r="A3436" s="597" t="s">
        <v>20657</v>
      </c>
      <c r="B3436" s="597" t="s">
        <v>18421</v>
      </c>
      <c r="C3436" s="597" t="s">
        <v>18330</v>
      </c>
      <c r="D3436" s="597" t="s">
        <v>18450</v>
      </c>
    </row>
    <row r="3437" spans="1:4">
      <c r="A3437" s="597" t="s">
        <v>6757</v>
      </c>
      <c r="B3437" s="597" t="s">
        <v>18421</v>
      </c>
      <c r="C3437" s="597" t="s">
        <v>18330</v>
      </c>
      <c r="D3437" s="597" t="s">
        <v>10414</v>
      </c>
    </row>
    <row r="3438" spans="1:4">
      <c r="A3438" s="597" t="s">
        <v>20658</v>
      </c>
      <c r="B3438" s="597" t="s">
        <v>18421</v>
      </c>
      <c r="C3438" s="597" t="s">
        <v>18436</v>
      </c>
      <c r="D3438" s="597" t="s">
        <v>3956</v>
      </c>
    </row>
    <row r="3439" spans="1:4">
      <c r="A3439" s="597" t="s">
        <v>3565</v>
      </c>
      <c r="B3439" s="597" t="s">
        <v>18421</v>
      </c>
      <c r="C3439" s="597" t="s">
        <v>16294</v>
      </c>
      <c r="D3439" s="597" t="s">
        <v>6387</v>
      </c>
    </row>
    <row r="3440" spans="1:4">
      <c r="A3440" s="597" t="s">
        <v>17679</v>
      </c>
      <c r="B3440" s="597" t="s">
        <v>18421</v>
      </c>
      <c r="C3440" s="597" t="s">
        <v>18436</v>
      </c>
      <c r="D3440" s="597" t="s">
        <v>14531</v>
      </c>
    </row>
    <row r="3441" spans="1:4">
      <c r="A3441" s="597" t="s">
        <v>8126</v>
      </c>
      <c r="B3441" s="597" t="s">
        <v>18421</v>
      </c>
      <c r="C3441" s="597" t="s">
        <v>9767</v>
      </c>
      <c r="D3441" s="597" t="s">
        <v>15267</v>
      </c>
    </row>
    <row r="3442" spans="1:4">
      <c r="A3442" s="597" t="s">
        <v>20659</v>
      </c>
      <c r="B3442" s="597" t="s">
        <v>18421</v>
      </c>
      <c r="C3442" s="597" t="s">
        <v>18330</v>
      </c>
      <c r="D3442" s="597" t="s">
        <v>2104</v>
      </c>
    </row>
    <row r="3443" spans="1:4">
      <c r="A3443" s="597" t="s">
        <v>7514</v>
      </c>
      <c r="B3443" s="597" t="s">
        <v>18421</v>
      </c>
      <c r="C3443" s="597" t="s">
        <v>16294</v>
      </c>
      <c r="D3443" s="597" t="s">
        <v>4498</v>
      </c>
    </row>
    <row r="3444" spans="1:4">
      <c r="A3444" s="597" t="s">
        <v>714</v>
      </c>
      <c r="B3444" s="597" t="s">
        <v>18421</v>
      </c>
      <c r="C3444" s="597" t="s">
        <v>16294</v>
      </c>
      <c r="D3444" s="597" t="s">
        <v>13132</v>
      </c>
    </row>
    <row r="3445" spans="1:4">
      <c r="A3445" s="597" t="s">
        <v>20661</v>
      </c>
      <c r="B3445" s="597" t="s">
        <v>18421</v>
      </c>
      <c r="C3445" s="597" t="s">
        <v>18436</v>
      </c>
      <c r="D3445" s="597" t="s">
        <v>3956</v>
      </c>
    </row>
    <row r="3446" spans="1:4">
      <c r="A3446" s="597" t="s">
        <v>20662</v>
      </c>
      <c r="B3446" s="597" t="s">
        <v>18421</v>
      </c>
      <c r="C3446" s="597" t="s">
        <v>16294</v>
      </c>
      <c r="D3446" s="597" t="s">
        <v>13132</v>
      </c>
    </row>
    <row r="3447" spans="1:4">
      <c r="A3447" s="597" t="s">
        <v>20663</v>
      </c>
      <c r="B3447" s="597" t="s">
        <v>18421</v>
      </c>
      <c r="C3447" s="597" t="s">
        <v>18330</v>
      </c>
      <c r="D3447" s="597" t="s">
        <v>18450</v>
      </c>
    </row>
    <row r="3448" spans="1:4">
      <c r="A3448" s="597" t="s">
        <v>20664</v>
      </c>
      <c r="B3448" s="597" t="s">
        <v>18421</v>
      </c>
      <c r="C3448" s="597" t="s">
        <v>18330</v>
      </c>
      <c r="D3448" s="597" t="s">
        <v>10414</v>
      </c>
    </row>
    <row r="3449" spans="1:4">
      <c r="A3449" s="597" t="s">
        <v>4032</v>
      </c>
      <c r="B3449" s="597" t="s">
        <v>18421</v>
      </c>
      <c r="C3449" s="597" t="s">
        <v>16294</v>
      </c>
      <c r="D3449" s="597" t="s">
        <v>13132</v>
      </c>
    </row>
    <row r="3450" spans="1:4">
      <c r="A3450" s="597" t="s">
        <v>20665</v>
      </c>
      <c r="B3450" s="597" t="s">
        <v>3904</v>
      </c>
      <c r="C3450" s="597" t="s">
        <v>18436</v>
      </c>
      <c r="D3450" s="597" t="s">
        <v>10414</v>
      </c>
    </row>
    <row r="3451" spans="1:4">
      <c r="A3451" s="597" t="s">
        <v>20666</v>
      </c>
      <c r="B3451" s="597" t="s">
        <v>18421</v>
      </c>
      <c r="C3451" s="597" t="s">
        <v>9767</v>
      </c>
      <c r="D3451" s="597" t="s">
        <v>10414</v>
      </c>
    </row>
    <row r="3452" spans="1:4">
      <c r="A3452" s="597" t="s">
        <v>6787</v>
      </c>
      <c r="B3452" s="597" t="s">
        <v>18421</v>
      </c>
      <c r="C3452" s="597" t="s">
        <v>16294</v>
      </c>
      <c r="D3452" s="597" t="s">
        <v>10414</v>
      </c>
    </row>
    <row r="3453" spans="1:4">
      <c r="A3453" s="597" t="s">
        <v>5736</v>
      </c>
      <c r="B3453" s="597" t="s">
        <v>18421</v>
      </c>
      <c r="C3453" s="597" t="s">
        <v>16294</v>
      </c>
      <c r="D3453" s="597" t="s">
        <v>10414</v>
      </c>
    </row>
    <row r="3454" spans="1:4">
      <c r="A3454" s="597" t="s">
        <v>10814</v>
      </c>
      <c r="B3454" s="597" t="s">
        <v>3904</v>
      </c>
      <c r="C3454" s="597" t="s">
        <v>18436</v>
      </c>
      <c r="D3454" s="597" t="s">
        <v>10414</v>
      </c>
    </row>
    <row r="3455" spans="1:4">
      <c r="A3455" s="597" t="s">
        <v>20667</v>
      </c>
      <c r="B3455" s="597" t="s">
        <v>3904</v>
      </c>
      <c r="C3455" s="597" t="s">
        <v>18436</v>
      </c>
      <c r="D3455" s="597" t="s">
        <v>10414</v>
      </c>
    </row>
    <row r="3456" spans="1:4">
      <c r="A3456" s="597" t="s">
        <v>20668</v>
      </c>
      <c r="B3456" s="597" t="s">
        <v>18421</v>
      </c>
      <c r="C3456" s="597" t="s">
        <v>18426</v>
      </c>
      <c r="D3456" s="597" t="s">
        <v>12763</v>
      </c>
    </row>
    <row r="3457" spans="1:4">
      <c r="A3457" s="597" t="s">
        <v>20670</v>
      </c>
      <c r="B3457" s="597" t="s">
        <v>3904</v>
      </c>
      <c r="C3457" s="597" t="s">
        <v>18436</v>
      </c>
      <c r="D3457" s="597" t="s">
        <v>10414</v>
      </c>
    </row>
    <row r="3458" spans="1:4">
      <c r="A3458" s="597" t="s">
        <v>20671</v>
      </c>
      <c r="B3458" s="597" t="s">
        <v>18421</v>
      </c>
      <c r="C3458" s="597" t="s">
        <v>16294</v>
      </c>
      <c r="D3458" s="597" t="s">
        <v>13132</v>
      </c>
    </row>
    <row r="3459" spans="1:4">
      <c r="A3459" s="597" t="s">
        <v>12322</v>
      </c>
      <c r="B3459" s="597" t="s">
        <v>18421</v>
      </c>
      <c r="C3459" s="597" t="s">
        <v>16294</v>
      </c>
      <c r="D3459" s="597" t="s">
        <v>10414</v>
      </c>
    </row>
    <row r="3460" spans="1:4">
      <c r="A3460" s="597" t="s">
        <v>20672</v>
      </c>
      <c r="B3460" s="597" t="s">
        <v>18421</v>
      </c>
      <c r="C3460" s="597" t="s">
        <v>16294</v>
      </c>
      <c r="D3460" s="597" t="s">
        <v>10414</v>
      </c>
    </row>
    <row r="3461" spans="1:4">
      <c r="A3461" s="597" t="s">
        <v>20673</v>
      </c>
      <c r="B3461" s="597" t="s">
        <v>3904</v>
      </c>
      <c r="C3461" s="597" t="s">
        <v>18436</v>
      </c>
      <c r="D3461" s="597" t="s">
        <v>10414</v>
      </c>
    </row>
    <row r="3462" spans="1:4">
      <c r="A3462" s="597" t="s">
        <v>18223</v>
      </c>
      <c r="B3462" s="597" t="s">
        <v>18421</v>
      </c>
      <c r="C3462" s="597" t="s">
        <v>18436</v>
      </c>
      <c r="D3462" s="597" t="s">
        <v>7708</v>
      </c>
    </row>
    <row r="3463" spans="1:4">
      <c r="A3463" s="597" t="s">
        <v>1079</v>
      </c>
      <c r="B3463" s="597" t="s">
        <v>18421</v>
      </c>
      <c r="C3463" s="597" t="s">
        <v>18330</v>
      </c>
      <c r="D3463" s="597" t="s">
        <v>10414</v>
      </c>
    </row>
    <row r="3464" spans="1:4">
      <c r="A3464" s="597" t="s">
        <v>20460</v>
      </c>
      <c r="B3464" s="597" t="s">
        <v>3904</v>
      </c>
      <c r="C3464" s="597" t="s">
        <v>18436</v>
      </c>
      <c r="D3464" s="597" t="s">
        <v>10414</v>
      </c>
    </row>
    <row r="3465" spans="1:4">
      <c r="A3465" s="597" t="s">
        <v>20674</v>
      </c>
      <c r="B3465" s="597" t="s">
        <v>18421</v>
      </c>
      <c r="C3465" s="597" t="s">
        <v>18423</v>
      </c>
      <c r="D3465" s="597" t="s">
        <v>9310</v>
      </c>
    </row>
    <row r="3466" spans="1:4">
      <c r="A3466" s="597" t="s">
        <v>19676</v>
      </c>
      <c r="B3466" s="597" t="s">
        <v>3904</v>
      </c>
      <c r="C3466" s="597" t="s">
        <v>18436</v>
      </c>
      <c r="D3466" s="597" t="s">
        <v>10414</v>
      </c>
    </row>
    <row r="3467" spans="1:4">
      <c r="A3467" s="597" t="s">
        <v>19598</v>
      </c>
      <c r="B3467" s="597" t="s">
        <v>18421</v>
      </c>
      <c r="C3467" s="597" t="s">
        <v>9767</v>
      </c>
      <c r="D3467" s="597" t="s">
        <v>12662</v>
      </c>
    </row>
    <row r="3468" spans="1:4">
      <c r="A3468" s="597" t="s">
        <v>20675</v>
      </c>
      <c r="B3468" s="597" t="s">
        <v>3904</v>
      </c>
      <c r="C3468" s="597" t="s">
        <v>18436</v>
      </c>
      <c r="D3468" s="597" t="s">
        <v>10414</v>
      </c>
    </row>
    <row r="3469" spans="1:4">
      <c r="A3469" s="597" t="s">
        <v>19435</v>
      </c>
      <c r="B3469" s="597" t="s">
        <v>18421</v>
      </c>
      <c r="C3469" s="597" t="s">
        <v>16294</v>
      </c>
      <c r="D3469" s="597" t="s">
        <v>13945</v>
      </c>
    </row>
    <row r="3470" spans="1:4">
      <c r="A3470" s="597" t="s">
        <v>2587</v>
      </c>
      <c r="B3470" s="597" t="s">
        <v>18421</v>
      </c>
      <c r="C3470" s="597" t="s">
        <v>16294</v>
      </c>
      <c r="D3470" s="597" t="s">
        <v>6387</v>
      </c>
    </row>
    <row r="3471" spans="1:4">
      <c r="A3471" s="597" t="s">
        <v>17352</v>
      </c>
      <c r="B3471" s="597" t="s">
        <v>18421</v>
      </c>
      <c r="C3471" s="597" t="s">
        <v>18423</v>
      </c>
      <c r="D3471" s="597" t="s">
        <v>18424</v>
      </c>
    </row>
    <row r="3472" spans="1:4">
      <c r="A3472" s="597" t="s">
        <v>20676</v>
      </c>
      <c r="B3472" s="597" t="s">
        <v>18421</v>
      </c>
      <c r="C3472" s="597" t="s">
        <v>18436</v>
      </c>
      <c r="D3472" s="597" t="s">
        <v>3956</v>
      </c>
    </row>
    <row r="3473" spans="1:4">
      <c r="A3473" s="597" t="s">
        <v>20677</v>
      </c>
      <c r="B3473" s="597" t="s">
        <v>18421</v>
      </c>
      <c r="C3473" s="597" t="s">
        <v>18426</v>
      </c>
      <c r="D3473" s="597" t="s">
        <v>10414</v>
      </c>
    </row>
    <row r="3474" spans="1:4">
      <c r="A3474" s="597" t="s">
        <v>20678</v>
      </c>
      <c r="B3474" s="597" t="s">
        <v>18421</v>
      </c>
      <c r="C3474" s="597" t="s">
        <v>18330</v>
      </c>
      <c r="D3474" s="597" t="s">
        <v>2104</v>
      </c>
    </row>
    <row r="3475" spans="1:4">
      <c r="A3475" s="597" t="s">
        <v>20679</v>
      </c>
      <c r="B3475" s="597" t="s">
        <v>3904</v>
      </c>
      <c r="C3475" s="597" t="s">
        <v>18436</v>
      </c>
      <c r="D3475" s="597" t="s">
        <v>10414</v>
      </c>
    </row>
    <row r="3476" spans="1:4">
      <c r="A3476" s="597" t="s">
        <v>14238</v>
      </c>
      <c r="B3476" s="597" t="s">
        <v>18421</v>
      </c>
      <c r="C3476" s="597" t="s">
        <v>18436</v>
      </c>
      <c r="D3476" s="597" t="s">
        <v>3956</v>
      </c>
    </row>
    <row r="3477" spans="1:4">
      <c r="A3477" s="597" t="s">
        <v>18474</v>
      </c>
      <c r="B3477" s="597" t="s">
        <v>18421</v>
      </c>
      <c r="C3477" s="597" t="s">
        <v>18330</v>
      </c>
      <c r="D3477" s="597" t="s">
        <v>2104</v>
      </c>
    </row>
    <row r="3478" spans="1:4">
      <c r="A3478" s="597" t="s">
        <v>20680</v>
      </c>
      <c r="B3478" s="597" t="s">
        <v>18421</v>
      </c>
      <c r="C3478" s="597" t="s">
        <v>16294</v>
      </c>
      <c r="D3478" s="597" t="s">
        <v>18433</v>
      </c>
    </row>
    <row r="3479" spans="1:4">
      <c r="A3479" s="597" t="s">
        <v>18212</v>
      </c>
      <c r="B3479" s="597" t="s">
        <v>18421</v>
      </c>
      <c r="C3479" s="597" t="s">
        <v>16294</v>
      </c>
      <c r="D3479" s="597" t="s">
        <v>10414</v>
      </c>
    </row>
    <row r="3480" spans="1:4">
      <c r="A3480" s="597" t="s">
        <v>14512</v>
      </c>
      <c r="B3480" s="597" t="s">
        <v>18421</v>
      </c>
      <c r="C3480" s="597" t="s">
        <v>18330</v>
      </c>
      <c r="D3480" s="597" t="s">
        <v>2104</v>
      </c>
    </row>
    <row r="3481" spans="1:4">
      <c r="A3481" s="597" t="s">
        <v>20681</v>
      </c>
      <c r="B3481" s="597" t="s">
        <v>18421</v>
      </c>
      <c r="C3481" s="597" t="s">
        <v>18423</v>
      </c>
      <c r="D3481" s="597" t="s">
        <v>18136</v>
      </c>
    </row>
    <row r="3482" spans="1:4">
      <c r="A3482" s="597" t="s">
        <v>20682</v>
      </c>
      <c r="B3482" s="597" t="s">
        <v>18421</v>
      </c>
      <c r="C3482" s="597" t="s">
        <v>18436</v>
      </c>
      <c r="D3482" s="597" t="s">
        <v>3956</v>
      </c>
    </row>
    <row r="3483" spans="1:4">
      <c r="A3483" s="597" t="s">
        <v>20683</v>
      </c>
      <c r="B3483" s="597" t="s">
        <v>18421</v>
      </c>
      <c r="C3483" s="597" t="s">
        <v>18436</v>
      </c>
      <c r="D3483" s="597" t="s">
        <v>3956</v>
      </c>
    </row>
    <row r="3484" spans="1:4">
      <c r="A3484" s="597" t="s">
        <v>20684</v>
      </c>
      <c r="B3484" s="597" t="s">
        <v>3904</v>
      </c>
      <c r="C3484" s="597" t="s">
        <v>18436</v>
      </c>
      <c r="D3484" s="597" t="s">
        <v>10414</v>
      </c>
    </row>
    <row r="3485" spans="1:4">
      <c r="A3485" s="597" t="s">
        <v>20685</v>
      </c>
      <c r="B3485" s="597" t="s">
        <v>18421</v>
      </c>
      <c r="C3485" s="597" t="s">
        <v>18436</v>
      </c>
      <c r="D3485" s="597" t="s">
        <v>3956</v>
      </c>
    </row>
    <row r="3486" spans="1:4">
      <c r="A3486" s="597" t="s">
        <v>11473</v>
      </c>
      <c r="B3486" s="597" t="s">
        <v>18421</v>
      </c>
      <c r="C3486" s="597" t="s">
        <v>16294</v>
      </c>
      <c r="D3486" s="597" t="s">
        <v>18433</v>
      </c>
    </row>
    <row r="3487" spans="1:4">
      <c r="A3487" s="597" t="s">
        <v>20686</v>
      </c>
      <c r="B3487" s="597" t="s">
        <v>18421</v>
      </c>
      <c r="C3487" s="597" t="s">
        <v>18436</v>
      </c>
      <c r="D3487" s="597" t="s">
        <v>10414</v>
      </c>
    </row>
    <row r="3488" spans="1:4">
      <c r="A3488" s="597" t="s">
        <v>20687</v>
      </c>
      <c r="B3488" s="597" t="s">
        <v>18421</v>
      </c>
      <c r="C3488" s="597" t="s">
        <v>18426</v>
      </c>
      <c r="D3488" s="597" t="s">
        <v>12763</v>
      </c>
    </row>
    <row r="3489" spans="1:4">
      <c r="A3489" s="597" t="s">
        <v>7315</v>
      </c>
      <c r="B3489" s="597" t="s">
        <v>3904</v>
      </c>
      <c r="C3489" s="597" t="s">
        <v>18436</v>
      </c>
      <c r="D3489" s="597" t="s">
        <v>10414</v>
      </c>
    </row>
    <row r="3490" spans="1:4">
      <c r="A3490" s="597" t="s">
        <v>20688</v>
      </c>
      <c r="B3490" s="597" t="s">
        <v>3904</v>
      </c>
      <c r="C3490" s="597" t="s">
        <v>18436</v>
      </c>
      <c r="D3490" s="597" t="s">
        <v>10414</v>
      </c>
    </row>
    <row r="3491" spans="1:4">
      <c r="A3491" s="597" t="s">
        <v>20689</v>
      </c>
      <c r="B3491" s="597" t="s">
        <v>18421</v>
      </c>
      <c r="C3491" s="597" t="s">
        <v>16294</v>
      </c>
      <c r="D3491" s="597" t="s">
        <v>18457</v>
      </c>
    </row>
    <row r="3492" spans="1:4">
      <c r="A3492" s="597" t="s">
        <v>67</v>
      </c>
      <c r="B3492" s="597" t="s">
        <v>18421</v>
      </c>
      <c r="C3492" s="597" t="s">
        <v>9767</v>
      </c>
      <c r="D3492" s="597" t="s">
        <v>15267</v>
      </c>
    </row>
    <row r="3493" spans="1:4">
      <c r="A3493" s="597" t="s">
        <v>20690</v>
      </c>
      <c r="B3493" s="597" t="s">
        <v>18421</v>
      </c>
      <c r="C3493" s="597" t="s">
        <v>17013</v>
      </c>
      <c r="D3493" s="597" t="s">
        <v>18447</v>
      </c>
    </row>
    <row r="3494" spans="1:4">
      <c r="A3494" s="597" t="s">
        <v>20691</v>
      </c>
      <c r="B3494" s="597" t="s">
        <v>3904</v>
      </c>
      <c r="C3494" s="597" t="s">
        <v>18436</v>
      </c>
      <c r="D3494" s="597" t="s">
        <v>10414</v>
      </c>
    </row>
    <row r="3495" spans="1:4">
      <c r="A3495" s="597" t="s">
        <v>20692</v>
      </c>
      <c r="B3495" s="597" t="s">
        <v>18421</v>
      </c>
      <c r="C3495" s="597" t="s">
        <v>18330</v>
      </c>
      <c r="D3495" s="597" t="s">
        <v>17557</v>
      </c>
    </row>
    <row r="3496" spans="1:4">
      <c r="A3496" s="597" t="s">
        <v>2215</v>
      </c>
      <c r="B3496" s="597" t="s">
        <v>18421</v>
      </c>
      <c r="C3496" s="597" t="s">
        <v>9767</v>
      </c>
      <c r="D3496" s="597" t="s">
        <v>10414</v>
      </c>
    </row>
    <row r="3497" spans="1:4">
      <c r="A3497" s="597" t="s">
        <v>10899</v>
      </c>
      <c r="B3497" s="597" t="s">
        <v>18421</v>
      </c>
      <c r="C3497" s="597" t="s">
        <v>16294</v>
      </c>
      <c r="D3497" s="597" t="s">
        <v>4498</v>
      </c>
    </row>
    <row r="3498" spans="1:4">
      <c r="A3498" s="597" t="s">
        <v>20693</v>
      </c>
      <c r="B3498" s="597" t="s">
        <v>18421</v>
      </c>
      <c r="C3498" s="597" t="s">
        <v>16294</v>
      </c>
      <c r="D3498" s="597" t="s">
        <v>18433</v>
      </c>
    </row>
    <row r="3499" spans="1:4">
      <c r="A3499" s="597" t="s">
        <v>20694</v>
      </c>
      <c r="B3499" s="597" t="s">
        <v>18421</v>
      </c>
      <c r="C3499" s="597" t="s">
        <v>17013</v>
      </c>
      <c r="D3499" s="597" t="s">
        <v>18447</v>
      </c>
    </row>
    <row r="3500" spans="1:4">
      <c r="A3500" s="597" t="s">
        <v>20695</v>
      </c>
      <c r="B3500" s="597" t="s">
        <v>18421</v>
      </c>
      <c r="C3500" s="597" t="s">
        <v>16294</v>
      </c>
      <c r="D3500" s="597" t="s">
        <v>4498</v>
      </c>
    </row>
    <row r="3501" spans="1:4">
      <c r="A3501" s="597" t="s">
        <v>2608</v>
      </c>
      <c r="B3501" s="597" t="s">
        <v>3904</v>
      </c>
      <c r="C3501" s="597" t="s">
        <v>18436</v>
      </c>
      <c r="D3501" s="597" t="s">
        <v>10414</v>
      </c>
    </row>
    <row r="3502" spans="1:4">
      <c r="A3502" s="597" t="s">
        <v>20696</v>
      </c>
      <c r="B3502" s="597" t="s">
        <v>18421</v>
      </c>
      <c r="C3502" s="597" t="s">
        <v>11794</v>
      </c>
      <c r="D3502" s="597" t="s">
        <v>11796</v>
      </c>
    </row>
    <row r="3503" spans="1:4">
      <c r="A3503" s="597" t="s">
        <v>18563</v>
      </c>
      <c r="B3503" s="597" t="s">
        <v>18421</v>
      </c>
      <c r="C3503" s="597" t="s">
        <v>9767</v>
      </c>
      <c r="D3503" s="597" t="s">
        <v>4430</v>
      </c>
    </row>
    <row r="3504" spans="1:4">
      <c r="A3504" s="597" t="s">
        <v>20697</v>
      </c>
      <c r="B3504" s="597" t="s">
        <v>18421</v>
      </c>
      <c r="C3504" s="597" t="s">
        <v>18426</v>
      </c>
      <c r="D3504" s="597" t="s">
        <v>12763</v>
      </c>
    </row>
    <row r="3505" spans="1:4">
      <c r="A3505" s="597" t="s">
        <v>20698</v>
      </c>
      <c r="B3505" s="597" t="s">
        <v>18421</v>
      </c>
      <c r="C3505" s="597" t="s">
        <v>11794</v>
      </c>
      <c r="D3505" s="597" t="s">
        <v>18576</v>
      </c>
    </row>
    <row r="3506" spans="1:4">
      <c r="A3506" s="597" t="s">
        <v>19605</v>
      </c>
      <c r="B3506" s="597" t="s">
        <v>3904</v>
      </c>
      <c r="C3506" s="597" t="s">
        <v>18436</v>
      </c>
      <c r="D3506" s="597" t="s">
        <v>10414</v>
      </c>
    </row>
    <row r="3507" spans="1:4">
      <c r="A3507" s="597" t="s">
        <v>5851</v>
      </c>
      <c r="B3507" s="597" t="s">
        <v>18421</v>
      </c>
      <c r="C3507" s="597" t="s">
        <v>18436</v>
      </c>
      <c r="D3507" s="597" t="s">
        <v>3956</v>
      </c>
    </row>
    <row r="3508" spans="1:4">
      <c r="A3508" s="597" t="s">
        <v>20699</v>
      </c>
      <c r="B3508" s="597" t="s">
        <v>18421</v>
      </c>
      <c r="C3508" s="597" t="s">
        <v>16294</v>
      </c>
      <c r="D3508" s="597" t="s">
        <v>10414</v>
      </c>
    </row>
    <row r="3509" spans="1:4">
      <c r="A3509" s="597" t="s">
        <v>9873</v>
      </c>
      <c r="B3509" s="597" t="s">
        <v>18421</v>
      </c>
      <c r="C3509" s="597" t="s">
        <v>16294</v>
      </c>
      <c r="D3509" s="597" t="s">
        <v>6387</v>
      </c>
    </row>
    <row r="3510" spans="1:4">
      <c r="A3510" s="597" t="s">
        <v>20700</v>
      </c>
      <c r="B3510" s="597" t="s">
        <v>18421</v>
      </c>
      <c r="C3510" s="597" t="s">
        <v>18426</v>
      </c>
      <c r="D3510" s="597" t="s">
        <v>12763</v>
      </c>
    </row>
    <row r="3511" spans="1:4">
      <c r="A3511" s="597" t="s">
        <v>8584</v>
      </c>
      <c r="B3511" s="597" t="s">
        <v>3904</v>
      </c>
      <c r="C3511" s="597" t="s">
        <v>18436</v>
      </c>
      <c r="D3511" s="597" t="s">
        <v>10414</v>
      </c>
    </row>
    <row r="3512" spans="1:4">
      <c r="A3512" s="597" t="s">
        <v>12273</v>
      </c>
      <c r="B3512" s="597" t="s">
        <v>18421</v>
      </c>
      <c r="C3512" s="597" t="s">
        <v>16294</v>
      </c>
      <c r="D3512" s="597" t="s">
        <v>12662</v>
      </c>
    </row>
    <row r="3513" spans="1:4">
      <c r="A3513" s="597" t="s">
        <v>5523</v>
      </c>
      <c r="B3513" s="597" t="s">
        <v>18421</v>
      </c>
      <c r="C3513" s="597" t="s">
        <v>9767</v>
      </c>
      <c r="D3513" s="597" t="s">
        <v>15267</v>
      </c>
    </row>
    <row r="3514" spans="1:4">
      <c r="A3514" s="597" t="s">
        <v>20701</v>
      </c>
      <c r="B3514" s="597" t="s">
        <v>3904</v>
      </c>
      <c r="C3514" s="597" t="s">
        <v>18436</v>
      </c>
      <c r="D3514" s="597" t="s">
        <v>10414</v>
      </c>
    </row>
    <row r="3515" spans="1:4">
      <c r="A3515" s="597" t="s">
        <v>13940</v>
      </c>
      <c r="B3515" s="597" t="s">
        <v>18421</v>
      </c>
      <c r="C3515" s="597" t="s">
        <v>18436</v>
      </c>
      <c r="D3515" s="597" t="s">
        <v>3956</v>
      </c>
    </row>
    <row r="3516" spans="1:4">
      <c r="A3516" s="597" t="s">
        <v>20121</v>
      </c>
      <c r="B3516" s="597" t="s">
        <v>18421</v>
      </c>
      <c r="C3516" s="597" t="s">
        <v>18423</v>
      </c>
      <c r="D3516" s="597" t="s">
        <v>18136</v>
      </c>
    </row>
    <row r="3517" spans="1:4">
      <c r="A3517" s="597" t="s">
        <v>20702</v>
      </c>
      <c r="B3517" s="597" t="s">
        <v>18421</v>
      </c>
      <c r="C3517" s="597" t="s">
        <v>9767</v>
      </c>
      <c r="D3517" s="597" t="s">
        <v>12662</v>
      </c>
    </row>
    <row r="3518" spans="1:4">
      <c r="A3518" s="597" t="s">
        <v>20703</v>
      </c>
      <c r="B3518" s="597" t="s">
        <v>18421</v>
      </c>
      <c r="C3518" s="597" t="s">
        <v>16294</v>
      </c>
      <c r="D3518" s="597" t="s">
        <v>18433</v>
      </c>
    </row>
    <row r="3519" spans="1:4">
      <c r="A3519" s="597" t="s">
        <v>18029</v>
      </c>
      <c r="B3519" s="597" t="s">
        <v>18421</v>
      </c>
      <c r="C3519" s="597" t="s">
        <v>16294</v>
      </c>
      <c r="D3519" s="597" t="s">
        <v>13132</v>
      </c>
    </row>
    <row r="3520" spans="1:4">
      <c r="A3520" s="597" t="s">
        <v>20704</v>
      </c>
      <c r="B3520" s="597" t="s">
        <v>18421</v>
      </c>
      <c r="C3520" s="597" t="s">
        <v>8754</v>
      </c>
      <c r="D3520" s="597" t="s">
        <v>18442</v>
      </c>
    </row>
    <row r="3521" spans="1:4">
      <c r="A3521" s="597" t="s">
        <v>20705</v>
      </c>
      <c r="B3521" s="597" t="s">
        <v>18421</v>
      </c>
      <c r="C3521" s="597" t="s">
        <v>8754</v>
      </c>
      <c r="D3521" s="597" t="s">
        <v>18442</v>
      </c>
    </row>
    <row r="3522" spans="1:4">
      <c r="A3522" s="597" t="s">
        <v>20706</v>
      </c>
      <c r="B3522" s="597" t="s">
        <v>3904</v>
      </c>
      <c r="C3522" s="597" t="s">
        <v>18436</v>
      </c>
      <c r="D3522" s="597" t="s">
        <v>10414</v>
      </c>
    </row>
    <row r="3523" spans="1:4">
      <c r="A3523" s="597" t="s">
        <v>9494</v>
      </c>
      <c r="B3523" s="597" t="s">
        <v>18421</v>
      </c>
      <c r="C3523" s="597" t="s">
        <v>16294</v>
      </c>
      <c r="D3523" s="597" t="s">
        <v>18457</v>
      </c>
    </row>
    <row r="3524" spans="1:4">
      <c r="A3524" s="597" t="s">
        <v>8605</v>
      </c>
      <c r="B3524" s="597" t="s">
        <v>3904</v>
      </c>
      <c r="C3524" s="597" t="s">
        <v>18436</v>
      </c>
      <c r="D3524" s="597" t="s">
        <v>10414</v>
      </c>
    </row>
    <row r="3525" spans="1:4">
      <c r="A3525" s="597" t="s">
        <v>20707</v>
      </c>
      <c r="B3525" s="597" t="s">
        <v>3904</v>
      </c>
      <c r="C3525" s="597" t="s">
        <v>18436</v>
      </c>
      <c r="D3525" s="597" t="s">
        <v>10414</v>
      </c>
    </row>
    <row r="3526" spans="1:4">
      <c r="A3526" s="597" t="s">
        <v>19876</v>
      </c>
      <c r="B3526" s="597" t="s">
        <v>3904</v>
      </c>
      <c r="C3526" s="597" t="s">
        <v>18436</v>
      </c>
      <c r="D3526" s="597" t="s">
        <v>10414</v>
      </c>
    </row>
    <row r="3527" spans="1:4">
      <c r="A3527" s="597" t="s">
        <v>13395</v>
      </c>
      <c r="B3527" s="597" t="s">
        <v>3904</v>
      </c>
      <c r="C3527" s="597" t="s">
        <v>18436</v>
      </c>
      <c r="D3527" s="597" t="s">
        <v>10414</v>
      </c>
    </row>
    <row r="3528" spans="1:4">
      <c r="A3528" s="597" t="s">
        <v>17443</v>
      </c>
      <c r="B3528" s="597" t="s">
        <v>18421</v>
      </c>
      <c r="C3528" s="597" t="s">
        <v>18436</v>
      </c>
      <c r="D3528" s="597" t="s">
        <v>3956</v>
      </c>
    </row>
    <row r="3529" spans="1:4">
      <c r="A3529" s="597" t="s">
        <v>20708</v>
      </c>
      <c r="B3529" s="597" t="s">
        <v>3904</v>
      </c>
      <c r="C3529" s="597" t="s">
        <v>18436</v>
      </c>
      <c r="D3529" s="597" t="s">
        <v>10414</v>
      </c>
    </row>
    <row r="3530" spans="1:4">
      <c r="A3530" s="597" t="s">
        <v>20536</v>
      </c>
      <c r="B3530" s="597" t="s">
        <v>18421</v>
      </c>
      <c r="C3530" s="597" t="s">
        <v>3994</v>
      </c>
      <c r="D3530" s="597" t="s">
        <v>16342</v>
      </c>
    </row>
    <row r="3531" spans="1:4">
      <c r="A3531" s="597" t="s">
        <v>2007</v>
      </c>
      <c r="B3531" s="597" t="s">
        <v>3904</v>
      </c>
      <c r="C3531" s="597" t="s">
        <v>18436</v>
      </c>
      <c r="D3531" s="597" t="s">
        <v>10414</v>
      </c>
    </row>
    <row r="3532" spans="1:4">
      <c r="A3532" s="597" t="s">
        <v>20709</v>
      </c>
      <c r="B3532" s="597" t="s">
        <v>3904</v>
      </c>
      <c r="C3532" s="597" t="s">
        <v>18436</v>
      </c>
      <c r="D3532" s="597" t="s">
        <v>10414</v>
      </c>
    </row>
    <row r="3533" spans="1:4">
      <c r="A3533" s="597" t="s">
        <v>20710</v>
      </c>
      <c r="B3533" s="597" t="s">
        <v>18421</v>
      </c>
      <c r="C3533" s="597" t="s">
        <v>9767</v>
      </c>
      <c r="D3533" s="597" t="s">
        <v>12866</v>
      </c>
    </row>
    <row r="3534" spans="1:4">
      <c r="A3534" s="597" t="s">
        <v>20711</v>
      </c>
      <c r="B3534" s="597" t="s">
        <v>18421</v>
      </c>
      <c r="C3534" s="597" t="s">
        <v>18436</v>
      </c>
      <c r="D3534" s="597" t="s">
        <v>3956</v>
      </c>
    </row>
    <row r="3535" spans="1:4">
      <c r="A3535" s="597" t="s">
        <v>4891</v>
      </c>
      <c r="B3535" s="597" t="s">
        <v>18421</v>
      </c>
      <c r="C3535" s="597" t="s">
        <v>16294</v>
      </c>
      <c r="D3535" s="597" t="s">
        <v>18457</v>
      </c>
    </row>
    <row r="3536" spans="1:4">
      <c r="A3536" s="597" t="s">
        <v>18905</v>
      </c>
      <c r="B3536" s="597" t="s">
        <v>18421</v>
      </c>
      <c r="C3536" s="597" t="s">
        <v>11794</v>
      </c>
      <c r="D3536" s="597" t="s">
        <v>11796</v>
      </c>
    </row>
    <row r="3537" spans="1:4">
      <c r="A3537" s="597" t="s">
        <v>2719</v>
      </c>
      <c r="B3537" s="597" t="s">
        <v>3904</v>
      </c>
      <c r="C3537" s="597" t="s">
        <v>16294</v>
      </c>
      <c r="D3537" s="597" t="s">
        <v>18457</v>
      </c>
    </row>
    <row r="3538" spans="1:4">
      <c r="A3538" s="597" t="s">
        <v>20712</v>
      </c>
      <c r="B3538" s="597" t="s">
        <v>18421</v>
      </c>
      <c r="C3538" s="597" t="s">
        <v>18426</v>
      </c>
      <c r="D3538" s="597" t="s">
        <v>10414</v>
      </c>
    </row>
    <row r="3539" spans="1:4">
      <c r="A3539" s="597" t="s">
        <v>5028</v>
      </c>
      <c r="B3539" s="597" t="s">
        <v>18421</v>
      </c>
      <c r="C3539" s="597" t="s">
        <v>8086</v>
      </c>
      <c r="D3539" s="597" t="s">
        <v>9618</v>
      </c>
    </row>
    <row r="3540" spans="1:4">
      <c r="A3540" s="597" t="s">
        <v>10876</v>
      </c>
      <c r="B3540" s="597" t="s">
        <v>18421</v>
      </c>
      <c r="C3540" s="597" t="s">
        <v>18423</v>
      </c>
      <c r="D3540" s="597" t="s">
        <v>18136</v>
      </c>
    </row>
    <row r="3541" spans="1:4">
      <c r="A3541" s="597" t="s">
        <v>17049</v>
      </c>
      <c r="B3541" s="597" t="s">
        <v>18421</v>
      </c>
      <c r="C3541" s="597" t="s">
        <v>18330</v>
      </c>
      <c r="D3541" s="597" t="s">
        <v>10414</v>
      </c>
    </row>
    <row r="3542" spans="1:4">
      <c r="A3542" s="597" t="s">
        <v>20713</v>
      </c>
      <c r="B3542" s="597" t="s">
        <v>3904</v>
      </c>
      <c r="C3542" s="597" t="s">
        <v>16294</v>
      </c>
      <c r="D3542" s="597" t="s">
        <v>18457</v>
      </c>
    </row>
    <row r="3543" spans="1:4">
      <c r="A3543" s="597" t="s">
        <v>20714</v>
      </c>
      <c r="B3543" s="597" t="s">
        <v>18421</v>
      </c>
      <c r="C3543" s="597" t="s">
        <v>3994</v>
      </c>
      <c r="D3543" s="597" t="s">
        <v>16342</v>
      </c>
    </row>
    <row r="3544" spans="1:4">
      <c r="A3544" s="597" t="s">
        <v>6150</v>
      </c>
      <c r="B3544" s="597" t="s">
        <v>18421</v>
      </c>
      <c r="C3544" s="597" t="s">
        <v>17013</v>
      </c>
      <c r="D3544" s="597" t="s">
        <v>18447</v>
      </c>
    </row>
    <row r="3545" spans="1:4">
      <c r="A3545" s="597" t="s">
        <v>6901</v>
      </c>
      <c r="B3545" s="597" t="s">
        <v>18421</v>
      </c>
      <c r="C3545" s="597" t="s">
        <v>9767</v>
      </c>
      <c r="D3545" s="597" t="s">
        <v>12662</v>
      </c>
    </row>
    <row r="3546" spans="1:4">
      <c r="A3546" s="597" t="s">
        <v>20715</v>
      </c>
      <c r="B3546" s="597" t="s">
        <v>18421</v>
      </c>
      <c r="C3546" s="597" t="s">
        <v>9767</v>
      </c>
      <c r="D3546" s="597" t="s">
        <v>12662</v>
      </c>
    </row>
    <row r="3547" spans="1:4">
      <c r="A3547" s="597" t="s">
        <v>18671</v>
      </c>
      <c r="B3547" s="597" t="s">
        <v>18421</v>
      </c>
      <c r="C3547" s="597" t="s">
        <v>16294</v>
      </c>
      <c r="D3547" s="597" t="s">
        <v>6387</v>
      </c>
    </row>
    <row r="3548" spans="1:4">
      <c r="A3548" s="597" t="s">
        <v>20716</v>
      </c>
      <c r="B3548" s="597" t="s">
        <v>18421</v>
      </c>
      <c r="C3548" s="597" t="s">
        <v>18423</v>
      </c>
      <c r="D3548" s="597" t="s">
        <v>9310</v>
      </c>
    </row>
    <row r="3549" spans="1:4">
      <c r="A3549" s="597" t="s">
        <v>20717</v>
      </c>
      <c r="B3549" s="597" t="s">
        <v>18421</v>
      </c>
      <c r="C3549" s="597" t="s">
        <v>16294</v>
      </c>
      <c r="D3549" s="597" t="s">
        <v>4498</v>
      </c>
    </row>
    <row r="3550" spans="1:4">
      <c r="A3550" s="597" t="s">
        <v>18303</v>
      </c>
      <c r="B3550" s="597" t="s">
        <v>3904</v>
      </c>
      <c r="C3550" s="597" t="s">
        <v>16294</v>
      </c>
      <c r="D3550" s="597" t="s">
        <v>18457</v>
      </c>
    </row>
    <row r="3551" spans="1:4">
      <c r="A3551" s="597" t="s">
        <v>2681</v>
      </c>
      <c r="B3551" s="597" t="s">
        <v>18421</v>
      </c>
      <c r="C3551" s="597" t="s">
        <v>9767</v>
      </c>
      <c r="D3551" s="597" t="s">
        <v>12866</v>
      </c>
    </row>
    <row r="3552" spans="1:4">
      <c r="A3552" s="597" t="s">
        <v>4124</v>
      </c>
      <c r="B3552" s="597" t="s">
        <v>18421</v>
      </c>
      <c r="C3552" s="597" t="s">
        <v>12016</v>
      </c>
      <c r="D3552" s="597" t="s">
        <v>16776</v>
      </c>
    </row>
    <row r="3553" spans="1:4">
      <c r="A3553" s="597" t="s">
        <v>20719</v>
      </c>
      <c r="B3553" s="597" t="s">
        <v>18421</v>
      </c>
      <c r="C3553" s="597" t="s">
        <v>18426</v>
      </c>
      <c r="D3553" s="597" t="s">
        <v>12763</v>
      </c>
    </row>
    <row r="3554" spans="1:4">
      <c r="A3554" s="597" t="s">
        <v>6827</v>
      </c>
      <c r="B3554" s="597" t="s">
        <v>18421</v>
      </c>
      <c r="C3554" s="597" t="s">
        <v>16294</v>
      </c>
      <c r="D3554" s="597" t="s">
        <v>10414</v>
      </c>
    </row>
    <row r="3555" spans="1:4">
      <c r="A3555" s="597" t="s">
        <v>20720</v>
      </c>
      <c r="B3555" s="597" t="s">
        <v>18421</v>
      </c>
      <c r="C3555" s="597" t="s">
        <v>16294</v>
      </c>
      <c r="D3555" s="597" t="s">
        <v>4498</v>
      </c>
    </row>
    <row r="3556" spans="1:4">
      <c r="A3556" s="597" t="s">
        <v>20721</v>
      </c>
      <c r="B3556" s="597" t="s">
        <v>18421</v>
      </c>
      <c r="C3556" s="597" t="s">
        <v>18426</v>
      </c>
      <c r="D3556" s="597" t="s">
        <v>12763</v>
      </c>
    </row>
    <row r="3557" spans="1:4">
      <c r="A3557" s="597" t="s">
        <v>20722</v>
      </c>
      <c r="B3557" s="597" t="s">
        <v>3904</v>
      </c>
      <c r="C3557" s="597" t="s">
        <v>16294</v>
      </c>
      <c r="D3557" s="597" t="s">
        <v>18457</v>
      </c>
    </row>
    <row r="3558" spans="1:4">
      <c r="A3558" s="597" t="s">
        <v>16335</v>
      </c>
      <c r="B3558" s="597" t="s">
        <v>18421</v>
      </c>
      <c r="C3558" s="597" t="s">
        <v>18426</v>
      </c>
      <c r="D3558" s="597" t="s">
        <v>12763</v>
      </c>
    </row>
    <row r="3559" spans="1:4">
      <c r="A3559" s="597" t="s">
        <v>20723</v>
      </c>
      <c r="B3559" s="597" t="s">
        <v>3904</v>
      </c>
      <c r="C3559" s="597" t="s">
        <v>16294</v>
      </c>
      <c r="D3559" s="597" t="s">
        <v>18457</v>
      </c>
    </row>
    <row r="3560" spans="1:4">
      <c r="A3560" s="597" t="s">
        <v>20724</v>
      </c>
      <c r="B3560" s="597" t="s">
        <v>18421</v>
      </c>
      <c r="C3560" s="597" t="s">
        <v>17013</v>
      </c>
      <c r="D3560" s="597" t="s">
        <v>10414</v>
      </c>
    </row>
    <row r="3561" spans="1:4">
      <c r="A3561" s="597" t="s">
        <v>8005</v>
      </c>
      <c r="B3561" s="597" t="s">
        <v>18421</v>
      </c>
      <c r="C3561" s="597" t="s">
        <v>9767</v>
      </c>
      <c r="D3561" s="597" t="s">
        <v>10414</v>
      </c>
    </row>
    <row r="3562" spans="1:4">
      <c r="A3562" s="597" t="s">
        <v>20725</v>
      </c>
      <c r="B3562" s="597" t="s">
        <v>18421</v>
      </c>
      <c r="C3562" s="597" t="s">
        <v>16294</v>
      </c>
      <c r="D3562" s="597" t="s">
        <v>4498</v>
      </c>
    </row>
    <row r="3563" spans="1:4">
      <c r="A3563" s="597" t="s">
        <v>20726</v>
      </c>
      <c r="B3563" s="597" t="s">
        <v>18421</v>
      </c>
      <c r="C3563" s="597" t="s">
        <v>18436</v>
      </c>
      <c r="D3563" s="597" t="s">
        <v>3956</v>
      </c>
    </row>
    <row r="3564" spans="1:4">
      <c r="A3564" s="597" t="s">
        <v>20727</v>
      </c>
      <c r="B3564" s="597" t="s">
        <v>3904</v>
      </c>
      <c r="C3564" s="597" t="s">
        <v>16294</v>
      </c>
      <c r="D3564" s="597" t="s">
        <v>18457</v>
      </c>
    </row>
    <row r="3565" spans="1:4">
      <c r="A3565" s="597" t="s">
        <v>6477</v>
      </c>
      <c r="B3565" s="597" t="s">
        <v>18421</v>
      </c>
      <c r="C3565" s="597" t="s">
        <v>18423</v>
      </c>
      <c r="D3565" s="597" t="s">
        <v>18136</v>
      </c>
    </row>
    <row r="3566" spans="1:4">
      <c r="A3566" s="597" t="s">
        <v>20728</v>
      </c>
      <c r="B3566" s="597" t="s">
        <v>18421</v>
      </c>
      <c r="C3566" s="597" t="s">
        <v>18436</v>
      </c>
      <c r="D3566" s="597" t="s">
        <v>3956</v>
      </c>
    </row>
    <row r="3567" spans="1:4">
      <c r="A3567" s="597" t="s">
        <v>20729</v>
      </c>
      <c r="B3567" s="597" t="s">
        <v>3904</v>
      </c>
      <c r="C3567" s="597" t="s">
        <v>16294</v>
      </c>
      <c r="D3567" s="597" t="s">
        <v>18457</v>
      </c>
    </row>
    <row r="3568" spans="1:4">
      <c r="A3568" s="597" t="s">
        <v>996</v>
      </c>
      <c r="B3568" s="597" t="s">
        <v>18421</v>
      </c>
      <c r="C3568" s="597" t="s">
        <v>18330</v>
      </c>
      <c r="D3568" s="597" t="s">
        <v>18450</v>
      </c>
    </row>
    <row r="3569" spans="1:4">
      <c r="A3569" s="597" t="s">
        <v>20730</v>
      </c>
      <c r="B3569" s="597" t="s">
        <v>18421</v>
      </c>
      <c r="C3569" s="597" t="s">
        <v>16294</v>
      </c>
      <c r="D3569" s="597" t="s">
        <v>6387</v>
      </c>
    </row>
    <row r="3570" spans="1:4">
      <c r="A3570" s="597" t="s">
        <v>20732</v>
      </c>
      <c r="B3570" s="597" t="s">
        <v>18421</v>
      </c>
      <c r="C3570" s="597" t="s">
        <v>16294</v>
      </c>
      <c r="D3570" s="597" t="s">
        <v>6387</v>
      </c>
    </row>
    <row r="3571" spans="1:4">
      <c r="A3571" s="597" t="s">
        <v>20733</v>
      </c>
      <c r="B3571" s="597" t="s">
        <v>18421</v>
      </c>
      <c r="C3571" s="597" t="s">
        <v>9767</v>
      </c>
      <c r="D3571" s="597" t="s">
        <v>15267</v>
      </c>
    </row>
    <row r="3572" spans="1:4">
      <c r="A3572" s="597" t="s">
        <v>20734</v>
      </c>
      <c r="B3572" s="597" t="s">
        <v>3904</v>
      </c>
      <c r="C3572" s="597" t="s">
        <v>8754</v>
      </c>
      <c r="D3572" s="597" t="s">
        <v>18442</v>
      </c>
    </row>
    <row r="3573" spans="1:4">
      <c r="A3573" s="597" t="s">
        <v>20735</v>
      </c>
      <c r="B3573" s="597" t="s">
        <v>18421</v>
      </c>
      <c r="C3573" s="597" t="s">
        <v>9767</v>
      </c>
      <c r="D3573" s="597" t="s">
        <v>15267</v>
      </c>
    </row>
    <row r="3574" spans="1:4">
      <c r="A3574" s="597" t="s">
        <v>3392</v>
      </c>
      <c r="B3574" s="597" t="s">
        <v>18421</v>
      </c>
      <c r="C3574" s="597" t="s">
        <v>18426</v>
      </c>
      <c r="D3574" s="597" t="s">
        <v>13526</v>
      </c>
    </row>
    <row r="3575" spans="1:4">
      <c r="A3575" s="597" t="s">
        <v>13984</v>
      </c>
      <c r="B3575" s="597" t="s">
        <v>18421</v>
      </c>
      <c r="C3575" s="597" t="s">
        <v>16294</v>
      </c>
      <c r="D3575" s="597" t="s">
        <v>4498</v>
      </c>
    </row>
    <row r="3576" spans="1:4">
      <c r="A3576" s="597" t="s">
        <v>5746</v>
      </c>
      <c r="B3576" s="597" t="s">
        <v>18421</v>
      </c>
      <c r="C3576" s="597" t="s">
        <v>9767</v>
      </c>
      <c r="D3576" s="597" t="s">
        <v>10414</v>
      </c>
    </row>
    <row r="3577" spans="1:4">
      <c r="A3577" s="597" t="s">
        <v>19467</v>
      </c>
      <c r="B3577" s="597" t="s">
        <v>3904</v>
      </c>
      <c r="C3577" s="597" t="s">
        <v>16294</v>
      </c>
      <c r="D3577" s="597" t="s">
        <v>18457</v>
      </c>
    </row>
    <row r="3578" spans="1:4">
      <c r="A3578" s="597" t="s">
        <v>20736</v>
      </c>
      <c r="B3578" s="597" t="s">
        <v>3904</v>
      </c>
      <c r="C3578" s="597" t="s">
        <v>8754</v>
      </c>
      <c r="D3578" s="597" t="s">
        <v>18442</v>
      </c>
    </row>
    <row r="3579" spans="1:4">
      <c r="A3579" s="597" t="s">
        <v>7318</v>
      </c>
      <c r="B3579" s="597" t="s">
        <v>18421</v>
      </c>
      <c r="C3579" s="597" t="s">
        <v>16294</v>
      </c>
      <c r="D3579" s="597" t="s">
        <v>6387</v>
      </c>
    </row>
    <row r="3580" spans="1:4">
      <c r="A3580" s="597" t="s">
        <v>17026</v>
      </c>
      <c r="B3580" s="597" t="s">
        <v>3904</v>
      </c>
      <c r="C3580" s="597" t="s">
        <v>16294</v>
      </c>
      <c r="D3580" s="597" t="s">
        <v>18457</v>
      </c>
    </row>
    <row r="3581" spans="1:4">
      <c r="A3581" s="597" t="s">
        <v>20737</v>
      </c>
      <c r="B3581" s="597" t="s">
        <v>18421</v>
      </c>
      <c r="C3581" s="597" t="s">
        <v>18436</v>
      </c>
      <c r="D3581" s="597" t="s">
        <v>3956</v>
      </c>
    </row>
    <row r="3582" spans="1:4">
      <c r="A3582" s="597" t="s">
        <v>20738</v>
      </c>
      <c r="B3582" s="597" t="s">
        <v>18421</v>
      </c>
      <c r="C3582" s="597" t="s">
        <v>18436</v>
      </c>
      <c r="D3582" s="597" t="s">
        <v>18725</v>
      </c>
    </row>
    <row r="3583" spans="1:4">
      <c r="A3583" s="597" t="s">
        <v>5895</v>
      </c>
      <c r="B3583" s="597" t="s">
        <v>18421</v>
      </c>
      <c r="C3583" s="597" t="s">
        <v>3994</v>
      </c>
      <c r="D3583" s="597" t="s">
        <v>10414</v>
      </c>
    </row>
    <row r="3584" spans="1:4">
      <c r="A3584" s="597" t="s">
        <v>2694</v>
      </c>
      <c r="B3584" s="597" t="s">
        <v>18421</v>
      </c>
      <c r="C3584" s="597" t="s">
        <v>3994</v>
      </c>
      <c r="D3584" s="597" t="s">
        <v>16342</v>
      </c>
    </row>
    <row r="3585" spans="1:4">
      <c r="A3585" s="597" t="s">
        <v>20739</v>
      </c>
      <c r="B3585" s="597" t="s">
        <v>18421</v>
      </c>
      <c r="C3585" s="597" t="s">
        <v>18330</v>
      </c>
      <c r="D3585" s="597" t="s">
        <v>17557</v>
      </c>
    </row>
    <row r="3586" spans="1:4">
      <c r="A3586" s="597" t="s">
        <v>5922</v>
      </c>
      <c r="B3586" s="597" t="s">
        <v>18421</v>
      </c>
      <c r="C3586" s="597" t="s">
        <v>16294</v>
      </c>
      <c r="D3586" s="597" t="s">
        <v>4498</v>
      </c>
    </row>
    <row r="3587" spans="1:4">
      <c r="A3587" s="597" t="s">
        <v>20740</v>
      </c>
      <c r="B3587" s="597" t="s">
        <v>18421</v>
      </c>
      <c r="C3587" s="597" t="s">
        <v>18436</v>
      </c>
      <c r="D3587" s="597" t="s">
        <v>3956</v>
      </c>
    </row>
    <row r="3588" spans="1:4">
      <c r="A3588" s="597" t="s">
        <v>20741</v>
      </c>
      <c r="B3588" s="597" t="s">
        <v>18421</v>
      </c>
      <c r="C3588" s="597" t="s">
        <v>18436</v>
      </c>
      <c r="D3588" s="597" t="s">
        <v>3956</v>
      </c>
    </row>
    <row r="3589" spans="1:4">
      <c r="A3589" s="597" t="s">
        <v>8692</v>
      </c>
      <c r="B3589" s="597" t="s">
        <v>18421</v>
      </c>
      <c r="C3589" s="597" t="s">
        <v>16294</v>
      </c>
      <c r="D3589" s="597" t="s">
        <v>13132</v>
      </c>
    </row>
    <row r="3590" spans="1:4">
      <c r="A3590" s="597" t="s">
        <v>20742</v>
      </c>
      <c r="B3590" s="597" t="s">
        <v>18421</v>
      </c>
      <c r="C3590" s="597" t="s">
        <v>3994</v>
      </c>
      <c r="D3590" s="597" t="s">
        <v>16342</v>
      </c>
    </row>
    <row r="3591" spans="1:4">
      <c r="A3591" s="597" t="s">
        <v>17455</v>
      </c>
      <c r="B3591" s="597" t="s">
        <v>18421</v>
      </c>
      <c r="C3591" s="597" t="s">
        <v>18330</v>
      </c>
      <c r="D3591" s="597" t="s">
        <v>17557</v>
      </c>
    </row>
    <row r="3592" spans="1:4">
      <c r="A3592" s="597" t="s">
        <v>12469</v>
      </c>
      <c r="B3592" s="597" t="s">
        <v>18421</v>
      </c>
      <c r="C3592" s="597" t="s">
        <v>17013</v>
      </c>
      <c r="D3592" s="597" t="s">
        <v>18447</v>
      </c>
    </row>
    <row r="3593" spans="1:4">
      <c r="A3593" s="597" t="s">
        <v>13487</v>
      </c>
      <c r="B3593" s="597" t="s">
        <v>18421</v>
      </c>
      <c r="C3593" s="597" t="s">
        <v>3994</v>
      </c>
      <c r="D3593" s="597" t="s">
        <v>16342</v>
      </c>
    </row>
    <row r="3594" spans="1:4">
      <c r="A3594" s="597" t="s">
        <v>20743</v>
      </c>
      <c r="B3594" s="597" t="s">
        <v>18421</v>
      </c>
      <c r="C3594" s="597" t="s">
        <v>18426</v>
      </c>
      <c r="D3594" s="597" t="s">
        <v>16434</v>
      </c>
    </row>
    <row r="3595" spans="1:4">
      <c r="A3595" s="597" t="s">
        <v>20745</v>
      </c>
      <c r="B3595" s="597" t="s">
        <v>18421</v>
      </c>
      <c r="C3595" s="597" t="s">
        <v>16294</v>
      </c>
      <c r="D3595" s="597" t="s">
        <v>18433</v>
      </c>
    </row>
    <row r="3596" spans="1:4">
      <c r="A3596" s="597" t="s">
        <v>20747</v>
      </c>
      <c r="B3596" s="597" t="s">
        <v>18421</v>
      </c>
      <c r="C3596" s="597" t="s">
        <v>18436</v>
      </c>
      <c r="D3596" s="597" t="s">
        <v>18725</v>
      </c>
    </row>
    <row r="3597" spans="1:4">
      <c r="A3597" s="597" t="s">
        <v>17700</v>
      </c>
      <c r="B3597" s="597" t="s">
        <v>18421</v>
      </c>
      <c r="C3597" s="597" t="s">
        <v>16294</v>
      </c>
      <c r="D3597" s="597" t="s">
        <v>6387</v>
      </c>
    </row>
    <row r="3598" spans="1:4">
      <c r="A3598" s="597" t="s">
        <v>20748</v>
      </c>
      <c r="B3598" s="597" t="s">
        <v>18421</v>
      </c>
      <c r="C3598" s="597" t="s">
        <v>9767</v>
      </c>
      <c r="D3598" s="597" t="s">
        <v>10414</v>
      </c>
    </row>
    <row r="3599" spans="1:4">
      <c r="A3599" s="597" t="s">
        <v>20749</v>
      </c>
      <c r="B3599" s="597" t="s">
        <v>18421</v>
      </c>
      <c r="C3599" s="597" t="s">
        <v>9767</v>
      </c>
      <c r="D3599" s="597" t="s">
        <v>12662</v>
      </c>
    </row>
    <row r="3600" spans="1:4">
      <c r="A3600" s="597" t="s">
        <v>20750</v>
      </c>
      <c r="B3600" s="597" t="s">
        <v>18421</v>
      </c>
      <c r="C3600" s="597" t="s">
        <v>11794</v>
      </c>
      <c r="D3600" s="597" t="s">
        <v>10414</v>
      </c>
    </row>
    <row r="3601" spans="1:4">
      <c r="A3601" s="597" t="s">
        <v>20751</v>
      </c>
      <c r="B3601" s="597" t="s">
        <v>18421</v>
      </c>
      <c r="C3601" s="597" t="s">
        <v>18436</v>
      </c>
      <c r="D3601" s="597" t="s">
        <v>3956</v>
      </c>
    </row>
    <row r="3602" spans="1:4">
      <c r="A3602" s="597" t="s">
        <v>1873</v>
      </c>
      <c r="B3602" s="597" t="s">
        <v>18421</v>
      </c>
      <c r="C3602" s="597" t="s">
        <v>16294</v>
      </c>
      <c r="D3602" s="597" t="s">
        <v>6387</v>
      </c>
    </row>
    <row r="3603" spans="1:4">
      <c r="A3603" s="597" t="s">
        <v>1900</v>
      </c>
      <c r="B3603" s="597" t="s">
        <v>18421</v>
      </c>
      <c r="C3603" s="597" t="s">
        <v>16294</v>
      </c>
      <c r="D3603" s="597" t="s">
        <v>6387</v>
      </c>
    </row>
    <row r="3604" spans="1:4">
      <c r="A3604" s="597" t="s">
        <v>20752</v>
      </c>
      <c r="B3604" s="597" t="s">
        <v>18421</v>
      </c>
      <c r="C3604" s="597" t="s">
        <v>18426</v>
      </c>
      <c r="D3604" s="597" t="s">
        <v>12763</v>
      </c>
    </row>
    <row r="3605" spans="1:4">
      <c r="A3605" s="597" t="s">
        <v>11780</v>
      </c>
      <c r="B3605" s="597" t="s">
        <v>18421</v>
      </c>
      <c r="C3605" s="597" t="s">
        <v>17013</v>
      </c>
      <c r="D3605" s="597" t="s">
        <v>18781</v>
      </c>
    </row>
    <row r="3606" spans="1:4">
      <c r="A3606" s="597" t="s">
        <v>20753</v>
      </c>
      <c r="B3606" s="597" t="s">
        <v>18421</v>
      </c>
      <c r="C3606" s="597" t="s">
        <v>18426</v>
      </c>
      <c r="D3606" s="597" t="s">
        <v>12763</v>
      </c>
    </row>
    <row r="3607" spans="1:4">
      <c r="A3607" s="597" t="s">
        <v>20754</v>
      </c>
      <c r="B3607" s="597" t="s">
        <v>18421</v>
      </c>
      <c r="C3607" s="597" t="s">
        <v>11794</v>
      </c>
      <c r="D3607" s="597" t="s">
        <v>10414</v>
      </c>
    </row>
    <row r="3608" spans="1:4">
      <c r="A3608" s="597" t="s">
        <v>20755</v>
      </c>
      <c r="B3608" s="597" t="s">
        <v>18421</v>
      </c>
      <c r="C3608" s="597" t="s">
        <v>16294</v>
      </c>
      <c r="D3608" s="597" t="s">
        <v>4702</v>
      </c>
    </row>
    <row r="3609" spans="1:4">
      <c r="A3609" s="597" t="s">
        <v>10282</v>
      </c>
      <c r="B3609" s="597" t="s">
        <v>18421</v>
      </c>
      <c r="C3609" s="597" t="s">
        <v>16294</v>
      </c>
      <c r="D3609" s="597" t="s">
        <v>6387</v>
      </c>
    </row>
    <row r="3610" spans="1:4">
      <c r="A3610" s="597" t="s">
        <v>20756</v>
      </c>
      <c r="B3610" s="597" t="s">
        <v>18421</v>
      </c>
      <c r="C3610" s="597" t="s">
        <v>16294</v>
      </c>
      <c r="D3610" s="597" t="s">
        <v>6387</v>
      </c>
    </row>
    <row r="3611" spans="1:4">
      <c r="A3611" s="597" t="s">
        <v>20757</v>
      </c>
      <c r="B3611" s="597" t="s">
        <v>18421</v>
      </c>
      <c r="C3611" s="597" t="s">
        <v>16294</v>
      </c>
      <c r="D3611" s="597" t="s">
        <v>6382</v>
      </c>
    </row>
    <row r="3612" spans="1:4">
      <c r="A3612" s="597" t="s">
        <v>20758</v>
      </c>
      <c r="B3612" s="597" t="s">
        <v>18421</v>
      </c>
      <c r="C3612" s="597" t="s">
        <v>8086</v>
      </c>
      <c r="D3612" s="597" t="s">
        <v>18466</v>
      </c>
    </row>
    <row r="3613" spans="1:4">
      <c r="A3613" s="597" t="s">
        <v>20759</v>
      </c>
      <c r="B3613" s="597" t="s">
        <v>18421</v>
      </c>
      <c r="C3613" s="597" t="s">
        <v>18436</v>
      </c>
      <c r="D3613" s="597" t="s">
        <v>18462</v>
      </c>
    </row>
    <row r="3614" spans="1:4">
      <c r="A3614" s="597" t="s">
        <v>20760</v>
      </c>
      <c r="B3614" s="597" t="s">
        <v>18421</v>
      </c>
      <c r="C3614" s="597" t="s">
        <v>17013</v>
      </c>
      <c r="D3614" s="597" t="s">
        <v>18447</v>
      </c>
    </row>
    <row r="3615" spans="1:4">
      <c r="A3615" s="597" t="s">
        <v>20761</v>
      </c>
      <c r="B3615" s="597" t="s">
        <v>18421</v>
      </c>
      <c r="C3615" s="597" t="s">
        <v>16294</v>
      </c>
      <c r="D3615" s="597" t="s">
        <v>18433</v>
      </c>
    </row>
    <row r="3616" spans="1:4">
      <c r="A3616" s="597" t="s">
        <v>860</v>
      </c>
      <c r="B3616" s="597" t="s">
        <v>18421</v>
      </c>
      <c r="C3616" s="597" t="s">
        <v>16294</v>
      </c>
      <c r="D3616" s="597" t="s">
        <v>13132</v>
      </c>
    </row>
    <row r="3617" spans="1:4">
      <c r="A3617" s="597" t="s">
        <v>20762</v>
      </c>
      <c r="B3617" s="597" t="s">
        <v>18421</v>
      </c>
      <c r="C3617" s="597" t="s">
        <v>9767</v>
      </c>
      <c r="D3617" s="597" t="s">
        <v>12662</v>
      </c>
    </row>
    <row r="3618" spans="1:4">
      <c r="A3618" s="597" t="s">
        <v>5397</v>
      </c>
      <c r="B3618" s="597" t="s">
        <v>18421</v>
      </c>
      <c r="C3618" s="597" t="s">
        <v>16294</v>
      </c>
      <c r="D3618" s="597" t="s">
        <v>6387</v>
      </c>
    </row>
    <row r="3619" spans="1:4">
      <c r="A3619" s="597" t="s">
        <v>20763</v>
      </c>
      <c r="B3619" s="597" t="s">
        <v>18421</v>
      </c>
      <c r="C3619" s="597" t="s">
        <v>18426</v>
      </c>
      <c r="D3619" s="597" t="s">
        <v>12763</v>
      </c>
    </row>
    <row r="3620" spans="1:4">
      <c r="A3620" s="597" t="s">
        <v>5938</v>
      </c>
      <c r="B3620" s="597" t="s">
        <v>18421</v>
      </c>
      <c r="C3620" s="597" t="s">
        <v>16294</v>
      </c>
      <c r="D3620" s="597" t="s">
        <v>18457</v>
      </c>
    </row>
    <row r="3621" spans="1:4">
      <c r="A3621" s="597" t="s">
        <v>20764</v>
      </c>
      <c r="B3621" s="597" t="s">
        <v>18421</v>
      </c>
      <c r="C3621" s="597" t="s">
        <v>3994</v>
      </c>
      <c r="D3621" s="597" t="s">
        <v>16342</v>
      </c>
    </row>
    <row r="3622" spans="1:4">
      <c r="A3622" s="597" t="s">
        <v>20765</v>
      </c>
      <c r="B3622" s="597" t="s">
        <v>18421</v>
      </c>
      <c r="C3622" s="597" t="s">
        <v>9767</v>
      </c>
      <c r="D3622" s="597" t="s">
        <v>18471</v>
      </c>
    </row>
    <row r="3623" spans="1:4">
      <c r="A3623" s="597" t="s">
        <v>20170</v>
      </c>
      <c r="B3623" s="597" t="s">
        <v>18421</v>
      </c>
      <c r="C3623" s="597" t="s">
        <v>16294</v>
      </c>
      <c r="D3623" s="597" t="s">
        <v>6387</v>
      </c>
    </row>
    <row r="3624" spans="1:4">
      <c r="A3624" s="597" t="s">
        <v>13147</v>
      </c>
      <c r="B3624" s="597" t="s">
        <v>18421</v>
      </c>
      <c r="C3624" s="597" t="s">
        <v>9767</v>
      </c>
      <c r="D3624" s="597" t="s">
        <v>12662</v>
      </c>
    </row>
    <row r="3625" spans="1:4">
      <c r="A3625" s="597" t="s">
        <v>7606</v>
      </c>
      <c r="B3625" s="597" t="s">
        <v>18421</v>
      </c>
      <c r="C3625" s="597" t="s">
        <v>16294</v>
      </c>
      <c r="D3625" s="597" t="s">
        <v>18433</v>
      </c>
    </row>
    <row r="3626" spans="1:4">
      <c r="A3626" s="597" t="s">
        <v>20766</v>
      </c>
      <c r="B3626" s="597" t="s">
        <v>18421</v>
      </c>
      <c r="C3626" s="597" t="s">
        <v>11794</v>
      </c>
      <c r="D3626" s="597" t="s">
        <v>10414</v>
      </c>
    </row>
    <row r="3627" spans="1:4">
      <c r="A3627" s="597" t="s">
        <v>20767</v>
      </c>
      <c r="B3627" s="597" t="s">
        <v>18421</v>
      </c>
      <c r="C3627" s="597" t="s">
        <v>16294</v>
      </c>
      <c r="D3627" s="597" t="s">
        <v>4498</v>
      </c>
    </row>
    <row r="3628" spans="1:4">
      <c r="A3628" s="597" t="s">
        <v>19274</v>
      </c>
      <c r="B3628" s="597" t="s">
        <v>18421</v>
      </c>
      <c r="C3628" s="597" t="s">
        <v>18426</v>
      </c>
      <c r="D3628" s="597" t="s">
        <v>12763</v>
      </c>
    </row>
    <row r="3629" spans="1:4">
      <c r="A3629" s="597" t="s">
        <v>20768</v>
      </c>
      <c r="B3629" s="597" t="s">
        <v>18421</v>
      </c>
      <c r="C3629" s="597" t="s">
        <v>12016</v>
      </c>
      <c r="D3629" s="597" t="s">
        <v>10414</v>
      </c>
    </row>
    <row r="3630" spans="1:4">
      <c r="A3630" s="597" t="s">
        <v>13793</v>
      </c>
      <c r="B3630" s="597" t="s">
        <v>3904</v>
      </c>
      <c r="C3630" s="597" t="s">
        <v>11794</v>
      </c>
      <c r="D3630" s="597" t="s">
        <v>11796</v>
      </c>
    </row>
    <row r="3631" spans="1:4">
      <c r="A3631" s="597" t="s">
        <v>20769</v>
      </c>
      <c r="B3631" s="597" t="s">
        <v>18421</v>
      </c>
      <c r="C3631" s="597" t="s">
        <v>18426</v>
      </c>
      <c r="D3631" s="597" t="s">
        <v>12763</v>
      </c>
    </row>
    <row r="3632" spans="1:4">
      <c r="A3632" s="597" t="s">
        <v>17003</v>
      </c>
      <c r="B3632" s="597" t="s">
        <v>18421</v>
      </c>
      <c r="C3632" s="597" t="s">
        <v>9767</v>
      </c>
      <c r="D3632" s="597" t="s">
        <v>18471</v>
      </c>
    </row>
    <row r="3633" spans="1:4">
      <c r="A3633" s="597" t="s">
        <v>20770</v>
      </c>
      <c r="B3633" s="597" t="s">
        <v>3904</v>
      </c>
      <c r="C3633" s="597" t="s">
        <v>11794</v>
      </c>
      <c r="D3633" s="597" t="s">
        <v>11796</v>
      </c>
    </row>
    <row r="3634" spans="1:4">
      <c r="A3634" s="597" t="s">
        <v>12700</v>
      </c>
      <c r="B3634" s="597" t="s">
        <v>18421</v>
      </c>
      <c r="C3634" s="597" t="s">
        <v>3994</v>
      </c>
      <c r="D3634" s="597" t="s">
        <v>19852</v>
      </c>
    </row>
    <row r="3635" spans="1:4">
      <c r="A3635" s="597" t="s">
        <v>10206</v>
      </c>
      <c r="B3635" s="597" t="s">
        <v>18421</v>
      </c>
      <c r="C3635" s="597" t="s">
        <v>3994</v>
      </c>
      <c r="D3635" s="597" t="s">
        <v>4583</v>
      </c>
    </row>
    <row r="3636" spans="1:4">
      <c r="A3636" s="597" t="s">
        <v>1965</v>
      </c>
      <c r="B3636" s="597" t="s">
        <v>18421</v>
      </c>
      <c r="C3636" s="597" t="s">
        <v>16294</v>
      </c>
      <c r="D3636" s="597" t="s">
        <v>13132</v>
      </c>
    </row>
    <row r="3637" spans="1:4">
      <c r="A3637" s="597" t="s">
        <v>13155</v>
      </c>
      <c r="B3637" s="597" t="s">
        <v>18421</v>
      </c>
      <c r="C3637" s="597" t="s">
        <v>9767</v>
      </c>
      <c r="D3637" s="597" t="s">
        <v>10414</v>
      </c>
    </row>
    <row r="3638" spans="1:4">
      <c r="A3638" s="597" t="s">
        <v>20771</v>
      </c>
      <c r="B3638" s="597" t="s">
        <v>18421</v>
      </c>
      <c r="C3638" s="597" t="s">
        <v>16294</v>
      </c>
      <c r="D3638" s="597" t="s">
        <v>4498</v>
      </c>
    </row>
    <row r="3639" spans="1:4">
      <c r="A3639" s="597" t="s">
        <v>20772</v>
      </c>
      <c r="B3639" s="597" t="s">
        <v>18421</v>
      </c>
      <c r="C3639" s="597" t="s">
        <v>9767</v>
      </c>
      <c r="D3639" s="597" t="s">
        <v>10414</v>
      </c>
    </row>
    <row r="3640" spans="1:4">
      <c r="A3640" s="597" t="s">
        <v>12038</v>
      </c>
      <c r="B3640" s="597" t="s">
        <v>18421</v>
      </c>
      <c r="C3640" s="597" t="s">
        <v>9767</v>
      </c>
      <c r="D3640" s="597" t="s">
        <v>12866</v>
      </c>
    </row>
    <row r="3641" spans="1:4">
      <c r="A3641" s="597" t="s">
        <v>20774</v>
      </c>
      <c r="B3641" s="597" t="s">
        <v>18421</v>
      </c>
      <c r="C3641" s="597" t="s">
        <v>18426</v>
      </c>
      <c r="D3641" s="597" t="s">
        <v>12763</v>
      </c>
    </row>
    <row r="3642" spans="1:4">
      <c r="A3642" s="597" t="s">
        <v>20775</v>
      </c>
      <c r="B3642" s="597" t="s">
        <v>18421</v>
      </c>
      <c r="C3642" s="597" t="s">
        <v>16294</v>
      </c>
      <c r="D3642" s="597" t="s">
        <v>18457</v>
      </c>
    </row>
    <row r="3643" spans="1:4">
      <c r="A3643" s="597" t="s">
        <v>7167</v>
      </c>
      <c r="B3643" s="597" t="s">
        <v>18421</v>
      </c>
      <c r="C3643" s="597" t="s">
        <v>16294</v>
      </c>
      <c r="D3643" s="597" t="s">
        <v>6387</v>
      </c>
    </row>
    <row r="3644" spans="1:4">
      <c r="A3644" s="597" t="s">
        <v>1036</v>
      </c>
      <c r="B3644" s="597" t="s">
        <v>18421</v>
      </c>
      <c r="C3644" s="597" t="s">
        <v>18423</v>
      </c>
      <c r="D3644" s="597" t="s">
        <v>18136</v>
      </c>
    </row>
    <row r="3645" spans="1:4">
      <c r="A3645" s="597" t="s">
        <v>19239</v>
      </c>
      <c r="B3645" s="597" t="s">
        <v>18421</v>
      </c>
      <c r="C3645" s="597" t="s">
        <v>17013</v>
      </c>
      <c r="D3645" s="597" t="s">
        <v>8224</v>
      </c>
    </row>
    <row r="3646" spans="1:4">
      <c r="A3646" s="597" t="s">
        <v>5359</v>
      </c>
      <c r="B3646" s="597" t="s">
        <v>18421</v>
      </c>
      <c r="C3646" s="597" t="s">
        <v>9767</v>
      </c>
      <c r="D3646" s="597" t="s">
        <v>15267</v>
      </c>
    </row>
    <row r="3647" spans="1:4">
      <c r="A3647" s="597" t="s">
        <v>20776</v>
      </c>
      <c r="B3647" s="597" t="s">
        <v>18421</v>
      </c>
      <c r="C3647" s="597" t="s">
        <v>18330</v>
      </c>
      <c r="D3647" s="597" t="s">
        <v>10414</v>
      </c>
    </row>
    <row r="3648" spans="1:4">
      <c r="A3648" s="597" t="s">
        <v>20777</v>
      </c>
      <c r="B3648" s="597" t="s">
        <v>18421</v>
      </c>
      <c r="C3648" s="597" t="s">
        <v>16294</v>
      </c>
      <c r="D3648" s="597" t="s">
        <v>6387</v>
      </c>
    </row>
    <row r="3649" spans="1:4">
      <c r="A3649" s="597" t="s">
        <v>20778</v>
      </c>
      <c r="B3649" s="597" t="s">
        <v>18421</v>
      </c>
      <c r="C3649" s="597" t="s">
        <v>18426</v>
      </c>
      <c r="D3649" s="597" t="s">
        <v>12763</v>
      </c>
    </row>
    <row r="3650" spans="1:4">
      <c r="A3650" s="597" t="s">
        <v>11495</v>
      </c>
      <c r="B3650" s="597" t="s">
        <v>18421</v>
      </c>
      <c r="C3650" s="597" t="s">
        <v>12016</v>
      </c>
      <c r="D3650" s="597" t="s">
        <v>16776</v>
      </c>
    </row>
    <row r="3651" spans="1:4">
      <c r="A3651" s="597" t="s">
        <v>20779</v>
      </c>
      <c r="B3651" s="597" t="s">
        <v>18421</v>
      </c>
      <c r="C3651" s="597" t="s">
        <v>16294</v>
      </c>
      <c r="D3651" s="597" t="s">
        <v>18433</v>
      </c>
    </row>
    <row r="3652" spans="1:4">
      <c r="A3652" s="597" t="s">
        <v>20780</v>
      </c>
      <c r="B3652" s="597" t="s">
        <v>18421</v>
      </c>
      <c r="C3652" s="597" t="s">
        <v>9767</v>
      </c>
      <c r="D3652" s="597" t="s">
        <v>15267</v>
      </c>
    </row>
    <row r="3653" spans="1:4">
      <c r="A3653" s="597" t="s">
        <v>20781</v>
      </c>
      <c r="B3653" s="597" t="s">
        <v>18421</v>
      </c>
      <c r="C3653" s="597" t="s">
        <v>3994</v>
      </c>
      <c r="D3653" s="597" t="s">
        <v>16342</v>
      </c>
    </row>
    <row r="3654" spans="1:4">
      <c r="A3654" s="597" t="s">
        <v>20782</v>
      </c>
      <c r="B3654" s="597" t="s">
        <v>18421</v>
      </c>
      <c r="C3654" s="597" t="s">
        <v>18436</v>
      </c>
      <c r="D3654" s="597" t="s">
        <v>3956</v>
      </c>
    </row>
    <row r="3655" spans="1:4">
      <c r="A3655" s="597" t="s">
        <v>15594</v>
      </c>
      <c r="B3655" s="597" t="s">
        <v>18421</v>
      </c>
      <c r="C3655" s="597" t="s">
        <v>3994</v>
      </c>
      <c r="D3655" s="597" t="s">
        <v>10414</v>
      </c>
    </row>
    <row r="3656" spans="1:4">
      <c r="A3656" s="597" t="s">
        <v>20783</v>
      </c>
      <c r="B3656" s="597" t="s">
        <v>18421</v>
      </c>
      <c r="C3656" s="597" t="s">
        <v>16294</v>
      </c>
      <c r="D3656" s="597" t="s">
        <v>13132</v>
      </c>
    </row>
    <row r="3657" spans="1:4">
      <c r="A3657" s="597" t="s">
        <v>20784</v>
      </c>
      <c r="B3657" s="597" t="s">
        <v>18421</v>
      </c>
      <c r="C3657" s="597" t="s">
        <v>16294</v>
      </c>
      <c r="D3657" s="597" t="s">
        <v>18433</v>
      </c>
    </row>
    <row r="3658" spans="1:4">
      <c r="A3658" s="597" t="s">
        <v>20590</v>
      </c>
      <c r="B3658" s="597" t="s">
        <v>18421</v>
      </c>
      <c r="C3658" s="597" t="s">
        <v>9767</v>
      </c>
      <c r="D3658" s="597" t="s">
        <v>15267</v>
      </c>
    </row>
    <row r="3659" spans="1:4">
      <c r="A3659" s="597" t="s">
        <v>1497</v>
      </c>
      <c r="B3659" s="597" t="s">
        <v>18421</v>
      </c>
      <c r="C3659" s="597" t="s">
        <v>18426</v>
      </c>
      <c r="D3659" s="597" t="s">
        <v>16434</v>
      </c>
    </row>
    <row r="3660" spans="1:4">
      <c r="A3660" s="597" t="s">
        <v>14010</v>
      </c>
      <c r="B3660" s="597" t="s">
        <v>18421</v>
      </c>
      <c r="C3660" s="597" t="s">
        <v>9767</v>
      </c>
      <c r="D3660" s="597" t="s">
        <v>12662</v>
      </c>
    </row>
    <row r="3661" spans="1:4">
      <c r="A3661" s="597" t="s">
        <v>9209</v>
      </c>
      <c r="B3661" s="597" t="s">
        <v>18421</v>
      </c>
      <c r="C3661" s="597" t="s">
        <v>12016</v>
      </c>
      <c r="D3661" s="597" t="s">
        <v>16776</v>
      </c>
    </row>
    <row r="3662" spans="1:4">
      <c r="A3662" s="597" t="s">
        <v>20785</v>
      </c>
      <c r="B3662" s="597" t="s">
        <v>18421</v>
      </c>
      <c r="C3662" s="597" t="s">
        <v>18436</v>
      </c>
      <c r="D3662" s="597" t="s">
        <v>10414</v>
      </c>
    </row>
    <row r="3663" spans="1:4">
      <c r="A3663" s="597" t="s">
        <v>20786</v>
      </c>
      <c r="B3663" s="597" t="s">
        <v>18421</v>
      </c>
      <c r="C3663" s="597" t="s">
        <v>9767</v>
      </c>
      <c r="D3663" s="597" t="s">
        <v>15267</v>
      </c>
    </row>
    <row r="3664" spans="1:4">
      <c r="A3664" s="597" t="s">
        <v>2470</v>
      </c>
      <c r="B3664" s="597" t="s">
        <v>18421</v>
      </c>
      <c r="C3664" s="597" t="s">
        <v>3994</v>
      </c>
      <c r="D3664" s="597" t="s">
        <v>18538</v>
      </c>
    </row>
    <row r="3665" spans="1:4">
      <c r="A3665" s="597" t="s">
        <v>10729</v>
      </c>
      <c r="B3665" s="597" t="s">
        <v>18421</v>
      </c>
      <c r="C3665" s="597" t="s">
        <v>16294</v>
      </c>
      <c r="D3665" s="597" t="s">
        <v>13132</v>
      </c>
    </row>
    <row r="3666" spans="1:4">
      <c r="A3666" s="597" t="s">
        <v>6212</v>
      </c>
      <c r="B3666" s="597" t="s">
        <v>18421</v>
      </c>
      <c r="C3666" s="597" t="s">
        <v>18436</v>
      </c>
      <c r="D3666" s="597" t="s">
        <v>1433</v>
      </c>
    </row>
    <row r="3667" spans="1:4">
      <c r="A3667" s="597" t="s">
        <v>20787</v>
      </c>
      <c r="B3667" s="597" t="s">
        <v>18421</v>
      </c>
      <c r="C3667" s="597" t="s">
        <v>18426</v>
      </c>
      <c r="D3667" s="597" t="s">
        <v>12763</v>
      </c>
    </row>
    <row r="3668" spans="1:4">
      <c r="A3668" s="597" t="s">
        <v>20788</v>
      </c>
      <c r="B3668" s="597" t="s">
        <v>18421</v>
      </c>
      <c r="C3668" s="597" t="s">
        <v>16294</v>
      </c>
      <c r="D3668" s="597" t="s">
        <v>4498</v>
      </c>
    </row>
    <row r="3669" spans="1:4">
      <c r="A3669" s="597" t="s">
        <v>12684</v>
      </c>
      <c r="B3669" s="597" t="s">
        <v>18421</v>
      </c>
      <c r="C3669" s="597" t="s">
        <v>9767</v>
      </c>
      <c r="D3669" s="597" t="s">
        <v>10414</v>
      </c>
    </row>
    <row r="3670" spans="1:4">
      <c r="A3670" s="597" t="s">
        <v>20789</v>
      </c>
      <c r="B3670" s="597" t="s">
        <v>18421</v>
      </c>
      <c r="C3670" s="597" t="s">
        <v>9767</v>
      </c>
      <c r="D3670" s="597" t="s">
        <v>12866</v>
      </c>
    </row>
    <row r="3671" spans="1:4">
      <c r="A3671" s="597" t="s">
        <v>20790</v>
      </c>
      <c r="B3671" s="597" t="s">
        <v>18421</v>
      </c>
      <c r="C3671" s="597" t="s">
        <v>9767</v>
      </c>
      <c r="D3671" s="597" t="s">
        <v>10414</v>
      </c>
    </row>
    <row r="3672" spans="1:4">
      <c r="A3672" s="597" t="s">
        <v>20791</v>
      </c>
      <c r="B3672" s="597" t="s">
        <v>18421</v>
      </c>
      <c r="C3672" s="597" t="s">
        <v>3994</v>
      </c>
      <c r="D3672" s="597" t="s">
        <v>15858</v>
      </c>
    </row>
    <row r="3673" spans="1:4">
      <c r="A3673" s="597" t="s">
        <v>20792</v>
      </c>
      <c r="B3673" s="597" t="s">
        <v>18421</v>
      </c>
      <c r="C3673" s="597" t="s">
        <v>16294</v>
      </c>
      <c r="D3673" s="597" t="s">
        <v>13132</v>
      </c>
    </row>
    <row r="3674" spans="1:4">
      <c r="A3674" s="597" t="s">
        <v>10943</v>
      </c>
      <c r="B3674" s="597" t="s">
        <v>18421</v>
      </c>
      <c r="C3674" s="597" t="s">
        <v>18330</v>
      </c>
      <c r="D3674" s="597" t="s">
        <v>18450</v>
      </c>
    </row>
    <row r="3675" spans="1:4">
      <c r="A3675" s="597" t="s">
        <v>20793</v>
      </c>
      <c r="B3675" s="597" t="s">
        <v>18421</v>
      </c>
      <c r="C3675" s="597" t="s">
        <v>18426</v>
      </c>
      <c r="D3675" s="597" t="s">
        <v>16434</v>
      </c>
    </row>
    <row r="3676" spans="1:4">
      <c r="A3676" s="597" t="s">
        <v>20794</v>
      </c>
      <c r="B3676" s="597" t="s">
        <v>18421</v>
      </c>
      <c r="C3676" s="597" t="s">
        <v>18436</v>
      </c>
      <c r="D3676" s="597" t="s">
        <v>18462</v>
      </c>
    </row>
    <row r="3677" spans="1:4">
      <c r="A3677" s="597" t="s">
        <v>19805</v>
      </c>
      <c r="B3677" s="597" t="s">
        <v>18421</v>
      </c>
      <c r="C3677" s="597" t="s">
        <v>16294</v>
      </c>
      <c r="D3677" s="597" t="s">
        <v>6387</v>
      </c>
    </row>
    <row r="3678" spans="1:4">
      <c r="A3678" s="597" t="s">
        <v>4042</v>
      </c>
      <c r="B3678" s="597" t="s">
        <v>18421</v>
      </c>
      <c r="C3678" s="597" t="s">
        <v>17013</v>
      </c>
      <c r="D3678" s="597" t="s">
        <v>18447</v>
      </c>
    </row>
    <row r="3679" spans="1:4">
      <c r="A3679" s="597" t="s">
        <v>20795</v>
      </c>
      <c r="B3679" s="597" t="s">
        <v>18421</v>
      </c>
      <c r="C3679" s="597" t="s">
        <v>18426</v>
      </c>
      <c r="D3679" s="597" t="s">
        <v>10414</v>
      </c>
    </row>
    <row r="3680" spans="1:4">
      <c r="A3680" s="597" t="s">
        <v>13324</v>
      </c>
      <c r="B3680" s="597" t="s">
        <v>18421</v>
      </c>
      <c r="C3680" s="597" t="s">
        <v>18436</v>
      </c>
      <c r="D3680" s="597" t="s">
        <v>10210</v>
      </c>
    </row>
    <row r="3681" spans="1:4">
      <c r="A3681" s="597" t="s">
        <v>20796</v>
      </c>
      <c r="B3681" s="597" t="s">
        <v>18421</v>
      </c>
      <c r="C3681" s="597" t="s">
        <v>18330</v>
      </c>
      <c r="D3681" s="597" t="s">
        <v>17557</v>
      </c>
    </row>
    <row r="3682" spans="1:4">
      <c r="A3682" s="597" t="s">
        <v>20797</v>
      </c>
      <c r="B3682" s="597" t="s">
        <v>18421</v>
      </c>
      <c r="C3682" s="597" t="s">
        <v>18436</v>
      </c>
      <c r="D3682" s="597" t="s">
        <v>13072</v>
      </c>
    </row>
    <row r="3683" spans="1:4">
      <c r="A3683" s="597" t="s">
        <v>7294</v>
      </c>
      <c r="B3683" s="597" t="s">
        <v>18421</v>
      </c>
      <c r="C3683" s="597" t="s">
        <v>16294</v>
      </c>
      <c r="D3683" s="597" t="s">
        <v>13132</v>
      </c>
    </row>
    <row r="3684" spans="1:4">
      <c r="A3684" s="597" t="s">
        <v>20798</v>
      </c>
      <c r="B3684" s="597" t="s">
        <v>18421</v>
      </c>
      <c r="C3684" s="597" t="s">
        <v>9767</v>
      </c>
      <c r="D3684" s="597" t="s">
        <v>15267</v>
      </c>
    </row>
    <row r="3685" spans="1:4">
      <c r="A3685" s="597" t="s">
        <v>20799</v>
      </c>
      <c r="B3685" s="597" t="s">
        <v>18421</v>
      </c>
      <c r="C3685" s="597" t="s">
        <v>16294</v>
      </c>
      <c r="D3685" s="597" t="s">
        <v>18433</v>
      </c>
    </row>
    <row r="3686" spans="1:4">
      <c r="A3686" s="597" t="s">
        <v>17618</v>
      </c>
      <c r="B3686" s="597" t="s">
        <v>18421</v>
      </c>
      <c r="C3686" s="597" t="s">
        <v>18426</v>
      </c>
      <c r="D3686" s="597" t="s">
        <v>16434</v>
      </c>
    </row>
    <row r="3687" spans="1:4">
      <c r="A3687" s="597" t="s">
        <v>20800</v>
      </c>
      <c r="B3687" s="597" t="s">
        <v>18421</v>
      </c>
      <c r="C3687" s="597" t="s">
        <v>18426</v>
      </c>
      <c r="D3687" s="597" t="s">
        <v>16434</v>
      </c>
    </row>
    <row r="3688" spans="1:4">
      <c r="A3688" s="597" t="s">
        <v>6536</v>
      </c>
      <c r="B3688" s="597" t="s">
        <v>18421</v>
      </c>
      <c r="C3688" s="597" t="s">
        <v>11794</v>
      </c>
      <c r="D3688" s="597" t="s">
        <v>11796</v>
      </c>
    </row>
    <row r="3689" spans="1:4">
      <c r="A3689" s="597" t="s">
        <v>14568</v>
      </c>
      <c r="B3689" s="597" t="s">
        <v>18421</v>
      </c>
      <c r="C3689" s="597" t="s">
        <v>16294</v>
      </c>
      <c r="D3689" s="597" t="s">
        <v>6382</v>
      </c>
    </row>
    <row r="3690" spans="1:4">
      <c r="A3690" s="597" t="s">
        <v>20162</v>
      </c>
      <c r="B3690" s="597" t="s">
        <v>18421</v>
      </c>
      <c r="C3690" s="597" t="s">
        <v>18426</v>
      </c>
      <c r="D3690" s="597" t="s">
        <v>12763</v>
      </c>
    </row>
    <row r="3691" spans="1:4">
      <c r="A3691" s="597" t="s">
        <v>20801</v>
      </c>
      <c r="B3691" s="597" t="s">
        <v>18421</v>
      </c>
      <c r="C3691" s="597" t="s">
        <v>18330</v>
      </c>
      <c r="D3691" s="597" t="s">
        <v>10414</v>
      </c>
    </row>
    <row r="3692" spans="1:4">
      <c r="A3692" s="597" t="s">
        <v>11035</v>
      </c>
      <c r="B3692" s="597" t="s">
        <v>18421</v>
      </c>
      <c r="C3692" s="597" t="s">
        <v>16294</v>
      </c>
      <c r="D3692" s="597" t="s">
        <v>4498</v>
      </c>
    </row>
    <row r="3693" spans="1:4">
      <c r="A3693" s="597" t="s">
        <v>14199</v>
      </c>
      <c r="B3693" s="597" t="s">
        <v>18421</v>
      </c>
      <c r="C3693" s="597" t="s">
        <v>18436</v>
      </c>
      <c r="D3693" s="597" t="s">
        <v>18462</v>
      </c>
    </row>
    <row r="3694" spans="1:4">
      <c r="A3694" s="597" t="s">
        <v>20803</v>
      </c>
      <c r="B3694" s="597" t="s">
        <v>18421</v>
      </c>
      <c r="C3694" s="597" t="s">
        <v>18426</v>
      </c>
      <c r="D3694" s="597" t="s">
        <v>16434</v>
      </c>
    </row>
    <row r="3695" spans="1:4">
      <c r="A3695" s="597" t="s">
        <v>20804</v>
      </c>
      <c r="B3695" s="597" t="s">
        <v>18421</v>
      </c>
      <c r="C3695" s="597" t="s">
        <v>18330</v>
      </c>
      <c r="D3695" s="597" t="s">
        <v>17557</v>
      </c>
    </row>
    <row r="3696" spans="1:4">
      <c r="A3696" s="597" t="s">
        <v>20806</v>
      </c>
      <c r="B3696" s="597" t="s">
        <v>18421</v>
      </c>
      <c r="C3696" s="597" t="s">
        <v>3994</v>
      </c>
      <c r="D3696" s="597" t="s">
        <v>15858</v>
      </c>
    </row>
    <row r="3697" spans="1:4">
      <c r="A3697" s="597" t="s">
        <v>20807</v>
      </c>
      <c r="B3697" s="597" t="s">
        <v>18421</v>
      </c>
      <c r="C3697" s="597" t="s">
        <v>17013</v>
      </c>
      <c r="D3697" s="597" t="s">
        <v>10414</v>
      </c>
    </row>
    <row r="3698" spans="1:4">
      <c r="A3698" s="597" t="s">
        <v>1417</v>
      </c>
      <c r="B3698" s="597" t="s">
        <v>18421</v>
      </c>
      <c r="C3698" s="597" t="s">
        <v>18330</v>
      </c>
      <c r="D3698" s="597" t="s">
        <v>17557</v>
      </c>
    </row>
    <row r="3699" spans="1:4">
      <c r="A3699" s="597" t="s">
        <v>5420</v>
      </c>
      <c r="B3699" s="597" t="s">
        <v>18421</v>
      </c>
      <c r="C3699" s="597" t="s">
        <v>9767</v>
      </c>
      <c r="D3699" s="597" t="s">
        <v>12866</v>
      </c>
    </row>
    <row r="3700" spans="1:4">
      <c r="A3700" s="597" t="s">
        <v>20809</v>
      </c>
      <c r="B3700" s="597" t="s">
        <v>18421</v>
      </c>
      <c r="C3700" s="597" t="s">
        <v>16294</v>
      </c>
      <c r="D3700" s="597" t="s">
        <v>4498</v>
      </c>
    </row>
    <row r="3701" spans="1:4">
      <c r="A3701" s="597" t="s">
        <v>12602</v>
      </c>
      <c r="B3701" s="597" t="s">
        <v>18421</v>
      </c>
      <c r="C3701" s="597" t="s">
        <v>16294</v>
      </c>
      <c r="D3701" s="597" t="s">
        <v>4498</v>
      </c>
    </row>
    <row r="3702" spans="1:4">
      <c r="A3702" s="597" t="s">
        <v>20810</v>
      </c>
      <c r="B3702" s="597" t="s">
        <v>18421</v>
      </c>
      <c r="C3702" s="597" t="s">
        <v>18330</v>
      </c>
      <c r="D3702" s="597" t="s">
        <v>10414</v>
      </c>
    </row>
    <row r="3703" spans="1:4">
      <c r="A3703" s="597" t="s">
        <v>20811</v>
      </c>
      <c r="B3703" s="597" t="s">
        <v>18421</v>
      </c>
      <c r="C3703" s="597" t="s">
        <v>18436</v>
      </c>
      <c r="D3703" s="597" t="s">
        <v>10414</v>
      </c>
    </row>
    <row r="3704" spans="1:4">
      <c r="A3704" s="597" t="s">
        <v>1970</v>
      </c>
      <c r="B3704" s="597" t="s">
        <v>18421</v>
      </c>
      <c r="C3704" s="597" t="s">
        <v>16294</v>
      </c>
      <c r="D3704" s="597" t="s">
        <v>4498</v>
      </c>
    </row>
    <row r="3705" spans="1:4">
      <c r="A3705" s="597" t="s">
        <v>1284</v>
      </c>
      <c r="B3705" s="597" t="s">
        <v>18421</v>
      </c>
      <c r="C3705" s="597" t="s">
        <v>18436</v>
      </c>
      <c r="D3705" s="597" t="s">
        <v>14531</v>
      </c>
    </row>
    <row r="3706" spans="1:4">
      <c r="A3706" s="597" t="s">
        <v>3909</v>
      </c>
      <c r="B3706" s="597" t="s">
        <v>18421</v>
      </c>
      <c r="C3706" s="597" t="s">
        <v>17013</v>
      </c>
      <c r="D3706" s="597" t="s">
        <v>3212</v>
      </c>
    </row>
    <row r="3707" spans="1:4">
      <c r="A3707" s="597" t="s">
        <v>6966</v>
      </c>
      <c r="B3707" s="597" t="s">
        <v>18421</v>
      </c>
      <c r="C3707" s="597" t="s">
        <v>16294</v>
      </c>
      <c r="D3707" s="597" t="s">
        <v>18457</v>
      </c>
    </row>
    <row r="3708" spans="1:4">
      <c r="A3708" s="597" t="s">
        <v>20813</v>
      </c>
      <c r="B3708" s="597" t="s">
        <v>18421</v>
      </c>
      <c r="C3708" s="597" t="s">
        <v>18330</v>
      </c>
      <c r="D3708" s="597" t="s">
        <v>18450</v>
      </c>
    </row>
    <row r="3709" spans="1:4">
      <c r="A3709" s="597" t="s">
        <v>20814</v>
      </c>
      <c r="B3709" s="597" t="s">
        <v>18421</v>
      </c>
      <c r="C3709" s="597" t="s">
        <v>18436</v>
      </c>
      <c r="D3709" s="597" t="s">
        <v>10414</v>
      </c>
    </row>
    <row r="3710" spans="1:4">
      <c r="A3710" s="597" t="s">
        <v>20815</v>
      </c>
      <c r="B3710" s="597" t="s">
        <v>18421</v>
      </c>
      <c r="C3710" s="597" t="s">
        <v>18436</v>
      </c>
      <c r="D3710" s="597" t="s">
        <v>3956</v>
      </c>
    </row>
    <row r="3711" spans="1:4">
      <c r="A3711" s="597" t="s">
        <v>20816</v>
      </c>
      <c r="B3711" s="597" t="s">
        <v>18421</v>
      </c>
      <c r="C3711" s="597" t="s">
        <v>18426</v>
      </c>
      <c r="D3711" s="597" t="s">
        <v>12763</v>
      </c>
    </row>
    <row r="3712" spans="1:4">
      <c r="A3712" s="597" t="s">
        <v>20817</v>
      </c>
      <c r="B3712" s="597" t="s">
        <v>18421</v>
      </c>
      <c r="C3712" s="597" t="s">
        <v>18436</v>
      </c>
      <c r="D3712" s="597" t="s">
        <v>10414</v>
      </c>
    </row>
    <row r="3713" spans="1:4">
      <c r="A3713" s="597" t="s">
        <v>20818</v>
      </c>
      <c r="B3713" s="597" t="s">
        <v>18421</v>
      </c>
      <c r="C3713" s="597" t="s">
        <v>16294</v>
      </c>
      <c r="D3713" s="597" t="s">
        <v>10414</v>
      </c>
    </row>
    <row r="3714" spans="1:4">
      <c r="A3714" s="597" t="s">
        <v>20819</v>
      </c>
      <c r="B3714" s="597" t="s">
        <v>18421</v>
      </c>
      <c r="C3714" s="597" t="s">
        <v>18426</v>
      </c>
      <c r="D3714" s="597" t="s">
        <v>12763</v>
      </c>
    </row>
    <row r="3715" spans="1:4">
      <c r="A3715" s="597" t="s">
        <v>20820</v>
      </c>
      <c r="B3715" s="597" t="s">
        <v>18421</v>
      </c>
      <c r="C3715" s="597" t="s">
        <v>16294</v>
      </c>
      <c r="D3715" s="597" t="s">
        <v>4498</v>
      </c>
    </row>
    <row r="3716" spans="1:4">
      <c r="A3716" s="597" t="s">
        <v>440</v>
      </c>
      <c r="B3716" s="597" t="s">
        <v>18421</v>
      </c>
      <c r="C3716" s="597" t="s">
        <v>3994</v>
      </c>
      <c r="D3716" s="597" t="s">
        <v>16342</v>
      </c>
    </row>
    <row r="3717" spans="1:4">
      <c r="A3717" s="597" t="s">
        <v>18159</v>
      </c>
      <c r="B3717" s="597" t="s">
        <v>18421</v>
      </c>
      <c r="C3717" s="597" t="s">
        <v>18436</v>
      </c>
      <c r="D3717" s="597" t="s">
        <v>3956</v>
      </c>
    </row>
    <row r="3718" spans="1:4">
      <c r="A3718" s="597" t="s">
        <v>20821</v>
      </c>
      <c r="B3718" s="597" t="s">
        <v>18421</v>
      </c>
      <c r="C3718" s="597" t="s">
        <v>11794</v>
      </c>
      <c r="D3718" s="597" t="s">
        <v>10414</v>
      </c>
    </row>
    <row r="3719" spans="1:4">
      <c r="A3719" s="597" t="s">
        <v>20822</v>
      </c>
      <c r="B3719" s="597" t="s">
        <v>18421</v>
      </c>
      <c r="C3719" s="597" t="s">
        <v>18330</v>
      </c>
      <c r="D3719" s="597" t="s">
        <v>2104</v>
      </c>
    </row>
    <row r="3720" spans="1:4">
      <c r="A3720" s="597" t="s">
        <v>20823</v>
      </c>
      <c r="B3720" s="597" t="s">
        <v>18421</v>
      </c>
      <c r="C3720" s="597" t="s">
        <v>11794</v>
      </c>
      <c r="D3720" s="597" t="s">
        <v>10414</v>
      </c>
    </row>
    <row r="3721" spans="1:4">
      <c r="A3721" s="597" t="s">
        <v>13623</v>
      </c>
      <c r="B3721" s="597" t="s">
        <v>18421</v>
      </c>
      <c r="C3721" s="597" t="s">
        <v>18423</v>
      </c>
      <c r="D3721" s="597" t="s">
        <v>18136</v>
      </c>
    </row>
    <row r="3722" spans="1:4">
      <c r="A3722" s="597" t="s">
        <v>17730</v>
      </c>
      <c r="B3722" s="597" t="s">
        <v>18421</v>
      </c>
      <c r="C3722" s="597" t="s">
        <v>18436</v>
      </c>
      <c r="D3722" s="597" t="s">
        <v>3956</v>
      </c>
    </row>
    <row r="3723" spans="1:4">
      <c r="A3723" s="597" t="s">
        <v>20825</v>
      </c>
      <c r="B3723" s="597" t="s">
        <v>18421</v>
      </c>
      <c r="C3723" s="597" t="s">
        <v>9767</v>
      </c>
      <c r="D3723" s="597" t="s">
        <v>10414</v>
      </c>
    </row>
    <row r="3724" spans="1:4">
      <c r="A3724" s="597" t="s">
        <v>20826</v>
      </c>
      <c r="B3724" s="597" t="s">
        <v>18421</v>
      </c>
      <c r="C3724" s="597" t="s">
        <v>16294</v>
      </c>
      <c r="D3724" s="597" t="s">
        <v>4498</v>
      </c>
    </row>
    <row r="3725" spans="1:4">
      <c r="A3725" s="597" t="s">
        <v>20066</v>
      </c>
      <c r="B3725" s="597" t="s">
        <v>18421</v>
      </c>
      <c r="C3725" s="597" t="s">
        <v>18436</v>
      </c>
      <c r="D3725" s="597" t="s">
        <v>3956</v>
      </c>
    </row>
    <row r="3726" spans="1:4">
      <c r="A3726" s="597" t="s">
        <v>20827</v>
      </c>
      <c r="B3726" s="597" t="s">
        <v>18421</v>
      </c>
      <c r="C3726" s="597" t="s">
        <v>3994</v>
      </c>
      <c r="D3726" s="597" t="s">
        <v>16342</v>
      </c>
    </row>
    <row r="3727" spans="1:4">
      <c r="A3727" s="597" t="s">
        <v>20829</v>
      </c>
      <c r="B3727" s="597" t="s">
        <v>18421</v>
      </c>
      <c r="C3727" s="597" t="s">
        <v>8086</v>
      </c>
      <c r="D3727" s="597" t="s">
        <v>9618</v>
      </c>
    </row>
    <row r="3728" spans="1:4">
      <c r="A3728" s="597" t="s">
        <v>5390</v>
      </c>
      <c r="B3728" s="597" t="s">
        <v>18421</v>
      </c>
      <c r="C3728" s="597" t="s">
        <v>9767</v>
      </c>
      <c r="D3728" s="597" t="s">
        <v>12662</v>
      </c>
    </row>
    <row r="3729" spans="1:4">
      <c r="A3729" s="597" t="s">
        <v>20830</v>
      </c>
      <c r="B3729" s="597" t="s">
        <v>18421</v>
      </c>
      <c r="C3729" s="597" t="s">
        <v>9767</v>
      </c>
      <c r="D3729" s="597" t="s">
        <v>10414</v>
      </c>
    </row>
    <row r="3730" spans="1:4">
      <c r="A3730" s="597" t="s">
        <v>18750</v>
      </c>
      <c r="B3730" s="597" t="s">
        <v>18421</v>
      </c>
      <c r="C3730" s="597" t="s">
        <v>16294</v>
      </c>
      <c r="D3730" s="597" t="s">
        <v>4498</v>
      </c>
    </row>
    <row r="3731" spans="1:4">
      <c r="A3731" s="597" t="s">
        <v>20831</v>
      </c>
      <c r="B3731" s="597" t="s">
        <v>18421</v>
      </c>
      <c r="C3731" s="597" t="s">
        <v>18330</v>
      </c>
      <c r="D3731" s="597" t="s">
        <v>2104</v>
      </c>
    </row>
    <row r="3732" spans="1:4">
      <c r="A3732" s="597" t="s">
        <v>20832</v>
      </c>
      <c r="B3732" s="597" t="s">
        <v>18421</v>
      </c>
      <c r="C3732" s="597" t="s">
        <v>9767</v>
      </c>
      <c r="D3732" s="597" t="s">
        <v>15267</v>
      </c>
    </row>
    <row r="3733" spans="1:4">
      <c r="A3733" s="597" t="s">
        <v>20833</v>
      </c>
      <c r="B3733" s="597" t="s">
        <v>18421</v>
      </c>
      <c r="C3733" s="597" t="s">
        <v>16294</v>
      </c>
      <c r="D3733" s="597" t="s">
        <v>6382</v>
      </c>
    </row>
    <row r="3734" spans="1:4">
      <c r="A3734" s="597" t="s">
        <v>12032</v>
      </c>
      <c r="B3734" s="597" t="s">
        <v>18421</v>
      </c>
      <c r="C3734" s="597" t="s">
        <v>16294</v>
      </c>
      <c r="D3734" s="597" t="s">
        <v>10414</v>
      </c>
    </row>
    <row r="3735" spans="1:4">
      <c r="A3735" s="597" t="s">
        <v>20834</v>
      </c>
      <c r="B3735" s="597" t="s">
        <v>18421</v>
      </c>
      <c r="C3735" s="597" t="s">
        <v>18436</v>
      </c>
      <c r="D3735" s="597" t="s">
        <v>10414</v>
      </c>
    </row>
    <row r="3736" spans="1:4">
      <c r="A3736" s="597" t="s">
        <v>20835</v>
      </c>
      <c r="B3736" s="597" t="s">
        <v>18421</v>
      </c>
      <c r="C3736" s="597" t="s">
        <v>18436</v>
      </c>
      <c r="D3736" s="597" t="s">
        <v>3956</v>
      </c>
    </row>
    <row r="3737" spans="1:4">
      <c r="A3737" s="597" t="s">
        <v>20837</v>
      </c>
      <c r="B3737" s="597" t="s">
        <v>18421</v>
      </c>
      <c r="C3737" s="597" t="s">
        <v>18436</v>
      </c>
      <c r="D3737" s="597" t="s">
        <v>18462</v>
      </c>
    </row>
    <row r="3738" spans="1:4">
      <c r="A3738" s="597" t="s">
        <v>7582</v>
      </c>
      <c r="B3738" s="597" t="s">
        <v>18421</v>
      </c>
      <c r="C3738" s="597" t="s">
        <v>18436</v>
      </c>
      <c r="D3738" s="597" t="s">
        <v>18490</v>
      </c>
    </row>
    <row r="3739" spans="1:4">
      <c r="A3739" s="597" t="s">
        <v>1898</v>
      </c>
      <c r="B3739" s="597" t="s">
        <v>18421</v>
      </c>
      <c r="C3739" s="597" t="s">
        <v>8754</v>
      </c>
      <c r="D3739" s="597" t="s">
        <v>10414</v>
      </c>
    </row>
    <row r="3740" spans="1:4">
      <c r="A3740" s="597" t="s">
        <v>10154</v>
      </c>
      <c r="B3740" s="597" t="s">
        <v>18421</v>
      </c>
      <c r="C3740" s="597" t="s">
        <v>16294</v>
      </c>
      <c r="D3740" s="597" t="s">
        <v>18433</v>
      </c>
    </row>
    <row r="3741" spans="1:4">
      <c r="A3741" s="597" t="s">
        <v>20838</v>
      </c>
      <c r="B3741" s="597" t="s">
        <v>18421</v>
      </c>
      <c r="C3741" s="597" t="s">
        <v>18330</v>
      </c>
      <c r="D3741" s="597" t="s">
        <v>10414</v>
      </c>
    </row>
    <row r="3742" spans="1:4">
      <c r="A3742" s="597" t="s">
        <v>18778</v>
      </c>
      <c r="B3742" s="597" t="s">
        <v>18421</v>
      </c>
      <c r="C3742" s="597" t="s">
        <v>18426</v>
      </c>
      <c r="D3742" s="597" t="s">
        <v>18427</v>
      </c>
    </row>
    <row r="3743" spans="1:4">
      <c r="A3743" s="597" t="s">
        <v>20605</v>
      </c>
      <c r="B3743" s="597" t="s">
        <v>18421</v>
      </c>
      <c r="C3743" s="597" t="s">
        <v>18436</v>
      </c>
      <c r="D3743" s="597" t="s">
        <v>3956</v>
      </c>
    </row>
    <row r="3744" spans="1:4">
      <c r="A3744" s="597" t="s">
        <v>321</v>
      </c>
      <c r="B3744" s="597" t="s">
        <v>18421</v>
      </c>
      <c r="C3744" s="597" t="s">
        <v>3994</v>
      </c>
      <c r="D3744" s="597" t="s">
        <v>16342</v>
      </c>
    </row>
    <row r="3745" spans="1:4">
      <c r="A3745" s="597" t="s">
        <v>20839</v>
      </c>
      <c r="B3745" s="597" t="s">
        <v>18421</v>
      </c>
      <c r="C3745" s="597" t="s">
        <v>9767</v>
      </c>
      <c r="D3745" s="597" t="s">
        <v>10414</v>
      </c>
    </row>
    <row r="3746" spans="1:4">
      <c r="A3746" s="597" t="s">
        <v>20840</v>
      </c>
      <c r="B3746" s="597" t="s">
        <v>18421</v>
      </c>
      <c r="C3746" s="597" t="s">
        <v>16294</v>
      </c>
      <c r="D3746" s="597" t="s">
        <v>13132</v>
      </c>
    </row>
    <row r="3747" spans="1:4">
      <c r="A3747" s="597" t="s">
        <v>20231</v>
      </c>
      <c r="B3747" s="597" t="s">
        <v>18421</v>
      </c>
      <c r="C3747" s="597" t="s">
        <v>16294</v>
      </c>
      <c r="D3747" s="597" t="s">
        <v>4498</v>
      </c>
    </row>
    <row r="3748" spans="1:4">
      <c r="A3748" s="597" t="s">
        <v>20841</v>
      </c>
      <c r="B3748" s="597" t="s">
        <v>18421</v>
      </c>
      <c r="C3748" s="597" t="s">
        <v>9767</v>
      </c>
      <c r="D3748" s="597" t="s">
        <v>10414</v>
      </c>
    </row>
    <row r="3749" spans="1:4">
      <c r="A3749" s="597" t="s">
        <v>2322</v>
      </c>
      <c r="B3749" s="597" t="s">
        <v>18421</v>
      </c>
      <c r="C3749" s="597" t="s">
        <v>9767</v>
      </c>
      <c r="D3749" s="597" t="s">
        <v>10414</v>
      </c>
    </row>
    <row r="3750" spans="1:4">
      <c r="A3750" s="597" t="s">
        <v>20842</v>
      </c>
      <c r="B3750" s="597" t="s">
        <v>18421</v>
      </c>
      <c r="C3750" s="597" t="s">
        <v>3994</v>
      </c>
      <c r="D3750" s="597" t="s">
        <v>16442</v>
      </c>
    </row>
    <row r="3751" spans="1:4">
      <c r="A3751" s="597" t="s">
        <v>20843</v>
      </c>
      <c r="B3751" s="597" t="s">
        <v>18421</v>
      </c>
      <c r="C3751" s="597" t="s">
        <v>9767</v>
      </c>
      <c r="D3751" s="597" t="s">
        <v>12662</v>
      </c>
    </row>
    <row r="3752" spans="1:4">
      <c r="A3752" s="597" t="s">
        <v>20844</v>
      </c>
      <c r="B3752" s="597" t="s">
        <v>18421</v>
      </c>
      <c r="C3752" s="597" t="s">
        <v>16294</v>
      </c>
      <c r="D3752" s="597" t="s">
        <v>4498</v>
      </c>
    </row>
    <row r="3753" spans="1:4">
      <c r="A3753" s="597" t="s">
        <v>10901</v>
      </c>
      <c r="B3753" s="597" t="s">
        <v>18421</v>
      </c>
      <c r="C3753" s="597" t="s">
        <v>18426</v>
      </c>
      <c r="D3753" s="597" t="s">
        <v>16434</v>
      </c>
    </row>
    <row r="3754" spans="1:4">
      <c r="A3754" s="597" t="s">
        <v>10050</v>
      </c>
      <c r="B3754" s="597" t="s">
        <v>18421</v>
      </c>
      <c r="C3754" s="597" t="s">
        <v>16294</v>
      </c>
      <c r="D3754" s="597" t="s">
        <v>4702</v>
      </c>
    </row>
    <row r="3755" spans="1:4">
      <c r="A3755" s="597" t="s">
        <v>20845</v>
      </c>
      <c r="B3755" s="597" t="s">
        <v>18421</v>
      </c>
      <c r="C3755" s="597" t="s">
        <v>18436</v>
      </c>
      <c r="D3755" s="597" t="s">
        <v>3956</v>
      </c>
    </row>
    <row r="3756" spans="1:4">
      <c r="A3756" s="597" t="s">
        <v>20846</v>
      </c>
      <c r="B3756" s="597" t="s">
        <v>18421</v>
      </c>
      <c r="C3756" s="597" t="s">
        <v>16294</v>
      </c>
      <c r="D3756" s="597" t="s">
        <v>4498</v>
      </c>
    </row>
    <row r="3757" spans="1:4">
      <c r="A3757" s="597" t="s">
        <v>4138</v>
      </c>
      <c r="B3757" s="597" t="s">
        <v>18421</v>
      </c>
      <c r="C3757" s="597" t="s">
        <v>9767</v>
      </c>
      <c r="D3757" s="597" t="s">
        <v>12662</v>
      </c>
    </row>
    <row r="3758" spans="1:4">
      <c r="A3758" s="597" t="s">
        <v>20847</v>
      </c>
      <c r="B3758" s="597" t="s">
        <v>18421</v>
      </c>
      <c r="C3758" s="597" t="s">
        <v>16294</v>
      </c>
      <c r="D3758" s="597" t="s">
        <v>10414</v>
      </c>
    </row>
    <row r="3759" spans="1:4">
      <c r="A3759" s="597" t="s">
        <v>4261</v>
      </c>
      <c r="B3759" s="597" t="s">
        <v>18421</v>
      </c>
      <c r="C3759" s="597" t="s">
        <v>16294</v>
      </c>
      <c r="D3759" s="597" t="s">
        <v>18457</v>
      </c>
    </row>
    <row r="3760" spans="1:4">
      <c r="A3760" s="597" t="s">
        <v>20848</v>
      </c>
      <c r="B3760" s="597" t="s">
        <v>18421</v>
      </c>
      <c r="C3760" s="597" t="s">
        <v>9767</v>
      </c>
      <c r="D3760" s="597" t="s">
        <v>12662</v>
      </c>
    </row>
    <row r="3761" spans="1:4">
      <c r="A3761" s="597" t="s">
        <v>20849</v>
      </c>
      <c r="B3761" s="597" t="s">
        <v>18421</v>
      </c>
      <c r="C3761" s="597" t="s">
        <v>18436</v>
      </c>
      <c r="D3761" s="597" t="s">
        <v>3956</v>
      </c>
    </row>
    <row r="3762" spans="1:4">
      <c r="A3762" s="597" t="s">
        <v>4988</v>
      </c>
      <c r="B3762" s="597" t="s">
        <v>18421</v>
      </c>
      <c r="C3762" s="597" t="s">
        <v>16294</v>
      </c>
      <c r="D3762" s="597" t="s">
        <v>4498</v>
      </c>
    </row>
    <row r="3763" spans="1:4">
      <c r="A3763" s="597" t="s">
        <v>13980</v>
      </c>
      <c r="B3763" s="597" t="s">
        <v>18421</v>
      </c>
      <c r="C3763" s="597" t="s">
        <v>16294</v>
      </c>
      <c r="D3763" s="597" t="s">
        <v>18457</v>
      </c>
    </row>
    <row r="3764" spans="1:4">
      <c r="A3764" s="597" t="s">
        <v>20850</v>
      </c>
      <c r="B3764" s="597" t="s">
        <v>18421</v>
      </c>
      <c r="C3764" s="597" t="s">
        <v>18330</v>
      </c>
      <c r="D3764" s="597" t="s">
        <v>2104</v>
      </c>
    </row>
    <row r="3765" spans="1:4">
      <c r="A3765" s="597" t="s">
        <v>20360</v>
      </c>
      <c r="B3765" s="597" t="s">
        <v>18421</v>
      </c>
      <c r="C3765" s="597" t="s">
        <v>11794</v>
      </c>
      <c r="D3765" s="597" t="s">
        <v>18576</v>
      </c>
    </row>
    <row r="3766" spans="1:4">
      <c r="A3766" s="597" t="s">
        <v>4030</v>
      </c>
      <c r="B3766" s="597" t="s">
        <v>18421</v>
      </c>
      <c r="C3766" s="597" t="s">
        <v>9767</v>
      </c>
      <c r="D3766" s="597" t="s">
        <v>18661</v>
      </c>
    </row>
    <row r="3767" spans="1:4">
      <c r="A3767" s="597" t="s">
        <v>20851</v>
      </c>
      <c r="B3767" s="597" t="s">
        <v>18421</v>
      </c>
      <c r="C3767" s="597" t="s">
        <v>16294</v>
      </c>
      <c r="D3767" s="597" t="s">
        <v>18433</v>
      </c>
    </row>
    <row r="3768" spans="1:4">
      <c r="A3768" s="597" t="s">
        <v>20852</v>
      </c>
      <c r="B3768" s="597" t="s">
        <v>18421</v>
      </c>
      <c r="C3768" s="597" t="s">
        <v>18423</v>
      </c>
      <c r="D3768" s="597" t="s">
        <v>18136</v>
      </c>
    </row>
    <row r="3769" spans="1:4">
      <c r="A3769" s="597" t="s">
        <v>10407</v>
      </c>
      <c r="B3769" s="597" t="s">
        <v>18421</v>
      </c>
      <c r="C3769" s="597" t="s">
        <v>18423</v>
      </c>
      <c r="D3769" s="597" t="s">
        <v>10414</v>
      </c>
    </row>
    <row r="3770" spans="1:4">
      <c r="A3770" s="597" t="s">
        <v>1071</v>
      </c>
      <c r="B3770" s="597" t="s">
        <v>18421</v>
      </c>
      <c r="C3770" s="597" t="s">
        <v>9767</v>
      </c>
      <c r="D3770" s="597" t="s">
        <v>15267</v>
      </c>
    </row>
    <row r="3771" spans="1:4">
      <c r="A3771" s="597" t="s">
        <v>20853</v>
      </c>
      <c r="B3771" s="597" t="s">
        <v>18421</v>
      </c>
      <c r="C3771" s="597" t="s">
        <v>16294</v>
      </c>
      <c r="D3771" s="597" t="s">
        <v>13132</v>
      </c>
    </row>
    <row r="3772" spans="1:4">
      <c r="A3772" s="597" t="s">
        <v>20290</v>
      </c>
      <c r="B3772" s="597" t="s">
        <v>18421</v>
      </c>
      <c r="C3772" s="597" t="s">
        <v>16294</v>
      </c>
      <c r="D3772" s="597" t="s">
        <v>4498</v>
      </c>
    </row>
    <row r="3773" spans="1:4">
      <c r="A3773" s="597" t="s">
        <v>20854</v>
      </c>
      <c r="B3773" s="597" t="s">
        <v>18421</v>
      </c>
      <c r="C3773" s="597" t="s">
        <v>16294</v>
      </c>
      <c r="D3773" s="597" t="s">
        <v>18433</v>
      </c>
    </row>
    <row r="3774" spans="1:4">
      <c r="A3774" s="597" t="s">
        <v>20855</v>
      </c>
      <c r="B3774" s="597" t="s">
        <v>18421</v>
      </c>
      <c r="C3774" s="597" t="s">
        <v>3994</v>
      </c>
      <c r="D3774" s="597" t="s">
        <v>10414</v>
      </c>
    </row>
    <row r="3775" spans="1:4">
      <c r="A3775" s="597" t="s">
        <v>20856</v>
      </c>
      <c r="B3775" s="597" t="s">
        <v>18421</v>
      </c>
      <c r="C3775" s="597" t="s">
        <v>18423</v>
      </c>
      <c r="D3775" s="597" t="s">
        <v>18424</v>
      </c>
    </row>
    <row r="3776" spans="1:4">
      <c r="A3776" s="597" t="s">
        <v>20857</v>
      </c>
      <c r="B3776" s="597" t="s">
        <v>18421</v>
      </c>
      <c r="C3776" s="597" t="s">
        <v>16294</v>
      </c>
      <c r="D3776" s="597" t="s">
        <v>18433</v>
      </c>
    </row>
    <row r="3777" spans="1:4">
      <c r="A3777" s="597" t="s">
        <v>20858</v>
      </c>
      <c r="B3777" s="597" t="s">
        <v>18421</v>
      </c>
      <c r="C3777" s="597" t="s">
        <v>3994</v>
      </c>
      <c r="D3777" s="597" t="s">
        <v>18538</v>
      </c>
    </row>
    <row r="3778" spans="1:4">
      <c r="A3778" s="597" t="s">
        <v>20859</v>
      </c>
      <c r="B3778" s="597" t="s">
        <v>18421</v>
      </c>
      <c r="C3778" s="597" t="s">
        <v>16294</v>
      </c>
      <c r="D3778" s="597" t="s">
        <v>4498</v>
      </c>
    </row>
    <row r="3779" spans="1:4">
      <c r="A3779" s="597" t="s">
        <v>20860</v>
      </c>
      <c r="B3779" s="597" t="s">
        <v>18421</v>
      </c>
      <c r="C3779" s="597" t="s">
        <v>16294</v>
      </c>
      <c r="D3779" s="597" t="s">
        <v>4702</v>
      </c>
    </row>
    <row r="3780" spans="1:4">
      <c r="A3780" s="597" t="s">
        <v>20861</v>
      </c>
      <c r="B3780" s="597" t="s">
        <v>18421</v>
      </c>
      <c r="C3780" s="597" t="s">
        <v>18436</v>
      </c>
      <c r="D3780" s="597" t="s">
        <v>7708</v>
      </c>
    </row>
    <row r="3781" spans="1:4">
      <c r="A3781" s="597" t="s">
        <v>7773</v>
      </c>
      <c r="B3781" s="597" t="s">
        <v>18421</v>
      </c>
      <c r="C3781" s="597" t="s">
        <v>16294</v>
      </c>
      <c r="D3781" s="597" t="s">
        <v>6387</v>
      </c>
    </row>
    <row r="3782" spans="1:4">
      <c r="A3782" s="597" t="s">
        <v>20862</v>
      </c>
      <c r="B3782" s="597" t="s">
        <v>18421</v>
      </c>
      <c r="C3782" s="597" t="s">
        <v>18423</v>
      </c>
      <c r="D3782" s="597" t="s">
        <v>18136</v>
      </c>
    </row>
    <row r="3783" spans="1:4">
      <c r="A3783" s="597" t="s">
        <v>20863</v>
      </c>
      <c r="B3783" s="597" t="s">
        <v>18421</v>
      </c>
      <c r="C3783" s="597" t="s">
        <v>18436</v>
      </c>
      <c r="D3783" s="597" t="s">
        <v>14531</v>
      </c>
    </row>
    <row r="3784" spans="1:4">
      <c r="A3784" s="597" t="s">
        <v>3815</v>
      </c>
      <c r="B3784" s="597" t="s">
        <v>18421</v>
      </c>
      <c r="C3784" s="597" t="s">
        <v>18436</v>
      </c>
      <c r="D3784" s="597" t="s">
        <v>3956</v>
      </c>
    </row>
    <row r="3785" spans="1:4">
      <c r="A3785" s="597" t="s">
        <v>8910</v>
      </c>
      <c r="B3785" s="597" t="s">
        <v>18421</v>
      </c>
      <c r="C3785" s="597" t="s">
        <v>11794</v>
      </c>
      <c r="D3785" s="597" t="s">
        <v>10414</v>
      </c>
    </row>
    <row r="3786" spans="1:4">
      <c r="A3786" s="597" t="s">
        <v>1335</v>
      </c>
      <c r="B3786" s="597" t="s">
        <v>18421</v>
      </c>
      <c r="C3786" s="597" t="s">
        <v>16294</v>
      </c>
      <c r="D3786" s="597" t="s">
        <v>6382</v>
      </c>
    </row>
    <row r="3787" spans="1:4">
      <c r="A3787" s="597" t="s">
        <v>7787</v>
      </c>
      <c r="B3787" s="597" t="s">
        <v>18421</v>
      </c>
      <c r="C3787" s="597" t="s">
        <v>16294</v>
      </c>
      <c r="D3787" s="597" t="s">
        <v>13132</v>
      </c>
    </row>
    <row r="3788" spans="1:4">
      <c r="A3788" s="597" t="s">
        <v>20864</v>
      </c>
      <c r="B3788" s="597" t="s">
        <v>18421</v>
      </c>
      <c r="C3788" s="597" t="s">
        <v>3994</v>
      </c>
      <c r="D3788" s="597" t="s">
        <v>15858</v>
      </c>
    </row>
    <row r="3789" spans="1:4">
      <c r="A3789" s="597" t="s">
        <v>19253</v>
      </c>
      <c r="B3789" s="597" t="s">
        <v>18421</v>
      </c>
      <c r="C3789" s="597" t="s">
        <v>18436</v>
      </c>
      <c r="D3789" s="597" t="s">
        <v>3956</v>
      </c>
    </row>
    <row r="3790" spans="1:4">
      <c r="A3790" s="597" t="s">
        <v>298</v>
      </c>
      <c r="B3790" s="597" t="s">
        <v>18421</v>
      </c>
      <c r="C3790" s="597" t="s">
        <v>16294</v>
      </c>
      <c r="D3790" s="597" t="s">
        <v>13132</v>
      </c>
    </row>
    <row r="3791" spans="1:4">
      <c r="A3791" s="597" t="s">
        <v>20865</v>
      </c>
      <c r="B3791" s="597" t="s">
        <v>18421</v>
      </c>
      <c r="C3791" s="597" t="s">
        <v>18426</v>
      </c>
      <c r="D3791" s="597" t="s">
        <v>12763</v>
      </c>
    </row>
    <row r="3792" spans="1:4">
      <c r="A3792" s="597" t="s">
        <v>20866</v>
      </c>
      <c r="B3792" s="597" t="s">
        <v>18421</v>
      </c>
      <c r="C3792" s="597" t="s">
        <v>18436</v>
      </c>
      <c r="D3792" s="597" t="s">
        <v>14531</v>
      </c>
    </row>
    <row r="3793" spans="1:4">
      <c r="A3793" s="597" t="s">
        <v>20867</v>
      </c>
      <c r="B3793" s="597" t="s">
        <v>18421</v>
      </c>
      <c r="C3793" s="597" t="s">
        <v>16294</v>
      </c>
      <c r="D3793" s="597" t="s">
        <v>4498</v>
      </c>
    </row>
    <row r="3794" spans="1:4">
      <c r="A3794" s="597" t="s">
        <v>20868</v>
      </c>
      <c r="B3794" s="597" t="s">
        <v>18421</v>
      </c>
      <c r="C3794" s="597" t="s">
        <v>16294</v>
      </c>
      <c r="D3794" s="597" t="s">
        <v>6387</v>
      </c>
    </row>
    <row r="3795" spans="1:4">
      <c r="A3795" s="597" t="s">
        <v>20869</v>
      </c>
      <c r="B3795" s="597" t="s">
        <v>18421</v>
      </c>
      <c r="C3795" s="597" t="s">
        <v>9767</v>
      </c>
      <c r="D3795" s="597" t="s">
        <v>12866</v>
      </c>
    </row>
    <row r="3796" spans="1:4">
      <c r="A3796" s="597" t="s">
        <v>20808</v>
      </c>
      <c r="B3796" s="597" t="s">
        <v>18421</v>
      </c>
      <c r="C3796" s="597" t="s">
        <v>16294</v>
      </c>
      <c r="D3796" s="597" t="s">
        <v>6387</v>
      </c>
    </row>
    <row r="3797" spans="1:4">
      <c r="A3797" s="597" t="s">
        <v>20870</v>
      </c>
      <c r="B3797" s="597" t="s">
        <v>18421</v>
      </c>
      <c r="C3797" s="597" t="s">
        <v>16294</v>
      </c>
      <c r="D3797" s="597" t="s">
        <v>6387</v>
      </c>
    </row>
    <row r="3798" spans="1:4">
      <c r="A3798" s="597" t="s">
        <v>20871</v>
      </c>
      <c r="B3798" s="597" t="s">
        <v>18421</v>
      </c>
      <c r="C3798" s="597" t="s">
        <v>9767</v>
      </c>
      <c r="D3798" s="597" t="s">
        <v>12866</v>
      </c>
    </row>
    <row r="3799" spans="1:4">
      <c r="A3799" s="597" t="s">
        <v>20562</v>
      </c>
      <c r="B3799" s="597" t="s">
        <v>18421</v>
      </c>
      <c r="C3799" s="597" t="s">
        <v>16294</v>
      </c>
      <c r="D3799" s="597" t="s">
        <v>18457</v>
      </c>
    </row>
    <row r="3800" spans="1:4">
      <c r="A3800" s="597" t="s">
        <v>11360</v>
      </c>
      <c r="B3800" s="597" t="s">
        <v>18421</v>
      </c>
      <c r="C3800" s="597" t="s">
        <v>16294</v>
      </c>
      <c r="D3800" s="597" t="s">
        <v>6387</v>
      </c>
    </row>
    <row r="3801" spans="1:4">
      <c r="A3801" s="597" t="s">
        <v>20873</v>
      </c>
      <c r="B3801" s="597" t="s">
        <v>18421</v>
      </c>
      <c r="C3801" s="597" t="s">
        <v>18436</v>
      </c>
      <c r="D3801" s="597" t="s">
        <v>3956</v>
      </c>
    </row>
    <row r="3802" spans="1:4">
      <c r="A3802" s="597" t="s">
        <v>3763</v>
      </c>
      <c r="B3802" s="597" t="s">
        <v>18421</v>
      </c>
      <c r="C3802" s="597" t="s">
        <v>9767</v>
      </c>
      <c r="D3802" s="597" t="s">
        <v>12662</v>
      </c>
    </row>
    <row r="3803" spans="1:4">
      <c r="A3803" s="597" t="s">
        <v>14070</v>
      </c>
      <c r="B3803" s="597" t="s">
        <v>18421</v>
      </c>
      <c r="C3803" s="597" t="s">
        <v>16294</v>
      </c>
      <c r="D3803" s="597" t="s">
        <v>6387</v>
      </c>
    </row>
    <row r="3804" spans="1:4">
      <c r="A3804" s="597" t="s">
        <v>20874</v>
      </c>
      <c r="B3804" s="597" t="s">
        <v>18421</v>
      </c>
      <c r="C3804" s="597" t="s">
        <v>16294</v>
      </c>
      <c r="D3804" s="597" t="s">
        <v>4498</v>
      </c>
    </row>
    <row r="3805" spans="1:4">
      <c r="A3805" s="597" t="s">
        <v>20875</v>
      </c>
      <c r="B3805" s="597" t="s">
        <v>18421</v>
      </c>
      <c r="C3805" s="597" t="s">
        <v>11794</v>
      </c>
      <c r="D3805" s="597" t="s">
        <v>18576</v>
      </c>
    </row>
    <row r="3806" spans="1:4">
      <c r="A3806" s="597" t="s">
        <v>7350</v>
      </c>
      <c r="B3806" s="597" t="s">
        <v>18421</v>
      </c>
      <c r="C3806" s="597" t="s">
        <v>16294</v>
      </c>
      <c r="D3806" s="597" t="s">
        <v>18433</v>
      </c>
    </row>
    <row r="3807" spans="1:4">
      <c r="A3807" s="597" t="s">
        <v>1595</v>
      </c>
      <c r="B3807" s="597" t="s">
        <v>18421</v>
      </c>
      <c r="C3807" s="597" t="s">
        <v>18436</v>
      </c>
      <c r="D3807" s="597" t="s">
        <v>3956</v>
      </c>
    </row>
    <row r="3808" spans="1:4">
      <c r="A3808" s="597" t="s">
        <v>7741</v>
      </c>
      <c r="B3808" s="597" t="s">
        <v>18421</v>
      </c>
      <c r="C3808" s="597" t="s">
        <v>18423</v>
      </c>
      <c r="D3808" s="597" t="s">
        <v>18424</v>
      </c>
    </row>
    <row r="3809" spans="1:4">
      <c r="A3809" s="597" t="s">
        <v>17748</v>
      </c>
      <c r="B3809" s="597" t="s">
        <v>18421</v>
      </c>
      <c r="C3809" s="597" t="s">
        <v>18426</v>
      </c>
      <c r="D3809" s="597" t="s">
        <v>12763</v>
      </c>
    </row>
    <row r="3810" spans="1:4">
      <c r="A3810" s="597" t="s">
        <v>20876</v>
      </c>
      <c r="B3810" s="597" t="s">
        <v>18421</v>
      </c>
      <c r="C3810" s="597" t="s">
        <v>17013</v>
      </c>
      <c r="D3810" s="597" t="s">
        <v>10414</v>
      </c>
    </row>
    <row r="3811" spans="1:4">
      <c r="A3811" s="597" t="s">
        <v>20877</v>
      </c>
      <c r="B3811" s="597" t="s">
        <v>18421</v>
      </c>
      <c r="C3811" s="597" t="s">
        <v>12016</v>
      </c>
      <c r="D3811" s="597" t="s">
        <v>16776</v>
      </c>
    </row>
    <row r="3812" spans="1:4">
      <c r="A3812" s="597" t="s">
        <v>20878</v>
      </c>
      <c r="B3812" s="597" t="s">
        <v>18421</v>
      </c>
      <c r="C3812" s="597" t="s">
        <v>18330</v>
      </c>
      <c r="D3812" s="597" t="s">
        <v>10414</v>
      </c>
    </row>
    <row r="3813" spans="1:4">
      <c r="A3813" s="597" t="s">
        <v>8567</v>
      </c>
      <c r="B3813" s="597" t="s">
        <v>18421</v>
      </c>
      <c r="C3813" s="597" t="s">
        <v>16294</v>
      </c>
      <c r="D3813" s="597" t="s">
        <v>6387</v>
      </c>
    </row>
    <row r="3814" spans="1:4">
      <c r="A3814" s="597" t="s">
        <v>20381</v>
      </c>
      <c r="B3814" s="597" t="s">
        <v>18421</v>
      </c>
      <c r="C3814" s="597" t="s">
        <v>18436</v>
      </c>
      <c r="D3814" s="597" t="s">
        <v>14531</v>
      </c>
    </row>
    <row r="3815" spans="1:4">
      <c r="A3815" s="597" t="s">
        <v>11599</v>
      </c>
      <c r="B3815" s="597" t="s">
        <v>18421</v>
      </c>
      <c r="C3815" s="597" t="s">
        <v>18330</v>
      </c>
      <c r="D3815" s="597" t="s">
        <v>17557</v>
      </c>
    </row>
    <row r="3816" spans="1:4">
      <c r="A3816" s="597" t="s">
        <v>20879</v>
      </c>
      <c r="B3816" s="597" t="s">
        <v>18421</v>
      </c>
      <c r="C3816" s="597" t="s">
        <v>16294</v>
      </c>
      <c r="D3816" s="597" t="s">
        <v>13132</v>
      </c>
    </row>
    <row r="3817" spans="1:4">
      <c r="A3817" s="597" t="s">
        <v>16180</v>
      </c>
      <c r="B3817" s="597" t="s">
        <v>18421</v>
      </c>
      <c r="C3817" s="597" t="s">
        <v>12016</v>
      </c>
      <c r="D3817" s="597" t="s">
        <v>16776</v>
      </c>
    </row>
    <row r="3818" spans="1:4">
      <c r="A3818" s="597" t="s">
        <v>20880</v>
      </c>
      <c r="B3818" s="597" t="s">
        <v>18421</v>
      </c>
      <c r="C3818" s="597" t="s">
        <v>9767</v>
      </c>
      <c r="D3818" s="597" t="s">
        <v>12866</v>
      </c>
    </row>
    <row r="3819" spans="1:4">
      <c r="A3819" s="597" t="s">
        <v>10114</v>
      </c>
      <c r="B3819" s="597" t="s">
        <v>18421</v>
      </c>
      <c r="C3819" s="597" t="s">
        <v>3994</v>
      </c>
      <c r="D3819" s="597" t="s">
        <v>16342</v>
      </c>
    </row>
    <row r="3820" spans="1:4">
      <c r="A3820" s="597" t="s">
        <v>20881</v>
      </c>
      <c r="B3820" s="597" t="s">
        <v>18421</v>
      </c>
      <c r="C3820" s="597" t="s">
        <v>16294</v>
      </c>
      <c r="D3820" s="597" t="s">
        <v>18433</v>
      </c>
    </row>
    <row r="3821" spans="1:4">
      <c r="A3821" s="597" t="s">
        <v>20882</v>
      </c>
      <c r="B3821" s="597" t="s">
        <v>18421</v>
      </c>
      <c r="C3821" s="597" t="s">
        <v>16294</v>
      </c>
      <c r="D3821" s="597" t="s">
        <v>6387</v>
      </c>
    </row>
    <row r="3822" spans="1:4">
      <c r="A3822" s="597" t="s">
        <v>20884</v>
      </c>
      <c r="B3822" s="597" t="s">
        <v>18421</v>
      </c>
      <c r="C3822" s="597" t="s">
        <v>16294</v>
      </c>
      <c r="D3822" s="597" t="s">
        <v>4498</v>
      </c>
    </row>
    <row r="3823" spans="1:4">
      <c r="A3823" s="597" t="s">
        <v>20885</v>
      </c>
      <c r="B3823" s="597" t="s">
        <v>18421</v>
      </c>
      <c r="C3823" s="597" t="s">
        <v>9767</v>
      </c>
      <c r="D3823" s="597" t="s">
        <v>18439</v>
      </c>
    </row>
    <row r="3824" spans="1:4">
      <c r="A3824" s="597" t="s">
        <v>20886</v>
      </c>
      <c r="B3824" s="597" t="s">
        <v>18421</v>
      </c>
      <c r="C3824" s="597" t="s">
        <v>9767</v>
      </c>
      <c r="D3824" s="597" t="s">
        <v>10414</v>
      </c>
    </row>
    <row r="3825" spans="1:4">
      <c r="A3825" s="597" t="s">
        <v>2269</v>
      </c>
      <c r="B3825" s="597" t="s">
        <v>18421</v>
      </c>
      <c r="C3825" s="597" t="s">
        <v>16294</v>
      </c>
      <c r="D3825" s="597" t="s">
        <v>13132</v>
      </c>
    </row>
    <row r="3826" spans="1:4">
      <c r="A3826" s="597" t="s">
        <v>7907</v>
      </c>
      <c r="B3826" s="597" t="s">
        <v>18421</v>
      </c>
      <c r="C3826" s="597" t="s">
        <v>18330</v>
      </c>
      <c r="D3826" s="597" t="s">
        <v>2104</v>
      </c>
    </row>
    <row r="3827" spans="1:4">
      <c r="A3827" s="597" t="s">
        <v>20887</v>
      </c>
      <c r="B3827" s="597" t="s">
        <v>18421</v>
      </c>
      <c r="C3827" s="597" t="s">
        <v>18330</v>
      </c>
      <c r="D3827" s="597" t="s">
        <v>10414</v>
      </c>
    </row>
    <row r="3828" spans="1:4">
      <c r="A3828" s="597" t="s">
        <v>20888</v>
      </c>
      <c r="B3828" s="597" t="s">
        <v>18421</v>
      </c>
      <c r="C3828" s="597" t="s">
        <v>3994</v>
      </c>
      <c r="D3828" s="597" t="s">
        <v>19852</v>
      </c>
    </row>
    <row r="3829" spans="1:4">
      <c r="A3829" s="597" t="s">
        <v>12585</v>
      </c>
      <c r="B3829" s="597" t="s">
        <v>18421</v>
      </c>
      <c r="C3829" s="597" t="s">
        <v>18436</v>
      </c>
      <c r="D3829" s="597" t="s">
        <v>3956</v>
      </c>
    </row>
    <row r="3830" spans="1:4">
      <c r="A3830" s="597" t="s">
        <v>1928</v>
      </c>
      <c r="B3830" s="597" t="s">
        <v>18421</v>
      </c>
      <c r="C3830" s="597" t="s">
        <v>16294</v>
      </c>
      <c r="D3830" s="597" t="s">
        <v>10414</v>
      </c>
    </row>
    <row r="3831" spans="1:4">
      <c r="A3831" s="597" t="s">
        <v>16593</v>
      </c>
      <c r="B3831" s="597" t="s">
        <v>18421</v>
      </c>
      <c r="C3831" s="597" t="s">
        <v>18426</v>
      </c>
      <c r="D3831" s="597" t="s">
        <v>13526</v>
      </c>
    </row>
    <row r="3832" spans="1:4">
      <c r="A3832" s="597" t="s">
        <v>20889</v>
      </c>
      <c r="B3832" s="597" t="s">
        <v>18421</v>
      </c>
      <c r="C3832" s="597" t="s">
        <v>8086</v>
      </c>
      <c r="D3832" s="597" t="s">
        <v>10414</v>
      </c>
    </row>
    <row r="3833" spans="1:4">
      <c r="A3833" s="597" t="s">
        <v>10087</v>
      </c>
      <c r="B3833" s="597" t="s">
        <v>18421</v>
      </c>
      <c r="C3833" s="597" t="s">
        <v>16294</v>
      </c>
      <c r="D3833" s="597" t="s">
        <v>18433</v>
      </c>
    </row>
    <row r="3834" spans="1:4">
      <c r="A3834" s="597" t="s">
        <v>20891</v>
      </c>
      <c r="B3834" s="597" t="s">
        <v>18421</v>
      </c>
      <c r="C3834" s="597" t="s">
        <v>18436</v>
      </c>
      <c r="D3834" s="597" t="s">
        <v>3956</v>
      </c>
    </row>
    <row r="3835" spans="1:4">
      <c r="A3835" s="597" t="s">
        <v>20892</v>
      </c>
      <c r="B3835" s="597" t="s">
        <v>18421</v>
      </c>
      <c r="C3835" s="597" t="s">
        <v>18436</v>
      </c>
      <c r="D3835" s="597" t="s">
        <v>18725</v>
      </c>
    </row>
    <row r="3836" spans="1:4">
      <c r="A3836" s="597" t="s">
        <v>20893</v>
      </c>
      <c r="B3836" s="597" t="s">
        <v>18421</v>
      </c>
      <c r="C3836" s="597" t="s">
        <v>18436</v>
      </c>
      <c r="D3836" s="597" t="s">
        <v>3956</v>
      </c>
    </row>
    <row r="3837" spans="1:4">
      <c r="A3837" s="597" t="s">
        <v>14481</v>
      </c>
      <c r="B3837" s="597" t="s">
        <v>18421</v>
      </c>
      <c r="C3837" s="597" t="s">
        <v>9767</v>
      </c>
      <c r="D3837" s="597" t="s">
        <v>10414</v>
      </c>
    </row>
    <row r="3838" spans="1:4">
      <c r="A3838" s="597" t="s">
        <v>20894</v>
      </c>
      <c r="B3838" s="597" t="s">
        <v>18421</v>
      </c>
      <c r="C3838" s="597" t="s">
        <v>16294</v>
      </c>
      <c r="D3838" s="597" t="s">
        <v>4498</v>
      </c>
    </row>
    <row r="3839" spans="1:4">
      <c r="A3839" s="597" t="s">
        <v>20895</v>
      </c>
      <c r="B3839" s="597" t="s">
        <v>18421</v>
      </c>
      <c r="C3839" s="597" t="s">
        <v>18436</v>
      </c>
      <c r="D3839" s="597" t="s">
        <v>14531</v>
      </c>
    </row>
    <row r="3840" spans="1:4">
      <c r="A3840" s="597" t="s">
        <v>20896</v>
      </c>
      <c r="B3840" s="597" t="s">
        <v>18421</v>
      </c>
      <c r="C3840" s="597" t="s">
        <v>18330</v>
      </c>
      <c r="D3840" s="597" t="s">
        <v>17557</v>
      </c>
    </row>
    <row r="3841" spans="1:4">
      <c r="A3841" s="597" t="s">
        <v>20897</v>
      </c>
      <c r="B3841" s="597" t="s">
        <v>18421</v>
      </c>
      <c r="C3841" s="597" t="s">
        <v>16294</v>
      </c>
      <c r="D3841" s="597" t="s">
        <v>4498</v>
      </c>
    </row>
    <row r="3842" spans="1:4">
      <c r="A3842" s="597" t="s">
        <v>3867</v>
      </c>
      <c r="B3842" s="597" t="s">
        <v>18421</v>
      </c>
      <c r="C3842" s="597" t="s">
        <v>18423</v>
      </c>
      <c r="D3842" s="597" t="s">
        <v>18424</v>
      </c>
    </row>
    <row r="3843" spans="1:4">
      <c r="A3843" s="597" t="s">
        <v>20898</v>
      </c>
      <c r="B3843" s="597" t="s">
        <v>18421</v>
      </c>
      <c r="C3843" s="597" t="s">
        <v>9767</v>
      </c>
      <c r="D3843" s="597" t="s">
        <v>12662</v>
      </c>
    </row>
    <row r="3844" spans="1:4">
      <c r="A3844" s="597" t="s">
        <v>20899</v>
      </c>
      <c r="B3844" s="597" t="s">
        <v>18421</v>
      </c>
      <c r="C3844" s="597" t="s">
        <v>9767</v>
      </c>
      <c r="D3844" s="597" t="s">
        <v>12662</v>
      </c>
    </row>
    <row r="3845" spans="1:4">
      <c r="A3845" s="597" t="s">
        <v>20900</v>
      </c>
      <c r="B3845" s="597" t="s">
        <v>18421</v>
      </c>
      <c r="C3845" s="597" t="s">
        <v>18436</v>
      </c>
      <c r="D3845" s="597" t="s">
        <v>7708</v>
      </c>
    </row>
    <row r="3846" spans="1:4">
      <c r="A3846" s="597" t="s">
        <v>20902</v>
      </c>
      <c r="B3846" s="597" t="s">
        <v>18421</v>
      </c>
      <c r="C3846" s="597" t="s">
        <v>16294</v>
      </c>
      <c r="D3846" s="597" t="s">
        <v>10414</v>
      </c>
    </row>
    <row r="3847" spans="1:4">
      <c r="A3847" s="597" t="s">
        <v>20903</v>
      </c>
      <c r="B3847" s="597" t="s">
        <v>18421</v>
      </c>
      <c r="C3847" s="597" t="s">
        <v>3994</v>
      </c>
      <c r="D3847" s="597" t="s">
        <v>16442</v>
      </c>
    </row>
    <row r="3848" spans="1:4">
      <c r="A3848" s="597" t="s">
        <v>5591</v>
      </c>
      <c r="B3848" s="597" t="s">
        <v>18421</v>
      </c>
      <c r="C3848" s="597" t="s">
        <v>18426</v>
      </c>
      <c r="D3848" s="597" t="s">
        <v>16434</v>
      </c>
    </row>
    <row r="3849" spans="1:4">
      <c r="A3849" s="597" t="s">
        <v>20904</v>
      </c>
      <c r="B3849" s="597" t="s">
        <v>18421</v>
      </c>
      <c r="C3849" s="597" t="s">
        <v>3994</v>
      </c>
      <c r="D3849" s="597" t="s">
        <v>16342</v>
      </c>
    </row>
    <row r="3850" spans="1:4">
      <c r="A3850" s="597" t="s">
        <v>20905</v>
      </c>
      <c r="B3850" s="597" t="s">
        <v>18421</v>
      </c>
      <c r="C3850" s="597" t="s">
        <v>9767</v>
      </c>
      <c r="D3850" s="597" t="s">
        <v>15267</v>
      </c>
    </row>
    <row r="3851" spans="1:4">
      <c r="A3851" s="597" t="s">
        <v>20906</v>
      </c>
      <c r="B3851" s="597" t="s">
        <v>18421</v>
      </c>
      <c r="C3851" s="597" t="s">
        <v>18426</v>
      </c>
      <c r="D3851" s="597" t="s">
        <v>12763</v>
      </c>
    </row>
    <row r="3852" spans="1:4">
      <c r="A3852" s="597" t="s">
        <v>20907</v>
      </c>
      <c r="B3852" s="597" t="s">
        <v>18421</v>
      </c>
      <c r="C3852" s="597" t="s">
        <v>16294</v>
      </c>
      <c r="D3852" s="597" t="s">
        <v>13132</v>
      </c>
    </row>
    <row r="3853" spans="1:4">
      <c r="A3853" s="597" t="s">
        <v>20908</v>
      </c>
      <c r="B3853" s="597" t="s">
        <v>18421</v>
      </c>
      <c r="C3853" s="597" t="s">
        <v>16294</v>
      </c>
      <c r="D3853" s="597" t="s">
        <v>4498</v>
      </c>
    </row>
    <row r="3854" spans="1:4">
      <c r="A3854" s="597" t="s">
        <v>20909</v>
      </c>
      <c r="B3854" s="597" t="s">
        <v>18421</v>
      </c>
      <c r="C3854" s="597" t="s">
        <v>9767</v>
      </c>
      <c r="D3854" s="597" t="s">
        <v>15267</v>
      </c>
    </row>
    <row r="3855" spans="1:4">
      <c r="A3855" s="597" t="s">
        <v>20910</v>
      </c>
      <c r="B3855" s="597" t="s">
        <v>18421</v>
      </c>
      <c r="C3855" s="597" t="s">
        <v>16294</v>
      </c>
      <c r="D3855" s="597" t="s">
        <v>4498</v>
      </c>
    </row>
    <row r="3856" spans="1:4">
      <c r="A3856" s="597" t="s">
        <v>20911</v>
      </c>
      <c r="B3856" s="597" t="s">
        <v>18421</v>
      </c>
      <c r="C3856" s="597" t="s">
        <v>16294</v>
      </c>
      <c r="D3856" s="597" t="s">
        <v>6387</v>
      </c>
    </row>
    <row r="3857" spans="1:4">
      <c r="A3857" s="597" t="s">
        <v>20912</v>
      </c>
      <c r="B3857" s="597" t="s">
        <v>18421</v>
      </c>
      <c r="C3857" s="597" t="s">
        <v>16294</v>
      </c>
      <c r="D3857" s="597" t="s">
        <v>4498</v>
      </c>
    </row>
    <row r="3858" spans="1:4">
      <c r="A3858" s="597" t="s">
        <v>20913</v>
      </c>
      <c r="B3858" s="597" t="s">
        <v>18421</v>
      </c>
      <c r="C3858" s="597" t="s">
        <v>16294</v>
      </c>
      <c r="D3858" s="597" t="s">
        <v>6387</v>
      </c>
    </row>
    <row r="3859" spans="1:4">
      <c r="A3859" s="597" t="s">
        <v>11045</v>
      </c>
      <c r="B3859" s="597" t="s">
        <v>18421</v>
      </c>
      <c r="C3859" s="597" t="s">
        <v>3994</v>
      </c>
      <c r="D3859" s="597" t="s">
        <v>19852</v>
      </c>
    </row>
    <row r="3860" spans="1:4">
      <c r="A3860" s="597" t="s">
        <v>20914</v>
      </c>
      <c r="B3860" s="597" t="s">
        <v>18421</v>
      </c>
      <c r="C3860" s="597" t="s">
        <v>18436</v>
      </c>
      <c r="D3860" s="597" t="s">
        <v>10414</v>
      </c>
    </row>
    <row r="3861" spans="1:4">
      <c r="A3861" s="597" t="s">
        <v>20744</v>
      </c>
      <c r="B3861" s="597" t="s">
        <v>18421</v>
      </c>
      <c r="C3861" s="597" t="s">
        <v>12016</v>
      </c>
      <c r="D3861" s="597" t="s">
        <v>10414</v>
      </c>
    </row>
    <row r="3862" spans="1:4">
      <c r="A3862" s="597" t="s">
        <v>12956</v>
      </c>
      <c r="B3862" s="597" t="s">
        <v>18421</v>
      </c>
      <c r="C3862" s="597" t="s">
        <v>18330</v>
      </c>
      <c r="D3862" s="597" t="s">
        <v>18450</v>
      </c>
    </row>
    <row r="3863" spans="1:4">
      <c r="A3863" s="597" t="s">
        <v>11620</v>
      </c>
      <c r="B3863" s="597" t="s">
        <v>18421</v>
      </c>
      <c r="C3863" s="597" t="s">
        <v>9767</v>
      </c>
      <c r="D3863" s="597" t="s">
        <v>12662</v>
      </c>
    </row>
    <row r="3864" spans="1:4">
      <c r="A3864" s="597" t="s">
        <v>20915</v>
      </c>
      <c r="B3864" s="597" t="s">
        <v>18421</v>
      </c>
      <c r="C3864" s="597" t="s">
        <v>3994</v>
      </c>
      <c r="D3864" s="597" t="s">
        <v>16342</v>
      </c>
    </row>
    <row r="3865" spans="1:4">
      <c r="A3865" s="597" t="s">
        <v>4751</v>
      </c>
      <c r="B3865" s="597" t="s">
        <v>18421</v>
      </c>
      <c r="C3865" s="597" t="s">
        <v>3994</v>
      </c>
      <c r="D3865" s="597" t="s">
        <v>16442</v>
      </c>
    </row>
    <row r="3866" spans="1:4">
      <c r="A3866" s="597" t="s">
        <v>20916</v>
      </c>
      <c r="B3866" s="597" t="s">
        <v>18421</v>
      </c>
      <c r="C3866" s="597" t="s">
        <v>16294</v>
      </c>
      <c r="D3866" s="597" t="s">
        <v>6387</v>
      </c>
    </row>
    <row r="3867" spans="1:4">
      <c r="A3867" s="597" t="s">
        <v>5438</v>
      </c>
      <c r="B3867" s="597" t="s">
        <v>3904</v>
      </c>
      <c r="C3867" s="597" t="s">
        <v>3994</v>
      </c>
      <c r="D3867" s="597" t="s">
        <v>16342</v>
      </c>
    </row>
    <row r="3868" spans="1:4">
      <c r="A3868" s="597" t="s">
        <v>389</v>
      </c>
      <c r="B3868" s="597" t="s">
        <v>18421</v>
      </c>
      <c r="C3868" s="597" t="s">
        <v>18436</v>
      </c>
      <c r="D3868" s="597" t="s">
        <v>18725</v>
      </c>
    </row>
    <row r="3869" spans="1:4">
      <c r="A3869" s="597" t="s">
        <v>6103</v>
      </c>
      <c r="B3869" s="597" t="s">
        <v>18421</v>
      </c>
      <c r="C3869" s="597" t="s">
        <v>16294</v>
      </c>
      <c r="D3869" s="597" t="s">
        <v>4498</v>
      </c>
    </row>
    <row r="3870" spans="1:4">
      <c r="A3870" s="597" t="s">
        <v>18527</v>
      </c>
      <c r="B3870" s="597" t="s">
        <v>18421</v>
      </c>
      <c r="C3870" s="597" t="s">
        <v>9767</v>
      </c>
      <c r="D3870" s="597" t="s">
        <v>10414</v>
      </c>
    </row>
    <row r="3871" spans="1:4">
      <c r="A3871" s="597" t="s">
        <v>20917</v>
      </c>
      <c r="B3871" s="597" t="s">
        <v>18421</v>
      </c>
      <c r="C3871" s="597" t="s">
        <v>3994</v>
      </c>
      <c r="D3871" s="597" t="s">
        <v>16342</v>
      </c>
    </row>
    <row r="3872" spans="1:4">
      <c r="A3872" s="597" t="s">
        <v>20918</v>
      </c>
      <c r="B3872" s="597" t="s">
        <v>18421</v>
      </c>
      <c r="C3872" s="597" t="s">
        <v>16294</v>
      </c>
      <c r="D3872" s="597" t="s">
        <v>6382</v>
      </c>
    </row>
    <row r="3873" spans="1:4">
      <c r="A3873" s="597" t="s">
        <v>17673</v>
      </c>
      <c r="B3873" s="597" t="s">
        <v>18421</v>
      </c>
      <c r="C3873" s="597" t="s">
        <v>16294</v>
      </c>
      <c r="D3873" s="597" t="s">
        <v>6387</v>
      </c>
    </row>
    <row r="3874" spans="1:4">
      <c r="A3874" s="597" t="s">
        <v>8342</v>
      </c>
      <c r="B3874" s="597" t="s">
        <v>18421</v>
      </c>
      <c r="C3874" s="597" t="s">
        <v>3994</v>
      </c>
      <c r="D3874" s="597" t="s">
        <v>15858</v>
      </c>
    </row>
    <row r="3875" spans="1:4">
      <c r="A3875" s="597" t="s">
        <v>20920</v>
      </c>
      <c r="B3875" s="597" t="s">
        <v>18421</v>
      </c>
      <c r="C3875" s="597" t="s">
        <v>16294</v>
      </c>
      <c r="D3875" s="597" t="s">
        <v>6387</v>
      </c>
    </row>
    <row r="3876" spans="1:4">
      <c r="A3876" s="597" t="s">
        <v>5986</v>
      </c>
      <c r="B3876" s="597" t="s">
        <v>18421</v>
      </c>
      <c r="C3876" s="597" t="s">
        <v>9767</v>
      </c>
      <c r="D3876" s="597" t="s">
        <v>15267</v>
      </c>
    </row>
    <row r="3877" spans="1:4">
      <c r="A3877" s="597" t="s">
        <v>3346</v>
      </c>
      <c r="B3877" s="597" t="s">
        <v>18421</v>
      </c>
      <c r="C3877" s="597" t="s">
        <v>8086</v>
      </c>
      <c r="D3877" s="597" t="s">
        <v>18516</v>
      </c>
    </row>
    <row r="3878" spans="1:4">
      <c r="A3878" s="597" t="s">
        <v>19444</v>
      </c>
      <c r="B3878" s="597" t="s">
        <v>18421</v>
      </c>
      <c r="C3878" s="597" t="s">
        <v>18330</v>
      </c>
      <c r="D3878" s="597" t="s">
        <v>10414</v>
      </c>
    </row>
    <row r="3879" spans="1:4">
      <c r="A3879" s="597" t="s">
        <v>20921</v>
      </c>
      <c r="B3879" s="597" t="s">
        <v>18421</v>
      </c>
      <c r="C3879" s="597" t="s">
        <v>18436</v>
      </c>
      <c r="D3879" s="597" t="s">
        <v>7708</v>
      </c>
    </row>
    <row r="3880" spans="1:4">
      <c r="A3880" s="597" t="s">
        <v>8855</v>
      </c>
      <c r="B3880" s="597" t="s">
        <v>18421</v>
      </c>
      <c r="C3880" s="597" t="s">
        <v>16294</v>
      </c>
      <c r="D3880" s="597" t="s">
        <v>4498</v>
      </c>
    </row>
    <row r="3881" spans="1:4">
      <c r="A3881" s="597" t="s">
        <v>2268</v>
      </c>
      <c r="B3881" s="597" t="s">
        <v>18421</v>
      </c>
      <c r="C3881" s="597" t="s">
        <v>16294</v>
      </c>
      <c r="D3881" s="597" t="s">
        <v>18457</v>
      </c>
    </row>
    <row r="3882" spans="1:4">
      <c r="A3882" s="597" t="s">
        <v>20922</v>
      </c>
      <c r="B3882" s="597" t="s">
        <v>18421</v>
      </c>
      <c r="C3882" s="597" t="s">
        <v>3994</v>
      </c>
      <c r="D3882" s="597" t="s">
        <v>10414</v>
      </c>
    </row>
    <row r="3883" spans="1:4">
      <c r="A3883" s="597" t="s">
        <v>20923</v>
      </c>
      <c r="B3883" s="597" t="s">
        <v>18421</v>
      </c>
      <c r="C3883" s="597" t="s">
        <v>9767</v>
      </c>
      <c r="D3883" s="597" t="s">
        <v>12662</v>
      </c>
    </row>
    <row r="3884" spans="1:4">
      <c r="A3884" s="597" t="s">
        <v>20925</v>
      </c>
      <c r="B3884" s="597" t="s">
        <v>18421</v>
      </c>
      <c r="C3884" s="597" t="s">
        <v>18423</v>
      </c>
      <c r="D3884" s="597" t="s">
        <v>18136</v>
      </c>
    </row>
    <row r="3885" spans="1:4">
      <c r="A3885" s="597" t="s">
        <v>20926</v>
      </c>
      <c r="B3885" s="597" t="s">
        <v>18421</v>
      </c>
      <c r="C3885" s="597" t="s">
        <v>16294</v>
      </c>
      <c r="D3885" s="597" t="s">
        <v>6387</v>
      </c>
    </row>
    <row r="3886" spans="1:4">
      <c r="A3886" s="597" t="s">
        <v>20927</v>
      </c>
      <c r="B3886" s="597" t="s">
        <v>18421</v>
      </c>
      <c r="C3886" s="597" t="s">
        <v>16294</v>
      </c>
      <c r="D3886" s="597" t="s">
        <v>6382</v>
      </c>
    </row>
    <row r="3887" spans="1:4">
      <c r="A3887" s="597" t="s">
        <v>19460</v>
      </c>
      <c r="B3887" s="597" t="s">
        <v>18421</v>
      </c>
      <c r="C3887" s="597" t="s">
        <v>18436</v>
      </c>
      <c r="D3887" s="597" t="s">
        <v>18462</v>
      </c>
    </row>
    <row r="3888" spans="1:4">
      <c r="A3888" s="597" t="s">
        <v>153</v>
      </c>
      <c r="B3888" s="597" t="s">
        <v>3904</v>
      </c>
      <c r="C3888" s="597" t="s">
        <v>3994</v>
      </c>
      <c r="D3888" s="597" t="s">
        <v>15858</v>
      </c>
    </row>
    <row r="3889" spans="1:4">
      <c r="A3889" s="597" t="s">
        <v>20928</v>
      </c>
      <c r="B3889" s="597" t="s">
        <v>3904</v>
      </c>
      <c r="C3889" s="597" t="s">
        <v>3994</v>
      </c>
      <c r="D3889" s="597" t="s">
        <v>16342</v>
      </c>
    </row>
    <row r="3890" spans="1:4">
      <c r="A3890" s="597" t="s">
        <v>20406</v>
      </c>
      <c r="B3890" s="597" t="s">
        <v>3904</v>
      </c>
      <c r="C3890" s="597" t="s">
        <v>3994</v>
      </c>
      <c r="D3890" s="597" t="s">
        <v>16342</v>
      </c>
    </row>
    <row r="3891" spans="1:4">
      <c r="A3891" s="597" t="s">
        <v>20929</v>
      </c>
      <c r="B3891" s="597" t="s">
        <v>18421</v>
      </c>
      <c r="C3891" s="597" t="s">
        <v>16294</v>
      </c>
      <c r="D3891" s="597" t="s">
        <v>18457</v>
      </c>
    </row>
    <row r="3892" spans="1:4">
      <c r="A3892" s="597" t="s">
        <v>6842</v>
      </c>
      <c r="B3892" s="597" t="s">
        <v>18421</v>
      </c>
      <c r="C3892" s="597" t="s">
        <v>17013</v>
      </c>
      <c r="D3892" s="597" t="s">
        <v>18447</v>
      </c>
    </row>
    <row r="3893" spans="1:4">
      <c r="A3893" s="597" t="s">
        <v>18241</v>
      </c>
      <c r="B3893" s="597" t="s">
        <v>18421</v>
      </c>
      <c r="C3893" s="597" t="s">
        <v>18436</v>
      </c>
      <c r="D3893" s="597" t="s">
        <v>7708</v>
      </c>
    </row>
    <row r="3894" spans="1:4">
      <c r="A3894" s="597" t="s">
        <v>20930</v>
      </c>
      <c r="B3894" s="597" t="s">
        <v>18421</v>
      </c>
      <c r="C3894" s="597" t="s">
        <v>12016</v>
      </c>
      <c r="D3894" s="597" t="s">
        <v>10414</v>
      </c>
    </row>
    <row r="3895" spans="1:4">
      <c r="A3895" s="597" t="s">
        <v>20931</v>
      </c>
      <c r="B3895" s="597" t="s">
        <v>18421</v>
      </c>
      <c r="C3895" s="597" t="s">
        <v>18082</v>
      </c>
      <c r="D3895" s="597" t="s">
        <v>10414</v>
      </c>
    </row>
    <row r="3896" spans="1:4">
      <c r="A3896" s="597" t="s">
        <v>20932</v>
      </c>
      <c r="B3896" s="597" t="s">
        <v>18421</v>
      </c>
      <c r="C3896" s="597" t="s">
        <v>18436</v>
      </c>
      <c r="D3896" s="597" t="s">
        <v>3956</v>
      </c>
    </row>
    <row r="3897" spans="1:4">
      <c r="A3897" s="597" t="s">
        <v>12427</v>
      </c>
      <c r="B3897" s="597" t="s">
        <v>18421</v>
      </c>
      <c r="C3897" s="597" t="s">
        <v>18436</v>
      </c>
      <c r="D3897" s="597" t="s">
        <v>18462</v>
      </c>
    </row>
    <row r="3898" spans="1:4">
      <c r="A3898" s="597" t="s">
        <v>6221</v>
      </c>
      <c r="B3898" s="597" t="s">
        <v>18421</v>
      </c>
      <c r="C3898" s="597" t="s">
        <v>16294</v>
      </c>
      <c r="D3898" s="597" t="s">
        <v>13132</v>
      </c>
    </row>
    <row r="3899" spans="1:4">
      <c r="A3899" s="597" t="s">
        <v>9365</v>
      </c>
      <c r="B3899" s="597" t="s">
        <v>18421</v>
      </c>
      <c r="C3899" s="597" t="s">
        <v>18330</v>
      </c>
      <c r="D3899" s="597" t="s">
        <v>10414</v>
      </c>
    </row>
    <row r="3900" spans="1:4">
      <c r="A3900" s="597" t="s">
        <v>20933</v>
      </c>
      <c r="B3900" s="597" t="s">
        <v>18421</v>
      </c>
      <c r="C3900" s="597" t="s">
        <v>16294</v>
      </c>
      <c r="D3900" s="597" t="s">
        <v>10414</v>
      </c>
    </row>
    <row r="3901" spans="1:4">
      <c r="A3901" s="597" t="s">
        <v>20934</v>
      </c>
      <c r="B3901" s="597" t="s">
        <v>18421</v>
      </c>
      <c r="C3901" s="597" t="s">
        <v>18436</v>
      </c>
      <c r="D3901" s="597" t="s">
        <v>18725</v>
      </c>
    </row>
    <row r="3902" spans="1:4">
      <c r="A3902" s="597" t="s">
        <v>20935</v>
      </c>
      <c r="B3902" s="597" t="s">
        <v>18421</v>
      </c>
      <c r="C3902" s="597" t="s">
        <v>16294</v>
      </c>
      <c r="D3902" s="597" t="s">
        <v>10414</v>
      </c>
    </row>
    <row r="3903" spans="1:4">
      <c r="A3903" s="597" t="s">
        <v>20936</v>
      </c>
      <c r="B3903" s="597" t="s">
        <v>18421</v>
      </c>
      <c r="C3903" s="597" t="s">
        <v>3994</v>
      </c>
      <c r="D3903" s="597" t="s">
        <v>16342</v>
      </c>
    </row>
    <row r="3904" spans="1:4">
      <c r="A3904" s="597" t="s">
        <v>15863</v>
      </c>
      <c r="B3904" s="597" t="s">
        <v>18421</v>
      </c>
      <c r="C3904" s="597" t="s">
        <v>3994</v>
      </c>
      <c r="D3904" s="597" t="s">
        <v>10414</v>
      </c>
    </row>
    <row r="3905" spans="1:4">
      <c r="A3905" s="597" t="s">
        <v>15064</v>
      </c>
      <c r="B3905" s="597" t="s">
        <v>18421</v>
      </c>
      <c r="C3905" s="597" t="s">
        <v>11794</v>
      </c>
      <c r="D3905" s="597" t="s">
        <v>18434</v>
      </c>
    </row>
    <row r="3906" spans="1:4">
      <c r="A3906" s="597" t="s">
        <v>20938</v>
      </c>
      <c r="B3906" s="597" t="s">
        <v>18421</v>
      </c>
      <c r="C3906" s="597" t="s">
        <v>18436</v>
      </c>
      <c r="D3906" s="597" t="s">
        <v>3956</v>
      </c>
    </row>
    <row r="3907" spans="1:4">
      <c r="A3907" s="597" t="s">
        <v>8235</v>
      </c>
      <c r="B3907" s="597" t="s">
        <v>18421</v>
      </c>
      <c r="C3907" s="597" t="s">
        <v>18436</v>
      </c>
      <c r="D3907" s="597" t="s">
        <v>14531</v>
      </c>
    </row>
    <row r="3908" spans="1:4">
      <c r="A3908" s="597" t="s">
        <v>3888</v>
      </c>
      <c r="B3908" s="597" t="s">
        <v>18421</v>
      </c>
      <c r="C3908" s="597" t="s">
        <v>16294</v>
      </c>
      <c r="D3908" s="597" t="s">
        <v>13132</v>
      </c>
    </row>
    <row r="3909" spans="1:4">
      <c r="A3909" s="597" t="s">
        <v>20939</v>
      </c>
      <c r="B3909" s="597" t="s">
        <v>18421</v>
      </c>
      <c r="C3909" s="597" t="s">
        <v>9767</v>
      </c>
      <c r="D3909" s="597" t="s">
        <v>10414</v>
      </c>
    </row>
    <row r="3910" spans="1:4">
      <c r="A3910" s="597" t="s">
        <v>20773</v>
      </c>
      <c r="B3910" s="597" t="s">
        <v>18421</v>
      </c>
      <c r="C3910" s="597" t="s">
        <v>18426</v>
      </c>
      <c r="D3910" s="597" t="s">
        <v>16434</v>
      </c>
    </row>
    <row r="3911" spans="1:4">
      <c r="A3911" s="597" t="s">
        <v>16558</v>
      </c>
      <c r="B3911" s="597" t="s">
        <v>18421</v>
      </c>
      <c r="C3911" s="597" t="s">
        <v>16294</v>
      </c>
      <c r="D3911" s="597" t="s">
        <v>18457</v>
      </c>
    </row>
    <row r="3912" spans="1:4">
      <c r="A3912" s="597" t="s">
        <v>19589</v>
      </c>
      <c r="B3912" s="597" t="s">
        <v>18421</v>
      </c>
      <c r="C3912" s="597" t="s">
        <v>18330</v>
      </c>
      <c r="D3912" s="597" t="s">
        <v>17557</v>
      </c>
    </row>
    <row r="3913" spans="1:4">
      <c r="A3913" s="597" t="s">
        <v>20940</v>
      </c>
      <c r="B3913" s="597" t="s">
        <v>18421</v>
      </c>
      <c r="C3913" s="597" t="s">
        <v>18330</v>
      </c>
      <c r="D3913" s="597" t="s">
        <v>10414</v>
      </c>
    </row>
    <row r="3914" spans="1:4">
      <c r="A3914" s="597" t="s">
        <v>13081</v>
      </c>
      <c r="B3914" s="597" t="s">
        <v>3904</v>
      </c>
      <c r="C3914" s="597" t="s">
        <v>18330</v>
      </c>
      <c r="D3914" s="597" t="s">
        <v>2104</v>
      </c>
    </row>
    <row r="3915" spans="1:4">
      <c r="A3915" s="597" t="s">
        <v>20941</v>
      </c>
      <c r="B3915" s="597" t="s">
        <v>18421</v>
      </c>
      <c r="C3915" s="597" t="s">
        <v>16294</v>
      </c>
      <c r="D3915" s="597" t="s">
        <v>4498</v>
      </c>
    </row>
    <row r="3916" spans="1:4">
      <c r="A3916" s="597" t="s">
        <v>17650</v>
      </c>
      <c r="B3916" s="597" t="s">
        <v>18421</v>
      </c>
      <c r="C3916" s="597" t="s">
        <v>9767</v>
      </c>
      <c r="D3916" s="597" t="s">
        <v>12866</v>
      </c>
    </row>
    <row r="3917" spans="1:4">
      <c r="A3917" s="597" t="s">
        <v>20942</v>
      </c>
      <c r="B3917" s="597" t="s">
        <v>18421</v>
      </c>
      <c r="C3917" s="597" t="s">
        <v>18436</v>
      </c>
      <c r="D3917" s="597" t="s">
        <v>3956</v>
      </c>
    </row>
    <row r="3918" spans="1:4">
      <c r="A3918" s="597" t="s">
        <v>16298</v>
      </c>
      <c r="B3918" s="597" t="s">
        <v>18421</v>
      </c>
      <c r="C3918" s="597" t="s">
        <v>18436</v>
      </c>
      <c r="D3918" s="597" t="s">
        <v>14531</v>
      </c>
    </row>
    <row r="3919" spans="1:4">
      <c r="A3919" s="597" t="s">
        <v>20943</v>
      </c>
      <c r="B3919" s="597" t="s">
        <v>18421</v>
      </c>
      <c r="C3919" s="597" t="s">
        <v>18436</v>
      </c>
      <c r="D3919" s="597" t="s">
        <v>3956</v>
      </c>
    </row>
    <row r="3920" spans="1:4">
      <c r="A3920" s="597" t="s">
        <v>13903</v>
      </c>
      <c r="B3920" s="597" t="s">
        <v>18421</v>
      </c>
      <c r="C3920" s="597" t="s">
        <v>18330</v>
      </c>
      <c r="D3920" s="597" t="s">
        <v>10414</v>
      </c>
    </row>
    <row r="3921" spans="1:4">
      <c r="A3921" s="597" t="s">
        <v>7189</v>
      </c>
      <c r="B3921" s="597" t="s">
        <v>18421</v>
      </c>
      <c r="C3921" s="597" t="s">
        <v>18436</v>
      </c>
      <c r="D3921" s="597" t="s">
        <v>18462</v>
      </c>
    </row>
    <row r="3922" spans="1:4">
      <c r="A3922" s="597" t="s">
        <v>20944</v>
      </c>
      <c r="B3922" s="597" t="s">
        <v>18421</v>
      </c>
      <c r="C3922" s="597" t="s">
        <v>16294</v>
      </c>
      <c r="D3922" s="597" t="s">
        <v>6387</v>
      </c>
    </row>
    <row r="3923" spans="1:4">
      <c r="A3923" s="597" t="s">
        <v>1891</v>
      </c>
      <c r="B3923" s="597" t="s">
        <v>18421</v>
      </c>
      <c r="C3923" s="597" t="s">
        <v>16294</v>
      </c>
      <c r="D3923" s="597" t="s">
        <v>10414</v>
      </c>
    </row>
    <row r="3924" spans="1:4">
      <c r="A3924" s="597" t="s">
        <v>20945</v>
      </c>
      <c r="B3924" s="597" t="s">
        <v>18421</v>
      </c>
      <c r="C3924" s="597" t="s">
        <v>9767</v>
      </c>
      <c r="D3924" s="597" t="s">
        <v>18439</v>
      </c>
    </row>
    <row r="3925" spans="1:4">
      <c r="A3925" s="597" t="s">
        <v>20946</v>
      </c>
      <c r="B3925" s="597" t="s">
        <v>18421</v>
      </c>
      <c r="C3925" s="597" t="s">
        <v>9767</v>
      </c>
      <c r="D3925" s="597" t="s">
        <v>12662</v>
      </c>
    </row>
    <row r="3926" spans="1:4">
      <c r="A3926" s="597" t="s">
        <v>11277</v>
      </c>
      <c r="B3926" s="597" t="s">
        <v>18421</v>
      </c>
      <c r="C3926" s="597" t="s">
        <v>3994</v>
      </c>
      <c r="D3926" s="597" t="s">
        <v>16342</v>
      </c>
    </row>
    <row r="3927" spans="1:4">
      <c r="A3927" s="597" t="s">
        <v>86</v>
      </c>
      <c r="B3927" s="597" t="s">
        <v>18421</v>
      </c>
      <c r="C3927" s="597" t="s">
        <v>18330</v>
      </c>
      <c r="D3927" s="597" t="s">
        <v>17557</v>
      </c>
    </row>
    <row r="3928" spans="1:4">
      <c r="A3928" s="597" t="s">
        <v>20947</v>
      </c>
      <c r="B3928" s="597" t="s">
        <v>18421</v>
      </c>
      <c r="C3928" s="597" t="s">
        <v>18436</v>
      </c>
      <c r="D3928" s="597" t="s">
        <v>3956</v>
      </c>
    </row>
    <row r="3929" spans="1:4">
      <c r="A3929" s="597" t="s">
        <v>2004</v>
      </c>
      <c r="B3929" s="597" t="s">
        <v>18421</v>
      </c>
      <c r="C3929" s="597" t="s">
        <v>16294</v>
      </c>
      <c r="D3929" s="597" t="s">
        <v>4498</v>
      </c>
    </row>
    <row r="3930" spans="1:4">
      <c r="A3930" s="597" t="s">
        <v>20948</v>
      </c>
      <c r="B3930" s="597" t="s">
        <v>18421</v>
      </c>
      <c r="C3930" s="597" t="s">
        <v>3994</v>
      </c>
      <c r="D3930" s="597" t="s">
        <v>18538</v>
      </c>
    </row>
    <row r="3931" spans="1:4">
      <c r="A3931" s="597" t="s">
        <v>20812</v>
      </c>
      <c r="B3931" s="597" t="s">
        <v>3904</v>
      </c>
      <c r="C3931" s="597" t="s">
        <v>18330</v>
      </c>
      <c r="D3931" s="597" t="s">
        <v>2104</v>
      </c>
    </row>
    <row r="3932" spans="1:4">
      <c r="A3932" s="597" t="s">
        <v>20949</v>
      </c>
      <c r="B3932" s="597" t="s">
        <v>18421</v>
      </c>
      <c r="C3932" s="597" t="s">
        <v>9767</v>
      </c>
      <c r="D3932" s="597" t="s">
        <v>15267</v>
      </c>
    </row>
    <row r="3933" spans="1:4">
      <c r="A3933" s="597" t="s">
        <v>2367</v>
      </c>
      <c r="B3933" s="597" t="s">
        <v>18421</v>
      </c>
      <c r="C3933" s="597" t="s">
        <v>9767</v>
      </c>
      <c r="D3933" s="597" t="s">
        <v>12662</v>
      </c>
    </row>
    <row r="3934" spans="1:4">
      <c r="A3934" s="597" t="s">
        <v>16679</v>
      </c>
      <c r="B3934" s="597" t="s">
        <v>18421</v>
      </c>
      <c r="C3934" s="597" t="s">
        <v>17013</v>
      </c>
      <c r="D3934" s="597" t="s">
        <v>18447</v>
      </c>
    </row>
    <row r="3935" spans="1:4">
      <c r="A3935" s="597" t="s">
        <v>504</v>
      </c>
      <c r="B3935" s="597" t="s">
        <v>3904</v>
      </c>
      <c r="C3935" s="597" t="s">
        <v>18330</v>
      </c>
      <c r="D3935" s="597" t="s">
        <v>2104</v>
      </c>
    </row>
    <row r="3936" spans="1:4">
      <c r="A3936" s="597" t="s">
        <v>20950</v>
      </c>
      <c r="B3936" s="597" t="s">
        <v>18421</v>
      </c>
      <c r="C3936" s="597" t="s">
        <v>16294</v>
      </c>
      <c r="D3936" s="597" t="s">
        <v>13132</v>
      </c>
    </row>
    <row r="3937" spans="1:4">
      <c r="A3937" s="597" t="s">
        <v>20951</v>
      </c>
      <c r="B3937" s="597" t="s">
        <v>3904</v>
      </c>
      <c r="C3937" s="597" t="s">
        <v>18330</v>
      </c>
      <c r="D3937" s="597" t="s">
        <v>2104</v>
      </c>
    </row>
    <row r="3938" spans="1:4">
      <c r="A3938" s="597" t="s">
        <v>5503</v>
      </c>
      <c r="B3938" s="597" t="s">
        <v>3904</v>
      </c>
      <c r="C3938" s="597" t="s">
        <v>18330</v>
      </c>
      <c r="D3938" s="597" t="s">
        <v>2104</v>
      </c>
    </row>
    <row r="3939" spans="1:4">
      <c r="A3939" s="597" t="s">
        <v>20952</v>
      </c>
      <c r="B3939" s="597" t="s">
        <v>18421</v>
      </c>
      <c r="C3939" s="597" t="s">
        <v>16294</v>
      </c>
      <c r="D3939" s="597" t="s">
        <v>4498</v>
      </c>
    </row>
    <row r="3940" spans="1:4">
      <c r="A3940" s="597" t="s">
        <v>20953</v>
      </c>
      <c r="B3940" s="597" t="s">
        <v>18421</v>
      </c>
      <c r="C3940" s="597" t="s">
        <v>12016</v>
      </c>
      <c r="D3940" s="597" t="s">
        <v>16776</v>
      </c>
    </row>
    <row r="3941" spans="1:4">
      <c r="A3941" s="597" t="s">
        <v>20954</v>
      </c>
      <c r="B3941" s="597" t="s">
        <v>18421</v>
      </c>
      <c r="C3941" s="597" t="s">
        <v>16294</v>
      </c>
      <c r="D3941" s="597" t="s">
        <v>13132</v>
      </c>
    </row>
    <row r="3942" spans="1:4">
      <c r="A3942" s="597" t="s">
        <v>20955</v>
      </c>
      <c r="B3942" s="597" t="s">
        <v>3904</v>
      </c>
      <c r="C3942" s="597" t="s">
        <v>18330</v>
      </c>
      <c r="D3942" s="597" t="s">
        <v>2104</v>
      </c>
    </row>
    <row r="3943" spans="1:4">
      <c r="A3943" s="597" t="s">
        <v>7146</v>
      </c>
      <c r="B3943" s="597" t="s">
        <v>18421</v>
      </c>
      <c r="C3943" s="597" t="s">
        <v>17013</v>
      </c>
      <c r="D3943" s="597" t="s">
        <v>10414</v>
      </c>
    </row>
    <row r="3944" spans="1:4">
      <c r="A3944" s="597" t="s">
        <v>20956</v>
      </c>
      <c r="B3944" s="597" t="s">
        <v>18421</v>
      </c>
      <c r="C3944" s="597" t="s">
        <v>9767</v>
      </c>
      <c r="D3944" s="597" t="s">
        <v>18439</v>
      </c>
    </row>
    <row r="3945" spans="1:4">
      <c r="A3945" s="597" t="s">
        <v>7591</v>
      </c>
      <c r="B3945" s="597" t="s">
        <v>18421</v>
      </c>
      <c r="C3945" s="597" t="s">
        <v>16294</v>
      </c>
      <c r="D3945" s="597" t="s">
        <v>6382</v>
      </c>
    </row>
    <row r="3946" spans="1:4">
      <c r="A3946" s="597" t="s">
        <v>20957</v>
      </c>
      <c r="B3946" s="597" t="s">
        <v>18421</v>
      </c>
      <c r="C3946" s="597" t="s">
        <v>18330</v>
      </c>
      <c r="D3946" s="597" t="s">
        <v>2104</v>
      </c>
    </row>
    <row r="3947" spans="1:4">
      <c r="A3947" s="597" t="s">
        <v>20958</v>
      </c>
      <c r="B3947" s="597" t="s">
        <v>18421</v>
      </c>
      <c r="C3947" s="597" t="s">
        <v>18330</v>
      </c>
      <c r="D3947" s="597" t="s">
        <v>18450</v>
      </c>
    </row>
    <row r="3948" spans="1:4">
      <c r="A3948" s="597" t="s">
        <v>20960</v>
      </c>
      <c r="B3948" s="597" t="s">
        <v>18421</v>
      </c>
      <c r="C3948" s="597" t="s">
        <v>18426</v>
      </c>
      <c r="D3948" s="597" t="s">
        <v>16434</v>
      </c>
    </row>
    <row r="3949" spans="1:4">
      <c r="A3949" s="597" t="s">
        <v>12254</v>
      </c>
      <c r="B3949" s="597" t="s">
        <v>3904</v>
      </c>
      <c r="C3949" s="597" t="s">
        <v>18330</v>
      </c>
      <c r="D3949" s="597" t="s">
        <v>2104</v>
      </c>
    </row>
    <row r="3950" spans="1:4">
      <c r="A3950" s="597" t="s">
        <v>5981</v>
      </c>
      <c r="B3950" s="597" t="s">
        <v>18421</v>
      </c>
      <c r="C3950" s="597" t="s">
        <v>16294</v>
      </c>
      <c r="D3950" s="597" t="s">
        <v>13132</v>
      </c>
    </row>
    <row r="3951" spans="1:4">
      <c r="A3951" s="597" t="s">
        <v>20267</v>
      </c>
      <c r="B3951" s="597" t="s">
        <v>18421</v>
      </c>
      <c r="C3951" s="597" t="s">
        <v>16294</v>
      </c>
      <c r="D3951" s="597" t="s">
        <v>4702</v>
      </c>
    </row>
    <row r="3952" spans="1:4">
      <c r="A3952" s="597" t="s">
        <v>15155</v>
      </c>
      <c r="B3952" s="597" t="s">
        <v>18421</v>
      </c>
      <c r="C3952" s="597" t="s">
        <v>18426</v>
      </c>
      <c r="D3952" s="597" t="s">
        <v>16434</v>
      </c>
    </row>
    <row r="3953" spans="1:4">
      <c r="A3953" s="597" t="s">
        <v>5145</v>
      </c>
      <c r="B3953" s="597" t="s">
        <v>18421</v>
      </c>
      <c r="C3953" s="597" t="s">
        <v>18436</v>
      </c>
      <c r="D3953" s="597" t="s">
        <v>3956</v>
      </c>
    </row>
    <row r="3954" spans="1:4">
      <c r="A3954" s="597" t="s">
        <v>20961</v>
      </c>
      <c r="B3954" s="597" t="s">
        <v>3904</v>
      </c>
      <c r="C3954" s="597" t="s">
        <v>18330</v>
      </c>
      <c r="D3954" s="597" t="s">
        <v>2104</v>
      </c>
    </row>
    <row r="3955" spans="1:4">
      <c r="A3955" s="597" t="s">
        <v>20731</v>
      </c>
      <c r="B3955" s="597" t="s">
        <v>18421</v>
      </c>
      <c r="C3955" s="597" t="s">
        <v>18330</v>
      </c>
      <c r="D3955" s="597" t="s">
        <v>17557</v>
      </c>
    </row>
    <row r="3956" spans="1:4">
      <c r="A3956" s="597" t="s">
        <v>18907</v>
      </c>
      <c r="B3956" s="597" t="s">
        <v>18421</v>
      </c>
      <c r="C3956" s="597" t="s">
        <v>9767</v>
      </c>
      <c r="D3956" s="597" t="s">
        <v>12662</v>
      </c>
    </row>
    <row r="3957" spans="1:4">
      <c r="A3957" s="597" t="s">
        <v>4543</v>
      </c>
      <c r="B3957" s="597" t="s">
        <v>18421</v>
      </c>
      <c r="C3957" s="597" t="s">
        <v>16294</v>
      </c>
      <c r="D3957" s="597" t="s">
        <v>18433</v>
      </c>
    </row>
    <row r="3958" spans="1:4">
      <c r="A3958" s="597" t="s">
        <v>20962</v>
      </c>
      <c r="B3958" s="597" t="s">
        <v>18421</v>
      </c>
      <c r="C3958" s="597" t="s">
        <v>18426</v>
      </c>
      <c r="D3958" s="597" t="s">
        <v>16434</v>
      </c>
    </row>
    <row r="3959" spans="1:4">
      <c r="A3959" s="597" t="s">
        <v>7522</v>
      </c>
      <c r="B3959" s="597" t="s">
        <v>18421</v>
      </c>
      <c r="C3959" s="597" t="s">
        <v>18426</v>
      </c>
      <c r="D3959" s="597" t="s">
        <v>10414</v>
      </c>
    </row>
    <row r="3960" spans="1:4">
      <c r="A3960" s="597" t="s">
        <v>20963</v>
      </c>
      <c r="B3960" s="597" t="s">
        <v>18421</v>
      </c>
      <c r="C3960" s="597" t="s">
        <v>9767</v>
      </c>
      <c r="D3960" s="597" t="s">
        <v>15267</v>
      </c>
    </row>
    <row r="3961" spans="1:4">
      <c r="A3961" s="597" t="s">
        <v>18647</v>
      </c>
      <c r="B3961" s="597" t="s">
        <v>3904</v>
      </c>
      <c r="C3961" s="597" t="s">
        <v>18330</v>
      </c>
      <c r="D3961" s="597" t="s">
        <v>2104</v>
      </c>
    </row>
    <row r="3962" spans="1:4">
      <c r="A3962" s="597" t="s">
        <v>15951</v>
      </c>
      <c r="B3962" s="597" t="s">
        <v>18421</v>
      </c>
      <c r="C3962" s="597" t="s">
        <v>16294</v>
      </c>
      <c r="D3962" s="597" t="s">
        <v>18457</v>
      </c>
    </row>
    <row r="3963" spans="1:4">
      <c r="A3963" s="597" t="s">
        <v>19637</v>
      </c>
      <c r="B3963" s="597" t="s">
        <v>18421</v>
      </c>
      <c r="C3963" s="597" t="s">
        <v>18423</v>
      </c>
      <c r="D3963" s="597" t="s">
        <v>18136</v>
      </c>
    </row>
    <row r="3964" spans="1:4">
      <c r="A3964" s="597" t="s">
        <v>17374</v>
      </c>
      <c r="B3964" s="597" t="s">
        <v>18421</v>
      </c>
      <c r="C3964" s="597" t="s">
        <v>9767</v>
      </c>
      <c r="D3964" s="597" t="s">
        <v>10414</v>
      </c>
    </row>
    <row r="3965" spans="1:4">
      <c r="A3965" s="597" t="s">
        <v>6372</v>
      </c>
      <c r="B3965" s="597" t="s">
        <v>18421</v>
      </c>
      <c r="C3965" s="597" t="s">
        <v>16294</v>
      </c>
      <c r="D3965" s="597" t="s">
        <v>18433</v>
      </c>
    </row>
    <row r="3966" spans="1:4">
      <c r="A3966" s="597" t="s">
        <v>20964</v>
      </c>
      <c r="B3966" s="597" t="s">
        <v>18421</v>
      </c>
      <c r="C3966" s="597" t="s">
        <v>16294</v>
      </c>
      <c r="D3966" s="597" t="s">
        <v>13132</v>
      </c>
    </row>
    <row r="3967" spans="1:4">
      <c r="A3967" s="597" t="s">
        <v>20965</v>
      </c>
      <c r="B3967" s="597" t="s">
        <v>18421</v>
      </c>
      <c r="C3967" s="597" t="s">
        <v>8086</v>
      </c>
      <c r="D3967" s="597" t="s">
        <v>9618</v>
      </c>
    </row>
    <row r="3968" spans="1:4">
      <c r="A3968" s="597" t="s">
        <v>15609</v>
      </c>
      <c r="B3968" s="597" t="s">
        <v>3904</v>
      </c>
      <c r="C3968" s="597" t="s">
        <v>18330</v>
      </c>
      <c r="D3968" s="597" t="s">
        <v>2104</v>
      </c>
    </row>
    <row r="3969" spans="1:4">
      <c r="A3969" s="597" t="s">
        <v>20966</v>
      </c>
      <c r="B3969" s="597" t="s">
        <v>18421</v>
      </c>
      <c r="C3969" s="597" t="s">
        <v>16294</v>
      </c>
      <c r="D3969" s="597" t="s">
        <v>6382</v>
      </c>
    </row>
    <row r="3970" spans="1:4">
      <c r="A3970" s="597" t="s">
        <v>20968</v>
      </c>
      <c r="B3970" s="597" t="s">
        <v>18421</v>
      </c>
      <c r="C3970" s="597" t="s">
        <v>16294</v>
      </c>
      <c r="D3970" s="597" t="s">
        <v>18457</v>
      </c>
    </row>
    <row r="3971" spans="1:4">
      <c r="A3971" s="597" t="s">
        <v>20969</v>
      </c>
      <c r="B3971" s="597" t="s">
        <v>18421</v>
      </c>
      <c r="C3971" s="597" t="s">
        <v>17013</v>
      </c>
      <c r="D3971" s="597" t="s">
        <v>18447</v>
      </c>
    </row>
    <row r="3972" spans="1:4">
      <c r="A3972" s="597" t="s">
        <v>4185</v>
      </c>
      <c r="B3972" s="597" t="s">
        <v>18421</v>
      </c>
      <c r="C3972" s="597" t="s">
        <v>16294</v>
      </c>
      <c r="D3972" s="597" t="s">
        <v>4498</v>
      </c>
    </row>
    <row r="3973" spans="1:4">
      <c r="A3973" s="597" t="s">
        <v>18983</v>
      </c>
      <c r="B3973" s="597" t="s">
        <v>18421</v>
      </c>
      <c r="C3973" s="597" t="s">
        <v>9767</v>
      </c>
      <c r="D3973" s="597" t="s">
        <v>15267</v>
      </c>
    </row>
    <row r="3974" spans="1:4">
      <c r="A3974" s="597" t="s">
        <v>20970</v>
      </c>
      <c r="B3974" s="597" t="s">
        <v>18421</v>
      </c>
      <c r="C3974" s="597" t="s">
        <v>3994</v>
      </c>
      <c r="D3974" s="597" t="s">
        <v>19852</v>
      </c>
    </row>
    <row r="3975" spans="1:4">
      <c r="A3975" s="597" t="s">
        <v>7727</v>
      </c>
      <c r="B3975" s="597" t="s">
        <v>18421</v>
      </c>
      <c r="C3975" s="597" t="s">
        <v>12016</v>
      </c>
      <c r="D3975" s="597" t="s">
        <v>16776</v>
      </c>
    </row>
    <row r="3976" spans="1:4">
      <c r="A3976" s="597" t="s">
        <v>20971</v>
      </c>
      <c r="B3976" s="597" t="s">
        <v>18421</v>
      </c>
      <c r="C3976" s="597" t="s">
        <v>18330</v>
      </c>
      <c r="D3976" s="597" t="s">
        <v>10414</v>
      </c>
    </row>
    <row r="3977" spans="1:4">
      <c r="A3977" s="597" t="s">
        <v>18641</v>
      </c>
      <c r="B3977" s="597" t="s">
        <v>18421</v>
      </c>
      <c r="C3977" s="597" t="s">
        <v>16294</v>
      </c>
      <c r="D3977" s="597" t="s">
        <v>4498</v>
      </c>
    </row>
    <row r="3978" spans="1:4">
      <c r="A3978" s="597" t="s">
        <v>8321</v>
      </c>
      <c r="B3978" s="597" t="s">
        <v>3904</v>
      </c>
      <c r="C3978" s="597" t="s">
        <v>18330</v>
      </c>
      <c r="D3978" s="597" t="s">
        <v>2104</v>
      </c>
    </row>
    <row r="3979" spans="1:4">
      <c r="A3979" s="597" t="s">
        <v>20972</v>
      </c>
      <c r="B3979" s="597" t="s">
        <v>18421</v>
      </c>
      <c r="C3979" s="597" t="s">
        <v>16294</v>
      </c>
      <c r="D3979" s="597" t="s">
        <v>6387</v>
      </c>
    </row>
    <row r="3980" spans="1:4">
      <c r="A3980" s="597" t="s">
        <v>17959</v>
      </c>
      <c r="B3980" s="597" t="s">
        <v>18421</v>
      </c>
      <c r="C3980" s="597" t="s">
        <v>18426</v>
      </c>
      <c r="D3980" s="597" t="s">
        <v>12763</v>
      </c>
    </row>
    <row r="3981" spans="1:4">
      <c r="A3981" s="597" t="s">
        <v>14342</v>
      </c>
      <c r="B3981" s="597" t="s">
        <v>18421</v>
      </c>
      <c r="C3981" s="597" t="s">
        <v>16294</v>
      </c>
      <c r="D3981" s="597" t="s">
        <v>6387</v>
      </c>
    </row>
    <row r="3982" spans="1:4">
      <c r="A3982" s="597" t="s">
        <v>20973</v>
      </c>
      <c r="B3982" s="597" t="s">
        <v>18421</v>
      </c>
      <c r="C3982" s="597" t="s">
        <v>9767</v>
      </c>
      <c r="D3982" s="597" t="s">
        <v>10414</v>
      </c>
    </row>
    <row r="3983" spans="1:4">
      <c r="A3983" s="597" t="s">
        <v>20974</v>
      </c>
      <c r="B3983" s="597" t="s">
        <v>18421</v>
      </c>
      <c r="C3983" s="597" t="s">
        <v>3994</v>
      </c>
      <c r="D3983" s="597" t="s">
        <v>19852</v>
      </c>
    </row>
    <row r="3984" spans="1:4">
      <c r="A3984" s="597" t="s">
        <v>20976</v>
      </c>
      <c r="B3984" s="597" t="s">
        <v>18421</v>
      </c>
      <c r="C3984" s="597" t="s">
        <v>16294</v>
      </c>
      <c r="D3984" s="597" t="s">
        <v>4498</v>
      </c>
    </row>
    <row r="3985" spans="1:4">
      <c r="A3985" s="597" t="s">
        <v>10301</v>
      </c>
      <c r="B3985" s="597" t="s">
        <v>18421</v>
      </c>
      <c r="C3985" s="597" t="s">
        <v>3994</v>
      </c>
      <c r="D3985" s="597" t="s">
        <v>19852</v>
      </c>
    </row>
    <row r="3986" spans="1:4">
      <c r="A3986" s="597" t="s">
        <v>7205</v>
      </c>
      <c r="B3986" s="597" t="s">
        <v>18421</v>
      </c>
      <c r="C3986" s="597" t="s">
        <v>16294</v>
      </c>
      <c r="D3986" s="597" t="s">
        <v>6382</v>
      </c>
    </row>
    <row r="3987" spans="1:4">
      <c r="A3987" s="597" t="s">
        <v>20977</v>
      </c>
      <c r="B3987" s="597" t="s">
        <v>18421</v>
      </c>
      <c r="C3987" s="597" t="s">
        <v>16294</v>
      </c>
      <c r="D3987" s="597" t="s">
        <v>18433</v>
      </c>
    </row>
    <row r="3988" spans="1:4">
      <c r="A3988" s="597" t="s">
        <v>20978</v>
      </c>
      <c r="B3988" s="597" t="s">
        <v>18421</v>
      </c>
      <c r="C3988" s="597" t="s">
        <v>16294</v>
      </c>
      <c r="D3988" s="597" t="s">
        <v>6382</v>
      </c>
    </row>
    <row r="3989" spans="1:4">
      <c r="A3989" s="597" t="s">
        <v>20979</v>
      </c>
      <c r="B3989" s="597" t="s">
        <v>18421</v>
      </c>
      <c r="C3989" s="597" t="s">
        <v>16294</v>
      </c>
      <c r="D3989" s="597" t="s">
        <v>10414</v>
      </c>
    </row>
    <row r="3990" spans="1:4">
      <c r="A3990" s="597" t="s">
        <v>3553</v>
      </c>
      <c r="B3990" s="597" t="s">
        <v>18421</v>
      </c>
      <c r="C3990" s="597" t="s">
        <v>16294</v>
      </c>
      <c r="D3990" s="597" t="s">
        <v>13132</v>
      </c>
    </row>
    <row r="3991" spans="1:4">
      <c r="A3991" s="597" t="s">
        <v>8419</v>
      </c>
      <c r="B3991" s="597" t="s">
        <v>18421</v>
      </c>
      <c r="C3991" s="597" t="s">
        <v>9767</v>
      </c>
      <c r="D3991" s="597" t="s">
        <v>15267</v>
      </c>
    </row>
    <row r="3992" spans="1:4">
      <c r="A3992" s="597" t="s">
        <v>4071</v>
      </c>
      <c r="B3992" s="597" t="s">
        <v>18421</v>
      </c>
      <c r="C3992" s="597" t="s">
        <v>3994</v>
      </c>
      <c r="D3992" s="597" t="s">
        <v>19852</v>
      </c>
    </row>
    <row r="3993" spans="1:4">
      <c r="A3993" s="597" t="s">
        <v>20980</v>
      </c>
      <c r="B3993" s="597" t="s">
        <v>18421</v>
      </c>
      <c r="C3993" s="597" t="s">
        <v>18330</v>
      </c>
      <c r="D3993" s="597" t="s">
        <v>18450</v>
      </c>
    </row>
    <row r="3994" spans="1:4">
      <c r="A3994" s="597" t="s">
        <v>15312</v>
      </c>
      <c r="B3994" s="597" t="s">
        <v>18421</v>
      </c>
      <c r="C3994" s="597" t="s">
        <v>18330</v>
      </c>
      <c r="D3994" s="597" t="s">
        <v>2104</v>
      </c>
    </row>
    <row r="3995" spans="1:4">
      <c r="A3995" s="597" t="s">
        <v>20981</v>
      </c>
      <c r="B3995" s="597" t="s">
        <v>18421</v>
      </c>
      <c r="C3995" s="597" t="s">
        <v>18436</v>
      </c>
      <c r="D3995" s="597" t="s">
        <v>3956</v>
      </c>
    </row>
    <row r="3996" spans="1:4">
      <c r="A3996" s="597" t="s">
        <v>20982</v>
      </c>
      <c r="B3996" s="597" t="s">
        <v>18421</v>
      </c>
      <c r="C3996" s="597" t="s">
        <v>18330</v>
      </c>
      <c r="D3996" s="597" t="s">
        <v>2104</v>
      </c>
    </row>
    <row r="3997" spans="1:4">
      <c r="A3997" s="597" t="s">
        <v>20984</v>
      </c>
      <c r="B3997" s="597" t="s">
        <v>18421</v>
      </c>
      <c r="C3997" s="597" t="s">
        <v>16294</v>
      </c>
      <c r="D3997" s="597" t="s">
        <v>13132</v>
      </c>
    </row>
    <row r="3998" spans="1:4">
      <c r="A3998" s="597" t="s">
        <v>9701</v>
      </c>
      <c r="B3998" s="597" t="s">
        <v>18421</v>
      </c>
      <c r="C3998" s="597" t="s">
        <v>9767</v>
      </c>
      <c r="D3998" s="597" t="s">
        <v>10414</v>
      </c>
    </row>
    <row r="3999" spans="1:4">
      <c r="A3999" s="597" t="s">
        <v>12334</v>
      </c>
      <c r="B3999" s="597" t="s">
        <v>18421</v>
      </c>
      <c r="C3999" s="597" t="s">
        <v>9767</v>
      </c>
      <c r="D3999" s="597" t="s">
        <v>15267</v>
      </c>
    </row>
    <row r="4000" spans="1:4">
      <c r="A4000" s="597" t="s">
        <v>2427</v>
      </c>
      <c r="B4000" s="597" t="s">
        <v>18421</v>
      </c>
      <c r="C4000" s="597" t="s">
        <v>3994</v>
      </c>
      <c r="D4000" s="597" t="s">
        <v>15858</v>
      </c>
    </row>
    <row r="4001" spans="1:4">
      <c r="A4001" s="597" t="s">
        <v>20985</v>
      </c>
      <c r="B4001" s="597" t="s">
        <v>18421</v>
      </c>
      <c r="C4001" s="597" t="s">
        <v>16294</v>
      </c>
      <c r="D4001" s="597" t="s">
        <v>18433</v>
      </c>
    </row>
    <row r="4002" spans="1:4">
      <c r="A4002" s="597" t="s">
        <v>20986</v>
      </c>
      <c r="B4002" s="597" t="s">
        <v>18421</v>
      </c>
      <c r="C4002" s="597" t="s">
        <v>16294</v>
      </c>
      <c r="D4002" s="597" t="s">
        <v>18433</v>
      </c>
    </row>
    <row r="4003" spans="1:4">
      <c r="A4003" s="597" t="s">
        <v>20987</v>
      </c>
      <c r="B4003" s="597" t="s">
        <v>18421</v>
      </c>
      <c r="C4003" s="597" t="s">
        <v>9767</v>
      </c>
      <c r="D4003" s="597" t="s">
        <v>12662</v>
      </c>
    </row>
    <row r="4004" spans="1:4">
      <c r="A4004" s="597" t="s">
        <v>20988</v>
      </c>
      <c r="B4004" s="597" t="s">
        <v>18421</v>
      </c>
      <c r="C4004" s="597" t="s">
        <v>18436</v>
      </c>
      <c r="D4004" s="597" t="s">
        <v>18462</v>
      </c>
    </row>
    <row r="4005" spans="1:4">
      <c r="A4005" s="597" t="s">
        <v>20989</v>
      </c>
      <c r="B4005" s="597" t="s">
        <v>18421</v>
      </c>
      <c r="C4005" s="597" t="s">
        <v>18436</v>
      </c>
      <c r="D4005" s="597" t="s">
        <v>18490</v>
      </c>
    </row>
    <row r="4006" spans="1:4">
      <c r="A4006" s="597" t="s">
        <v>16883</v>
      </c>
      <c r="B4006" s="597" t="s">
        <v>18421</v>
      </c>
      <c r="C4006" s="597" t="s">
        <v>16294</v>
      </c>
      <c r="D4006" s="597" t="s">
        <v>13132</v>
      </c>
    </row>
    <row r="4007" spans="1:4">
      <c r="A4007" s="597" t="s">
        <v>538</v>
      </c>
      <c r="B4007" s="597" t="s">
        <v>18421</v>
      </c>
      <c r="C4007" s="597" t="s">
        <v>8086</v>
      </c>
      <c r="D4007" s="597" t="s">
        <v>18535</v>
      </c>
    </row>
    <row r="4008" spans="1:4">
      <c r="A4008" s="597" t="s">
        <v>20990</v>
      </c>
      <c r="B4008" s="597" t="s">
        <v>18421</v>
      </c>
      <c r="C4008" s="597" t="s">
        <v>8086</v>
      </c>
      <c r="D4008" s="597" t="s">
        <v>9618</v>
      </c>
    </row>
    <row r="4009" spans="1:4">
      <c r="A4009" s="597" t="s">
        <v>15398</v>
      </c>
      <c r="B4009" s="597" t="s">
        <v>18421</v>
      </c>
      <c r="C4009" s="597" t="s">
        <v>18330</v>
      </c>
      <c r="D4009" s="597" t="s">
        <v>10414</v>
      </c>
    </row>
    <row r="4010" spans="1:4">
      <c r="A4010" s="597" t="s">
        <v>20991</v>
      </c>
      <c r="B4010" s="597" t="s">
        <v>18421</v>
      </c>
      <c r="C4010" s="597" t="s">
        <v>18330</v>
      </c>
      <c r="D4010" s="597" t="s">
        <v>18450</v>
      </c>
    </row>
    <row r="4011" spans="1:4">
      <c r="A4011" s="597" t="s">
        <v>20992</v>
      </c>
      <c r="B4011" s="597" t="s">
        <v>18421</v>
      </c>
      <c r="C4011" s="597" t="s">
        <v>16294</v>
      </c>
      <c r="D4011" s="597" t="s">
        <v>18433</v>
      </c>
    </row>
    <row r="4012" spans="1:4">
      <c r="A4012" s="597" t="s">
        <v>2816</v>
      </c>
      <c r="B4012" s="597" t="s">
        <v>18421</v>
      </c>
      <c r="C4012" s="597" t="s">
        <v>18426</v>
      </c>
      <c r="D4012" s="597" t="s">
        <v>16434</v>
      </c>
    </row>
    <row r="4013" spans="1:4">
      <c r="A4013" s="597" t="s">
        <v>9101</v>
      </c>
      <c r="B4013" s="597" t="s">
        <v>18421</v>
      </c>
      <c r="C4013" s="597" t="s">
        <v>9767</v>
      </c>
      <c r="D4013" s="597" t="s">
        <v>10414</v>
      </c>
    </row>
    <row r="4014" spans="1:4">
      <c r="A4014" s="597" t="s">
        <v>19616</v>
      </c>
      <c r="B4014" s="597" t="s">
        <v>18421</v>
      </c>
      <c r="C4014" s="597" t="s">
        <v>9767</v>
      </c>
      <c r="D4014" s="597" t="s">
        <v>10414</v>
      </c>
    </row>
    <row r="4015" spans="1:4">
      <c r="A4015" s="597" t="s">
        <v>10843</v>
      </c>
      <c r="B4015" s="597" t="s">
        <v>18421</v>
      </c>
      <c r="C4015" s="597" t="s">
        <v>18436</v>
      </c>
      <c r="D4015" s="597" t="s">
        <v>7708</v>
      </c>
    </row>
    <row r="4016" spans="1:4">
      <c r="A4016" s="597" t="s">
        <v>5042</v>
      </c>
      <c r="B4016" s="597" t="s">
        <v>18421</v>
      </c>
      <c r="C4016" s="597" t="s">
        <v>9767</v>
      </c>
      <c r="D4016" s="597" t="s">
        <v>12662</v>
      </c>
    </row>
    <row r="4017" spans="1:4">
      <c r="A4017" s="597" t="s">
        <v>9705</v>
      </c>
      <c r="B4017" s="597" t="s">
        <v>18421</v>
      </c>
      <c r="C4017" s="597" t="s">
        <v>18423</v>
      </c>
      <c r="D4017" s="597" t="s">
        <v>18136</v>
      </c>
    </row>
    <row r="4018" spans="1:4">
      <c r="A4018" s="597" t="s">
        <v>1839</v>
      </c>
      <c r="B4018" s="597" t="s">
        <v>18421</v>
      </c>
      <c r="C4018" s="597" t="s">
        <v>18330</v>
      </c>
      <c r="D4018" s="597" t="s">
        <v>17557</v>
      </c>
    </row>
    <row r="4019" spans="1:4">
      <c r="A4019" s="597" t="s">
        <v>8525</v>
      </c>
      <c r="B4019" s="597" t="s">
        <v>18421</v>
      </c>
      <c r="C4019" s="597" t="s">
        <v>9767</v>
      </c>
      <c r="D4019" s="597" t="s">
        <v>12662</v>
      </c>
    </row>
    <row r="4020" spans="1:4">
      <c r="A4020" s="597" t="s">
        <v>20993</v>
      </c>
      <c r="B4020" s="597" t="s">
        <v>18421</v>
      </c>
      <c r="C4020" s="597" t="s">
        <v>16294</v>
      </c>
      <c r="D4020" s="597" t="s">
        <v>4498</v>
      </c>
    </row>
    <row r="4021" spans="1:4">
      <c r="A4021" s="597" t="s">
        <v>20994</v>
      </c>
      <c r="B4021" s="597" t="s">
        <v>18421</v>
      </c>
      <c r="C4021" s="597" t="s">
        <v>9767</v>
      </c>
      <c r="D4021" s="597" t="s">
        <v>12662</v>
      </c>
    </row>
    <row r="4022" spans="1:4">
      <c r="A4022" s="597" t="s">
        <v>20995</v>
      </c>
      <c r="B4022" s="597" t="s">
        <v>18421</v>
      </c>
      <c r="C4022" s="597" t="s">
        <v>16294</v>
      </c>
      <c r="D4022" s="597" t="s">
        <v>6387</v>
      </c>
    </row>
    <row r="4023" spans="1:4">
      <c r="A4023" s="597" t="s">
        <v>4400</v>
      </c>
      <c r="B4023" s="597" t="s">
        <v>18421</v>
      </c>
      <c r="C4023" s="597" t="s">
        <v>16294</v>
      </c>
      <c r="D4023" s="597" t="s">
        <v>18457</v>
      </c>
    </row>
    <row r="4024" spans="1:4">
      <c r="A4024" s="597" t="s">
        <v>20996</v>
      </c>
      <c r="B4024" s="597" t="s">
        <v>18421</v>
      </c>
      <c r="C4024" s="597" t="s">
        <v>18330</v>
      </c>
      <c r="D4024" s="597" t="s">
        <v>18450</v>
      </c>
    </row>
    <row r="4025" spans="1:4">
      <c r="A4025" s="597" t="s">
        <v>14780</v>
      </c>
      <c r="B4025" s="597" t="s">
        <v>18421</v>
      </c>
      <c r="C4025" s="597" t="s">
        <v>9767</v>
      </c>
      <c r="D4025" s="597" t="s">
        <v>12866</v>
      </c>
    </row>
    <row r="4026" spans="1:4">
      <c r="A4026" s="597" t="s">
        <v>20998</v>
      </c>
      <c r="B4026" s="597" t="s">
        <v>18421</v>
      </c>
      <c r="C4026" s="597" t="s">
        <v>12016</v>
      </c>
      <c r="D4026" s="597" t="s">
        <v>16776</v>
      </c>
    </row>
    <row r="4027" spans="1:4">
      <c r="A4027" s="597" t="s">
        <v>13928</v>
      </c>
      <c r="B4027" s="597" t="s">
        <v>18421</v>
      </c>
      <c r="C4027" s="597" t="s">
        <v>9767</v>
      </c>
      <c r="D4027" s="597" t="s">
        <v>12662</v>
      </c>
    </row>
    <row r="4028" spans="1:4">
      <c r="A4028" s="597" t="s">
        <v>15030</v>
      </c>
      <c r="B4028" s="597" t="s">
        <v>18421</v>
      </c>
      <c r="C4028" s="597" t="s">
        <v>18436</v>
      </c>
      <c r="D4028" s="597" t="s">
        <v>3956</v>
      </c>
    </row>
    <row r="4029" spans="1:4">
      <c r="A4029" s="597" t="s">
        <v>20999</v>
      </c>
      <c r="B4029" s="597" t="s">
        <v>18421</v>
      </c>
      <c r="C4029" s="597" t="s">
        <v>16294</v>
      </c>
      <c r="D4029" s="597" t="s">
        <v>10414</v>
      </c>
    </row>
    <row r="4030" spans="1:4">
      <c r="A4030" s="597" t="s">
        <v>21000</v>
      </c>
      <c r="B4030" s="597" t="s">
        <v>18421</v>
      </c>
      <c r="C4030" s="597" t="s">
        <v>16294</v>
      </c>
      <c r="D4030" s="597" t="s">
        <v>18457</v>
      </c>
    </row>
    <row r="4031" spans="1:4">
      <c r="A4031" s="597" t="s">
        <v>21001</v>
      </c>
      <c r="B4031" s="597" t="s">
        <v>18421</v>
      </c>
      <c r="C4031" s="597" t="s">
        <v>9767</v>
      </c>
      <c r="D4031" s="597" t="s">
        <v>15267</v>
      </c>
    </row>
    <row r="4032" spans="1:4">
      <c r="A4032" s="597" t="s">
        <v>20660</v>
      </c>
      <c r="B4032" s="597" t="s">
        <v>18421</v>
      </c>
      <c r="C4032" s="597" t="s">
        <v>16294</v>
      </c>
      <c r="D4032" s="597" t="s">
        <v>13132</v>
      </c>
    </row>
    <row r="4033" spans="1:4">
      <c r="A4033" s="597" t="s">
        <v>6857</v>
      </c>
      <c r="B4033" s="597" t="s">
        <v>18421</v>
      </c>
      <c r="C4033" s="597" t="s">
        <v>18426</v>
      </c>
      <c r="D4033" s="597" t="s">
        <v>12763</v>
      </c>
    </row>
    <row r="4034" spans="1:4">
      <c r="A4034" s="597" t="s">
        <v>8800</v>
      </c>
      <c r="B4034" s="597" t="s">
        <v>18421</v>
      </c>
      <c r="C4034" s="597" t="s">
        <v>9767</v>
      </c>
      <c r="D4034" s="597" t="s">
        <v>15267</v>
      </c>
    </row>
    <row r="4035" spans="1:4">
      <c r="A4035" s="597" t="s">
        <v>11457</v>
      </c>
      <c r="B4035" s="597" t="s">
        <v>18421</v>
      </c>
      <c r="C4035" s="597" t="s">
        <v>18426</v>
      </c>
      <c r="D4035" s="597" t="s">
        <v>12763</v>
      </c>
    </row>
    <row r="4036" spans="1:4">
      <c r="A4036" s="597" t="s">
        <v>21002</v>
      </c>
      <c r="B4036" s="597" t="s">
        <v>18421</v>
      </c>
      <c r="C4036" s="597" t="s">
        <v>16294</v>
      </c>
      <c r="D4036" s="597" t="s">
        <v>4498</v>
      </c>
    </row>
    <row r="4037" spans="1:4">
      <c r="A4037" s="597" t="s">
        <v>21004</v>
      </c>
      <c r="B4037" s="597" t="s">
        <v>18421</v>
      </c>
      <c r="C4037" s="597" t="s">
        <v>16294</v>
      </c>
      <c r="D4037" s="597" t="s">
        <v>6387</v>
      </c>
    </row>
    <row r="4038" spans="1:4">
      <c r="A4038" s="597" t="s">
        <v>21005</v>
      </c>
      <c r="B4038" s="597" t="s">
        <v>18421</v>
      </c>
      <c r="C4038" s="597" t="s">
        <v>16294</v>
      </c>
      <c r="D4038" s="597" t="s">
        <v>18433</v>
      </c>
    </row>
    <row r="4039" spans="1:4">
      <c r="A4039" s="597" t="s">
        <v>3925</v>
      </c>
      <c r="B4039" s="597" t="s">
        <v>18421</v>
      </c>
      <c r="C4039" s="597" t="s">
        <v>16294</v>
      </c>
      <c r="D4039" s="597" t="s">
        <v>18433</v>
      </c>
    </row>
    <row r="4040" spans="1:4">
      <c r="A4040" s="597" t="s">
        <v>15144</v>
      </c>
      <c r="B4040" s="597" t="s">
        <v>18421</v>
      </c>
      <c r="C4040" s="597" t="s">
        <v>9767</v>
      </c>
      <c r="D4040" s="597" t="s">
        <v>15267</v>
      </c>
    </row>
    <row r="4041" spans="1:4">
      <c r="A4041" s="597" t="s">
        <v>11411</v>
      </c>
      <c r="B4041" s="597" t="s">
        <v>18421</v>
      </c>
      <c r="C4041" s="597" t="s">
        <v>18330</v>
      </c>
      <c r="D4041" s="597" t="s">
        <v>2104</v>
      </c>
    </row>
    <row r="4042" spans="1:4">
      <c r="A4042" s="597" t="s">
        <v>11228</v>
      </c>
      <c r="B4042" s="597" t="s">
        <v>18421</v>
      </c>
      <c r="C4042" s="597" t="s">
        <v>17013</v>
      </c>
      <c r="D4042" s="597" t="s">
        <v>18447</v>
      </c>
    </row>
    <row r="4043" spans="1:4">
      <c r="A4043" s="597" t="s">
        <v>13697</v>
      </c>
      <c r="B4043" s="597" t="s">
        <v>18421</v>
      </c>
      <c r="C4043" s="597" t="s">
        <v>18330</v>
      </c>
      <c r="D4043" s="597" t="s">
        <v>2104</v>
      </c>
    </row>
    <row r="4044" spans="1:4">
      <c r="A4044" s="597" t="s">
        <v>19023</v>
      </c>
      <c r="B4044" s="597" t="s">
        <v>18421</v>
      </c>
      <c r="C4044" s="597" t="s">
        <v>18330</v>
      </c>
      <c r="D4044" s="597" t="s">
        <v>18450</v>
      </c>
    </row>
    <row r="4045" spans="1:4">
      <c r="A4045" s="597" t="s">
        <v>21006</v>
      </c>
      <c r="B4045" s="597" t="s">
        <v>18421</v>
      </c>
      <c r="C4045" s="597" t="s">
        <v>16294</v>
      </c>
      <c r="D4045" s="597" t="s">
        <v>18433</v>
      </c>
    </row>
    <row r="4046" spans="1:4">
      <c r="A4046" s="597" t="s">
        <v>21007</v>
      </c>
      <c r="B4046" s="597" t="s">
        <v>18421</v>
      </c>
      <c r="C4046" s="597" t="s">
        <v>18330</v>
      </c>
      <c r="D4046" s="597" t="s">
        <v>10414</v>
      </c>
    </row>
    <row r="4047" spans="1:4">
      <c r="A4047" s="597" t="s">
        <v>21008</v>
      </c>
      <c r="B4047" s="597" t="s">
        <v>18421</v>
      </c>
      <c r="C4047" s="597" t="s">
        <v>18426</v>
      </c>
      <c r="D4047" s="597" t="s">
        <v>13526</v>
      </c>
    </row>
    <row r="4048" spans="1:4">
      <c r="A4048" s="597" t="s">
        <v>17788</v>
      </c>
      <c r="B4048" s="597" t="s">
        <v>18421</v>
      </c>
      <c r="C4048" s="597" t="s">
        <v>17013</v>
      </c>
      <c r="D4048" s="597" t="s">
        <v>10414</v>
      </c>
    </row>
    <row r="4049" spans="1:4">
      <c r="A4049" s="597" t="s">
        <v>21009</v>
      </c>
      <c r="B4049" s="597" t="s">
        <v>3904</v>
      </c>
      <c r="C4049" s="597" t="s">
        <v>9767</v>
      </c>
      <c r="D4049" s="597" t="s">
        <v>10414</v>
      </c>
    </row>
    <row r="4050" spans="1:4">
      <c r="A4050" s="597" t="s">
        <v>7255</v>
      </c>
      <c r="B4050" s="597" t="s">
        <v>18421</v>
      </c>
      <c r="C4050" s="597" t="s">
        <v>16294</v>
      </c>
      <c r="D4050" s="597" t="s">
        <v>10414</v>
      </c>
    </row>
    <row r="4051" spans="1:4">
      <c r="A4051" s="597" t="s">
        <v>19332</v>
      </c>
      <c r="B4051" s="597" t="s">
        <v>18421</v>
      </c>
      <c r="C4051" s="597" t="s">
        <v>18330</v>
      </c>
      <c r="D4051" s="597" t="s">
        <v>18450</v>
      </c>
    </row>
    <row r="4052" spans="1:4">
      <c r="A4052" s="597" t="s">
        <v>21010</v>
      </c>
      <c r="B4052" s="597" t="s">
        <v>18421</v>
      </c>
      <c r="C4052" s="597" t="s">
        <v>9767</v>
      </c>
      <c r="D4052" s="597" t="s">
        <v>4430</v>
      </c>
    </row>
    <row r="4053" spans="1:4">
      <c r="A4053" s="597" t="s">
        <v>21011</v>
      </c>
      <c r="B4053" s="597" t="s">
        <v>3904</v>
      </c>
      <c r="C4053" s="597" t="s">
        <v>9767</v>
      </c>
      <c r="D4053" s="597" t="s">
        <v>10414</v>
      </c>
    </row>
    <row r="4054" spans="1:4">
      <c r="A4054" s="597" t="s">
        <v>21012</v>
      </c>
      <c r="B4054" s="597" t="s">
        <v>18421</v>
      </c>
      <c r="C4054" s="597" t="s">
        <v>8086</v>
      </c>
      <c r="D4054" s="597" t="s">
        <v>18535</v>
      </c>
    </row>
    <row r="4055" spans="1:4">
      <c r="A4055" s="597" t="s">
        <v>6007</v>
      </c>
      <c r="B4055" s="597" t="s">
        <v>18421</v>
      </c>
      <c r="C4055" s="597" t="s">
        <v>18330</v>
      </c>
      <c r="D4055" s="597" t="s">
        <v>17557</v>
      </c>
    </row>
    <row r="4056" spans="1:4">
      <c r="A4056" s="597" t="s">
        <v>19502</v>
      </c>
      <c r="B4056" s="597" t="s">
        <v>3904</v>
      </c>
      <c r="C4056" s="597" t="s">
        <v>9767</v>
      </c>
      <c r="D4056" s="597" t="s">
        <v>10414</v>
      </c>
    </row>
    <row r="4057" spans="1:4">
      <c r="A4057" s="597" t="s">
        <v>12263</v>
      </c>
      <c r="B4057" s="597" t="s">
        <v>18421</v>
      </c>
      <c r="C4057" s="597" t="s">
        <v>16294</v>
      </c>
      <c r="D4057" s="597" t="s">
        <v>4498</v>
      </c>
    </row>
    <row r="4058" spans="1:4">
      <c r="A4058" s="597" t="s">
        <v>13728</v>
      </c>
      <c r="B4058" s="597" t="s">
        <v>18421</v>
      </c>
      <c r="C4058" s="597" t="s">
        <v>18426</v>
      </c>
      <c r="D4058" s="597" t="s">
        <v>12763</v>
      </c>
    </row>
    <row r="4059" spans="1:4">
      <c r="A4059" s="597" t="s">
        <v>21013</v>
      </c>
      <c r="B4059" s="597" t="s">
        <v>18421</v>
      </c>
      <c r="C4059" s="597" t="s">
        <v>18436</v>
      </c>
      <c r="D4059" s="597" t="s">
        <v>3956</v>
      </c>
    </row>
    <row r="4060" spans="1:4">
      <c r="A4060" s="597" t="s">
        <v>8639</v>
      </c>
      <c r="B4060" s="597" t="s">
        <v>18421</v>
      </c>
      <c r="C4060" s="597" t="s">
        <v>16294</v>
      </c>
      <c r="D4060" s="597" t="s">
        <v>13132</v>
      </c>
    </row>
    <row r="4061" spans="1:4">
      <c r="A4061" s="597" t="s">
        <v>21014</v>
      </c>
      <c r="B4061" s="597" t="s">
        <v>18421</v>
      </c>
      <c r="C4061" s="597" t="s">
        <v>16294</v>
      </c>
      <c r="D4061" s="597" t="s">
        <v>6387</v>
      </c>
    </row>
    <row r="4062" spans="1:4">
      <c r="A4062" s="597" t="s">
        <v>8851</v>
      </c>
      <c r="B4062" s="597" t="s">
        <v>3904</v>
      </c>
      <c r="C4062" s="597" t="s">
        <v>9767</v>
      </c>
      <c r="D4062" s="597" t="s">
        <v>10414</v>
      </c>
    </row>
    <row r="4063" spans="1:4">
      <c r="A4063" s="597" t="s">
        <v>18727</v>
      </c>
      <c r="B4063" s="597" t="s">
        <v>18421</v>
      </c>
      <c r="C4063" s="597" t="s">
        <v>16294</v>
      </c>
      <c r="D4063" s="597" t="s">
        <v>13132</v>
      </c>
    </row>
    <row r="4064" spans="1:4">
      <c r="A4064" s="597" t="s">
        <v>21015</v>
      </c>
      <c r="B4064" s="597" t="s">
        <v>18421</v>
      </c>
      <c r="C4064" s="597" t="s">
        <v>9767</v>
      </c>
      <c r="D4064" s="597" t="s">
        <v>15267</v>
      </c>
    </row>
    <row r="4065" spans="1:4">
      <c r="A4065" s="597" t="s">
        <v>15136</v>
      </c>
      <c r="B4065" s="597" t="s">
        <v>3904</v>
      </c>
      <c r="C4065" s="597" t="s">
        <v>9767</v>
      </c>
      <c r="D4065" s="597" t="s">
        <v>10414</v>
      </c>
    </row>
    <row r="4066" spans="1:4">
      <c r="A4066" s="597" t="s">
        <v>21016</v>
      </c>
      <c r="B4066" s="597" t="s">
        <v>18421</v>
      </c>
      <c r="C4066" s="597" t="s">
        <v>11794</v>
      </c>
      <c r="D4066" s="597" t="s">
        <v>10414</v>
      </c>
    </row>
    <row r="4067" spans="1:4">
      <c r="A4067" s="597" t="s">
        <v>18431</v>
      </c>
      <c r="B4067" s="597" t="s">
        <v>18421</v>
      </c>
      <c r="C4067" s="597" t="s">
        <v>16294</v>
      </c>
      <c r="D4067" s="597" t="s">
        <v>13132</v>
      </c>
    </row>
    <row r="4068" spans="1:4">
      <c r="A4068" s="597" t="s">
        <v>21017</v>
      </c>
      <c r="B4068" s="597" t="s">
        <v>18421</v>
      </c>
      <c r="C4068" s="597" t="s">
        <v>16294</v>
      </c>
      <c r="D4068" s="597" t="s">
        <v>18433</v>
      </c>
    </row>
    <row r="4069" spans="1:4">
      <c r="A4069" s="597" t="s">
        <v>6014</v>
      </c>
      <c r="B4069" s="597" t="s">
        <v>18421</v>
      </c>
      <c r="C4069" s="597" t="s">
        <v>16294</v>
      </c>
      <c r="D4069" s="597" t="s">
        <v>13132</v>
      </c>
    </row>
    <row r="4070" spans="1:4">
      <c r="A4070" s="597" t="s">
        <v>21018</v>
      </c>
      <c r="B4070" s="597" t="s">
        <v>18421</v>
      </c>
      <c r="C4070" s="597" t="s">
        <v>3994</v>
      </c>
      <c r="D4070" s="597" t="s">
        <v>10414</v>
      </c>
    </row>
    <row r="4071" spans="1:4">
      <c r="A4071" s="597" t="s">
        <v>21019</v>
      </c>
      <c r="B4071" s="597" t="s">
        <v>18421</v>
      </c>
      <c r="C4071" s="597" t="s">
        <v>9767</v>
      </c>
      <c r="D4071" s="597" t="s">
        <v>12662</v>
      </c>
    </row>
    <row r="4072" spans="1:4">
      <c r="A4072" s="597" t="s">
        <v>21020</v>
      </c>
      <c r="B4072" s="597" t="s">
        <v>18421</v>
      </c>
      <c r="C4072" s="597" t="s">
        <v>18436</v>
      </c>
      <c r="D4072" s="597" t="s">
        <v>3956</v>
      </c>
    </row>
    <row r="4073" spans="1:4">
      <c r="A4073" s="597" t="s">
        <v>12992</v>
      </c>
      <c r="B4073" s="597" t="s">
        <v>3904</v>
      </c>
      <c r="C4073" s="597" t="s">
        <v>9767</v>
      </c>
      <c r="D4073" s="597" t="s">
        <v>10414</v>
      </c>
    </row>
    <row r="4074" spans="1:4">
      <c r="A4074" s="597" t="s">
        <v>21021</v>
      </c>
      <c r="B4074" s="597" t="s">
        <v>18421</v>
      </c>
      <c r="C4074" s="597" t="s">
        <v>18436</v>
      </c>
      <c r="D4074" s="597" t="s">
        <v>3956</v>
      </c>
    </row>
    <row r="4075" spans="1:4">
      <c r="A4075" s="597" t="s">
        <v>7038</v>
      </c>
      <c r="B4075" s="597" t="s">
        <v>18421</v>
      </c>
      <c r="C4075" s="597" t="s">
        <v>16294</v>
      </c>
      <c r="D4075" s="597" t="s">
        <v>6387</v>
      </c>
    </row>
    <row r="4076" spans="1:4">
      <c r="A4076" s="597" t="s">
        <v>21022</v>
      </c>
      <c r="B4076" s="597" t="s">
        <v>18421</v>
      </c>
      <c r="C4076" s="597" t="s">
        <v>9767</v>
      </c>
      <c r="D4076" s="597" t="s">
        <v>12662</v>
      </c>
    </row>
    <row r="4077" spans="1:4">
      <c r="A4077" s="597" t="s">
        <v>9125</v>
      </c>
      <c r="B4077" s="597" t="s">
        <v>18421</v>
      </c>
      <c r="C4077" s="597" t="s">
        <v>12016</v>
      </c>
      <c r="D4077" s="597" t="s">
        <v>10414</v>
      </c>
    </row>
    <row r="4078" spans="1:4">
      <c r="A4078" s="597" t="s">
        <v>21023</v>
      </c>
      <c r="B4078" s="597" t="s">
        <v>18421</v>
      </c>
      <c r="C4078" s="597" t="s">
        <v>16294</v>
      </c>
      <c r="D4078" s="597" t="s">
        <v>4498</v>
      </c>
    </row>
    <row r="4079" spans="1:4">
      <c r="A4079" s="597" t="s">
        <v>17652</v>
      </c>
      <c r="B4079" s="597" t="s">
        <v>18421</v>
      </c>
      <c r="C4079" s="597" t="s">
        <v>18436</v>
      </c>
      <c r="D4079" s="597" t="s">
        <v>10414</v>
      </c>
    </row>
    <row r="4080" spans="1:4">
      <c r="A4080" s="597" t="s">
        <v>19786</v>
      </c>
      <c r="B4080" s="597" t="s">
        <v>3904</v>
      </c>
      <c r="C4080" s="597" t="s">
        <v>9767</v>
      </c>
      <c r="D4080" s="597" t="s">
        <v>10414</v>
      </c>
    </row>
    <row r="4081" spans="1:4">
      <c r="A4081" s="597" t="s">
        <v>21024</v>
      </c>
      <c r="B4081" s="597" t="s">
        <v>18421</v>
      </c>
      <c r="C4081" s="597" t="s">
        <v>16294</v>
      </c>
      <c r="D4081" s="597" t="s">
        <v>18433</v>
      </c>
    </row>
    <row r="4082" spans="1:4">
      <c r="A4082" s="597" t="s">
        <v>21025</v>
      </c>
      <c r="B4082" s="597" t="s">
        <v>3904</v>
      </c>
      <c r="C4082" s="597" t="s">
        <v>9767</v>
      </c>
      <c r="D4082" s="597" t="s">
        <v>10414</v>
      </c>
    </row>
    <row r="4083" spans="1:4">
      <c r="A4083" s="597" t="s">
        <v>21026</v>
      </c>
      <c r="B4083" s="597" t="s">
        <v>3904</v>
      </c>
      <c r="C4083" s="597" t="s">
        <v>9767</v>
      </c>
      <c r="D4083" s="597" t="s">
        <v>10414</v>
      </c>
    </row>
    <row r="4084" spans="1:4">
      <c r="A4084" s="597" t="s">
        <v>21027</v>
      </c>
      <c r="B4084" s="597" t="s">
        <v>3904</v>
      </c>
      <c r="C4084" s="597" t="s">
        <v>18436</v>
      </c>
      <c r="D4084" s="597" t="s">
        <v>3956</v>
      </c>
    </row>
    <row r="4085" spans="1:4">
      <c r="A4085" s="597" t="s">
        <v>3507</v>
      </c>
      <c r="B4085" s="597" t="s">
        <v>18421</v>
      </c>
      <c r="C4085" s="597" t="s">
        <v>16294</v>
      </c>
      <c r="D4085" s="597" t="s">
        <v>13132</v>
      </c>
    </row>
    <row r="4086" spans="1:4">
      <c r="A4086" s="597" t="s">
        <v>20718</v>
      </c>
      <c r="B4086" s="597" t="s">
        <v>18421</v>
      </c>
      <c r="C4086" s="597" t="s">
        <v>16294</v>
      </c>
      <c r="D4086" s="597" t="s">
        <v>18457</v>
      </c>
    </row>
    <row r="4087" spans="1:4">
      <c r="A4087" s="597" t="s">
        <v>21028</v>
      </c>
      <c r="B4087" s="597" t="s">
        <v>18421</v>
      </c>
      <c r="C4087" s="597" t="s">
        <v>3994</v>
      </c>
      <c r="D4087" s="597" t="s">
        <v>10414</v>
      </c>
    </row>
    <row r="4088" spans="1:4">
      <c r="A4088" s="597" t="s">
        <v>21029</v>
      </c>
      <c r="B4088" s="597" t="s">
        <v>3904</v>
      </c>
      <c r="C4088" s="597" t="s">
        <v>18436</v>
      </c>
      <c r="D4088" s="597" t="s">
        <v>3956</v>
      </c>
    </row>
    <row r="4089" spans="1:4">
      <c r="A4089" s="597" t="s">
        <v>21030</v>
      </c>
      <c r="B4089" s="597" t="s">
        <v>3904</v>
      </c>
      <c r="C4089" s="597" t="s">
        <v>18436</v>
      </c>
      <c r="D4089" s="597" t="s">
        <v>3956</v>
      </c>
    </row>
    <row r="4090" spans="1:4">
      <c r="A4090" s="597" t="s">
        <v>21031</v>
      </c>
      <c r="B4090" s="597" t="s">
        <v>18421</v>
      </c>
      <c r="C4090" s="597" t="s">
        <v>9767</v>
      </c>
      <c r="D4090" s="597" t="s">
        <v>12866</v>
      </c>
    </row>
    <row r="4091" spans="1:4">
      <c r="A4091" s="597" t="s">
        <v>14218</v>
      </c>
      <c r="B4091" s="597" t="s">
        <v>3904</v>
      </c>
      <c r="C4091" s="597" t="s">
        <v>18436</v>
      </c>
      <c r="D4091" s="597" t="s">
        <v>3956</v>
      </c>
    </row>
    <row r="4092" spans="1:4">
      <c r="A4092" s="597" t="s">
        <v>9083</v>
      </c>
      <c r="B4092" s="597" t="s">
        <v>18421</v>
      </c>
      <c r="C4092" s="597" t="s">
        <v>16294</v>
      </c>
      <c r="D4092" s="597" t="s">
        <v>4498</v>
      </c>
    </row>
    <row r="4093" spans="1:4">
      <c r="A4093" s="597" t="s">
        <v>21032</v>
      </c>
      <c r="B4093" s="597" t="s">
        <v>3904</v>
      </c>
      <c r="C4093" s="597" t="s">
        <v>18436</v>
      </c>
      <c r="D4093" s="597" t="s">
        <v>3956</v>
      </c>
    </row>
    <row r="4094" spans="1:4">
      <c r="A4094" s="597" t="s">
        <v>15931</v>
      </c>
      <c r="B4094" s="597" t="s">
        <v>18421</v>
      </c>
      <c r="C4094" s="597" t="s">
        <v>16294</v>
      </c>
      <c r="D4094" s="597" t="s">
        <v>6387</v>
      </c>
    </row>
    <row r="4095" spans="1:4">
      <c r="A4095" s="597" t="s">
        <v>21033</v>
      </c>
      <c r="B4095" s="597" t="s">
        <v>18421</v>
      </c>
      <c r="C4095" s="597" t="s">
        <v>16294</v>
      </c>
      <c r="D4095" s="597" t="s">
        <v>18433</v>
      </c>
    </row>
    <row r="4096" spans="1:4">
      <c r="A4096" s="597" t="s">
        <v>4156</v>
      </c>
      <c r="B4096" s="597" t="s">
        <v>3904</v>
      </c>
      <c r="C4096" s="597" t="s">
        <v>18436</v>
      </c>
      <c r="D4096" s="597" t="s">
        <v>3956</v>
      </c>
    </row>
    <row r="4097" spans="1:4">
      <c r="A4097" s="597" t="s">
        <v>6806</v>
      </c>
      <c r="B4097" s="597" t="s">
        <v>18421</v>
      </c>
      <c r="C4097" s="597" t="s">
        <v>16294</v>
      </c>
      <c r="D4097" s="597" t="s">
        <v>6387</v>
      </c>
    </row>
    <row r="4098" spans="1:4">
      <c r="A4098" s="597" t="s">
        <v>21034</v>
      </c>
      <c r="B4098" s="597" t="s">
        <v>18421</v>
      </c>
      <c r="C4098" s="597" t="s">
        <v>18426</v>
      </c>
      <c r="D4098" s="597" t="s">
        <v>18427</v>
      </c>
    </row>
    <row r="4099" spans="1:4">
      <c r="A4099" s="597" t="s">
        <v>21035</v>
      </c>
      <c r="B4099" s="597" t="s">
        <v>18421</v>
      </c>
      <c r="C4099" s="597" t="s">
        <v>18436</v>
      </c>
      <c r="D4099" s="597" t="s">
        <v>3956</v>
      </c>
    </row>
    <row r="4100" spans="1:4">
      <c r="A4100" s="597" t="s">
        <v>21036</v>
      </c>
      <c r="B4100" s="597" t="s">
        <v>18421</v>
      </c>
      <c r="C4100" s="597" t="s">
        <v>18330</v>
      </c>
      <c r="D4100" s="597" t="s">
        <v>17557</v>
      </c>
    </row>
    <row r="4101" spans="1:4">
      <c r="A4101" s="597" t="s">
        <v>2069</v>
      </c>
      <c r="B4101" s="597" t="s">
        <v>3904</v>
      </c>
      <c r="C4101" s="597" t="s">
        <v>18436</v>
      </c>
      <c r="D4101" s="597" t="s">
        <v>3956</v>
      </c>
    </row>
    <row r="4102" spans="1:4">
      <c r="A4102" s="597" t="s">
        <v>21037</v>
      </c>
      <c r="B4102" s="597" t="s">
        <v>18421</v>
      </c>
      <c r="C4102" s="597" t="s">
        <v>9767</v>
      </c>
      <c r="D4102" s="597" t="s">
        <v>18439</v>
      </c>
    </row>
    <row r="4103" spans="1:4">
      <c r="A4103" s="597" t="s">
        <v>16566</v>
      </c>
      <c r="B4103" s="597" t="s">
        <v>18421</v>
      </c>
      <c r="C4103" s="597" t="s">
        <v>18436</v>
      </c>
      <c r="D4103" s="597" t="s">
        <v>3956</v>
      </c>
    </row>
    <row r="4104" spans="1:4">
      <c r="A4104" s="597" t="s">
        <v>21038</v>
      </c>
      <c r="B4104" s="597" t="s">
        <v>18421</v>
      </c>
      <c r="C4104" s="597" t="s">
        <v>18426</v>
      </c>
      <c r="D4104" s="597" t="s">
        <v>12763</v>
      </c>
    </row>
    <row r="4105" spans="1:4">
      <c r="A4105" s="597" t="s">
        <v>21039</v>
      </c>
      <c r="B4105" s="597" t="s">
        <v>3904</v>
      </c>
      <c r="C4105" s="597" t="s">
        <v>18436</v>
      </c>
      <c r="D4105" s="597" t="s">
        <v>3956</v>
      </c>
    </row>
    <row r="4106" spans="1:4">
      <c r="A4106" s="597" t="s">
        <v>3435</v>
      </c>
      <c r="B4106" s="597" t="s">
        <v>3904</v>
      </c>
      <c r="C4106" s="597" t="s">
        <v>18436</v>
      </c>
      <c r="D4106" s="597" t="s">
        <v>3956</v>
      </c>
    </row>
    <row r="4107" spans="1:4">
      <c r="A4107" s="597" t="s">
        <v>21040</v>
      </c>
      <c r="B4107" s="597" t="s">
        <v>18421</v>
      </c>
      <c r="C4107" s="597" t="s">
        <v>16294</v>
      </c>
      <c r="D4107" s="597" t="s">
        <v>4498</v>
      </c>
    </row>
    <row r="4108" spans="1:4">
      <c r="A4108" s="597" t="s">
        <v>21041</v>
      </c>
      <c r="B4108" s="597" t="s">
        <v>18421</v>
      </c>
      <c r="C4108" s="597" t="s">
        <v>16294</v>
      </c>
      <c r="D4108" s="597" t="s">
        <v>18457</v>
      </c>
    </row>
    <row r="4109" spans="1:4">
      <c r="A4109" s="597" t="s">
        <v>6412</v>
      </c>
      <c r="B4109" s="597" t="s">
        <v>18421</v>
      </c>
      <c r="C4109" s="597" t="s">
        <v>9767</v>
      </c>
      <c r="D4109" s="597" t="s">
        <v>15267</v>
      </c>
    </row>
    <row r="4110" spans="1:4">
      <c r="A4110" s="597" t="s">
        <v>21042</v>
      </c>
      <c r="B4110" s="597" t="s">
        <v>18421</v>
      </c>
      <c r="C4110" s="597" t="s">
        <v>18436</v>
      </c>
      <c r="D4110" s="597" t="s">
        <v>3956</v>
      </c>
    </row>
    <row r="4111" spans="1:4">
      <c r="A4111" s="597" t="s">
        <v>8554</v>
      </c>
      <c r="B4111" s="597" t="s">
        <v>18421</v>
      </c>
      <c r="C4111" s="597" t="s">
        <v>16294</v>
      </c>
      <c r="D4111" s="597" t="s">
        <v>6387</v>
      </c>
    </row>
    <row r="4112" spans="1:4">
      <c r="A4112" s="597" t="s">
        <v>21043</v>
      </c>
      <c r="B4112" s="597" t="s">
        <v>3904</v>
      </c>
      <c r="C4112" s="597" t="s">
        <v>18436</v>
      </c>
      <c r="D4112" s="597" t="s">
        <v>3956</v>
      </c>
    </row>
    <row r="4113" spans="1:4">
      <c r="A4113" s="597" t="s">
        <v>21044</v>
      </c>
      <c r="B4113" s="597" t="s">
        <v>18421</v>
      </c>
      <c r="C4113" s="597" t="s">
        <v>3994</v>
      </c>
      <c r="D4113" s="597" t="s">
        <v>10414</v>
      </c>
    </row>
    <row r="4114" spans="1:4">
      <c r="A4114" s="597" t="s">
        <v>8701</v>
      </c>
      <c r="B4114" s="597" t="s">
        <v>18421</v>
      </c>
      <c r="C4114" s="597" t="s">
        <v>18330</v>
      </c>
      <c r="D4114" s="597" t="s">
        <v>2104</v>
      </c>
    </row>
    <row r="4115" spans="1:4">
      <c r="A4115" s="597" t="s">
        <v>3638</v>
      </c>
      <c r="B4115" s="597" t="s">
        <v>18421</v>
      </c>
      <c r="C4115" s="597" t="s">
        <v>16294</v>
      </c>
      <c r="D4115" s="597" t="s">
        <v>13132</v>
      </c>
    </row>
    <row r="4116" spans="1:4">
      <c r="A4116" s="597" t="s">
        <v>20543</v>
      </c>
      <c r="B4116" s="597" t="s">
        <v>3904</v>
      </c>
      <c r="C4116" s="597" t="s">
        <v>18436</v>
      </c>
      <c r="D4116" s="597" t="s">
        <v>3956</v>
      </c>
    </row>
    <row r="4117" spans="1:4">
      <c r="A4117" s="597" t="s">
        <v>16079</v>
      </c>
      <c r="B4117" s="597" t="s">
        <v>18421</v>
      </c>
      <c r="C4117" s="597" t="s">
        <v>16294</v>
      </c>
      <c r="D4117" s="597" t="s">
        <v>4498</v>
      </c>
    </row>
    <row r="4118" spans="1:4">
      <c r="A4118" s="597" t="s">
        <v>21045</v>
      </c>
      <c r="B4118" s="597" t="s">
        <v>18421</v>
      </c>
      <c r="C4118" s="597" t="s">
        <v>16294</v>
      </c>
      <c r="D4118" s="597" t="s">
        <v>18457</v>
      </c>
    </row>
    <row r="4119" spans="1:4">
      <c r="A4119" s="597" t="s">
        <v>12182</v>
      </c>
      <c r="B4119" s="597" t="s">
        <v>18421</v>
      </c>
      <c r="C4119" s="597" t="s">
        <v>18330</v>
      </c>
      <c r="D4119" s="597" t="s">
        <v>17557</v>
      </c>
    </row>
    <row r="4120" spans="1:4">
      <c r="A4120" s="597" t="s">
        <v>21047</v>
      </c>
      <c r="B4120" s="597" t="s">
        <v>3904</v>
      </c>
      <c r="C4120" s="597" t="s">
        <v>18436</v>
      </c>
      <c r="D4120" s="597" t="s">
        <v>3956</v>
      </c>
    </row>
    <row r="4121" spans="1:4">
      <c r="A4121" s="597" t="s">
        <v>9267</v>
      </c>
      <c r="B4121" s="597" t="s">
        <v>18421</v>
      </c>
      <c r="C4121" s="597" t="s">
        <v>18436</v>
      </c>
      <c r="D4121" s="597" t="s">
        <v>18462</v>
      </c>
    </row>
    <row r="4122" spans="1:4">
      <c r="A4122" s="597" t="s">
        <v>21048</v>
      </c>
      <c r="B4122" s="597" t="s">
        <v>18421</v>
      </c>
      <c r="C4122" s="597" t="s">
        <v>18423</v>
      </c>
      <c r="D4122" s="597" t="s">
        <v>18136</v>
      </c>
    </row>
    <row r="4123" spans="1:4">
      <c r="A4123" s="597" t="s">
        <v>4167</v>
      </c>
      <c r="B4123" s="597" t="s">
        <v>3904</v>
      </c>
      <c r="C4123" s="597" t="s">
        <v>18436</v>
      </c>
      <c r="D4123" s="597" t="s">
        <v>3956</v>
      </c>
    </row>
    <row r="4124" spans="1:4">
      <c r="A4124" s="597" t="s">
        <v>21049</v>
      </c>
      <c r="B4124" s="597" t="s">
        <v>18421</v>
      </c>
      <c r="C4124" s="597" t="s">
        <v>3994</v>
      </c>
      <c r="D4124" s="597" t="s">
        <v>15858</v>
      </c>
    </row>
    <row r="4125" spans="1:4">
      <c r="A4125" s="597" t="s">
        <v>21050</v>
      </c>
      <c r="B4125" s="597" t="s">
        <v>18421</v>
      </c>
      <c r="C4125" s="597" t="s">
        <v>16294</v>
      </c>
      <c r="D4125" s="597" t="s">
        <v>18457</v>
      </c>
    </row>
    <row r="4126" spans="1:4">
      <c r="A4126" s="597" t="s">
        <v>21051</v>
      </c>
      <c r="B4126" s="597" t="s">
        <v>18421</v>
      </c>
      <c r="C4126" s="597" t="s">
        <v>16294</v>
      </c>
      <c r="D4126" s="597" t="s">
        <v>18433</v>
      </c>
    </row>
    <row r="4127" spans="1:4">
      <c r="A4127" s="597" t="s">
        <v>17997</v>
      </c>
      <c r="B4127" s="597" t="s">
        <v>18421</v>
      </c>
      <c r="C4127" s="597" t="s">
        <v>18423</v>
      </c>
      <c r="D4127" s="597" t="s">
        <v>9310</v>
      </c>
    </row>
    <row r="4128" spans="1:4">
      <c r="A4128" s="597" t="s">
        <v>21052</v>
      </c>
      <c r="B4128" s="597" t="s">
        <v>3904</v>
      </c>
      <c r="C4128" s="597" t="s">
        <v>9767</v>
      </c>
      <c r="D4128" s="597" t="s">
        <v>10414</v>
      </c>
    </row>
    <row r="4129" spans="1:4">
      <c r="A4129" s="597" t="s">
        <v>21053</v>
      </c>
      <c r="B4129" s="597" t="s">
        <v>18421</v>
      </c>
      <c r="C4129" s="597" t="s">
        <v>16294</v>
      </c>
      <c r="D4129" s="597" t="s">
        <v>18433</v>
      </c>
    </row>
    <row r="4130" spans="1:4">
      <c r="A4130" s="597" t="s">
        <v>1786</v>
      </c>
      <c r="B4130" s="597" t="s">
        <v>18421</v>
      </c>
      <c r="C4130" s="597" t="s">
        <v>18426</v>
      </c>
      <c r="D4130" s="597" t="s">
        <v>16434</v>
      </c>
    </row>
    <row r="4131" spans="1:4">
      <c r="A4131" s="597" t="s">
        <v>21054</v>
      </c>
      <c r="B4131" s="597" t="s">
        <v>18421</v>
      </c>
      <c r="C4131" s="597" t="s">
        <v>18423</v>
      </c>
      <c r="D4131" s="597" t="s">
        <v>9310</v>
      </c>
    </row>
    <row r="4132" spans="1:4">
      <c r="A4132" s="597" t="s">
        <v>5783</v>
      </c>
      <c r="B4132" s="597" t="s">
        <v>3904</v>
      </c>
      <c r="C4132" s="597" t="s">
        <v>18436</v>
      </c>
      <c r="D4132" s="597" t="s">
        <v>3956</v>
      </c>
    </row>
    <row r="4133" spans="1:4">
      <c r="A4133" s="597" t="s">
        <v>13970</v>
      </c>
      <c r="B4133" s="597" t="s">
        <v>18421</v>
      </c>
      <c r="C4133" s="597" t="s">
        <v>16294</v>
      </c>
      <c r="D4133" s="597" t="s">
        <v>4498</v>
      </c>
    </row>
    <row r="4134" spans="1:4">
      <c r="A4134" s="597" t="s">
        <v>13412</v>
      </c>
      <c r="B4134" s="597" t="s">
        <v>18421</v>
      </c>
      <c r="C4134" s="597" t="s">
        <v>12016</v>
      </c>
      <c r="D4134" s="597" t="s">
        <v>10414</v>
      </c>
    </row>
    <row r="4135" spans="1:4">
      <c r="A4135" s="597" t="s">
        <v>9559</v>
      </c>
      <c r="B4135" s="597" t="s">
        <v>18421</v>
      </c>
      <c r="C4135" s="597" t="s">
        <v>18436</v>
      </c>
      <c r="D4135" s="597" t="s">
        <v>7708</v>
      </c>
    </row>
    <row r="4136" spans="1:4">
      <c r="A4136" s="597" t="s">
        <v>21055</v>
      </c>
      <c r="B4136" s="597" t="s">
        <v>3904</v>
      </c>
      <c r="C4136" s="597" t="s">
        <v>18436</v>
      </c>
      <c r="D4136" s="597" t="s">
        <v>3956</v>
      </c>
    </row>
    <row r="4137" spans="1:4">
      <c r="A4137" s="597" t="s">
        <v>21056</v>
      </c>
      <c r="B4137" s="597" t="s">
        <v>18421</v>
      </c>
      <c r="C4137" s="597" t="s">
        <v>16294</v>
      </c>
      <c r="D4137" s="597" t="s">
        <v>4498</v>
      </c>
    </row>
    <row r="4138" spans="1:4">
      <c r="A4138" s="597" t="s">
        <v>21057</v>
      </c>
      <c r="B4138" s="597" t="s">
        <v>18421</v>
      </c>
      <c r="C4138" s="597" t="s">
        <v>18330</v>
      </c>
      <c r="D4138" s="597" t="s">
        <v>2104</v>
      </c>
    </row>
    <row r="4139" spans="1:4">
      <c r="A4139" s="597" t="s">
        <v>19909</v>
      </c>
      <c r="B4139" s="597" t="s">
        <v>3904</v>
      </c>
      <c r="C4139" s="597" t="s">
        <v>18436</v>
      </c>
      <c r="D4139" s="597" t="s">
        <v>3956</v>
      </c>
    </row>
    <row r="4140" spans="1:4">
      <c r="A4140" s="597" t="s">
        <v>5559</v>
      </c>
      <c r="B4140" s="597" t="s">
        <v>18421</v>
      </c>
      <c r="C4140" s="597" t="s">
        <v>16294</v>
      </c>
      <c r="D4140" s="597" t="s">
        <v>18457</v>
      </c>
    </row>
    <row r="4141" spans="1:4">
      <c r="A4141" s="597" t="s">
        <v>21058</v>
      </c>
      <c r="B4141" s="597" t="s">
        <v>3904</v>
      </c>
      <c r="C4141" s="597" t="s">
        <v>18436</v>
      </c>
      <c r="D4141" s="597" t="s">
        <v>3956</v>
      </c>
    </row>
    <row r="4142" spans="1:4">
      <c r="A4142" s="597" t="s">
        <v>10710</v>
      </c>
      <c r="B4142" s="597" t="s">
        <v>18421</v>
      </c>
      <c r="C4142" s="597" t="s">
        <v>16294</v>
      </c>
      <c r="D4142" s="597" t="s">
        <v>6387</v>
      </c>
    </row>
    <row r="4143" spans="1:4">
      <c r="A4143" s="597" t="s">
        <v>21059</v>
      </c>
      <c r="B4143" s="597" t="s">
        <v>18421</v>
      </c>
      <c r="C4143" s="597" t="s">
        <v>9767</v>
      </c>
      <c r="D4143" s="597" t="s">
        <v>12866</v>
      </c>
    </row>
    <row r="4144" spans="1:4">
      <c r="A4144" s="597" t="s">
        <v>21060</v>
      </c>
      <c r="B4144" s="597" t="s">
        <v>18421</v>
      </c>
      <c r="C4144" s="597" t="s">
        <v>18330</v>
      </c>
      <c r="D4144" s="597" t="s">
        <v>2104</v>
      </c>
    </row>
    <row r="4145" spans="1:4">
      <c r="A4145" s="597" t="s">
        <v>8802</v>
      </c>
      <c r="B4145" s="597" t="s">
        <v>3904</v>
      </c>
      <c r="C4145" s="597" t="s">
        <v>18436</v>
      </c>
      <c r="D4145" s="597" t="s">
        <v>3956</v>
      </c>
    </row>
    <row r="4146" spans="1:4">
      <c r="A4146" s="597" t="s">
        <v>1538</v>
      </c>
      <c r="B4146" s="597" t="s">
        <v>18421</v>
      </c>
      <c r="C4146" s="597" t="s">
        <v>16294</v>
      </c>
      <c r="D4146" s="597" t="s">
        <v>18457</v>
      </c>
    </row>
    <row r="4147" spans="1:4">
      <c r="A4147" s="597" t="s">
        <v>9674</v>
      </c>
      <c r="B4147" s="597" t="s">
        <v>18421</v>
      </c>
      <c r="C4147" s="597" t="s">
        <v>9767</v>
      </c>
      <c r="D4147" s="597" t="s">
        <v>12866</v>
      </c>
    </row>
    <row r="4148" spans="1:4">
      <c r="A4148" s="597" t="s">
        <v>21062</v>
      </c>
      <c r="B4148" s="597" t="s">
        <v>18421</v>
      </c>
      <c r="C4148" s="597" t="s">
        <v>16294</v>
      </c>
      <c r="D4148" s="597" t="s">
        <v>4498</v>
      </c>
    </row>
    <row r="4149" spans="1:4">
      <c r="A4149" s="597" t="s">
        <v>21063</v>
      </c>
      <c r="B4149" s="597" t="s">
        <v>3904</v>
      </c>
      <c r="C4149" s="597" t="s">
        <v>18436</v>
      </c>
      <c r="D4149" s="597" t="s">
        <v>3956</v>
      </c>
    </row>
    <row r="4150" spans="1:4">
      <c r="A4150" s="597" t="s">
        <v>21064</v>
      </c>
      <c r="B4150" s="597" t="s">
        <v>18421</v>
      </c>
      <c r="C4150" s="597" t="s">
        <v>18436</v>
      </c>
      <c r="D4150" s="597" t="s">
        <v>18462</v>
      </c>
    </row>
    <row r="4151" spans="1:4">
      <c r="A4151" s="597" t="s">
        <v>21065</v>
      </c>
      <c r="B4151" s="597" t="s">
        <v>18421</v>
      </c>
      <c r="C4151" s="597" t="s">
        <v>9767</v>
      </c>
      <c r="D4151" s="597" t="s">
        <v>10414</v>
      </c>
    </row>
    <row r="4152" spans="1:4">
      <c r="A4152" s="597" t="s">
        <v>21066</v>
      </c>
      <c r="B4152" s="597" t="s">
        <v>18421</v>
      </c>
      <c r="C4152" s="597" t="s">
        <v>9767</v>
      </c>
      <c r="D4152" s="597" t="s">
        <v>12662</v>
      </c>
    </row>
    <row r="4153" spans="1:4">
      <c r="A4153" s="597" t="s">
        <v>21067</v>
      </c>
      <c r="B4153" s="597" t="s">
        <v>3904</v>
      </c>
      <c r="C4153" s="597" t="s">
        <v>18436</v>
      </c>
      <c r="D4153" s="597" t="s">
        <v>3956</v>
      </c>
    </row>
    <row r="4154" spans="1:4">
      <c r="A4154" s="597" t="s">
        <v>4625</v>
      </c>
      <c r="B4154" s="597" t="s">
        <v>18421</v>
      </c>
      <c r="C4154" s="597" t="s">
        <v>16294</v>
      </c>
      <c r="D4154" s="597" t="s">
        <v>18433</v>
      </c>
    </row>
    <row r="4155" spans="1:4">
      <c r="A4155" s="597" t="s">
        <v>8386</v>
      </c>
      <c r="B4155" s="597" t="s">
        <v>18421</v>
      </c>
      <c r="C4155" s="597" t="s">
        <v>18436</v>
      </c>
      <c r="D4155" s="597" t="s">
        <v>3956</v>
      </c>
    </row>
    <row r="4156" spans="1:4">
      <c r="A4156" s="597" t="s">
        <v>21068</v>
      </c>
      <c r="B4156" s="597" t="s">
        <v>18421</v>
      </c>
      <c r="C4156" s="597" t="s">
        <v>16294</v>
      </c>
      <c r="D4156" s="597" t="s">
        <v>13132</v>
      </c>
    </row>
    <row r="4157" spans="1:4">
      <c r="A4157" s="597" t="s">
        <v>17274</v>
      </c>
      <c r="B4157" s="597" t="s">
        <v>3904</v>
      </c>
      <c r="C4157" s="597" t="s">
        <v>18436</v>
      </c>
      <c r="D4157" s="597" t="s">
        <v>3956</v>
      </c>
    </row>
    <row r="4158" spans="1:4">
      <c r="A4158" s="597" t="s">
        <v>21069</v>
      </c>
      <c r="B4158" s="597" t="s">
        <v>18421</v>
      </c>
      <c r="C4158" s="597" t="s">
        <v>18426</v>
      </c>
      <c r="D4158" s="597" t="s">
        <v>12763</v>
      </c>
    </row>
    <row r="4159" spans="1:4">
      <c r="A4159" s="597" t="s">
        <v>17741</v>
      </c>
      <c r="B4159" s="597" t="s">
        <v>18421</v>
      </c>
      <c r="C4159" s="597" t="s">
        <v>16294</v>
      </c>
      <c r="D4159" s="597" t="s">
        <v>4498</v>
      </c>
    </row>
    <row r="4160" spans="1:4">
      <c r="A4160" s="597" t="s">
        <v>6882</v>
      </c>
      <c r="B4160" s="597" t="s">
        <v>3904</v>
      </c>
      <c r="C4160" s="597" t="s">
        <v>18436</v>
      </c>
      <c r="D4160" s="597" t="s">
        <v>3956</v>
      </c>
    </row>
    <row r="4161" spans="1:4">
      <c r="A4161" s="597" t="s">
        <v>7851</v>
      </c>
      <c r="B4161" s="597" t="s">
        <v>3904</v>
      </c>
      <c r="C4161" s="597" t="s">
        <v>18436</v>
      </c>
      <c r="D4161" s="597" t="s">
        <v>3956</v>
      </c>
    </row>
    <row r="4162" spans="1:4">
      <c r="A4162" s="597" t="s">
        <v>1713</v>
      </c>
      <c r="B4162" s="597" t="s">
        <v>3904</v>
      </c>
      <c r="C4162" s="597" t="s">
        <v>18436</v>
      </c>
      <c r="D4162" s="597" t="s">
        <v>3956</v>
      </c>
    </row>
    <row r="4163" spans="1:4">
      <c r="A4163" s="597" t="s">
        <v>21070</v>
      </c>
      <c r="B4163" s="597" t="s">
        <v>18421</v>
      </c>
      <c r="C4163" s="597" t="s">
        <v>12016</v>
      </c>
      <c r="D4163" s="597" t="s">
        <v>16776</v>
      </c>
    </row>
    <row r="4164" spans="1:4">
      <c r="A4164" s="597" t="s">
        <v>21071</v>
      </c>
      <c r="B4164" s="597" t="s">
        <v>18421</v>
      </c>
      <c r="C4164" s="597" t="s">
        <v>18426</v>
      </c>
      <c r="D4164" s="597" t="s">
        <v>16434</v>
      </c>
    </row>
    <row r="4165" spans="1:4">
      <c r="A4165" s="597" t="s">
        <v>21072</v>
      </c>
      <c r="B4165" s="597" t="s">
        <v>3904</v>
      </c>
      <c r="C4165" s="597" t="s">
        <v>18436</v>
      </c>
      <c r="D4165" s="597" t="s">
        <v>3956</v>
      </c>
    </row>
    <row r="4166" spans="1:4">
      <c r="A4166" s="597" t="s">
        <v>21073</v>
      </c>
      <c r="B4166" s="597" t="s">
        <v>18421</v>
      </c>
      <c r="C4166" s="597" t="s">
        <v>16294</v>
      </c>
      <c r="D4166" s="597" t="s">
        <v>13132</v>
      </c>
    </row>
    <row r="4167" spans="1:4">
      <c r="A4167" s="597" t="s">
        <v>14250</v>
      </c>
      <c r="B4167" s="597" t="s">
        <v>18421</v>
      </c>
      <c r="C4167" s="597" t="s">
        <v>18423</v>
      </c>
      <c r="D4167" s="597" t="s">
        <v>9310</v>
      </c>
    </row>
    <row r="4168" spans="1:4">
      <c r="A4168" s="597" t="s">
        <v>21074</v>
      </c>
      <c r="B4168" s="597" t="s">
        <v>3904</v>
      </c>
      <c r="C4168" s="597" t="s">
        <v>18436</v>
      </c>
      <c r="D4168" s="597" t="s">
        <v>3956</v>
      </c>
    </row>
    <row r="4169" spans="1:4">
      <c r="A4169" s="597" t="s">
        <v>21076</v>
      </c>
      <c r="B4169" s="597" t="s">
        <v>18421</v>
      </c>
      <c r="C4169" s="597" t="s">
        <v>16294</v>
      </c>
      <c r="D4169" s="597" t="s">
        <v>18433</v>
      </c>
    </row>
    <row r="4170" spans="1:4">
      <c r="A4170" s="597" t="s">
        <v>21077</v>
      </c>
      <c r="B4170" s="597" t="s">
        <v>18421</v>
      </c>
      <c r="C4170" s="597" t="s">
        <v>9767</v>
      </c>
      <c r="D4170" s="597" t="s">
        <v>12662</v>
      </c>
    </row>
    <row r="4171" spans="1:4">
      <c r="A4171" s="597" t="s">
        <v>21078</v>
      </c>
      <c r="B4171" s="597" t="s">
        <v>18421</v>
      </c>
      <c r="C4171" s="597" t="s">
        <v>16294</v>
      </c>
      <c r="D4171" s="597" t="s">
        <v>13132</v>
      </c>
    </row>
    <row r="4172" spans="1:4">
      <c r="A4172" s="597" t="s">
        <v>21079</v>
      </c>
      <c r="B4172" s="597" t="s">
        <v>18421</v>
      </c>
      <c r="C4172" s="597" t="s">
        <v>16294</v>
      </c>
      <c r="D4172" s="597" t="s">
        <v>13945</v>
      </c>
    </row>
    <row r="4173" spans="1:4">
      <c r="A4173" s="597" t="s">
        <v>21080</v>
      </c>
      <c r="B4173" s="597" t="s">
        <v>18421</v>
      </c>
      <c r="C4173" s="597" t="s">
        <v>16294</v>
      </c>
      <c r="D4173" s="597" t="s">
        <v>18433</v>
      </c>
    </row>
    <row r="4174" spans="1:4">
      <c r="A4174" s="597" t="s">
        <v>18339</v>
      </c>
      <c r="B4174" s="597" t="s">
        <v>18421</v>
      </c>
      <c r="C4174" s="597" t="s">
        <v>18436</v>
      </c>
      <c r="D4174" s="597" t="s">
        <v>10414</v>
      </c>
    </row>
    <row r="4175" spans="1:4">
      <c r="A4175" s="597" t="s">
        <v>20363</v>
      </c>
      <c r="B4175" s="597" t="s">
        <v>3904</v>
      </c>
      <c r="C4175" s="597" t="s">
        <v>18436</v>
      </c>
      <c r="D4175" s="597" t="s">
        <v>3956</v>
      </c>
    </row>
    <row r="4176" spans="1:4">
      <c r="A4176" s="597" t="s">
        <v>21081</v>
      </c>
      <c r="B4176" s="597" t="s">
        <v>18421</v>
      </c>
      <c r="C4176" s="597" t="s">
        <v>16294</v>
      </c>
      <c r="D4176" s="597" t="s">
        <v>18433</v>
      </c>
    </row>
    <row r="4177" spans="1:4">
      <c r="A4177" s="597" t="s">
        <v>21082</v>
      </c>
      <c r="B4177" s="597" t="s">
        <v>3904</v>
      </c>
      <c r="C4177" s="597" t="s">
        <v>18436</v>
      </c>
      <c r="D4177" s="597" t="s">
        <v>3956</v>
      </c>
    </row>
    <row r="4178" spans="1:4">
      <c r="A4178" s="597" t="s">
        <v>21083</v>
      </c>
      <c r="B4178" s="597" t="s">
        <v>18421</v>
      </c>
      <c r="C4178" s="597" t="s">
        <v>9767</v>
      </c>
      <c r="D4178" s="597" t="s">
        <v>10414</v>
      </c>
    </row>
    <row r="4179" spans="1:4">
      <c r="A4179" s="597" t="s">
        <v>21084</v>
      </c>
      <c r="B4179" s="597" t="s">
        <v>18421</v>
      </c>
      <c r="C4179" s="597" t="s">
        <v>16294</v>
      </c>
      <c r="D4179" s="597" t="s">
        <v>18457</v>
      </c>
    </row>
    <row r="4180" spans="1:4">
      <c r="A4180" s="597" t="s">
        <v>7024</v>
      </c>
      <c r="B4180" s="597" t="s">
        <v>18421</v>
      </c>
      <c r="C4180" s="597" t="s">
        <v>18436</v>
      </c>
      <c r="D4180" s="597" t="s">
        <v>3956</v>
      </c>
    </row>
    <row r="4181" spans="1:4">
      <c r="A4181" s="597" t="s">
        <v>21085</v>
      </c>
      <c r="B4181" s="597" t="s">
        <v>18421</v>
      </c>
      <c r="C4181" s="597" t="s">
        <v>18436</v>
      </c>
      <c r="D4181" s="597" t="s">
        <v>3956</v>
      </c>
    </row>
    <row r="4182" spans="1:4">
      <c r="A4182" s="597" t="s">
        <v>1875</v>
      </c>
      <c r="B4182" s="597" t="s">
        <v>18421</v>
      </c>
      <c r="C4182" s="597" t="s">
        <v>16294</v>
      </c>
      <c r="D4182" s="597" t="s">
        <v>6387</v>
      </c>
    </row>
    <row r="4183" spans="1:4">
      <c r="A4183" s="597" t="s">
        <v>9809</v>
      </c>
      <c r="B4183" s="597" t="s">
        <v>18421</v>
      </c>
      <c r="C4183" s="597" t="s">
        <v>16294</v>
      </c>
      <c r="D4183" s="597" t="s">
        <v>6387</v>
      </c>
    </row>
    <row r="4184" spans="1:4">
      <c r="A4184" s="597" t="s">
        <v>21086</v>
      </c>
      <c r="B4184" s="597" t="s">
        <v>18421</v>
      </c>
      <c r="C4184" s="597" t="s">
        <v>18436</v>
      </c>
      <c r="D4184" s="597" t="s">
        <v>18462</v>
      </c>
    </row>
    <row r="4185" spans="1:4">
      <c r="A4185" s="597" t="s">
        <v>21088</v>
      </c>
      <c r="B4185" s="597" t="s">
        <v>18421</v>
      </c>
      <c r="C4185" s="597" t="s">
        <v>16294</v>
      </c>
      <c r="D4185" s="597" t="s">
        <v>18433</v>
      </c>
    </row>
    <row r="4186" spans="1:4">
      <c r="A4186" s="597" t="s">
        <v>21089</v>
      </c>
      <c r="B4186" s="597" t="s">
        <v>18421</v>
      </c>
      <c r="C4186" s="597" t="s">
        <v>18330</v>
      </c>
      <c r="D4186" s="597" t="s">
        <v>2104</v>
      </c>
    </row>
    <row r="4187" spans="1:4">
      <c r="A4187" s="597" t="s">
        <v>21090</v>
      </c>
      <c r="B4187" s="597" t="s">
        <v>3904</v>
      </c>
      <c r="C4187" s="597" t="s">
        <v>18436</v>
      </c>
      <c r="D4187" s="597" t="s">
        <v>3956</v>
      </c>
    </row>
    <row r="4188" spans="1:4">
      <c r="A4188" s="597" t="s">
        <v>21091</v>
      </c>
      <c r="B4188" s="597" t="s">
        <v>18421</v>
      </c>
      <c r="C4188" s="597" t="s">
        <v>16294</v>
      </c>
      <c r="D4188" s="597" t="s">
        <v>18457</v>
      </c>
    </row>
    <row r="4189" spans="1:4">
      <c r="A4189" s="597" t="s">
        <v>21092</v>
      </c>
      <c r="B4189" s="597" t="s">
        <v>18421</v>
      </c>
      <c r="C4189" s="597" t="s">
        <v>11794</v>
      </c>
      <c r="D4189" s="597" t="s">
        <v>11796</v>
      </c>
    </row>
    <row r="4190" spans="1:4">
      <c r="A4190" s="597" t="s">
        <v>2575</v>
      </c>
      <c r="B4190" s="597" t="s">
        <v>18421</v>
      </c>
      <c r="C4190" s="597" t="s">
        <v>16294</v>
      </c>
      <c r="D4190" s="597" t="s">
        <v>4498</v>
      </c>
    </row>
    <row r="4191" spans="1:4">
      <c r="A4191" s="597" t="s">
        <v>5924</v>
      </c>
      <c r="B4191" s="597" t="s">
        <v>18421</v>
      </c>
      <c r="C4191" s="597" t="s">
        <v>18330</v>
      </c>
      <c r="D4191" s="597" t="s">
        <v>2104</v>
      </c>
    </row>
    <row r="4192" spans="1:4">
      <c r="A4192" s="597" t="s">
        <v>4433</v>
      </c>
      <c r="B4192" s="597" t="s">
        <v>18421</v>
      </c>
      <c r="C4192" s="597" t="s">
        <v>3994</v>
      </c>
      <c r="D4192" s="597" t="s">
        <v>16442</v>
      </c>
    </row>
    <row r="4193" spans="1:4">
      <c r="A4193" s="597" t="s">
        <v>8085</v>
      </c>
      <c r="B4193" s="597" t="s">
        <v>3904</v>
      </c>
      <c r="C4193" s="597" t="s">
        <v>18436</v>
      </c>
      <c r="D4193" s="597" t="s">
        <v>3956</v>
      </c>
    </row>
    <row r="4194" spans="1:4">
      <c r="A4194" s="597" t="s">
        <v>8426</v>
      </c>
      <c r="B4194" s="597" t="s">
        <v>18421</v>
      </c>
      <c r="C4194" s="597" t="s">
        <v>16294</v>
      </c>
      <c r="D4194" s="597" t="s">
        <v>4498</v>
      </c>
    </row>
    <row r="4195" spans="1:4">
      <c r="A4195" s="597" t="s">
        <v>6609</v>
      </c>
      <c r="B4195" s="597" t="s">
        <v>3904</v>
      </c>
      <c r="C4195" s="597" t="s">
        <v>18436</v>
      </c>
      <c r="D4195" s="597" t="s">
        <v>3956</v>
      </c>
    </row>
    <row r="4196" spans="1:4">
      <c r="A4196" s="597" t="s">
        <v>13955</v>
      </c>
      <c r="B4196" s="597" t="s">
        <v>18421</v>
      </c>
      <c r="C4196" s="597" t="s">
        <v>16294</v>
      </c>
      <c r="D4196" s="597" t="s">
        <v>18433</v>
      </c>
    </row>
    <row r="4197" spans="1:4">
      <c r="A4197" s="597" t="s">
        <v>21093</v>
      </c>
      <c r="B4197" s="597" t="s">
        <v>3904</v>
      </c>
      <c r="C4197" s="597" t="s">
        <v>18436</v>
      </c>
      <c r="D4197" s="597" t="s">
        <v>3956</v>
      </c>
    </row>
    <row r="4198" spans="1:4">
      <c r="A4198" s="597" t="s">
        <v>21094</v>
      </c>
      <c r="B4198" s="597" t="s">
        <v>3904</v>
      </c>
      <c r="C4198" s="597" t="s">
        <v>18436</v>
      </c>
      <c r="D4198" s="597" t="s">
        <v>3956</v>
      </c>
    </row>
    <row r="4199" spans="1:4">
      <c r="A4199" s="597" t="s">
        <v>21095</v>
      </c>
      <c r="B4199" s="597" t="s">
        <v>3904</v>
      </c>
      <c r="C4199" s="597" t="s">
        <v>18436</v>
      </c>
      <c r="D4199" s="597" t="s">
        <v>3956</v>
      </c>
    </row>
    <row r="4200" spans="1:4">
      <c r="A4200" s="597" t="s">
        <v>21096</v>
      </c>
      <c r="B4200" s="597" t="s">
        <v>3904</v>
      </c>
      <c r="C4200" s="597" t="s">
        <v>18436</v>
      </c>
      <c r="D4200" s="597" t="s">
        <v>3956</v>
      </c>
    </row>
    <row r="4201" spans="1:4">
      <c r="A4201" s="597" t="s">
        <v>21097</v>
      </c>
      <c r="B4201" s="597" t="s">
        <v>3904</v>
      </c>
      <c r="C4201" s="597" t="s">
        <v>18436</v>
      </c>
      <c r="D4201" s="597" t="s">
        <v>3956</v>
      </c>
    </row>
    <row r="4202" spans="1:4">
      <c r="A4202" s="597" t="s">
        <v>15606</v>
      </c>
      <c r="B4202" s="597" t="s">
        <v>3904</v>
      </c>
      <c r="C4202" s="597" t="s">
        <v>18436</v>
      </c>
      <c r="D4202" s="597" t="s">
        <v>3956</v>
      </c>
    </row>
    <row r="4203" spans="1:4">
      <c r="A4203" s="597" t="s">
        <v>7364</v>
      </c>
      <c r="B4203" s="597" t="s">
        <v>3904</v>
      </c>
      <c r="C4203" s="597" t="s">
        <v>18436</v>
      </c>
      <c r="D4203" s="597" t="s">
        <v>3956</v>
      </c>
    </row>
    <row r="4204" spans="1:4">
      <c r="A4204" s="597" t="s">
        <v>21099</v>
      </c>
      <c r="B4204" s="597" t="s">
        <v>3904</v>
      </c>
      <c r="C4204" s="597" t="s">
        <v>18436</v>
      </c>
      <c r="D4204" s="597" t="s">
        <v>3956</v>
      </c>
    </row>
    <row r="4205" spans="1:4">
      <c r="A4205" s="597" t="s">
        <v>21100</v>
      </c>
      <c r="B4205" s="597" t="s">
        <v>18421</v>
      </c>
      <c r="C4205" s="597" t="s">
        <v>3994</v>
      </c>
      <c r="D4205" s="597" t="s">
        <v>15858</v>
      </c>
    </row>
    <row r="4206" spans="1:4">
      <c r="A4206" s="597" t="s">
        <v>21102</v>
      </c>
      <c r="B4206" s="597" t="s">
        <v>18421</v>
      </c>
      <c r="C4206" s="597" t="s">
        <v>9767</v>
      </c>
      <c r="D4206" s="597" t="s">
        <v>12662</v>
      </c>
    </row>
    <row r="4207" spans="1:4">
      <c r="A4207" s="597" t="s">
        <v>10137</v>
      </c>
      <c r="B4207" s="597" t="s">
        <v>3904</v>
      </c>
      <c r="C4207" s="597" t="s">
        <v>18436</v>
      </c>
      <c r="D4207" s="597" t="s">
        <v>3956</v>
      </c>
    </row>
    <row r="4208" spans="1:4">
      <c r="A4208" s="597" t="s">
        <v>17087</v>
      </c>
      <c r="B4208" s="597" t="s">
        <v>3904</v>
      </c>
      <c r="C4208" s="597" t="s">
        <v>18436</v>
      </c>
      <c r="D4208" s="597" t="s">
        <v>3956</v>
      </c>
    </row>
    <row r="4209" spans="1:4">
      <c r="A4209" s="597" t="s">
        <v>14144</v>
      </c>
      <c r="B4209" s="597" t="s">
        <v>18421</v>
      </c>
      <c r="C4209" s="597" t="s">
        <v>3994</v>
      </c>
      <c r="D4209" s="597" t="s">
        <v>16342</v>
      </c>
    </row>
    <row r="4210" spans="1:4">
      <c r="A4210" s="597" t="s">
        <v>21103</v>
      </c>
      <c r="B4210" s="597" t="s">
        <v>18421</v>
      </c>
      <c r="C4210" s="597" t="s">
        <v>3994</v>
      </c>
      <c r="D4210" s="597" t="s">
        <v>15858</v>
      </c>
    </row>
    <row r="4211" spans="1:4">
      <c r="A4211" s="597" t="s">
        <v>10027</v>
      </c>
      <c r="B4211" s="597" t="s">
        <v>18421</v>
      </c>
      <c r="C4211" s="597" t="s">
        <v>18330</v>
      </c>
      <c r="D4211" s="597" t="s">
        <v>17557</v>
      </c>
    </row>
    <row r="4212" spans="1:4">
      <c r="A4212" s="597" t="s">
        <v>21104</v>
      </c>
      <c r="B4212" s="597" t="s">
        <v>18421</v>
      </c>
      <c r="C4212" s="597" t="s">
        <v>18423</v>
      </c>
      <c r="D4212" s="597" t="s">
        <v>18424</v>
      </c>
    </row>
    <row r="4213" spans="1:4">
      <c r="A4213" s="597" t="s">
        <v>14427</v>
      </c>
      <c r="B4213" s="597" t="s">
        <v>18421</v>
      </c>
      <c r="C4213" s="597" t="s">
        <v>18436</v>
      </c>
      <c r="D4213" s="597" t="s">
        <v>18462</v>
      </c>
    </row>
    <row r="4214" spans="1:4">
      <c r="A4214" s="597" t="s">
        <v>20480</v>
      </c>
      <c r="B4214" s="597" t="s">
        <v>18421</v>
      </c>
      <c r="C4214" s="597" t="s">
        <v>18423</v>
      </c>
      <c r="D4214" s="597" t="s">
        <v>18136</v>
      </c>
    </row>
    <row r="4215" spans="1:4">
      <c r="A4215" s="597" t="s">
        <v>21105</v>
      </c>
      <c r="B4215" s="597" t="s">
        <v>18421</v>
      </c>
      <c r="C4215" s="597" t="s">
        <v>16294</v>
      </c>
      <c r="D4215" s="597" t="s">
        <v>13132</v>
      </c>
    </row>
    <row r="4216" spans="1:4">
      <c r="A4216" s="597" t="s">
        <v>21106</v>
      </c>
      <c r="B4216" s="597" t="s">
        <v>18421</v>
      </c>
      <c r="C4216" s="597" t="s">
        <v>18426</v>
      </c>
      <c r="D4216" s="597" t="s">
        <v>12763</v>
      </c>
    </row>
    <row r="4217" spans="1:4">
      <c r="A4217" s="597" t="s">
        <v>21107</v>
      </c>
      <c r="B4217" s="597" t="s">
        <v>18421</v>
      </c>
      <c r="C4217" s="597" t="s">
        <v>9767</v>
      </c>
      <c r="D4217" s="597" t="s">
        <v>12662</v>
      </c>
    </row>
    <row r="4218" spans="1:4">
      <c r="A4218" s="597" t="s">
        <v>21108</v>
      </c>
      <c r="B4218" s="597" t="s">
        <v>18421</v>
      </c>
      <c r="C4218" s="597" t="s">
        <v>16294</v>
      </c>
      <c r="D4218" s="597" t="s">
        <v>13132</v>
      </c>
    </row>
    <row r="4219" spans="1:4">
      <c r="A4219" s="597" t="s">
        <v>21109</v>
      </c>
      <c r="B4219" s="597" t="s">
        <v>18421</v>
      </c>
      <c r="C4219" s="597" t="s">
        <v>18330</v>
      </c>
      <c r="D4219" s="597" t="s">
        <v>17557</v>
      </c>
    </row>
    <row r="4220" spans="1:4">
      <c r="A4220" s="597" t="s">
        <v>9993</v>
      </c>
      <c r="B4220" s="597" t="s">
        <v>18421</v>
      </c>
      <c r="C4220" s="597" t="s">
        <v>16294</v>
      </c>
      <c r="D4220" s="597" t="s">
        <v>4702</v>
      </c>
    </row>
    <row r="4221" spans="1:4">
      <c r="A4221" s="597" t="s">
        <v>7985</v>
      </c>
      <c r="B4221" s="597" t="s">
        <v>18421</v>
      </c>
      <c r="C4221" s="597" t="s">
        <v>16294</v>
      </c>
      <c r="D4221" s="597" t="s">
        <v>4498</v>
      </c>
    </row>
    <row r="4222" spans="1:4">
      <c r="A4222" s="597" t="s">
        <v>15176</v>
      </c>
      <c r="B4222" s="597" t="s">
        <v>18421</v>
      </c>
      <c r="C4222" s="597" t="s">
        <v>16294</v>
      </c>
      <c r="D4222" s="597" t="s">
        <v>13132</v>
      </c>
    </row>
    <row r="4223" spans="1:4">
      <c r="A4223" s="597" t="s">
        <v>20195</v>
      </c>
      <c r="B4223" s="597" t="s">
        <v>18421</v>
      </c>
      <c r="C4223" s="597" t="s">
        <v>18330</v>
      </c>
      <c r="D4223" s="597" t="s">
        <v>18450</v>
      </c>
    </row>
    <row r="4224" spans="1:4">
      <c r="A4224" s="597" t="s">
        <v>21110</v>
      </c>
      <c r="B4224" s="597" t="s">
        <v>18421</v>
      </c>
      <c r="C4224" s="597" t="s">
        <v>9767</v>
      </c>
      <c r="D4224" s="597" t="s">
        <v>15267</v>
      </c>
    </row>
    <row r="4225" spans="1:4">
      <c r="A4225" s="597" t="s">
        <v>21111</v>
      </c>
      <c r="B4225" s="597" t="s">
        <v>18421</v>
      </c>
      <c r="C4225" s="597" t="s">
        <v>3994</v>
      </c>
      <c r="D4225" s="597" t="s">
        <v>16342</v>
      </c>
    </row>
    <row r="4226" spans="1:4">
      <c r="A4226" s="597" t="s">
        <v>21112</v>
      </c>
      <c r="B4226" s="597" t="s">
        <v>18421</v>
      </c>
      <c r="C4226" s="597" t="s">
        <v>16294</v>
      </c>
      <c r="D4226" s="597" t="s">
        <v>4498</v>
      </c>
    </row>
    <row r="4227" spans="1:4">
      <c r="A4227" s="597" t="s">
        <v>13594</v>
      </c>
      <c r="B4227" s="597" t="s">
        <v>18421</v>
      </c>
      <c r="C4227" s="597" t="s">
        <v>18436</v>
      </c>
      <c r="D4227" s="597" t="s">
        <v>3956</v>
      </c>
    </row>
    <row r="4228" spans="1:4">
      <c r="A4228" s="597" t="s">
        <v>9738</v>
      </c>
      <c r="B4228" s="597" t="s">
        <v>18421</v>
      </c>
      <c r="C4228" s="597" t="s">
        <v>3994</v>
      </c>
      <c r="D4228" s="597" t="s">
        <v>16442</v>
      </c>
    </row>
    <row r="4229" spans="1:4">
      <c r="A4229" s="597" t="s">
        <v>21113</v>
      </c>
      <c r="B4229" s="597" t="s">
        <v>18421</v>
      </c>
      <c r="C4229" s="597" t="s">
        <v>11794</v>
      </c>
      <c r="D4229" s="597" t="s">
        <v>11796</v>
      </c>
    </row>
    <row r="4230" spans="1:4">
      <c r="A4230" s="597" t="s">
        <v>8616</v>
      </c>
      <c r="B4230" s="597" t="s">
        <v>18421</v>
      </c>
      <c r="C4230" s="597" t="s">
        <v>12016</v>
      </c>
      <c r="D4230" s="597" t="s">
        <v>10414</v>
      </c>
    </row>
    <row r="4231" spans="1:4">
      <c r="A4231" s="597" t="s">
        <v>15719</v>
      </c>
      <c r="B4231" s="597" t="s">
        <v>18421</v>
      </c>
      <c r="C4231" s="597" t="s">
        <v>16294</v>
      </c>
      <c r="D4231" s="597" t="s">
        <v>4702</v>
      </c>
    </row>
    <row r="4232" spans="1:4">
      <c r="A4232" s="597" t="s">
        <v>6988</v>
      </c>
      <c r="B4232" s="597" t="s">
        <v>18421</v>
      </c>
      <c r="C4232" s="597" t="s">
        <v>9767</v>
      </c>
      <c r="D4232" s="597" t="s">
        <v>15267</v>
      </c>
    </row>
    <row r="4233" spans="1:4">
      <c r="A4233" s="597" t="s">
        <v>3945</v>
      </c>
      <c r="B4233" s="597" t="s">
        <v>18421</v>
      </c>
      <c r="C4233" s="597" t="s">
        <v>12016</v>
      </c>
      <c r="D4233" s="597" t="s">
        <v>16776</v>
      </c>
    </row>
    <row r="4234" spans="1:4">
      <c r="A4234" s="597" t="s">
        <v>21114</v>
      </c>
      <c r="B4234" s="597" t="s">
        <v>18421</v>
      </c>
      <c r="C4234" s="597" t="s">
        <v>12016</v>
      </c>
      <c r="D4234" s="597" t="s">
        <v>10414</v>
      </c>
    </row>
    <row r="4235" spans="1:4">
      <c r="A4235" s="597" t="s">
        <v>21115</v>
      </c>
      <c r="B4235" s="597" t="s">
        <v>18421</v>
      </c>
      <c r="C4235" s="597" t="s">
        <v>18436</v>
      </c>
      <c r="D4235" s="597" t="s">
        <v>10414</v>
      </c>
    </row>
    <row r="4236" spans="1:4">
      <c r="A4236" s="597" t="s">
        <v>1671</v>
      </c>
      <c r="B4236" s="597" t="s">
        <v>18421</v>
      </c>
      <c r="C4236" s="597" t="s">
        <v>8086</v>
      </c>
      <c r="D4236" s="597" t="s">
        <v>9618</v>
      </c>
    </row>
    <row r="4237" spans="1:4">
      <c r="A4237" s="597" t="s">
        <v>8686</v>
      </c>
      <c r="B4237" s="597" t="s">
        <v>18421</v>
      </c>
      <c r="C4237" s="597" t="s">
        <v>18330</v>
      </c>
      <c r="D4237" s="597" t="s">
        <v>10414</v>
      </c>
    </row>
    <row r="4238" spans="1:4">
      <c r="A4238" s="597" t="s">
        <v>21116</v>
      </c>
      <c r="B4238" s="597" t="s">
        <v>18421</v>
      </c>
      <c r="C4238" s="597" t="s">
        <v>18423</v>
      </c>
      <c r="D4238" s="597" t="s">
        <v>9310</v>
      </c>
    </row>
    <row r="4239" spans="1:4">
      <c r="A4239" s="597" t="s">
        <v>21117</v>
      </c>
      <c r="B4239" s="597" t="s">
        <v>18421</v>
      </c>
      <c r="C4239" s="597" t="s">
        <v>18423</v>
      </c>
      <c r="D4239" s="597" t="s">
        <v>18424</v>
      </c>
    </row>
    <row r="4240" spans="1:4">
      <c r="A4240" s="597" t="s">
        <v>21118</v>
      </c>
      <c r="B4240" s="597" t="s">
        <v>18421</v>
      </c>
      <c r="C4240" s="597" t="s">
        <v>3994</v>
      </c>
      <c r="D4240" s="597" t="s">
        <v>16342</v>
      </c>
    </row>
    <row r="4241" spans="1:4">
      <c r="A4241" s="597" t="s">
        <v>21119</v>
      </c>
      <c r="B4241" s="597" t="s">
        <v>18421</v>
      </c>
      <c r="C4241" s="597" t="s">
        <v>16294</v>
      </c>
      <c r="D4241" s="597" t="s">
        <v>13132</v>
      </c>
    </row>
    <row r="4242" spans="1:4">
      <c r="A4242" s="597" t="s">
        <v>15626</v>
      </c>
      <c r="B4242" s="597" t="s">
        <v>18421</v>
      </c>
      <c r="C4242" s="597" t="s">
        <v>9767</v>
      </c>
      <c r="D4242" s="597" t="s">
        <v>12662</v>
      </c>
    </row>
    <row r="4243" spans="1:4">
      <c r="A4243" s="597" t="s">
        <v>2197</v>
      </c>
      <c r="B4243" s="597" t="s">
        <v>18421</v>
      </c>
      <c r="C4243" s="597" t="s">
        <v>18330</v>
      </c>
      <c r="D4243" s="597" t="s">
        <v>18450</v>
      </c>
    </row>
    <row r="4244" spans="1:4">
      <c r="A4244" s="597" t="s">
        <v>6534</v>
      </c>
      <c r="B4244" s="597" t="s">
        <v>18421</v>
      </c>
      <c r="C4244" s="597" t="s">
        <v>9767</v>
      </c>
      <c r="D4244" s="597" t="s">
        <v>12866</v>
      </c>
    </row>
    <row r="4245" spans="1:4">
      <c r="A4245" s="597" t="s">
        <v>8315</v>
      </c>
      <c r="B4245" s="597" t="s">
        <v>18421</v>
      </c>
      <c r="C4245" s="597" t="s">
        <v>18423</v>
      </c>
      <c r="D4245" s="597" t="s">
        <v>18136</v>
      </c>
    </row>
    <row r="4246" spans="1:4">
      <c r="A4246" s="597" t="s">
        <v>7814</v>
      </c>
      <c r="B4246" s="597" t="s">
        <v>18421</v>
      </c>
      <c r="C4246" s="597" t="s">
        <v>18423</v>
      </c>
      <c r="D4246" s="597" t="s">
        <v>18424</v>
      </c>
    </row>
    <row r="4247" spans="1:4">
      <c r="A4247" s="597" t="s">
        <v>21120</v>
      </c>
      <c r="B4247" s="597" t="s">
        <v>18421</v>
      </c>
      <c r="C4247" s="597" t="s">
        <v>16294</v>
      </c>
      <c r="D4247" s="597" t="s">
        <v>18457</v>
      </c>
    </row>
    <row r="4248" spans="1:4">
      <c r="A4248" s="597" t="s">
        <v>21121</v>
      </c>
      <c r="B4248" s="597" t="s">
        <v>18421</v>
      </c>
      <c r="C4248" s="597" t="s">
        <v>18436</v>
      </c>
      <c r="D4248" s="597" t="s">
        <v>10414</v>
      </c>
    </row>
    <row r="4249" spans="1:4">
      <c r="A4249" s="597" t="s">
        <v>21122</v>
      </c>
      <c r="B4249" s="597" t="s">
        <v>18421</v>
      </c>
      <c r="C4249" s="597" t="s">
        <v>9767</v>
      </c>
      <c r="D4249" s="597" t="s">
        <v>12662</v>
      </c>
    </row>
    <row r="4250" spans="1:4">
      <c r="A4250" s="597" t="s">
        <v>19784</v>
      </c>
      <c r="B4250" s="597" t="s">
        <v>18421</v>
      </c>
      <c r="C4250" s="597" t="s">
        <v>16294</v>
      </c>
      <c r="D4250" s="597" t="s">
        <v>4498</v>
      </c>
    </row>
    <row r="4251" spans="1:4">
      <c r="A4251" s="597" t="s">
        <v>21123</v>
      </c>
      <c r="B4251" s="597" t="s">
        <v>18421</v>
      </c>
      <c r="C4251" s="597" t="s">
        <v>18330</v>
      </c>
      <c r="D4251" s="597" t="s">
        <v>18450</v>
      </c>
    </row>
    <row r="4252" spans="1:4">
      <c r="A4252" s="597" t="s">
        <v>21124</v>
      </c>
      <c r="B4252" s="597" t="s">
        <v>18421</v>
      </c>
      <c r="C4252" s="597" t="s">
        <v>16294</v>
      </c>
      <c r="D4252" s="597" t="s">
        <v>13132</v>
      </c>
    </row>
    <row r="4253" spans="1:4">
      <c r="A4253" s="597" t="s">
        <v>14707</v>
      </c>
      <c r="B4253" s="597" t="s">
        <v>18421</v>
      </c>
      <c r="C4253" s="597" t="s">
        <v>16294</v>
      </c>
      <c r="D4253" s="597" t="s">
        <v>10414</v>
      </c>
    </row>
    <row r="4254" spans="1:4">
      <c r="A4254" s="597" t="s">
        <v>21125</v>
      </c>
      <c r="B4254" s="597" t="s">
        <v>18421</v>
      </c>
      <c r="C4254" s="597" t="s">
        <v>16294</v>
      </c>
      <c r="D4254" s="597" t="s">
        <v>18433</v>
      </c>
    </row>
    <row r="4255" spans="1:4">
      <c r="A4255" s="597" t="s">
        <v>2214</v>
      </c>
      <c r="B4255" s="597" t="s">
        <v>18421</v>
      </c>
      <c r="C4255" s="597" t="s">
        <v>16294</v>
      </c>
      <c r="D4255" s="597" t="s">
        <v>4498</v>
      </c>
    </row>
    <row r="4256" spans="1:4">
      <c r="A4256" s="597" t="s">
        <v>3202</v>
      </c>
      <c r="B4256" s="597" t="s">
        <v>18421</v>
      </c>
      <c r="C4256" s="597" t="s">
        <v>9767</v>
      </c>
      <c r="D4256" s="597" t="s">
        <v>15267</v>
      </c>
    </row>
    <row r="4257" spans="1:4">
      <c r="A4257" s="597" t="s">
        <v>15760</v>
      </c>
      <c r="B4257" s="597" t="s">
        <v>18421</v>
      </c>
      <c r="C4257" s="597" t="s">
        <v>17013</v>
      </c>
      <c r="D4257" s="597" t="s">
        <v>18447</v>
      </c>
    </row>
    <row r="4258" spans="1:4">
      <c r="A4258" s="597" t="s">
        <v>21127</v>
      </c>
      <c r="B4258" s="597" t="s">
        <v>18421</v>
      </c>
      <c r="C4258" s="597" t="s">
        <v>9767</v>
      </c>
      <c r="D4258" s="597" t="s">
        <v>12662</v>
      </c>
    </row>
    <row r="4259" spans="1:4">
      <c r="A4259" s="597" t="s">
        <v>12471</v>
      </c>
      <c r="B4259" s="597" t="s">
        <v>18421</v>
      </c>
      <c r="C4259" s="597" t="s">
        <v>11794</v>
      </c>
      <c r="D4259" s="597" t="s">
        <v>18576</v>
      </c>
    </row>
    <row r="4260" spans="1:4">
      <c r="A4260" s="597" t="s">
        <v>21128</v>
      </c>
      <c r="B4260" s="597" t="s">
        <v>18421</v>
      </c>
      <c r="C4260" s="597" t="s">
        <v>16294</v>
      </c>
      <c r="D4260" s="597" t="s">
        <v>6387</v>
      </c>
    </row>
    <row r="4261" spans="1:4">
      <c r="A4261" s="597" t="s">
        <v>19160</v>
      </c>
      <c r="B4261" s="597" t="s">
        <v>18421</v>
      </c>
      <c r="C4261" s="597" t="s">
        <v>9767</v>
      </c>
      <c r="D4261" s="597" t="s">
        <v>12662</v>
      </c>
    </row>
    <row r="4262" spans="1:4">
      <c r="A4262" s="597" t="s">
        <v>21129</v>
      </c>
      <c r="B4262" s="597" t="s">
        <v>18421</v>
      </c>
      <c r="C4262" s="597" t="s">
        <v>16294</v>
      </c>
      <c r="D4262" s="597" t="s">
        <v>13945</v>
      </c>
    </row>
    <row r="4263" spans="1:4">
      <c r="A4263" s="597" t="s">
        <v>20937</v>
      </c>
      <c r="B4263" s="597" t="s">
        <v>18421</v>
      </c>
      <c r="C4263" s="597" t="s">
        <v>18436</v>
      </c>
      <c r="D4263" s="597" t="s">
        <v>10414</v>
      </c>
    </row>
    <row r="4264" spans="1:4">
      <c r="A4264" s="597" t="s">
        <v>9905</v>
      </c>
      <c r="B4264" s="597" t="s">
        <v>18421</v>
      </c>
      <c r="C4264" s="597" t="s">
        <v>16294</v>
      </c>
      <c r="D4264" s="597" t="s">
        <v>18433</v>
      </c>
    </row>
    <row r="4265" spans="1:4">
      <c r="A4265" s="597" t="s">
        <v>21130</v>
      </c>
      <c r="B4265" s="597" t="s">
        <v>18421</v>
      </c>
      <c r="C4265" s="597" t="s">
        <v>3994</v>
      </c>
      <c r="D4265" s="597" t="s">
        <v>19852</v>
      </c>
    </row>
    <row r="4266" spans="1:4">
      <c r="A4266" s="597" t="s">
        <v>12798</v>
      </c>
      <c r="B4266" s="597" t="s">
        <v>18421</v>
      </c>
      <c r="C4266" s="597" t="s">
        <v>16294</v>
      </c>
      <c r="D4266" s="597" t="s">
        <v>6387</v>
      </c>
    </row>
    <row r="4267" spans="1:4">
      <c r="A4267" s="597" t="s">
        <v>21131</v>
      </c>
      <c r="B4267" s="597" t="s">
        <v>18421</v>
      </c>
      <c r="C4267" s="597" t="s">
        <v>18436</v>
      </c>
      <c r="D4267" s="597" t="s">
        <v>3956</v>
      </c>
    </row>
    <row r="4268" spans="1:4">
      <c r="A4268" s="597" t="s">
        <v>21132</v>
      </c>
      <c r="B4268" s="597" t="s">
        <v>18421</v>
      </c>
      <c r="C4268" s="597" t="s">
        <v>18426</v>
      </c>
      <c r="D4268" s="597" t="s">
        <v>12763</v>
      </c>
    </row>
    <row r="4269" spans="1:4">
      <c r="A4269" s="597" t="s">
        <v>21133</v>
      </c>
      <c r="B4269" s="597" t="s">
        <v>18421</v>
      </c>
      <c r="C4269" s="597" t="s">
        <v>16294</v>
      </c>
      <c r="D4269" s="597" t="s">
        <v>6387</v>
      </c>
    </row>
    <row r="4270" spans="1:4">
      <c r="A4270" s="597" t="s">
        <v>21134</v>
      </c>
      <c r="B4270" s="597" t="s">
        <v>18421</v>
      </c>
      <c r="C4270" s="597" t="s">
        <v>3994</v>
      </c>
      <c r="D4270" s="597" t="s">
        <v>19852</v>
      </c>
    </row>
    <row r="4271" spans="1:4">
      <c r="A4271" s="597" t="s">
        <v>21135</v>
      </c>
      <c r="B4271" s="597" t="s">
        <v>18421</v>
      </c>
      <c r="C4271" s="597" t="s">
        <v>9767</v>
      </c>
      <c r="D4271" s="597" t="s">
        <v>12866</v>
      </c>
    </row>
    <row r="4272" spans="1:4">
      <c r="A4272" s="597" t="s">
        <v>21136</v>
      </c>
      <c r="B4272" s="597" t="s">
        <v>18421</v>
      </c>
      <c r="C4272" s="597" t="s">
        <v>18436</v>
      </c>
      <c r="D4272" s="597" t="s">
        <v>3956</v>
      </c>
    </row>
    <row r="4273" spans="1:4">
      <c r="A4273" s="597" t="s">
        <v>12261</v>
      </c>
      <c r="B4273" s="597" t="s">
        <v>18421</v>
      </c>
      <c r="C4273" s="597" t="s">
        <v>16294</v>
      </c>
      <c r="D4273" s="597" t="s">
        <v>18457</v>
      </c>
    </row>
    <row r="4274" spans="1:4">
      <c r="A4274" s="597" t="s">
        <v>21137</v>
      </c>
      <c r="B4274" s="597" t="s">
        <v>18421</v>
      </c>
      <c r="C4274" s="597" t="s">
        <v>9767</v>
      </c>
      <c r="D4274" s="597" t="s">
        <v>12866</v>
      </c>
    </row>
    <row r="4275" spans="1:4">
      <c r="A4275" s="597" t="s">
        <v>16148</v>
      </c>
      <c r="B4275" s="597" t="s">
        <v>18421</v>
      </c>
      <c r="C4275" s="597" t="s">
        <v>16294</v>
      </c>
      <c r="D4275" s="597" t="s">
        <v>14674</v>
      </c>
    </row>
    <row r="4276" spans="1:4">
      <c r="A4276" s="597" t="s">
        <v>21138</v>
      </c>
      <c r="B4276" s="597" t="s">
        <v>18421</v>
      </c>
      <c r="C4276" s="597" t="s">
        <v>18426</v>
      </c>
      <c r="D4276" s="597" t="s">
        <v>12763</v>
      </c>
    </row>
    <row r="4277" spans="1:4">
      <c r="A4277" s="597" t="s">
        <v>21139</v>
      </c>
      <c r="B4277" s="597" t="s">
        <v>18421</v>
      </c>
      <c r="C4277" s="597" t="s">
        <v>18330</v>
      </c>
      <c r="D4277" s="597" t="s">
        <v>17557</v>
      </c>
    </row>
    <row r="4278" spans="1:4">
      <c r="A4278" s="597" t="s">
        <v>21140</v>
      </c>
      <c r="B4278" s="597" t="s">
        <v>18421</v>
      </c>
      <c r="C4278" s="597" t="s">
        <v>18436</v>
      </c>
      <c r="D4278" s="597" t="s">
        <v>3956</v>
      </c>
    </row>
    <row r="4279" spans="1:4">
      <c r="A4279" s="597" t="s">
        <v>21141</v>
      </c>
      <c r="B4279" s="597" t="s">
        <v>18421</v>
      </c>
      <c r="C4279" s="597" t="s">
        <v>9767</v>
      </c>
      <c r="D4279" s="597" t="s">
        <v>12662</v>
      </c>
    </row>
    <row r="4280" spans="1:4">
      <c r="A4280" s="597" t="s">
        <v>21142</v>
      </c>
      <c r="B4280" s="597" t="s">
        <v>18421</v>
      </c>
      <c r="C4280" s="597" t="s">
        <v>17013</v>
      </c>
      <c r="D4280" s="597" t="s">
        <v>18447</v>
      </c>
    </row>
    <row r="4281" spans="1:4">
      <c r="A4281" s="597" t="s">
        <v>21143</v>
      </c>
      <c r="B4281" s="597" t="s">
        <v>18421</v>
      </c>
      <c r="C4281" s="597" t="s">
        <v>18426</v>
      </c>
      <c r="D4281" s="597" t="s">
        <v>12763</v>
      </c>
    </row>
    <row r="4282" spans="1:4">
      <c r="A4282" s="597" t="s">
        <v>13184</v>
      </c>
      <c r="B4282" s="597" t="s">
        <v>18421</v>
      </c>
      <c r="C4282" s="597" t="s">
        <v>18436</v>
      </c>
      <c r="D4282" s="597" t="s">
        <v>3956</v>
      </c>
    </row>
    <row r="4283" spans="1:4">
      <c r="A4283" s="597" t="s">
        <v>21144</v>
      </c>
      <c r="B4283" s="597" t="s">
        <v>18421</v>
      </c>
      <c r="C4283" s="597" t="s">
        <v>16294</v>
      </c>
      <c r="D4283" s="597" t="s">
        <v>4498</v>
      </c>
    </row>
    <row r="4284" spans="1:4">
      <c r="A4284" s="597" t="s">
        <v>21145</v>
      </c>
      <c r="B4284" s="597" t="s">
        <v>18421</v>
      </c>
      <c r="C4284" s="597" t="s">
        <v>18436</v>
      </c>
      <c r="D4284" s="597" t="s">
        <v>1433</v>
      </c>
    </row>
    <row r="4285" spans="1:4">
      <c r="A4285" s="597" t="s">
        <v>14112</v>
      </c>
      <c r="B4285" s="597" t="s">
        <v>18421</v>
      </c>
      <c r="C4285" s="597" t="s">
        <v>11794</v>
      </c>
      <c r="D4285" s="597" t="s">
        <v>10414</v>
      </c>
    </row>
    <row r="4286" spans="1:4">
      <c r="A4286" s="597" t="s">
        <v>7118</v>
      </c>
      <c r="B4286" s="597" t="s">
        <v>18421</v>
      </c>
      <c r="C4286" s="597" t="s">
        <v>3994</v>
      </c>
      <c r="D4286" s="597" t="s">
        <v>18538</v>
      </c>
    </row>
    <row r="4287" spans="1:4">
      <c r="A4287" s="597" t="s">
        <v>240</v>
      </c>
      <c r="B4287" s="597" t="s">
        <v>18421</v>
      </c>
      <c r="C4287" s="597" t="s">
        <v>18436</v>
      </c>
      <c r="D4287" s="597" t="s">
        <v>18462</v>
      </c>
    </row>
    <row r="4288" spans="1:4">
      <c r="A4288" s="597" t="s">
        <v>20530</v>
      </c>
      <c r="B4288" s="597" t="s">
        <v>18421</v>
      </c>
      <c r="C4288" s="597" t="s">
        <v>9767</v>
      </c>
      <c r="D4288" s="597" t="s">
        <v>10414</v>
      </c>
    </row>
    <row r="4289" spans="1:4">
      <c r="A4289" s="597" t="s">
        <v>21146</v>
      </c>
      <c r="B4289" s="597" t="s">
        <v>18421</v>
      </c>
      <c r="C4289" s="597" t="s">
        <v>3994</v>
      </c>
      <c r="D4289" s="597" t="s">
        <v>16342</v>
      </c>
    </row>
    <row r="4290" spans="1:4">
      <c r="A4290" s="597" t="s">
        <v>21147</v>
      </c>
      <c r="B4290" s="597" t="s">
        <v>18421</v>
      </c>
      <c r="C4290" s="597" t="s">
        <v>9767</v>
      </c>
      <c r="D4290" s="597" t="s">
        <v>15267</v>
      </c>
    </row>
    <row r="4291" spans="1:4">
      <c r="A4291" s="597" t="s">
        <v>21148</v>
      </c>
      <c r="B4291" s="597" t="s">
        <v>18421</v>
      </c>
      <c r="C4291" s="597" t="s">
        <v>18426</v>
      </c>
      <c r="D4291" s="597" t="s">
        <v>12763</v>
      </c>
    </row>
    <row r="4292" spans="1:4">
      <c r="A4292" s="597" t="s">
        <v>21149</v>
      </c>
      <c r="B4292" s="597" t="s">
        <v>18421</v>
      </c>
      <c r="C4292" s="597" t="s">
        <v>16294</v>
      </c>
      <c r="D4292" s="597" t="s">
        <v>10414</v>
      </c>
    </row>
    <row r="4293" spans="1:4">
      <c r="A4293" s="597" t="s">
        <v>12431</v>
      </c>
      <c r="B4293" s="597" t="s">
        <v>18421</v>
      </c>
      <c r="C4293" s="597" t="s">
        <v>9767</v>
      </c>
      <c r="D4293" s="597" t="s">
        <v>10414</v>
      </c>
    </row>
    <row r="4294" spans="1:4">
      <c r="A4294" s="597" t="s">
        <v>21150</v>
      </c>
      <c r="B4294" s="597" t="s">
        <v>18421</v>
      </c>
      <c r="C4294" s="597" t="s">
        <v>16294</v>
      </c>
      <c r="D4294" s="597" t="s">
        <v>13132</v>
      </c>
    </row>
    <row r="4295" spans="1:4">
      <c r="A4295" s="597" t="s">
        <v>21152</v>
      </c>
      <c r="B4295" s="597" t="s">
        <v>18421</v>
      </c>
      <c r="C4295" s="597" t="s">
        <v>3994</v>
      </c>
      <c r="D4295" s="597" t="s">
        <v>15858</v>
      </c>
    </row>
    <row r="4296" spans="1:4">
      <c r="A4296" s="597" t="s">
        <v>3197</v>
      </c>
      <c r="B4296" s="597" t="s">
        <v>18421</v>
      </c>
      <c r="C4296" s="597" t="s">
        <v>18330</v>
      </c>
      <c r="D4296" s="597" t="s">
        <v>17557</v>
      </c>
    </row>
    <row r="4297" spans="1:4">
      <c r="A4297" s="597" t="s">
        <v>21153</v>
      </c>
      <c r="B4297" s="597" t="s">
        <v>18421</v>
      </c>
      <c r="C4297" s="597" t="s">
        <v>18426</v>
      </c>
      <c r="D4297" s="597" t="s">
        <v>10414</v>
      </c>
    </row>
    <row r="4298" spans="1:4">
      <c r="A4298" s="597" t="s">
        <v>21154</v>
      </c>
      <c r="B4298" s="597" t="s">
        <v>18421</v>
      </c>
      <c r="C4298" s="597" t="s">
        <v>9767</v>
      </c>
      <c r="D4298" s="597" t="s">
        <v>12662</v>
      </c>
    </row>
    <row r="4299" spans="1:4">
      <c r="A4299" s="597" t="s">
        <v>2686</v>
      </c>
      <c r="B4299" s="597" t="s">
        <v>18421</v>
      </c>
      <c r="C4299" s="597" t="s">
        <v>16294</v>
      </c>
      <c r="D4299" s="597" t="s">
        <v>4498</v>
      </c>
    </row>
    <row r="4300" spans="1:4">
      <c r="A4300" s="597" t="s">
        <v>21155</v>
      </c>
      <c r="B4300" s="597" t="s">
        <v>18421</v>
      </c>
      <c r="C4300" s="597" t="s">
        <v>16294</v>
      </c>
      <c r="D4300" s="597" t="s">
        <v>4498</v>
      </c>
    </row>
    <row r="4301" spans="1:4">
      <c r="A4301" s="597" t="s">
        <v>21156</v>
      </c>
      <c r="B4301" s="597" t="s">
        <v>18421</v>
      </c>
      <c r="C4301" s="597" t="s">
        <v>11794</v>
      </c>
      <c r="D4301" s="597" t="s">
        <v>18576</v>
      </c>
    </row>
    <row r="4302" spans="1:4">
      <c r="A4302" s="597" t="s">
        <v>21157</v>
      </c>
      <c r="B4302" s="597" t="s">
        <v>18421</v>
      </c>
      <c r="C4302" s="597" t="s">
        <v>9767</v>
      </c>
      <c r="D4302" s="597" t="s">
        <v>10414</v>
      </c>
    </row>
    <row r="4303" spans="1:4">
      <c r="A4303" s="597" t="s">
        <v>21158</v>
      </c>
      <c r="B4303" s="597" t="s">
        <v>18421</v>
      </c>
      <c r="C4303" s="597" t="s">
        <v>16294</v>
      </c>
      <c r="D4303" s="597" t="s">
        <v>4498</v>
      </c>
    </row>
    <row r="4304" spans="1:4">
      <c r="A4304" s="597" t="s">
        <v>19815</v>
      </c>
      <c r="B4304" s="597" t="s">
        <v>18421</v>
      </c>
      <c r="C4304" s="597" t="s">
        <v>16294</v>
      </c>
      <c r="D4304" s="597" t="s">
        <v>18457</v>
      </c>
    </row>
    <row r="4305" spans="1:4">
      <c r="A4305" s="597" t="s">
        <v>21159</v>
      </c>
      <c r="B4305" s="597" t="s">
        <v>18421</v>
      </c>
      <c r="C4305" s="597" t="s">
        <v>16294</v>
      </c>
      <c r="D4305" s="597" t="s">
        <v>6387</v>
      </c>
    </row>
    <row r="4306" spans="1:4">
      <c r="A4306" s="597" t="s">
        <v>21160</v>
      </c>
      <c r="B4306" s="597" t="s">
        <v>18421</v>
      </c>
      <c r="C4306" s="597" t="s">
        <v>16294</v>
      </c>
      <c r="D4306" s="597" t="s">
        <v>4702</v>
      </c>
    </row>
    <row r="4307" spans="1:4">
      <c r="A4307" s="597" t="s">
        <v>2760</v>
      </c>
      <c r="B4307" s="597" t="s">
        <v>18421</v>
      </c>
      <c r="C4307" s="597" t="s">
        <v>18426</v>
      </c>
      <c r="D4307" s="597" t="s">
        <v>12763</v>
      </c>
    </row>
    <row r="4308" spans="1:4">
      <c r="A4308" s="597" t="s">
        <v>17939</v>
      </c>
      <c r="B4308" s="597" t="s">
        <v>18421</v>
      </c>
      <c r="C4308" s="597" t="s">
        <v>3994</v>
      </c>
      <c r="D4308" s="597" t="s">
        <v>18538</v>
      </c>
    </row>
    <row r="4309" spans="1:4">
      <c r="A4309" s="597" t="s">
        <v>21162</v>
      </c>
      <c r="B4309" s="597" t="s">
        <v>18421</v>
      </c>
      <c r="C4309" s="597" t="s">
        <v>9767</v>
      </c>
      <c r="D4309" s="597" t="s">
        <v>12662</v>
      </c>
    </row>
    <row r="4310" spans="1:4">
      <c r="A4310" s="597" t="s">
        <v>19865</v>
      </c>
      <c r="B4310" s="597" t="s">
        <v>18421</v>
      </c>
      <c r="C4310" s="597" t="s">
        <v>16294</v>
      </c>
      <c r="D4310" s="597" t="s">
        <v>4498</v>
      </c>
    </row>
    <row r="4311" spans="1:4">
      <c r="A4311" s="597" t="s">
        <v>21163</v>
      </c>
      <c r="B4311" s="597" t="s">
        <v>18421</v>
      </c>
      <c r="C4311" s="597" t="s">
        <v>16294</v>
      </c>
      <c r="D4311" s="597" t="s">
        <v>6387</v>
      </c>
    </row>
    <row r="4312" spans="1:4">
      <c r="A4312" s="597" t="s">
        <v>13832</v>
      </c>
      <c r="B4312" s="597" t="s">
        <v>18421</v>
      </c>
      <c r="C4312" s="597" t="s">
        <v>16294</v>
      </c>
      <c r="D4312" s="597" t="s">
        <v>4498</v>
      </c>
    </row>
    <row r="4313" spans="1:4">
      <c r="A4313" s="597" t="s">
        <v>21165</v>
      </c>
      <c r="B4313" s="597" t="s">
        <v>18421</v>
      </c>
      <c r="C4313" s="597" t="s">
        <v>16294</v>
      </c>
      <c r="D4313" s="597" t="s">
        <v>18433</v>
      </c>
    </row>
    <row r="4314" spans="1:4">
      <c r="A4314" s="597" t="s">
        <v>1973</v>
      </c>
      <c r="B4314" s="597" t="s">
        <v>18421</v>
      </c>
      <c r="C4314" s="597" t="s">
        <v>8086</v>
      </c>
      <c r="D4314" s="597" t="s">
        <v>9618</v>
      </c>
    </row>
    <row r="4315" spans="1:4">
      <c r="A4315" s="597" t="s">
        <v>21166</v>
      </c>
      <c r="B4315" s="597" t="s">
        <v>18421</v>
      </c>
      <c r="C4315" s="597" t="s">
        <v>18436</v>
      </c>
      <c r="D4315" s="597" t="s">
        <v>7708</v>
      </c>
    </row>
    <row r="4316" spans="1:4">
      <c r="A4316" s="597" t="s">
        <v>21167</v>
      </c>
      <c r="B4316" s="597" t="s">
        <v>18421</v>
      </c>
      <c r="C4316" s="597" t="s">
        <v>9767</v>
      </c>
      <c r="D4316" s="597" t="s">
        <v>12662</v>
      </c>
    </row>
    <row r="4317" spans="1:4">
      <c r="A4317" s="597" t="s">
        <v>7861</v>
      </c>
      <c r="B4317" s="597" t="s">
        <v>18421</v>
      </c>
      <c r="C4317" s="597" t="s">
        <v>16294</v>
      </c>
      <c r="D4317" s="597" t="s">
        <v>6387</v>
      </c>
    </row>
    <row r="4318" spans="1:4">
      <c r="A4318" s="597" t="s">
        <v>21168</v>
      </c>
      <c r="B4318" s="597" t="s">
        <v>18421</v>
      </c>
      <c r="C4318" s="597" t="s">
        <v>18436</v>
      </c>
      <c r="D4318" s="597" t="s">
        <v>10414</v>
      </c>
    </row>
    <row r="4319" spans="1:4">
      <c r="A4319" s="597" t="s">
        <v>21169</v>
      </c>
      <c r="B4319" s="597" t="s">
        <v>18421</v>
      </c>
      <c r="C4319" s="597" t="s">
        <v>16294</v>
      </c>
      <c r="D4319" s="597" t="s">
        <v>10414</v>
      </c>
    </row>
    <row r="4320" spans="1:4">
      <c r="A4320" s="597" t="s">
        <v>21170</v>
      </c>
      <c r="B4320" s="597" t="s">
        <v>18421</v>
      </c>
      <c r="C4320" s="597" t="s">
        <v>18436</v>
      </c>
      <c r="D4320" s="597" t="s">
        <v>3956</v>
      </c>
    </row>
    <row r="4321" spans="1:4">
      <c r="A4321" s="597" t="s">
        <v>21172</v>
      </c>
      <c r="B4321" s="597" t="s">
        <v>18421</v>
      </c>
      <c r="C4321" s="597" t="s">
        <v>11794</v>
      </c>
      <c r="D4321" s="597" t="s">
        <v>11796</v>
      </c>
    </row>
    <row r="4322" spans="1:4">
      <c r="A4322" s="597" t="s">
        <v>21173</v>
      </c>
      <c r="B4322" s="597" t="s">
        <v>18421</v>
      </c>
      <c r="C4322" s="597" t="s">
        <v>9767</v>
      </c>
      <c r="D4322" s="597" t="s">
        <v>15267</v>
      </c>
    </row>
    <row r="4323" spans="1:4">
      <c r="A4323" s="597" t="s">
        <v>21174</v>
      </c>
      <c r="B4323" s="597" t="s">
        <v>18421</v>
      </c>
      <c r="C4323" s="597" t="s">
        <v>16294</v>
      </c>
      <c r="D4323" s="597" t="s">
        <v>4498</v>
      </c>
    </row>
    <row r="4324" spans="1:4">
      <c r="A4324" s="597" t="s">
        <v>21175</v>
      </c>
      <c r="B4324" s="597" t="s">
        <v>18421</v>
      </c>
      <c r="C4324" s="597" t="s">
        <v>9767</v>
      </c>
      <c r="D4324" s="597" t="s">
        <v>12662</v>
      </c>
    </row>
    <row r="4325" spans="1:4">
      <c r="A4325" s="597" t="s">
        <v>21176</v>
      </c>
      <c r="B4325" s="597" t="s">
        <v>18421</v>
      </c>
      <c r="C4325" s="597" t="s">
        <v>16294</v>
      </c>
      <c r="D4325" s="597" t="s">
        <v>18433</v>
      </c>
    </row>
    <row r="4326" spans="1:4">
      <c r="A4326" s="597" t="s">
        <v>21177</v>
      </c>
      <c r="B4326" s="597" t="s">
        <v>18421</v>
      </c>
      <c r="C4326" s="597" t="s">
        <v>16294</v>
      </c>
      <c r="D4326" s="597" t="s">
        <v>4498</v>
      </c>
    </row>
    <row r="4327" spans="1:4">
      <c r="A4327" s="597" t="s">
        <v>3798</v>
      </c>
      <c r="B4327" s="597" t="s">
        <v>18421</v>
      </c>
      <c r="C4327" s="597" t="s">
        <v>18330</v>
      </c>
      <c r="D4327" s="597" t="s">
        <v>10414</v>
      </c>
    </row>
    <row r="4328" spans="1:4">
      <c r="A4328" s="597" t="s">
        <v>1351</v>
      </c>
      <c r="B4328" s="597" t="s">
        <v>18421</v>
      </c>
      <c r="C4328" s="597" t="s">
        <v>18426</v>
      </c>
      <c r="D4328" s="597" t="s">
        <v>13526</v>
      </c>
    </row>
    <row r="4329" spans="1:4">
      <c r="A4329" s="597" t="s">
        <v>21178</v>
      </c>
      <c r="B4329" s="597" t="s">
        <v>18421</v>
      </c>
      <c r="C4329" s="597" t="s">
        <v>16294</v>
      </c>
      <c r="D4329" s="597" t="s">
        <v>18433</v>
      </c>
    </row>
    <row r="4330" spans="1:4">
      <c r="A4330" s="597" t="s">
        <v>20051</v>
      </c>
      <c r="B4330" s="597" t="s">
        <v>18421</v>
      </c>
      <c r="C4330" s="597" t="s">
        <v>3994</v>
      </c>
      <c r="D4330" s="597" t="s">
        <v>16342</v>
      </c>
    </row>
    <row r="4331" spans="1:4">
      <c r="A4331" s="597" t="s">
        <v>21179</v>
      </c>
      <c r="B4331" s="597" t="s">
        <v>18421</v>
      </c>
      <c r="C4331" s="597" t="s">
        <v>18436</v>
      </c>
      <c r="D4331" s="597" t="s">
        <v>3956</v>
      </c>
    </row>
    <row r="4332" spans="1:4">
      <c r="A4332" s="597" t="s">
        <v>21180</v>
      </c>
      <c r="B4332" s="597" t="s">
        <v>18421</v>
      </c>
      <c r="C4332" s="597" t="s">
        <v>16294</v>
      </c>
      <c r="D4332" s="597" t="s">
        <v>18433</v>
      </c>
    </row>
    <row r="4333" spans="1:4">
      <c r="A4333" s="597" t="s">
        <v>21181</v>
      </c>
      <c r="B4333" s="597" t="s">
        <v>18421</v>
      </c>
      <c r="C4333" s="597" t="s">
        <v>16294</v>
      </c>
      <c r="D4333" s="597" t="s">
        <v>13132</v>
      </c>
    </row>
    <row r="4334" spans="1:4">
      <c r="A4334" s="597" t="s">
        <v>21182</v>
      </c>
      <c r="B4334" s="597" t="s">
        <v>18421</v>
      </c>
      <c r="C4334" s="597" t="s">
        <v>18426</v>
      </c>
      <c r="D4334" s="597" t="s">
        <v>18427</v>
      </c>
    </row>
    <row r="4335" spans="1:4">
      <c r="A4335" s="597" t="s">
        <v>21183</v>
      </c>
      <c r="B4335" s="597" t="s">
        <v>18421</v>
      </c>
      <c r="C4335" s="597" t="s">
        <v>16294</v>
      </c>
      <c r="D4335" s="597" t="s">
        <v>18433</v>
      </c>
    </row>
    <row r="4336" spans="1:4">
      <c r="A4336" s="597" t="s">
        <v>13349</v>
      </c>
      <c r="B4336" s="597" t="s">
        <v>18421</v>
      </c>
      <c r="C4336" s="597" t="s">
        <v>16294</v>
      </c>
      <c r="D4336" s="597" t="s">
        <v>13132</v>
      </c>
    </row>
    <row r="4337" spans="1:4">
      <c r="A4337" s="597" t="s">
        <v>21184</v>
      </c>
      <c r="B4337" s="597" t="s">
        <v>18421</v>
      </c>
      <c r="C4337" s="597" t="s">
        <v>18426</v>
      </c>
      <c r="D4337" s="597" t="s">
        <v>16434</v>
      </c>
    </row>
    <row r="4338" spans="1:4">
      <c r="A4338" s="597" t="s">
        <v>21185</v>
      </c>
      <c r="B4338" s="597" t="s">
        <v>18421</v>
      </c>
      <c r="C4338" s="597" t="s">
        <v>16294</v>
      </c>
      <c r="D4338" s="597" t="s">
        <v>18433</v>
      </c>
    </row>
    <row r="4339" spans="1:4">
      <c r="A4339" s="597" t="s">
        <v>2230</v>
      </c>
      <c r="B4339" s="597" t="s">
        <v>18421</v>
      </c>
      <c r="C4339" s="597" t="s">
        <v>3994</v>
      </c>
      <c r="D4339" s="597" t="s">
        <v>16342</v>
      </c>
    </row>
    <row r="4340" spans="1:4">
      <c r="A4340" s="597" t="s">
        <v>20518</v>
      </c>
      <c r="B4340" s="597" t="s">
        <v>18421</v>
      </c>
      <c r="C4340" s="597" t="s">
        <v>16294</v>
      </c>
      <c r="D4340" s="597" t="s">
        <v>10414</v>
      </c>
    </row>
    <row r="4341" spans="1:4">
      <c r="A4341" s="597" t="s">
        <v>21186</v>
      </c>
      <c r="B4341" s="597" t="s">
        <v>18421</v>
      </c>
      <c r="C4341" s="597" t="s">
        <v>18426</v>
      </c>
      <c r="D4341" s="597" t="s">
        <v>12763</v>
      </c>
    </row>
    <row r="4342" spans="1:4">
      <c r="A4342" s="597" t="s">
        <v>3863</v>
      </c>
      <c r="B4342" s="597" t="s">
        <v>18421</v>
      </c>
      <c r="C4342" s="597" t="s">
        <v>16294</v>
      </c>
      <c r="D4342" s="597" t="s">
        <v>13132</v>
      </c>
    </row>
    <row r="4343" spans="1:4">
      <c r="A4343" s="597" t="s">
        <v>21187</v>
      </c>
      <c r="B4343" s="597" t="s">
        <v>18421</v>
      </c>
      <c r="C4343" s="597" t="s">
        <v>16294</v>
      </c>
      <c r="D4343" s="597" t="s">
        <v>18433</v>
      </c>
    </row>
    <row r="4344" spans="1:4">
      <c r="A4344" s="597" t="s">
        <v>21188</v>
      </c>
      <c r="B4344" s="597" t="s">
        <v>18421</v>
      </c>
      <c r="C4344" s="597" t="s">
        <v>18426</v>
      </c>
      <c r="D4344" s="597" t="s">
        <v>16434</v>
      </c>
    </row>
    <row r="4345" spans="1:4">
      <c r="A4345" s="597" t="s">
        <v>18554</v>
      </c>
      <c r="B4345" s="597" t="s">
        <v>18421</v>
      </c>
      <c r="C4345" s="597" t="s">
        <v>8086</v>
      </c>
      <c r="D4345" s="597" t="s">
        <v>9618</v>
      </c>
    </row>
    <row r="4346" spans="1:4">
      <c r="A4346" s="597" t="s">
        <v>21189</v>
      </c>
      <c r="B4346" s="597" t="s">
        <v>18421</v>
      </c>
      <c r="C4346" s="597" t="s">
        <v>18426</v>
      </c>
      <c r="D4346" s="597" t="s">
        <v>16434</v>
      </c>
    </row>
    <row r="4347" spans="1:4">
      <c r="A4347" s="597" t="s">
        <v>21190</v>
      </c>
      <c r="B4347" s="597" t="s">
        <v>18421</v>
      </c>
      <c r="C4347" s="597" t="s">
        <v>16294</v>
      </c>
      <c r="D4347" s="597" t="s">
        <v>4498</v>
      </c>
    </row>
    <row r="4348" spans="1:4">
      <c r="A4348" s="597" t="s">
        <v>166</v>
      </c>
      <c r="B4348" s="597" t="s">
        <v>18421</v>
      </c>
      <c r="C4348" s="597" t="s">
        <v>16294</v>
      </c>
      <c r="D4348" s="597" t="s">
        <v>18433</v>
      </c>
    </row>
    <row r="4349" spans="1:4">
      <c r="A4349" s="597" t="s">
        <v>21191</v>
      </c>
      <c r="B4349" s="597" t="s">
        <v>18421</v>
      </c>
      <c r="C4349" s="597" t="s">
        <v>9767</v>
      </c>
      <c r="D4349" s="597" t="s">
        <v>10414</v>
      </c>
    </row>
    <row r="4350" spans="1:4">
      <c r="A4350" s="597" t="s">
        <v>21192</v>
      </c>
      <c r="B4350" s="597" t="s">
        <v>18421</v>
      </c>
      <c r="C4350" s="597" t="s">
        <v>18436</v>
      </c>
      <c r="D4350" s="597" t="s">
        <v>3956</v>
      </c>
    </row>
    <row r="4351" spans="1:4">
      <c r="A4351" s="597" t="s">
        <v>8906</v>
      </c>
      <c r="B4351" s="597" t="s">
        <v>18421</v>
      </c>
      <c r="C4351" s="597" t="s">
        <v>18423</v>
      </c>
      <c r="D4351" s="597" t="s">
        <v>18136</v>
      </c>
    </row>
    <row r="4352" spans="1:4">
      <c r="A4352" s="597" t="s">
        <v>1962</v>
      </c>
      <c r="B4352" s="597" t="s">
        <v>18421</v>
      </c>
      <c r="C4352" s="597" t="s">
        <v>18436</v>
      </c>
      <c r="D4352" s="597" t="s">
        <v>7708</v>
      </c>
    </row>
    <row r="4353" spans="1:4">
      <c r="A4353" s="597" t="s">
        <v>19226</v>
      </c>
      <c r="B4353" s="597" t="s">
        <v>18421</v>
      </c>
      <c r="C4353" s="597" t="s">
        <v>16294</v>
      </c>
      <c r="D4353" s="597" t="s">
        <v>4498</v>
      </c>
    </row>
    <row r="4354" spans="1:4">
      <c r="A4354" s="597" t="s">
        <v>18283</v>
      </c>
      <c r="B4354" s="597" t="s">
        <v>18421</v>
      </c>
      <c r="C4354" s="597" t="s">
        <v>18426</v>
      </c>
      <c r="D4354" s="597" t="s">
        <v>16434</v>
      </c>
    </row>
    <row r="4355" spans="1:4">
      <c r="A4355" s="597" t="s">
        <v>18914</v>
      </c>
      <c r="B4355" s="597" t="s">
        <v>18421</v>
      </c>
      <c r="C4355" s="597" t="s">
        <v>16294</v>
      </c>
      <c r="D4355" s="597" t="s">
        <v>10414</v>
      </c>
    </row>
    <row r="4356" spans="1:4">
      <c r="A4356" s="597" t="s">
        <v>3296</v>
      </c>
      <c r="B4356" s="597" t="s">
        <v>18421</v>
      </c>
      <c r="C4356" s="597" t="s">
        <v>16294</v>
      </c>
      <c r="D4356" s="597" t="s">
        <v>6387</v>
      </c>
    </row>
    <row r="4357" spans="1:4">
      <c r="A4357" s="597" t="s">
        <v>21193</v>
      </c>
      <c r="B4357" s="597" t="s">
        <v>18421</v>
      </c>
      <c r="C4357" s="597" t="s">
        <v>18423</v>
      </c>
      <c r="D4357" s="597" t="s">
        <v>18424</v>
      </c>
    </row>
    <row r="4358" spans="1:4">
      <c r="A4358" s="597" t="s">
        <v>15615</v>
      </c>
      <c r="B4358" s="597" t="s">
        <v>18421</v>
      </c>
      <c r="C4358" s="597" t="s">
        <v>16294</v>
      </c>
      <c r="D4358" s="597" t="s">
        <v>6387</v>
      </c>
    </row>
    <row r="4359" spans="1:4">
      <c r="A4359" s="597" t="s">
        <v>21194</v>
      </c>
      <c r="B4359" s="597" t="s">
        <v>18421</v>
      </c>
      <c r="C4359" s="597" t="s">
        <v>18436</v>
      </c>
      <c r="D4359" s="597" t="s">
        <v>10414</v>
      </c>
    </row>
    <row r="4360" spans="1:4">
      <c r="A4360" s="597" t="s">
        <v>21195</v>
      </c>
      <c r="B4360" s="597" t="s">
        <v>18421</v>
      </c>
      <c r="C4360" s="597" t="s">
        <v>16294</v>
      </c>
      <c r="D4360" s="597" t="s">
        <v>13132</v>
      </c>
    </row>
    <row r="4361" spans="1:4">
      <c r="A4361" s="597" t="s">
        <v>20539</v>
      </c>
      <c r="B4361" s="597" t="s">
        <v>18421</v>
      </c>
      <c r="C4361" s="597" t="s">
        <v>3994</v>
      </c>
      <c r="D4361" s="597" t="s">
        <v>16342</v>
      </c>
    </row>
    <row r="4362" spans="1:4">
      <c r="A4362" s="597" t="s">
        <v>21196</v>
      </c>
      <c r="B4362" s="597" t="s">
        <v>18421</v>
      </c>
      <c r="C4362" s="597" t="s">
        <v>3994</v>
      </c>
      <c r="D4362" s="597" t="s">
        <v>15858</v>
      </c>
    </row>
    <row r="4363" spans="1:4">
      <c r="A4363" s="597" t="s">
        <v>21197</v>
      </c>
      <c r="B4363" s="597" t="s">
        <v>18421</v>
      </c>
      <c r="C4363" s="597" t="s">
        <v>18436</v>
      </c>
      <c r="D4363" s="597" t="s">
        <v>10210</v>
      </c>
    </row>
    <row r="4364" spans="1:4">
      <c r="A4364" s="597" t="s">
        <v>7975</v>
      </c>
      <c r="B4364" s="597" t="s">
        <v>18421</v>
      </c>
      <c r="C4364" s="597" t="s">
        <v>16294</v>
      </c>
      <c r="D4364" s="597" t="s">
        <v>18457</v>
      </c>
    </row>
    <row r="4365" spans="1:4">
      <c r="A4365" s="597" t="s">
        <v>21198</v>
      </c>
      <c r="B4365" s="597" t="s">
        <v>18421</v>
      </c>
      <c r="C4365" s="597" t="s">
        <v>16294</v>
      </c>
      <c r="D4365" s="597" t="s">
        <v>6387</v>
      </c>
    </row>
    <row r="4366" spans="1:4">
      <c r="A4366" s="597" t="s">
        <v>21199</v>
      </c>
      <c r="B4366" s="597" t="s">
        <v>18421</v>
      </c>
      <c r="C4366" s="597" t="s">
        <v>18436</v>
      </c>
      <c r="D4366" s="597" t="s">
        <v>3956</v>
      </c>
    </row>
    <row r="4367" spans="1:4">
      <c r="A4367" s="597" t="s">
        <v>5063</v>
      </c>
      <c r="B4367" s="597" t="s">
        <v>18421</v>
      </c>
      <c r="C4367" s="597" t="s">
        <v>18436</v>
      </c>
      <c r="D4367" s="597" t="s">
        <v>18462</v>
      </c>
    </row>
    <row r="4368" spans="1:4">
      <c r="A4368" s="597" t="s">
        <v>21200</v>
      </c>
      <c r="B4368" s="597" t="s">
        <v>18421</v>
      </c>
      <c r="C4368" s="597" t="s">
        <v>9767</v>
      </c>
      <c r="D4368" s="597" t="s">
        <v>21201</v>
      </c>
    </row>
    <row r="4369" spans="1:4">
      <c r="A4369" s="597" t="s">
        <v>13561</v>
      </c>
      <c r="B4369" s="597" t="s">
        <v>18421</v>
      </c>
      <c r="C4369" s="597" t="s">
        <v>18423</v>
      </c>
      <c r="D4369" s="597" t="s">
        <v>18136</v>
      </c>
    </row>
    <row r="4370" spans="1:4">
      <c r="A4370" s="597" t="s">
        <v>17460</v>
      </c>
      <c r="B4370" s="597" t="s">
        <v>18421</v>
      </c>
      <c r="C4370" s="597" t="s">
        <v>16294</v>
      </c>
      <c r="D4370" s="597" t="s">
        <v>4498</v>
      </c>
    </row>
    <row r="4371" spans="1:4">
      <c r="A4371" s="597" t="s">
        <v>13866</v>
      </c>
      <c r="B4371" s="597" t="s">
        <v>18421</v>
      </c>
      <c r="C4371" s="597" t="s">
        <v>8086</v>
      </c>
      <c r="D4371" s="597" t="s">
        <v>18466</v>
      </c>
    </row>
    <row r="4372" spans="1:4">
      <c r="A4372" s="597" t="s">
        <v>21202</v>
      </c>
      <c r="B4372" s="597" t="s">
        <v>18421</v>
      </c>
      <c r="C4372" s="597" t="s">
        <v>16294</v>
      </c>
      <c r="D4372" s="597" t="s">
        <v>18457</v>
      </c>
    </row>
    <row r="4373" spans="1:4">
      <c r="A4373" s="597" t="s">
        <v>21203</v>
      </c>
      <c r="B4373" s="597" t="s">
        <v>18421</v>
      </c>
      <c r="C4373" s="597" t="s">
        <v>9767</v>
      </c>
      <c r="D4373" s="597" t="s">
        <v>10414</v>
      </c>
    </row>
    <row r="4374" spans="1:4">
      <c r="A4374" s="597" t="s">
        <v>21204</v>
      </c>
      <c r="B4374" s="597" t="s">
        <v>18421</v>
      </c>
      <c r="C4374" s="597" t="s">
        <v>18436</v>
      </c>
      <c r="D4374" s="597" t="s">
        <v>3956</v>
      </c>
    </row>
    <row r="4375" spans="1:4">
      <c r="A4375" s="597" t="s">
        <v>21205</v>
      </c>
      <c r="B4375" s="597" t="s">
        <v>18421</v>
      </c>
      <c r="C4375" s="597" t="s">
        <v>18426</v>
      </c>
      <c r="D4375" s="597" t="s">
        <v>12763</v>
      </c>
    </row>
    <row r="4376" spans="1:4">
      <c r="A4376" s="597" t="s">
        <v>21206</v>
      </c>
      <c r="B4376" s="597" t="s">
        <v>18421</v>
      </c>
      <c r="C4376" s="597" t="s">
        <v>16294</v>
      </c>
      <c r="D4376" s="597" t="s">
        <v>13132</v>
      </c>
    </row>
    <row r="4377" spans="1:4">
      <c r="A4377" s="597" t="s">
        <v>11343</v>
      </c>
      <c r="B4377" s="597" t="s">
        <v>18421</v>
      </c>
      <c r="C4377" s="597" t="s">
        <v>16294</v>
      </c>
      <c r="D4377" s="597" t="s">
        <v>4498</v>
      </c>
    </row>
    <row r="4378" spans="1:4">
      <c r="A4378" s="597" t="s">
        <v>3174</v>
      </c>
      <c r="B4378" s="597" t="s">
        <v>18421</v>
      </c>
      <c r="C4378" s="597" t="s">
        <v>9767</v>
      </c>
      <c r="D4378" s="597" t="s">
        <v>15267</v>
      </c>
    </row>
    <row r="4379" spans="1:4">
      <c r="A4379" s="597" t="s">
        <v>17275</v>
      </c>
      <c r="B4379" s="597" t="s">
        <v>18421</v>
      </c>
      <c r="C4379" s="597" t="s">
        <v>9767</v>
      </c>
      <c r="D4379" s="597" t="s">
        <v>12866</v>
      </c>
    </row>
    <row r="4380" spans="1:4">
      <c r="A4380" s="597" t="s">
        <v>2180</v>
      </c>
      <c r="B4380" s="597" t="s">
        <v>18421</v>
      </c>
      <c r="C4380" s="597" t="s">
        <v>16294</v>
      </c>
      <c r="D4380" s="597" t="s">
        <v>4498</v>
      </c>
    </row>
    <row r="4381" spans="1:4">
      <c r="A4381" s="597" t="s">
        <v>21207</v>
      </c>
      <c r="B4381" s="597" t="s">
        <v>18421</v>
      </c>
      <c r="C4381" s="597" t="s">
        <v>12016</v>
      </c>
      <c r="D4381" s="597" t="s">
        <v>10414</v>
      </c>
    </row>
    <row r="4382" spans="1:4">
      <c r="A4382" s="597" t="s">
        <v>21208</v>
      </c>
      <c r="B4382" s="597" t="s">
        <v>18421</v>
      </c>
      <c r="C4382" s="597" t="s">
        <v>3994</v>
      </c>
      <c r="D4382" s="597" t="s">
        <v>16342</v>
      </c>
    </row>
    <row r="4383" spans="1:4">
      <c r="A4383" s="597" t="s">
        <v>21210</v>
      </c>
      <c r="B4383" s="597" t="s">
        <v>18421</v>
      </c>
      <c r="C4383" s="597" t="s">
        <v>18330</v>
      </c>
      <c r="D4383" s="597" t="s">
        <v>17557</v>
      </c>
    </row>
    <row r="4384" spans="1:4">
      <c r="A4384" s="597" t="s">
        <v>15275</v>
      </c>
      <c r="B4384" s="597" t="s">
        <v>18421</v>
      </c>
      <c r="C4384" s="597" t="s">
        <v>16294</v>
      </c>
      <c r="D4384" s="597" t="s">
        <v>13132</v>
      </c>
    </row>
    <row r="4385" spans="1:4">
      <c r="A4385" s="597" t="s">
        <v>21087</v>
      </c>
      <c r="B4385" s="597" t="s">
        <v>18421</v>
      </c>
      <c r="C4385" s="597" t="s">
        <v>9767</v>
      </c>
      <c r="D4385" s="597" t="s">
        <v>13297</v>
      </c>
    </row>
    <row r="4386" spans="1:4">
      <c r="A4386" s="597" t="s">
        <v>21211</v>
      </c>
      <c r="B4386" s="597" t="s">
        <v>18421</v>
      </c>
      <c r="C4386" s="597" t="s">
        <v>18423</v>
      </c>
      <c r="D4386" s="597" t="s">
        <v>18424</v>
      </c>
    </row>
    <row r="4387" spans="1:4">
      <c r="A4387" s="597" t="s">
        <v>21212</v>
      </c>
      <c r="B4387" s="597" t="s">
        <v>18421</v>
      </c>
      <c r="C4387" s="597" t="s">
        <v>18423</v>
      </c>
      <c r="D4387" s="597" t="s">
        <v>18424</v>
      </c>
    </row>
    <row r="4388" spans="1:4">
      <c r="A4388" s="597" t="s">
        <v>16408</v>
      </c>
      <c r="B4388" s="597" t="s">
        <v>18421</v>
      </c>
      <c r="C4388" s="597" t="s">
        <v>18436</v>
      </c>
      <c r="D4388" s="597" t="s">
        <v>13072</v>
      </c>
    </row>
    <row r="4389" spans="1:4">
      <c r="A4389" s="597" t="s">
        <v>21214</v>
      </c>
      <c r="B4389" s="597" t="s">
        <v>18421</v>
      </c>
      <c r="C4389" s="597" t="s">
        <v>16294</v>
      </c>
      <c r="D4389" s="597" t="s">
        <v>18433</v>
      </c>
    </row>
    <row r="4390" spans="1:4">
      <c r="A4390" s="597" t="s">
        <v>21215</v>
      </c>
      <c r="B4390" s="597" t="s">
        <v>18421</v>
      </c>
      <c r="C4390" s="597" t="s">
        <v>9767</v>
      </c>
      <c r="D4390" s="597" t="s">
        <v>13297</v>
      </c>
    </row>
    <row r="4391" spans="1:4">
      <c r="A4391" s="597" t="s">
        <v>4478</v>
      </c>
      <c r="B4391" s="597" t="s">
        <v>18421</v>
      </c>
      <c r="C4391" s="597" t="s">
        <v>18436</v>
      </c>
      <c r="D4391" s="597" t="s">
        <v>3956</v>
      </c>
    </row>
    <row r="4392" spans="1:4">
      <c r="A4392" s="597" t="s">
        <v>271</v>
      </c>
      <c r="B4392" s="597" t="s">
        <v>18421</v>
      </c>
      <c r="C4392" s="597" t="s">
        <v>9767</v>
      </c>
      <c r="D4392" s="597" t="s">
        <v>10414</v>
      </c>
    </row>
    <row r="4393" spans="1:4">
      <c r="A4393" s="597" t="s">
        <v>21216</v>
      </c>
      <c r="B4393" s="597" t="s">
        <v>18421</v>
      </c>
      <c r="C4393" s="597" t="s">
        <v>3994</v>
      </c>
      <c r="D4393" s="597" t="s">
        <v>10414</v>
      </c>
    </row>
    <row r="4394" spans="1:4">
      <c r="A4394" s="597" t="s">
        <v>21217</v>
      </c>
      <c r="B4394" s="597" t="s">
        <v>18421</v>
      </c>
      <c r="C4394" s="597" t="s">
        <v>18436</v>
      </c>
      <c r="D4394" s="597" t="s">
        <v>14531</v>
      </c>
    </row>
    <row r="4395" spans="1:4">
      <c r="A4395" s="597" t="s">
        <v>21218</v>
      </c>
      <c r="B4395" s="597" t="s">
        <v>18421</v>
      </c>
      <c r="C4395" s="597" t="s">
        <v>16294</v>
      </c>
      <c r="D4395" s="597" t="s">
        <v>18433</v>
      </c>
    </row>
    <row r="4396" spans="1:4">
      <c r="A4396" s="597" t="s">
        <v>11037</v>
      </c>
      <c r="B4396" s="597" t="s">
        <v>18421</v>
      </c>
      <c r="C4396" s="597" t="s">
        <v>16294</v>
      </c>
      <c r="D4396" s="597" t="s">
        <v>18457</v>
      </c>
    </row>
    <row r="4397" spans="1:4">
      <c r="A4397" s="597" t="s">
        <v>21219</v>
      </c>
      <c r="B4397" s="597" t="s">
        <v>18421</v>
      </c>
      <c r="C4397" s="597" t="s">
        <v>3994</v>
      </c>
      <c r="D4397" s="597" t="s">
        <v>15858</v>
      </c>
    </row>
    <row r="4398" spans="1:4">
      <c r="A4398" s="597" t="s">
        <v>21220</v>
      </c>
      <c r="B4398" s="597" t="s">
        <v>18421</v>
      </c>
      <c r="C4398" s="597" t="s">
        <v>3994</v>
      </c>
      <c r="D4398" s="597" t="s">
        <v>10414</v>
      </c>
    </row>
    <row r="4399" spans="1:4">
      <c r="A4399" s="597" t="s">
        <v>21221</v>
      </c>
      <c r="B4399" s="597" t="s">
        <v>18421</v>
      </c>
      <c r="C4399" s="597" t="s">
        <v>16294</v>
      </c>
      <c r="D4399" s="597" t="s">
        <v>18433</v>
      </c>
    </row>
    <row r="4400" spans="1:4">
      <c r="A4400" s="597" t="s">
        <v>21222</v>
      </c>
      <c r="B4400" s="597" t="s">
        <v>18421</v>
      </c>
      <c r="C4400" s="597" t="s">
        <v>16294</v>
      </c>
      <c r="D4400" s="597" t="s">
        <v>14674</v>
      </c>
    </row>
    <row r="4401" spans="1:4">
      <c r="A4401" s="597" t="s">
        <v>11441</v>
      </c>
      <c r="B4401" s="597" t="s">
        <v>18421</v>
      </c>
      <c r="C4401" s="597" t="s">
        <v>16294</v>
      </c>
      <c r="D4401" s="597" t="s">
        <v>4498</v>
      </c>
    </row>
    <row r="4402" spans="1:4">
      <c r="A4402" s="597" t="s">
        <v>21223</v>
      </c>
      <c r="B4402" s="597" t="s">
        <v>18421</v>
      </c>
      <c r="C4402" s="597" t="s">
        <v>16294</v>
      </c>
      <c r="D4402" s="597" t="s">
        <v>13132</v>
      </c>
    </row>
    <row r="4403" spans="1:4">
      <c r="A4403" s="597" t="s">
        <v>21224</v>
      </c>
      <c r="B4403" s="597" t="s">
        <v>18421</v>
      </c>
      <c r="C4403" s="597" t="s">
        <v>16294</v>
      </c>
      <c r="D4403" s="597" t="s">
        <v>18457</v>
      </c>
    </row>
    <row r="4404" spans="1:4">
      <c r="A4404" s="597" t="s">
        <v>21225</v>
      </c>
      <c r="B4404" s="597" t="s">
        <v>18421</v>
      </c>
      <c r="C4404" s="597" t="s">
        <v>17013</v>
      </c>
      <c r="D4404" s="597" t="s">
        <v>1450</v>
      </c>
    </row>
    <row r="4405" spans="1:4">
      <c r="A4405" s="597" t="s">
        <v>8359</v>
      </c>
      <c r="B4405" s="597" t="s">
        <v>18421</v>
      </c>
      <c r="C4405" s="597" t="s">
        <v>16294</v>
      </c>
      <c r="D4405" s="597" t="s">
        <v>18433</v>
      </c>
    </row>
    <row r="4406" spans="1:4">
      <c r="A4406" s="597" t="s">
        <v>21226</v>
      </c>
      <c r="B4406" s="597" t="s">
        <v>18421</v>
      </c>
      <c r="C4406" s="597" t="s">
        <v>16294</v>
      </c>
      <c r="D4406" s="597" t="s">
        <v>18457</v>
      </c>
    </row>
    <row r="4407" spans="1:4">
      <c r="A4407" s="597" t="s">
        <v>17150</v>
      </c>
      <c r="B4407" s="597" t="s">
        <v>18421</v>
      </c>
      <c r="C4407" s="597" t="s">
        <v>18436</v>
      </c>
      <c r="D4407" s="597" t="s">
        <v>3956</v>
      </c>
    </row>
    <row r="4408" spans="1:4">
      <c r="A4408" s="597" t="s">
        <v>21227</v>
      </c>
      <c r="B4408" s="597" t="s">
        <v>18421</v>
      </c>
      <c r="C4408" s="597" t="s">
        <v>18082</v>
      </c>
      <c r="D4408" s="597" t="s">
        <v>10414</v>
      </c>
    </row>
    <row r="4409" spans="1:4">
      <c r="A4409" s="597" t="s">
        <v>10100</v>
      </c>
      <c r="B4409" s="597" t="s">
        <v>18421</v>
      </c>
      <c r="C4409" s="597" t="s">
        <v>18330</v>
      </c>
      <c r="D4409" s="597" t="s">
        <v>2104</v>
      </c>
    </row>
    <row r="4410" spans="1:4">
      <c r="A4410" s="597" t="s">
        <v>21228</v>
      </c>
      <c r="B4410" s="597" t="s">
        <v>18421</v>
      </c>
      <c r="C4410" s="597" t="s">
        <v>18423</v>
      </c>
      <c r="D4410" s="597" t="s">
        <v>18136</v>
      </c>
    </row>
    <row r="4411" spans="1:4">
      <c r="A4411" s="597" t="s">
        <v>16630</v>
      </c>
      <c r="B4411" s="597" t="s">
        <v>18421</v>
      </c>
      <c r="C4411" s="597" t="s">
        <v>9767</v>
      </c>
      <c r="D4411" s="597" t="s">
        <v>10414</v>
      </c>
    </row>
    <row r="4412" spans="1:4">
      <c r="A4412" s="597" t="s">
        <v>21229</v>
      </c>
      <c r="B4412" s="597" t="s">
        <v>18421</v>
      </c>
      <c r="C4412" s="597" t="s">
        <v>18330</v>
      </c>
      <c r="D4412" s="597" t="s">
        <v>18450</v>
      </c>
    </row>
    <row r="4413" spans="1:4">
      <c r="A4413" s="597" t="s">
        <v>21230</v>
      </c>
      <c r="B4413" s="597" t="s">
        <v>18421</v>
      </c>
      <c r="C4413" s="597" t="s">
        <v>18423</v>
      </c>
      <c r="D4413" s="597" t="s">
        <v>18136</v>
      </c>
    </row>
    <row r="4414" spans="1:4">
      <c r="A4414" s="597" t="s">
        <v>21231</v>
      </c>
      <c r="B4414" s="597" t="s">
        <v>18421</v>
      </c>
      <c r="C4414" s="597" t="s">
        <v>11794</v>
      </c>
      <c r="D4414" s="597" t="s">
        <v>18434</v>
      </c>
    </row>
    <row r="4415" spans="1:4">
      <c r="A4415" s="597" t="s">
        <v>21232</v>
      </c>
      <c r="B4415" s="597" t="s">
        <v>18421</v>
      </c>
      <c r="C4415" s="597" t="s">
        <v>18436</v>
      </c>
      <c r="D4415" s="597" t="s">
        <v>7708</v>
      </c>
    </row>
    <row r="4416" spans="1:4">
      <c r="A4416" s="597" t="s">
        <v>20583</v>
      </c>
      <c r="B4416" s="597" t="s">
        <v>18421</v>
      </c>
      <c r="C4416" s="597" t="s">
        <v>18436</v>
      </c>
      <c r="D4416" s="597" t="s">
        <v>13072</v>
      </c>
    </row>
    <row r="4417" spans="1:4">
      <c r="A4417" s="597" t="s">
        <v>13642</v>
      </c>
      <c r="B4417" s="597" t="s">
        <v>18421</v>
      </c>
      <c r="C4417" s="597" t="s">
        <v>18436</v>
      </c>
      <c r="D4417" s="597" t="s">
        <v>13072</v>
      </c>
    </row>
    <row r="4418" spans="1:4">
      <c r="A4418" s="597" t="s">
        <v>21233</v>
      </c>
      <c r="B4418" s="597" t="s">
        <v>18421</v>
      </c>
      <c r="C4418" s="597" t="s">
        <v>9767</v>
      </c>
      <c r="D4418" s="597" t="s">
        <v>18439</v>
      </c>
    </row>
    <row r="4419" spans="1:4">
      <c r="A4419" s="597" t="s">
        <v>5778</v>
      </c>
      <c r="B4419" s="597" t="s">
        <v>18421</v>
      </c>
      <c r="C4419" s="597" t="s">
        <v>18330</v>
      </c>
      <c r="D4419" s="597" t="s">
        <v>17557</v>
      </c>
    </row>
    <row r="4420" spans="1:4">
      <c r="A4420" s="597" t="s">
        <v>19760</v>
      </c>
      <c r="B4420" s="597" t="s">
        <v>18421</v>
      </c>
      <c r="C4420" s="597" t="s">
        <v>18330</v>
      </c>
      <c r="D4420" s="597" t="s">
        <v>17557</v>
      </c>
    </row>
    <row r="4421" spans="1:4">
      <c r="A4421" s="597" t="s">
        <v>522</v>
      </c>
      <c r="B4421" s="597" t="s">
        <v>18421</v>
      </c>
      <c r="C4421" s="597" t="s">
        <v>18436</v>
      </c>
      <c r="D4421" s="597" t="s">
        <v>3956</v>
      </c>
    </row>
    <row r="4422" spans="1:4">
      <c r="A4422" s="597" t="s">
        <v>6310</v>
      </c>
      <c r="B4422" s="597" t="s">
        <v>18421</v>
      </c>
      <c r="C4422" s="597" t="s">
        <v>18436</v>
      </c>
      <c r="D4422" s="597" t="s">
        <v>10210</v>
      </c>
    </row>
    <row r="4423" spans="1:4">
      <c r="A4423" s="597" t="s">
        <v>21234</v>
      </c>
      <c r="B4423" s="597" t="s">
        <v>18421</v>
      </c>
      <c r="C4423" s="597" t="s">
        <v>9767</v>
      </c>
      <c r="D4423" s="597" t="s">
        <v>13297</v>
      </c>
    </row>
    <row r="4424" spans="1:4">
      <c r="A4424" s="597" t="s">
        <v>21235</v>
      </c>
      <c r="B4424" s="597" t="s">
        <v>18421</v>
      </c>
      <c r="C4424" s="597" t="s">
        <v>16294</v>
      </c>
      <c r="D4424" s="597" t="s">
        <v>18433</v>
      </c>
    </row>
    <row r="4425" spans="1:4">
      <c r="A4425" s="597" t="s">
        <v>21237</v>
      </c>
      <c r="B4425" s="597" t="s">
        <v>18421</v>
      </c>
      <c r="C4425" s="597" t="s">
        <v>8086</v>
      </c>
      <c r="D4425" s="597" t="s">
        <v>18466</v>
      </c>
    </row>
    <row r="4426" spans="1:4">
      <c r="A4426" s="597" t="s">
        <v>21238</v>
      </c>
      <c r="B4426" s="597" t="s">
        <v>18421</v>
      </c>
      <c r="C4426" s="597" t="s">
        <v>18330</v>
      </c>
      <c r="D4426" s="597" t="s">
        <v>17557</v>
      </c>
    </row>
    <row r="4427" spans="1:4">
      <c r="A4427" s="597" t="s">
        <v>18455</v>
      </c>
      <c r="B4427" s="597" t="s">
        <v>18421</v>
      </c>
      <c r="C4427" s="597" t="s">
        <v>18436</v>
      </c>
      <c r="D4427" s="597" t="s">
        <v>7703</v>
      </c>
    </row>
    <row r="4428" spans="1:4">
      <c r="A4428" s="597" t="s">
        <v>21239</v>
      </c>
      <c r="B4428" s="597" t="s">
        <v>18421</v>
      </c>
      <c r="C4428" s="597" t="s">
        <v>9767</v>
      </c>
      <c r="D4428" s="597" t="s">
        <v>15267</v>
      </c>
    </row>
    <row r="4429" spans="1:4">
      <c r="A4429" s="597" t="s">
        <v>21240</v>
      </c>
      <c r="B4429" s="597" t="s">
        <v>18421</v>
      </c>
      <c r="C4429" s="597" t="s">
        <v>16294</v>
      </c>
      <c r="D4429" s="597" t="s">
        <v>13132</v>
      </c>
    </row>
    <row r="4430" spans="1:4">
      <c r="A4430" s="597" t="s">
        <v>1560</v>
      </c>
      <c r="B4430" s="597" t="s">
        <v>18421</v>
      </c>
      <c r="C4430" s="597" t="s">
        <v>16294</v>
      </c>
      <c r="D4430" s="597" t="s">
        <v>18433</v>
      </c>
    </row>
    <row r="4431" spans="1:4">
      <c r="A4431" s="597" t="s">
        <v>15600</v>
      </c>
      <c r="B4431" s="597" t="s">
        <v>18421</v>
      </c>
      <c r="C4431" s="597" t="s">
        <v>16294</v>
      </c>
      <c r="D4431" s="597" t="s">
        <v>6382</v>
      </c>
    </row>
    <row r="4432" spans="1:4">
      <c r="A4432" s="597" t="s">
        <v>21241</v>
      </c>
      <c r="B4432" s="597" t="s">
        <v>18421</v>
      </c>
      <c r="C4432" s="597" t="s">
        <v>16294</v>
      </c>
      <c r="D4432" s="597" t="s">
        <v>13132</v>
      </c>
    </row>
    <row r="4433" spans="1:4">
      <c r="A4433" s="597" t="s">
        <v>21242</v>
      </c>
      <c r="B4433" s="597" t="s">
        <v>18421</v>
      </c>
      <c r="C4433" s="597" t="s">
        <v>18426</v>
      </c>
      <c r="D4433" s="597" t="s">
        <v>12763</v>
      </c>
    </row>
    <row r="4434" spans="1:4">
      <c r="A4434" s="597" t="s">
        <v>88</v>
      </c>
      <c r="B4434" s="597" t="s">
        <v>18421</v>
      </c>
      <c r="C4434" s="597" t="s">
        <v>18330</v>
      </c>
      <c r="D4434" s="597" t="s">
        <v>18450</v>
      </c>
    </row>
    <row r="4435" spans="1:4">
      <c r="A4435" s="597" t="s">
        <v>19538</v>
      </c>
      <c r="B4435" s="597" t="s">
        <v>18421</v>
      </c>
      <c r="C4435" s="597" t="s">
        <v>16294</v>
      </c>
      <c r="D4435" s="597" t="s">
        <v>13945</v>
      </c>
    </row>
    <row r="4436" spans="1:4">
      <c r="A4436" s="597" t="s">
        <v>17771</v>
      </c>
      <c r="B4436" s="597" t="s">
        <v>18421</v>
      </c>
      <c r="C4436" s="597" t="s">
        <v>18423</v>
      </c>
      <c r="D4436" s="597" t="s">
        <v>18136</v>
      </c>
    </row>
    <row r="4437" spans="1:4">
      <c r="A4437" s="597" t="s">
        <v>20746</v>
      </c>
      <c r="B4437" s="597" t="s">
        <v>18421</v>
      </c>
      <c r="C4437" s="597" t="s">
        <v>18330</v>
      </c>
      <c r="D4437" s="597" t="s">
        <v>18450</v>
      </c>
    </row>
    <row r="4438" spans="1:4">
      <c r="A4438" s="597" t="s">
        <v>21243</v>
      </c>
      <c r="B4438" s="597" t="s">
        <v>18421</v>
      </c>
      <c r="C4438" s="597" t="s">
        <v>3994</v>
      </c>
      <c r="D4438" s="597" t="s">
        <v>16342</v>
      </c>
    </row>
    <row r="4439" spans="1:4">
      <c r="A4439" s="597" t="s">
        <v>21244</v>
      </c>
      <c r="B4439" s="597" t="s">
        <v>18421</v>
      </c>
      <c r="C4439" s="597" t="s">
        <v>3994</v>
      </c>
      <c r="D4439" s="597" t="s">
        <v>4583</v>
      </c>
    </row>
    <row r="4440" spans="1:4">
      <c r="A4440" s="597" t="s">
        <v>21245</v>
      </c>
      <c r="B4440" s="597" t="s">
        <v>18421</v>
      </c>
      <c r="C4440" s="597" t="s">
        <v>18330</v>
      </c>
      <c r="D4440" s="597" t="s">
        <v>2104</v>
      </c>
    </row>
    <row r="4441" spans="1:4">
      <c r="A4441" s="597" t="s">
        <v>14422</v>
      </c>
      <c r="B4441" s="597" t="s">
        <v>18421</v>
      </c>
      <c r="C4441" s="597" t="s">
        <v>18330</v>
      </c>
      <c r="D4441" s="597" t="s">
        <v>18450</v>
      </c>
    </row>
    <row r="4442" spans="1:4">
      <c r="A4442" s="597" t="s">
        <v>14992</v>
      </c>
      <c r="B4442" s="597" t="s">
        <v>18421</v>
      </c>
      <c r="C4442" s="597" t="s">
        <v>16294</v>
      </c>
      <c r="D4442" s="597" t="s">
        <v>18433</v>
      </c>
    </row>
    <row r="4443" spans="1:4">
      <c r="A4443" s="597" t="s">
        <v>21246</v>
      </c>
      <c r="B4443" s="597" t="s">
        <v>18421</v>
      </c>
      <c r="C4443" s="597" t="s">
        <v>18426</v>
      </c>
      <c r="D4443" s="597" t="s">
        <v>12763</v>
      </c>
    </row>
    <row r="4444" spans="1:4">
      <c r="A4444" s="597" t="s">
        <v>21213</v>
      </c>
      <c r="B4444" s="597" t="s">
        <v>18421</v>
      </c>
      <c r="C4444" s="597" t="s">
        <v>16294</v>
      </c>
      <c r="D4444" s="597" t="s">
        <v>4498</v>
      </c>
    </row>
    <row r="4445" spans="1:4">
      <c r="A4445" s="597" t="s">
        <v>7552</v>
      </c>
      <c r="B4445" s="597" t="s">
        <v>18421</v>
      </c>
      <c r="C4445" s="597" t="s">
        <v>18426</v>
      </c>
      <c r="D4445" s="597" t="s">
        <v>12763</v>
      </c>
    </row>
    <row r="4446" spans="1:4">
      <c r="A4446" s="597" t="s">
        <v>13406</v>
      </c>
      <c r="B4446" s="597" t="s">
        <v>18421</v>
      </c>
      <c r="C4446" s="597" t="s">
        <v>16294</v>
      </c>
      <c r="D4446" s="597" t="s">
        <v>4498</v>
      </c>
    </row>
    <row r="4447" spans="1:4">
      <c r="A4447" s="597" t="s">
        <v>21247</v>
      </c>
      <c r="B4447" s="597" t="s">
        <v>18421</v>
      </c>
      <c r="C4447" s="597" t="s">
        <v>9767</v>
      </c>
      <c r="D4447" s="597" t="s">
        <v>15267</v>
      </c>
    </row>
    <row r="4448" spans="1:4">
      <c r="A4448" s="597" t="s">
        <v>6664</v>
      </c>
      <c r="B4448" s="597" t="s">
        <v>18421</v>
      </c>
      <c r="C4448" s="597" t="s">
        <v>18436</v>
      </c>
      <c r="D4448" s="597" t="s">
        <v>13072</v>
      </c>
    </row>
    <row r="4449" spans="1:4">
      <c r="A4449" s="597" t="s">
        <v>13417</v>
      </c>
      <c r="B4449" s="597" t="s">
        <v>18421</v>
      </c>
      <c r="C4449" s="597" t="s">
        <v>12016</v>
      </c>
      <c r="D4449" s="597" t="s">
        <v>16776</v>
      </c>
    </row>
    <row r="4450" spans="1:4">
      <c r="A4450" s="597" t="s">
        <v>20057</v>
      </c>
      <c r="B4450" s="597" t="s">
        <v>18421</v>
      </c>
      <c r="C4450" s="597" t="s">
        <v>18330</v>
      </c>
      <c r="D4450" s="597" t="s">
        <v>18450</v>
      </c>
    </row>
    <row r="4451" spans="1:4">
      <c r="A4451" s="597" t="s">
        <v>21248</v>
      </c>
      <c r="B4451" s="597" t="s">
        <v>18421</v>
      </c>
      <c r="C4451" s="597" t="s">
        <v>8086</v>
      </c>
      <c r="D4451" s="597" t="s">
        <v>9618</v>
      </c>
    </row>
    <row r="4452" spans="1:4">
      <c r="A4452" s="597" t="s">
        <v>7142</v>
      </c>
      <c r="B4452" s="597" t="s">
        <v>18421</v>
      </c>
      <c r="C4452" s="597" t="s">
        <v>3994</v>
      </c>
      <c r="D4452" s="597" t="s">
        <v>10414</v>
      </c>
    </row>
    <row r="4453" spans="1:4">
      <c r="A4453" s="597" t="s">
        <v>9251</v>
      </c>
      <c r="B4453" s="597" t="s">
        <v>18421</v>
      </c>
      <c r="C4453" s="597" t="s">
        <v>16294</v>
      </c>
      <c r="D4453" s="597" t="s">
        <v>6387</v>
      </c>
    </row>
    <row r="4454" spans="1:4">
      <c r="A4454" s="597" t="s">
        <v>21249</v>
      </c>
      <c r="B4454" s="597" t="s">
        <v>18421</v>
      </c>
      <c r="C4454" s="597" t="s">
        <v>3994</v>
      </c>
      <c r="D4454" s="597" t="s">
        <v>18538</v>
      </c>
    </row>
    <row r="4455" spans="1:4">
      <c r="A4455" s="597" t="s">
        <v>21250</v>
      </c>
      <c r="B4455" s="597" t="s">
        <v>18421</v>
      </c>
      <c r="C4455" s="597" t="s">
        <v>18436</v>
      </c>
      <c r="D4455" s="597" t="s">
        <v>13072</v>
      </c>
    </row>
    <row r="4456" spans="1:4">
      <c r="A4456" s="597" t="s">
        <v>21251</v>
      </c>
      <c r="B4456" s="597" t="s">
        <v>18421</v>
      </c>
      <c r="C4456" s="597" t="s">
        <v>18426</v>
      </c>
      <c r="D4456" s="597" t="s">
        <v>12763</v>
      </c>
    </row>
    <row r="4457" spans="1:4">
      <c r="A4457" s="597" t="s">
        <v>14372</v>
      </c>
      <c r="B4457" s="597" t="s">
        <v>18421</v>
      </c>
      <c r="C4457" s="597" t="s">
        <v>18423</v>
      </c>
      <c r="D4457" s="597" t="s">
        <v>10414</v>
      </c>
    </row>
    <row r="4458" spans="1:4">
      <c r="A4458" s="597" t="s">
        <v>21252</v>
      </c>
      <c r="B4458" s="597" t="s">
        <v>18421</v>
      </c>
      <c r="C4458" s="597" t="s">
        <v>16294</v>
      </c>
      <c r="D4458" s="597" t="s">
        <v>18433</v>
      </c>
    </row>
    <row r="4459" spans="1:4">
      <c r="A4459" s="597" t="s">
        <v>17269</v>
      </c>
      <c r="B4459" s="597" t="s">
        <v>18421</v>
      </c>
      <c r="C4459" s="597" t="s">
        <v>16294</v>
      </c>
      <c r="D4459" s="597" t="s">
        <v>10414</v>
      </c>
    </row>
    <row r="4460" spans="1:4">
      <c r="A4460" s="597" t="s">
        <v>16745</v>
      </c>
      <c r="B4460" s="597" t="s">
        <v>18421</v>
      </c>
      <c r="C4460" s="597" t="s">
        <v>18436</v>
      </c>
      <c r="D4460" s="597" t="s">
        <v>7708</v>
      </c>
    </row>
    <row r="4461" spans="1:4">
      <c r="A4461" s="597" t="s">
        <v>20872</v>
      </c>
      <c r="B4461" s="597" t="s">
        <v>18421</v>
      </c>
      <c r="C4461" s="597" t="s">
        <v>18436</v>
      </c>
      <c r="D4461" s="597" t="s">
        <v>10210</v>
      </c>
    </row>
    <row r="4462" spans="1:4">
      <c r="A4462" s="597" t="s">
        <v>9081</v>
      </c>
      <c r="B4462" s="597" t="s">
        <v>18421</v>
      </c>
      <c r="C4462" s="597" t="s">
        <v>18436</v>
      </c>
      <c r="D4462" s="597" t="s">
        <v>14531</v>
      </c>
    </row>
    <row r="4463" spans="1:4">
      <c r="A4463" s="597" t="s">
        <v>16283</v>
      </c>
      <c r="B4463" s="597" t="s">
        <v>18421</v>
      </c>
      <c r="C4463" s="597" t="s">
        <v>16294</v>
      </c>
      <c r="D4463" s="597" t="s">
        <v>13945</v>
      </c>
    </row>
    <row r="4464" spans="1:4">
      <c r="A4464" s="597" t="s">
        <v>17814</v>
      </c>
      <c r="B4464" s="597" t="s">
        <v>18421</v>
      </c>
      <c r="C4464" s="597" t="s">
        <v>9767</v>
      </c>
      <c r="D4464" s="597" t="s">
        <v>12866</v>
      </c>
    </row>
    <row r="4465" spans="1:4">
      <c r="A4465" s="597" t="s">
        <v>3462</v>
      </c>
      <c r="B4465" s="597" t="s">
        <v>18421</v>
      </c>
      <c r="C4465" s="597" t="s">
        <v>9767</v>
      </c>
      <c r="D4465" s="597" t="s">
        <v>12866</v>
      </c>
    </row>
    <row r="4466" spans="1:4">
      <c r="A4466" s="597" t="s">
        <v>21253</v>
      </c>
      <c r="B4466" s="597" t="s">
        <v>18421</v>
      </c>
      <c r="C4466" s="597" t="s">
        <v>16294</v>
      </c>
      <c r="D4466" s="597" t="s">
        <v>10414</v>
      </c>
    </row>
    <row r="4467" spans="1:4">
      <c r="A4467" s="597" t="s">
        <v>21254</v>
      </c>
      <c r="B4467" s="597" t="s">
        <v>18421</v>
      </c>
      <c r="C4467" s="597" t="s">
        <v>16294</v>
      </c>
      <c r="D4467" s="597" t="s">
        <v>13132</v>
      </c>
    </row>
    <row r="4468" spans="1:4">
      <c r="A4468" s="597" t="s">
        <v>21255</v>
      </c>
      <c r="B4468" s="597" t="s">
        <v>18421</v>
      </c>
      <c r="C4468" s="597" t="s">
        <v>9767</v>
      </c>
      <c r="D4468" s="597" t="s">
        <v>15267</v>
      </c>
    </row>
    <row r="4469" spans="1:4">
      <c r="A4469" s="597" t="s">
        <v>21256</v>
      </c>
      <c r="B4469" s="597" t="s">
        <v>18421</v>
      </c>
      <c r="C4469" s="597" t="s">
        <v>16294</v>
      </c>
      <c r="D4469" s="597" t="s">
        <v>4498</v>
      </c>
    </row>
    <row r="4470" spans="1:4">
      <c r="A4470" s="597" t="s">
        <v>21257</v>
      </c>
      <c r="B4470" s="597" t="s">
        <v>18421</v>
      </c>
      <c r="C4470" s="597" t="s">
        <v>18436</v>
      </c>
      <c r="D4470" s="597" t="s">
        <v>10210</v>
      </c>
    </row>
    <row r="4471" spans="1:4">
      <c r="A4471" s="597" t="s">
        <v>21258</v>
      </c>
      <c r="B4471" s="597" t="s">
        <v>18421</v>
      </c>
      <c r="C4471" s="597" t="s">
        <v>18436</v>
      </c>
      <c r="D4471" s="597" t="s">
        <v>13072</v>
      </c>
    </row>
    <row r="4472" spans="1:4">
      <c r="A4472" s="597" t="s">
        <v>21259</v>
      </c>
      <c r="B4472" s="597" t="s">
        <v>18421</v>
      </c>
      <c r="C4472" s="597" t="s">
        <v>9767</v>
      </c>
      <c r="D4472" s="597" t="s">
        <v>12866</v>
      </c>
    </row>
    <row r="4473" spans="1:4">
      <c r="A4473" s="597" t="s">
        <v>11069</v>
      </c>
      <c r="B4473" s="597" t="s">
        <v>18421</v>
      </c>
      <c r="C4473" s="597" t="s">
        <v>16294</v>
      </c>
      <c r="D4473" s="597" t="s">
        <v>10414</v>
      </c>
    </row>
    <row r="4474" spans="1:4">
      <c r="A4474" s="597" t="s">
        <v>21260</v>
      </c>
      <c r="B4474" s="597" t="s">
        <v>18421</v>
      </c>
      <c r="C4474" s="597" t="s">
        <v>3994</v>
      </c>
      <c r="D4474" s="597" t="s">
        <v>16342</v>
      </c>
    </row>
    <row r="4475" spans="1:4">
      <c r="A4475" s="597" t="s">
        <v>21261</v>
      </c>
      <c r="B4475" s="597" t="s">
        <v>18421</v>
      </c>
      <c r="C4475" s="597" t="s">
        <v>16294</v>
      </c>
      <c r="D4475" s="597" t="s">
        <v>4498</v>
      </c>
    </row>
    <row r="4476" spans="1:4">
      <c r="A4476" s="597" t="s">
        <v>7656</v>
      </c>
      <c r="B4476" s="597" t="s">
        <v>18421</v>
      </c>
      <c r="C4476" s="597" t="s">
        <v>16294</v>
      </c>
      <c r="D4476" s="597" t="s">
        <v>6387</v>
      </c>
    </row>
    <row r="4477" spans="1:4">
      <c r="A4477" s="597" t="s">
        <v>21262</v>
      </c>
      <c r="B4477" s="597" t="s">
        <v>18421</v>
      </c>
      <c r="C4477" s="597" t="s">
        <v>16294</v>
      </c>
      <c r="D4477" s="597" t="s">
        <v>18433</v>
      </c>
    </row>
    <row r="4478" spans="1:4">
      <c r="A4478" s="597" t="s">
        <v>9861</v>
      </c>
      <c r="B4478" s="597" t="s">
        <v>18421</v>
      </c>
      <c r="C4478" s="597" t="s">
        <v>18426</v>
      </c>
      <c r="D4478" s="597" t="s">
        <v>12763</v>
      </c>
    </row>
    <row r="4479" spans="1:4">
      <c r="A4479" s="597" t="s">
        <v>21263</v>
      </c>
      <c r="B4479" s="597" t="s">
        <v>18421</v>
      </c>
      <c r="C4479" s="597" t="s">
        <v>16294</v>
      </c>
      <c r="D4479" s="597" t="s">
        <v>13945</v>
      </c>
    </row>
    <row r="4480" spans="1:4">
      <c r="A4480" s="597" t="s">
        <v>21264</v>
      </c>
      <c r="B4480" s="597" t="s">
        <v>18421</v>
      </c>
      <c r="C4480" s="597" t="s">
        <v>18436</v>
      </c>
      <c r="D4480" s="597" t="s">
        <v>13072</v>
      </c>
    </row>
    <row r="4481" spans="1:4">
      <c r="A4481" s="597" t="s">
        <v>21265</v>
      </c>
      <c r="B4481" s="597" t="s">
        <v>18421</v>
      </c>
      <c r="C4481" s="597" t="s">
        <v>18330</v>
      </c>
      <c r="D4481" s="597" t="s">
        <v>17557</v>
      </c>
    </row>
    <row r="4482" spans="1:4">
      <c r="A4482" s="597" t="s">
        <v>10540</v>
      </c>
      <c r="B4482" s="597" t="s">
        <v>18421</v>
      </c>
      <c r="C4482" s="597" t="s">
        <v>18330</v>
      </c>
      <c r="D4482" s="597" t="s">
        <v>18450</v>
      </c>
    </row>
    <row r="4483" spans="1:4">
      <c r="A4483" s="597" t="s">
        <v>15287</v>
      </c>
      <c r="B4483" s="597" t="s">
        <v>18421</v>
      </c>
      <c r="C4483" s="597" t="s">
        <v>18330</v>
      </c>
      <c r="D4483" s="597" t="s">
        <v>2104</v>
      </c>
    </row>
    <row r="4484" spans="1:4">
      <c r="A4484" s="597" t="s">
        <v>21266</v>
      </c>
      <c r="B4484" s="597" t="s">
        <v>18421</v>
      </c>
      <c r="C4484" s="597" t="s">
        <v>9767</v>
      </c>
      <c r="D4484" s="597" t="s">
        <v>15267</v>
      </c>
    </row>
    <row r="4485" spans="1:4">
      <c r="A4485" s="597" t="s">
        <v>4221</v>
      </c>
      <c r="B4485" s="597" t="s">
        <v>18421</v>
      </c>
      <c r="C4485" s="597" t="s">
        <v>3994</v>
      </c>
      <c r="D4485" s="597" t="s">
        <v>16342</v>
      </c>
    </row>
    <row r="4486" spans="1:4">
      <c r="A4486" s="597" t="s">
        <v>18390</v>
      </c>
      <c r="B4486" s="597" t="s">
        <v>18421</v>
      </c>
      <c r="C4486" s="597" t="s">
        <v>9767</v>
      </c>
      <c r="D4486" s="597" t="s">
        <v>13297</v>
      </c>
    </row>
    <row r="4487" spans="1:4">
      <c r="A4487" s="597" t="s">
        <v>21267</v>
      </c>
      <c r="B4487" s="597" t="s">
        <v>18421</v>
      </c>
      <c r="C4487" s="597" t="s">
        <v>16294</v>
      </c>
      <c r="D4487" s="597" t="s">
        <v>6387</v>
      </c>
    </row>
    <row r="4488" spans="1:4">
      <c r="A4488" s="597" t="s">
        <v>4601</v>
      </c>
      <c r="B4488" s="597" t="s">
        <v>18421</v>
      </c>
      <c r="C4488" s="597" t="s">
        <v>16294</v>
      </c>
      <c r="D4488" s="597" t="s">
        <v>18433</v>
      </c>
    </row>
    <row r="4489" spans="1:4">
      <c r="A4489" s="597" t="s">
        <v>21268</v>
      </c>
      <c r="B4489" s="597" t="s">
        <v>18421</v>
      </c>
      <c r="C4489" s="597" t="s">
        <v>9767</v>
      </c>
      <c r="D4489" s="597" t="s">
        <v>12866</v>
      </c>
    </row>
    <row r="4490" spans="1:4">
      <c r="A4490" s="597" t="s">
        <v>21269</v>
      </c>
      <c r="B4490" s="597" t="s">
        <v>18421</v>
      </c>
      <c r="C4490" s="597" t="s">
        <v>18423</v>
      </c>
      <c r="D4490" s="597" t="s">
        <v>18136</v>
      </c>
    </row>
    <row r="4491" spans="1:4">
      <c r="A4491" s="597" t="s">
        <v>21270</v>
      </c>
      <c r="B4491" s="597" t="s">
        <v>18421</v>
      </c>
      <c r="C4491" s="597" t="s">
        <v>16294</v>
      </c>
      <c r="D4491" s="597" t="s">
        <v>18457</v>
      </c>
    </row>
    <row r="4492" spans="1:4">
      <c r="A4492" s="597" t="s">
        <v>15162</v>
      </c>
      <c r="B4492" s="597" t="s">
        <v>18421</v>
      </c>
      <c r="C4492" s="597" t="s">
        <v>16294</v>
      </c>
      <c r="D4492" s="597" t="s">
        <v>4498</v>
      </c>
    </row>
    <row r="4493" spans="1:4">
      <c r="A4493" s="597" t="s">
        <v>21271</v>
      </c>
      <c r="B4493" s="597" t="s">
        <v>18421</v>
      </c>
      <c r="C4493" s="597" t="s">
        <v>8086</v>
      </c>
      <c r="D4493" s="597" t="s">
        <v>9618</v>
      </c>
    </row>
    <row r="4494" spans="1:4">
      <c r="A4494" s="597" t="s">
        <v>4553</v>
      </c>
      <c r="B4494" s="597" t="s">
        <v>18421</v>
      </c>
      <c r="C4494" s="597" t="s">
        <v>16294</v>
      </c>
      <c r="D4494" s="597" t="s">
        <v>6382</v>
      </c>
    </row>
    <row r="4495" spans="1:4">
      <c r="A4495" s="597" t="s">
        <v>21272</v>
      </c>
      <c r="B4495" s="597" t="s">
        <v>18421</v>
      </c>
      <c r="C4495" s="597" t="s">
        <v>18423</v>
      </c>
      <c r="D4495" s="597" t="s">
        <v>10414</v>
      </c>
    </row>
    <row r="4496" spans="1:4">
      <c r="A4496" s="597" t="s">
        <v>21273</v>
      </c>
      <c r="B4496" s="597" t="s">
        <v>18421</v>
      </c>
      <c r="C4496" s="597" t="s">
        <v>3994</v>
      </c>
      <c r="D4496" s="597" t="s">
        <v>18538</v>
      </c>
    </row>
    <row r="4497" spans="1:4">
      <c r="A4497" s="597" t="s">
        <v>11190</v>
      </c>
      <c r="B4497" s="597" t="s">
        <v>18421</v>
      </c>
      <c r="C4497" s="597" t="s">
        <v>18436</v>
      </c>
      <c r="D4497" s="597" t="s">
        <v>10210</v>
      </c>
    </row>
    <row r="4498" spans="1:4">
      <c r="A4498" s="597" t="s">
        <v>21274</v>
      </c>
      <c r="B4498" s="597" t="s">
        <v>18421</v>
      </c>
      <c r="C4498" s="597" t="s">
        <v>18436</v>
      </c>
      <c r="D4498" s="597" t="s">
        <v>13072</v>
      </c>
    </row>
    <row r="4499" spans="1:4">
      <c r="A4499" s="597" t="s">
        <v>10222</v>
      </c>
      <c r="B4499" s="597" t="s">
        <v>18421</v>
      </c>
      <c r="C4499" s="597" t="s">
        <v>18330</v>
      </c>
      <c r="D4499" s="597" t="s">
        <v>18450</v>
      </c>
    </row>
    <row r="4500" spans="1:4">
      <c r="A4500" s="597" t="s">
        <v>21275</v>
      </c>
      <c r="B4500" s="597" t="s">
        <v>18421</v>
      </c>
      <c r="C4500" s="597" t="s">
        <v>18436</v>
      </c>
      <c r="D4500" s="597" t="s">
        <v>1433</v>
      </c>
    </row>
    <row r="4501" spans="1:4">
      <c r="A4501" s="597" t="s">
        <v>8610</v>
      </c>
      <c r="B4501" s="597" t="s">
        <v>18421</v>
      </c>
      <c r="C4501" s="597" t="s">
        <v>18436</v>
      </c>
      <c r="D4501" s="597" t="s">
        <v>13072</v>
      </c>
    </row>
    <row r="4502" spans="1:4">
      <c r="A4502" s="597" t="s">
        <v>21276</v>
      </c>
      <c r="B4502" s="597" t="s">
        <v>18421</v>
      </c>
      <c r="C4502" s="597" t="s">
        <v>12016</v>
      </c>
      <c r="D4502" s="597" t="s">
        <v>16776</v>
      </c>
    </row>
    <row r="4503" spans="1:4">
      <c r="A4503" s="597" t="s">
        <v>21277</v>
      </c>
      <c r="B4503" s="597" t="s">
        <v>18421</v>
      </c>
      <c r="C4503" s="597" t="s">
        <v>16294</v>
      </c>
      <c r="D4503" s="597" t="s">
        <v>6387</v>
      </c>
    </row>
    <row r="4504" spans="1:4">
      <c r="A4504" s="597" t="s">
        <v>21278</v>
      </c>
      <c r="B4504" s="597" t="s">
        <v>18421</v>
      </c>
      <c r="C4504" s="597" t="s">
        <v>16294</v>
      </c>
      <c r="D4504" s="597" t="s">
        <v>6387</v>
      </c>
    </row>
    <row r="4505" spans="1:4">
      <c r="A4505" s="597" t="s">
        <v>21279</v>
      </c>
      <c r="B4505" s="597" t="s">
        <v>18421</v>
      </c>
      <c r="C4505" s="597" t="s">
        <v>9767</v>
      </c>
      <c r="D4505" s="597" t="s">
        <v>15267</v>
      </c>
    </row>
    <row r="4506" spans="1:4">
      <c r="A4506" s="597" t="s">
        <v>11112</v>
      </c>
      <c r="B4506" s="597" t="s">
        <v>18421</v>
      </c>
      <c r="C4506" s="597" t="s">
        <v>9767</v>
      </c>
      <c r="D4506" s="597" t="s">
        <v>10414</v>
      </c>
    </row>
    <row r="4507" spans="1:4">
      <c r="A4507" s="597" t="s">
        <v>21281</v>
      </c>
      <c r="B4507" s="597" t="s">
        <v>18421</v>
      </c>
      <c r="C4507" s="597" t="s">
        <v>16294</v>
      </c>
      <c r="D4507" s="597" t="s">
        <v>10414</v>
      </c>
    </row>
    <row r="4508" spans="1:4">
      <c r="A4508" s="597" t="s">
        <v>21282</v>
      </c>
      <c r="B4508" s="597" t="s">
        <v>18421</v>
      </c>
      <c r="C4508" s="597" t="s">
        <v>16294</v>
      </c>
      <c r="D4508" s="597" t="s">
        <v>4498</v>
      </c>
    </row>
    <row r="4509" spans="1:4">
      <c r="A4509" s="597" t="s">
        <v>21284</v>
      </c>
      <c r="B4509" s="597" t="s">
        <v>18421</v>
      </c>
      <c r="C4509" s="597" t="s">
        <v>11794</v>
      </c>
      <c r="D4509" s="597" t="s">
        <v>18434</v>
      </c>
    </row>
    <row r="4510" spans="1:4">
      <c r="A4510" s="597" t="s">
        <v>15636</v>
      </c>
      <c r="B4510" s="597" t="s">
        <v>18421</v>
      </c>
      <c r="C4510" s="597" t="s">
        <v>18436</v>
      </c>
      <c r="D4510" s="597" t="s">
        <v>18725</v>
      </c>
    </row>
    <row r="4511" spans="1:4">
      <c r="A4511" s="597" t="s">
        <v>14279</v>
      </c>
      <c r="B4511" s="597" t="s">
        <v>18421</v>
      </c>
      <c r="C4511" s="597" t="s">
        <v>18330</v>
      </c>
      <c r="D4511" s="597" t="s">
        <v>21285</v>
      </c>
    </row>
    <row r="4512" spans="1:4">
      <c r="A4512" s="597" t="s">
        <v>21286</v>
      </c>
      <c r="B4512" s="597" t="s">
        <v>18421</v>
      </c>
      <c r="C4512" s="597" t="s">
        <v>18330</v>
      </c>
      <c r="D4512" s="597" t="s">
        <v>2104</v>
      </c>
    </row>
    <row r="4513" spans="1:4">
      <c r="A4513" s="597" t="s">
        <v>11465</v>
      </c>
      <c r="B4513" s="597" t="s">
        <v>18421</v>
      </c>
      <c r="C4513" s="597" t="s">
        <v>18436</v>
      </c>
      <c r="D4513" s="597" t="s">
        <v>10414</v>
      </c>
    </row>
    <row r="4514" spans="1:4">
      <c r="A4514" s="597" t="s">
        <v>21287</v>
      </c>
      <c r="B4514" s="597" t="s">
        <v>18421</v>
      </c>
      <c r="C4514" s="597" t="s">
        <v>3994</v>
      </c>
      <c r="D4514" s="597" t="s">
        <v>21288</v>
      </c>
    </row>
    <row r="4515" spans="1:4">
      <c r="A4515" s="597" t="s">
        <v>21289</v>
      </c>
      <c r="B4515" s="597" t="s">
        <v>18421</v>
      </c>
      <c r="C4515" s="597" t="s">
        <v>17013</v>
      </c>
      <c r="D4515" s="597" t="s">
        <v>10414</v>
      </c>
    </row>
    <row r="4516" spans="1:4">
      <c r="A4516" s="597" t="s">
        <v>21290</v>
      </c>
      <c r="B4516" s="597" t="s">
        <v>18421</v>
      </c>
      <c r="C4516" s="597" t="s">
        <v>18436</v>
      </c>
      <c r="D4516" s="597" t="s">
        <v>3956</v>
      </c>
    </row>
    <row r="4517" spans="1:4">
      <c r="A4517" s="597" t="s">
        <v>21291</v>
      </c>
      <c r="B4517" s="597" t="s">
        <v>18421</v>
      </c>
      <c r="C4517" s="597" t="s">
        <v>16294</v>
      </c>
      <c r="D4517" s="597" t="s">
        <v>18433</v>
      </c>
    </row>
    <row r="4518" spans="1:4">
      <c r="A4518" s="597" t="s">
        <v>21292</v>
      </c>
      <c r="B4518" s="597" t="s">
        <v>18421</v>
      </c>
      <c r="C4518" s="597" t="s">
        <v>16294</v>
      </c>
      <c r="D4518" s="597" t="s">
        <v>4498</v>
      </c>
    </row>
    <row r="4519" spans="1:4">
      <c r="A4519" s="597" t="s">
        <v>10736</v>
      </c>
      <c r="B4519" s="597" t="s">
        <v>18421</v>
      </c>
      <c r="C4519" s="597" t="s">
        <v>18423</v>
      </c>
      <c r="D4519" s="597" t="s">
        <v>18136</v>
      </c>
    </row>
    <row r="4520" spans="1:4">
      <c r="A4520" s="597" t="s">
        <v>15281</v>
      </c>
      <c r="B4520" s="597" t="s">
        <v>18421</v>
      </c>
      <c r="C4520" s="597" t="s">
        <v>16294</v>
      </c>
      <c r="D4520" s="597" t="s">
        <v>14674</v>
      </c>
    </row>
    <row r="4521" spans="1:4">
      <c r="A4521" s="597" t="s">
        <v>21293</v>
      </c>
      <c r="B4521" s="597" t="s">
        <v>18421</v>
      </c>
      <c r="C4521" s="597" t="s">
        <v>18436</v>
      </c>
      <c r="D4521" s="597" t="s">
        <v>10210</v>
      </c>
    </row>
    <row r="4522" spans="1:4">
      <c r="A4522" s="597" t="s">
        <v>21294</v>
      </c>
      <c r="B4522" s="597" t="s">
        <v>18421</v>
      </c>
      <c r="C4522" s="597" t="s">
        <v>9767</v>
      </c>
      <c r="D4522" s="597" t="s">
        <v>13297</v>
      </c>
    </row>
    <row r="4523" spans="1:4">
      <c r="A4523" s="597" t="s">
        <v>10162</v>
      </c>
      <c r="B4523" s="597" t="s">
        <v>18421</v>
      </c>
      <c r="C4523" s="597" t="s">
        <v>16294</v>
      </c>
      <c r="D4523" s="597" t="s">
        <v>6387</v>
      </c>
    </row>
    <row r="4524" spans="1:4">
      <c r="A4524" s="597" t="s">
        <v>21295</v>
      </c>
      <c r="B4524" s="597" t="s">
        <v>18421</v>
      </c>
      <c r="C4524" s="597" t="s">
        <v>16294</v>
      </c>
      <c r="D4524" s="597" t="s">
        <v>13132</v>
      </c>
    </row>
    <row r="4525" spans="1:4">
      <c r="A4525" s="597" t="s">
        <v>12259</v>
      </c>
      <c r="B4525" s="597" t="s">
        <v>18421</v>
      </c>
      <c r="C4525" s="597" t="s">
        <v>16294</v>
      </c>
      <c r="D4525" s="597" t="s">
        <v>13132</v>
      </c>
    </row>
    <row r="4526" spans="1:4">
      <c r="A4526" s="597" t="s">
        <v>21296</v>
      </c>
      <c r="B4526" s="597" t="s">
        <v>18421</v>
      </c>
      <c r="C4526" s="597" t="s">
        <v>9767</v>
      </c>
      <c r="D4526" s="597" t="s">
        <v>18439</v>
      </c>
    </row>
    <row r="4527" spans="1:4">
      <c r="A4527" s="597" t="s">
        <v>21297</v>
      </c>
      <c r="B4527" s="597" t="s">
        <v>18421</v>
      </c>
      <c r="C4527" s="597" t="s">
        <v>18330</v>
      </c>
      <c r="D4527" s="597" t="s">
        <v>17557</v>
      </c>
    </row>
    <row r="4528" spans="1:4">
      <c r="A4528" s="597" t="s">
        <v>21298</v>
      </c>
      <c r="B4528" s="597" t="s">
        <v>18421</v>
      </c>
      <c r="C4528" s="597" t="s">
        <v>16294</v>
      </c>
      <c r="D4528" s="597" t="s">
        <v>18457</v>
      </c>
    </row>
    <row r="4529" spans="1:4">
      <c r="A4529" s="597" t="s">
        <v>1093</v>
      </c>
      <c r="B4529" s="597" t="s">
        <v>18421</v>
      </c>
      <c r="C4529" s="597" t="s">
        <v>18423</v>
      </c>
      <c r="D4529" s="597" t="s">
        <v>18136</v>
      </c>
    </row>
    <row r="4530" spans="1:4">
      <c r="A4530" s="597" t="s">
        <v>521</v>
      </c>
      <c r="B4530" s="597" t="s">
        <v>18421</v>
      </c>
      <c r="C4530" s="597" t="s">
        <v>18436</v>
      </c>
      <c r="D4530" s="597" t="s">
        <v>13072</v>
      </c>
    </row>
    <row r="4531" spans="1:4">
      <c r="A4531" s="597" t="s">
        <v>20489</v>
      </c>
      <c r="B4531" s="597" t="s">
        <v>18421</v>
      </c>
      <c r="C4531" s="597" t="s">
        <v>18436</v>
      </c>
      <c r="D4531" s="597" t="s">
        <v>7708</v>
      </c>
    </row>
    <row r="4532" spans="1:4">
      <c r="A4532" s="597" t="s">
        <v>10622</v>
      </c>
      <c r="B4532" s="597" t="s">
        <v>18421</v>
      </c>
      <c r="C4532" s="597" t="s">
        <v>3994</v>
      </c>
      <c r="D4532" s="597" t="s">
        <v>16342</v>
      </c>
    </row>
    <row r="4533" spans="1:4">
      <c r="A4533" s="597" t="s">
        <v>11163</v>
      </c>
      <c r="B4533" s="597" t="s">
        <v>18421</v>
      </c>
      <c r="C4533" s="597" t="s">
        <v>16294</v>
      </c>
      <c r="D4533" s="597" t="s">
        <v>13132</v>
      </c>
    </row>
    <row r="4534" spans="1:4">
      <c r="A4534" s="597" t="s">
        <v>3025</v>
      </c>
      <c r="B4534" s="597" t="s">
        <v>18421</v>
      </c>
      <c r="C4534" s="597" t="s">
        <v>18423</v>
      </c>
      <c r="D4534" s="597" t="s">
        <v>18136</v>
      </c>
    </row>
    <row r="4535" spans="1:4">
      <c r="A4535" s="597" t="s">
        <v>20133</v>
      </c>
      <c r="B4535" s="597" t="s">
        <v>18421</v>
      </c>
      <c r="C4535" s="597" t="s">
        <v>9767</v>
      </c>
      <c r="D4535" s="597" t="s">
        <v>15267</v>
      </c>
    </row>
    <row r="4536" spans="1:4">
      <c r="A4536" s="597" t="s">
        <v>21299</v>
      </c>
      <c r="B4536" s="597" t="s">
        <v>18421</v>
      </c>
      <c r="C4536" s="597" t="s">
        <v>9767</v>
      </c>
      <c r="D4536" s="597" t="s">
        <v>10414</v>
      </c>
    </row>
    <row r="4537" spans="1:4">
      <c r="A4537" s="597" t="s">
        <v>10751</v>
      </c>
      <c r="B4537" s="597" t="s">
        <v>18421</v>
      </c>
      <c r="C4537" s="597" t="s">
        <v>16294</v>
      </c>
      <c r="D4537" s="597" t="s">
        <v>13132</v>
      </c>
    </row>
    <row r="4538" spans="1:4">
      <c r="A4538" s="597" t="s">
        <v>21300</v>
      </c>
      <c r="B4538" s="597" t="s">
        <v>18421</v>
      </c>
      <c r="C4538" s="597" t="s">
        <v>18330</v>
      </c>
      <c r="D4538" s="597" t="s">
        <v>17557</v>
      </c>
    </row>
    <row r="4539" spans="1:4">
      <c r="A4539" s="597" t="s">
        <v>21301</v>
      </c>
      <c r="B4539" s="597" t="s">
        <v>18421</v>
      </c>
      <c r="C4539" s="597" t="s">
        <v>18436</v>
      </c>
      <c r="D4539" s="597" t="s">
        <v>7708</v>
      </c>
    </row>
    <row r="4540" spans="1:4">
      <c r="A4540" s="597" t="s">
        <v>21302</v>
      </c>
      <c r="B4540" s="597" t="s">
        <v>18421</v>
      </c>
      <c r="C4540" s="597" t="s">
        <v>18436</v>
      </c>
      <c r="D4540" s="597" t="s">
        <v>7708</v>
      </c>
    </row>
    <row r="4541" spans="1:4">
      <c r="A4541" s="597" t="s">
        <v>18197</v>
      </c>
      <c r="B4541" s="597" t="s">
        <v>18421</v>
      </c>
      <c r="C4541" s="597" t="s">
        <v>18082</v>
      </c>
      <c r="D4541" s="597" t="s">
        <v>10414</v>
      </c>
    </row>
    <row r="4542" spans="1:4">
      <c r="A4542" s="597" t="s">
        <v>7972</v>
      </c>
      <c r="B4542" s="597" t="s">
        <v>18421</v>
      </c>
      <c r="C4542" s="597" t="s">
        <v>9767</v>
      </c>
      <c r="D4542" s="597" t="s">
        <v>12866</v>
      </c>
    </row>
    <row r="4543" spans="1:4">
      <c r="A4543" s="597" t="s">
        <v>21303</v>
      </c>
      <c r="B4543" s="597" t="s">
        <v>18421</v>
      </c>
      <c r="C4543" s="597" t="s">
        <v>9767</v>
      </c>
      <c r="D4543" s="597" t="s">
        <v>12866</v>
      </c>
    </row>
    <row r="4544" spans="1:4">
      <c r="A4544" s="597" t="s">
        <v>21304</v>
      </c>
      <c r="B4544" s="597" t="s">
        <v>18421</v>
      </c>
      <c r="C4544" s="597" t="s">
        <v>3994</v>
      </c>
      <c r="D4544" s="597" t="s">
        <v>18538</v>
      </c>
    </row>
    <row r="4545" spans="1:4">
      <c r="A4545" s="597" t="s">
        <v>21305</v>
      </c>
      <c r="B4545" s="597" t="s">
        <v>18421</v>
      </c>
      <c r="C4545" s="597" t="s">
        <v>16294</v>
      </c>
      <c r="D4545" s="597" t="s">
        <v>10414</v>
      </c>
    </row>
    <row r="4546" spans="1:4">
      <c r="A4546" s="597" t="s">
        <v>21306</v>
      </c>
      <c r="B4546" s="597" t="s">
        <v>18421</v>
      </c>
      <c r="C4546" s="597" t="s">
        <v>16294</v>
      </c>
      <c r="D4546" s="597" t="s">
        <v>4498</v>
      </c>
    </row>
    <row r="4547" spans="1:4">
      <c r="A4547" s="597" t="s">
        <v>4787</v>
      </c>
      <c r="B4547" s="597" t="s">
        <v>18421</v>
      </c>
      <c r="C4547" s="597" t="s">
        <v>16294</v>
      </c>
      <c r="D4547" s="597" t="s">
        <v>4498</v>
      </c>
    </row>
    <row r="4548" spans="1:4">
      <c r="A4548" s="597" t="s">
        <v>21308</v>
      </c>
      <c r="B4548" s="597" t="s">
        <v>18421</v>
      </c>
      <c r="C4548" s="597" t="s">
        <v>3994</v>
      </c>
      <c r="D4548" s="597" t="s">
        <v>16342</v>
      </c>
    </row>
    <row r="4549" spans="1:4">
      <c r="A4549" s="597" t="s">
        <v>21309</v>
      </c>
      <c r="B4549" s="597" t="s">
        <v>18421</v>
      </c>
      <c r="C4549" s="597" t="s">
        <v>9767</v>
      </c>
      <c r="D4549" s="597" t="s">
        <v>13297</v>
      </c>
    </row>
    <row r="4550" spans="1:4">
      <c r="A4550" s="597" t="s">
        <v>8271</v>
      </c>
      <c r="B4550" s="597" t="s">
        <v>18421</v>
      </c>
      <c r="C4550" s="597" t="s">
        <v>9767</v>
      </c>
      <c r="D4550" s="597" t="s">
        <v>10414</v>
      </c>
    </row>
    <row r="4551" spans="1:4">
      <c r="A4551" s="597" t="s">
        <v>21310</v>
      </c>
      <c r="B4551" s="597" t="s">
        <v>18421</v>
      </c>
      <c r="C4551" s="597" t="s">
        <v>9767</v>
      </c>
      <c r="D4551" s="597" t="s">
        <v>10414</v>
      </c>
    </row>
    <row r="4552" spans="1:4">
      <c r="A4552" s="597" t="s">
        <v>19671</v>
      </c>
      <c r="B4552" s="597" t="s">
        <v>18421</v>
      </c>
      <c r="C4552" s="597" t="s">
        <v>9767</v>
      </c>
      <c r="D4552" s="597" t="s">
        <v>4498</v>
      </c>
    </row>
    <row r="4553" spans="1:4">
      <c r="A4553" s="597" t="s">
        <v>9545</v>
      </c>
      <c r="B4553" s="597" t="s">
        <v>18421</v>
      </c>
      <c r="C4553" s="597" t="s">
        <v>18436</v>
      </c>
      <c r="D4553" s="597" t="s">
        <v>3956</v>
      </c>
    </row>
    <row r="4554" spans="1:4">
      <c r="A4554" s="597" t="s">
        <v>13990</v>
      </c>
      <c r="B4554" s="597" t="s">
        <v>18421</v>
      </c>
      <c r="C4554" s="597" t="s">
        <v>18436</v>
      </c>
      <c r="D4554" s="597" t="s">
        <v>3956</v>
      </c>
    </row>
    <row r="4555" spans="1:4">
      <c r="A4555" s="597" t="s">
        <v>21311</v>
      </c>
      <c r="B4555" s="597" t="s">
        <v>18421</v>
      </c>
      <c r="C4555" s="597" t="s">
        <v>17013</v>
      </c>
      <c r="D4555" s="597" t="s">
        <v>21312</v>
      </c>
    </row>
    <row r="4556" spans="1:4">
      <c r="A4556" s="597" t="s">
        <v>12011</v>
      </c>
      <c r="B4556" s="597" t="s">
        <v>18421</v>
      </c>
      <c r="C4556" s="597" t="s">
        <v>12016</v>
      </c>
      <c r="D4556" s="597" t="s">
        <v>16776</v>
      </c>
    </row>
    <row r="4557" spans="1:4">
      <c r="A4557" s="597" t="s">
        <v>14951</v>
      </c>
      <c r="B4557" s="597" t="s">
        <v>18421</v>
      </c>
      <c r="C4557" s="597" t="s">
        <v>8086</v>
      </c>
      <c r="D4557" s="597" t="s">
        <v>9618</v>
      </c>
    </row>
    <row r="4558" spans="1:4">
      <c r="A4558" s="597" t="s">
        <v>21313</v>
      </c>
      <c r="B4558" s="597" t="s">
        <v>18421</v>
      </c>
      <c r="C4558" s="597" t="s">
        <v>9767</v>
      </c>
      <c r="D4558" s="597" t="s">
        <v>18439</v>
      </c>
    </row>
    <row r="4559" spans="1:4">
      <c r="A4559" s="597" t="s">
        <v>21314</v>
      </c>
      <c r="B4559" s="597" t="s">
        <v>18421</v>
      </c>
      <c r="C4559" s="597" t="s">
        <v>18423</v>
      </c>
      <c r="D4559" s="597" t="s">
        <v>18424</v>
      </c>
    </row>
    <row r="4560" spans="1:4">
      <c r="A4560" s="597" t="s">
        <v>21315</v>
      </c>
      <c r="B4560" s="597" t="s">
        <v>18421</v>
      </c>
      <c r="C4560" s="597" t="s">
        <v>3994</v>
      </c>
      <c r="D4560" s="597" t="s">
        <v>16342</v>
      </c>
    </row>
    <row r="4561" spans="1:4">
      <c r="A4561" s="597" t="s">
        <v>18690</v>
      </c>
      <c r="B4561" s="597" t="s">
        <v>18421</v>
      </c>
      <c r="C4561" s="597" t="s">
        <v>16294</v>
      </c>
      <c r="D4561" s="597" t="s">
        <v>13132</v>
      </c>
    </row>
    <row r="4562" spans="1:4">
      <c r="A4562" s="597" t="s">
        <v>4496</v>
      </c>
      <c r="B4562" s="597" t="s">
        <v>18421</v>
      </c>
      <c r="C4562" s="597" t="s">
        <v>18330</v>
      </c>
      <c r="D4562" s="597" t="s">
        <v>17557</v>
      </c>
    </row>
    <row r="4563" spans="1:4">
      <c r="A4563" s="597" t="s">
        <v>1608</v>
      </c>
      <c r="B4563" s="597" t="s">
        <v>18421</v>
      </c>
      <c r="C4563" s="597" t="s">
        <v>18436</v>
      </c>
      <c r="D4563" s="597" t="s">
        <v>13072</v>
      </c>
    </row>
    <row r="4564" spans="1:4">
      <c r="A4564" s="597" t="s">
        <v>9014</v>
      </c>
      <c r="B4564" s="597" t="s">
        <v>18421</v>
      </c>
      <c r="C4564" s="597" t="s">
        <v>18436</v>
      </c>
      <c r="D4564" s="597" t="s">
        <v>10210</v>
      </c>
    </row>
    <row r="4565" spans="1:4">
      <c r="A4565" s="597" t="s">
        <v>21316</v>
      </c>
      <c r="B4565" s="597" t="s">
        <v>18421</v>
      </c>
      <c r="C4565" s="597" t="s">
        <v>18436</v>
      </c>
      <c r="D4565" s="597" t="s">
        <v>3956</v>
      </c>
    </row>
    <row r="4566" spans="1:4">
      <c r="A4566" s="597" t="s">
        <v>21317</v>
      </c>
      <c r="B4566" s="597" t="s">
        <v>18421</v>
      </c>
      <c r="C4566" s="597" t="s">
        <v>8086</v>
      </c>
      <c r="D4566" s="597" t="s">
        <v>18516</v>
      </c>
    </row>
    <row r="4567" spans="1:4">
      <c r="A4567" s="597" t="s">
        <v>6627</v>
      </c>
      <c r="B4567" s="597" t="s">
        <v>18421</v>
      </c>
      <c r="C4567" s="597" t="s">
        <v>18330</v>
      </c>
      <c r="D4567" s="597" t="s">
        <v>21285</v>
      </c>
    </row>
    <row r="4568" spans="1:4">
      <c r="A4568" s="597" t="s">
        <v>21318</v>
      </c>
      <c r="B4568" s="597" t="s">
        <v>18421</v>
      </c>
      <c r="C4568" s="597" t="s">
        <v>9767</v>
      </c>
      <c r="D4568" s="597" t="s">
        <v>12866</v>
      </c>
    </row>
    <row r="4569" spans="1:4">
      <c r="A4569" s="597" t="s">
        <v>21319</v>
      </c>
      <c r="B4569" s="597" t="s">
        <v>18421</v>
      </c>
      <c r="C4569" s="597" t="s">
        <v>18436</v>
      </c>
      <c r="D4569" s="597" t="s">
        <v>18725</v>
      </c>
    </row>
    <row r="4570" spans="1:4">
      <c r="A4570" s="597" t="s">
        <v>21320</v>
      </c>
      <c r="B4570" s="597" t="s">
        <v>18421</v>
      </c>
      <c r="C4570" s="597" t="s">
        <v>17013</v>
      </c>
      <c r="D4570" s="597" t="s">
        <v>10414</v>
      </c>
    </row>
    <row r="4571" spans="1:4">
      <c r="A4571" s="597" t="s">
        <v>21321</v>
      </c>
      <c r="B4571" s="597" t="s">
        <v>18421</v>
      </c>
      <c r="C4571" s="597" t="s">
        <v>16294</v>
      </c>
      <c r="D4571" s="597" t="s">
        <v>10414</v>
      </c>
    </row>
    <row r="4572" spans="1:4">
      <c r="A4572" s="597" t="s">
        <v>21322</v>
      </c>
      <c r="B4572" s="597" t="s">
        <v>18421</v>
      </c>
      <c r="C4572" s="597" t="s">
        <v>3994</v>
      </c>
      <c r="D4572" s="597" t="s">
        <v>15858</v>
      </c>
    </row>
    <row r="4573" spans="1:4">
      <c r="A4573" s="597" t="s">
        <v>21323</v>
      </c>
      <c r="B4573" s="597" t="s">
        <v>18421</v>
      </c>
      <c r="C4573" s="597" t="s">
        <v>9767</v>
      </c>
      <c r="D4573" s="597" t="s">
        <v>13297</v>
      </c>
    </row>
    <row r="4574" spans="1:4">
      <c r="A4574" s="597" t="s">
        <v>21325</v>
      </c>
      <c r="B4574" s="597" t="s">
        <v>18421</v>
      </c>
      <c r="C4574" s="597" t="s">
        <v>18330</v>
      </c>
      <c r="D4574" s="597" t="s">
        <v>17557</v>
      </c>
    </row>
    <row r="4575" spans="1:4">
      <c r="A4575" s="597" t="s">
        <v>7823</v>
      </c>
      <c r="B4575" s="597" t="s">
        <v>18421</v>
      </c>
      <c r="C4575" s="597" t="s">
        <v>16294</v>
      </c>
      <c r="D4575" s="597" t="s">
        <v>6387</v>
      </c>
    </row>
    <row r="4576" spans="1:4">
      <c r="A4576" s="597" t="s">
        <v>21326</v>
      </c>
      <c r="B4576" s="597" t="s">
        <v>18421</v>
      </c>
      <c r="C4576" s="597" t="s">
        <v>16294</v>
      </c>
      <c r="D4576" s="597" t="s">
        <v>18457</v>
      </c>
    </row>
    <row r="4577" spans="1:4">
      <c r="A4577" s="597" t="s">
        <v>21327</v>
      </c>
      <c r="B4577" s="597" t="s">
        <v>18421</v>
      </c>
      <c r="C4577" s="597" t="s">
        <v>18330</v>
      </c>
      <c r="D4577" s="597" t="s">
        <v>18450</v>
      </c>
    </row>
    <row r="4578" spans="1:4">
      <c r="A4578" s="597" t="s">
        <v>4995</v>
      </c>
      <c r="B4578" s="597" t="s">
        <v>18421</v>
      </c>
      <c r="C4578" s="597" t="s">
        <v>18436</v>
      </c>
      <c r="D4578" s="597" t="s">
        <v>7708</v>
      </c>
    </row>
    <row r="4579" spans="1:4">
      <c r="A4579" s="597" t="s">
        <v>21328</v>
      </c>
      <c r="B4579" s="597" t="s">
        <v>18421</v>
      </c>
      <c r="C4579" s="597" t="s">
        <v>18436</v>
      </c>
      <c r="D4579" s="597" t="s">
        <v>18725</v>
      </c>
    </row>
    <row r="4580" spans="1:4">
      <c r="A4580" s="597" t="s">
        <v>21329</v>
      </c>
      <c r="B4580" s="597" t="s">
        <v>18421</v>
      </c>
      <c r="C4580" s="597" t="s">
        <v>17013</v>
      </c>
      <c r="D4580" s="597" t="s">
        <v>3212</v>
      </c>
    </row>
    <row r="4581" spans="1:4">
      <c r="A4581" s="597" t="s">
        <v>19474</v>
      </c>
      <c r="B4581" s="597" t="s">
        <v>18421</v>
      </c>
      <c r="C4581" s="597" t="s">
        <v>18436</v>
      </c>
      <c r="D4581" s="597" t="s">
        <v>3956</v>
      </c>
    </row>
    <row r="4582" spans="1:4">
      <c r="A4582" s="597" t="s">
        <v>21331</v>
      </c>
      <c r="B4582" s="597" t="s">
        <v>18421</v>
      </c>
      <c r="C4582" s="597" t="s">
        <v>18423</v>
      </c>
      <c r="D4582" s="597" t="s">
        <v>18136</v>
      </c>
    </row>
    <row r="4583" spans="1:4">
      <c r="A4583" s="597" t="s">
        <v>21332</v>
      </c>
      <c r="B4583" s="597" t="s">
        <v>18421</v>
      </c>
      <c r="C4583" s="597" t="s">
        <v>17013</v>
      </c>
      <c r="D4583" s="597" t="s">
        <v>1450</v>
      </c>
    </row>
    <row r="4584" spans="1:4">
      <c r="A4584" s="597" t="s">
        <v>21161</v>
      </c>
      <c r="B4584" s="597" t="s">
        <v>18421</v>
      </c>
      <c r="C4584" s="597" t="s">
        <v>16294</v>
      </c>
      <c r="D4584" s="597" t="s">
        <v>13132</v>
      </c>
    </row>
    <row r="4585" spans="1:4">
      <c r="A4585" s="597" t="s">
        <v>21333</v>
      </c>
      <c r="B4585" s="597" t="s">
        <v>18421</v>
      </c>
      <c r="C4585" s="597" t="s">
        <v>18423</v>
      </c>
      <c r="D4585" s="597" t="s">
        <v>18136</v>
      </c>
    </row>
    <row r="4586" spans="1:4">
      <c r="A4586" s="597" t="s">
        <v>21334</v>
      </c>
      <c r="B4586" s="597" t="s">
        <v>18421</v>
      </c>
      <c r="C4586" s="597" t="s">
        <v>16294</v>
      </c>
      <c r="D4586" s="597" t="s">
        <v>4498</v>
      </c>
    </row>
    <row r="4587" spans="1:4">
      <c r="A4587" s="597" t="s">
        <v>21335</v>
      </c>
      <c r="B4587" s="597" t="s">
        <v>18421</v>
      </c>
      <c r="C4587" s="597" t="s">
        <v>18330</v>
      </c>
      <c r="D4587" s="597" t="s">
        <v>2104</v>
      </c>
    </row>
    <row r="4588" spans="1:4">
      <c r="A4588" s="597" t="s">
        <v>10316</v>
      </c>
      <c r="B4588" s="597" t="s">
        <v>18421</v>
      </c>
      <c r="C4588" s="597" t="s">
        <v>18436</v>
      </c>
      <c r="D4588" s="597" t="s">
        <v>7708</v>
      </c>
    </row>
    <row r="4589" spans="1:4">
      <c r="A4589" s="597" t="s">
        <v>21336</v>
      </c>
      <c r="B4589" s="597" t="s">
        <v>18421</v>
      </c>
      <c r="C4589" s="597" t="s">
        <v>18330</v>
      </c>
      <c r="D4589" s="597" t="s">
        <v>17557</v>
      </c>
    </row>
    <row r="4590" spans="1:4">
      <c r="A4590" s="597" t="s">
        <v>21337</v>
      </c>
      <c r="B4590" s="597" t="s">
        <v>18421</v>
      </c>
      <c r="C4590" s="597" t="s">
        <v>18423</v>
      </c>
      <c r="D4590" s="597" t="s">
        <v>18136</v>
      </c>
    </row>
    <row r="4591" spans="1:4">
      <c r="A4591" s="597" t="s">
        <v>21338</v>
      </c>
      <c r="B4591" s="597" t="s">
        <v>18421</v>
      </c>
      <c r="C4591" s="597" t="s">
        <v>8086</v>
      </c>
      <c r="D4591" s="597" t="s">
        <v>9618</v>
      </c>
    </row>
    <row r="4592" spans="1:4">
      <c r="A4592" s="597" t="s">
        <v>14008</v>
      </c>
      <c r="B4592" s="597" t="s">
        <v>18421</v>
      </c>
      <c r="C4592" s="597" t="s">
        <v>18436</v>
      </c>
      <c r="D4592" s="597" t="s">
        <v>3956</v>
      </c>
    </row>
    <row r="4593" spans="1:4">
      <c r="A4593" s="597" t="s">
        <v>21339</v>
      </c>
      <c r="B4593" s="597" t="s">
        <v>18421</v>
      </c>
      <c r="C4593" s="597" t="s">
        <v>16294</v>
      </c>
      <c r="D4593" s="597" t="s">
        <v>4498</v>
      </c>
    </row>
    <row r="4594" spans="1:4">
      <c r="A4594" s="597" t="s">
        <v>11853</v>
      </c>
      <c r="B4594" s="597" t="s">
        <v>18421</v>
      </c>
      <c r="C4594" s="597" t="s">
        <v>18330</v>
      </c>
      <c r="D4594" s="597" t="s">
        <v>2104</v>
      </c>
    </row>
    <row r="4595" spans="1:4">
      <c r="A4595" s="597" t="s">
        <v>21340</v>
      </c>
      <c r="B4595" s="597" t="s">
        <v>18421</v>
      </c>
      <c r="C4595" s="597" t="s">
        <v>16294</v>
      </c>
      <c r="D4595" s="597" t="s">
        <v>4498</v>
      </c>
    </row>
    <row r="4596" spans="1:4">
      <c r="A4596" s="597" t="s">
        <v>9531</v>
      </c>
      <c r="B4596" s="597" t="s">
        <v>18421</v>
      </c>
      <c r="C4596" s="597" t="s">
        <v>3994</v>
      </c>
      <c r="D4596" s="597" t="s">
        <v>15858</v>
      </c>
    </row>
    <row r="4597" spans="1:4">
      <c r="A4597" s="597" t="s">
        <v>21341</v>
      </c>
      <c r="B4597" s="597" t="s">
        <v>18421</v>
      </c>
      <c r="C4597" s="597" t="s">
        <v>16294</v>
      </c>
      <c r="D4597" s="597" t="s">
        <v>6387</v>
      </c>
    </row>
    <row r="4598" spans="1:4">
      <c r="A4598" s="597" t="s">
        <v>18124</v>
      </c>
      <c r="B4598" s="597" t="s">
        <v>18421</v>
      </c>
      <c r="C4598" s="597" t="s">
        <v>16294</v>
      </c>
      <c r="D4598" s="597" t="s">
        <v>13132</v>
      </c>
    </row>
    <row r="4599" spans="1:4">
      <c r="A4599" s="597" t="s">
        <v>20456</v>
      </c>
      <c r="B4599" s="597" t="s">
        <v>18421</v>
      </c>
      <c r="C4599" s="597" t="s">
        <v>9767</v>
      </c>
      <c r="D4599" s="597" t="s">
        <v>10414</v>
      </c>
    </row>
    <row r="4600" spans="1:4">
      <c r="A4600" s="597" t="s">
        <v>21342</v>
      </c>
      <c r="B4600" s="597" t="s">
        <v>18421</v>
      </c>
      <c r="C4600" s="597" t="s">
        <v>8086</v>
      </c>
      <c r="D4600" s="597" t="s">
        <v>10414</v>
      </c>
    </row>
    <row r="4601" spans="1:4">
      <c r="A4601" s="597" t="s">
        <v>3444</v>
      </c>
      <c r="B4601" s="597" t="s">
        <v>18421</v>
      </c>
      <c r="C4601" s="597" t="s">
        <v>17013</v>
      </c>
      <c r="D4601" s="597" t="s">
        <v>1450</v>
      </c>
    </row>
    <row r="4602" spans="1:4">
      <c r="A4602" s="597" t="s">
        <v>21343</v>
      </c>
      <c r="B4602" s="597" t="s">
        <v>18421</v>
      </c>
      <c r="C4602" s="597" t="s">
        <v>3994</v>
      </c>
      <c r="D4602" s="597" t="s">
        <v>16342</v>
      </c>
    </row>
    <row r="4603" spans="1:4">
      <c r="A4603" s="597" t="s">
        <v>21344</v>
      </c>
      <c r="B4603" s="597" t="s">
        <v>18421</v>
      </c>
      <c r="C4603" s="597" t="s">
        <v>3994</v>
      </c>
      <c r="D4603" s="597" t="s">
        <v>15858</v>
      </c>
    </row>
    <row r="4604" spans="1:4">
      <c r="A4604" s="597" t="s">
        <v>21345</v>
      </c>
      <c r="B4604" s="597" t="s">
        <v>18421</v>
      </c>
      <c r="C4604" s="597" t="s">
        <v>18423</v>
      </c>
      <c r="D4604" s="597" t="s">
        <v>18424</v>
      </c>
    </row>
    <row r="4605" spans="1:4">
      <c r="A4605" s="597" t="s">
        <v>9283</v>
      </c>
      <c r="B4605" s="597" t="s">
        <v>18421</v>
      </c>
      <c r="C4605" s="597" t="s">
        <v>16294</v>
      </c>
      <c r="D4605" s="597" t="s">
        <v>4702</v>
      </c>
    </row>
    <row r="4606" spans="1:4">
      <c r="A4606" s="597" t="s">
        <v>21346</v>
      </c>
      <c r="B4606" s="597" t="s">
        <v>18421</v>
      </c>
      <c r="C4606" s="597" t="s">
        <v>18423</v>
      </c>
      <c r="D4606" s="597" t="s">
        <v>18136</v>
      </c>
    </row>
    <row r="4607" spans="1:4">
      <c r="A4607" s="597" t="s">
        <v>20394</v>
      </c>
      <c r="B4607" s="597" t="s">
        <v>18421</v>
      </c>
      <c r="C4607" s="597" t="s">
        <v>18330</v>
      </c>
      <c r="D4607" s="597" t="s">
        <v>17557</v>
      </c>
    </row>
    <row r="4608" spans="1:4">
      <c r="A4608" s="597" t="s">
        <v>5513</v>
      </c>
      <c r="B4608" s="597" t="s">
        <v>18421</v>
      </c>
      <c r="C4608" s="597" t="s">
        <v>16294</v>
      </c>
      <c r="D4608" s="597" t="s">
        <v>18433</v>
      </c>
    </row>
    <row r="4609" spans="1:4">
      <c r="A4609" s="597" t="s">
        <v>10799</v>
      </c>
      <c r="B4609" s="597" t="s">
        <v>18421</v>
      </c>
      <c r="C4609" s="597" t="s">
        <v>16294</v>
      </c>
      <c r="D4609" s="597" t="s">
        <v>6382</v>
      </c>
    </row>
    <row r="4610" spans="1:4">
      <c r="A4610" s="597" t="s">
        <v>19991</v>
      </c>
      <c r="B4610" s="597" t="s">
        <v>18421</v>
      </c>
      <c r="C4610" s="597" t="s">
        <v>9767</v>
      </c>
      <c r="D4610" s="597" t="s">
        <v>15267</v>
      </c>
    </row>
    <row r="4611" spans="1:4">
      <c r="A4611" s="597" t="s">
        <v>21347</v>
      </c>
      <c r="B4611" s="597" t="s">
        <v>18421</v>
      </c>
      <c r="C4611" s="597" t="s">
        <v>11794</v>
      </c>
      <c r="D4611" s="597" t="s">
        <v>11796</v>
      </c>
    </row>
    <row r="4612" spans="1:4">
      <c r="A4612" s="597" t="s">
        <v>14077</v>
      </c>
      <c r="B4612" s="597" t="s">
        <v>18421</v>
      </c>
      <c r="C4612" s="597" t="s">
        <v>16294</v>
      </c>
      <c r="D4612" s="597" t="s">
        <v>18457</v>
      </c>
    </row>
    <row r="4613" spans="1:4">
      <c r="A4613" s="597" t="s">
        <v>21348</v>
      </c>
      <c r="B4613" s="597" t="s">
        <v>18421</v>
      </c>
      <c r="C4613" s="597" t="s">
        <v>16294</v>
      </c>
      <c r="D4613" s="597" t="s">
        <v>18457</v>
      </c>
    </row>
    <row r="4614" spans="1:4">
      <c r="A4614" s="597" t="s">
        <v>13828</v>
      </c>
      <c r="B4614" s="597" t="s">
        <v>18421</v>
      </c>
      <c r="C4614" s="597" t="s">
        <v>16294</v>
      </c>
      <c r="D4614" s="597" t="s">
        <v>18457</v>
      </c>
    </row>
    <row r="4615" spans="1:4">
      <c r="A4615" s="597" t="s">
        <v>20890</v>
      </c>
      <c r="B4615" s="597" t="s">
        <v>18421</v>
      </c>
      <c r="C4615" s="597" t="s">
        <v>9767</v>
      </c>
      <c r="D4615" s="597" t="s">
        <v>10414</v>
      </c>
    </row>
    <row r="4616" spans="1:4">
      <c r="A4616" s="597" t="s">
        <v>21349</v>
      </c>
      <c r="B4616" s="597" t="s">
        <v>18421</v>
      </c>
      <c r="C4616" s="597" t="s">
        <v>9767</v>
      </c>
      <c r="D4616" s="597" t="s">
        <v>13297</v>
      </c>
    </row>
    <row r="4617" spans="1:4">
      <c r="A4617" s="597" t="s">
        <v>8260</v>
      </c>
      <c r="B4617" s="597" t="s">
        <v>18421</v>
      </c>
      <c r="C4617" s="597" t="s">
        <v>18330</v>
      </c>
      <c r="D4617" s="597" t="s">
        <v>17557</v>
      </c>
    </row>
    <row r="4618" spans="1:4">
      <c r="A4618" s="597" t="s">
        <v>21350</v>
      </c>
      <c r="B4618" s="597" t="s">
        <v>18421</v>
      </c>
      <c r="C4618" s="597" t="s">
        <v>11794</v>
      </c>
      <c r="D4618" s="597" t="s">
        <v>18434</v>
      </c>
    </row>
    <row r="4619" spans="1:4">
      <c r="A4619" s="597" t="s">
        <v>9633</v>
      </c>
      <c r="B4619" s="597" t="s">
        <v>18421</v>
      </c>
      <c r="C4619" s="597" t="s">
        <v>8086</v>
      </c>
      <c r="D4619" s="597" t="s">
        <v>10414</v>
      </c>
    </row>
    <row r="4620" spans="1:4">
      <c r="A4620" s="597" t="s">
        <v>21351</v>
      </c>
      <c r="B4620" s="597" t="s">
        <v>18421</v>
      </c>
      <c r="C4620" s="597" t="s">
        <v>16294</v>
      </c>
      <c r="D4620" s="597" t="s">
        <v>13132</v>
      </c>
    </row>
    <row r="4621" spans="1:4">
      <c r="A4621" s="597" t="s">
        <v>1856</v>
      </c>
      <c r="B4621" s="597" t="s">
        <v>18421</v>
      </c>
      <c r="C4621" s="597" t="s">
        <v>18330</v>
      </c>
      <c r="D4621" s="597" t="s">
        <v>10414</v>
      </c>
    </row>
    <row r="4622" spans="1:4">
      <c r="A4622" s="597" t="s">
        <v>21352</v>
      </c>
      <c r="B4622" s="597" t="s">
        <v>18421</v>
      </c>
      <c r="C4622" s="597" t="s">
        <v>18423</v>
      </c>
      <c r="D4622" s="597" t="s">
        <v>18424</v>
      </c>
    </row>
    <row r="4623" spans="1:4">
      <c r="A4623" s="597" t="s">
        <v>21353</v>
      </c>
      <c r="B4623" s="597" t="s">
        <v>18421</v>
      </c>
      <c r="C4623" s="597" t="s">
        <v>18330</v>
      </c>
      <c r="D4623" s="597" t="s">
        <v>10414</v>
      </c>
    </row>
    <row r="4624" spans="1:4">
      <c r="A4624" s="597" t="s">
        <v>5656</v>
      </c>
      <c r="B4624" s="597" t="s">
        <v>18421</v>
      </c>
      <c r="C4624" s="597" t="s">
        <v>18330</v>
      </c>
      <c r="D4624" s="597" t="s">
        <v>2104</v>
      </c>
    </row>
    <row r="4625" spans="1:4">
      <c r="A4625" s="597" t="s">
        <v>21355</v>
      </c>
      <c r="B4625" s="597" t="s">
        <v>18421</v>
      </c>
      <c r="C4625" s="597" t="s">
        <v>16294</v>
      </c>
      <c r="D4625" s="597" t="s">
        <v>14674</v>
      </c>
    </row>
    <row r="4626" spans="1:4">
      <c r="A4626" s="597" t="s">
        <v>19976</v>
      </c>
      <c r="B4626" s="597" t="s">
        <v>18421</v>
      </c>
      <c r="C4626" s="597" t="s">
        <v>18423</v>
      </c>
      <c r="D4626" s="597" t="s">
        <v>9310</v>
      </c>
    </row>
    <row r="4627" spans="1:4">
      <c r="A4627" s="597" t="s">
        <v>15973</v>
      </c>
      <c r="B4627" s="597" t="s">
        <v>18421</v>
      </c>
      <c r="C4627" s="597" t="s">
        <v>16294</v>
      </c>
      <c r="D4627" s="597" t="s">
        <v>18457</v>
      </c>
    </row>
    <row r="4628" spans="1:4">
      <c r="A4628" s="597" t="s">
        <v>21356</v>
      </c>
      <c r="B4628" s="597" t="s">
        <v>18421</v>
      </c>
      <c r="C4628" s="597" t="s">
        <v>18436</v>
      </c>
      <c r="D4628" s="597" t="s">
        <v>3956</v>
      </c>
    </row>
    <row r="4629" spans="1:4">
      <c r="A4629" s="597" t="s">
        <v>21357</v>
      </c>
      <c r="B4629" s="597" t="s">
        <v>18421</v>
      </c>
      <c r="C4629" s="597" t="s">
        <v>3994</v>
      </c>
      <c r="D4629" s="597" t="s">
        <v>18538</v>
      </c>
    </row>
    <row r="4630" spans="1:4">
      <c r="A4630" s="597" t="s">
        <v>21358</v>
      </c>
      <c r="B4630" s="597" t="s">
        <v>18421</v>
      </c>
      <c r="C4630" s="597" t="s">
        <v>18436</v>
      </c>
      <c r="D4630" s="597" t="s">
        <v>18462</v>
      </c>
    </row>
    <row r="4631" spans="1:4">
      <c r="A4631" s="597" t="s">
        <v>21359</v>
      </c>
      <c r="B4631" s="597" t="s">
        <v>18421</v>
      </c>
      <c r="C4631" s="597" t="s">
        <v>18436</v>
      </c>
      <c r="D4631" s="597" t="s">
        <v>1433</v>
      </c>
    </row>
    <row r="4632" spans="1:4">
      <c r="A4632" s="597" t="s">
        <v>11053</v>
      </c>
      <c r="B4632" s="597" t="s">
        <v>18421</v>
      </c>
      <c r="C4632" s="597" t="s">
        <v>18330</v>
      </c>
      <c r="D4632" s="597" t="s">
        <v>17557</v>
      </c>
    </row>
    <row r="4633" spans="1:4">
      <c r="A4633" s="597" t="s">
        <v>21360</v>
      </c>
      <c r="B4633" s="597" t="s">
        <v>18421</v>
      </c>
      <c r="C4633" s="597" t="s">
        <v>18426</v>
      </c>
      <c r="D4633" s="597" t="s">
        <v>13526</v>
      </c>
    </row>
    <row r="4634" spans="1:4">
      <c r="A4634" s="597" t="s">
        <v>3751</v>
      </c>
      <c r="B4634" s="597" t="s">
        <v>18421</v>
      </c>
      <c r="C4634" s="597" t="s">
        <v>18436</v>
      </c>
      <c r="D4634" s="597" t="s">
        <v>13072</v>
      </c>
    </row>
    <row r="4635" spans="1:4">
      <c r="A4635" s="597" t="s">
        <v>21361</v>
      </c>
      <c r="B4635" s="597" t="s">
        <v>18421</v>
      </c>
      <c r="C4635" s="597" t="s">
        <v>18330</v>
      </c>
      <c r="D4635" s="597" t="s">
        <v>17557</v>
      </c>
    </row>
    <row r="4636" spans="1:4">
      <c r="A4636" s="597" t="s">
        <v>13198</v>
      </c>
      <c r="B4636" s="597" t="s">
        <v>18421</v>
      </c>
      <c r="C4636" s="597" t="s">
        <v>18436</v>
      </c>
      <c r="D4636" s="597" t="s">
        <v>3956</v>
      </c>
    </row>
    <row r="4637" spans="1:4">
      <c r="A4637" s="597" t="s">
        <v>21362</v>
      </c>
      <c r="B4637" s="597" t="s">
        <v>18421</v>
      </c>
      <c r="C4637" s="597" t="s">
        <v>16294</v>
      </c>
      <c r="D4637" s="597" t="s">
        <v>4498</v>
      </c>
    </row>
    <row r="4638" spans="1:4">
      <c r="A4638" s="597" t="s">
        <v>21363</v>
      </c>
      <c r="B4638" s="597" t="s">
        <v>18421</v>
      </c>
      <c r="C4638" s="597" t="s">
        <v>18436</v>
      </c>
      <c r="D4638" s="597" t="s">
        <v>18725</v>
      </c>
    </row>
    <row r="4639" spans="1:4">
      <c r="A4639" s="597" t="s">
        <v>3668</v>
      </c>
      <c r="B4639" s="597" t="s">
        <v>18421</v>
      </c>
      <c r="C4639" s="597" t="s">
        <v>18330</v>
      </c>
      <c r="D4639" s="597" t="s">
        <v>2104</v>
      </c>
    </row>
    <row r="4640" spans="1:4">
      <c r="A4640" s="597" t="s">
        <v>21364</v>
      </c>
      <c r="B4640" s="597" t="s">
        <v>18421</v>
      </c>
      <c r="C4640" s="597" t="s">
        <v>18436</v>
      </c>
      <c r="D4640" s="597" t="s">
        <v>18725</v>
      </c>
    </row>
    <row r="4641" spans="1:4">
      <c r="A4641" s="597" t="s">
        <v>18437</v>
      </c>
      <c r="B4641" s="597" t="s">
        <v>18421</v>
      </c>
      <c r="C4641" s="597" t="s">
        <v>18436</v>
      </c>
      <c r="D4641" s="597" t="s">
        <v>18725</v>
      </c>
    </row>
    <row r="4642" spans="1:4">
      <c r="A4642" s="597" t="s">
        <v>9441</v>
      </c>
      <c r="B4642" s="597" t="s">
        <v>18421</v>
      </c>
      <c r="C4642" s="597" t="s">
        <v>18330</v>
      </c>
      <c r="D4642" s="597" t="s">
        <v>2104</v>
      </c>
    </row>
    <row r="4643" spans="1:4">
      <c r="A4643" s="597" t="s">
        <v>9422</v>
      </c>
      <c r="B4643" s="597" t="s">
        <v>18421</v>
      </c>
      <c r="C4643" s="597" t="s">
        <v>16294</v>
      </c>
      <c r="D4643" s="597" t="s">
        <v>18433</v>
      </c>
    </row>
    <row r="4644" spans="1:4">
      <c r="A4644" s="597" t="s">
        <v>21365</v>
      </c>
      <c r="B4644" s="597" t="s">
        <v>18421</v>
      </c>
      <c r="C4644" s="597" t="s">
        <v>18436</v>
      </c>
      <c r="D4644" s="597" t="s">
        <v>13072</v>
      </c>
    </row>
    <row r="4645" spans="1:4">
      <c r="A4645" s="597" t="s">
        <v>16805</v>
      </c>
      <c r="B4645" s="597" t="s">
        <v>18421</v>
      </c>
      <c r="C4645" s="597" t="s">
        <v>18436</v>
      </c>
      <c r="D4645" s="597" t="s">
        <v>18725</v>
      </c>
    </row>
    <row r="4646" spans="1:4">
      <c r="A4646" s="597" t="s">
        <v>3220</v>
      </c>
      <c r="B4646" s="597" t="s">
        <v>18421</v>
      </c>
      <c r="C4646" s="597" t="s">
        <v>16294</v>
      </c>
      <c r="D4646" s="597" t="s">
        <v>4498</v>
      </c>
    </row>
    <row r="4647" spans="1:4">
      <c r="A4647" s="597" t="s">
        <v>21366</v>
      </c>
      <c r="B4647" s="597" t="s">
        <v>18421</v>
      </c>
      <c r="C4647" s="597" t="s">
        <v>18436</v>
      </c>
      <c r="D4647" s="597" t="s">
        <v>18725</v>
      </c>
    </row>
    <row r="4648" spans="1:4">
      <c r="A4648" s="597" t="s">
        <v>21367</v>
      </c>
      <c r="B4648" s="597" t="s">
        <v>18421</v>
      </c>
      <c r="C4648" s="597" t="s">
        <v>18436</v>
      </c>
      <c r="D4648" s="597" t="s">
        <v>18725</v>
      </c>
    </row>
    <row r="4649" spans="1:4">
      <c r="A4649" s="597" t="s">
        <v>5925</v>
      </c>
      <c r="B4649" s="597" t="s">
        <v>18421</v>
      </c>
      <c r="C4649" s="597" t="s">
        <v>18436</v>
      </c>
      <c r="D4649" s="597" t="s">
        <v>3956</v>
      </c>
    </row>
    <row r="4650" spans="1:4">
      <c r="A4650" s="597" t="s">
        <v>6133</v>
      </c>
      <c r="B4650" s="597" t="s">
        <v>18421</v>
      </c>
      <c r="C4650" s="597" t="s">
        <v>18436</v>
      </c>
      <c r="D4650" s="597" t="s">
        <v>10210</v>
      </c>
    </row>
    <row r="4651" spans="1:4">
      <c r="A4651" s="597" t="s">
        <v>17075</v>
      </c>
      <c r="B4651" s="597" t="s">
        <v>18421</v>
      </c>
      <c r="C4651" s="597" t="s">
        <v>9767</v>
      </c>
      <c r="D4651" s="597" t="s">
        <v>15267</v>
      </c>
    </row>
    <row r="4652" spans="1:4">
      <c r="A4652" s="597" t="s">
        <v>21368</v>
      </c>
      <c r="B4652" s="597" t="s">
        <v>18421</v>
      </c>
      <c r="C4652" s="597" t="s">
        <v>18330</v>
      </c>
      <c r="D4652" s="597" t="s">
        <v>17557</v>
      </c>
    </row>
    <row r="4653" spans="1:4">
      <c r="A4653" s="597" t="s">
        <v>21369</v>
      </c>
      <c r="B4653" s="597" t="s">
        <v>18421</v>
      </c>
      <c r="C4653" s="597" t="s">
        <v>16294</v>
      </c>
      <c r="D4653" s="597" t="s">
        <v>10414</v>
      </c>
    </row>
    <row r="4654" spans="1:4">
      <c r="A4654" s="597" t="s">
        <v>598</v>
      </c>
      <c r="B4654" s="597" t="s">
        <v>18421</v>
      </c>
      <c r="C4654" s="597" t="s">
        <v>3994</v>
      </c>
      <c r="D4654" s="597" t="s">
        <v>21288</v>
      </c>
    </row>
    <row r="4655" spans="1:4">
      <c r="A4655" s="597" t="s">
        <v>12890</v>
      </c>
      <c r="B4655" s="597" t="s">
        <v>18421</v>
      </c>
      <c r="C4655" s="597" t="s">
        <v>18423</v>
      </c>
      <c r="D4655" s="597" t="s">
        <v>18136</v>
      </c>
    </row>
    <row r="4656" spans="1:4">
      <c r="A4656" s="597" t="s">
        <v>21370</v>
      </c>
      <c r="B4656" s="597" t="s">
        <v>18421</v>
      </c>
      <c r="C4656" s="597" t="s">
        <v>16294</v>
      </c>
      <c r="D4656" s="597" t="s">
        <v>13132</v>
      </c>
    </row>
    <row r="4657" spans="1:4">
      <c r="A4657" s="597" t="s">
        <v>8629</v>
      </c>
      <c r="B4657" s="597" t="s">
        <v>18421</v>
      </c>
      <c r="C4657" s="597" t="s">
        <v>18436</v>
      </c>
      <c r="D4657" s="597" t="s">
        <v>10210</v>
      </c>
    </row>
    <row r="4658" spans="1:4">
      <c r="A4658" s="597" t="s">
        <v>21371</v>
      </c>
      <c r="B4658" s="597" t="s">
        <v>18421</v>
      </c>
      <c r="C4658" s="597" t="s">
        <v>16294</v>
      </c>
      <c r="D4658" s="597" t="s">
        <v>4498</v>
      </c>
    </row>
    <row r="4659" spans="1:4">
      <c r="A4659" s="597" t="s">
        <v>1134</v>
      </c>
      <c r="B4659" s="597" t="s">
        <v>18421</v>
      </c>
      <c r="C4659" s="597" t="s">
        <v>16294</v>
      </c>
      <c r="D4659" s="597" t="s">
        <v>18433</v>
      </c>
    </row>
    <row r="4660" spans="1:4">
      <c r="A4660" s="597" t="s">
        <v>21372</v>
      </c>
      <c r="B4660" s="597" t="s">
        <v>18421</v>
      </c>
      <c r="C4660" s="597" t="s">
        <v>18436</v>
      </c>
      <c r="D4660" s="597" t="s">
        <v>3956</v>
      </c>
    </row>
    <row r="4661" spans="1:4">
      <c r="A4661" s="597" t="s">
        <v>21373</v>
      </c>
      <c r="B4661" s="597" t="s">
        <v>18421</v>
      </c>
      <c r="C4661" s="597" t="s">
        <v>16294</v>
      </c>
      <c r="D4661" s="597" t="s">
        <v>18433</v>
      </c>
    </row>
    <row r="4662" spans="1:4">
      <c r="A4662" s="597" t="s">
        <v>1765</v>
      </c>
      <c r="B4662" s="597" t="s">
        <v>18421</v>
      </c>
      <c r="C4662" s="597" t="s">
        <v>16294</v>
      </c>
      <c r="D4662" s="597" t="s">
        <v>13945</v>
      </c>
    </row>
    <row r="4663" spans="1:4">
      <c r="A4663" s="597" t="s">
        <v>13871</v>
      </c>
      <c r="B4663" s="597" t="s">
        <v>18421</v>
      </c>
      <c r="C4663" s="597" t="s">
        <v>9767</v>
      </c>
      <c r="D4663" s="597" t="s">
        <v>10414</v>
      </c>
    </row>
    <row r="4664" spans="1:4">
      <c r="A4664" s="597" t="s">
        <v>21374</v>
      </c>
      <c r="B4664" s="597" t="s">
        <v>18421</v>
      </c>
      <c r="C4664" s="597" t="s">
        <v>18330</v>
      </c>
      <c r="D4664" s="597" t="s">
        <v>18450</v>
      </c>
    </row>
    <row r="4665" spans="1:4">
      <c r="A4665" s="597" t="s">
        <v>21375</v>
      </c>
      <c r="B4665" s="597" t="s">
        <v>18421</v>
      </c>
      <c r="C4665" s="597" t="s">
        <v>3994</v>
      </c>
      <c r="D4665" s="597" t="s">
        <v>18538</v>
      </c>
    </row>
    <row r="4666" spans="1:4">
      <c r="A4666" s="597" t="s">
        <v>13576</v>
      </c>
      <c r="B4666" s="597" t="s">
        <v>18421</v>
      </c>
      <c r="C4666" s="597" t="s">
        <v>18436</v>
      </c>
      <c r="D4666" s="597" t="s">
        <v>10210</v>
      </c>
    </row>
    <row r="4667" spans="1:4">
      <c r="A4667" s="597" t="s">
        <v>21376</v>
      </c>
      <c r="B4667" s="597" t="s">
        <v>18421</v>
      </c>
      <c r="C4667" s="597" t="s">
        <v>16294</v>
      </c>
      <c r="D4667" s="597" t="s">
        <v>4498</v>
      </c>
    </row>
    <row r="4668" spans="1:4">
      <c r="A4668" s="597" t="s">
        <v>21377</v>
      </c>
      <c r="B4668" s="597" t="s">
        <v>18421</v>
      </c>
      <c r="C4668" s="597" t="s">
        <v>3994</v>
      </c>
      <c r="D4668" s="597" t="s">
        <v>18538</v>
      </c>
    </row>
    <row r="4669" spans="1:4">
      <c r="A4669" s="597" t="s">
        <v>16300</v>
      </c>
      <c r="B4669" s="597" t="s">
        <v>18421</v>
      </c>
      <c r="C4669" s="597" t="s">
        <v>18436</v>
      </c>
      <c r="D4669" s="597" t="s">
        <v>7703</v>
      </c>
    </row>
    <row r="4670" spans="1:4">
      <c r="A4670" s="597" t="s">
        <v>14736</v>
      </c>
      <c r="B4670" s="597" t="s">
        <v>18421</v>
      </c>
      <c r="C4670" s="597" t="s">
        <v>18423</v>
      </c>
      <c r="D4670" s="597" t="s">
        <v>18424</v>
      </c>
    </row>
    <row r="4671" spans="1:4">
      <c r="A4671" s="597" t="s">
        <v>15759</v>
      </c>
      <c r="B4671" s="597" t="s">
        <v>18421</v>
      </c>
      <c r="C4671" s="597" t="s">
        <v>16294</v>
      </c>
      <c r="D4671" s="597" t="s">
        <v>13945</v>
      </c>
    </row>
    <row r="4672" spans="1:4">
      <c r="A4672" s="597" t="s">
        <v>2256</v>
      </c>
      <c r="B4672" s="597" t="s">
        <v>18421</v>
      </c>
      <c r="C4672" s="597" t="s">
        <v>9767</v>
      </c>
      <c r="D4672" s="597" t="s">
        <v>15267</v>
      </c>
    </row>
    <row r="4673" spans="1:4">
      <c r="A4673" s="597" t="s">
        <v>21378</v>
      </c>
      <c r="B4673" s="597" t="s">
        <v>18421</v>
      </c>
      <c r="C4673" s="597" t="s">
        <v>16294</v>
      </c>
      <c r="D4673" s="597" t="s">
        <v>18433</v>
      </c>
    </row>
    <row r="4674" spans="1:4">
      <c r="A4674" s="597" t="s">
        <v>21379</v>
      </c>
      <c r="B4674" s="597" t="s">
        <v>18421</v>
      </c>
      <c r="C4674" s="597" t="s">
        <v>16294</v>
      </c>
      <c r="D4674" s="597" t="s">
        <v>13132</v>
      </c>
    </row>
    <row r="4675" spans="1:4">
      <c r="A4675" s="597" t="s">
        <v>21380</v>
      </c>
      <c r="B4675" s="597" t="s">
        <v>18421</v>
      </c>
      <c r="C4675" s="597" t="s">
        <v>18426</v>
      </c>
      <c r="D4675" s="597" t="s">
        <v>12763</v>
      </c>
    </row>
    <row r="4676" spans="1:4">
      <c r="A4676" s="597" t="s">
        <v>7386</v>
      </c>
      <c r="B4676" s="597" t="s">
        <v>18421</v>
      </c>
      <c r="C4676" s="597" t="s">
        <v>18330</v>
      </c>
      <c r="D4676" s="597" t="s">
        <v>18450</v>
      </c>
    </row>
    <row r="4677" spans="1:4">
      <c r="A4677" s="597" t="s">
        <v>21381</v>
      </c>
      <c r="B4677" s="597" t="s">
        <v>18421</v>
      </c>
      <c r="C4677" s="597" t="s">
        <v>3994</v>
      </c>
      <c r="D4677" s="597" t="s">
        <v>16342</v>
      </c>
    </row>
    <row r="4678" spans="1:4">
      <c r="A4678" s="597" t="s">
        <v>13118</v>
      </c>
      <c r="B4678" s="597" t="s">
        <v>18421</v>
      </c>
      <c r="C4678" s="597" t="s">
        <v>18436</v>
      </c>
      <c r="D4678" s="597" t="s">
        <v>3956</v>
      </c>
    </row>
    <row r="4679" spans="1:4">
      <c r="A4679" s="597" t="s">
        <v>21382</v>
      </c>
      <c r="B4679" s="597" t="s">
        <v>18421</v>
      </c>
      <c r="C4679" s="597" t="s">
        <v>9767</v>
      </c>
      <c r="D4679" s="597" t="s">
        <v>13297</v>
      </c>
    </row>
    <row r="4680" spans="1:4">
      <c r="A4680" s="597" t="s">
        <v>21383</v>
      </c>
      <c r="B4680" s="597" t="s">
        <v>18421</v>
      </c>
      <c r="C4680" s="597" t="s">
        <v>18423</v>
      </c>
      <c r="D4680" s="597" t="s">
        <v>18136</v>
      </c>
    </row>
    <row r="4681" spans="1:4">
      <c r="A4681" s="597" t="s">
        <v>21384</v>
      </c>
      <c r="B4681" s="597" t="s">
        <v>18421</v>
      </c>
      <c r="C4681" s="597" t="s">
        <v>3994</v>
      </c>
      <c r="D4681" s="597" t="s">
        <v>16342</v>
      </c>
    </row>
    <row r="4682" spans="1:4">
      <c r="A4682" s="597" t="s">
        <v>18101</v>
      </c>
      <c r="B4682" s="597" t="s">
        <v>18421</v>
      </c>
      <c r="C4682" s="597" t="s">
        <v>3994</v>
      </c>
      <c r="D4682" s="597" t="s">
        <v>18538</v>
      </c>
    </row>
    <row r="4683" spans="1:4">
      <c r="A4683" s="597" t="s">
        <v>21385</v>
      </c>
      <c r="B4683" s="597" t="s">
        <v>18421</v>
      </c>
      <c r="C4683" s="597" t="s">
        <v>8086</v>
      </c>
      <c r="D4683" s="597" t="s">
        <v>9618</v>
      </c>
    </row>
    <row r="4684" spans="1:4">
      <c r="A4684" s="597" t="s">
        <v>16172</v>
      </c>
      <c r="B4684" s="597" t="s">
        <v>18421</v>
      </c>
      <c r="C4684" s="597" t="s">
        <v>16294</v>
      </c>
      <c r="D4684" s="597" t="s">
        <v>13132</v>
      </c>
    </row>
    <row r="4685" spans="1:4">
      <c r="A4685" s="597" t="s">
        <v>21386</v>
      </c>
      <c r="B4685" s="597" t="s">
        <v>18421</v>
      </c>
      <c r="C4685" s="597" t="s">
        <v>18436</v>
      </c>
      <c r="D4685" s="597" t="s">
        <v>18725</v>
      </c>
    </row>
    <row r="4686" spans="1:4">
      <c r="A4686" s="597" t="s">
        <v>21387</v>
      </c>
      <c r="B4686" s="597" t="s">
        <v>18421</v>
      </c>
      <c r="C4686" s="597" t="s">
        <v>18330</v>
      </c>
      <c r="D4686" s="597" t="s">
        <v>21285</v>
      </c>
    </row>
    <row r="4687" spans="1:4">
      <c r="A4687" s="597" t="s">
        <v>21388</v>
      </c>
      <c r="B4687" s="597" t="s">
        <v>18421</v>
      </c>
      <c r="C4687" s="597" t="s">
        <v>18330</v>
      </c>
      <c r="D4687" s="597" t="s">
        <v>17557</v>
      </c>
    </row>
    <row r="4688" spans="1:4">
      <c r="A4688" s="597" t="s">
        <v>21389</v>
      </c>
      <c r="B4688" s="597" t="s">
        <v>18421</v>
      </c>
      <c r="C4688" s="597" t="s">
        <v>18436</v>
      </c>
      <c r="D4688" s="597" t="s">
        <v>18490</v>
      </c>
    </row>
    <row r="4689" spans="1:4">
      <c r="A4689" s="597" t="s">
        <v>17931</v>
      </c>
      <c r="B4689" s="597" t="s">
        <v>18421</v>
      </c>
      <c r="C4689" s="597" t="s">
        <v>16294</v>
      </c>
      <c r="D4689" s="597" t="s">
        <v>4498</v>
      </c>
    </row>
    <row r="4690" spans="1:4">
      <c r="A4690" s="597" t="s">
        <v>21390</v>
      </c>
      <c r="B4690" s="597" t="s">
        <v>18421</v>
      </c>
      <c r="C4690" s="597" t="s">
        <v>18426</v>
      </c>
      <c r="D4690" s="597" t="s">
        <v>16434</v>
      </c>
    </row>
    <row r="4691" spans="1:4">
      <c r="A4691" s="597" t="s">
        <v>3306</v>
      </c>
      <c r="B4691" s="597" t="s">
        <v>18421</v>
      </c>
      <c r="C4691" s="597" t="s">
        <v>3994</v>
      </c>
      <c r="D4691" s="597" t="s">
        <v>10414</v>
      </c>
    </row>
    <row r="4692" spans="1:4">
      <c r="A4692" s="597" t="s">
        <v>10702</v>
      </c>
      <c r="B4692" s="597" t="s">
        <v>18421</v>
      </c>
      <c r="C4692" s="597" t="s">
        <v>18330</v>
      </c>
      <c r="D4692" s="597" t="s">
        <v>10414</v>
      </c>
    </row>
    <row r="4693" spans="1:4">
      <c r="A4693" s="597" t="s">
        <v>14035</v>
      </c>
      <c r="B4693" s="597" t="s">
        <v>18421</v>
      </c>
      <c r="C4693" s="597" t="s">
        <v>18436</v>
      </c>
      <c r="D4693" s="597" t="s">
        <v>10414</v>
      </c>
    </row>
    <row r="4694" spans="1:4">
      <c r="A4694" s="597" t="s">
        <v>21391</v>
      </c>
      <c r="B4694" s="597" t="s">
        <v>18421</v>
      </c>
      <c r="C4694" s="597" t="s">
        <v>9767</v>
      </c>
      <c r="D4694" s="597" t="s">
        <v>12866</v>
      </c>
    </row>
    <row r="4695" spans="1:4">
      <c r="A4695" s="597" t="s">
        <v>21392</v>
      </c>
      <c r="B4695" s="597" t="s">
        <v>18421</v>
      </c>
      <c r="C4695" s="597" t="s">
        <v>18436</v>
      </c>
      <c r="D4695" s="597" t="s">
        <v>3956</v>
      </c>
    </row>
    <row r="4696" spans="1:4">
      <c r="A4696" s="597" t="s">
        <v>21393</v>
      </c>
      <c r="B4696" s="597" t="s">
        <v>18421</v>
      </c>
      <c r="C4696" s="597" t="s">
        <v>3994</v>
      </c>
      <c r="D4696" s="597" t="s">
        <v>16342</v>
      </c>
    </row>
    <row r="4697" spans="1:4">
      <c r="A4697" s="597" t="s">
        <v>20967</v>
      </c>
      <c r="B4697" s="597" t="s">
        <v>18421</v>
      </c>
      <c r="C4697" s="597" t="s">
        <v>18436</v>
      </c>
      <c r="D4697" s="597" t="s">
        <v>1433</v>
      </c>
    </row>
    <row r="4698" spans="1:4">
      <c r="A4698" s="597" t="s">
        <v>21394</v>
      </c>
      <c r="B4698" s="597" t="s">
        <v>18421</v>
      </c>
      <c r="C4698" s="597" t="s">
        <v>18426</v>
      </c>
      <c r="D4698" s="597" t="s">
        <v>12763</v>
      </c>
    </row>
    <row r="4699" spans="1:4">
      <c r="A4699" s="597" t="s">
        <v>21098</v>
      </c>
      <c r="B4699" s="597" t="s">
        <v>18421</v>
      </c>
      <c r="C4699" s="597" t="s">
        <v>3994</v>
      </c>
      <c r="D4699" s="597" t="s">
        <v>16342</v>
      </c>
    </row>
    <row r="4700" spans="1:4">
      <c r="A4700" s="597" t="s">
        <v>21396</v>
      </c>
      <c r="B4700" s="597" t="s">
        <v>18421</v>
      </c>
      <c r="C4700" s="597" t="s">
        <v>3994</v>
      </c>
      <c r="D4700" s="597" t="s">
        <v>16342</v>
      </c>
    </row>
    <row r="4701" spans="1:4">
      <c r="A4701" s="597" t="s">
        <v>20824</v>
      </c>
      <c r="B4701" s="597" t="s">
        <v>18421</v>
      </c>
      <c r="C4701" s="597" t="s">
        <v>3994</v>
      </c>
      <c r="D4701" s="597" t="s">
        <v>19852</v>
      </c>
    </row>
    <row r="4702" spans="1:4">
      <c r="A4702" s="597" t="s">
        <v>21397</v>
      </c>
      <c r="B4702" s="597" t="s">
        <v>18421</v>
      </c>
      <c r="C4702" s="597" t="s">
        <v>16294</v>
      </c>
      <c r="D4702" s="597" t="s">
        <v>18457</v>
      </c>
    </row>
    <row r="4703" spans="1:4">
      <c r="A4703" s="597" t="s">
        <v>8515</v>
      </c>
      <c r="B4703" s="597" t="s">
        <v>18421</v>
      </c>
      <c r="C4703" s="597" t="s">
        <v>17013</v>
      </c>
      <c r="D4703" s="597" t="s">
        <v>21312</v>
      </c>
    </row>
    <row r="4704" spans="1:4">
      <c r="A4704" s="597" t="s">
        <v>19662</v>
      </c>
      <c r="B4704" s="597" t="s">
        <v>18421</v>
      </c>
      <c r="C4704" s="597" t="s">
        <v>18426</v>
      </c>
      <c r="D4704" s="597" t="s">
        <v>12763</v>
      </c>
    </row>
    <row r="4705" spans="1:4">
      <c r="A4705" s="597" t="s">
        <v>21398</v>
      </c>
      <c r="B4705" s="597" t="s">
        <v>18421</v>
      </c>
      <c r="C4705" s="597" t="s">
        <v>18426</v>
      </c>
      <c r="D4705" s="597" t="s">
        <v>16434</v>
      </c>
    </row>
    <row r="4706" spans="1:4">
      <c r="A4706" s="597" t="s">
        <v>7947</v>
      </c>
      <c r="B4706" s="597" t="s">
        <v>18421</v>
      </c>
      <c r="C4706" s="597" t="s">
        <v>16294</v>
      </c>
      <c r="D4706" s="597" t="s">
        <v>18433</v>
      </c>
    </row>
    <row r="4707" spans="1:4">
      <c r="A4707" s="597" t="s">
        <v>587</v>
      </c>
      <c r="B4707" s="597" t="s">
        <v>18421</v>
      </c>
      <c r="C4707" s="597" t="s">
        <v>18330</v>
      </c>
      <c r="D4707" s="597" t="s">
        <v>2104</v>
      </c>
    </row>
    <row r="4708" spans="1:4">
      <c r="A4708" s="597" t="s">
        <v>300</v>
      </c>
      <c r="B4708" s="597" t="s">
        <v>18421</v>
      </c>
      <c r="C4708" s="597" t="s">
        <v>16294</v>
      </c>
      <c r="D4708" s="597" t="s">
        <v>10414</v>
      </c>
    </row>
    <row r="4709" spans="1:4">
      <c r="A4709" s="597" t="s">
        <v>21399</v>
      </c>
      <c r="B4709" s="597" t="s">
        <v>18421</v>
      </c>
      <c r="C4709" s="597" t="s">
        <v>3994</v>
      </c>
      <c r="D4709" s="597" t="s">
        <v>15858</v>
      </c>
    </row>
    <row r="4710" spans="1:4">
      <c r="A4710" s="597" t="s">
        <v>16787</v>
      </c>
      <c r="B4710" s="597" t="s">
        <v>18421</v>
      </c>
      <c r="C4710" s="597" t="s">
        <v>16294</v>
      </c>
      <c r="D4710" s="597" t="s">
        <v>6387</v>
      </c>
    </row>
    <row r="4711" spans="1:4">
      <c r="A4711" s="597" t="s">
        <v>21400</v>
      </c>
      <c r="B4711" s="597" t="s">
        <v>18421</v>
      </c>
      <c r="C4711" s="597" t="s">
        <v>18423</v>
      </c>
      <c r="D4711" s="597" t="s">
        <v>9310</v>
      </c>
    </row>
    <row r="4712" spans="1:4">
      <c r="A4712" s="597" t="s">
        <v>21401</v>
      </c>
      <c r="B4712" s="597" t="s">
        <v>18421</v>
      </c>
      <c r="C4712" s="597" t="s">
        <v>18426</v>
      </c>
      <c r="D4712" s="597" t="s">
        <v>12763</v>
      </c>
    </row>
    <row r="4713" spans="1:4">
      <c r="A4713" s="597" t="s">
        <v>21402</v>
      </c>
      <c r="B4713" s="597" t="s">
        <v>18421</v>
      </c>
      <c r="C4713" s="597" t="s">
        <v>16294</v>
      </c>
      <c r="D4713" s="597" t="s">
        <v>13132</v>
      </c>
    </row>
    <row r="4714" spans="1:4">
      <c r="A4714" s="597" t="s">
        <v>21403</v>
      </c>
      <c r="B4714" s="597" t="s">
        <v>18421</v>
      </c>
      <c r="C4714" s="597" t="s">
        <v>16294</v>
      </c>
      <c r="D4714" s="597" t="s">
        <v>4498</v>
      </c>
    </row>
    <row r="4715" spans="1:4">
      <c r="A4715" s="597" t="s">
        <v>21404</v>
      </c>
      <c r="B4715" s="597" t="s">
        <v>18421</v>
      </c>
      <c r="C4715" s="597" t="s">
        <v>18436</v>
      </c>
      <c r="D4715" s="597" t="s">
        <v>10210</v>
      </c>
    </row>
    <row r="4716" spans="1:4">
      <c r="A4716" s="597" t="s">
        <v>21405</v>
      </c>
      <c r="B4716" s="597" t="s">
        <v>18421</v>
      </c>
      <c r="C4716" s="597" t="s">
        <v>16294</v>
      </c>
      <c r="D4716" s="597" t="s">
        <v>10414</v>
      </c>
    </row>
    <row r="4717" spans="1:4">
      <c r="A4717" s="597" t="s">
        <v>21406</v>
      </c>
      <c r="B4717" s="597" t="s">
        <v>18421</v>
      </c>
      <c r="C4717" s="597" t="s">
        <v>16294</v>
      </c>
      <c r="D4717" s="597" t="s">
        <v>13132</v>
      </c>
    </row>
    <row r="4718" spans="1:4">
      <c r="A4718" s="597" t="s">
        <v>12954</v>
      </c>
      <c r="B4718" s="597" t="s">
        <v>18421</v>
      </c>
      <c r="C4718" s="597" t="s">
        <v>16294</v>
      </c>
      <c r="D4718" s="597" t="s">
        <v>6382</v>
      </c>
    </row>
    <row r="4719" spans="1:4">
      <c r="A4719" s="597" t="s">
        <v>7499</v>
      </c>
      <c r="B4719" s="597" t="s">
        <v>18421</v>
      </c>
      <c r="C4719" s="597" t="s">
        <v>16294</v>
      </c>
      <c r="D4719" s="597" t="s">
        <v>18457</v>
      </c>
    </row>
    <row r="4720" spans="1:4">
      <c r="A4720" s="597" t="s">
        <v>12268</v>
      </c>
      <c r="B4720" s="597" t="s">
        <v>18421</v>
      </c>
      <c r="C4720" s="597" t="s">
        <v>18423</v>
      </c>
      <c r="D4720" s="597" t="s">
        <v>18136</v>
      </c>
    </row>
    <row r="4721" spans="1:4">
      <c r="A4721" s="597" t="s">
        <v>21407</v>
      </c>
      <c r="B4721" s="597" t="s">
        <v>18421</v>
      </c>
      <c r="C4721" s="597" t="s">
        <v>16294</v>
      </c>
      <c r="D4721" s="597" t="s">
        <v>13132</v>
      </c>
    </row>
    <row r="4722" spans="1:4">
      <c r="A4722" s="597" t="s">
        <v>21408</v>
      </c>
      <c r="B4722" s="597" t="s">
        <v>18421</v>
      </c>
      <c r="C4722" s="597" t="s">
        <v>16294</v>
      </c>
      <c r="D4722" s="597" t="s">
        <v>4498</v>
      </c>
    </row>
    <row r="4723" spans="1:4">
      <c r="A4723" s="597" t="s">
        <v>5604</v>
      </c>
      <c r="B4723" s="597" t="s">
        <v>18421</v>
      </c>
      <c r="C4723" s="597" t="s">
        <v>16294</v>
      </c>
      <c r="D4723" s="597" t="s">
        <v>10414</v>
      </c>
    </row>
    <row r="4724" spans="1:4">
      <c r="A4724" s="597" t="s">
        <v>15548</v>
      </c>
      <c r="B4724" s="597" t="s">
        <v>18421</v>
      </c>
      <c r="C4724" s="597" t="s">
        <v>9767</v>
      </c>
      <c r="D4724" s="597" t="s">
        <v>15267</v>
      </c>
    </row>
    <row r="4725" spans="1:4">
      <c r="A4725" s="597" t="s">
        <v>21409</v>
      </c>
      <c r="B4725" s="597" t="s">
        <v>18421</v>
      </c>
      <c r="C4725" s="597" t="s">
        <v>16294</v>
      </c>
      <c r="D4725" s="597" t="s">
        <v>4498</v>
      </c>
    </row>
    <row r="4726" spans="1:4">
      <c r="A4726" s="597" t="s">
        <v>6386</v>
      </c>
      <c r="B4726" s="597" t="s">
        <v>18421</v>
      </c>
      <c r="C4726" s="597" t="s">
        <v>18436</v>
      </c>
      <c r="D4726" s="597" t="s">
        <v>3956</v>
      </c>
    </row>
    <row r="4727" spans="1:4">
      <c r="A4727" s="597" t="s">
        <v>21410</v>
      </c>
      <c r="B4727" s="597" t="s">
        <v>18421</v>
      </c>
      <c r="C4727" s="597" t="s">
        <v>18436</v>
      </c>
      <c r="D4727" s="597" t="s">
        <v>18725</v>
      </c>
    </row>
    <row r="4728" spans="1:4">
      <c r="A4728" s="597" t="s">
        <v>9900</v>
      </c>
      <c r="B4728" s="597" t="s">
        <v>18421</v>
      </c>
      <c r="C4728" s="597" t="s">
        <v>3994</v>
      </c>
      <c r="D4728" s="597" t="s">
        <v>10414</v>
      </c>
    </row>
    <row r="4729" spans="1:4">
      <c r="A4729" s="597" t="s">
        <v>21411</v>
      </c>
      <c r="B4729" s="597" t="s">
        <v>18421</v>
      </c>
      <c r="C4729" s="597" t="s">
        <v>18426</v>
      </c>
      <c r="D4729" s="597" t="s">
        <v>13526</v>
      </c>
    </row>
    <row r="4730" spans="1:4">
      <c r="A4730" s="597" t="s">
        <v>21412</v>
      </c>
      <c r="B4730" s="597" t="s">
        <v>18421</v>
      </c>
      <c r="C4730" s="597" t="s">
        <v>18436</v>
      </c>
      <c r="D4730" s="597" t="s">
        <v>3956</v>
      </c>
    </row>
    <row r="4731" spans="1:4">
      <c r="A4731" s="597" t="s">
        <v>21413</v>
      </c>
      <c r="B4731" s="597" t="s">
        <v>18421</v>
      </c>
      <c r="C4731" s="597" t="s">
        <v>8754</v>
      </c>
      <c r="D4731" s="597" t="s">
        <v>10414</v>
      </c>
    </row>
    <row r="4732" spans="1:4">
      <c r="A4732" s="597" t="s">
        <v>21414</v>
      </c>
      <c r="B4732" s="597" t="s">
        <v>18421</v>
      </c>
      <c r="C4732" s="597" t="s">
        <v>16294</v>
      </c>
      <c r="D4732" s="597" t="s">
        <v>18433</v>
      </c>
    </row>
    <row r="4733" spans="1:4">
      <c r="A4733" s="597" t="s">
        <v>21415</v>
      </c>
      <c r="B4733" s="597" t="s">
        <v>18421</v>
      </c>
      <c r="C4733" s="597" t="s">
        <v>18330</v>
      </c>
      <c r="D4733" s="597" t="s">
        <v>18450</v>
      </c>
    </row>
    <row r="4734" spans="1:4">
      <c r="A4734" s="597" t="s">
        <v>9797</v>
      </c>
      <c r="B4734" s="597" t="s">
        <v>18421</v>
      </c>
      <c r="C4734" s="597" t="s">
        <v>16294</v>
      </c>
      <c r="D4734" s="597" t="s">
        <v>13132</v>
      </c>
    </row>
    <row r="4735" spans="1:4">
      <c r="A4735" s="597" t="s">
        <v>17350</v>
      </c>
      <c r="B4735" s="597" t="s">
        <v>18421</v>
      </c>
      <c r="C4735" s="597" t="s">
        <v>3994</v>
      </c>
      <c r="D4735" s="597" t="s">
        <v>21288</v>
      </c>
    </row>
    <row r="4736" spans="1:4">
      <c r="A4736" s="597" t="s">
        <v>21416</v>
      </c>
      <c r="B4736" s="597" t="s">
        <v>18421</v>
      </c>
      <c r="C4736" s="597" t="s">
        <v>16294</v>
      </c>
      <c r="D4736" s="597" t="s">
        <v>10414</v>
      </c>
    </row>
    <row r="4737" spans="1:4">
      <c r="A4737" s="597" t="s">
        <v>21417</v>
      </c>
      <c r="B4737" s="597" t="s">
        <v>18421</v>
      </c>
      <c r="C4737" s="597" t="s">
        <v>16294</v>
      </c>
      <c r="D4737" s="597" t="s">
        <v>18433</v>
      </c>
    </row>
    <row r="4738" spans="1:4">
      <c r="A4738" s="597" t="s">
        <v>21418</v>
      </c>
      <c r="B4738" s="597" t="s">
        <v>18421</v>
      </c>
      <c r="C4738" s="597" t="s">
        <v>16294</v>
      </c>
      <c r="D4738" s="597" t="s">
        <v>18433</v>
      </c>
    </row>
    <row r="4739" spans="1:4">
      <c r="A4739" s="597" t="s">
        <v>16414</v>
      </c>
      <c r="B4739" s="597" t="s">
        <v>18421</v>
      </c>
      <c r="C4739" s="597" t="s">
        <v>18426</v>
      </c>
      <c r="D4739" s="597" t="s">
        <v>18427</v>
      </c>
    </row>
    <row r="4740" spans="1:4">
      <c r="A4740" s="597" t="s">
        <v>21419</v>
      </c>
      <c r="B4740" s="597" t="s">
        <v>18421</v>
      </c>
      <c r="C4740" s="597" t="s">
        <v>16294</v>
      </c>
      <c r="D4740" s="597" t="s">
        <v>18433</v>
      </c>
    </row>
    <row r="4741" spans="1:4">
      <c r="A4741" s="597" t="s">
        <v>581</v>
      </c>
      <c r="B4741" s="597" t="s">
        <v>18421</v>
      </c>
      <c r="C4741" s="597" t="s">
        <v>16294</v>
      </c>
      <c r="D4741" s="597" t="s">
        <v>13945</v>
      </c>
    </row>
    <row r="4742" spans="1:4">
      <c r="A4742" s="597" t="s">
        <v>21421</v>
      </c>
      <c r="B4742" s="597" t="s">
        <v>18421</v>
      </c>
      <c r="C4742" s="597" t="s">
        <v>3994</v>
      </c>
      <c r="D4742" s="597" t="s">
        <v>16342</v>
      </c>
    </row>
    <row r="4743" spans="1:4">
      <c r="A4743" s="597" t="s">
        <v>21422</v>
      </c>
      <c r="B4743" s="597" t="s">
        <v>18421</v>
      </c>
      <c r="C4743" s="597" t="s">
        <v>18423</v>
      </c>
      <c r="D4743" s="597" t="s">
        <v>18136</v>
      </c>
    </row>
    <row r="4744" spans="1:4">
      <c r="A4744" s="597" t="s">
        <v>8710</v>
      </c>
      <c r="B4744" s="597" t="s">
        <v>18421</v>
      </c>
      <c r="C4744" s="597" t="s">
        <v>16294</v>
      </c>
      <c r="D4744" s="597" t="s">
        <v>10414</v>
      </c>
    </row>
    <row r="4745" spans="1:4">
      <c r="A4745" s="597" t="s">
        <v>19078</v>
      </c>
      <c r="B4745" s="597" t="s">
        <v>18421</v>
      </c>
      <c r="C4745" s="597" t="s">
        <v>16294</v>
      </c>
      <c r="D4745" s="597" t="s">
        <v>18457</v>
      </c>
    </row>
    <row r="4746" spans="1:4">
      <c r="A4746" s="597" t="s">
        <v>21423</v>
      </c>
      <c r="B4746" s="597" t="s">
        <v>18421</v>
      </c>
      <c r="C4746" s="597" t="s">
        <v>16294</v>
      </c>
      <c r="D4746" s="597" t="s">
        <v>18457</v>
      </c>
    </row>
    <row r="4747" spans="1:4">
      <c r="A4747" s="597" t="s">
        <v>21424</v>
      </c>
      <c r="B4747" s="597" t="s">
        <v>18421</v>
      </c>
      <c r="C4747" s="597" t="s">
        <v>16294</v>
      </c>
      <c r="D4747" s="597" t="s">
        <v>18457</v>
      </c>
    </row>
    <row r="4748" spans="1:4">
      <c r="A4748" s="597" t="s">
        <v>7488</v>
      </c>
      <c r="B4748" s="597" t="s">
        <v>18421</v>
      </c>
      <c r="C4748" s="597" t="s">
        <v>16294</v>
      </c>
      <c r="D4748" s="597" t="s">
        <v>18433</v>
      </c>
    </row>
    <row r="4749" spans="1:4">
      <c r="A4749" s="597" t="s">
        <v>21425</v>
      </c>
      <c r="B4749" s="597" t="s">
        <v>18421</v>
      </c>
      <c r="C4749" s="597" t="s">
        <v>16294</v>
      </c>
      <c r="D4749" s="597" t="s">
        <v>18457</v>
      </c>
    </row>
    <row r="4750" spans="1:4">
      <c r="A4750" s="597" t="s">
        <v>21426</v>
      </c>
      <c r="B4750" s="597" t="s">
        <v>18421</v>
      </c>
      <c r="C4750" s="597" t="s">
        <v>9767</v>
      </c>
      <c r="D4750" s="597" t="s">
        <v>21201</v>
      </c>
    </row>
    <row r="4751" spans="1:4">
      <c r="A4751" s="597" t="s">
        <v>12150</v>
      </c>
      <c r="B4751" s="597" t="s">
        <v>18421</v>
      </c>
      <c r="C4751" s="597" t="s">
        <v>18436</v>
      </c>
      <c r="D4751" s="597" t="s">
        <v>3956</v>
      </c>
    </row>
    <row r="4752" spans="1:4">
      <c r="A4752" s="597" t="s">
        <v>21427</v>
      </c>
      <c r="B4752" s="597" t="s">
        <v>18421</v>
      </c>
      <c r="C4752" s="597" t="s">
        <v>16294</v>
      </c>
      <c r="D4752" s="597" t="s">
        <v>6387</v>
      </c>
    </row>
    <row r="4753" spans="1:4">
      <c r="A4753" s="597" t="s">
        <v>21428</v>
      </c>
      <c r="B4753" s="597" t="s">
        <v>18421</v>
      </c>
      <c r="C4753" s="597" t="s">
        <v>18436</v>
      </c>
      <c r="D4753" s="597" t="s">
        <v>7708</v>
      </c>
    </row>
    <row r="4754" spans="1:4">
      <c r="A4754" s="597" t="s">
        <v>21430</v>
      </c>
      <c r="B4754" s="597" t="s">
        <v>18421</v>
      </c>
      <c r="C4754" s="597" t="s">
        <v>16294</v>
      </c>
      <c r="D4754" s="597" t="s">
        <v>13132</v>
      </c>
    </row>
    <row r="4755" spans="1:4">
      <c r="A4755" s="597" t="s">
        <v>21431</v>
      </c>
      <c r="B4755" s="597" t="s">
        <v>18421</v>
      </c>
      <c r="C4755" s="597" t="s">
        <v>3994</v>
      </c>
      <c r="D4755" s="597" t="s">
        <v>10414</v>
      </c>
    </row>
    <row r="4756" spans="1:4">
      <c r="A4756" s="597" t="s">
        <v>4198</v>
      </c>
      <c r="B4756" s="597" t="s">
        <v>18421</v>
      </c>
      <c r="C4756" s="597" t="s">
        <v>18436</v>
      </c>
      <c r="D4756" s="597" t="s">
        <v>3956</v>
      </c>
    </row>
    <row r="4757" spans="1:4">
      <c r="A4757" s="597" t="s">
        <v>21433</v>
      </c>
      <c r="B4757" s="597" t="s">
        <v>18421</v>
      </c>
      <c r="C4757" s="597" t="s">
        <v>18330</v>
      </c>
      <c r="D4757" s="597" t="s">
        <v>17557</v>
      </c>
    </row>
    <row r="4758" spans="1:4">
      <c r="A4758" s="597" t="s">
        <v>1909</v>
      </c>
      <c r="B4758" s="597" t="s">
        <v>18421</v>
      </c>
      <c r="C4758" s="597" t="s">
        <v>3994</v>
      </c>
      <c r="D4758" s="597" t="s">
        <v>16342</v>
      </c>
    </row>
    <row r="4759" spans="1:4">
      <c r="A4759" s="597" t="s">
        <v>9206</v>
      </c>
      <c r="B4759" s="597" t="s">
        <v>18421</v>
      </c>
      <c r="C4759" s="597" t="s">
        <v>9767</v>
      </c>
      <c r="D4759" s="597" t="s">
        <v>15267</v>
      </c>
    </row>
    <row r="4760" spans="1:4">
      <c r="A4760" s="597" t="s">
        <v>21434</v>
      </c>
      <c r="B4760" s="597" t="s">
        <v>18421</v>
      </c>
      <c r="C4760" s="597" t="s">
        <v>16294</v>
      </c>
      <c r="D4760" s="597" t="s">
        <v>18433</v>
      </c>
    </row>
    <row r="4761" spans="1:4">
      <c r="A4761" s="597" t="s">
        <v>1705</v>
      </c>
      <c r="B4761" s="597" t="s">
        <v>18421</v>
      </c>
      <c r="C4761" s="597" t="s">
        <v>18436</v>
      </c>
      <c r="D4761" s="597" t="s">
        <v>10414</v>
      </c>
    </row>
    <row r="4762" spans="1:4">
      <c r="A4762" s="597" t="s">
        <v>21435</v>
      </c>
      <c r="B4762" s="597" t="s">
        <v>18421</v>
      </c>
      <c r="C4762" s="597" t="s">
        <v>16294</v>
      </c>
      <c r="D4762" s="597" t="s">
        <v>13945</v>
      </c>
    </row>
    <row r="4763" spans="1:4">
      <c r="A4763" s="597" t="s">
        <v>20071</v>
      </c>
      <c r="B4763" s="597" t="s">
        <v>18421</v>
      </c>
      <c r="C4763" s="597" t="s">
        <v>16294</v>
      </c>
      <c r="D4763" s="597" t="s">
        <v>6382</v>
      </c>
    </row>
    <row r="4764" spans="1:4">
      <c r="A4764" s="597" t="s">
        <v>20284</v>
      </c>
      <c r="B4764" s="597" t="s">
        <v>18421</v>
      </c>
      <c r="C4764" s="597" t="s">
        <v>3994</v>
      </c>
      <c r="D4764" s="597" t="s">
        <v>16342</v>
      </c>
    </row>
    <row r="4765" spans="1:4">
      <c r="A4765" s="597" t="s">
        <v>18067</v>
      </c>
      <c r="B4765" s="597" t="s">
        <v>18421</v>
      </c>
      <c r="C4765" s="597" t="s">
        <v>18436</v>
      </c>
      <c r="D4765" s="597" t="s">
        <v>3956</v>
      </c>
    </row>
    <row r="4766" spans="1:4">
      <c r="A4766" s="597" t="s">
        <v>11276</v>
      </c>
      <c r="B4766" s="597" t="s">
        <v>18421</v>
      </c>
      <c r="C4766" s="597" t="s">
        <v>16294</v>
      </c>
      <c r="D4766" s="597" t="s">
        <v>4498</v>
      </c>
    </row>
    <row r="4767" spans="1:4">
      <c r="A4767" s="597" t="s">
        <v>15807</v>
      </c>
      <c r="B4767" s="597" t="s">
        <v>18421</v>
      </c>
      <c r="C4767" s="597" t="s">
        <v>16294</v>
      </c>
      <c r="D4767" s="597" t="s">
        <v>18433</v>
      </c>
    </row>
    <row r="4768" spans="1:4">
      <c r="A4768" s="597" t="s">
        <v>2794</v>
      </c>
      <c r="B4768" s="597" t="s">
        <v>18421</v>
      </c>
      <c r="C4768" s="597" t="s">
        <v>18426</v>
      </c>
      <c r="D4768" s="597" t="s">
        <v>16434</v>
      </c>
    </row>
    <row r="4769" spans="1:4">
      <c r="A4769" s="597" t="s">
        <v>21436</v>
      </c>
      <c r="B4769" s="597" t="s">
        <v>18421</v>
      </c>
      <c r="C4769" s="597" t="s">
        <v>18330</v>
      </c>
      <c r="D4769" s="597" t="s">
        <v>18450</v>
      </c>
    </row>
    <row r="4770" spans="1:4">
      <c r="A4770" s="597" t="s">
        <v>17832</v>
      </c>
      <c r="B4770" s="597" t="s">
        <v>18421</v>
      </c>
      <c r="C4770" s="597" t="s">
        <v>3994</v>
      </c>
      <c r="D4770" s="597" t="s">
        <v>16342</v>
      </c>
    </row>
    <row r="4771" spans="1:4">
      <c r="A4771" s="597" t="s">
        <v>21437</v>
      </c>
      <c r="B4771" s="597" t="s">
        <v>18421</v>
      </c>
      <c r="C4771" s="597" t="s">
        <v>16294</v>
      </c>
      <c r="D4771" s="597" t="s">
        <v>4498</v>
      </c>
    </row>
    <row r="4772" spans="1:4">
      <c r="A4772" s="597" t="s">
        <v>21438</v>
      </c>
      <c r="B4772" s="597" t="s">
        <v>18421</v>
      </c>
      <c r="C4772" s="597" t="s">
        <v>18436</v>
      </c>
      <c r="D4772" s="597" t="s">
        <v>3956</v>
      </c>
    </row>
    <row r="4773" spans="1:4">
      <c r="A4773" s="597" t="s">
        <v>21439</v>
      </c>
      <c r="B4773" s="597" t="s">
        <v>18421</v>
      </c>
      <c r="C4773" s="597" t="s">
        <v>3994</v>
      </c>
      <c r="D4773" s="597" t="s">
        <v>16342</v>
      </c>
    </row>
    <row r="4774" spans="1:4">
      <c r="A4774" s="597" t="s">
        <v>21440</v>
      </c>
      <c r="B4774" s="597" t="s">
        <v>18421</v>
      </c>
      <c r="C4774" s="597" t="s">
        <v>9767</v>
      </c>
      <c r="D4774" s="597" t="s">
        <v>15267</v>
      </c>
    </row>
    <row r="4775" spans="1:4">
      <c r="A4775" s="597" t="s">
        <v>10741</v>
      </c>
      <c r="B4775" s="597" t="s">
        <v>18421</v>
      </c>
      <c r="C4775" s="597" t="s">
        <v>11794</v>
      </c>
      <c r="D4775" s="597" t="s">
        <v>18434</v>
      </c>
    </row>
    <row r="4776" spans="1:4">
      <c r="A4776" s="597" t="s">
        <v>19468</v>
      </c>
      <c r="B4776" s="597" t="s">
        <v>18421</v>
      </c>
      <c r="C4776" s="597" t="s">
        <v>3994</v>
      </c>
      <c r="D4776" s="597" t="s">
        <v>16342</v>
      </c>
    </row>
    <row r="4777" spans="1:4">
      <c r="A4777" s="597" t="s">
        <v>21441</v>
      </c>
      <c r="B4777" s="597" t="s">
        <v>18421</v>
      </c>
      <c r="C4777" s="597" t="s">
        <v>16294</v>
      </c>
      <c r="D4777" s="597" t="s">
        <v>10414</v>
      </c>
    </row>
    <row r="4778" spans="1:4">
      <c r="A4778" s="597" t="s">
        <v>16795</v>
      </c>
      <c r="B4778" s="597" t="s">
        <v>18421</v>
      </c>
      <c r="C4778" s="597" t="s">
        <v>18423</v>
      </c>
      <c r="D4778" s="597" t="s">
        <v>18136</v>
      </c>
    </row>
    <row r="4779" spans="1:4">
      <c r="A4779" s="597" t="s">
        <v>17993</v>
      </c>
      <c r="B4779" s="597" t="s">
        <v>18421</v>
      </c>
      <c r="C4779" s="597" t="s">
        <v>18330</v>
      </c>
      <c r="D4779" s="597" t="s">
        <v>17557</v>
      </c>
    </row>
    <row r="4780" spans="1:4">
      <c r="A4780" s="597" t="s">
        <v>21442</v>
      </c>
      <c r="B4780" s="597" t="s">
        <v>18421</v>
      </c>
      <c r="C4780" s="597" t="s">
        <v>16294</v>
      </c>
      <c r="D4780" s="597" t="s">
        <v>13945</v>
      </c>
    </row>
    <row r="4781" spans="1:4">
      <c r="A4781" s="597" t="s">
        <v>20919</v>
      </c>
      <c r="B4781" s="597" t="s">
        <v>18421</v>
      </c>
      <c r="C4781" s="597" t="s">
        <v>18436</v>
      </c>
      <c r="D4781" s="597" t="s">
        <v>3956</v>
      </c>
    </row>
    <row r="4782" spans="1:4">
      <c r="A4782" s="597" t="s">
        <v>21443</v>
      </c>
      <c r="B4782" s="597" t="s">
        <v>18421</v>
      </c>
      <c r="C4782" s="597" t="s">
        <v>11794</v>
      </c>
      <c r="D4782" s="597" t="s">
        <v>10414</v>
      </c>
    </row>
    <row r="4783" spans="1:4">
      <c r="A4783" s="597" t="s">
        <v>3334</v>
      </c>
      <c r="B4783" s="597" t="s">
        <v>18421</v>
      </c>
      <c r="C4783" s="597" t="s">
        <v>16294</v>
      </c>
      <c r="D4783" s="597" t="s">
        <v>4498</v>
      </c>
    </row>
    <row r="4784" spans="1:4">
      <c r="A4784" s="597" t="s">
        <v>21444</v>
      </c>
      <c r="B4784" s="597" t="s">
        <v>18421</v>
      </c>
      <c r="C4784" s="597" t="s">
        <v>3994</v>
      </c>
      <c r="D4784" s="597" t="s">
        <v>18538</v>
      </c>
    </row>
    <row r="4785" spans="1:4">
      <c r="A4785" s="597" t="s">
        <v>13304</v>
      </c>
      <c r="B4785" s="597" t="s">
        <v>18421</v>
      </c>
      <c r="C4785" s="597" t="s">
        <v>9767</v>
      </c>
      <c r="D4785" s="597" t="s">
        <v>18439</v>
      </c>
    </row>
    <row r="4786" spans="1:4">
      <c r="A4786" s="597" t="s">
        <v>19770</v>
      </c>
      <c r="B4786" s="597" t="s">
        <v>18421</v>
      </c>
      <c r="C4786" s="597" t="s">
        <v>9767</v>
      </c>
      <c r="D4786" s="597" t="s">
        <v>13297</v>
      </c>
    </row>
    <row r="4787" spans="1:4">
      <c r="A4787" s="597" t="s">
        <v>21445</v>
      </c>
      <c r="B4787" s="597" t="s">
        <v>18421</v>
      </c>
      <c r="C4787" s="597" t="s">
        <v>16294</v>
      </c>
      <c r="D4787" s="597" t="s">
        <v>10414</v>
      </c>
    </row>
    <row r="4788" spans="1:4">
      <c r="A4788" s="597" t="s">
        <v>21446</v>
      </c>
      <c r="B4788" s="597" t="s">
        <v>18421</v>
      </c>
      <c r="C4788" s="597" t="s">
        <v>18330</v>
      </c>
      <c r="D4788" s="597" t="s">
        <v>18450</v>
      </c>
    </row>
    <row r="4789" spans="1:4">
      <c r="A4789" s="597" t="s">
        <v>21447</v>
      </c>
      <c r="B4789" s="597" t="s">
        <v>18421</v>
      </c>
      <c r="C4789" s="597" t="s">
        <v>16294</v>
      </c>
      <c r="D4789" s="597" t="s">
        <v>6387</v>
      </c>
    </row>
    <row r="4790" spans="1:4">
      <c r="A4790" s="597" t="s">
        <v>21448</v>
      </c>
      <c r="B4790" s="597" t="s">
        <v>18421</v>
      </c>
      <c r="C4790" s="597" t="s">
        <v>16294</v>
      </c>
      <c r="D4790" s="597" t="s">
        <v>18433</v>
      </c>
    </row>
    <row r="4791" spans="1:4">
      <c r="A4791" s="597" t="s">
        <v>21449</v>
      </c>
      <c r="B4791" s="597" t="s">
        <v>18421</v>
      </c>
      <c r="C4791" s="597" t="s">
        <v>18436</v>
      </c>
      <c r="D4791" s="597" t="s">
        <v>7703</v>
      </c>
    </row>
    <row r="4792" spans="1:4">
      <c r="A4792" s="597" t="s">
        <v>21450</v>
      </c>
      <c r="B4792" s="597" t="s">
        <v>18421</v>
      </c>
      <c r="C4792" s="597" t="s">
        <v>18330</v>
      </c>
      <c r="D4792" s="597" t="s">
        <v>10414</v>
      </c>
    </row>
    <row r="4793" spans="1:4">
      <c r="A4793" s="597" t="s">
        <v>20184</v>
      </c>
      <c r="B4793" s="597" t="s">
        <v>18421</v>
      </c>
      <c r="C4793" s="597" t="s">
        <v>16294</v>
      </c>
      <c r="D4793" s="597" t="s">
        <v>6382</v>
      </c>
    </row>
    <row r="4794" spans="1:4">
      <c r="A4794" s="597" t="s">
        <v>4159</v>
      </c>
      <c r="B4794" s="597" t="s">
        <v>18421</v>
      </c>
      <c r="C4794" s="597" t="s">
        <v>18436</v>
      </c>
      <c r="D4794" s="597" t="s">
        <v>3956</v>
      </c>
    </row>
    <row r="4795" spans="1:4">
      <c r="A4795" s="597" t="s">
        <v>21451</v>
      </c>
      <c r="B4795" s="597" t="s">
        <v>18421</v>
      </c>
      <c r="C4795" s="597" t="s">
        <v>11794</v>
      </c>
      <c r="D4795" s="597" t="s">
        <v>18576</v>
      </c>
    </row>
    <row r="4796" spans="1:4">
      <c r="A4796" s="597" t="s">
        <v>21452</v>
      </c>
      <c r="B4796" s="597" t="s">
        <v>18421</v>
      </c>
      <c r="C4796" s="597" t="s">
        <v>18436</v>
      </c>
      <c r="D4796" s="597" t="s">
        <v>18725</v>
      </c>
    </row>
    <row r="4797" spans="1:4">
      <c r="A4797" s="597" t="s">
        <v>3491</v>
      </c>
      <c r="B4797" s="597" t="s">
        <v>18421</v>
      </c>
      <c r="C4797" s="597" t="s">
        <v>16294</v>
      </c>
      <c r="D4797" s="597" t="s">
        <v>13132</v>
      </c>
    </row>
    <row r="4798" spans="1:4">
      <c r="A4798" s="597" t="s">
        <v>21453</v>
      </c>
      <c r="B4798" s="597" t="s">
        <v>18421</v>
      </c>
      <c r="C4798" s="597" t="s">
        <v>18330</v>
      </c>
      <c r="D4798" s="597" t="s">
        <v>18450</v>
      </c>
    </row>
    <row r="4799" spans="1:4">
      <c r="A4799" s="597" t="s">
        <v>14749</v>
      </c>
      <c r="B4799" s="597" t="s">
        <v>18421</v>
      </c>
      <c r="C4799" s="597" t="s">
        <v>18330</v>
      </c>
      <c r="D4799" s="597" t="s">
        <v>17557</v>
      </c>
    </row>
    <row r="4800" spans="1:4">
      <c r="A4800" s="597" t="s">
        <v>11989</v>
      </c>
      <c r="B4800" s="597" t="s">
        <v>18421</v>
      </c>
      <c r="C4800" s="597" t="s">
        <v>16294</v>
      </c>
      <c r="D4800" s="597" t="s">
        <v>18433</v>
      </c>
    </row>
    <row r="4801" spans="1:4">
      <c r="A4801" s="597" t="s">
        <v>19029</v>
      </c>
      <c r="B4801" s="597" t="s">
        <v>18421</v>
      </c>
      <c r="C4801" s="597" t="s">
        <v>18330</v>
      </c>
      <c r="D4801" s="597" t="s">
        <v>17557</v>
      </c>
    </row>
    <row r="4802" spans="1:4">
      <c r="A4802" s="597" t="s">
        <v>21454</v>
      </c>
      <c r="B4802" s="597" t="s">
        <v>18421</v>
      </c>
      <c r="C4802" s="597" t="s">
        <v>18330</v>
      </c>
      <c r="D4802" s="597" t="s">
        <v>18450</v>
      </c>
    </row>
    <row r="4803" spans="1:4">
      <c r="A4803" s="597" t="s">
        <v>10593</v>
      </c>
      <c r="B4803" s="597" t="s">
        <v>18421</v>
      </c>
      <c r="C4803" s="597" t="s">
        <v>18423</v>
      </c>
      <c r="D4803" s="597" t="s">
        <v>18424</v>
      </c>
    </row>
    <row r="4804" spans="1:4">
      <c r="A4804" s="597" t="s">
        <v>9601</v>
      </c>
      <c r="B4804" s="597" t="s">
        <v>18421</v>
      </c>
      <c r="C4804" s="597" t="s">
        <v>16294</v>
      </c>
      <c r="D4804" s="597" t="s">
        <v>4702</v>
      </c>
    </row>
    <row r="4805" spans="1:4">
      <c r="A4805" s="597" t="s">
        <v>11491</v>
      </c>
      <c r="B4805" s="597" t="s">
        <v>18421</v>
      </c>
      <c r="C4805" s="597" t="s">
        <v>16294</v>
      </c>
      <c r="D4805" s="597" t="s">
        <v>18457</v>
      </c>
    </row>
    <row r="4806" spans="1:4">
      <c r="A4806" s="597" t="s">
        <v>5743</v>
      </c>
      <c r="B4806" s="597" t="s">
        <v>18421</v>
      </c>
      <c r="C4806" s="597" t="s">
        <v>3994</v>
      </c>
      <c r="D4806" s="597" t="s">
        <v>16342</v>
      </c>
    </row>
    <row r="4807" spans="1:4">
      <c r="A4807" s="597" t="s">
        <v>21455</v>
      </c>
      <c r="B4807" s="597" t="s">
        <v>18421</v>
      </c>
      <c r="C4807" s="597" t="s">
        <v>18436</v>
      </c>
      <c r="D4807" s="597" t="s">
        <v>3956</v>
      </c>
    </row>
    <row r="4808" spans="1:4">
      <c r="A4808" s="597" t="s">
        <v>21456</v>
      </c>
      <c r="B4808" s="597" t="s">
        <v>18421</v>
      </c>
      <c r="C4808" s="597" t="s">
        <v>16294</v>
      </c>
      <c r="D4808" s="597" t="s">
        <v>18433</v>
      </c>
    </row>
    <row r="4809" spans="1:4">
      <c r="A4809" s="597" t="s">
        <v>9658</v>
      </c>
      <c r="B4809" s="597" t="s">
        <v>18421</v>
      </c>
      <c r="C4809" s="597" t="s">
        <v>16294</v>
      </c>
      <c r="D4809" s="597" t="s">
        <v>4498</v>
      </c>
    </row>
    <row r="4810" spans="1:4">
      <c r="A4810" s="597" t="s">
        <v>21457</v>
      </c>
      <c r="B4810" s="597" t="s">
        <v>18421</v>
      </c>
      <c r="C4810" s="597" t="s">
        <v>11794</v>
      </c>
      <c r="D4810" s="597" t="s">
        <v>17046</v>
      </c>
    </row>
    <row r="4811" spans="1:4">
      <c r="A4811" s="597" t="s">
        <v>20505</v>
      </c>
      <c r="B4811" s="597" t="s">
        <v>18421</v>
      </c>
      <c r="C4811" s="597" t="s">
        <v>12016</v>
      </c>
      <c r="D4811" s="597" t="s">
        <v>16776</v>
      </c>
    </row>
    <row r="4812" spans="1:4">
      <c r="A4812" s="597" t="s">
        <v>21458</v>
      </c>
      <c r="B4812" s="597" t="s">
        <v>18421</v>
      </c>
      <c r="C4812" s="597" t="s">
        <v>18436</v>
      </c>
      <c r="D4812" s="597" t="s">
        <v>7703</v>
      </c>
    </row>
    <row r="4813" spans="1:4">
      <c r="A4813" s="597" t="s">
        <v>21046</v>
      </c>
      <c r="B4813" s="597" t="s">
        <v>18421</v>
      </c>
      <c r="C4813" s="597" t="s">
        <v>18330</v>
      </c>
      <c r="D4813" s="597" t="s">
        <v>17557</v>
      </c>
    </row>
    <row r="4814" spans="1:4">
      <c r="A4814" s="597" t="s">
        <v>21459</v>
      </c>
      <c r="B4814" s="597" t="s">
        <v>18421</v>
      </c>
      <c r="C4814" s="597" t="s">
        <v>18436</v>
      </c>
      <c r="D4814" s="597" t="s">
        <v>3956</v>
      </c>
    </row>
    <row r="4815" spans="1:4">
      <c r="A4815" s="597" t="s">
        <v>21460</v>
      </c>
      <c r="B4815" s="597" t="s">
        <v>18421</v>
      </c>
      <c r="C4815" s="597" t="s">
        <v>17013</v>
      </c>
      <c r="D4815" s="597" t="s">
        <v>21312</v>
      </c>
    </row>
    <row r="4816" spans="1:4">
      <c r="A4816" s="597" t="s">
        <v>21461</v>
      </c>
      <c r="B4816" s="597" t="s">
        <v>18421</v>
      </c>
      <c r="C4816" s="597" t="s">
        <v>16294</v>
      </c>
      <c r="D4816" s="597" t="s">
        <v>4498</v>
      </c>
    </row>
    <row r="4817" spans="1:4">
      <c r="A4817" s="597" t="s">
        <v>21462</v>
      </c>
      <c r="B4817" s="597" t="s">
        <v>18421</v>
      </c>
      <c r="C4817" s="597" t="s">
        <v>9767</v>
      </c>
      <c r="D4817" s="597" t="s">
        <v>21201</v>
      </c>
    </row>
    <row r="4818" spans="1:4">
      <c r="A4818" s="597" t="s">
        <v>21463</v>
      </c>
      <c r="B4818" s="597" t="s">
        <v>18421</v>
      </c>
      <c r="C4818" s="597" t="s">
        <v>9767</v>
      </c>
      <c r="D4818" s="597" t="s">
        <v>13297</v>
      </c>
    </row>
    <row r="4819" spans="1:4">
      <c r="A4819" s="597" t="s">
        <v>21464</v>
      </c>
      <c r="B4819" s="597" t="s">
        <v>18421</v>
      </c>
      <c r="C4819" s="597" t="s">
        <v>18436</v>
      </c>
      <c r="D4819" s="597" t="s">
        <v>7703</v>
      </c>
    </row>
    <row r="4820" spans="1:4">
      <c r="A4820" s="597" t="s">
        <v>20959</v>
      </c>
      <c r="B4820" s="597" t="s">
        <v>18421</v>
      </c>
      <c r="C4820" s="597" t="s">
        <v>16294</v>
      </c>
      <c r="D4820" s="597" t="s">
        <v>18457</v>
      </c>
    </row>
    <row r="4821" spans="1:4">
      <c r="A4821" s="597" t="s">
        <v>21465</v>
      </c>
      <c r="B4821" s="597" t="s">
        <v>18421</v>
      </c>
      <c r="C4821" s="597" t="s">
        <v>9767</v>
      </c>
      <c r="D4821" s="597" t="s">
        <v>15267</v>
      </c>
    </row>
    <row r="4822" spans="1:4">
      <c r="A4822" s="597" t="s">
        <v>17860</v>
      </c>
      <c r="B4822" s="597" t="s">
        <v>18421</v>
      </c>
      <c r="C4822" s="597" t="s">
        <v>3994</v>
      </c>
      <c r="D4822" s="597" t="s">
        <v>15858</v>
      </c>
    </row>
    <row r="4823" spans="1:4">
      <c r="A4823" s="597" t="s">
        <v>21466</v>
      </c>
      <c r="B4823" s="597" t="s">
        <v>18421</v>
      </c>
      <c r="C4823" s="597" t="s">
        <v>18330</v>
      </c>
      <c r="D4823" s="597" t="s">
        <v>18450</v>
      </c>
    </row>
    <row r="4824" spans="1:4">
      <c r="A4824" s="597" t="s">
        <v>21467</v>
      </c>
      <c r="B4824" s="597" t="s">
        <v>18421</v>
      </c>
      <c r="C4824" s="597" t="s">
        <v>18436</v>
      </c>
      <c r="D4824" s="597" t="s">
        <v>3956</v>
      </c>
    </row>
    <row r="4825" spans="1:4">
      <c r="A4825" s="597" t="s">
        <v>18603</v>
      </c>
      <c r="B4825" s="597" t="s">
        <v>18421</v>
      </c>
      <c r="C4825" s="597" t="s">
        <v>16294</v>
      </c>
      <c r="D4825" s="597" t="s">
        <v>13132</v>
      </c>
    </row>
    <row r="4826" spans="1:4">
      <c r="A4826" s="597" t="s">
        <v>21468</v>
      </c>
      <c r="B4826" s="597" t="s">
        <v>18421</v>
      </c>
      <c r="C4826" s="597" t="s">
        <v>3994</v>
      </c>
      <c r="D4826" s="597" t="s">
        <v>15858</v>
      </c>
    </row>
    <row r="4827" spans="1:4">
      <c r="A4827" s="597" t="s">
        <v>21469</v>
      </c>
      <c r="B4827" s="597" t="s">
        <v>18421</v>
      </c>
      <c r="C4827" s="597" t="s">
        <v>16294</v>
      </c>
      <c r="D4827" s="597" t="s">
        <v>18433</v>
      </c>
    </row>
    <row r="4828" spans="1:4">
      <c r="A4828" s="597" t="s">
        <v>2094</v>
      </c>
      <c r="B4828" s="597" t="s">
        <v>18421</v>
      </c>
      <c r="C4828" s="597" t="s">
        <v>18436</v>
      </c>
      <c r="D4828" s="597" t="s">
        <v>7708</v>
      </c>
    </row>
    <row r="4829" spans="1:4">
      <c r="A4829" s="597" t="s">
        <v>1118</v>
      </c>
      <c r="B4829" s="597" t="s">
        <v>18421</v>
      </c>
      <c r="C4829" s="597" t="s">
        <v>12016</v>
      </c>
      <c r="D4829" s="597" t="s">
        <v>16776</v>
      </c>
    </row>
    <row r="4830" spans="1:4">
      <c r="A4830" s="597" t="s">
        <v>21470</v>
      </c>
      <c r="B4830" s="597" t="s">
        <v>18421</v>
      </c>
      <c r="C4830" s="597" t="s">
        <v>16294</v>
      </c>
      <c r="D4830" s="597" t="s">
        <v>18433</v>
      </c>
    </row>
    <row r="4831" spans="1:4">
      <c r="A4831" s="597" t="s">
        <v>21471</v>
      </c>
      <c r="B4831" s="597" t="s">
        <v>18421</v>
      </c>
      <c r="C4831" s="597" t="s">
        <v>16294</v>
      </c>
      <c r="D4831" s="597" t="s">
        <v>4498</v>
      </c>
    </row>
    <row r="4832" spans="1:4">
      <c r="A4832" s="597" t="s">
        <v>21472</v>
      </c>
      <c r="B4832" s="597" t="s">
        <v>18421</v>
      </c>
      <c r="C4832" s="597" t="s">
        <v>16294</v>
      </c>
      <c r="D4832" s="597" t="s">
        <v>18433</v>
      </c>
    </row>
    <row r="4833" spans="1:4">
      <c r="A4833" s="597" t="s">
        <v>7825</v>
      </c>
      <c r="B4833" s="597" t="s">
        <v>18421</v>
      </c>
      <c r="C4833" s="597" t="s">
        <v>9767</v>
      </c>
      <c r="D4833" s="597" t="s">
        <v>13297</v>
      </c>
    </row>
    <row r="4834" spans="1:4">
      <c r="A4834" s="597" t="s">
        <v>9858</v>
      </c>
      <c r="B4834" s="597" t="s">
        <v>18421</v>
      </c>
      <c r="C4834" s="597" t="s">
        <v>16294</v>
      </c>
      <c r="D4834" s="597" t="s">
        <v>4498</v>
      </c>
    </row>
    <row r="4835" spans="1:4">
      <c r="A4835" s="597" t="s">
        <v>8676</v>
      </c>
      <c r="B4835" s="597" t="s">
        <v>18421</v>
      </c>
      <c r="C4835" s="597" t="s">
        <v>17013</v>
      </c>
      <c r="D4835" s="597" t="s">
        <v>21312</v>
      </c>
    </row>
    <row r="4836" spans="1:4">
      <c r="A4836" s="597" t="s">
        <v>21473</v>
      </c>
      <c r="B4836" s="597" t="s">
        <v>18421</v>
      </c>
      <c r="C4836" s="597" t="s">
        <v>8086</v>
      </c>
      <c r="D4836" s="597" t="s">
        <v>18516</v>
      </c>
    </row>
    <row r="4837" spans="1:4">
      <c r="A4837" s="597" t="s">
        <v>21474</v>
      </c>
      <c r="B4837" s="597" t="s">
        <v>18421</v>
      </c>
      <c r="C4837" s="597" t="s">
        <v>16294</v>
      </c>
      <c r="D4837" s="597" t="s">
        <v>13132</v>
      </c>
    </row>
    <row r="4838" spans="1:4">
      <c r="A4838" s="597" t="s">
        <v>19483</v>
      </c>
      <c r="B4838" s="597" t="s">
        <v>18421</v>
      </c>
      <c r="C4838" s="597" t="s">
        <v>3994</v>
      </c>
      <c r="D4838" s="597" t="s">
        <v>15858</v>
      </c>
    </row>
    <row r="4839" spans="1:4">
      <c r="A4839" s="597" t="s">
        <v>21475</v>
      </c>
      <c r="B4839" s="597" t="s">
        <v>18421</v>
      </c>
      <c r="C4839" s="597" t="s">
        <v>18423</v>
      </c>
      <c r="D4839" s="597" t="s">
        <v>18424</v>
      </c>
    </row>
    <row r="4840" spans="1:4">
      <c r="A4840" s="597" t="s">
        <v>21476</v>
      </c>
      <c r="B4840" s="597" t="s">
        <v>18421</v>
      </c>
      <c r="C4840" s="597" t="s">
        <v>16294</v>
      </c>
      <c r="D4840" s="597" t="s">
        <v>4498</v>
      </c>
    </row>
    <row r="4841" spans="1:4">
      <c r="A4841" s="597" t="s">
        <v>4928</v>
      </c>
      <c r="B4841" s="597" t="s">
        <v>18421</v>
      </c>
      <c r="C4841" s="597" t="s">
        <v>16294</v>
      </c>
      <c r="D4841" s="597" t="s">
        <v>18457</v>
      </c>
    </row>
    <row r="4842" spans="1:4">
      <c r="A4842" s="597" t="s">
        <v>10128</v>
      </c>
      <c r="B4842" s="597" t="s">
        <v>18421</v>
      </c>
      <c r="C4842" s="597" t="s">
        <v>9767</v>
      </c>
      <c r="D4842" s="597" t="s">
        <v>15267</v>
      </c>
    </row>
    <row r="4843" spans="1:4">
      <c r="A4843" s="597" t="s">
        <v>8082</v>
      </c>
      <c r="B4843" s="597" t="s">
        <v>18421</v>
      </c>
      <c r="C4843" s="597" t="s">
        <v>16294</v>
      </c>
      <c r="D4843" s="597" t="s">
        <v>13132</v>
      </c>
    </row>
    <row r="4844" spans="1:4">
      <c r="A4844" s="597" t="s">
        <v>21477</v>
      </c>
      <c r="B4844" s="597" t="s">
        <v>18421</v>
      </c>
      <c r="C4844" s="597" t="s">
        <v>9767</v>
      </c>
      <c r="D4844" s="597" t="s">
        <v>15267</v>
      </c>
    </row>
    <row r="4845" spans="1:4">
      <c r="A4845" s="597" t="s">
        <v>21478</v>
      </c>
      <c r="B4845" s="597" t="s">
        <v>18421</v>
      </c>
      <c r="C4845" s="597" t="s">
        <v>18436</v>
      </c>
      <c r="D4845" s="597" t="s">
        <v>3956</v>
      </c>
    </row>
    <row r="4846" spans="1:4">
      <c r="A4846" s="597" t="s">
        <v>11497</v>
      </c>
      <c r="B4846" s="597" t="s">
        <v>18421</v>
      </c>
      <c r="C4846" s="597" t="s">
        <v>9767</v>
      </c>
      <c r="D4846" s="597" t="s">
        <v>12866</v>
      </c>
    </row>
    <row r="4847" spans="1:4">
      <c r="A4847" s="597" t="s">
        <v>18723</v>
      </c>
      <c r="B4847" s="597" t="s">
        <v>18421</v>
      </c>
      <c r="C4847" s="597" t="s">
        <v>18426</v>
      </c>
      <c r="D4847" s="597" t="s">
        <v>10414</v>
      </c>
    </row>
    <row r="4848" spans="1:4">
      <c r="A4848" s="597" t="s">
        <v>21479</v>
      </c>
      <c r="B4848" s="597" t="s">
        <v>18421</v>
      </c>
      <c r="C4848" s="597" t="s">
        <v>3994</v>
      </c>
      <c r="D4848" s="597" t="s">
        <v>16342</v>
      </c>
    </row>
    <row r="4849" spans="1:4">
      <c r="A4849" s="597" t="s">
        <v>21480</v>
      </c>
      <c r="B4849" s="597" t="s">
        <v>18421</v>
      </c>
      <c r="C4849" s="597" t="s">
        <v>18330</v>
      </c>
      <c r="D4849" s="597" t="s">
        <v>17557</v>
      </c>
    </row>
    <row r="4850" spans="1:4">
      <c r="A4850" s="597" t="s">
        <v>21481</v>
      </c>
      <c r="B4850" s="597" t="s">
        <v>18421</v>
      </c>
      <c r="C4850" s="597" t="s">
        <v>18436</v>
      </c>
      <c r="D4850" s="597" t="s">
        <v>3956</v>
      </c>
    </row>
    <row r="4851" spans="1:4">
      <c r="A4851" s="597" t="s">
        <v>14983</v>
      </c>
      <c r="B4851" s="597" t="s">
        <v>18421</v>
      </c>
      <c r="C4851" s="597" t="s">
        <v>3994</v>
      </c>
      <c r="D4851" s="597" t="s">
        <v>16342</v>
      </c>
    </row>
    <row r="4852" spans="1:4">
      <c r="A4852" s="597" t="s">
        <v>9555</v>
      </c>
      <c r="B4852" s="597" t="s">
        <v>18421</v>
      </c>
      <c r="C4852" s="597" t="s">
        <v>18330</v>
      </c>
      <c r="D4852" s="597" t="s">
        <v>17557</v>
      </c>
    </row>
    <row r="4853" spans="1:4">
      <c r="A4853" s="597" t="s">
        <v>21482</v>
      </c>
      <c r="B4853" s="597" t="s">
        <v>18421</v>
      </c>
      <c r="C4853" s="597" t="s">
        <v>9767</v>
      </c>
      <c r="D4853" s="597" t="s">
        <v>18439</v>
      </c>
    </row>
    <row r="4854" spans="1:4">
      <c r="A4854" s="597" t="s">
        <v>18465</v>
      </c>
      <c r="B4854" s="597" t="s">
        <v>18421</v>
      </c>
      <c r="C4854" s="597" t="s">
        <v>18426</v>
      </c>
      <c r="D4854" s="597" t="s">
        <v>12763</v>
      </c>
    </row>
    <row r="4855" spans="1:4">
      <c r="A4855" s="597" t="s">
        <v>14926</v>
      </c>
      <c r="B4855" s="597" t="s">
        <v>18421</v>
      </c>
      <c r="C4855" s="597" t="s">
        <v>18330</v>
      </c>
      <c r="D4855" s="597" t="s">
        <v>2104</v>
      </c>
    </row>
    <row r="4856" spans="1:4">
      <c r="A4856" s="597" t="s">
        <v>21483</v>
      </c>
      <c r="B4856" s="597" t="s">
        <v>18421</v>
      </c>
      <c r="C4856" s="597" t="s">
        <v>16294</v>
      </c>
      <c r="D4856" s="597" t="s">
        <v>10414</v>
      </c>
    </row>
    <row r="4857" spans="1:4">
      <c r="A4857" s="597" t="s">
        <v>5506</v>
      </c>
      <c r="B4857" s="597" t="s">
        <v>18421</v>
      </c>
      <c r="C4857" s="597" t="s">
        <v>16294</v>
      </c>
      <c r="D4857" s="597" t="s">
        <v>18433</v>
      </c>
    </row>
    <row r="4858" spans="1:4">
      <c r="A4858" s="597" t="s">
        <v>21484</v>
      </c>
      <c r="B4858" s="597" t="s">
        <v>18421</v>
      </c>
      <c r="C4858" s="597" t="s">
        <v>18423</v>
      </c>
      <c r="D4858" s="597" t="s">
        <v>18136</v>
      </c>
    </row>
    <row r="4859" spans="1:4">
      <c r="A4859" s="597" t="s">
        <v>21485</v>
      </c>
      <c r="B4859" s="597" t="s">
        <v>18421</v>
      </c>
      <c r="C4859" s="597" t="s">
        <v>18436</v>
      </c>
      <c r="D4859" s="597" t="s">
        <v>3956</v>
      </c>
    </row>
    <row r="4860" spans="1:4">
      <c r="A4860" s="597" t="s">
        <v>21486</v>
      </c>
      <c r="B4860" s="597" t="s">
        <v>18421</v>
      </c>
      <c r="C4860" s="597" t="s">
        <v>17013</v>
      </c>
      <c r="D4860" s="597" t="s">
        <v>21312</v>
      </c>
    </row>
    <row r="4861" spans="1:4">
      <c r="A4861" s="597" t="s">
        <v>21487</v>
      </c>
      <c r="B4861" s="597" t="s">
        <v>18421</v>
      </c>
      <c r="C4861" s="597" t="s">
        <v>18436</v>
      </c>
      <c r="D4861" s="597" t="s">
        <v>13072</v>
      </c>
    </row>
    <row r="4862" spans="1:4">
      <c r="A4862" s="597" t="s">
        <v>21488</v>
      </c>
      <c r="B4862" s="597" t="s">
        <v>18421</v>
      </c>
      <c r="C4862" s="597" t="s">
        <v>17013</v>
      </c>
      <c r="D4862" s="597" t="s">
        <v>21312</v>
      </c>
    </row>
    <row r="4863" spans="1:4">
      <c r="A4863" s="597" t="s">
        <v>21490</v>
      </c>
      <c r="B4863" s="597" t="s">
        <v>18421</v>
      </c>
      <c r="C4863" s="597" t="s">
        <v>16294</v>
      </c>
      <c r="D4863" s="597" t="s">
        <v>4702</v>
      </c>
    </row>
    <row r="4864" spans="1:4">
      <c r="A4864" s="597" t="s">
        <v>15515</v>
      </c>
      <c r="B4864" s="597" t="s">
        <v>18421</v>
      </c>
      <c r="C4864" s="597" t="s">
        <v>18436</v>
      </c>
      <c r="D4864" s="597" t="s">
        <v>7703</v>
      </c>
    </row>
    <row r="4865" spans="1:4">
      <c r="A4865" s="597" t="s">
        <v>7805</v>
      </c>
      <c r="B4865" s="597" t="s">
        <v>18421</v>
      </c>
      <c r="C4865" s="597" t="s">
        <v>18436</v>
      </c>
      <c r="D4865" s="597" t="s">
        <v>3956</v>
      </c>
    </row>
    <row r="4866" spans="1:4">
      <c r="A4866" s="597" t="s">
        <v>2207</v>
      </c>
      <c r="B4866" s="597" t="s">
        <v>18421</v>
      </c>
      <c r="C4866" s="597" t="s">
        <v>9767</v>
      </c>
      <c r="D4866" s="597" t="s">
        <v>10414</v>
      </c>
    </row>
    <row r="4867" spans="1:4">
      <c r="A4867" s="597" t="s">
        <v>21491</v>
      </c>
      <c r="B4867" s="597" t="s">
        <v>18421</v>
      </c>
      <c r="C4867" s="597" t="s">
        <v>16294</v>
      </c>
      <c r="D4867" s="597" t="s">
        <v>4498</v>
      </c>
    </row>
    <row r="4868" spans="1:4">
      <c r="A4868" s="597" t="s">
        <v>21493</v>
      </c>
      <c r="B4868" s="597" t="s">
        <v>18421</v>
      </c>
      <c r="C4868" s="597" t="s">
        <v>18426</v>
      </c>
      <c r="D4868" s="597" t="s">
        <v>12763</v>
      </c>
    </row>
    <row r="4869" spans="1:4">
      <c r="A4869" s="597" t="s">
        <v>20901</v>
      </c>
      <c r="B4869" s="597" t="s">
        <v>18421</v>
      </c>
      <c r="C4869" s="597" t="s">
        <v>16294</v>
      </c>
      <c r="D4869" s="597" t="s">
        <v>4498</v>
      </c>
    </row>
    <row r="4870" spans="1:4">
      <c r="A4870" s="597" t="s">
        <v>21494</v>
      </c>
      <c r="B4870" s="597" t="s">
        <v>18421</v>
      </c>
      <c r="C4870" s="597" t="s">
        <v>18436</v>
      </c>
      <c r="D4870" s="597" t="s">
        <v>7703</v>
      </c>
    </row>
    <row r="4871" spans="1:4">
      <c r="A4871" s="597" t="s">
        <v>21495</v>
      </c>
      <c r="B4871" s="597" t="s">
        <v>18421</v>
      </c>
      <c r="C4871" s="597" t="s">
        <v>18436</v>
      </c>
      <c r="D4871" s="597" t="s">
        <v>13072</v>
      </c>
    </row>
    <row r="4872" spans="1:4">
      <c r="A4872" s="597" t="s">
        <v>21496</v>
      </c>
      <c r="B4872" s="597" t="s">
        <v>18421</v>
      </c>
      <c r="C4872" s="597" t="s">
        <v>16294</v>
      </c>
      <c r="D4872" s="597" t="s">
        <v>6387</v>
      </c>
    </row>
    <row r="4873" spans="1:4">
      <c r="A4873" s="597" t="s">
        <v>21497</v>
      </c>
      <c r="B4873" s="597" t="s">
        <v>18421</v>
      </c>
      <c r="C4873" s="597" t="s">
        <v>9767</v>
      </c>
      <c r="D4873" s="597" t="s">
        <v>15267</v>
      </c>
    </row>
    <row r="4874" spans="1:4">
      <c r="A4874" s="597" t="s">
        <v>21498</v>
      </c>
      <c r="B4874" s="597" t="s">
        <v>18421</v>
      </c>
      <c r="C4874" s="597" t="s">
        <v>18436</v>
      </c>
      <c r="D4874" s="597" t="s">
        <v>7708</v>
      </c>
    </row>
    <row r="4875" spans="1:4">
      <c r="A4875" s="597" t="s">
        <v>21499</v>
      </c>
      <c r="B4875" s="597" t="s">
        <v>18421</v>
      </c>
      <c r="C4875" s="597" t="s">
        <v>3994</v>
      </c>
      <c r="D4875" s="597" t="s">
        <v>16342</v>
      </c>
    </row>
    <row r="4876" spans="1:4">
      <c r="A4876" s="597" t="s">
        <v>2739</v>
      </c>
      <c r="B4876" s="597" t="s">
        <v>18421</v>
      </c>
      <c r="C4876" s="597" t="s">
        <v>11794</v>
      </c>
      <c r="D4876" s="597" t="s">
        <v>10414</v>
      </c>
    </row>
    <row r="4877" spans="1:4">
      <c r="A4877" s="597" t="s">
        <v>7330</v>
      </c>
      <c r="B4877" s="597" t="s">
        <v>18421</v>
      </c>
      <c r="C4877" s="597" t="s">
        <v>18426</v>
      </c>
      <c r="D4877" s="597" t="s">
        <v>12763</v>
      </c>
    </row>
    <row r="4878" spans="1:4">
      <c r="A4878" s="597" t="s">
        <v>21500</v>
      </c>
      <c r="B4878" s="597" t="s">
        <v>18421</v>
      </c>
      <c r="C4878" s="597" t="s">
        <v>16294</v>
      </c>
      <c r="D4878" s="597" t="s">
        <v>18433</v>
      </c>
    </row>
    <row r="4879" spans="1:4">
      <c r="A4879" s="597" t="s">
        <v>8618</v>
      </c>
      <c r="B4879" s="597" t="s">
        <v>18421</v>
      </c>
      <c r="C4879" s="597" t="s">
        <v>16294</v>
      </c>
      <c r="D4879" s="597" t="s">
        <v>4498</v>
      </c>
    </row>
    <row r="4880" spans="1:4">
      <c r="A4880" s="597" t="s">
        <v>21501</v>
      </c>
      <c r="B4880" s="597" t="s">
        <v>18421</v>
      </c>
      <c r="C4880" s="597" t="s">
        <v>18426</v>
      </c>
      <c r="D4880" s="597" t="s">
        <v>12763</v>
      </c>
    </row>
    <row r="4881" spans="1:4">
      <c r="A4881" s="597" t="s">
        <v>21502</v>
      </c>
      <c r="B4881" s="597" t="s">
        <v>18421</v>
      </c>
      <c r="C4881" s="597" t="s">
        <v>9767</v>
      </c>
      <c r="D4881" s="597" t="s">
        <v>15267</v>
      </c>
    </row>
    <row r="4882" spans="1:4">
      <c r="A4882" s="597" t="s">
        <v>3323</v>
      </c>
      <c r="B4882" s="597" t="s">
        <v>18421</v>
      </c>
      <c r="C4882" s="597" t="s">
        <v>9767</v>
      </c>
      <c r="D4882" s="597" t="s">
        <v>18661</v>
      </c>
    </row>
    <row r="4883" spans="1:4">
      <c r="A4883" s="597" t="s">
        <v>19937</v>
      </c>
      <c r="B4883" s="597" t="s">
        <v>18421</v>
      </c>
      <c r="C4883" s="597" t="s">
        <v>16294</v>
      </c>
      <c r="D4883" s="597" t="s">
        <v>4498</v>
      </c>
    </row>
    <row r="4884" spans="1:4">
      <c r="A4884" s="597" t="s">
        <v>4491</v>
      </c>
      <c r="B4884" s="597" t="s">
        <v>18421</v>
      </c>
      <c r="C4884" s="597" t="s">
        <v>18423</v>
      </c>
      <c r="D4884" s="597" t="s">
        <v>10414</v>
      </c>
    </row>
    <row r="4885" spans="1:4">
      <c r="A4885" s="597" t="s">
        <v>21503</v>
      </c>
      <c r="B4885" s="597" t="s">
        <v>18421</v>
      </c>
      <c r="C4885" s="597" t="s">
        <v>16294</v>
      </c>
      <c r="D4885" s="597" t="s">
        <v>10414</v>
      </c>
    </row>
    <row r="4886" spans="1:4">
      <c r="A4886" s="597" t="s">
        <v>21504</v>
      </c>
      <c r="B4886" s="597" t="s">
        <v>18421</v>
      </c>
      <c r="C4886" s="597" t="s">
        <v>11794</v>
      </c>
      <c r="D4886" s="597" t="s">
        <v>18434</v>
      </c>
    </row>
    <row r="4887" spans="1:4">
      <c r="A4887" s="597" t="s">
        <v>16350</v>
      </c>
      <c r="B4887" s="597" t="s">
        <v>18421</v>
      </c>
      <c r="C4887" s="597" t="s">
        <v>18436</v>
      </c>
      <c r="D4887" s="597" t="s">
        <v>18725</v>
      </c>
    </row>
    <row r="4888" spans="1:4">
      <c r="A4888" s="597" t="s">
        <v>21505</v>
      </c>
      <c r="B4888" s="597" t="s">
        <v>18421</v>
      </c>
      <c r="C4888" s="597" t="s">
        <v>18436</v>
      </c>
      <c r="D4888" s="597" t="s">
        <v>14531</v>
      </c>
    </row>
    <row r="4889" spans="1:4">
      <c r="A4889" s="597" t="s">
        <v>3711</v>
      </c>
      <c r="B4889" s="597" t="s">
        <v>18421</v>
      </c>
      <c r="C4889" s="597" t="s">
        <v>18436</v>
      </c>
      <c r="D4889" s="597" t="s">
        <v>1433</v>
      </c>
    </row>
    <row r="4890" spans="1:4">
      <c r="A4890" s="597" t="s">
        <v>21506</v>
      </c>
      <c r="B4890" s="597" t="s">
        <v>18421</v>
      </c>
      <c r="C4890" s="597" t="s">
        <v>17013</v>
      </c>
      <c r="D4890" s="597" t="s">
        <v>21312</v>
      </c>
    </row>
    <row r="4891" spans="1:4">
      <c r="A4891" s="597" t="s">
        <v>21507</v>
      </c>
      <c r="B4891" s="597" t="s">
        <v>18421</v>
      </c>
      <c r="C4891" s="597" t="s">
        <v>18423</v>
      </c>
      <c r="D4891" s="597" t="s">
        <v>18505</v>
      </c>
    </row>
    <row r="4892" spans="1:4">
      <c r="A4892" s="597" t="s">
        <v>21508</v>
      </c>
      <c r="B4892" s="597" t="s">
        <v>18421</v>
      </c>
      <c r="C4892" s="597" t="s">
        <v>18330</v>
      </c>
      <c r="D4892" s="597" t="s">
        <v>2104</v>
      </c>
    </row>
    <row r="4893" spans="1:4">
      <c r="A4893" s="597" t="s">
        <v>10020</v>
      </c>
      <c r="B4893" s="597" t="s">
        <v>18421</v>
      </c>
      <c r="C4893" s="597" t="s">
        <v>16294</v>
      </c>
      <c r="D4893" s="597" t="s">
        <v>4498</v>
      </c>
    </row>
    <row r="4894" spans="1:4">
      <c r="A4894" s="597" t="s">
        <v>21509</v>
      </c>
      <c r="B4894" s="597" t="s">
        <v>18421</v>
      </c>
      <c r="C4894" s="597" t="s">
        <v>16294</v>
      </c>
      <c r="D4894" s="597" t="s">
        <v>18457</v>
      </c>
    </row>
    <row r="4895" spans="1:4">
      <c r="A4895" s="597" t="s">
        <v>21511</v>
      </c>
      <c r="B4895" s="597" t="s">
        <v>18421</v>
      </c>
      <c r="C4895" s="597" t="s">
        <v>3994</v>
      </c>
      <c r="D4895" s="597" t="s">
        <v>16342</v>
      </c>
    </row>
    <row r="4896" spans="1:4">
      <c r="A4896" s="597" t="s">
        <v>21512</v>
      </c>
      <c r="B4896" s="597" t="s">
        <v>18421</v>
      </c>
      <c r="C4896" s="597" t="s">
        <v>16294</v>
      </c>
      <c r="D4896" s="597" t="s">
        <v>18457</v>
      </c>
    </row>
    <row r="4897" spans="1:4">
      <c r="A4897" s="597" t="s">
        <v>21513</v>
      </c>
      <c r="B4897" s="597" t="s">
        <v>18421</v>
      </c>
      <c r="C4897" s="597" t="s">
        <v>18436</v>
      </c>
      <c r="D4897" s="597" t="s">
        <v>3956</v>
      </c>
    </row>
    <row r="4898" spans="1:4">
      <c r="A4898" s="597" t="s">
        <v>21515</v>
      </c>
      <c r="B4898" s="597" t="s">
        <v>18421</v>
      </c>
      <c r="C4898" s="597" t="s">
        <v>16294</v>
      </c>
      <c r="D4898" s="597" t="s">
        <v>18457</v>
      </c>
    </row>
    <row r="4899" spans="1:4">
      <c r="A4899" s="597" t="s">
        <v>21516</v>
      </c>
      <c r="B4899" s="597" t="s">
        <v>18421</v>
      </c>
      <c r="C4899" s="597" t="s">
        <v>9767</v>
      </c>
      <c r="D4899" s="597" t="s">
        <v>21201</v>
      </c>
    </row>
    <row r="4900" spans="1:4">
      <c r="A4900" s="597" t="s">
        <v>21517</v>
      </c>
      <c r="B4900" s="597" t="s">
        <v>18421</v>
      </c>
      <c r="C4900" s="597" t="s">
        <v>18436</v>
      </c>
      <c r="D4900" s="597" t="s">
        <v>3956</v>
      </c>
    </row>
    <row r="4901" spans="1:4">
      <c r="A4901" s="597" t="s">
        <v>21518</v>
      </c>
      <c r="B4901" s="597" t="s">
        <v>18421</v>
      </c>
      <c r="C4901" s="597" t="s">
        <v>9767</v>
      </c>
      <c r="D4901" s="597" t="s">
        <v>21201</v>
      </c>
    </row>
    <row r="4902" spans="1:4">
      <c r="A4902" s="597" t="s">
        <v>21519</v>
      </c>
      <c r="B4902" s="597" t="s">
        <v>18421</v>
      </c>
      <c r="C4902" s="597" t="s">
        <v>18426</v>
      </c>
      <c r="D4902" s="597" t="s">
        <v>12763</v>
      </c>
    </row>
    <row r="4903" spans="1:4">
      <c r="A4903" s="597" t="s">
        <v>12817</v>
      </c>
      <c r="B4903" s="597" t="s">
        <v>18421</v>
      </c>
      <c r="C4903" s="597" t="s">
        <v>18436</v>
      </c>
      <c r="D4903" s="597" t="s">
        <v>3956</v>
      </c>
    </row>
    <row r="4904" spans="1:4">
      <c r="A4904" s="597" t="s">
        <v>21520</v>
      </c>
      <c r="B4904" s="597" t="s">
        <v>18421</v>
      </c>
      <c r="C4904" s="597" t="s">
        <v>16294</v>
      </c>
      <c r="D4904" s="597" t="s">
        <v>4498</v>
      </c>
    </row>
    <row r="4905" spans="1:4">
      <c r="A4905" s="597" t="s">
        <v>21521</v>
      </c>
      <c r="B4905" s="597" t="s">
        <v>18421</v>
      </c>
      <c r="C4905" s="597" t="s">
        <v>18426</v>
      </c>
      <c r="D4905" s="597" t="s">
        <v>12763</v>
      </c>
    </row>
    <row r="4906" spans="1:4">
      <c r="A4906" s="597" t="s">
        <v>2295</v>
      </c>
      <c r="B4906" s="597" t="s">
        <v>18421</v>
      </c>
      <c r="C4906" s="597" t="s">
        <v>16294</v>
      </c>
      <c r="D4906" s="597" t="s">
        <v>13132</v>
      </c>
    </row>
    <row r="4907" spans="1:4">
      <c r="A4907" s="597" t="s">
        <v>11895</v>
      </c>
      <c r="B4907" s="597" t="s">
        <v>18421</v>
      </c>
      <c r="C4907" s="597" t="s">
        <v>18330</v>
      </c>
      <c r="D4907" s="597" t="s">
        <v>2104</v>
      </c>
    </row>
    <row r="4908" spans="1:4">
      <c r="A4908" s="597" t="s">
        <v>1309</v>
      </c>
      <c r="B4908" s="597" t="s">
        <v>18421</v>
      </c>
      <c r="C4908" s="597" t="s">
        <v>9767</v>
      </c>
      <c r="D4908" s="597" t="s">
        <v>12866</v>
      </c>
    </row>
    <row r="4909" spans="1:4">
      <c r="A4909" s="597" t="s">
        <v>21522</v>
      </c>
      <c r="B4909" s="597" t="s">
        <v>18421</v>
      </c>
      <c r="C4909" s="597" t="s">
        <v>3994</v>
      </c>
      <c r="D4909" s="597" t="s">
        <v>16342</v>
      </c>
    </row>
    <row r="4910" spans="1:4">
      <c r="A4910" s="597" t="s">
        <v>21523</v>
      </c>
      <c r="B4910" s="597" t="s">
        <v>18421</v>
      </c>
      <c r="C4910" s="597" t="s">
        <v>16294</v>
      </c>
      <c r="D4910" s="597" t="s">
        <v>6387</v>
      </c>
    </row>
    <row r="4911" spans="1:4">
      <c r="A4911" s="597" t="s">
        <v>7437</v>
      </c>
      <c r="B4911" s="597" t="s">
        <v>18421</v>
      </c>
      <c r="C4911" s="597" t="s">
        <v>9767</v>
      </c>
      <c r="D4911" s="597" t="s">
        <v>13297</v>
      </c>
    </row>
    <row r="4912" spans="1:4">
      <c r="A4912" s="597" t="s">
        <v>19747</v>
      </c>
      <c r="B4912" s="597" t="s">
        <v>18421</v>
      </c>
      <c r="C4912" s="597" t="s">
        <v>18426</v>
      </c>
      <c r="D4912" s="597" t="s">
        <v>10414</v>
      </c>
    </row>
    <row r="4913" spans="1:4">
      <c r="A4913" s="597" t="s">
        <v>21236</v>
      </c>
      <c r="B4913" s="597" t="s">
        <v>18421</v>
      </c>
      <c r="C4913" s="597" t="s">
        <v>16294</v>
      </c>
      <c r="D4913" s="597" t="s">
        <v>18457</v>
      </c>
    </row>
    <row r="4914" spans="1:4">
      <c r="A4914" s="597" t="s">
        <v>21524</v>
      </c>
      <c r="B4914" s="597" t="s">
        <v>18421</v>
      </c>
      <c r="C4914" s="597" t="s">
        <v>16294</v>
      </c>
      <c r="D4914" s="597" t="s">
        <v>10414</v>
      </c>
    </row>
    <row r="4915" spans="1:4">
      <c r="A4915" s="597" t="s">
        <v>21525</v>
      </c>
      <c r="B4915" s="597" t="s">
        <v>18421</v>
      </c>
      <c r="C4915" s="597" t="s">
        <v>18436</v>
      </c>
      <c r="D4915" s="597" t="s">
        <v>18725</v>
      </c>
    </row>
    <row r="4916" spans="1:4">
      <c r="A4916" s="597" t="s">
        <v>21526</v>
      </c>
      <c r="B4916" s="597" t="s">
        <v>18421</v>
      </c>
      <c r="C4916" s="597" t="s">
        <v>18436</v>
      </c>
      <c r="D4916" s="597" t="s">
        <v>16603</v>
      </c>
    </row>
    <row r="4917" spans="1:4">
      <c r="A4917" s="597" t="s">
        <v>4100</v>
      </c>
      <c r="B4917" s="597" t="s">
        <v>18421</v>
      </c>
      <c r="C4917" s="597" t="s">
        <v>9767</v>
      </c>
      <c r="D4917" s="597" t="s">
        <v>15267</v>
      </c>
    </row>
    <row r="4918" spans="1:4">
      <c r="A4918" s="597" t="s">
        <v>21527</v>
      </c>
      <c r="B4918" s="597" t="s">
        <v>18421</v>
      </c>
      <c r="C4918" s="597" t="s">
        <v>17013</v>
      </c>
      <c r="D4918" s="597" t="s">
        <v>8224</v>
      </c>
    </row>
    <row r="4919" spans="1:4">
      <c r="A4919" s="597" t="s">
        <v>21528</v>
      </c>
      <c r="B4919" s="597" t="s">
        <v>18421</v>
      </c>
      <c r="C4919" s="597" t="s">
        <v>9767</v>
      </c>
      <c r="D4919" s="597" t="s">
        <v>15267</v>
      </c>
    </row>
    <row r="4920" spans="1:4">
      <c r="A4920" s="597" t="s">
        <v>19058</v>
      </c>
      <c r="B4920" s="597" t="s">
        <v>18421</v>
      </c>
      <c r="C4920" s="597" t="s">
        <v>18426</v>
      </c>
      <c r="D4920" s="597" t="s">
        <v>16434</v>
      </c>
    </row>
    <row r="4921" spans="1:4">
      <c r="A4921" s="597" t="s">
        <v>9103</v>
      </c>
      <c r="B4921" s="597" t="s">
        <v>18421</v>
      </c>
      <c r="C4921" s="597" t="s">
        <v>18423</v>
      </c>
      <c r="D4921" s="597" t="s">
        <v>18136</v>
      </c>
    </row>
    <row r="4922" spans="1:4">
      <c r="A4922" s="597" t="s">
        <v>21529</v>
      </c>
      <c r="B4922" s="597" t="s">
        <v>18421</v>
      </c>
      <c r="C4922" s="597" t="s">
        <v>9767</v>
      </c>
      <c r="D4922" s="597" t="s">
        <v>13297</v>
      </c>
    </row>
    <row r="4923" spans="1:4">
      <c r="A4923" s="597" t="s">
        <v>797</v>
      </c>
      <c r="B4923" s="597" t="s">
        <v>18421</v>
      </c>
      <c r="C4923" s="597" t="s">
        <v>3994</v>
      </c>
      <c r="D4923" s="597" t="s">
        <v>10414</v>
      </c>
    </row>
    <row r="4924" spans="1:4">
      <c r="A4924" s="597" t="s">
        <v>20347</v>
      </c>
      <c r="B4924" s="597" t="s">
        <v>18421</v>
      </c>
      <c r="C4924" s="597" t="s">
        <v>16294</v>
      </c>
      <c r="D4924" s="597" t="s">
        <v>13132</v>
      </c>
    </row>
    <row r="4925" spans="1:4">
      <c r="A4925" s="597" t="s">
        <v>18372</v>
      </c>
      <c r="B4925" s="597" t="s">
        <v>18421</v>
      </c>
      <c r="C4925" s="597" t="s">
        <v>16294</v>
      </c>
      <c r="D4925" s="597" t="s">
        <v>13132</v>
      </c>
    </row>
    <row r="4926" spans="1:4">
      <c r="A4926" s="597" t="s">
        <v>21531</v>
      </c>
      <c r="B4926" s="597" t="s">
        <v>18421</v>
      </c>
      <c r="C4926" s="597" t="s">
        <v>18436</v>
      </c>
      <c r="D4926" s="597" t="s">
        <v>14531</v>
      </c>
    </row>
    <row r="4927" spans="1:4">
      <c r="A4927" s="597" t="s">
        <v>11265</v>
      </c>
      <c r="B4927" s="597" t="s">
        <v>18421</v>
      </c>
      <c r="C4927" s="597" t="s">
        <v>9767</v>
      </c>
      <c r="D4927" s="597" t="s">
        <v>13297</v>
      </c>
    </row>
    <row r="4928" spans="1:4">
      <c r="A4928" s="597" t="s">
        <v>21532</v>
      </c>
      <c r="B4928" s="597" t="s">
        <v>18421</v>
      </c>
      <c r="C4928" s="597" t="s">
        <v>18423</v>
      </c>
      <c r="D4928" s="597" t="s">
        <v>18424</v>
      </c>
    </row>
    <row r="4929" spans="1:4">
      <c r="A4929" s="597" t="s">
        <v>1796</v>
      </c>
      <c r="B4929" s="597" t="s">
        <v>18421</v>
      </c>
      <c r="C4929" s="597" t="s">
        <v>18436</v>
      </c>
      <c r="D4929" s="597" t="s">
        <v>3956</v>
      </c>
    </row>
    <row r="4930" spans="1:4">
      <c r="A4930" s="597" t="s">
        <v>21533</v>
      </c>
      <c r="B4930" s="597" t="s">
        <v>18421</v>
      </c>
      <c r="C4930" s="597" t="s">
        <v>16294</v>
      </c>
      <c r="D4930" s="597" t="s">
        <v>13132</v>
      </c>
    </row>
    <row r="4931" spans="1:4">
      <c r="A4931" s="597" t="s">
        <v>21534</v>
      </c>
      <c r="B4931" s="597" t="s">
        <v>18421</v>
      </c>
      <c r="C4931" s="597" t="s">
        <v>16294</v>
      </c>
      <c r="D4931" s="597" t="s">
        <v>14674</v>
      </c>
    </row>
    <row r="4932" spans="1:4">
      <c r="A4932" s="597" t="s">
        <v>21535</v>
      </c>
      <c r="B4932" s="597" t="s">
        <v>18421</v>
      </c>
      <c r="C4932" s="597" t="s">
        <v>16294</v>
      </c>
      <c r="D4932" s="597" t="s">
        <v>6387</v>
      </c>
    </row>
    <row r="4933" spans="1:4">
      <c r="A4933" s="597" t="s">
        <v>18954</v>
      </c>
      <c r="B4933" s="597" t="s">
        <v>18421</v>
      </c>
      <c r="C4933" s="597" t="s">
        <v>18436</v>
      </c>
      <c r="D4933" s="597" t="s">
        <v>7708</v>
      </c>
    </row>
    <row r="4934" spans="1:4">
      <c r="A4934" s="597" t="s">
        <v>9967</v>
      </c>
      <c r="B4934" s="597" t="s">
        <v>18421</v>
      </c>
      <c r="C4934" s="597" t="s">
        <v>18436</v>
      </c>
      <c r="D4934" s="597" t="s">
        <v>14531</v>
      </c>
    </row>
    <row r="4935" spans="1:4">
      <c r="A4935" s="597" t="s">
        <v>14167</v>
      </c>
      <c r="B4935" s="597" t="s">
        <v>18421</v>
      </c>
      <c r="C4935" s="597" t="s">
        <v>9767</v>
      </c>
      <c r="D4935" s="597" t="s">
        <v>13297</v>
      </c>
    </row>
    <row r="4936" spans="1:4">
      <c r="A4936" s="597" t="s">
        <v>241</v>
      </c>
      <c r="B4936" s="597" t="s">
        <v>18421</v>
      </c>
      <c r="C4936" s="597" t="s">
        <v>3994</v>
      </c>
      <c r="D4936" s="597" t="s">
        <v>16342</v>
      </c>
    </row>
    <row r="4937" spans="1:4">
      <c r="A4937" s="597" t="s">
        <v>21536</v>
      </c>
      <c r="B4937" s="597" t="s">
        <v>18421</v>
      </c>
      <c r="C4937" s="597" t="s">
        <v>18436</v>
      </c>
      <c r="D4937" s="597" t="s">
        <v>3956</v>
      </c>
    </row>
    <row r="4938" spans="1:4">
      <c r="A4938" s="597" t="s">
        <v>21537</v>
      </c>
      <c r="B4938" s="597" t="s">
        <v>18421</v>
      </c>
      <c r="C4938" s="597" t="s">
        <v>17013</v>
      </c>
      <c r="D4938" s="597" t="s">
        <v>3212</v>
      </c>
    </row>
    <row r="4939" spans="1:4">
      <c r="A4939" s="597" t="s">
        <v>1733</v>
      </c>
      <c r="B4939" s="597" t="s">
        <v>18421</v>
      </c>
      <c r="C4939" s="597" t="s">
        <v>18436</v>
      </c>
      <c r="D4939" s="597" t="s">
        <v>14531</v>
      </c>
    </row>
    <row r="4940" spans="1:4">
      <c r="A4940" s="597" t="s">
        <v>21538</v>
      </c>
      <c r="B4940" s="597" t="s">
        <v>18421</v>
      </c>
      <c r="C4940" s="597" t="s">
        <v>18436</v>
      </c>
      <c r="D4940" s="597" t="s">
        <v>3956</v>
      </c>
    </row>
    <row r="4941" spans="1:4">
      <c r="A4941" s="597" t="s">
        <v>14785</v>
      </c>
      <c r="B4941" s="597" t="s">
        <v>18421</v>
      </c>
      <c r="C4941" s="597" t="s">
        <v>9767</v>
      </c>
      <c r="D4941" s="597" t="s">
        <v>13297</v>
      </c>
    </row>
    <row r="4942" spans="1:4">
      <c r="A4942" s="597" t="s">
        <v>21539</v>
      </c>
      <c r="B4942" s="597" t="s">
        <v>18421</v>
      </c>
      <c r="C4942" s="597" t="s">
        <v>16294</v>
      </c>
      <c r="D4942" s="597" t="s">
        <v>6382</v>
      </c>
    </row>
    <row r="4943" spans="1:4">
      <c r="A4943" s="597" t="s">
        <v>21540</v>
      </c>
      <c r="B4943" s="597" t="s">
        <v>18421</v>
      </c>
      <c r="C4943" s="597" t="s">
        <v>18330</v>
      </c>
      <c r="D4943" s="597" t="s">
        <v>18450</v>
      </c>
    </row>
    <row r="4944" spans="1:4">
      <c r="A4944" s="597" t="s">
        <v>21542</v>
      </c>
      <c r="B4944" s="597" t="s">
        <v>18421</v>
      </c>
      <c r="C4944" s="597" t="s">
        <v>16294</v>
      </c>
      <c r="D4944" s="597" t="s">
        <v>18433</v>
      </c>
    </row>
    <row r="4945" spans="1:4">
      <c r="A4945" s="597" t="s">
        <v>21543</v>
      </c>
      <c r="B4945" s="597" t="s">
        <v>18421</v>
      </c>
      <c r="C4945" s="597" t="s">
        <v>16294</v>
      </c>
      <c r="D4945" s="597" t="s">
        <v>13945</v>
      </c>
    </row>
    <row r="4946" spans="1:4">
      <c r="A4946" s="597" t="s">
        <v>21544</v>
      </c>
      <c r="B4946" s="597" t="s">
        <v>18421</v>
      </c>
      <c r="C4946" s="597" t="s">
        <v>18436</v>
      </c>
      <c r="D4946" s="597" t="s">
        <v>10414</v>
      </c>
    </row>
    <row r="4947" spans="1:4">
      <c r="A4947" s="597" t="s">
        <v>21545</v>
      </c>
      <c r="B4947" s="597" t="s">
        <v>18421</v>
      </c>
      <c r="C4947" s="597" t="s">
        <v>18436</v>
      </c>
      <c r="D4947" s="597" t="s">
        <v>18462</v>
      </c>
    </row>
    <row r="4948" spans="1:4">
      <c r="A4948" s="597" t="s">
        <v>21546</v>
      </c>
      <c r="B4948" s="597" t="s">
        <v>18421</v>
      </c>
      <c r="C4948" s="597" t="s">
        <v>16294</v>
      </c>
      <c r="D4948" s="597" t="s">
        <v>18433</v>
      </c>
    </row>
    <row r="4949" spans="1:4">
      <c r="A4949" s="597" t="s">
        <v>21541</v>
      </c>
      <c r="B4949" s="597" t="s">
        <v>18421</v>
      </c>
      <c r="C4949" s="597" t="s">
        <v>9767</v>
      </c>
      <c r="D4949" s="597" t="s">
        <v>15267</v>
      </c>
    </row>
    <row r="4950" spans="1:4">
      <c r="A4950" s="597" t="s">
        <v>11324</v>
      </c>
      <c r="B4950" s="597" t="s">
        <v>18421</v>
      </c>
      <c r="C4950" s="597" t="s">
        <v>16294</v>
      </c>
      <c r="D4950" s="597" t="s">
        <v>18433</v>
      </c>
    </row>
    <row r="4951" spans="1:4">
      <c r="A4951" s="597" t="s">
        <v>21547</v>
      </c>
      <c r="B4951" s="597" t="s">
        <v>18421</v>
      </c>
      <c r="C4951" s="597" t="s">
        <v>16294</v>
      </c>
      <c r="D4951" s="597" t="s">
        <v>10414</v>
      </c>
    </row>
    <row r="4952" spans="1:4">
      <c r="A4952" s="597" t="s">
        <v>16824</v>
      </c>
      <c r="B4952" s="597" t="s">
        <v>18421</v>
      </c>
      <c r="C4952" s="597" t="s">
        <v>16294</v>
      </c>
      <c r="D4952" s="597" t="s">
        <v>10414</v>
      </c>
    </row>
    <row r="4953" spans="1:4">
      <c r="A4953" s="597" t="s">
        <v>19734</v>
      </c>
      <c r="B4953" s="597" t="s">
        <v>18421</v>
      </c>
      <c r="C4953" s="597" t="s">
        <v>16294</v>
      </c>
      <c r="D4953" s="597" t="s">
        <v>4498</v>
      </c>
    </row>
    <row r="4954" spans="1:4">
      <c r="A4954" s="597" t="s">
        <v>21548</v>
      </c>
      <c r="B4954" s="597" t="s">
        <v>18421</v>
      </c>
      <c r="C4954" s="597" t="s">
        <v>9767</v>
      </c>
      <c r="D4954" s="597" t="s">
        <v>12866</v>
      </c>
    </row>
    <row r="4955" spans="1:4">
      <c r="A4955" s="597" t="s">
        <v>21549</v>
      </c>
      <c r="B4955" s="597" t="s">
        <v>18421</v>
      </c>
      <c r="C4955" s="597" t="s">
        <v>16294</v>
      </c>
      <c r="D4955" s="597" t="s">
        <v>4498</v>
      </c>
    </row>
    <row r="4956" spans="1:4">
      <c r="A4956" s="597" t="s">
        <v>21550</v>
      </c>
      <c r="B4956" s="597" t="s">
        <v>18421</v>
      </c>
      <c r="C4956" s="597" t="s">
        <v>16294</v>
      </c>
      <c r="D4956" s="597" t="s">
        <v>18433</v>
      </c>
    </row>
    <row r="4957" spans="1:4">
      <c r="A4957" s="597" t="s">
        <v>21551</v>
      </c>
      <c r="B4957" s="597" t="s">
        <v>18421</v>
      </c>
      <c r="C4957" s="597" t="s">
        <v>16294</v>
      </c>
      <c r="D4957" s="597" t="s">
        <v>6387</v>
      </c>
    </row>
    <row r="4958" spans="1:4">
      <c r="A4958" s="597" t="s">
        <v>21552</v>
      </c>
      <c r="B4958" s="597" t="s">
        <v>18421</v>
      </c>
      <c r="C4958" s="597" t="s">
        <v>3994</v>
      </c>
      <c r="D4958" s="597" t="s">
        <v>16342</v>
      </c>
    </row>
    <row r="4959" spans="1:4">
      <c r="A4959" s="597" t="s">
        <v>9301</v>
      </c>
      <c r="B4959" s="597" t="s">
        <v>18421</v>
      </c>
      <c r="C4959" s="597" t="s">
        <v>9767</v>
      </c>
      <c r="D4959" s="597" t="s">
        <v>15267</v>
      </c>
    </row>
    <row r="4960" spans="1:4">
      <c r="A4960" s="597" t="s">
        <v>16130</v>
      </c>
      <c r="B4960" s="597" t="s">
        <v>18421</v>
      </c>
      <c r="C4960" s="597" t="s">
        <v>16294</v>
      </c>
      <c r="D4960" s="597" t="s">
        <v>13132</v>
      </c>
    </row>
    <row r="4961" spans="1:4">
      <c r="A4961" s="597" t="s">
        <v>21553</v>
      </c>
      <c r="B4961" s="597" t="s">
        <v>18421</v>
      </c>
      <c r="C4961" s="597" t="s">
        <v>18082</v>
      </c>
      <c r="D4961" s="597" t="s">
        <v>10414</v>
      </c>
    </row>
    <row r="4962" spans="1:4">
      <c r="A4962" s="597" t="s">
        <v>15643</v>
      </c>
      <c r="B4962" s="597" t="s">
        <v>18421</v>
      </c>
      <c r="C4962" s="597" t="s">
        <v>16294</v>
      </c>
      <c r="D4962" s="597" t="s">
        <v>10414</v>
      </c>
    </row>
    <row r="4963" spans="1:4">
      <c r="A4963" s="597" t="s">
        <v>21554</v>
      </c>
      <c r="B4963" s="597" t="s">
        <v>18421</v>
      </c>
      <c r="C4963" s="597" t="s">
        <v>8086</v>
      </c>
      <c r="D4963" s="597" t="s">
        <v>18535</v>
      </c>
    </row>
    <row r="4964" spans="1:4">
      <c r="A4964" s="597" t="s">
        <v>13939</v>
      </c>
      <c r="B4964" s="597" t="s">
        <v>18421</v>
      </c>
      <c r="C4964" s="597" t="s">
        <v>16294</v>
      </c>
      <c r="D4964" s="597" t="s">
        <v>18433</v>
      </c>
    </row>
    <row r="4965" spans="1:4">
      <c r="A4965" s="597" t="s">
        <v>17869</v>
      </c>
      <c r="B4965" s="597" t="s">
        <v>18421</v>
      </c>
      <c r="C4965" s="597" t="s">
        <v>9767</v>
      </c>
      <c r="D4965" s="597" t="s">
        <v>12866</v>
      </c>
    </row>
    <row r="4966" spans="1:4">
      <c r="A4966" s="597" t="s">
        <v>5673</v>
      </c>
      <c r="B4966" s="597" t="s">
        <v>18421</v>
      </c>
      <c r="C4966" s="597" t="s">
        <v>8754</v>
      </c>
      <c r="D4966" s="597" t="s">
        <v>14207</v>
      </c>
    </row>
    <row r="4967" spans="1:4">
      <c r="A4967" s="597" t="s">
        <v>1127</v>
      </c>
      <c r="B4967" s="597" t="s">
        <v>18421</v>
      </c>
      <c r="C4967" s="597" t="s">
        <v>18436</v>
      </c>
      <c r="D4967" s="597" t="s">
        <v>7703</v>
      </c>
    </row>
    <row r="4968" spans="1:4">
      <c r="A4968" s="597" t="s">
        <v>21555</v>
      </c>
      <c r="B4968" s="597" t="s">
        <v>18421</v>
      </c>
      <c r="C4968" s="597" t="s">
        <v>18436</v>
      </c>
      <c r="D4968" s="597" t="s">
        <v>14531</v>
      </c>
    </row>
    <row r="4969" spans="1:4">
      <c r="A4969" s="597" t="s">
        <v>21556</v>
      </c>
      <c r="B4969" s="597" t="s">
        <v>18421</v>
      </c>
      <c r="C4969" s="597" t="s">
        <v>16294</v>
      </c>
      <c r="D4969" s="597" t="s">
        <v>4702</v>
      </c>
    </row>
    <row r="4970" spans="1:4">
      <c r="A4970" s="597" t="s">
        <v>21557</v>
      </c>
      <c r="B4970" s="597" t="s">
        <v>18421</v>
      </c>
      <c r="C4970" s="597" t="s">
        <v>16294</v>
      </c>
      <c r="D4970" s="597" t="s">
        <v>13132</v>
      </c>
    </row>
    <row r="4971" spans="1:4">
      <c r="A4971" s="597" t="s">
        <v>6052</v>
      </c>
      <c r="B4971" s="597" t="s">
        <v>18421</v>
      </c>
      <c r="C4971" s="597" t="s">
        <v>18330</v>
      </c>
      <c r="D4971" s="597" t="s">
        <v>2104</v>
      </c>
    </row>
    <row r="4972" spans="1:4">
      <c r="A4972" s="597" t="s">
        <v>21558</v>
      </c>
      <c r="B4972" s="597" t="s">
        <v>18421</v>
      </c>
      <c r="C4972" s="597" t="s">
        <v>16294</v>
      </c>
      <c r="D4972" s="597" t="s">
        <v>13132</v>
      </c>
    </row>
    <row r="4973" spans="1:4">
      <c r="A4973" s="597" t="s">
        <v>21559</v>
      </c>
      <c r="B4973" s="597" t="s">
        <v>18421</v>
      </c>
      <c r="C4973" s="597" t="s">
        <v>16294</v>
      </c>
      <c r="D4973" s="597" t="s">
        <v>10414</v>
      </c>
    </row>
    <row r="4974" spans="1:4">
      <c r="A4974" s="597" t="s">
        <v>21560</v>
      </c>
      <c r="B4974" s="597" t="s">
        <v>18421</v>
      </c>
      <c r="C4974" s="597" t="s">
        <v>9767</v>
      </c>
      <c r="D4974" s="597" t="s">
        <v>13297</v>
      </c>
    </row>
    <row r="4975" spans="1:4">
      <c r="A4975" s="597" t="s">
        <v>17781</v>
      </c>
      <c r="B4975" s="597" t="s">
        <v>18421</v>
      </c>
      <c r="C4975" s="597" t="s">
        <v>16294</v>
      </c>
      <c r="D4975" s="597" t="s">
        <v>4498</v>
      </c>
    </row>
    <row r="4976" spans="1:4">
      <c r="A4976" s="597" t="s">
        <v>21561</v>
      </c>
      <c r="B4976" s="597" t="s">
        <v>18421</v>
      </c>
      <c r="C4976" s="597" t="s">
        <v>16294</v>
      </c>
      <c r="D4976" s="597" t="s">
        <v>10414</v>
      </c>
    </row>
    <row r="4977" spans="1:4">
      <c r="A4977" s="597" t="s">
        <v>18975</v>
      </c>
      <c r="B4977" s="597" t="s">
        <v>18421</v>
      </c>
      <c r="C4977" s="597" t="s">
        <v>18436</v>
      </c>
      <c r="D4977" s="597" t="s">
        <v>1433</v>
      </c>
    </row>
    <row r="4978" spans="1:4">
      <c r="A4978" s="597" t="s">
        <v>21562</v>
      </c>
      <c r="B4978" s="597" t="s">
        <v>18421</v>
      </c>
      <c r="C4978" s="597" t="s">
        <v>8086</v>
      </c>
      <c r="D4978" s="597" t="s">
        <v>18466</v>
      </c>
    </row>
    <row r="4979" spans="1:4">
      <c r="A4979" s="597" t="s">
        <v>9835</v>
      </c>
      <c r="B4979" s="597" t="s">
        <v>18421</v>
      </c>
      <c r="C4979" s="597" t="s">
        <v>18436</v>
      </c>
      <c r="D4979" s="597" t="s">
        <v>7708</v>
      </c>
    </row>
    <row r="4980" spans="1:4">
      <c r="A4980" s="597" t="s">
        <v>21563</v>
      </c>
      <c r="B4980" s="597" t="s">
        <v>18421</v>
      </c>
      <c r="C4980" s="597" t="s">
        <v>18426</v>
      </c>
      <c r="D4980" s="597" t="s">
        <v>16434</v>
      </c>
    </row>
    <row r="4981" spans="1:4">
      <c r="A4981" s="597" t="s">
        <v>21564</v>
      </c>
      <c r="B4981" s="597" t="s">
        <v>18421</v>
      </c>
      <c r="C4981" s="597" t="s">
        <v>16294</v>
      </c>
      <c r="D4981" s="597" t="s">
        <v>13132</v>
      </c>
    </row>
    <row r="4982" spans="1:4">
      <c r="A4982" s="597" t="s">
        <v>21565</v>
      </c>
      <c r="B4982" s="597" t="s">
        <v>18421</v>
      </c>
      <c r="C4982" s="597" t="s">
        <v>16294</v>
      </c>
      <c r="D4982" s="597" t="s">
        <v>4498</v>
      </c>
    </row>
    <row r="4983" spans="1:4">
      <c r="A4983" s="597" t="s">
        <v>2372</v>
      </c>
      <c r="B4983" s="597" t="s">
        <v>18421</v>
      </c>
      <c r="C4983" s="597" t="s">
        <v>16294</v>
      </c>
      <c r="D4983" s="597" t="s">
        <v>18433</v>
      </c>
    </row>
    <row r="4984" spans="1:4">
      <c r="A4984" s="597" t="s">
        <v>21566</v>
      </c>
      <c r="B4984" s="597" t="s">
        <v>18421</v>
      </c>
      <c r="C4984" s="597" t="s">
        <v>16294</v>
      </c>
      <c r="D4984" s="597" t="s">
        <v>18433</v>
      </c>
    </row>
    <row r="4985" spans="1:4">
      <c r="A4985" s="597" t="s">
        <v>21567</v>
      </c>
      <c r="B4985" s="597" t="s">
        <v>18421</v>
      </c>
      <c r="C4985" s="597" t="s">
        <v>18330</v>
      </c>
      <c r="D4985" s="597" t="s">
        <v>2104</v>
      </c>
    </row>
    <row r="4986" spans="1:4">
      <c r="A4986" s="597" t="s">
        <v>21568</v>
      </c>
      <c r="B4986" s="597" t="s">
        <v>18421</v>
      </c>
      <c r="C4986" s="597" t="s">
        <v>18330</v>
      </c>
      <c r="D4986" s="597" t="s">
        <v>10414</v>
      </c>
    </row>
    <row r="4987" spans="1:4">
      <c r="A4987" s="597" t="s">
        <v>21569</v>
      </c>
      <c r="B4987" s="597" t="s">
        <v>18421</v>
      </c>
      <c r="C4987" s="597" t="s">
        <v>18436</v>
      </c>
      <c r="D4987" s="597" t="s">
        <v>18725</v>
      </c>
    </row>
    <row r="4988" spans="1:4">
      <c r="A4988" s="597" t="s">
        <v>21570</v>
      </c>
      <c r="B4988" s="597" t="s">
        <v>18421</v>
      </c>
      <c r="C4988" s="597" t="s">
        <v>18330</v>
      </c>
      <c r="D4988" s="597" t="s">
        <v>18450</v>
      </c>
    </row>
    <row r="4989" spans="1:4">
      <c r="A4989" s="597" t="s">
        <v>20116</v>
      </c>
      <c r="B4989" s="597" t="s">
        <v>18421</v>
      </c>
      <c r="C4989" s="597" t="s">
        <v>16294</v>
      </c>
      <c r="D4989" s="597" t="s">
        <v>10414</v>
      </c>
    </row>
    <row r="4990" spans="1:4">
      <c r="A4990" s="597" t="s">
        <v>21571</v>
      </c>
      <c r="B4990" s="597" t="s">
        <v>18421</v>
      </c>
      <c r="C4990" s="597" t="s">
        <v>16294</v>
      </c>
      <c r="D4990" s="597" t="s">
        <v>4498</v>
      </c>
    </row>
    <row r="4991" spans="1:4">
      <c r="A4991" s="597" t="s">
        <v>21572</v>
      </c>
      <c r="B4991" s="597" t="s">
        <v>18421</v>
      </c>
      <c r="C4991" s="597" t="s">
        <v>16294</v>
      </c>
      <c r="D4991" s="597" t="s">
        <v>6387</v>
      </c>
    </row>
    <row r="4992" spans="1:4">
      <c r="A4992" s="597" t="s">
        <v>5661</v>
      </c>
      <c r="B4992" s="597" t="s">
        <v>18421</v>
      </c>
      <c r="C4992" s="597" t="s">
        <v>16294</v>
      </c>
      <c r="D4992" s="597" t="s">
        <v>13132</v>
      </c>
    </row>
    <row r="4993" spans="1:4">
      <c r="A4993" s="597" t="s">
        <v>3077</v>
      </c>
      <c r="B4993" s="597" t="s">
        <v>18421</v>
      </c>
      <c r="C4993" s="597" t="s">
        <v>16294</v>
      </c>
      <c r="D4993" s="597" t="s">
        <v>14674</v>
      </c>
    </row>
    <row r="4994" spans="1:4">
      <c r="A4994" s="597" t="s">
        <v>21573</v>
      </c>
      <c r="B4994" s="597" t="s">
        <v>18421</v>
      </c>
      <c r="C4994" s="597" t="s">
        <v>3994</v>
      </c>
      <c r="D4994" s="597" t="s">
        <v>16342</v>
      </c>
    </row>
    <row r="4995" spans="1:4">
      <c r="A4995" s="597" t="s">
        <v>12914</v>
      </c>
      <c r="B4995" s="597" t="s">
        <v>18421</v>
      </c>
      <c r="C4995" s="597" t="s">
        <v>16294</v>
      </c>
      <c r="D4995" s="597" t="s">
        <v>18433</v>
      </c>
    </row>
    <row r="4996" spans="1:4">
      <c r="A4996" s="597" t="s">
        <v>8055</v>
      </c>
      <c r="B4996" s="597" t="s">
        <v>18421</v>
      </c>
      <c r="C4996" s="597" t="s">
        <v>18436</v>
      </c>
      <c r="D4996" s="597" t="s">
        <v>14531</v>
      </c>
    </row>
    <row r="4997" spans="1:4">
      <c r="A4997" s="597" t="s">
        <v>1428</v>
      </c>
      <c r="B4997" s="597" t="s">
        <v>18421</v>
      </c>
      <c r="C4997" s="597" t="s">
        <v>3994</v>
      </c>
      <c r="D4997" s="597" t="s">
        <v>16342</v>
      </c>
    </row>
    <row r="4998" spans="1:4">
      <c r="A4998" s="597" t="s">
        <v>21574</v>
      </c>
      <c r="B4998" s="597" t="s">
        <v>18421</v>
      </c>
      <c r="C4998" s="597" t="s">
        <v>18330</v>
      </c>
      <c r="D4998" s="597" t="s">
        <v>18450</v>
      </c>
    </row>
    <row r="4999" spans="1:4">
      <c r="A4999" s="597" t="s">
        <v>21575</v>
      </c>
      <c r="B4999" s="597" t="s">
        <v>18421</v>
      </c>
      <c r="C4999" s="597" t="s">
        <v>18330</v>
      </c>
      <c r="D4999" s="597" t="s">
        <v>2104</v>
      </c>
    </row>
    <row r="5000" spans="1:4">
      <c r="A5000" s="597" t="s">
        <v>21576</v>
      </c>
      <c r="B5000" s="597" t="s">
        <v>18421</v>
      </c>
      <c r="C5000" s="597" t="s">
        <v>3994</v>
      </c>
      <c r="D5000" s="597" t="s">
        <v>16342</v>
      </c>
    </row>
    <row r="5001" spans="1:4">
      <c r="A5001" s="597" t="s">
        <v>21577</v>
      </c>
      <c r="B5001" s="597" t="s">
        <v>18421</v>
      </c>
      <c r="C5001" s="597" t="s">
        <v>17013</v>
      </c>
      <c r="D5001" s="597" t="s">
        <v>1450</v>
      </c>
    </row>
    <row r="5002" spans="1:4">
      <c r="A5002" s="597" t="s">
        <v>21578</v>
      </c>
      <c r="B5002" s="597" t="s">
        <v>18421</v>
      </c>
      <c r="C5002" s="597" t="s">
        <v>9767</v>
      </c>
      <c r="D5002" s="597" t="s">
        <v>13297</v>
      </c>
    </row>
    <row r="5003" spans="1:4">
      <c r="A5003" s="597" t="s">
        <v>21580</v>
      </c>
      <c r="B5003" s="597" t="s">
        <v>18421</v>
      </c>
      <c r="C5003" s="597" t="s">
        <v>16294</v>
      </c>
      <c r="D5003" s="597" t="s">
        <v>13132</v>
      </c>
    </row>
    <row r="5004" spans="1:4">
      <c r="A5004" s="597" t="s">
        <v>21581</v>
      </c>
      <c r="B5004" s="597" t="s">
        <v>18421</v>
      </c>
      <c r="C5004" s="597" t="s">
        <v>16294</v>
      </c>
      <c r="D5004" s="597" t="s">
        <v>18433</v>
      </c>
    </row>
    <row r="5005" spans="1:4">
      <c r="A5005" s="597" t="s">
        <v>21582</v>
      </c>
      <c r="B5005" s="597" t="s">
        <v>18421</v>
      </c>
      <c r="C5005" s="597" t="s">
        <v>16294</v>
      </c>
      <c r="D5005" s="597" t="s">
        <v>10414</v>
      </c>
    </row>
    <row r="5006" spans="1:4">
      <c r="A5006" s="597" t="s">
        <v>11962</v>
      </c>
      <c r="B5006" s="597" t="s">
        <v>18421</v>
      </c>
      <c r="C5006" s="597" t="s">
        <v>16294</v>
      </c>
      <c r="D5006" s="597" t="s">
        <v>13132</v>
      </c>
    </row>
    <row r="5007" spans="1:4">
      <c r="A5007" s="597" t="s">
        <v>7776</v>
      </c>
      <c r="B5007" s="597" t="s">
        <v>18421</v>
      </c>
      <c r="C5007" s="597" t="s">
        <v>18423</v>
      </c>
      <c r="D5007" s="597" t="s">
        <v>18136</v>
      </c>
    </row>
    <row r="5008" spans="1:4">
      <c r="A5008" s="597" t="s">
        <v>21583</v>
      </c>
      <c r="B5008" s="597" t="s">
        <v>18421</v>
      </c>
      <c r="C5008" s="597" t="s">
        <v>16294</v>
      </c>
      <c r="D5008" s="597" t="s">
        <v>10414</v>
      </c>
    </row>
    <row r="5009" spans="1:4">
      <c r="A5009" s="597" t="s">
        <v>21584</v>
      </c>
      <c r="B5009" s="597" t="s">
        <v>18421</v>
      </c>
      <c r="C5009" s="597" t="s">
        <v>18330</v>
      </c>
      <c r="D5009" s="597" t="s">
        <v>17557</v>
      </c>
    </row>
    <row r="5010" spans="1:4">
      <c r="A5010" s="597" t="s">
        <v>13037</v>
      </c>
      <c r="B5010" s="597" t="s">
        <v>18421</v>
      </c>
      <c r="C5010" s="597" t="s">
        <v>18330</v>
      </c>
      <c r="D5010" s="597" t="s">
        <v>17557</v>
      </c>
    </row>
    <row r="5011" spans="1:4">
      <c r="A5011" s="597" t="s">
        <v>21585</v>
      </c>
      <c r="B5011" s="597" t="s">
        <v>18421</v>
      </c>
      <c r="C5011" s="597" t="s">
        <v>16294</v>
      </c>
      <c r="D5011" s="597" t="s">
        <v>18433</v>
      </c>
    </row>
    <row r="5012" spans="1:4">
      <c r="A5012" s="597" t="s">
        <v>21586</v>
      </c>
      <c r="B5012" s="597" t="s">
        <v>18421</v>
      </c>
      <c r="C5012" s="597" t="s">
        <v>9767</v>
      </c>
      <c r="D5012" s="597" t="s">
        <v>10414</v>
      </c>
    </row>
    <row r="5013" spans="1:4">
      <c r="A5013" s="597" t="s">
        <v>16895</v>
      </c>
      <c r="B5013" s="597" t="s">
        <v>18421</v>
      </c>
      <c r="C5013" s="597" t="s">
        <v>16294</v>
      </c>
      <c r="D5013" s="597" t="s">
        <v>13132</v>
      </c>
    </row>
    <row r="5014" spans="1:4">
      <c r="A5014" s="597" t="s">
        <v>21587</v>
      </c>
      <c r="B5014" s="597" t="s">
        <v>18421</v>
      </c>
      <c r="C5014" s="597" t="s">
        <v>16294</v>
      </c>
      <c r="D5014" s="597" t="s">
        <v>4498</v>
      </c>
    </row>
    <row r="5015" spans="1:4">
      <c r="A5015" s="597" t="s">
        <v>21588</v>
      </c>
      <c r="B5015" s="597" t="s">
        <v>18421</v>
      </c>
      <c r="C5015" s="597" t="s">
        <v>18426</v>
      </c>
      <c r="D5015" s="597" t="s">
        <v>12763</v>
      </c>
    </row>
    <row r="5016" spans="1:4">
      <c r="A5016" s="597" t="s">
        <v>21589</v>
      </c>
      <c r="B5016" s="597" t="s">
        <v>18421</v>
      </c>
      <c r="C5016" s="597" t="s">
        <v>16294</v>
      </c>
      <c r="D5016" s="597" t="s">
        <v>18433</v>
      </c>
    </row>
    <row r="5017" spans="1:4">
      <c r="A5017" s="597" t="s">
        <v>21590</v>
      </c>
      <c r="B5017" s="597" t="s">
        <v>18421</v>
      </c>
      <c r="C5017" s="597" t="s">
        <v>18436</v>
      </c>
      <c r="D5017" s="597" t="s">
        <v>18462</v>
      </c>
    </row>
    <row r="5018" spans="1:4">
      <c r="A5018" s="597" t="s">
        <v>18889</v>
      </c>
      <c r="B5018" s="597" t="s">
        <v>18421</v>
      </c>
      <c r="C5018" s="597" t="s">
        <v>16294</v>
      </c>
      <c r="D5018" s="597" t="s">
        <v>13132</v>
      </c>
    </row>
    <row r="5019" spans="1:4">
      <c r="A5019" s="597" t="s">
        <v>21591</v>
      </c>
      <c r="B5019" s="597" t="s">
        <v>18421</v>
      </c>
      <c r="C5019" s="597" t="s">
        <v>18436</v>
      </c>
      <c r="D5019" s="597" t="s">
        <v>3956</v>
      </c>
    </row>
    <row r="5020" spans="1:4">
      <c r="A5020" s="597" t="s">
        <v>21592</v>
      </c>
      <c r="B5020" s="597" t="s">
        <v>18421</v>
      </c>
      <c r="C5020" s="597" t="s">
        <v>16294</v>
      </c>
      <c r="D5020" s="597" t="s">
        <v>13132</v>
      </c>
    </row>
    <row r="5021" spans="1:4">
      <c r="A5021" s="597" t="s">
        <v>3777</v>
      </c>
      <c r="B5021" s="597" t="s">
        <v>18421</v>
      </c>
      <c r="C5021" s="597" t="s">
        <v>16294</v>
      </c>
      <c r="D5021" s="597" t="s">
        <v>18433</v>
      </c>
    </row>
    <row r="5022" spans="1:4">
      <c r="A5022" s="597" t="s">
        <v>21593</v>
      </c>
      <c r="B5022" s="597" t="s">
        <v>18421</v>
      </c>
      <c r="C5022" s="597" t="s">
        <v>18436</v>
      </c>
      <c r="D5022" s="597" t="s">
        <v>7703</v>
      </c>
    </row>
    <row r="5023" spans="1:4">
      <c r="A5023" s="597" t="s">
        <v>4984</v>
      </c>
      <c r="B5023" s="597" t="s">
        <v>18421</v>
      </c>
      <c r="C5023" s="597" t="s">
        <v>3994</v>
      </c>
      <c r="D5023" s="597" t="s">
        <v>16342</v>
      </c>
    </row>
    <row r="5024" spans="1:4">
      <c r="A5024" s="597" t="s">
        <v>21594</v>
      </c>
      <c r="B5024" s="597" t="s">
        <v>18421</v>
      </c>
      <c r="C5024" s="597" t="s">
        <v>16294</v>
      </c>
      <c r="D5024" s="597" t="s">
        <v>6387</v>
      </c>
    </row>
    <row r="5025" spans="1:4">
      <c r="A5025" s="597" t="s">
        <v>21595</v>
      </c>
      <c r="B5025" s="597" t="s">
        <v>18421</v>
      </c>
      <c r="C5025" s="597" t="s">
        <v>16294</v>
      </c>
      <c r="D5025" s="597" t="s">
        <v>18433</v>
      </c>
    </row>
    <row r="5026" spans="1:4">
      <c r="A5026" s="597" t="s">
        <v>13386</v>
      </c>
      <c r="B5026" s="597" t="s">
        <v>18421</v>
      </c>
      <c r="C5026" s="597" t="s">
        <v>16294</v>
      </c>
      <c r="D5026" s="597" t="s">
        <v>18433</v>
      </c>
    </row>
    <row r="5027" spans="1:4">
      <c r="A5027" s="597" t="s">
        <v>20572</v>
      </c>
      <c r="B5027" s="597" t="s">
        <v>18421</v>
      </c>
      <c r="C5027" s="597" t="s">
        <v>16294</v>
      </c>
      <c r="D5027" s="597" t="s">
        <v>4498</v>
      </c>
    </row>
    <row r="5028" spans="1:4">
      <c r="A5028" s="597" t="s">
        <v>21596</v>
      </c>
      <c r="B5028" s="597" t="s">
        <v>18421</v>
      </c>
      <c r="C5028" s="597" t="s">
        <v>16294</v>
      </c>
      <c r="D5028" s="597" t="s">
        <v>13132</v>
      </c>
    </row>
    <row r="5029" spans="1:4">
      <c r="A5029" s="597" t="s">
        <v>21597</v>
      </c>
      <c r="B5029" s="597" t="s">
        <v>18421</v>
      </c>
      <c r="C5029" s="597" t="s">
        <v>18426</v>
      </c>
      <c r="D5029" s="597" t="s">
        <v>12763</v>
      </c>
    </row>
    <row r="5030" spans="1:4">
      <c r="A5030" s="597" t="s">
        <v>14915</v>
      </c>
      <c r="B5030" s="597" t="s">
        <v>18421</v>
      </c>
      <c r="C5030" s="597" t="s">
        <v>9767</v>
      </c>
      <c r="D5030" s="597" t="s">
        <v>15267</v>
      </c>
    </row>
    <row r="5031" spans="1:4">
      <c r="A5031" s="597" t="s">
        <v>11924</v>
      </c>
      <c r="B5031" s="597" t="s">
        <v>18421</v>
      </c>
      <c r="C5031" s="597" t="s">
        <v>9767</v>
      </c>
      <c r="D5031" s="597" t="s">
        <v>10414</v>
      </c>
    </row>
    <row r="5032" spans="1:4">
      <c r="A5032" s="597" t="s">
        <v>21598</v>
      </c>
      <c r="B5032" s="597" t="s">
        <v>18421</v>
      </c>
      <c r="C5032" s="597" t="s">
        <v>18330</v>
      </c>
      <c r="D5032" s="597" t="s">
        <v>10414</v>
      </c>
    </row>
    <row r="5033" spans="1:4">
      <c r="A5033" s="597" t="s">
        <v>20300</v>
      </c>
      <c r="B5033" s="597" t="s">
        <v>18421</v>
      </c>
      <c r="C5033" s="597" t="s">
        <v>18436</v>
      </c>
      <c r="D5033" s="597" t="s">
        <v>7708</v>
      </c>
    </row>
    <row r="5034" spans="1:4">
      <c r="A5034" s="597" t="s">
        <v>21599</v>
      </c>
      <c r="B5034" s="597" t="s">
        <v>18421</v>
      </c>
      <c r="C5034" s="597" t="s">
        <v>3994</v>
      </c>
      <c r="D5034" s="597" t="s">
        <v>16342</v>
      </c>
    </row>
    <row r="5035" spans="1:4">
      <c r="A5035" s="597" t="s">
        <v>21600</v>
      </c>
      <c r="B5035" s="597" t="s">
        <v>18421</v>
      </c>
      <c r="C5035" s="597" t="s">
        <v>16294</v>
      </c>
      <c r="D5035" s="597" t="s">
        <v>4498</v>
      </c>
    </row>
    <row r="5036" spans="1:4">
      <c r="A5036" s="597" t="s">
        <v>7575</v>
      </c>
      <c r="B5036" s="597" t="s">
        <v>18421</v>
      </c>
      <c r="C5036" s="597" t="s">
        <v>12016</v>
      </c>
      <c r="D5036" s="597" t="s">
        <v>10414</v>
      </c>
    </row>
    <row r="5037" spans="1:4">
      <c r="A5037" s="597" t="s">
        <v>5474</v>
      </c>
      <c r="B5037" s="597" t="s">
        <v>18421</v>
      </c>
      <c r="C5037" s="597" t="s">
        <v>16294</v>
      </c>
      <c r="D5037" s="597" t="s">
        <v>10414</v>
      </c>
    </row>
    <row r="5038" spans="1:4">
      <c r="A5038" s="597" t="s">
        <v>19106</v>
      </c>
      <c r="B5038" s="597" t="s">
        <v>18421</v>
      </c>
      <c r="C5038" s="597" t="s">
        <v>9767</v>
      </c>
      <c r="D5038" s="597" t="s">
        <v>12866</v>
      </c>
    </row>
    <row r="5039" spans="1:4">
      <c r="A5039" s="597" t="s">
        <v>3298</v>
      </c>
      <c r="B5039" s="597" t="s">
        <v>18421</v>
      </c>
      <c r="C5039" s="597" t="s">
        <v>16294</v>
      </c>
      <c r="D5039" s="597" t="s">
        <v>13132</v>
      </c>
    </row>
    <row r="5040" spans="1:4">
      <c r="A5040" s="597" t="s">
        <v>21601</v>
      </c>
      <c r="B5040" s="597" t="s">
        <v>18421</v>
      </c>
      <c r="C5040" s="597" t="s">
        <v>18436</v>
      </c>
      <c r="D5040" s="597" t="s">
        <v>3956</v>
      </c>
    </row>
    <row r="5041" spans="1:4">
      <c r="A5041" s="597" t="s">
        <v>21602</v>
      </c>
      <c r="B5041" s="597" t="s">
        <v>18421</v>
      </c>
      <c r="C5041" s="597" t="s">
        <v>16294</v>
      </c>
      <c r="D5041" s="597" t="s">
        <v>18433</v>
      </c>
    </row>
    <row r="5042" spans="1:4">
      <c r="A5042" s="597" t="s">
        <v>4747</v>
      </c>
      <c r="B5042" s="597" t="s">
        <v>18421</v>
      </c>
      <c r="C5042" s="597" t="s">
        <v>16294</v>
      </c>
      <c r="D5042" s="597" t="s">
        <v>4498</v>
      </c>
    </row>
    <row r="5043" spans="1:4">
      <c r="A5043" s="597" t="s">
        <v>11779</v>
      </c>
      <c r="B5043" s="597" t="s">
        <v>18421</v>
      </c>
      <c r="C5043" s="597" t="s">
        <v>16294</v>
      </c>
      <c r="D5043" s="597" t="s">
        <v>13132</v>
      </c>
    </row>
    <row r="5044" spans="1:4">
      <c r="A5044" s="597" t="s">
        <v>21603</v>
      </c>
      <c r="B5044" s="597" t="s">
        <v>18421</v>
      </c>
      <c r="C5044" s="597" t="s">
        <v>11794</v>
      </c>
      <c r="D5044" s="597" t="s">
        <v>11796</v>
      </c>
    </row>
    <row r="5045" spans="1:4">
      <c r="A5045" s="597" t="s">
        <v>21604</v>
      </c>
      <c r="B5045" s="597" t="s">
        <v>18421</v>
      </c>
      <c r="C5045" s="597" t="s">
        <v>9767</v>
      </c>
      <c r="D5045" s="597" t="s">
        <v>13297</v>
      </c>
    </row>
    <row r="5046" spans="1:4">
      <c r="A5046" s="597" t="s">
        <v>2679</v>
      </c>
      <c r="B5046" s="597" t="s">
        <v>18421</v>
      </c>
      <c r="C5046" s="597" t="s">
        <v>9767</v>
      </c>
      <c r="D5046" s="597" t="s">
        <v>10414</v>
      </c>
    </row>
    <row r="5047" spans="1:4">
      <c r="A5047" s="597" t="s">
        <v>21605</v>
      </c>
      <c r="B5047" s="597" t="s">
        <v>18421</v>
      </c>
      <c r="C5047" s="597" t="s">
        <v>18426</v>
      </c>
      <c r="D5047" s="597" t="s">
        <v>13526</v>
      </c>
    </row>
    <row r="5048" spans="1:4">
      <c r="A5048" s="597" t="s">
        <v>21606</v>
      </c>
      <c r="B5048" s="597" t="s">
        <v>18421</v>
      </c>
      <c r="C5048" s="597" t="s">
        <v>18426</v>
      </c>
      <c r="D5048" s="597" t="s">
        <v>10414</v>
      </c>
    </row>
    <row r="5049" spans="1:4">
      <c r="A5049" s="597" t="s">
        <v>21607</v>
      </c>
      <c r="B5049" s="597" t="s">
        <v>18421</v>
      </c>
      <c r="C5049" s="597" t="s">
        <v>3994</v>
      </c>
      <c r="D5049" s="597" t="s">
        <v>15858</v>
      </c>
    </row>
    <row r="5050" spans="1:4">
      <c r="A5050" s="597" t="s">
        <v>21608</v>
      </c>
      <c r="B5050" s="597" t="s">
        <v>18421</v>
      </c>
      <c r="C5050" s="597" t="s">
        <v>18423</v>
      </c>
      <c r="D5050" s="597" t="s">
        <v>9310</v>
      </c>
    </row>
    <row r="5051" spans="1:4">
      <c r="A5051" s="597" t="s">
        <v>21610</v>
      </c>
      <c r="B5051" s="597" t="s">
        <v>18421</v>
      </c>
      <c r="C5051" s="597" t="s">
        <v>18436</v>
      </c>
      <c r="D5051" s="597" t="s">
        <v>14531</v>
      </c>
    </row>
    <row r="5052" spans="1:4">
      <c r="A5052" s="597" t="s">
        <v>21003</v>
      </c>
      <c r="B5052" s="597" t="s">
        <v>18421</v>
      </c>
      <c r="C5052" s="597" t="s">
        <v>3994</v>
      </c>
      <c r="D5052" s="597" t="s">
        <v>16342</v>
      </c>
    </row>
    <row r="5053" spans="1:4">
      <c r="A5053" s="597" t="s">
        <v>21611</v>
      </c>
      <c r="B5053" s="597" t="s">
        <v>18421</v>
      </c>
      <c r="C5053" s="597" t="s">
        <v>9767</v>
      </c>
      <c r="D5053" s="597" t="s">
        <v>10414</v>
      </c>
    </row>
    <row r="5054" spans="1:4">
      <c r="A5054" s="597" t="s">
        <v>21612</v>
      </c>
      <c r="B5054" s="597" t="s">
        <v>18421</v>
      </c>
      <c r="C5054" s="597" t="s">
        <v>18436</v>
      </c>
      <c r="D5054" s="597" t="s">
        <v>7708</v>
      </c>
    </row>
    <row r="5055" spans="1:4">
      <c r="A5055" s="597" t="s">
        <v>8985</v>
      </c>
      <c r="B5055" s="597" t="s">
        <v>18421</v>
      </c>
      <c r="C5055" s="597" t="s">
        <v>16294</v>
      </c>
      <c r="D5055" s="597" t="s">
        <v>13132</v>
      </c>
    </row>
    <row r="5056" spans="1:4">
      <c r="A5056" s="597" t="s">
        <v>11312</v>
      </c>
      <c r="B5056" s="597" t="s">
        <v>18421</v>
      </c>
      <c r="C5056" s="597" t="s">
        <v>18426</v>
      </c>
      <c r="D5056" s="597" t="s">
        <v>12763</v>
      </c>
    </row>
    <row r="5057" spans="1:4">
      <c r="A5057" s="597" t="s">
        <v>21126</v>
      </c>
      <c r="B5057" s="597" t="s">
        <v>18421</v>
      </c>
      <c r="C5057" s="597" t="s">
        <v>16294</v>
      </c>
      <c r="D5057" s="597" t="s">
        <v>13132</v>
      </c>
    </row>
    <row r="5058" spans="1:4">
      <c r="A5058" s="597" t="s">
        <v>19834</v>
      </c>
      <c r="B5058" s="597" t="s">
        <v>18421</v>
      </c>
      <c r="C5058" s="597" t="s">
        <v>16294</v>
      </c>
      <c r="D5058" s="597" t="s">
        <v>18433</v>
      </c>
    </row>
    <row r="5059" spans="1:4">
      <c r="A5059" s="597" t="s">
        <v>21613</v>
      </c>
      <c r="B5059" s="597" t="s">
        <v>18421</v>
      </c>
      <c r="C5059" s="597" t="s">
        <v>18436</v>
      </c>
      <c r="D5059" s="597" t="s">
        <v>21614</v>
      </c>
    </row>
    <row r="5060" spans="1:4">
      <c r="A5060" s="597" t="s">
        <v>21615</v>
      </c>
      <c r="B5060" s="597" t="s">
        <v>18421</v>
      </c>
      <c r="C5060" s="597" t="s">
        <v>18423</v>
      </c>
      <c r="D5060" s="597" t="s">
        <v>18136</v>
      </c>
    </row>
    <row r="5061" spans="1:4">
      <c r="A5061" s="597" t="s">
        <v>19922</v>
      </c>
      <c r="B5061" s="597" t="s">
        <v>18421</v>
      </c>
      <c r="C5061" s="597" t="s">
        <v>18426</v>
      </c>
      <c r="D5061" s="597" t="s">
        <v>13526</v>
      </c>
    </row>
    <row r="5062" spans="1:4">
      <c r="A5062" s="597" t="s">
        <v>12761</v>
      </c>
      <c r="B5062" s="597" t="s">
        <v>18421</v>
      </c>
      <c r="C5062" s="597" t="s">
        <v>18330</v>
      </c>
      <c r="D5062" s="597" t="s">
        <v>17557</v>
      </c>
    </row>
    <row r="5063" spans="1:4">
      <c r="A5063" s="597" t="s">
        <v>21616</v>
      </c>
      <c r="B5063" s="597" t="s">
        <v>18421</v>
      </c>
      <c r="C5063" s="597" t="s">
        <v>18330</v>
      </c>
      <c r="D5063" s="597" t="s">
        <v>10414</v>
      </c>
    </row>
    <row r="5064" spans="1:4">
      <c r="A5064" s="597" t="s">
        <v>7687</v>
      </c>
      <c r="B5064" s="597" t="s">
        <v>18421</v>
      </c>
      <c r="C5064" s="597" t="s">
        <v>16294</v>
      </c>
      <c r="D5064" s="597" t="s">
        <v>10414</v>
      </c>
    </row>
    <row r="5065" spans="1:4">
      <c r="A5065" s="597" t="s">
        <v>21609</v>
      </c>
      <c r="B5065" s="597" t="s">
        <v>18421</v>
      </c>
      <c r="C5065" s="597" t="s">
        <v>9767</v>
      </c>
      <c r="D5065" s="597" t="s">
        <v>13297</v>
      </c>
    </row>
    <row r="5066" spans="1:4">
      <c r="A5066" s="597" t="s">
        <v>4932</v>
      </c>
      <c r="B5066" s="597" t="s">
        <v>18421</v>
      </c>
      <c r="C5066" s="597" t="s">
        <v>3994</v>
      </c>
      <c r="D5066" s="597" t="s">
        <v>15858</v>
      </c>
    </row>
    <row r="5067" spans="1:4">
      <c r="A5067" s="597" t="s">
        <v>21617</v>
      </c>
      <c r="B5067" s="597" t="s">
        <v>18421</v>
      </c>
      <c r="C5067" s="597" t="s">
        <v>16294</v>
      </c>
      <c r="D5067" s="597" t="s">
        <v>13132</v>
      </c>
    </row>
    <row r="5068" spans="1:4">
      <c r="A5068" s="597" t="s">
        <v>1315</v>
      </c>
      <c r="B5068" s="597" t="s">
        <v>18421</v>
      </c>
      <c r="C5068" s="597" t="s">
        <v>3994</v>
      </c>
      <c r="D5068" s="597" t="s">
        <v>15858</v>
      </c>
    </row>
    <row r="5069" spans="1:4">
      <c r="A5069" s="597" t="s">
        <v>21618</v>
      </c>
      <c r="B5069" s="597" t="s">
        <v>18421</v>
      </c>
      <c r="C5069" s="597" t="s">
        <v>18423</v>
      </c>
      <c r="D5069" s="597" t="s">
        <v>18424</v>
      </c>
    </row>
    <row r="5070" spans="1:4">
      <c r="A5070" s="597" t="s">
        <v>21619</v>
      </c>
      <c r="B5070" s="597" t="s">
        <v>18421</v>
      </c>
      <c r="C5070" s="597" t="s">
        <v>18423</v>
      </c>
      <c r="D5070" s="597" t="s">
        <v>9310</v>
      </c>
    </row>
    <row r="5071" spans="1:4">
      <c r="A5071" s="597" t="s">
        <v>21620</v>
      </c>
      <c r="B5071" s="597" t="s">
        <v>18421</v>
      </c>
      <c r="C5071" s="597" t="s">
        <v>18426</v>
      </c>
      <c r="D5071" s="597" t="s">
        <v>13526</v>
      </c>
    </row>
    <row r="5072" spans="1:4">
      <c r="A5072" s="597" t="s">
        <v>21621</v>
      </c>
      <c r="B5072" s="597" t="s">
        <v>18421</v>
      </c>
      <c r="C5072" s="597" t="s">
        <v>16294</v>
      </c>
      <c r="D5072" s="597" t="s">
        <v>4498</v>
      </c>
    </row>
    <row r="5073" spans="1:4">
      <c r="A5073" s="597" t="s">
        <v>959</v>
      </c>
      <c r="B5073" s="597" t="s">
        <v>18421</v>
      </c>
      <c r="C5073" s="597" t="s">
        <v>18436</v>
      </c>
      <c r="D5073" s="597" t="s">
        <v>18462</v>
      </c>
    </row>
    <row r="5074" spans="1:4">
      <c r="A5074" s="597" t="s">
        <v>3765</v>
      </c>
      <c r="B5074" s="597" t="s">
        <v>18421</v>
      </c>
      <c r="C5074" s="597" t="s">
        <v>18436</v>
      </c>
      <c r="D5074" s="597" t="s">
        <v>10414</v>
      </c>
    </row>
    <row r="5075" spans="1:4">
      <c r="A5075" s="597" t="s">
        <v>20215</v>
      </c>
      <c r="B5075" s="597" t="s">
        <v>18421</v>
      </c>
      <c r="C5075" s="597" t="s">
        <v>16294</v>
      </c>
      <c r="D5075" s="597" t="s">
        <v>18433</v>
      </c>
    </row>
    <row r="5076" spans="1:4">
      <c r="A5076" s="597" t="s">
        <v>21622</v>
      </c>
      <c r="B5076" s="597" t="s">
        <v>18421</v>
      </c>
      <c r="C5076" s="597" t="s">
        <v>9767</v>
      </c>
      <c r="D5076" s="597" t="s">
        <v>18439</v>
      </c>
    </row>
    <row r="5077" spans="1:4">
      <c r="A5077" s="597" t="s">
        <v>4540</v>
      </c>
      <c r="B5077" s="597" t="s">
        <v>18421</v>
      </c>
      <c r="C5077" s="597" t="s">
        <v>9767</v>
      </c>
      <c r="D5077" s="597" t="s">
        <v>4430</v>
      </c>
    </row>
    <row r="5078" spans="1:4">
      <c r="A5078" s="597" t="s">
        <v>11157</v>
      </c>
      <c r="B5078" s="597" t="s">
        <v>18421</v>
      </c>
      <c r="C5078" s="597" t="s">
        <v>18423</v>
      </c>
      <c r="D5078" s="597" t="s">
        <v>18424</v>
      </c>
    </row>
    <row r="5079" spans="1:4">
      <c r="A5079" s="597" t="s">
        <v>21623</v>
      </c>
      <c r="B5079" s="597" t="s">
        <v>18421</v>
      </c>
      <c r="C5079" s="597" t="s">
        <v>16294</v>
      </c>
      <c r="D5079" s="597" t="s">
        <v>10414</v>
      </c>
    </row>
    <row r="5080" spans="1:4">
      <c r="A5080" s="597" t="s">
        <v>4232</v>
      </c>
      <c r="B5080" s="597" t="s">
        <v>18421</v>
      </c>
      <c r="C5080" s="597" t="s">
        <v>18426</v>
      </c>
      <c r="D5080" s="597" t="s">
        <v>12763</v>
      </c>
    </row>
    <row r="5081" spans="1:4">
      <c r="A5081" s="597" t="s">
        <v>18821</v>
      </c>
      <c r="B5081" s="597" t="s">
        <v>18421</v>
      </c>
      <c r="C5081" s="597" t="s">
        <v>9767</v>
      </c>
      <c r="D5081" s="597" t="s">
        <v>10414</v>
      </c>
    </row>
    <row r="5082" spans="1:4">
      <c r="A5082" s="597" t="s">
        <v>20298</v>
      </c>
      <c r="B5082" s="597" t="s">
        <v>18421</v>
      </c>
      <c r="C5082" s="597" t="s">
        <v>18436</v>
      </c>
      <c r="D5082" s="597" t="s">
        <v>7708</v>
      </c>
    </row>
    <row r="5083" spans="1:4">
      <c r="A5083" s="597" t="s">
        <v>7352</v>
      </c>
      <c r="B5083" s="597" t="s">
        <v>18421</v>
      </c>
      <c r="C5083" s="597" t="s">
        <v>18426</v>
      </c>
      <c r="D5083" s="597" t="s">
        <v>12763</v>
      </c>
    </row>
    <row r="5084" spans="1:4">
      <c r="A5084" s="597" t="s">
        <v>14953</v>
      </c>
      <c r="B5084" s="597" t="s">
        <v>18421</v>
      </c>
      <c r="C5084" s="597" t="s">
        <v>18426</v>
      </c>
      <c r="D5084" s="597" t="s">
        <v>13526</v>
      </c>
    </row>
    <row r="5085" spans="1:4">
      <c r="A5085" s="597" t="s">
        <v>18340</v>
      </c>
      <c r="B5085" s="597" t="s">
        <v>18421</v>
      </c>
      <c r="C5085" s="597" t="s">
        <v>16294</v>
      </c>
      <c r="D5085" s="597" t="s">
        <v>18433</v>
      </c>
    </row>
    <row r="5086" spans="1:4">
      <c r="A5086" s="597" t="s">
        <v>21624</v>
      </c>
      <c r="B5086" s="597" t="s">
        <v>18421</v>
      </c>
      <c r="C5086" s="597" t="s">
        <v>18436</v>
      </c>
      <c r="D5086" s="597" t="s">
        <v>21614</v>
      </c>
    </row>
    <row r="5087" spans="1:4">
      <c r="A5087" s="597" t="s">
        <v>6751</v>
      </c>
      <c r="B5087" s="597" t="s">
        <v>18421</v>
      </c>
      <c r="C5087" s="597" t="s">
        <v>16294</v>
      </c>
      <c r="D5087" s="597" t="s">
        <v>18433</v>
      </c>
    </row>
    <row r="5088" spans="1:4">
      <c r="A5088" s="597" t="s">
        <v>10789</v>
      </c>
      <c r="B5088" s="597" t="s">
        <v>18421</v>
      </c>
      <c r="C5088" s="597" t="s">
        <v>18330</v>
      </c>
      <c r="D5088" s="597" t="s">
        <v>18450</v>
      </c>
    </row>
    <row r="5089" spans="1:4">
      <c r="A5089" s="597" t="s">
        <v>21625</v>
      </c>
      <c r="B5089" s="597" t="s">
        <v>18421</v>
      </c>
      <c r="C5089" s="597" t="s">
        <v>18436</v>
      </c>
      <c r="D5089" s="597" t="s">
        <v>3956</v>
      </c>
    </row>
    <row r="5090" spans="1:4">
      <c r="A5090" s="597" t="s">
        <v>385</v>
      </c>
      <c r="B5090" s="597" t="s">
        <v>18421</v>
      </c>
      <c r="C5090" s="597" t="s">
        <v>18426</v>
      </c>
      <c r="D5090" s="597" t="s">
        <v>12763</v>
      </c>
    </row>
    <row r="5091" spans="1:4">
      <c r="A5091" s="597" t="s">
        <v>21626</v>
      </c>
      <c r="B5091" s="597" t="s">
        <v>18421</v>
      </c>
      <c r="C5091" s="597" t="s">
        <v>16294</v>
      </c>
      <c r="D5091" s="597" t="s">
        <v>13132</v>
      </c>
    </row>
    <row r="5092" spans="1:4">
      <c r="A5092" s="597" t="s">
        <v>21627</v>
      </c>
      <c r="B5092" s="597" t="s">
        <v>18421</v>
      </c>
      <c r="C5092" s="597" t="s">
        <v>16294</v>
      </c>
      <c r="D5092" s="597" t="s">
        <v>14674</v>
      </c>
    </row>
    <row r="5093" spans="1:4">
      <c r="A5093" s="597" t="s">
        <v>9626</v>
      </c>
      <c r="B5093" s="597" t="s">
        <v>18421</v>
      </c>
      <c r="C5093" s="597" t="s">
        <v>16294</v>
      </c>
      <c r="D5093" s="597" t="s">
        <v>18457</v>
      </c>
    </row>
    <row r="5094" spans="1:4">
      <c r="A5094" s="597" t="s">
        <v>18596</v>
      </c>
      <c r="B5094" s="597" t="s">
        <v>18421</v>
      </c>
      <c r="C5094" s="597" t="s">
        <v>9767</v>
      </c>
      <c r="D5094" s="597" t="s">
        <v>21201</v>
      </c>
    </row>
    <row r="5095" spans="1:4">
      <c r="A5095" s="597" t="s">
        <v>21628</v>
      </c>
      <c r="B5095" s="597" t="s">
        <v>18421</v>
      </c>
      <c r="C5095" s="597" t="s">
        <v>17013</v>
      </c>
      <c r="D5095" s="597" t="s">
        <v>10414</v>
      </c>
    </row>
    <row r="5096" spans="1:4">
      <c r="A5096" s="597" t="s">
        <v>3350</v>
      </c>
      <c r="B5096" s="597" t="s">
        <v>18421</v>
      </c>
      <c r="C5096" s="597" t="s">
        <v>16294</v>
      </c>
      <c r="D5096" s="597" t="s">
        <v>4498</v>
      </c>
    </row>
    <row r="5097" spans="1:4">
      <c r="A5097" s="597" t="s">
        <v>16978</v>
      </c>
      <c r="B5097" s="597" t="s">
        <v>18421</v>
      </c>
      <c r="C5097" s="597" t="s">
        <v>3994</v>
      </c>
      <c r="D5097" s="597" t="s">
        <v>16342</v>
      </c>
    </row>
    <row r="5098" spans="1:4">
      <c r="A5098" s="597" t="s">
        <v>21629</v>
      </c>
      <c r="B5098" s="597" t="s">
        <v>18421</v>
      </c>
      <c r="C5098" s="597" t="s">
        <v>18423</v>
      </c>
      <c r="D5098" s="597" t="s">
        <v>9310</v>
      </c>
    </row>
    <row r="5099" spans="1:4">
      <c r="A5099" s="597" t="s">
        <v>5596</v>
      </c>
      <c r="B5099" s="597" t="s">
        <v>18421</v>
      </c>
      <c r="C5099" s="597" t="s">
        <v>18436</v>
      </c>
      <c r="D5099" s="597" t="s">
        <v>3956</v>
      </c>
    </row>
    <row r="5100" spans="1:4">
      <c r="A5100" s="597" t="s">
        <v>17576</v>
      </c>
      <c r="B5100" s="597" t="s">
        <v>18421</v>
      </c>
      <c r="C5100" s="597" t="s">
        <v>3994</v>
      </c>
      <c r="D5100" s="597" t="s">
        <v>16342</v>
      </c>
    </row>
    <row r="5101" spans="1:4">
      <c r="A5101" s="597" t="s">
        <v>5462</v>
      </c>
      <c r="B5101" s="597" t="s">
        <v>18421</v>
      </c>
      <c r="C5101" s="597" t="s">
        <v>16294</v>
      </c>
      <c r="D5101" s="597" t="s">
        <v>18433</v>
      </c>
    </row>
    <row r="5102" spans="1:4">
      <c r="A5102" s="597" t="s">
        <v>21492</v>
      </c>
      <c r="B5102" s="597" t="s">
        <v>18421</v>
      </c>
      <c r="C5102" s="597" t="s">
        <v>18426</v>
      </c>
      <c r="D5102" s="597" t="s">
        <v>12763</v>
      </c>
    </row>
    <row r="5103" spans="1:4">
      <c r="A5103" s="597" t="s">
        <v>21630</v>
      </c>
      <c r="B5103" s="597" t="s">
        <v>18421</v>
      </c>
      <c r="C5103" s="597" t="s">
        <v>16294</v>
      </c>
      <c r="D5103" s="597" t="s">
        <v>14674</v>
      </c>
    </row>
    <row r="5104" spans="1:4">
      <c r="A5104" s="597" t="s">
        <v>9134</v>
      </c>
      <c r="B5104" s="597" t="s">
        <v>18421</v>
      </c>
      <c r="C5104" s="597" t="s">
        <v>18423</v>
      </c>
      <c r="D5104" s="597" t="s">
        <v>18136</v>
      </c>
    </row>
    <row r="5105" spans="1:4">
      <c r="A5105" s="597" t="s">
        <v>21631</v>
      </c>
      <c r="B5105" s="597" t="s">
        <v>18421</v>
      </c>
      <c r="C5105" s="597" t="s">
        <v>18436</v>
      </c>
      <c r="D5105" s="597" t="s">
        <v>3956</v>
      </c>
    </row>
    <row r="5106" spans="1:4">
      <c r="A5106" s="597" t="s">
        <v>6782</v>
      </c>
      <c r="B5106" s="597" t="s">
        <v>18421</v>
      </c>
      <c r="C5106" s="597" t="s">
        <v>9767</v>
      </c>
      <c r="D5106" s="597" t="s">
        <v>13297</v>
      </c>
    </row>
    <row r="5107" spans="1:4">
      <c r="A5107" s="597" t="s">
        <v>2363</v>
      </c>
      <c r="B5107" s="597" t="s">
        <v>18421</v>
      </c>
      <c r="C5107" s="597" t="s">
        <v>18330</v>
      </c>
      <c r="D5107" s="597" t="s">
        <v>18450</v>
      </c>
    </row>
    <row r="5108" spans="1:4">
      <c r="A5108" s="597" t="s">
        <v>21632</v>
      </c>
      <c r="B5108" s="597" t="s">
        <v>18421</v>
      </c>
      <c r="C5108" s="597" t="s">
        <v>16294</v>
      </c>
      <c r="D5108" s="597" t="s">
        <v>18457</v>
      </c>
    </row>
    <row r="5109" spans="1:4">
      <c r="A5109" s="597" t="s">
        <v>4436</v>
      </c>
      <c r="B5109" s="597" t="s">
        <v>18421</v>
      </c>
      <c r="C5109" s="597" t="s">
        <v>3994</v>
      </c>
      <c r="D5109" s="597" t="s">
        <v>10414</v>
      </c>
    </row>
    <row r="5110" spans="1:4">
      <c r="A5110" s="597" t="s">
        <v>21633</v>
      </c>
      <c r="B5110" s="597" t="s">
        <v>18421</v>
      </c>
      <c r="C5110" s="597" t="s">
        <v>18330</v>
      </c>
      <c r="D5110" s="597" t="s">
        <v>18450</v>
      </c>
    </row>
    <row r="5111" spans="1:4">
      <c r="A5111" s="597" t="s">
        <v>21634</v>
      </c>
      <c r="B5111" s="597" t="s">
        <v>18421</v>
      </c>
      <c r="C5111" s="597" t="s">
        <v>16294</v>
      </c>
      <c r="D5111" s="597" t="s">
        <v>4498</v>
      </c>
    </row>
    <row r="5112" spans="1:4">
      <c r="A5112" s="597" t="s">
        <v>16542</v>
      </c>
      <c r="B5112" s="597" t="s">
        <v>18421</v>
      </c>
      <c r="C5112" s="597" t="s">
        <v>18330</v>
      </c>
      <c r="D5112" s="597" t="s">
        <v>17557</v>
      </c>
    </row>
    <row r="5113" spans="1:4">
      <c r="A5113" s="597" t="s">
        <v>21635</v>
      </c>
      <c r="B5113" s="597" t="s">
        <v>18421</v>
      </c>
      <c r="C5113" s="597" t="s">
        <v>18436</v>
      </c>
      <c r="D5113" s="597" t="s">
        <v>7708</v>
      </c>
    </row>
    <row r="5114" spans="1:4">
      <c r="A5114" s="597" t="s">
        <v>20924</v>
      </c>
      <c r="B5114" s="597" t="s">
        <v>18421</v>
      </c>
      <c r="C5114" s="597" t="s">
        <v>18330</v>
      </c>
      <c r="D5114" s="597" t="s">
        <v>10414</v>
      </c>
    </row>
    <row r="5115" spans="1:4">
      <c r="A5115" s="597" t="s">
        <v>12755</v>
      </c>
      <c r="B5115" s="597" t="s">
        <v>18421</v>
      </c>
      <c r="C5115" s="597" t="s">
        <v>16294</v>
      </c>
      <c r="D5115" s="597" t="s">
        <v>18433</v>
      </c>
    </row>
    <row r="5116" spans="1:4">
      <c r="A5116" s="597" t="s">
        <v>21636</v>
      </c>
      <c r="B5116" s="597" t="s">
        <v>18421</v>
      </c>
      <c r="C5116" s="597" t="s">
        <v>3994</v>
      </c>
      <c r="D5116" s="597" t="s">
        <v>18538</v>
      </c>
    </row>
    <row r="5117" spans="1:4">
      <c r="A5117" s="597" t="s">
        <v>17255</v>
      </c>
      <c r="B5117" s="597" t="s">
        <v>18421</v>
      </c>
      <c r="C5117" s="597" t="s">
        <v>3994</v>
      </c>
      <c r="D5117" s="597" t="s">
        <v>4583</v>
      </c>
    </row>
    <row r="5118" spans="1:4">
      <c r="A5118" s="597" t="s">
        <v>21637</v>
      </c>
      <c r="B5118" s="597" t="s">
        <v>18421</v>
      </c>
      <c r="C5118" s="597" t="s">
        <v>16294</v>
      </c>
      <c r="D5118" s="597" t="s">
        <v>4498</v>
      </c>
    </row>
    <row r="5119" spans="1:4">
      <c r="A5119" s="597" t="s">
        <v>21638</v>
      </c>
      <c r="B5119" s="597" t="s">
        <v>18421</v>
      </c>
      <c r="C5119" s="597" t="s">
        <v>18436</v>
      </c>
      <c r="D5119" s="597" t="s">
        <v>3956</v>
      </c>
    </row>
    <row r="5120" spans="1:4">
      <c r="A5120" s="597" t="s">
        <v>12683</v>
      </c>
      <c r="B5120" s="597" t="s">
        <v>18421</v>
      </c>
      <c r="C5120" s="597" t="s">
        <v>18426</v>
      </c>
      <c r="D5120" s="597" t="s">
        <v>16434</v>
      </c>
    </row>
    <row r="5121" spans="1:4">
      <c r="A5121" s="597" t="s">
        <v>21639</v>
      </c>
      <c r="B5121" s="597" t="s">
        <v>18421</v>
      </c>
      <c r="C5121" s="597" t="s">
        <v>18426</v>
      </c>
      <c r="D5121" s="597" t="s">
        <v>12763</v>
      </c>
    </row>
    <row r="5122" spans="1:4">
      <c r="A5122" s="597" t="s">
        <v>14796</v>
      </c>
      <c r="B5122" s="597" t="s">
        <v>18421</v>
      </c>
      <c r="C5122" s="597" t="s">
        <v>18436</v>
      </c>
      <c r="D5122" s="597" t="s">
        <v>14531</v>
      </c>
    </row>
    <row r="5123" spans="1:4">
      <c r="A5123" s="597" t="s">
        <v>21640</v>
      </c>
      <c r="B5123" s="597" t="s">
        <v>18421</v>
      </c>
      <c r="C5123" s="597" t="s">
        <v>18436</v>
      </c>
      <c r="D5123" s="597" t="s">
        <v>18725</v>
      </c>
    </row>
    <row r="5124" spans="1:4">
      <c r="A5124" s="597" t="s">
        <v>20493</v>
      </c>
      <c r="B5124" s="597" t="s">
        <v>18421</v>
      </c>
      <c r="C5124" s="597" t="s">
        <v>17013</v>
      </c>
      <c r="D5124" s="597" t="s">
        <v>21312</v>
      </c>
    </row>
    <row r="5125" spans="1:4">
      <c r="A5125" s="597" t="s">
        <v>2073</v>
      </c>
      <c r="B5125" s="597" t="s">
        <v>18421</v>
      </c>
      <c r="C5125" s="597" t="s">
        <v>9767</v>
      </c>
      <c r="D5125" s="597" t="s">
        <v>15267</v>
      </c>
    </row>
    <row r="5126" spans="1:4">
      <c r="A5126" s="597" t="s">
        <v>21641</v>
      </c>
      <c r="B5126" s="597" t="s">
        <v>18421</v>
      </c>
      <c r="C5126" s="597" t="s">
        <v>18330</v>
      </c>
      <c r="D5126" s="597" t="s">
        <v>10414</v>
      </c>
    </row>
    <row r="5127" spans="1:4">
      <c r="A5127" s="597" t="s">
        <v>21642</v>
      </c>
      <c r="B5127" s="597" t="s">
        <v>18421</v>
      </c>
      <c r="C5127" s="597" t="s">
        <v>9767</v>
      </c>
      <c r="D5127" s="597" t="s">
        <v>13297</v>
      </c>
    </row>
    <row r="5128" spans="1:4">
      <c r="A5128" s="597" t="s">
        <v>21643</v>
      </c>
      <c r="B5128" s="597" t="s">
        <v>18421</v>
      </c>
      <c r="C5128" s="597" t="s">
        <v>3994</v>
      </c>
      <c r="D5128" s="597" t="s">
        <v>19852</v>
      </c>
    </row>
    <row r="5129" spans="1:4">
      <c r="A5129" s="597" t="s">
        <v>21644</v>
      </c>
      <c r="B5129" s="597" t="s">
        <v>18421</v>
      </c>
      <c r="C5129" s="597" t="s">
        <v>18436</v>
      </c>
      <c r="D5129" s="597" t="s">
        <v>18725</v>
      </c>
    </row>
    <row r="5130" spans="1:4">
      <c r="A5130" s="597" t="s">
        <v>3652</v>
      </c>
      <c r="B5130" s="597" t="s">
        <v>18421</v>
      </c>
      <c r="C5130" s="597" t="s">
        <v>16294</v>
      </c>
      <c r="D5130" s="597" t="s">
        <v>10414</v>
      </c>
    </row>
    <row r="5131" spans="1:4">
      <c r="A5131" s="597" t="s">
        <v>19099</v>
      </c>
      <c r="B5131" s="597" t="s">
        <v>18421</v>
      </c>
      <c r="C5131" s="597" t="s">
        <v>3994</v>
      </c>
      <c r="D5131" s="597" t="s">
        <v>16342</v>
      </c>
    </row>
    <row r="5132" spans="1:4">
      <c r="A5132" s="597" t="s">
        <v>21645</v>
      </c>
      <c r="B5132" s="597" t="s">
        <v>18421</v>
      </c>
      <c r="C5132" s="597" t="s">
        <v>9767</v>
      </c>
      <c r="D5132" s="597" t="s">
        <v>13297</v>
      </c>
    </row>
    <row r="5133" spans="1:4">
      <c r="A5133" s="597" t="s">
        <v>21646</v>
      </c>
      <c r="B5133" s="597" t="s">
        <v>18421</v>
      </c>
      <c r="C5133" s="597" t="s">
        <v>3994</v>
      </c>
      <c r="D5133" s="597" t="s">
        <v>18538</v>
      </c>
    </row>
    <row r="5134" spans="1:4">
      <c r="A5134" s="597" t="s">
        <v>20470</v>
      </c>
      <c r="B5134" s="597" t="s">
        <v>18421</v>
      </c>
      <c r="C5134" s="597" t="s">
        <v>16294</v>
      </c>
      <c r="D5134" s="597" t="s">
        <v>18433</v>
      </c>
    </row>
    <row r="5135" spans="1:4">
      <c r="A5135" s="597" t="s">
        <v>21647</v>
      </c>
      <c r="B5135" s="597" t="s">
        <v>18421</v>
      </c>
      <c r="C5135" s="597" t="s">
        <v>16294</v>
      </c>
      <c r="D5135" s="597" t="s">
        <v>4498</v>
      </c>
    </row>
    <row r="5136" spans="1:4">
      <c r="A5136" s="597" t="s">
        <v>21648</v>
      </c>
      <c r="B5136" s="597" t="s">
        <v>18421</v>
      </c>
      <c r="C5136" s="597" t="s">
        <v>16294</v>
      </c>
      <c r="D5136" s="597" t="s">
        <v>13132</v>
      </c>
    </row>
    <row r="5137" spans="1:4">
      <c r="A5137" s="597" t="s">
        <v>21649</v>
      </c>
      <c r="B5137" s="597" t="s">
        <v>18421</v>
      </c>
      <c r="C5137" s="597" t="s">
        <v>18423</v>
      </c>
      <c r="D5137" s="597" t="s">
        <v>18424</v>
      </c>
    </row>
    <row r="5138" spans="1:4">
      <c r="A5138" s="597" t="s">
        <v>21650</v>
      </c>
      <c r="B5138" s="597" t="s">
        <v>18421</v>
      </c>
      <c r="C5138" s="597" t="s">
        <v>18436</v>
      </c>
      <c r="D5138" s="597" t="s">
        <v>3956</v>
      </c>
    </row>
    <row r="5139" spans="1:4">
      <c r="A5139" s="597" t="s">
        <v>6341</v>
      </c>
      <c r="B5139" s="597" t="s">
        <v>18421</v>
      </c>
      <c r="C5139" s="597" t="s">
        <v>9767</v>
      </c>
      <c r="D5139" s="597" t="s">
        <v>4430</v>
      </c>
    </row>
    <row r="5140" spans="1:4">
      <c r="A5140" s="597" t="s">
        <v>307</v>
      </c>
      <c r="B5140" s="597" t="s">
        <v>18421</v>
      </c>
      <c r="C5140" s="597" t="s">
        <v>18436</v>
      </c>
      <c r="D5140" s="597" t="s">
        <v>18725</v>
      </c>
    </row>
    <row r="5141" spans="1:4">
      <c r="A5141" s="597" t="s">
        <v>21652</v>
      </c>
      <c r="B5141" s="597" t="s">
        <v>18421</v>
      </c>
      <c r="C5141" s="597" t="s">
        <v>18436</v>
      </c>
      <c r="D5141" s="597" t="s">
        <v>3956</v>
      </c>
    </row>
    <row r="5142" spans="1:4">
      <c r="A5142" s="597" t="s">
        <v>21653</v>
      </c>
      <c r="B5142" s="597" t="s">
        <v>18421</v>
      </c>
      <c r="C5142" s="597" t="s">
        <v>18436</v>
      </c>
      <c r="D5142" s="597" t="s">
        <v>14531</v>
      </c>
    </row>
    <row r="5143" spans="1:4">
      <c r="A5143" s="597" t="s">
        <v>14292</v>
      </c>
      <c r="B5143" s="597" t="s">
        <v>18421</v>
      </c>
      <c r="C5143" s="597" t="s">
        <v>18426</v>
      </c>
      <c r="D5143" s="597" t="s">
        <v>12763</v>
      </c>
    </row>
    <row r="5144" spans="1:4">
      <c r="A5144" s="597" t="s">
        <v>21654</v>
      </c>
      <c r="B5144" s="597" t="s">
        <v>18421</v>
      </c>
      <c r="C5144" s="597" t="s">
        <v>18423</v>
      </c>
      <c r="D5144" s="597" t="s">
        <v>18136</v>
      </c>
    </row>
    <row r="5145" spans="1:4">
      <c r="A5145" s="597" t="s">
        <v>21655</v>
      </c>
      <c r="B5145" s="597" t="s">
        <v>18421</v>
      </c>
      <c r="C5145" s="597" t="s">
        <v>9767</v>
      </c>
      <c r="D5145" s="597" t="s">
        <v>21201</v>
      </c>
    </row>
    <row r="5146" spans="1:4">
      <c r="A5146" s="597" t="s">
        <v>21656</v>
      </c>
      <c r="B5146" s="597" t="s">
        <v>18421</v>
      </c>
      <c r="C5146" s="597" t="s">
        <v>16294</v>
      </c>
      <c r="D5146" s="597" t="s">
        <v>18433</v>
      </c>
    </row>
    <row r="5147" spans="1:4">
      <c r="A5147" s="597" t="s">
        <v>21657</v>
      </c>
      <c r="B5147" s="597" t="s">
        <v>18421</v>
      </c>
      <c r="C5147" s="597" t="s">
        <v>18436</v>
      </c>
      <c r="D5147" s="597" t="s">
        <v>14531</v>
      </c>
    </row>
    <row r="5148" spans="1:4">
      <c r="A5148" s="597" t="s">
        <v>18656</v>
      </c>
      <c r="B5148" s="597" t="s">
        <v>18421</v>
      </c>
      <c r="C5148" s="597" t="s">
        <v>16294</v>
      </c>
      <c r="D5148" s="597" t="s">
        <v>10414</v>
      </c>
    </row>
    <row r="5149" spans="1:4">
      <c r="A5149" s="597" t="s">
        <v>17925</v>
      </c>
      <c r="B5149" s="597" t="s">
        <v>18421</v>
      </c>
      <c r="C5149" s="597" t="s">
        <v>18436</v>
      </c>
      <c r="D5149" s="597" t="s">
        <v>10414</v>
      </c>
    </row>
    <row r="5150" spans="1:4">
      <c r="A5150" s="597" t="s">
        <v>21658</v>
      </c>
      <c r="B5150" s="597" t="s">
        <v>18421</v>
      </c>
      <c r="C5150" s="597" t="s">
        <v>9767</v>
      </c>
      <c r="D5150" s="597" t="s">
        <v>13297</v>
      </c>
    </row>
    <row r="5151" spans="1:4">
      <c r="A5151" s="597" t="s">
        <v>21659</v>
      </c>
      <c r="B5151" s="597" t="s">
        <v>18421</v>
      </c>
      <c r="C5151" s="597" t="s">
        <v>18436</v>
      </c>
      <c r="D5151" s="597" t="s">
        <v>3956</v>
      </c>
    </row>
    <row r="5152" spans="1:4">
      <c r="A5152" s="597" t="s">
        <v>21660</v>
      </c>
      <c r="B5152" s="597" t="s">
        <v>18421</v>
      </c>
      <c r="C5152" s="597" t="s">
        <v>18426</v>
      </c>
      <c r="D5152" s="597" t="s">
        <v>12763</v>
      </c>
    </row>
    <row r="5153" spans="1:4">
      <c r="A5153" s="597" t="s">
        <v>11244</v>
      </c>
      <c r="B5153" s="597" t="s">
        <v>18421</v>
      </c>
      <c r="C5153" s="597" t="s">
        <v>3994</v>
      </c>
      <c r="D5153" s="597" t="s">
        <v>16342</v>
      </c>
    </row>
    <row r="5154" spans="1:4">
      <c r="A5154" s="597" t="s">
        <v>21661</v>
      </c>
      <c r="B5154" s="597" t="s">
        <v>18421</v>
      </c>
      <c r="C5154" s="597" t="s">
        <v>18436</v>
      </c>
      <c r="D5154" s="597" t="s">
        <v>3956</v>
      </c>
    </row>
    <row r="5155" spans="1:4">
      <c r="A5155" s="597" t="s">
        <v>13130</v>
      </c>
      <c r="B5155" s="597" t="s">
        <v>18421</v>
      </c>
      <c r="C5155" s="597" t="s">
        <v>16294</v>
      </c>
      <c r="D5155" s="597" t="s">
        <v>13132</v>
      </c>
    </row>
    <row r="5156" spans="1:4">
      <c r="A5156" s="597" t="s">
        <v>15498</v>
      </c>
      <c r="B5156" s="597" t="s">
        <v>18421</v>
      </c>
      <c r="C5156" s="597" t="s">
        <v>18330</v>
      </c>
      <c r="D5156" s="597" t="s">
        <v>18450</v>
      </c>
    </row>
    <row r="5157" spans="1:4">
      <c r="A5157" s="597" t="s">
        <v>21662</v>
      </c>
      <c r="B5157" s="597" t="s">
        <v>18421</v>
      </c>
      <c r="C5157" s="597" t="s">
        <v>18436</v>
      </c>
      <c r="D5157" s="597" t="s">
        <v>3956</v>
      </c>
    </row>
    <row r="5158" spans="1:4">
      <c r="A5158" s="597" t="s">
        <v>20226</v>
      </c>
      <c r="B5158" s="597" t="s">
        <v>18421</v>
      </c>
      <c r="C5158" s="597" t="s">
        <v>9767</v>
      </c>
      <c r="D5158" s="597" t="s">
        <v>13297</v>
      </c>
    </row>
    <row r="5159" spans="1:4">
      <c r="A5159" s="597" t="s">
        <v>13573</v>
      </c>
      <c r="B5159" s="597" t="s">
        <v>18421</v>
      </c>
      <c r="C5159" s="597" t="s">
        <v>18436</v>
      </c>
      <c r="D5159" s="597" t="s">
        <v>3956</v>
      </c>
    </row>
    <row r="5160" spans="1:4">
      <c r="A5160" s="597" t="s">
        <v>6951</v>
      </c>
      <c r="B5160" s="597" t="s">
        <v>18421</v>
      </c>
      <c r="C5160" s="597" t="s">
        <v>9767</v>
      </c>
      <c r="D5160" s="597" t="s">
        <v>13297</v>
      </c>
    </row>
    <row r="5161" spans="1:4">
      <c r="A5161" s="597" t="s">
        <v>11886</v>
      </c>
      <c r="B5161" s="597" t="s">
        <v>18421</v>
      </c>
      <c r="C5161" s="597" t="s">
        <v>18436</v>
      </c>
      <c r="D5161" s="597" t="s">
        <v>3956</v>
      </c>
    </row>
    <row r="5162" spans="1:4">
      <c r="A5162" s="597" t="s">
        <v>21663</v>
      </c>
      <c r="B5162" s="597" t="s">
        <v>18421</v>
      </c>
      <c r="C5162" s="597" t="s">
        <v>9767</v>
      </c>
      <c r="D5162" s="597" t="s">
        <v>13297</v>
      </c>
    </row>
    <row r="5163" spans="1:4">
      <c r="A5163" s="597" t="s">
        <v>21664</v>
      </c>
      <c r="B5163" s="597" t="s">
        <v>18421</v>
      </c>
      <c r="C5163" s="597" t="s">
        <v>16294</v>
      </c>
      <c r="D5163" s="597" t="s">
        <v>18433</v>
      </c>
    </row>
    <row r="5164" spans="1:4">
      <c r="A5164" s="597" t="s">
        <v>14789</v>
      </c>
      <c r="B5164" s="597" t="s">
        <v>18421</v>
      </c>
      <c r="C5164" s="597" t="s">
        <v>18330</v>
      </c>
      <c r="D5164" s="597" t="s">
        <v>17557</v>
      </c>
    </row>
    <row r="5165" spans="1:4">
      <c r="A5165" s="597" t="s">
        <v>21665</v>
      </c>
      <c r="B5165" s="597" t="s">
        <v>18421</v>
      </c>
      <c r="C5165" s="597" t="s">
        <v>16294</v>
      </c>
      <c r="D5165" s="597" t="s">
        <v>13132</v>
      </c>
    </row>
    <row r="5166" spans="1:4">
      <c r="A5166" s="597" t="s">
        <v>8255</v>
      </c>
      <c r="B5166" s="597" t="s">
        <v>18421</v>
      </c>
      <c r="C5166" s="597" t="s">
        <v>18330</v>
      </c>
      <c r="D5166" s="597" t="s">
        <v>17557</v>
      </c>
    </row>
    <row r="5167" spans="1:4">
      <c r="A5167" s="597" t="s">
        <v>7074</v>
      </c>
      <c r="B5167" s="597" t="s">
        <v>18421</v>
      </c>
      <c r="C5167" s="597" t="s">
        <v>16294</v>
      </c>
      <c r="D5167" s="597" t="s">
        <v>10414</v>
      </c>
    </row>
    <row r="5168" spans="1:4">
      <c r="A5168" s="597" t="s">
        <v>20883</v>
      </c>
      <c r="B5168" s="597" t="s">
        <v>18421</v>
      </c>
      <c r="C5168" s="597" t="s">
        <v>9767</v>
      </c>
      <c r="D5168" s="597" t="s">
        <v>15267</v>
      </c>
    </row>
    <row r="5169" spans="1:4">
      <c r="A5169" s="597" t="s">
        <v>16026</v>
      </c>
      <c r="B5169" s="597" t="s">
        <v>18421</v>
      </c>
      <c r="C5169" s="597" t="s">
        <v>8754</v>
      </c>
      <c r="D5169" s="597" t="s">
        <v>14207</v>
      </c>
    </row>
    <row r="5170" spans="1:4">
      <c r="A5170" s="597" t="s">
        <v>21666</v>
      </c>
      <c r="B5170" s="597" t="s">
        <v>18421</v>
      </c>
      <c r="C5170" s="597" t="s">
        <v>3994</v>
      </c>
      <c r="D5170" s="597" t="s">
        <v>18538</v>
      </c>
    </row>
    <row r="5171" spans="1:4">
      <c r="A5171" s="597" t="s">
        <v>21667</v>
      </c>
      <c r="B5171" s="597" t="s">
        <v>18421</v>
      </c>
      <c r="C5171" s="597" t="s">
        <v>18423</v>
      </c>
      <c r="D5171" s="597" t="s">
        <v>18424</v>
      </c>
    </row>
    <row r="5172" spans="1:4">
      <c r="A5172" s="597" t="s">
        <v>16005</v>
      </c>
      <c r="B5172" s="597" t="s">
        <v>18421</v>
      </c>
      <c r="C5172" s="597" t="s">
        <v>16294</v>
      </c>
      <c r="D5172" s="597" t="s">
        <v>18433</v>
      </c>
    </row>
    <row r="5173" spans="1:4">
      <c r="A5173" s="597" t="s">
        <v>6828</v>
      </c>
      <c r="B5173" s="597" t="s">
        <v>18421</v>
      </c>
      <c r="C5173" s="597" t="s">
        <v>3994</v>
      </c>
      <c r="D5173" s="597" t="s">
        <v>16342</v>
      </c>
    </row>
    <row r="5174" spans="1:4">
      <c r="A5174" s="597" t="s">
        <v>9013</v>
      </c>
      <c r="B5174" s="597" t="s">
        <v>18421</v>
      </c>
      <c r="C5174" s="597" t="s">
        <v>9767</v>
      </c>
      <c r="D5174" s="597" t="s">
        <v>15267</v>
      </c>
    </row>
    <row r="5175" spans="1:4">
      <c r="A5175" s="597" t="s">
        <v>21668</v>
      </c>
      <c r="B5175" s="597" t="s">
        <v>18421</v>
      </c>
      <c r="C5175" s="597" t="s">
        <v>3994</v>
      </c>
      <c r="D5175" s="597" t="s">
        <v>16342</v>
      </c>
    </row>
    <row r="5176" spans="1:4">
      <c r="A5176" s="597" t="s">
        <v>21669</v>
      </c>
      <c r="B5176" s="597" t="s">
        <v>18421</v>
      </c>
      <c r="C5176" s="597" t="s">
        <v>16294</v>
      </c>
      <c r="D5176" s="597" t="s">
        <v>4498</v>
      </c>
    </row>
    <row r="5177" spans="1:4">
      <c r="A5177" s="597" t="s">
        <v>21670</v>
      </c>
      <c r="B5177" s="597" t="s">
        <v>18421</v>
      </c>
      <c r="C5177" s="597" t="s">
        <v>16294</v>
      </c>
      <c r="D5177" s="597" t="s">
        <v>13132</v>
      </c>
    </row>
    <row r="5178" spans="1:4">
      <c r="A5178" s="597" t="s">
        <v>21671</v>
      </c>
      <c r="B5178" s="597" t="s">
        <v>18421</v>
      </c>
      <c r="C5178" s="597" t="s">
        <v>16294</v>
      </c>
      <c r="D5178" s="597" t="s">
        <v>6387</v>
      </c>
    </row>
    <row r="5179" spans="1:4">
      <c r="A5179" s="597" t="s">
        <v>15629</v>
      </c>
      <c r="B5179" s="597" t="s">
        <v>18421</v>
      </c>
      <c r="C5179" s="597" t="s">
        <v>18426</v>
      </c>
      <c r="D5179" s="597" t="s">
        <v>10414</v>
      </c>
    </row>
    <row r="5180" spans="1:4">
      <c r="A5180" s="597" t="s">
        <v>21672</v>
      </c>
      <c r="B5180" s="597" t="s">
        <v>18421</v>
      </c>
      <c r="C5180" s="597" t="s">
        <v>9767</v>
      </c>
      <c r="D5180" s="597" t="s">
        <v>13297</v>
      </c>
    </row>
    <row r="5181" spans="1:4">
      <c r="A5181" s="597" t="s">
        <v>21673</v>
      </c>
      <c r="B5181" s="597" t="s">
        <v>18421</v>
      </c>
      <c r="C5181" s="597" t="s">
        <v>12016</v>
      </c>
      <c r="D5181" s="597" t="s">
        <v>10414</v>
      </c>
    </row>
    <row r="5182" spans="1:4">
      <c r="A5182" s="597" t="s">
        <v>21674</v>
      </c>
      <c r="B5182" s="597" t="s">
        <v>18421</v>
      </c>
      <c r="C5182" s="597" t="s">
        <v>18436</v>
      </c>
      <c r="D5182" s="597" t="s">
        <v>1433</v>
      </c>
    </row>
    <row r="5183" spans="1:4">
      <c r="A5183" s="597" t="s">
        <v>14286</v>
      </c>
      <c r="B5183" s="597" t="s">
        <v>18421</v>
      </c>
      <c r="C5183" s="597" t="s">
        <v>16294</v>
      </c>
      <c r="D5183" s="597" t="s">
        <v>6382</v>
      </c>
    </row>
    <row r="5184" spans="1:4">
      <c r="A5184" s="597" t="s">
        <v>7303</v>
      </c>
      <c r="B5184" s="597" t="s">
        <v>18421</v>
      </c>
      <c r="C5184" s="597" t="s">
        <v>17013</v>
      </c>
      <c r="D5184" s="597" t="s">
        <v>21312</v>
      </c>
    </row>
    <row r="5185" spans="1:4">
      <c r="A5185" s="597" t="s">
        <v>21675</v>
      </c>
      <c r="B5185" s="597" t="s">
        <v>18421</v>
      </c>
      <c r="C5185" s="597" t="s">
        <v>11794</v>
      </c>
      <c r="D5185" s="597" t="s">
        <v>18434</v>
      </c>
    </row>
    <row r="5186" spans="1:4">
      <c r="A5186" s="597" t="s">
        <v>21676</v>
      </c>
      <c r="B5186" s="597" t="s">
        <v>18421</v>
      </c>
      <c r="C5186" s="597" t="s">
        <v>18330</v>
      </c>
      <c r="D5186" s="597" t="s">
        <v>10414</v>
      </c>
    </row>
    <row r="5187" spans="1:4">
      <c r="A5187" s="597" t="s">
        <v>3908</v>
      </c>
      <c r="B5187" s="597" t="s">
        <v>18421</v>
      </c>
      <c r="C5187" s="597" t="s">
        <v>16294</v>
      </c>
      <c r="D5187" s="597" t="s">
        <v>18433</v>
      </c>
    </row>
    <row r="5188" spans="1:4">
      <c r="A5188" s="597" t="s">
        <v>21677</v>
      </c>
      <c r="B5188" s="597" t="s">
        <v>18421</v>
      </c>
      <c r="C5188" s="597" t="s">
        <v>16294</v>
      </c>
      <c r="D5188" s="597" t="s">
        <v>4702</v>
      </c>
    </row>
    <row r="5189" spans="1:4">
      <c r="A5189" s="597" t="s">
        <v>21678</v>
      </c>
      <c r="B5189" s="597" t="s">
        <v>18421</v>
      </c>
      <c r="C5189" s="597" t="s">
        <v>18436</v>
      </c>
      <c r="D5189" s="597" t="s">
        <v>7708</v>
      </c>
    </row>
    <row r="5190" spans="1:4">
      <c r="A5190" s="597" t="s">
        <v>21679</v>
      </c>
      <c r="B5190" s="597" t="s">
        <v>18421</v>
      </c>
      <c r="C5190" s="597" t="s">
        <v>3994</v>
      </c>
      <c r="D5190" s="597" t="s">
        <v>16342</v>
      </c>
    </row>
    <row r="5191" spans="1:4">
      <c r="A5191" s="597" t="s">
        <v>7830</v>
      </c>
      <c r="B5191" s="597" t="s">
        <v>18421</v>
      </c>
      <c r="C5191" s="597" t="s">
        <v>16294</v>
      </c>
      <c r="D5191" s="597" t="s">
        <v>18457</v>
      </c>
    </row>
    <row r="5192" spans="1:4">
      <c r="A5192" s="597" t="s">
        <v>10243</v>
      </c>
      <c r="B5192" s="597" t="s">
        <v>18421</v>
      </c>
      <c r="C5192" s="597" t="s">
        <v>16294</v>
      </c>
      <c r="D5192" s="597" t="s">
        <v>13132</v>
      </c>
    </row>
    <row r="5193" spans="1:4">
      <c r="A5193" s="597" t="s">
        <v>8492</v>
      </c>
      <c r="B5193" s="597" t="s">
        <v>18421</v>
      </c>
      <c r="C5193" s="597" t="s">
        <v>3994</v>
      </c>
      <c r="D5193" s="597" t="s">
        <v>16342</v>
      </c>
    </row>
    <row r="5194" spans="1:4">
      <c r="A5194" s="597" t="s">
        <v>13804</v>
      </c>
      <c r="B5194" s="597" t="s">
        <v>18421</v>
      </c>
      <c r="C5194" s="597" t="s">
        <v>3994</v>
      </c>
      <c r="D5194" s="597" t="s">
        <v>18538</v>
      </c>
    </row>
    <row r="5195" spans="1:4">
      <c r="A5195" s="597" t="s">
        <v>1382</v>
      </c>
      <c r="B5195" s="597" t="s">
        <v>18421</v>
      </c>
      <c r="C5195" s="597" t="s">
        <v>12016</v>
      </c>
      <c r="D5195" s="597" t="s">
        <v>16776</v>
      </c>
    </row>
    <row r="5196" spans="1:4">
      <c r="A5196" s="597" t="s">
        <v>21680</v>
      </c>
      <c r="B5196" s="597" t="s">
        <v>18421</v>
      </c>
      <c r="C5196" s="597" t="s">
        <v>8754</v>
      </c>
      <c r="D5196" s="597" t="s">
        <v>10414</v>
      </c>
    </row>
    <row r="5197" spans="1:4">
      <c r="A5197" s="597" t="s">
        <v>21681</v>
      </c>
      <c r="B5197" s="597" t="s">
        <v>18421</v>
      </c>
      <c r="C5197" s="597" t="s">
        <v>8754</v>
      </c>
      <c r="D5197" s="597" t="s">
        <v>18442</v>
      </c>
    </row>
    <row r="5198" spans="1:4">
      <c r="A5198" s="597" t="s">
        <v>16551</v>
      </c>
      <c r="B5198" s="597" t="s">
        <v>18421</v>
      </c>
      <c r="C5198" s="597" t="s">
        <v>18436</v>
      </c>
      <c r="D5198" s="597" t="s">
        <v>14531</v>
      </c>
    </row>
    <row r="5199" spans="1:4">
      <c r="A5199" s="597" t="s">
        <v>21682</v>
      </c>
      <c r="B5199" s="597" t="s">
        <v>18421</v>
      </c>
      <c r="C5199" s="597" t="s">
        <v>16294</v>
      </c>
      <c r="D5199" s="597" t="s">
        <v>18433</v>
      </c>
    </row>
    <row r="5200" spans="1:4">
      <c r="A5200" s="597" t="s">
        <v>21683</v>
      </c>
      <c r="B5200" s="597" t="s">
        <v>18421</v>
      </c>
      <c r="C5200" s="597" t="s">
        <v>18426</v>
      </c>
      <c r="D5200" s="597" t="s">
        <v>12763</v>
      </c>
    </row>
    <row r="5201" spans="1:4">
      <c r="A5201" s="597" t="s">
        <v>21684</v>
      </c>
      <c r="B5201" s="597" t="s">
        <v>18421</v>
      </c>
      <c r="C5201" s="597" t="s">
        <v>16294</v>
      </c>
      <c r="D5201" s="597" t="s">
        <v>18433</v>
      </c>
    </row>
    <row r="5202" spans="1:4">
      <c r="A5202" s="597" t="s">
        <v>21685</v>
      </c>
      <c r="B5202" s="597" t="s">
        <v>18421</v>
      </c>
      <c r="C5202" s="597" t="s">
        <v>16294</v>
      </c>
      <c r="D5202" s="597" t="s">
        <v>10414</v>
      </c>
    </row>
    <row r="5203" spans="1:4">
      <c r="A5203" s="597" t="s">
        <v>7082</v>
      </c>
      <c r="B5203" s="597" t="s">
        <v>18421</v>
      </c>
      <c r="C5203" s="597" t="s">
        <v>16294</v>
      </c>
      <c r="D5203" s="597" t="s">
        <v>18433</v>
      </c>
    </row>
    <row r="5204" spans="1:4">
      <c r="A5204" s="597" t="s">
        <v>21686</v>
      </c>
      <c r="B5204" s="597" t="s">
        <v>18421</v>
      </c>
      <c r="C5204" s="597" t="s">
        <v>18330</v>
      </c>
      <c r="D5204" s="597" t="s">
        <v>2104</v>
      </c>
    </row>
    <row r="5205" spans="1:4">
      <c r="A5205" s="597" t="s">
        <v>9320</v>
      </c>
      <c r="B5205" s="597" t="s">
        <v>18421</v>
      </c>
      <c r="C5205" s="597" t="s">
        <v>17013</v>
      </c>
      <c r="D5205" s="597" t="s">
        <v>21312</v>
      </c>
    </row>
    <row r="5206" spans="1:4">
      <c r="A5206" s="597" t="s">
        <v>16377</v>
      </c>
      <c r="B5206" s="597" t="s">
        <v>18421</v>
      </c>
      <c r="C5206" s="597" t="s">
        <v>18436</v>
      </c>
      <c r="D5206" s="597" t="s">
        <v>7708</v>
      </c>
    </row>
    <row r="5207" spans="1:4">
      <c r="A5207" s="597" t="s">
        <v>21687</v>
      </c>
      <c r="B5207" s="597" t="s">
        <v>18421</v>
      </c>
      <c r="C5207" s="597" t="s">
        <v>16294</v>
      </c>
      <c r="D5207" s="597" t="s">
        <v>4498</v>
      </c>
    </row>
    <row r="5208" spans="1:4">
      <c r="A5208" s="597" t="s">
        <v>21688</v>
      </c>
      <c r="B5208" s="597" t="s">
        <v>18421</v>
      </c>
      <c r="C5208" s="597" t="s">
        <v>16294</v>
      </c>
      <c r="D5208" s="597" t="s">
        <v>4498</v>
      </c>
    </row>
    <row r="5209" spans="1:4">
      <c r="A5209" s="597" t="s">
        <v>21689</v>
      </c>
      <c r="B5209" s="597" t="s">
        <v>18421</v>
      </c>
      <c r="C5209" s="597" t="s">
        <v>3994</v>
      </c>
      <c r="D5209" s="597" t="s">
        <v>18538</v>
      </c>
    </row>
    <row r="5210" spans="1:4">
      <c r="A5210" s="597" t="s">
        <v>21690</v>
      </c>
      <c r="B5210" s="597" t="s">
        <v>18421</v>
      </c>
      <c r="C5210" s="597" t="s">
        <v>18423</v>
      </c>
      <c r="D5210" s="597" t="s">
        <v>9310</v>
      </c>
    </row>
    <row r="5211" spans="1:4">
      <c r="A5211" s="597" t="s">
        <v>7030</v>
      </c>
      <c r="B5211" s="597" t="s">
        <v>18421</v>
      </c>
      <c r="C5211" s="597" t="s">
        <v>16294</v>
      </c>
      <c r="D5211" s="597" t="s">
        <v>18433</v>
      </c>
    </row>
    <row r="5212" spans="1:4">
      <c r="A5212" s="597" t="s">
        <v>21691</v>
      </c>
      <c r="B5212" s="597" t="s">
        <v>18421</v>
      </c>
      <c r="C5212" s="597" t="s">
        <v>16294</v>
      </c>
      <c r="D5212" s="597" t="s">
        <v>4498</v>
      </c>
    </row>
    <row r="5213" spans="1:4">
      <c r="A5213" s="597" t="s">
        <v>21692</v>
      </c>
      <c r="B5213" s="597" t="s">
        <v>18421</v>
      </c>
      <c r="C5213" s="597" t="s">
        <v>16294</v>
      </c>
      <c r="D5213" s="597" t="s">
        <v>18433</v>
      </c>
    </row>
    <row r="5214" spans="1:4">
      <c r="A5214" s="597" t="s">
        <v>21693</v>
      </c>
      <c r="B5214" s="597" t="s">
        <v>18421</v>
      </c>
      <c r="C5214" s="597" t="s">
        <v>16294</v>
      </c>
      <c r="D5214" s="597" t="s">
        <v>18433</v>
      </c>
    </row>
    <row r="5215" spans="1:4">
      <c r="A5215" s="597" t="s">
        <v>21694</v>
      </c>
      <c r="B5215" s="597" t="s">
        <v>18421</v>
      </c>
      <c r="C5215" s="597" t="s">
        <v>18436</v>
      </c>
      <c r="D5215" s="597" t="s">
        <v>14531</v>
      </c>
    </row>
    <row r="5216" spans="1:4">
      <c r="A5216" s="597" t="s">
        <v>21695</v>
      </c>
      <c r="B5216" s="597" t="s">
        <v>18421</v>
      </c>
      <c r="C5216" s="597" t="s">
        <v>16294</v>
      </c>
      <c r="D5216" s="597" t="s">
        <v>18457</v>
      </c>
    </row>
    <row r="5217" spans="1:4">
      <c r="A5217" s="597" t="s">
        <v>6511</v>
      </c>
      <c r="B5217" s="597" t="s">
        <v>18421</v>
      </c>
      <c r="C5217" s="597" t="s">
        <v>18426</v>
      </c>
      <c r="D5217" s="597" t="s">
        <v>12763</v>
      </c>
    </row>
    <row r="5218" spans="1:4">
      <c r="A5218" s="597" t="s">
        <v>12847</v>
      </c>
      <c r="B5218" s="597" t="s">
        <v>18421</v>
      </c>
      <c r="C5218" s="597" t="s">
        <v>16294</v>
      </c>
      <c r="D5218" s="597" t="s">
        <v>18433</v>
      </c>
    </row>
    <row r="5219" spans="1:4">
      <c r="A5219" s="597" t="s">
        <v>21696</v>
      </c>
      <c r="B5219" s="597" t="s">
        <v>18421</v>
      </c>
      <c r="C5219" s="597" t="s">
        <v>18423</v>
      </c>
      <c r="D5219" s="597" t="s">
        <v>18424</v>
      </c>
    </row>
    <row r="5220" spans="1:4">
      <c r="A5220" s="597" t="s">
        <v>5199</v>
      </c>
      <c r="B5220" s="597" t="s">
        <v>18421</v>
      </c>
      <c r="C5220" s="597" t="s">
        <v>9767</v>
      </c>
      <c r="D5220" s="597" t="s">
        <v>18661</v>
      </c>
    </row>
    <row r="5221" spans="1:4">
      <c r="A5221" s="597" t="s">
        <v>12103</v>
      </c>
      <c r="B5221" s="597" t="s">
        <v>18421</v>
      </c>
      <c r="C5221" s="597" t="s">
        <v>18330</v>
      </c>
      <c r="D5221" s="597" t="s">
        <v>21285</v>
      </c>
    </row>
    <row r="5222" spans="1:4">
      <c r="A5222" s="597" t="s">
        <v>21697</v>
      </c>
      <c r="B5222" s="597" t="s">
        <v>18421</v>
      </c>
      <c r="C5222" s="597" t="s">
        <v>18330</v>
      </c>
      <c r="D5222" s="597" t="s">
        <v>17557</v>
      </c>
    </row>
    <row r="5223" spans="1:4">
      <c r="A5223" s="597" t="s">
        <v>21698</v>
      </c>
      <c r="B5223" s="597" t="s">
        <v>18421</v>
      </c>
      <c r="C5223" s="597" t="s">
        <v>18436</v>
      </c>
      <c r="D5223" s="597" t="s">
        <v>7708</v>
      </c>
    </row>
    <row r="5224" spans="1:4">
      <c r="A5224" s="597" t="s">
        <v>21699</v>
      </c>
      <c r="B5224" s="597" t="s">
        <v>18421</v>
      </c>
      <c r="C5224" s="597" t="s">
        <v>18426</v>
      </c>
      <c r="D5224" s="597" t="s">
        <v>16434</v>
      </c>
    </row>
    <row r="5225" spans="1:4">
      <c r="A5225" s="597" t="s">
        <v>14374</v>
      </c>
      <c r="B5225" s="597" t="s">
        <v>18421</v>
      </c>
      <c r="C5225" s="597" t="s">
        <v>16294</v>
      </c>
      <c r="D5225" s="597" t="s">
        <v>4498</v>
      </c>
    </row>
    <row r="5226" spans="1:4">
      <c r="A5226" s="597" t="s">
        <v>21700</v>
      </c>
      <c r="B5226" s="597" t="s">
        <v>18421</v>
      </c>
      <c r="C5226" s="597" t="s">
        <v>18330</v>
      </c>
      <c r="D5226" s="597" t="s">
        <v>10414</v>
      </c>
    </row>
    <row r="5227" spans="1:4">
      <c r="A5227" s="597" t="s">
        <v>21701</v>
      </c>
      <c r="B5227" s="597" t="s">
        <v>18421</v>
      </c>
      <c r="C5227" s="597" t="s">
        <v>16294</v>
      </c>
      <c r="D5227" s="597" t="s">
        <v>18433</v>
      </c>
    </row>
    <row r="5228" spans="1:4">
      <c r="A5228" s="597" t="s">
        <v>21702</v>
      </c>
      <c r="B5228" s="597" t="s">
        <v>18421</v>
      </c>
      <c r="C5228" s="597" t="s">
        <v>18426</v>
      </c>
      <c r="D5228" s="597" t="s">
        <v>16434</v>
      </c>
    </row>
    <row r="5229" spans="1:4">
      <c r="A5229" s="597" t="s">
        <v>21510</v>
      </c>
      <c r="B5229" s="597" t="s">
        <v>18421</v>
      </c>
      <c r="C5229" s="597" t="s">
        <v>12016</v>
      </c>
      <c r="D5229" s="597" t="s">
        <v>16776</v>
      </c>
    </row>
    <row r="5230" spans="1:4">
      <c r="A5230" s="597" t="s">
        <v>10286</v>
      </c>
      <c r="B5230" s="597" t="s">
        <v>18421</v>
      </c>
      <c r="C5230" s="597" t="s">
        <v>18330</v>
      </c>
      <c r="D5230" s="597" t="s">
        <v>17557</v>
      </c>
    </row>
    <row r="5231" spans="1:4">
      <c r="A5231" s="597" t="s">
        <v>9257</v>
      </c>
      <c r="B5231" s="597" t="s">
        <v>18421</v>
      </c>
      <c r="C5231" s="597" t="s">
        <v>18426</v>
      </c>
      <c r="D5231" s="597" t="s">
        <v>12763</v>
      </c>
    </row>
    <row r="5232" spans="1:4">
      <c r="A5232" s="597" t="s">
        <v>21703</v>
      </c>
      <c r="B5232" s="597" t="s">
        <v>18421</v>
      </c>
      <c r="C5232" s="597" t="s">
        <v>18423</v>
      </c>
      <c r="D5232" s="597" t="s">
        <v>18424</v>
      </c>
    </row>
    <row r="5233" spans="1:4">
      <c r="A5233" s="597" t="s">
        <v>12404</v>
      </c>
      <c r="B5233" s="597" t="s">
        <v>18421</v>
      </c>
      <c r="C5233" s="597" t="s">
        <v>18436</v>
      </c>
      <c r="D5233" s="597" t="s">
        <v>3956</v>
      </c>
    </row>
    <row r="5234" spans="1:4">
      <c r="A5234" s="597" t="s">
        <v>3703</v>
      </c>
      <c r="B5234" s="597" t="s">
        <v>18421</v>
      </c>
      <c r="C5234" s="597" t="s">
        <v>17013</v>
      </c>
      <c r="D5234" s="597" t="s">
        <v>1450</v>
      </c>
    </row>
    <row r="5235" spans="1:4">
      <c r="A5235" s="597" t="s">
        <v>21704</v>
      </c>
      <c r="B5235" s="597" t="s">
        <v>18421</v>
      </c>
      <c r="C5235" s="597" t="s">
        <v>18330</v>
      </c>
      <c r="D5235" s="597" t="s">
        <v>18450</v>
      </c>
    </row>
    <row r="5236" spans="1:4">
      <c r="A5236" s="597" t="s">
        <v>13554</v>
      </c>
      <c r="B5236" s="597" t="s">
        <v>18421</v>
      </c>
      <c r="C5236" s="597" t="s">
        <v>16294</v>
      </c>
      <c r="D5236" s="597" t="s">
        <v>18433</v>
      </c>
    </row>
    <row r="5237" spans="1:4">
      <c r="A5237" s="597" t="s">
        <v>21705</v>
      </c>
      <c r="B5237" s="597" t="s">
        <v>18421</v>
      </c>
      <c r="C5237" s="597" t="s">
        <v>17013</v>
      </c>
      <c r="D5237" s="597" t="s">
        <v>1450</v>
      </c>
    </row>
    <row r="5238" spans="1:4">
      <c r="A5238" s="597" t="s">
        <v>21706</v>
      </c>
      <c r="B5238" s="597" t="s">
        <v>18421</v>
      </c>
      <c r="C5238" s="597" t="s">
        <v>18436</v>
      </c>
      <c r="D5238" s="597" t="s">
        <v>1433</v>
      </c>
    </row>
    <row r="5239" spans="1:4">
      <c r="A5239" s="597" t="s">
        <v>12081</v>
      </c>
      <c r="B5239" s="597" t="s">
        <v>18421</v>
      </c>
      <c r="C5239" s="597" t="s">
        <v>16294</v>
      </c>
      <c r="D5239" s="597" t="s">
        <v>10414</v>
      </c>
    </row>
    <row r="5240" spans="1:4">
      <c r="A5240" s="597" t="s">
        <v>21707</v>
      </c>
      <c r="B5240" s="597" t="s">
        <v>18421</v>
      </c>
      <c r="C5240" s="597" t="s">
        <v>18436</v>
      </c>
      <c r="D5240" s="597" t="s">
        <v>16603</v>
      </c>
    </row>
    <row r="5241" spans="1:4">
      <c r="A5241" s="597" t="s">
        <v>21709</v>
      </c>
      <c r="B5241" s="597" t="s">
        <v>18421</v>
      </c>
      <c r="C5241" s="597" t="s">
        <v>18436</v>
      </c>
      <c r="D5241" s="597" t="s">
        <v>1433</v>
      </c>
    </row>
    <row r="5242" spans="1:4">
      <c r="A5242" s="597" t="s">
        <v>21710</v>
      </c>
      <c r="B5242" s="597" t="s">
        <v>18421</v>
      </c>
      <c r="C5242" s="597" t="s">
        <v>9767</v>
      </c>
      <c r="D5242" s="597" t="s">
        <v>12866</v>
      </c>
    </row>
    <row r="5243" spans="1:4">
      <c r="A5243" s="597" t="s">
        <v>21711</v>
      </c>
      <c r="B5243" s="597" t="s">
        <v>18421</v>
      </c>
      <c r="C5243" s="597" t="s">
        <v>9767</v>
      </c>
      <c r="D5243" s="597" t="s">
        <v>10414</v>
      </c>
    </row>
    <row r="5244" spans="1:4">
      <c r="A5244" s="597" t="s">
        <v>21712</v>
      </c>
      <c r="B5244" s="597" t="s">
        <v>18421</v>
      </c>
      <c r="C5244" s="597" t="s">
        <v>3994</v>
      </c>
      <c r="D5244" s="597" t="s">
        <v>19852</v>
      </c>
    </row>
    <row r="5245" spans="1:4">
      <c r="A5245" s="597" t="s">
        <v>21713</v>
      </c>
      <c r="B5245" s="597" t="s">
        <v>18421</v>
      </c>
      <c r="C5245" s="597" t="s">
        <v>3994</v>
      </c>
      <c r="D5245" s="597" t="s">
        <v>16342</v>
      </c>
    </row>
    <row r="5246" spans="1:4">
      <c r="A5246" s="597" t="s">
        <v>4081</v>
      </c>
      <c r="B5246" s="597" t="s">
        <v>18421</v>
      </c>
      <c r="C5246" s="597" t="s">
        <v>3994</v>
      </c>
      <c r="D5246" s="597" t="s">
        <v>18538</v>
      </c>
    </row>
    <row r="5247" spans="1:4">
      <c r="A5247" s="597" t="s">
        <v>21715</v>
      </c>
      <c r="B5247" s="597" t="s">
        <v>18421</v>
      </c>
      <c r="C5247" s="597" t="s">
        <v>9767</v>
      </c>
      <c r="D5247" s="597" t="s">
        <v>4430</v>
      </c>
    </row>
    <row r="5248" spans="1:4">
      <c r="A5248" s="597" t="s">
        <v>21716</v>
      </c>
      <c r="B5248" s="597" t="s">
        <v>18421</v>
      </c>
      <c r="C5248" s="597" t="s">
        <v>16294</v>
      </c>
      <c r="D5248" s="597" t="s">
        <v>18457</v>
      </c>
    </row>
    <row r="5249" spans="1:4">
      <c r="A5249" s="597" t="s">
        <v>21717</v>
      </c>
      <c r="B5249" s="597" t="s">
        <v>18421</v>
      </c>
      <c r="C5249" s="597" t="s">
        <v>18436</v>
      </c>
      <c r="D5249" s="597" t="s">
        <v>1433</v>
      </c>
    </row>
    <row r="5250" spans="1:4">
      <c r="A5250" s="597" t="s">
        <v>21718</v>
      </c>
      <c r="B5250" s="597" t="s">
        <v>18421</v>
      </c>
      <c r="C5250" s="597" t="s">
        <v>16294</v>
      </c>
      <c r="D5250" s="597" t="s">
        <v>13132</v>
      </c>
    </row>
    <row r="5251" spans="1:4">
      <c r="A5251" s="597" t="s">
        <v>21720</v>
      </c>
      <c r="B5251" s="597" t="s">
        <v>18421</v>
      </c>
      <c r="C5251" s="597" t="s">
        <v>18436</v>
      </c>
      <c r="D5251" s="597" t="s">
        <v>10210</v>
      </c>
    </row>
    <row r="5252" spans="1:4">
      <c r="A5252" s="597" t="s">
        <v>21721</v>
      </c>
      <c r="B5252" s="597" t="s">
        <v>18421</v>
      </c>
      <c r="C5252" s="597" t="s">
        <v>18423</v>
      </c>
      <c r="D5252" s="597" t="s">
        <v>9310</v>
      </c>
    </row>
    <row r="5253" spans="1:4">
      <c r="A5253" s="597" t="s">
        <v>21722</v>
      </c>
      <c r="B5253" s="597" t="s">
        <v>18421</v>
      </c>
      <c r="C5253" s="597" t="s">
        <v>3994</v>
      </c>
      <c r="D5253" s="597" t="s">
        <v>18538</v>
      </c>
    </row>
    <row r="5254" spans="1:4">
      <c r="A5254" s="597" t="s">
        <v>8208</v>
      </c>
      <c r="B5254" s="597" t="s">
        <v>18421</v>
      </c>
      <c r="C5254" s="597" t="s">
        <v>16294</v>
      </c>
      <c r="D5254" s="597" t="s">
        <v>6387</v>
      </c>
    </row>
    <row r="5255" spans="1:4">
      <c r="A5255" s="597" t="s">
        <v>21723</v>
      </c>
      <c r="B5255" s="597" t="s">
        <v>18421</v>
      </c>
      <c r="C5255" s="597" t="s">
        <v>18330</v>
      </c>
      <c r="D5255" s="597" t="s">
        <v>10414</v>
      </c>
    </row>
    <row r="5256" spans="1:4">
      <c r="A5256" s="597" t="s">
        <v>21724</v>
      </c>
      <c r="B5256" s="597" t="s">
        <v>18421</v>
      </c>
      <c r="C5256" s="597" t="s">
        <v>8086</v>
      </c>
      <c r="D5256" s="597" t="s">
        <v>18535</v>
      </c>
    </row>
    <row r="5257" spans="1:4">
      <c r="A5257" s="597" t="s">
        <v>4010</v>
      </c>
      <c r="B5257" s="597" t="s">
        <v>18421</v>
      </c>
      <c r="C5257" s="597" t="s">
        <v>18330</v>
      </c>
      <c r="D5257" s="597" t="s">
        <v>18450</v>
      </c>
    </row>
    <row r="5258" spans="1:4">
      <c r="A5258" s="597" t="s">
        <v>16266</v>
      </c>
      <c r="B5258" s="597" t="s">
        <v>18421</v>
      </c>
      <c r="C5258" s="597" t="s">
        <v>16294</v>
      </c>
      <c r="D5258" s="597" t="s">
        <v>18457</v>
      </c>
    </row>
    <row r="5259" spans="1:4">
      <c r="A5259" s="597" t="s">
        <v>21725</v>
      </c>
      <c r="B5259" s="597" t="s">
        <v>18421</v>
      </c>
      <c r="C5259" s="597" t="s">
        <v>9767</v>
      </c>
      <c r="D5259" s="597" t="s">
        <v>4430</v>
      </c>
    </row>
    <row r="5260" spans="1:4">
      <c r="A5260" s="597" t="s">
        <v>21726</v>
      </c>
      <c r="B5260" s="597" t="s">
        <v>18421</v>
      </c>
      <c r="C5260" s="597" t="s">
        <v>3994</v>
      </c>
      <c r="D5260" s="597" t="s">
        <v>18538</v>
      </c>
    </row>
    <row r="5261" spans="1:4">
      <c r="A5261" s="597" t="s">
        <v>19387</v>
      </c>
      <c r="B5261" s="597" t="s">
        <v>18421</v>
      </c>
      <c r="C5261" s="597" t="s">
        <v>18436</v>
      </c>
      <c r="D5261" s="597" t="s">
        <v>10414</v>
      </c>
    </row>
    <row r="5262" spans="1:4">
      <c r="A5262" s="597" t="s">
        <v>6728</v>
      </c>
      <c r="B5262" s="597" t="s">
        <v>18421</v>
      </c>
      <c r="C5262" s="597" t="s">
        <v>9767</v>
      </c>
      <c r="D5262" s="597" t="s">
        <v>15267</v>
      </c>
    </row>
    <row r="5263" spans="1:4">
      <c r="A5263" s="597" t="s">
        <v>5516</v>
      </c>
      <c r="B5263" s="597" t="s">
        <v>18421</v>
      </c>
      <c r="C5263" s="597" t="s">
        <v>9767</v>
      </c>
      <c r="D5263" s="597" t="s">
        <v>15267</v>
      </c>
    </row>
    <row r="5264" spans="1:4">
      <c r="A5264" s="597" t="s">
        <v>10792</v>
      </c>
      <c r="B5264" s="597" t="s">
        <v>18421</v>
      </c>
      <c r="C5264" s="597" t="s">
        <v>16294</v>
      </c>
      <c r="D5264" s="597" t="s">
        <v>6382</v>
      </c>
    </row>
    <row r="5265" spans="1:4">
      <c r="A5265" s="597" t="s">
        <v>21727</v>
      </c>
      <c r="B5265" s="597" t="s">
        <v>18421</v>
      </c>
      <c r="C5265" s="597" t="s">
        <v>12016</v>
      </c>
      <c r="D5265" s="597" t="s">
        <v>16776</v>
      </c>
    </row>
    <row r="5266" spans="1:4">
      <c r="A5266" s="597" t="s">
        <v>21728</v>
      </c>
      <c r="B5266" s="597" t="s">
        <v>18421</v>
      </c>
      <c r="C5266" s="597" t="s">
        <v>9767</v>
      </c>
      <c r="D5266" s="597" t="s">
        <v>21201</v>
      </c>
    </row>
    <row r="5267" spans="1:4">
      <c r="A5267" s="597" t="s">
        <v>21729</v>
      </c>
      <c r="B5267" s="597" t="s">
        <v>18421</v>
      </c>
      <c r="C5267" s="597" t="s">
        <v>18330</v>
      </c>
      <c r="D5267" s="597" t="s">
        <v>18450</v>
      </c>
    </row>
    <row r="5268" spans="1:4">
      <c r="A5268" s="597" t="s">
        <v>21730</v>
      </c>
      <c r="B5268" s="597" t="s">
        <v>18421</v>
      </c>
      <c r="C5268" s="597" t="s">
        <v>16294</v>
      </c>
      <c r="D5268" s="597" t="s">
        <v>4498</v>
      </c>
    </row>
    <row r="5269" spans="1:4">
      <c r="A5269" s="597" t="s">
        <v>21731</v>
      </c>
      <c r="B5269" s="597" t="s">
        <v>18421</v>
      </c>
      <c r="C5269" s="597" t="s">
        <v>18436</v>
      </c>
      <c r="D5269" s="597" t="s">
        <v>7703</v>
      </c>
    </row>
    <row r="5270" spans="1:4">
      <c r="A5270" s="597" t="s">
        <v>13782</v>
      </c>
      <c r="B5270" s="597" t="s">
        <v>18421</v>
      </c>
      <c r="C5270" s="597" t="s">
        <v>9767</v>
      </c>
      <c r="D5270" s="597" t="s">
        <v>15267</v>
      </c>
    </row>
    <row r="5271" spans="1:4">
      <c r="A5271" s="597" t="s">
        <v>21732</v>
      </c>
      <c r="B5271" s="597" t="s">
        <v>18421</v>
      </c>
      <c r="C5271" s="597" t="s">
        <v>9767</v>
      </c>
      <c r="D5271" s="597" t="s">
        <v>13297</v>
      </c>
    </row>
    <row r="5272" spans="1:4">
      <c r="A5272" s="597" t="s">
        <v>21734</v>
      </c>
      <c r="B5272" s="597" t="s">
        <v>18421</v>
      </c>
      <c r="C5272" s="597" t="s">
        <v>3994</v>
      </c>
      <c r="D5272" s="597" t="s">
        <v>19852</v>
      </c>
    </row>
    <row r="5273" spans="1:4">
      <c r="A5273" s="597" t="s">
        <v>21735</v>
      </c>
      <c r="B5273" s="597" t="s">
        <v>18421</v>
      </c>
      <c r="C5273" s="597" t="s">
        <v>18436</v>
      </c>
      <c r="D5273" s="597" t="s">
        <v>14531</v>
      </c>
    </row>
    <row r="5274" spans="1:4">
      <c r="A5274" s="597" t="s">
        <v>1676</v>
      </c>
      <c r="B5274" s="597" t="s">
        <v>18421</v>
      </c>
      <c r="C5274" s="597" t="s">
        <v>3994</v>
      </c>
      <c r="D5274" s="597" t="s">
        <v>16342</v>
      </c>
    </row>
    <row r="5275" spans="1:4">
      <c r="A5275" s="597" t="s">
        <v>20587</v>
      </c>
      <c r="B5275" s="597" t="s">
        <v>18421</v>
      </c>
      <c r="C5275" s="597" t="s">
        <v>18423</v>
      </c>
      <c r="D5275" s="597" t="s">
        <v>18424</v>
      </c>
    </row>
    <row r="5276" spans="1:4">
      <c r="A5276" s="597" t="s">
        <v>21736</v>
      </c>
      <c r="B5276" s="597" t="s">
        <v>18421</v>
      </c>
      <c r="C5276" s="597" t="s">
        <v>12016</v>
      </c>
      <c r="D5276" s="597" t="s">
        <v>10414</v>
      </c>
    </row>
    <row r="5277" spans="1:4">
      <c r="A5277" s="597" t="s">
        <v>8305</v>
      </c>
      <c r="B5277" s="597" t="s">
        <v>18421</v>
      </c>
      <c r="C5277" s="597" t="s">
        <v>16294</v>
      </c>
      <c r="D5277" s="597" t="s">
        <v>4498</v>
      </c>
    </row>
    <row r="5278" spans="1:4">
      <c r="A5278" s="597" t="s">
        <v>21737</v>
      </c>
      <c r="B5278" s="597" t="s">
        <v>18421</v>
      </c>
      <c r="C5278" s="597" t="s">
        <v>18426</v>
      </c>
      <c r="D5278" s="597" t="s">
        <v>12763</v>
      </c>
    </row>
    <row r="5279" spans="1:4">
      <c r="A5279" s="597" t="s">
        <v>21738</v>
      </c>
      <c r="B5279" s="597" t="s">
        <v>18421</v>
      </c>
      <c r="C5279" s="597" t="s">
        <v>3994</v>
      </c>
      <c r="D5279" s="597" t="s">
        <v>16342</v>
      </c>
    </row>
    <row r="5280" spans="1:4">
      <c r="A5280" s="597" t="s">
        <v>9356</v>
      </c>
      <c r="B5280" s="597" t="s">
        <v>18421</v>
      </c>
      <c r="C5280" s="597" t="s">
        <v>18423</v>
      </c>
      <c r="D5280" s="597" t="s">
        <v>18136</v>
      </c>
    </row>
    <row r="5281" spans="1:4">
      <c r="A5281" s="597" t="s">
        <v>8654</v>
      </c>
      <c r="B5281" s="597" t="s">
        <v>18421</v>
      </c>
      <c r="C5281" s="597" t="s">
        <v>16294</v>
      </c>
      <c r="D5281" s="597" t="s">
        <v>4498</v>
      </c>
    </row>
    <row r="5282" spans="1:4">
      <c r="A5282" s="597" t="s">
        <v>21739</v>
      </c>
      <c r="B5282" s="597" t="s">
        <v>18421</v>
      </c>
      <c r="C5282" s="597" t="s">
        <v>17013</v>
      </c>
      <c r="D5282" s="597" t="s">
        <v>21312</v>
      </c>
    </row>
    <row r="5283" spans="1:4">
      <c r="A5283" s="597" t="s">
        <v>21740</v>
      </c>
      <c r="B5283" s="597" t="s">
        <v>18421</v>
      </c>
      <c r="C5283" s="597" t="s">
        <v>18436</v>
      </c>
      <c r="D5283" s="597" t="s">
        <v>3956</v>
      </c>
    </row>
    <row r="5284" spans="1:4">
      <c r="A5284" s="597" t="s">
        <v>21741</v>
      </c>
      <c r="B5284" s="597" t="s">
        <v>18421</v>
      </c>
      <c r="C5284" s="597" t="s">
        <v>16294</v>
      </c>
      <c r="D5284" s="597" t="s">
        <v>18433</v>
      </c>
    </row>
    <row r="5285" spans="1:4">
      <c r="A5285" s="597" t="s">
        <v>21742</v>
      </c>
      <c r="B5285" s="597" t="s">
        <v>18421</v>
      </c>
      <c r="C5285" s="597" t="s">
        <v>16294</v>
      </c>
      <c r="D5285" s="597" t="s">
        <v>13132</v>
      </c>
    </row>
    <row r="5286" spans="1:4">
      <c r="A5286" s="597" t="s">
        <v>21743</v>
      </c>
      <c r="B5286" s="597" t="s">
        <v>18421</v>
      </c>
      <c r="C5286" s="597" t="s">
        <v>3994</v>
      </c>
      <c r="D5286" s="597" t="s">
        <v>16342</v>
      </c>
    </row>
    <row r="5287" spans="1:4">
      <c r="A5287" s="597" t="s">
        <v>2700</v>
      </c>
      <c r="B5287" s="597" t="s">
        <v>18421</v>
      </c>
      <c r="C5287" s="597" t="s">
        <v>16294</v>
      </c>
      <c r="D5287" s="597" t="s">
        <v>10414</v>
      </c>
    </row>
    <row r="5288" spans="1:4">
      <c r="A5288" s="597" t="s">
        <v>2279</v>
      </c>
      <c r="B5288" s="597" t="s">
        <v>18421</v>
      </c>
      <c r="C5288" s="597" t="s">
        <v>18436</v>
      </c>
      <c r="D5288" s="597" t="s">
        <v>7708</v>
      </c>
    </row>
    <row r="5289" spans="1:4">
      <c r="A5289" s="597" t="s">
        <v>21744</v>
      </c>
      <c r="B5289" s="597" t="s">
        <v>18421</v>
      </c>
      <c r="C5289" s="597" t="s">
        <v>18436</v>
      </c>
      <c r="D5289" s="597" t="s">
        <v>21614</v>
      </c>
    </row>
    <row r="5290" spans="1:4">
      <c r="A5290" s="597" t="s">
        <v>8725</v>
      </c>
      <c r="B5290" s="597" t="s">
        <v>18421</v>
      </c>
      <c r="C5290" s="597" t="s">
        <v>9767</v>
      </c>
      <c r="D5290" s="597" t="s">
        <v>18439</v>
      </c>
    </row>
    <row r="5291" spans="1:4">
      <c r="A5291" s="597" t="s">
        <v>712</v>
      </c>
      <c r="B5291" s="597" t="s">
        <v>18421</v>
      </c>
      <c r="C5291" s="597" t="s">
        <v>16294</v>
      </c>
      <c r="D5291" s="597" t="s">
        <v>4498</v>
      </c>
    </row>
    <row r="5292" spans="1:4">
      <c r="A5292" s="597" t="s">
        <v>9514</v>
      </c>
      <c r="B5292" s="597" t="s">
        <v>18421</v>
      </c>
      <c r="C5292" s="597" t="s">
        <v>16294</v>
      </c>
      <c r="D5292" s="597" t="s">
        <v>4498</v>
      </c>
    </row>
    <row r="5293" spans="1:4">
      <c r="A5293" s="597" t="s">
        <v>19404</v>
      </c>
      <c r="B5293" s="597" t="s">
        <v>18421</v>
      </c>
      <c r="C5293" s="597" t="s">
        <v>16294</v>
      </c>
      <c r="D5293" s="597" t="s">
        <v>13132</v>
      </c>
    </row>
    <row r="5294" spans="1:4">
      <c r="A5294" s="597" t="s">
        <v>21151</v>
      </c>
      <c r="B5294" s="597" t="s">
        <v>18421</v>
      </c>
      <c r="C5294" s="597" t="s">
        <v>18436</v>
      </c>
      <c r="D5294" s="597" t="s">
        <v>7708</v>
      </c>
    </row>
    <row r="5295" spans="1:4">
      <c r="A5295" s="597" t="s">
        <v>2807</v>
      </c>
      <c r="B5295" s="597" t="s">
        <v>18421</v>
      </c>
      <c r="C5295" s="597" t="s">
        <v>18436</v>
      </c>
      <c r="D5295" s="597" t="s">
        <v>7703</v>
      </c>
    </row>
    <row r="5296" spans="1:4">
      <c r="A5296" s="597" t="s">
        <v>15705</v>
      </c>
      <c r="B5296" s="597" t="s">
        <v>18421</v>
      </c>
      <c r="C5296" s="597" t="s">
        <v>18436</v>
      </c>
      <c r="D5296" s="597" t="s">
        <v>3956</v>
      </c>
    </row>
    <row r="5297" spans="1:4">
      <c r="A5297" s="597" t="s">
        <v>21745</v>
      </c>
      <c r="B5297" s="597" t="s">
        <v>18421</v>
      </c>
      <c r="C5297" s="597" t="s">
        <v>11794</v>
      </c>
      <c r="D5297" s="597" t="s">
        <v>11796</v>
      </c>
    </row>
    <row r="5298" spans="1:4">
      <c r="A5298" s="597" t="s">
        <v>9691</v>
      </c>
      <c r="B5298" s="597" t="s">
        <v>18421</v>
      </c>
      <c r="C5298" s="597" t="s">
        <v>16294</v>
      </c>
      <c r="D5298" s="597" t="s">
        <v>18433</v>
      </c>
    </row>
    <row r="5299" spans="1:4">
      <c r="A5299" s="597" t="s">
        <v>12409</v>
      </c>
      <c r="B5299" s="597" t="s">
        <v>18421</v>
      </c>
      <c r="C5299" s="597" t="s">
        <v>18330</v>
      </c>
      <c r="D5299" s="597" t="s">
        <v>21285</v>
      </c>
    </row>
    <row r="5300" spans="1:4">
      <c r="A5300" s="597" t="s">
        <v>20369</v>
      </c>
      <c r="B5300" s="597" t="s">
        <v>18421</v>
      </c>
      <c r="C5300" s="597" t="s">
        <v>8754</v>
      </c>
      <c r="D5300" s="597" t="s">
        <v>10414</v>
      </c>
    </row>
    <row r="5301" spans="1:4">
      <c r="A5301" s="597" t="s">
        <v>9881</v>
      </c>
      <c r="B5301" s="597" t="s">
        <v>18421</v>
      </c>
      <c r="C5301" s="597" t="s">
        <v>18436</v>
      </c>
      <c r="D5301" s="597" t="s">
        <v>3956</v>
      </c>
    </row>
    <row r="5302" spans="1:4">
      <c r="A5302" s="597" t="s">
        <v>21714</v>
      </c>
      <c r="B5302" s="597" t="s">
        <v>18421</v>
      </c>
      <c r="C5302" s="597" t="s">
        <v>17013</v>
      </c>
      <c r="D5302" s="597" t="s">
        <v>1450</v>
      </c>
    </row>
    <row r="5303" spans="1:4">
      <c r="A5303" s="597" t="s">
        <v>2286</v>
      </c>
      <c r="B5303" s="597" t="s">
        <v>18421</v>
      </c>
      <c r="C5303" s="597" t="s">
        <v>18330</v>
      </c>
      <c r="D5303" s="597" t="s">
        <v>10414</v>
      </c>
    </row>
    <row r="5304" spans="1:4">
      <c r="A5304" s="597" t="s">
        <v>21746</v>
      </c>
      <c r="B5304" s="597" t="s">
        <v>18421</v>
      </c>
      <c r="C5304" s="597" t="s">
        <v>18423</v>
      </c>
      <c r="D5304" s="597" t="s">
        <v>18136</v>
      </c>
    </row>
    <row r="5305" spans="1:4">
      <c r="A5305" s="597" t="s">
        <v>17195</v>
      </c>
      <c r="B5305" s="597" t="s">
        <v>18421</v>
      </c>
      <c r="C5305" s="597" t="s">
        <v>18330</v>
      </c>
      <c r="D5305" s="597" t="s">
        <v>17557</v>
      </c>
    </row>
    <row r="5306" spans="1:4">
      <c r="A5306" s="597" t="s">
        <v>21747</v>
      </c>
      <c r="B5306" s="597" t="s">
        <v>18421</v>
      </c>
      <c r="C5306" s="597" t="s">
        <v>9767</v>
      </c>
      <c r="D5306" s="597" t="s">
        <v>13297</v>
      </c>
    </row>
    <row r="5307" spans="1:4">
      <c r="A5307" s="597" t="s">
        <v>21748</v>
      </c>
      <c r="B5307" s="597" t="s">
        <v>18421</v>
      </c>
      <c r="C5307" s="597" t="s">
        <v>18423</v>
      </c>
      <c r="D5307" s="597" t="s">
        <v>18136</v>
      </c>
    </row>
    <row r="5308" spans="1:4">
      <c r="A5308" s="597" t="s">
        <v>21749</v>
      </c>
      <c r="B5308" s="597" t="s">
        <v>18421</v>
      </c>
      <c r="C5308" s="597" t="s">
        <v>18423</v>
      </c>
      <c r="D5308" s="597" t="s">
        <v>18424</v>
      </c>
    </row>
    <row r="5309" spans="1:4">
      <c r="A5309" s="597" t="s">
        <v>14316</v>
      </c>
      <c r="B5309" s="597" t="s">
        <v>18421</v>
      </c>
      <c r="C5309" s="597" t="s">
        <v>16294</v>
      </c>
      <c r="D5309" s="597" t="s">
        <v>18457</v>
      </c>
    </row>
    <row r="5310" spans="1:4">
      <c r="A5310" s="597" t="s">
        <v>21750</v>
      </c>
      <c r="B5310" s="597" t="s">
        <v>18421</v>
      </c>
      <c r="C5310" s="597" t="s">
        <v>16294</v>
      </c>
      <c r="D5310" s="597" t="s">
        <v>4498</v>
      </c>
    </row>
    <row r="5311" spans="1:4">
      <c r="A5311" s="597" t="s">
        <v>21751</v>
      </c>
      <c r="B5311" s="597" t="s">
        <v>18421</v>
      </c>
      <c r="C5311" s="597" t="s">
        <v>9767</v>
      </c>
      <c r="D5311" s="597" t="s">
        <v>13297</v>
      </c>
    </row>
    <row r="5312" spans="1:4">
      <c r="A5312" s="597" t="s">
        <v>21752</v>
      </c>
      <c r="B5312" s="597" t="s">
        <v>18421</v>
      </c>
      <c r="C5312" s="597" t="s">
        <v>18436</v>
      </c>
      <c r="D5312" s="597" t="s">
        <v>1433</v>
      </c>
    </row>
    <row r="5313" spans="1:4">
      <c r="A5313" s="597" t="s">
        <v>21753</v>
      </c>
      <c r="B5313" s="597" t="s">
        <v>18421</v>
      </c>
      <c r="C5313" s="597" t="s">
        <v>9767</v>
      </c>
      <c r="D5313" s="597" t="s">
        <v>13297</v>
      </c>
    </row>
    <row r="5314" spans="1:4">
      <c r="A5314" s="597" t="s">
        <v>21754</v>
      </c>
      <c r="B5314" s="597" t="s">
        <v>18421</v>
      </c>
      <c r="C5314" s="597" t="s">
        <v>9767</v>
      </c>
      <c r="D5314" s="597" t="s">
        <v>10414</v>
      </c>
    </row>
    <row r="5315" spans="1:4">
      <c r="A5315" s="597" t="s">
        <v>21755</v>
      </c>
      <c r="B5315" s="597" t="s">
        <v>18421</v>
      </c>
      <c r="C5315" s="597" t="s">
        <v>16294</v>
      </c>
      <c r="D5315" s="597" t="s">
        <v>4498</v>
      </c>
    </row>
    <row r="5316" spans="1:4">
      <c r="A5316" s="597" t="s">
        <v>16310</v>
      </c>
      <c r="B5316" s="597" t="s">
        <v>18421</v>
      </c>
      <c r="C5316" s="597" t="s">
        <v>18436</v>
      </c>
      <c r="D5316" s="597" t="s">
        <v>1433</v>
      </c>
    </row>
    <row r="5317" spans="1:4">
      <c r="A5317" s="597" t="s">
        <v>5005</v>
      </c>
      <c r="B5317" s="597" t="s">
        <v>18421</v>
      </c>
      <c r="C5317" s="597" t="s">
        <v>8086</v>
      </c>
      <c r="D5317" s="597" t="s">
        <v>10414</v>
      </c>
    </row>
    <row r="5318" spans="1:4">
      <c r="A5318" s="597" t="s">
        <v>17184</v>
      </c>
      <c r="B5318" s="597" t="s">
        <v>18421</v>
      </c>
      <c r="C5318" s="597" t="s">
        <v>16294</v>
      </c>
      <c r="D5318" s="597" t="s">
        <v>4498</v>
      </c>
    </row>
    <row r="5319" spans="1:4">
      <c r="A5319" s="597" t="s">
        <v>18594</v>
      </c>
      <c r="B5319" s="597" t="s">
        <v>18421</v>
      </c>
      <c r="C5319" s="597" t="s">
        <v>16294</v>
      </c>
      <c r="D5319" s="597" t="s">
        <v>10414</v>
      </c>
    </row>
    <row r="5320" spans="1:4">
      <c r="A5320" s="597" t="s">
        <v>21756</v>
      </c>
      <c r="B5320" s="597" t="s">
        <v>18421</v>
      </c>
      <c r="C5320" s="597" t="s">
        <v>9767</v>
      </c>
      <c r="D5320" s="597" t="s">
        <v>21201</v>
      </c>
    </row>
    <row r="5321" spans="1:4">
      <c r="A5321" s="597" t="s">
        <v>15995</v>
      </c>
      <c r="B5321" s="597" t="s">
        <v>18421</v>
      </c>
      <c r="C5321" s="597" t="s">
        <v>18436</v>
      </c>
      <c r="D5321" s="597" t="s">
        <v>7703</v>
      </c>
    </row>
    <row r="5322" spans="1:4">
      <c r="A5322" s="597" t="s">
        <v>21757</v>
      </c>
      <c r="B5322" s="597" t="s">
        <v>18421</v>
      </c>
      <c r="C5322" s="597" t="s">
        <v>18423</v>
      </c>
      <c r="D5322" s="597" t="s">
        <v>18136</v>
      </c>
    </row>
    <row r="5323" spans="1:4">
      <c r="A5323" s="597" t="s">
        <v>11486</v>
      </c>
      <c r="B5323" s="597" t="s">
        <v>18421</v>
      </c>
      <c r="C5323" s="597" t="s">
        <v>9767</v>
      </c>
      <c r="D5323" s="597" t="s">
        <v>12866</v>
      </c>
    </row>
    <row r="5324" spans="1:4">
      <c r="A5324" s="597" t="s">
        <v>11992</v>
      </c>
      <c r="B5324" s="597" t="s">
        <v>18421</v>
      </c>
      <c r="C5324" s="597" t="s">
        <v>17013</v>
      </c>
      <c r="D5324" s="597" t="s">
        <v>21312</v>
      </c>
    </row>
    <row r="5325" spans="1:4">
      <c r="A5325" s="597" t="s">
        <v>18403</v>
      </c>
      <c r="B5325" s="597" t="s">
        <v>18421</v>
      </c>
      <c r="C5325" s="597" t="s">
        <v>9767</v>
      </c>
      <c r="D5325" s="597" t="s">
        <v>13297</v>
      </c>
    </row>
    <row r="5326" spans="1:4">
      <c r="A5326" s="597" t="s">
        <v>21758</v>
      </c>
      <c r="B5326" s="597" t="s">
        <v>18421</v>
      </c>
      <c r="C5326" s="597" t="s">
        <v>18423</v>
      </c>
      <c r="D5326" s="597" t="s">
        <v>18136</v>
      </c>
    </row>
    <row r="5327" spans="1:4">
      <c r="A5327" s="597" t="s">
        <v>21759</v>
      </c>
      <c r="B5327" s="597" t="s">
        <v>18421</v>
      </c>
      <c r="C5327" s="597" t="s">
        <v>16294</v>
      </c>
      <c r="D5327" s="597" t="s">
        <v>13132</v>
      </c>
    </row>
    <row r="5328" spans="1:4">
      <c r="A5328" s="597" t="s">
        <v>21760</v>
      </c>
      <c r="B5328" s="597" t="s">
        <v>18421</v>
      </c>
      <c r="C5328" s="597" t="s">
        <v>18436</v>
      </c>
      <c r="D5328" s="597" t="s">
        <v>18490</v>
      </c>
    </row>
    <row r="5329" spans="1:4">
      <c r="A5329" s="597" t="s">
        <v>11765</v>
      </c>
      <c r="B5329" s="597" t="s">
        <v>18421</v>
      </c>
      <c r="C5329" s="597" t="s">
        <v>18423</v>
      </c>
      <c r="D5329" s="597" t="s">
        <v>18424</v>
      </c>
    </row>
    <row r="5330" spans="1:4">
      <c r="A5330" s="597" t="s">
        <v>13253</v>
      </c>
      <c r="B5330" s="597" t="s">
        <v>18421</v>
      </c>
      <c r="C5330" s="597" t="s">
        <v>18423</v>
      </c>
      <c r="D5330" s="597" t="s">
        <v>18136</v>
      </c>
    </row>
    <row r="5331" spans="1:4">
      <c r="A5331" s="597" t="s">
        <v>12111</v>
      </c>
      <c r="B5331" s="597" t="s">
        <v>18421</v>
      </c>
      <c r="C5331" s="597" t="s">
        <v>16294</v>
      </c>
      <c r="D5331" s="597" t="s">
        <v>4498</v>
      </c>
    </row>
    <row r="5332" spans="1:4">
      <c r="A5332" s="597" t="s">
        <v>21761</v>
      </c>
      <c r="B5332" s="597" t="s">
        <v>18421</v>
      </c>
      <c r="C5332" s="597" t="s">
        <v>11794</v>
      </c>
      <c r="D5332" s="597" t="s">
        <v>10414</v>
      </c>
    </row>
    <row r="5333" spans="1:4">
      <c r="A5333" s="597" t="s">
        <v>6456</v>
      </c>
      <c r="B5333" s="597" t="s">
        <v>18421</v>
      </c>
      <c r="C5333" s="597" t="s">
        <v>16294</v>
      </c>
      <c r="D5333" s="597" t="s">
        <v>13132</v>
      </c>
    </row>
    <row r="5334" spans="1:4">
      <c r="A5334" s="597" t="s">
        <v>21762</v>
      </c>
      <c r="B5334" s="597" t="s">
        <v>18421</v>
      </c>
      <c r="C5334" s="597" t="s">
        <v>16294</v>
      </c>
      <c r="D5334" s="597" t="s">
        <v>10414</v>
      </c>
    </row>
    <row r="5335" spans="1:4">
      <c r="A5335" s="597" t="s">
        <v>21763</v>
      </c>
      <c r="B5335" s="597" t="s">
        <v>18421</v>
      </c>
      <c r="C5335" s="597" t="s">
        <v>9767</v>
      </c>
      <c r="D5335" s="597" t="s">
        <v>13297</v>
      </c>
    </row>
    <row r="5336" spans="1:4">
      <c r="A5336" s="597" t="s">
        <v>21764</v>
      </c>
      <c r="B5336" s="597" t="s">
        <v>18421</v>
      </c>
      <c r="C5336" s="597" t="s">
        <v>16294</v>
      </c>
      <c r="D5336" s="597" t="s">
        <v>18457</v>
      </c>
    </row>
    <row r="5337" spans="1:4">
      <c r="A5337" s="597" t="s">
        <v>7284</v>
      </c>
      <c r="B5337" s="597" t="s">
        <v>18421</v>
      </c>
      <c r="C5337" s="597" t="s">
        <v>16294</v>
      </c>
      <c r="D5337" s="597" t="s">
        <v>13132</v>
      </c>
    </row>
    <row r="5338" spans="1:4">
      <c r="A5338" s="597" t="s">
        <v>21765</v>
      </c>
      <c r="B5338" s="597" t="s">
        <v>18421</v>
      </c>
      <c r="C5338" s="597" t="s">
        <v>16294</v>
      </c>
      <c r="D5338" s="597" t="s">
        <v>18433</v>
      </c>
    </row>
    <row r="5339" spans="1:4">
      <c r="A5339" s="597" t="s">
        <v>21766</v>
      </c>
      <c r="B5339" s="597" t="s">
        <v>18421</v>
      </c>
      <c r="C5339" s="597" t="s">
        <v>9767</v>
      </c>
      <c r="D5339" s="597" t="s">
        <v>13297</v>
      </c>
    </row>
    <row r="5340" spans="1:4">
      <c r="A5340" s="597" t="s">
        <v>21767</v>
      </c>
      <c r="B5340" s="597" t="s">
        <v>18421</v>
      </c>
      <c r="C5340" s="597" t="s">
        <v>17013</v>
      </c>
      <c r="D5340" s="597" t="s">
        <v>21312</v>
      </c>
    </row>
    <row r="5341" spans="1:4">
      <c r="A5341" s="597" t="s">
        <v>21768</v>
      </c>
      <c r="B5341" s="597" t="s">
        <v>18421</v>
      </c>
      <c r="C5341" s="597" t="s">
        <v>16294</v>
      </c>
      <c r="D5341" s="597" t="s">
        <v>10414</v>
      </c>
    </row>
    <row r="5342" spans="1:4">
      <c r="A5342" s="597" t="s">
        <v>20647</v>
      </c>
      <c r="B5342" s="597" t="s">
        <v>18421</v>
      </c>
      <c r="C5342" s="597" t="s">
        <v>18426</v>
      </c>
      <c r="D5342" s="597" t="s">
        <v>12763</v>
      </c>
    </row>
    <row r="5343" spans="1:4">
      <c r="A5343" s="597" t="s">
        <v>8924</v>
      </c>
      <c r="B5343" s="597" t="s">
        <v>18421</v>
      </c>
      <c r="C5343" s="597" t="s">
        <v>9767</v>
      </c>
      <c r="D5343" s="597" t="s">
        <v>15267</v>
      </c>
    </row>
    <row r="5344" spans="1:4">
      <c r="A5344" s="597" t="s">
        <v>970</v>
      </c>
      <c r="B5344" s="597" t="s">
        <v>18421</v>
      </c>
      <c r="C5344" s="597" t="s">
        <v>16294</v>
      </c>
      <c r="D5344" s="597" t="s">
        <v>6382</v>
      </c>
    </row>
    <row r="5345" spans="1:4">
      <c r="A5345" s="597" t="s">
        <v>16601</v>
      </c>
      <c r="B5345" s="597" t="s">
        <v>18421</v>
      </c>
      <c r="C5345" s="597" t="s">
        <v>16294</v>
      </c>
      <c r="D5345" s="597" t="s">
        <v>13132</v>
      </c>
    </row>
    <row r="5346" spans="1:4">
      <c r="A5346" s="597" t="s">
        <v>19520</v>
      </c>
      <c r="B5346" s="597" t="s">
        <v>18421</v>
      </c>
      <c r="C5346" s="597" t="s">
        <v>18330</v>
      </c>
      <c r="D5346" s="597" t="s">
        <v>10414</v>
      </c>
    </row>
    <row r="5347" spans="1:4">
      <c r="A5347" s="597" t="s">
        <v>21769</v>
      </c>
      <c r="B5347" s="597" t="s">
        <v>18421</v>
      </c>
      <c r="C5347" s="597" t="s">
        <v>16294</v>
      </c>
      <c r="D5347" s="597" t="s">
        <v>4498</v>
      </c>
    </row>
    <row r="5348" spans="1:4">
      <c r="A5348" s="597" t="s">
        <v>21771</v>
      </c>
      <c r="B5348" s="597" t="s">
        <v>18421</v>
      </c>
      <c r="C5348" s="597" t="s">
        <v>3994</v>
      </c>
      <c r="D5348" s="597" t="s">
        <v>18538</v>
      </c>
    </row>
    <row r="5349" spans="1:4">
      <c r="A5349" s="597" t="s">
        <v>21772</v>
      </c>
      <c r="B5349" s="597" t="s">
        <v>18421</v>
      </c>
      <c r="C5349" s="597" t="s">
        <v>18436</v>
      </c>
      <c r="D5349" s="597" t="s">
        <v>3956</v>
      </c>
    </row>
    <row r="5350" spans="1:4">
      <c r="A5350" s="597" t="s">
        <v>21773</v>
      </c>
      <c r="B5350" s="597" t="s">
        <v>18421</v>
      </c>
      <c r="C5350" s="597" t="s">
        <v>18426</v>
      </c>
      <c r="D5350" s="597" t="s">
        <v>12763</v>
      </c>
    </row>
    <row r="5351" spans="1:4">
      <c r="A5351" s="597" t="s">
        <v>5873</v>
      </c>
      <c r="B5351" s="597" t="s">
        <v>18421</v>
      </c>
      <c r="C5351" s="597" t="s">
        <v>9767</v>
      </c>
      <c r="D5351" s="597" t="s">
        <v>4430</v>
      </c>
    </row>
    <row r="5352" spans="1:4">
      <c r="A5352" s="597" t="s">
        <v>1917</v>
      </c>
      <c r="B5352" s="597" t="s">
        <v>18421</v>
      </c>
      <c r="C5352" s="597" t="s">
        <v>16294</v>
      </c>
      <c r="D5352" s="597" t="s">
        <v>18457</v>
      </c>
    </row>
    <row r="5353" spans="1:4">
      <c r="A5353" s="597" t="s">
        <v>753</v>
      </c>
      <c r="B5353" s="597" t="s">
        <v>18421</v>
      </c>
      <c r="C5353" s="597" t="s">
        <v>9767</v>
      </c>
      <c r="D5353" s="597" t="s">
        <v>4430</v>
      </c>
    </row>
    <row r="5354" spans="1:4">
      <c r="A5354" s="597" t="s">
        <v>21774</v>
      </c>
      <c r="B5354" s="597" t="s">
        <v>18421</v>
      </c>
      <c r="C5354" s="597" t="s">
        <v>18330</v>
      </c>
      <c r="D5354" s="597" t="s">
        <v>18450</v>
      </c>
    </row>
    <row r="5355" spans="1:4">
      <c r="A5355" s="597" t="s">
        <v>21775</v>
      </c>
      <c r="B5355" s="597" t="s">
        <v>18421</v>
      </c>
      <c r="C5355" s="597" t="s">
        <v>18330</v>
      </c>
      <c r="D5355" s="597" t="s">
        <v>17557</v>
      </c>
    </row>
    <row r="5356" spans="1:4">
      <c r="A5356" s="597" t="s">
        <v>12809</v>
      </c>
      <c r="B5356" s="597" t="s">
        <v>18421</v>
      </c>
      <c r="C5356" s="597" t="s">
        <v>9767</v>
      </c>
      <c r="D5356" s="597" t="s">
        <v>13297</v>
      </c>
    </row>
    <row r="5357" spans="1:4">
      <c r="A5357" s="597" t="s">
        <v>5676</v>
      </c>
      <c r="B5357" s="597" t="s">
        <v>18421</v>
      </c>
      <c r="C5357" s="597" t="s">
        <v>16294</v>
      </c>
      <c r="D5357" s="597" t="s">
        <v>4498</v>
      </c>
    </row>
    <row r="5358" spans="1:4">
      <c r="A5358" s="597" t="s">
        <v>3931</v>
      </c>
      <c r="B5358" s="597" t="s">
        <v>18421</v>
      </c>
      <c r="C5358" s="597" t="s">
        <v>18426</v>
      </c>
      <c r="D5358" s="597" t="s">
        <v>12763</v>
      </c>
    </row>
    <row r="5359" spans="1:4">
      <c r="A5359" s="597" t="s">
        <v>21776</v>
      </c>
      <c r="B5359" s="597" t="s">
        <v>18421</v>
      </c>
      <c r="C5359" s="597" t="s">
        <v>9767</v>
      </c>
      <c r="D5359" s="597" t="s">
        <v>12866</v>
      </c>
    </row>
    <row r="5360" spans="1:4">
      <c r="A5360" s="597" t="s">
        <v>21777</v>
      </c>
      <c r="B5360" s="597" t="s">
        <v>18421</v>
      </c>
      <c r="C5360" s="597" t="s">
        <v>9767</v>
      </c>
      <c r="D5360" s="597" t="s">
        <v>21201</v>
      </c>
    </row>
    <row r="5361" spans="1:4">
      <c r="A5361" s="597" t="s">
        <v>21778</v>
      </c>
      <c r="B5361" s="597" t="s">
        <v>18421</v>
      </c>
      <c r="C5361" s="597" t="s">
        <v>18436</v>
      </c>
      <c r="D5361" s="597" t="s">
        <v>1433</v>
      </c>
    </row>
    <row r="5362" spans="1:4">
      <c r="A5362" s="597" t="s">
        <v>21779</v>
      </c>
      <c r="B5362" s="597" t="s">
        <v>18421</v>
      </c>
      <c r="C5362" s="597" t="s">
        <v>9767</v>
      </c>
      <c r="D5362" s="597" t="s">
        <v>12866</v>
      </c>
    </row>
    <row r="5363" spans="1:4">
      <c r="A5363" s="597" t="s">
        <v>21780</v>
      </c>
      <c r="B5363" s="597" t="s">
        <v>18421</v>
      </c>
      <c r="C5363" s="597" t="s">
        <v>16294</v>
      </c>
      <c r="D5363" s="597" t="s">
        <v>10414</v>
      </c>
    </row>
    <row r="5364" spans="1:4">
      <c r="A5364" s="597" t="s">
        <v>21781</v>
      </c>
      <c r="B5364" s="597" t="s">
        <v>18421</v>
      </c>
      <c r="C5364" s="597" t="s">
        <v>18436</v>
      </c>
      <c r="D5364" s="597" t="s">
        <v>1433</v>
      </c>
    </row>
    <row r="5365" spans="1:4">
      <c r="A5365" s="597" t="s">
        <v>21782</v>
      </c>
      <c r="B5365" s="597" t="s">
        <v>18421</v>
      </c>
      <c r="C5365" s="597" t="s">
        <v>9767</v>
      </c>
      <c r="D5365" s="597" t="s">
        <v>18439</v>
      </c>
    </row>
    <row r="5366" spans="1:4">
      <c r="A5366" s="597" t="s">
        <v>10404</v>
      </c>
      <c r="B5366" s="597" t="s">
        <v>18421</v>
      </c>
      <c r="C5366" s="597" t="s">
        <v>18330</v>
      </c>
      <c r="D5366" s="597" t="s">
        <v>10414</v>
      </c>
    </row>
    <row r="5367" spans="1:4">
      <c r="A5367" s="597" t="s">
        <v>21783</v>
      </c>
      <c r="B5367" s="597" t="s">
        <v>18421</v>
      </c>
      <c r="C5367" s="597" t="s">
        <v>16294</v>
      </c>
      <c r="D5367" s="597" t="s">
        <v>6387</v>
      </c>
    </row>
    <row r="5368" spans="1:4">
      <c r="A5368" s="597" t="s">
        <v>21784</v>
      </c>
      <c r="B5368" s="597" t="s">
        <v>18421</v>
      </c>
      <c r="C5368" s="597" t="s">
        <v>11794</v>
      </c>
      <c r="D5368" s="597" t="s">
        <v>11796</v>
      </c>
    </row>
    <row r="5369" spans="1:4">
      <c r="A5369" s="597" t="s">
        <v>18239</v>
      </c>
      <c r="B5369" s="597" t="s">
        <v>18421</v>
      </c>
      <c r="C5369" s="597" t="s">
        <v>18330</v>
      </c>
      <c r="D5369" s="597" t="s">
        <v>10414</v>
      </c>
    </row>
    <row r="5370" spans="1:4">
      <c r="A5370" s="597" t="s">
        <v>18221</v>
      </c>
      <c r="B5370" s="597" t="s">
        <v>18421</v>
      </c>
      <c r="C5370" s="597" t="s">
        <v>3994</v>
      </c>
      <c r="D5370" s="597" t="s">
        <v>16342</v>
      </c>
    </row>
    <row r="5371" spans="1:4">
      <c r="A5371" s="597" t="s">
        <v>20548</v>
      </c>
      <c r="B5371" s="597" t="s">
        <v>18421</v>
      </c>
      <c r="C5371" s="597" t="s">
        <v>3994</v>
      </c>
      <c r="D5371" s="597" t="s">
        <v>16342</v>
      </c>
    </row>
    <row r="5372" spans="1:4">
      <c r="A5372" s="597" t="s">
        <v>21785</v>
      </c>
      <c r="B5372" s="597" t="s">
        <v>18421</v>
      </c>
      <c r="C5372" s="597" t="s">
        <v>16294</v>
      </c>
      <c r="D5372" s="597" t="s">
        <v>10414</v>
      </c>
    </row>
    <row r="5373" spans="1:4">
      <c r="A5373" s="597" t="s">
        <v>21786</v>
      </c>
      <c r="B5373" s="597" t="s">
        <v>18421</v>
      </c>
      <c r="C5373" s="597" t="s">
        <v>18436</v>
      </c>
      <c r="D5373" s="597" t="s">
        <v>18462</v>
      </c>
    </row>
    <row r="5374" spans="1:4">
      <c r="A5374" s="597" t="s">
        <v>21787</v>
      </c>
      <c r="B5374" s="597" t="s">
        <v>18421</v>
      </c>
      <c r="C5374" s="597" t="s">
        <v>9767</v>
      </c>
      <c r="D5374" s="597" t="s">
        <v>18439</v>
      </c>
    </row>
    <row r="5375" spans="1:4">
      <c r="A5375" s="597" t="s">
        <v>12307</v>
      </c>
      <c r="B5375" s="597" t="s">
        <v>18421</v>
      </c>
      <c r="C5375" s="597" t="s">
        <v>9767</v>
      </c>
      <c r="D5375" s="597" t="s">
        <v>10414</v>
      </c>
    </row>
    <row r="5376" spans="1:4">
      <c r="A5376" s="597" t="s">
        <v>21788</v>
      </c>
      <c r="B5376" s="597" t="s">
        <v>18421</v>
      </c>
      <c r="C5376" s="597" t="s">
        <v>9767</v>
      </c>
      <c r="D5376" s="597" t="s">
        <v>4430</v>
      </c>
    </row>
    <row r="5377" spans="1:4">
      <c r="A5377" s="597" t="s">
        <v>21789</v>
      </c>
      <c r="B5377" s="597" t="s">
        <v>18421</v>
      </c>
      <c r="C5377" s="597" t="s">
        <v>16294</v>
      </c>
      <c r="D5377" s="597" t="s">
        <v>18433</v>
      </c>
    </row>
    <row r="5378" spans="1:4">
      <c r="A5378" s="597" t="s">
        <v>21790</v>
      </c>
      <c r="B5378" s="597" t="s">
        <v>18421</v>
      </c>
      <c r="C5378" s="597" t="s">
        <v>18436</v>
      </c>
      <c r="D5378" s="597" t="s">
        <v>1433</v>
      </c>
    </row>
    <row r="5379" spans="1:4">
      <c r="A5379" s="597" t="s">
        <v>21792</v>
      </c>
      <c r="B5379" s="597" t="s">
        <v>18421</v>
      </c>
      <c r="C5379" s="597" t="s">
        <v>18436</v>
      </c>
      <c r="D5379" s="597" t="s">
        <v>3956</v>
      </c>
    </row>
    <row r="5380" spans="1:4">
      <c r="A5380" s="597" t="s">
        <v>21793</v>
      </c>
      <c r="B5380" s="597" t="s">
        <v>18421</v>
      </c>
      <c r="C5380" s="597" t="s">
        <v>16294</v>
      </c>
      <c r="D5380" s="597" t="s">
        <v>6382</v>
      </c>
    </row>
    <row r="5381" spans="1:4">
      <c r="A5381" s="597" t="s">
        <v>21794</v>
      </c>
      <c r="B5381" s="597" t="s">
        <v>18421</v>
      </c>
      <c r="C5381" s="597" t="s">
        <v>9767</v>
      </c>
      <c r="D5381" s="597" t="s">
        <v>13297</v>
      </c>
    </row>
    <row r="5382" spans="1:4">
      <c r="A5382" s="597" t="s">
        <v>2745</v>
      </c>
      <c r="B5382" s="597" t="s">
        <v>18421</v>
      </c>
      <c r="C5382" s="597" t="s">
        <v>18423</v>
      </c>
      <c r="D5382" s="597" t="s">
        <v>18136</v>
      </c>
    </row>
    <row r="5383" spans="1:4">
      <c r="A5383" s="597" t="s">
        <v>19360</v>
      </c>
      <c r="B5383" s="597" t="s">
        <v>18421</v>
      </c>
      <c r="C5383" s="597" t="s">
        <v>18330</v>
      </c>
      <c r="D5383" s="597" t="s">
        <v>18450</v>
      </c>
    </row>
    <row r="5384" spans="1:4">
      <c r="A5384" s="597" t="s">
        <v>21795</v>
      </c>
      <c r="B5384" s="597" t="s">
        <v>18421</v>
      </c>
      <c r="C5384" s="597" t="s">
        <v>16294</v>
      </c>
      <c r="D5384" s="597" t="s">
        <v>13132</v>
      </c>
    </row>
    <row r="5385" spans="1:4">
      <c r="A5385" s="597" t="s">
        <v>1761</v>
      </c>
      <c r="B5385" s="597" t="s">
        <v>18421</v>
      </c>
      <c r="C5385" s="597" t="s">
        <v>16294</v>
      </c>
      <c r="D5385" s="597" t="s">
        <v>6387</v>
      </c>
    </row>
    <row r="5386" spans="1:4">
      <c r="A5386" s="597" t="s">
        <v>20805</v>
      </c>
      <c r="B5386" s="597" t="s">
        <v>18421</v>
      </c>
      <c r="C5386" s="597" t="s">
        <v>18436</v>
      </c>
      <c r="D5386" s="597" t="s">
        <v>14531</v>
      </c>
    </row>
    <row r="5387" spans="1:4">
      <c r="A5387" s="597" t="s">
        <v>21797</v>
      </c>
      <c r="B5387" s="597" t="s">
        <v>18421</v>
      </c>
      <c r="C5387" s="597" t="s">
        <v>16294</v>
      </c>
      <c r="D5387" s="597" t="s">
        <v>10414</v>
      </c>
    </row>
    <row r="5388" spans="1:4">
      <c r="A5388" s="597" t="s">
        <v>21798</v>
      </c>
      <c r="B5388" s="597" t="s">
        <v>18421</v>
      </c>
      <c r="C5388" s="597" t="s">
        <v>16294</v>
      </c>
      <c r="D5388" s="597" t="s">
        <v>10414</v>
      </c>
    </row>
    <row r="5389" spans="1:4">
      <c r="A5389" s="597" t="s">
        <v>21799</v>
      </c>
      <c r="B5389" s="597" t="s">
        <v>18421</v>
      </c>
      <c r="C5389" s="597" t="s">
        <v>18426</v>
      </c>
      <c r="D5389" s="597" t="s">
        <v>16434</v>
      </c>
    </row>
    <row r="5390" spans="1:4">
      <c r="A5390" s="597" t="s">
        <v>6174</v>
      </c>
      <c r="B5390" s="597" t="s">
        <v>18421</v>
      </c>
      <c r="C5390" s="597" t="s">
        <v>16294</v>
      </c>
      <c r="D5390" s="597" t="s">
        <v>10414</v>
      </c>
    </row>
    <row r="5391" spans="1:4">
      <c r="A5391" s="597" t="s">
        <v>21800</v>
      </c>
      <c r="B5391" s="597" t="s">
        <v>18421</v>
      </c>
      <c r="C5391" s="597" t="s">
        <v>9767</v>
      </c>
      <c r="D5391" s="597" t="s">
        <v>12866</v>
      </c>
    </row>
    <row r="5392" spans="1:4">
      <c r="A5392" s="597" t="s">
        <v>4180</v>
      </c>
      <c r="B5392" s="597" t="s">
        <v>18421</v>
      </c>
      <c r="C5392" s="597" t="s">
        <v>16294</v>
      </c>
      <c r="D5392" s="597" t="s">
        <v>4498</v>
      </c>
    </row>
    <row r="5393" spans="1:4">
      <c r="A5393" s="597" t="s">
        <v>21801</v>
      </c>
      <c r="B5393" s="597" t="s">
        <v>18421</v>
      </c>
      <c r="C5393" s="597" t="s">
        <v>18423</v>
      </c>
      <c r="D5393" s="597" t="s">
        <v>10414</v>
      </c>
    </row>
    <row r="5394" spans="1:4">
      <c r="A5394" s="597" t="s">
        <v>13286</v>
      </c>
      <c r="B5394" s="597" t="s">
        <v>18421</v>
      </c>
      <c r="C5394" s="597" t="s">
        <v>16294</v>
      </c>
      <c r="D5394" s="597" t="s">
        <v>13132</v>
      </c>
    </row>
    <row r="5395" spans="1:4">
      <c r="A5395" s="597" t="s">
        <v>21802</v>
      </c>
      <c r="B5395" s="597" t="s">
        <v>18421</v>
      </c>
      <c r="C5395" s="597" t="s">
        <v>18436</v>
      </c>
      <c r="D5395" s="597" t="s">
        <v>3956</v>
      </c>
    </row>
    <row r="5396" spans="1:4">
      <c r="A5396" s="597" t="s">
        <v>21803</v>
      </c>
      <c r="B5396" s="597" t="s">
        <v>18421</v>
      </c>
      <c r="C5396" s="597" t="s">
        <v>9767</v>
      </c>
      <c r="D5396" s="597" t="s">
        <v>10414</v>
      </c>
    </row>
    <row r="5397" spans="1:4">
      <c r="A5397" s="597" t="s">
        <v>21804</v>
      </c>
      <c r="B5397" s="597" t="s">
        <v>18421</v>
      </c>
      <c r="C5397" s="597" t="s">
        <v>18436</v>
      </c>
      <c r="D5397" s="597" t="s">
        <v>3956</v>
      </c>
    </row>
    <row r="5398" spans="1:4">
      <c r="A5398" s="597" t="s">
        <v>8503</v>
      </c>
      <c r="B5398" s="597" t="s">
        <v>18421</v>
      </c>
      <c r="C5398" s="597" t="s">
        <v>9767</v>
      </c>
      <c r="D5398" s="597" t="s">
        <v>15267</v>
      </c>
    </row>
    <row r="5399" spans="1:4">
      <c r="A5399" s="597" t="s">
        <v>21805</v>
      </c>
      <c r="B5399" s="597" t="s">
        <v>18421</v>
      </c>
      <c r="C5399" s="597" t="s">
        <v>3994</v>
      </c>
      <c r="D5399" s="597" t="s">
        <v>21806</v>
      </c>
    </row>
    <row r="5400" spans="1:4">
      <c r="A5400" s="597" t="s">
        <v>15980</v>
      </c>
      <c r="B5400" s="597" t="s">
        <v>18421</v>
      </c>
      <c r="C5400" s="597" t="s">
        <v>16294</v>
      </c>
      <c r="D5400" s="597" t="s">
        <v>10414</v>
      </c>
    </row>
    <row r="5401" spans="1:4">
      <c r="A5401" s="597" t="s">
        <v>21807</v>
      </c>
      <c r="B5401" s="597" t="s">
        <v>18421</v>
      </c>
      <c r="C5401" s="597" t="s">
        <v>18330</v>
      </c>
      <c r="D5401" s="597" t="s">
        <v>10414</v>
      </c>
    </row>
    <row r="5402" spans="1:4">
      <c r="A5402" s="597" t="s">
        <v>21808</v>
      </c>
      <c r="B5402" s="597" t="s">
        <v>18421</v>
      </c>
      <c r="C5402" s="597" t="s">
        <v>16294</v>
      </c>
      <c r="D5402" s="597" t="s">
        <v>10414</v>
      </c>
    </row>
    <row r="5403" spans="1:4">
      <c r="A5403" s="597" t="s">
        <v>21809</v>
      </c>
      <c r="B5403" s="597" t="s">
        <v>18421</v>
      </c>
      <c r="C5403" s="597" t="s">
        <v>16294</v>
      </c>
      <c r="D5403" s="597" t="s">
        <v>18457</v>
      </c>
    </row>
    <row r="5404" spans="1:4">
      <c r="A5404" s="597" t="s">
        <v>14237</v>
      </c>
      <c r="B5404" s="597" t="s">
        <v>18421</v>
      </c>
      <c r="C5404" s="597" t="s">
        <v>16294</v>
      </c>
      <c r="D5404" s="597" t="s">
        <v>18433</v>
      </c>
    </row>
    <row r="5405" spans="1:4">
      <c r="A5405" s="597" t="s">
        <v>21810</v>
      </c>
      <c r="B5405" s="597" t="s">
        <v>18421</v>
      </c>
      <c r="C5405" s="597" t="s">
        <v>18436</v>
      </c>
      <c r="D5405" s="597" t="s">
        <v>3956</v>
      </c>
    </row>
    <row r="5406" spans="1:4">
      <c r="A5406" s="597" t="s">
        <v>8926</v>
      </c>
      <c r="B5406" s="597" t="s">
        <v>18421</v>
      </c>
      <c r="C5406" s="597" t="s">
        <v>3994</v>
      </c>
      <c r="D5406" s="597" t="s">
        <v>16342</v>
      </c>
    </row>
    <row r="5407" spans="1:4">
      <c r="A5407" s="597" t="s">
        <v>21812</v>
      </c>
      <c r="B5407" s="597" t="s">
        <v>18421</v>
      </c>
      <c r="C5407" s="597" t="s">
        <v>3994</v>
      </c>
      <c r="D5407" s="597" t="s">
        <v>16342</v>
      </c>
    </row>
    <row r="5408" spans="1:4">
      <c r="A5408" s="597" t="s">
        <v>21791</v>
      </c>
      <c r="B5408" s="597" t="s">
        <v>18421</v>
      </c>
      <c r="C5408" s="597" t="s">
        <v>18423</v>
      </c>
      <c r="D5408" s="597" t="s">
        <v>18424</v>
      </c>
    </row>
    <row r="5409" spans="1:4">
      <c r="A5409" s="597" t="s">
        <v>21813</v>
      </c>
      <c r="B5409" s="597" t="s">
        <v>18421</v>
      </c>
      <c r="C5409" s="597" t="s">
        <v>16294</v>
      </c>
      <c r="D5409" s="597" t="s">
        <v>10414</v>
      </c>
    </row>
    <row r="5410" spans="1:4">
      <c r="A5410" s="597" t="s">
        <v>4591</v>
      </c>
      <c r="B5410" s="597" t="s">
        <v>18421</v>
      </c>
      <c r="C5410" s="597" t="s">
        <v>16294</v>
      </c>
      <c r="D5410" s="597" t="s">
        <v>13132</v>
      </c>
    </row>
    <row r="5411" spans="1:4">
      <c r="A5411" s="597" t="s">
        <v>2342</v>
      </c>
      <c r="B5411" s="597" t="s">
        <v>18421</v>
      </c>
      <c r="C5411" s="597" t="s">
        <v>9767</v>
      </c>
      <c r="D5411" s="597" t="s">
        <v>12866</v>
      </c>
    </row>
    <row r="5412" spans="1:4">
      <c r="A5412" s="597" t="s">
        <v>2925</v>
      </c>
      <c r="B5412" s="597" t="s">
        <v>18421</v>
      </c>
      <c r="C5412" s="597" t="s">
        <v>16294</v>
      </c>
      <c r="D5412" s="597" t="s">
        <v>10414</v>
      </c>
    </row>
    <row r="5413" spans="1:4">
      <c r="A5413" s="597" t="s">
        <v>6109</v>
      </c>
      <c r="B5413" s="597" t="s">
        <v>18421</v>
      </c>
      <c r="C5413" s="597" t="s">
        <v>18436</v>
      </c>
      <c r="D5413" s="597" t="s">
        <v>16603</v>
      </c>
    </row>
    <row r="5414" spans="1:4">
      <c r="A5414" s="597" t="s">
        <v>15860</v>
      </c>
      <c r="B5414" s="597" t="s">
        <v>18421</v>
      </c>
      <c r="C5414" s="597" t="s">
        <v>9767</v>
      </c>
      <c r="D5414" s="597" t="s">
        <v>12866</v>
      </c>
    </row>
    <row r="5415" spans="1:4">
      <c r="A5415" s="597" t="s">
        <v>21530</v>
      </c>
      <c r="B5415" s="597" t="s">
        <v>18421</v>
      </c>
      <c r="C5415" s="597" t="s">
        <v>18436</v>
      </c>
      <c r="D5415" s="597" t="s">
        <v>3956</v>
      </c>
    </row>
    <row r="5416" spans="1:4">
      <c r="A5416" s="597" t="s">
        <v>79</v>
      </c>
      <c r="B5416" s="597" t="s">
        <v>18421</v>
      </c>
      <c r="C5416" s="597" t="s">
        <v>9767</v>
      </c>
      <c r="D5416" s="597" t="s">
        <v>13297</v>
      </c>
    </row>
    <row r="5417" spans="1:4">
      <c r="A5417" s="597" t="s">
        <v>21814</v>
      </c>
      <c r="B5417" s="597" t="s">
        <v>18421</v>
      </c>
      <c r="C5417" s="597" t="s">
        <v>9767</v>
      </c>
      <c r="D5417" s="597" t="s">
        <v>13297</v>
      </c>
    </row>
    <row r="5418" spans="1:4">
      <c r="A5418" s="597" t="s">
        <v>21815</v>
      </c>
      <c r="B5418" s="597" t="s">
        <v>18421</v>
      </c>
      <c r="C5418" s="597" t="s">
        <v>8086</v>
      </c>
      <c r="D5418" s="597" t="s">
        <v>18516</v>
      </c>
    </row>
    <row r="5419" spans="1:4">
      <c r="A5419" s="597" t="s">
        <v>20268</v>
      </c>
      <c r="B5419" s="597" t="s">
        <v>18421</v>
      </c>
      <c r="C5419" s="597" t="s">
        <v>18436</v>
      </c>
      <c r="D5419" s="597" t="s">
        <v>10414</v>
      </c>
    </row>
    <row r="5420" spans="1:4">
      <c r="A5420" s="597" t="s">
        <v>814</v>
      </c>
      <c r="B5420" s="597" t="s">
        <v>18421</v>
      </c>
      <c r="C5420" s="597" t="s">
        <v>9767</v>
      </c>
      <c r="D5420" s="597" t="s">
        <v>10414</v>
      </c>
    </row>
    <row r="5421" spans="1:4">
      <c r="A5421" s="597" t="s">
        <v>14518</v>
      </c>
      <c r="B5421" s="597" t="s">
        <v>18421</v>
      </c>
      <c r="C5421" s="597" t="s">
        <v>16294</v>
      </c>
      <c r="D5421" s="597" t="s">
        <v>10414</v>
      </c>
    </row>
    <row r="5422" spans="1:4">
      <c r="A5422" s="597" t="s">
        <v>21817</v>
      </c>
      <c r="B5422" s="597" t="s">
        <v>18421</v>
      </c>
      <c r="C5422" s="597" t="s">
        <v>3994</v>
      </c>
      <c r="D5422" s="597" t="s">
        <v>19852</v>
      </c>
    </row>
    <row r="5423" spans="1:4">
      <c r="A5423" s="597" t="s">
        <v>21819</v>
      </c>
      <c r="B5423" s="597" t="s">
        <v>18421</v>
      </c>
      <c r="C5423" s="597" t="s">
        <v>9767</v>
      </c>
      <c r="D5423" s="597" t="s">
        <v>13297</v>
      </c>
    </row>
    <row r="5424" spans="1:4">
      <c r="A5424" s="597" t="s">
        <v>15338</v>
      </c>
      <c r="B5424" s="597" t="s">
        <v>18421</v>
      </c>
      <c r="C5424" s="597" t="s">
        <v>16294</v>
      </c>
      <c r="D5424" s="597" t="s">
        <v>10414</v>
      </c>
    </row>
    <row r="5425" spans="1:4">
      <c r="A5425" s="597" t="s">
        <v>21820</v>
      </c>
      <c r="B5425" s="597" t="s">
        <v>18421</v>
      </c>
      <c r="C5425" s="597" t="s">
        <v>17013</v>
      </c>
      <c r="D5425" s="597" t="s">
        <v>8224</v>
      </c>
    </row>
    <row r="5426" spans="1:4">
      <c r="A5426" s="597" t="s">
        <v>20193</v>
      </c>
      <c r="B5426" s="597" t="s">
        <v>18421</v>
      </c>
      <c r="C5426" s="597" t="s">
        <v>9767</v>
      </c>
      <c r="D5426" s="597" t="s">
        <v>15267</v>
      </c>
    </row>
    <row r="5427" spans="1:4">
      <c r="A5427" s="597" t="s">
        <v>5771</v>
      </c>
      <c r="B5427" s="597" t="s">
        <v>18421</v>
      </c>
      <c r="C5427" s="597" t="s">
        <v>18436</v>
      </c>
      <c r="D5427" s="597" t="s">
        <v>3956</v>
      </c>
    </row>
    <row r="5428" spans="1:4">
      <c r="A5428" s="597" t="s">
        <v>8051</v>
      </c>
      <c r="B5428" s="597" t="s">
        <v>18421</v>
      </c>
      <c r="C5428" s="597" t="s">
        <v>9767</v>
      </c>
      <c r="D5428" s="597" t="s">
        <v>10414</v>
      </c>
    </row>
    <row r="5429" spans="1:4">
      <c r="A5429" s="597" t="s">
        <v>21821</v>
      </c>
      <c r="B5429" s="597" t="s">
        <v>18421</v>
      </c>
      <c r="C5429" s="597" t="s">
        <v>16294</v>
      </c>
      <c r="D5429" s="597" t="s">
        <v>6387</v>
      </c>
    </row>
    <row r="5430" spans="1:4">
      <c r="A5430" s="597" t="s">
        <v>21822</v>
      </c>
      <c r="B5430" s="597" t="s">
        <v>18421</v>
      </c>
      <c r="C5430" s="597" t="s">
        <v>9767</v>
      </c>
      <c r="D5430" s="597" t="s">
        <v>21201</v>
      </c>
    </row>
    <row r="5431" spans="1:4">
      <c r="A5431" s="597" t="s">
        <v>21823</v>
      </c>
      <c r="B5431" s="597" t="s">
        <v>18421</v>
      </c>
      <c r="C5431" s="597" t="s">
        <v>18330</v>
      </c>
      <c r="D5431" s="597" t="s">
        <v>10414</v>
      </c>
    </row>
    <row r="5432" spans="1:4">
      <c r="A5432" s="597" t="s">
        <v>12181</v>
      </c>
      <c r="B5432" s="597" t="s">
        <v>18421</v>
      </c>
      <c r="C5432" s="597" t="s">
        <v>18436</v>
      </c>
      <c r="D5432" s="597" t="s">
        <v>3956</v>
      </c>
    </row>
    <row r="5433" spans="1:4">
      <c r="A5433" s="597" t="s">
        <v>3122</v>
      </c>
      <c r="B5433" s="597" t="s">
        <v>18421</v>
      </c>
      <c r="C5433" s="597" t="s">
        <v>16294</v>
      </c>
      <c r="D5433" s="597" t="s">
        <v>13132</v>
      </c>
    </row>
    <row r="5434" spans="1:4">
      <c r="A5434" s="597" t="s">
        <v>21824</v>
      </c>
      <c r="B5434" s="597" t="s">
        <v>18421</v>
      </c>
      <c r="C5434" s="597" t="s">
        <v>16294</v>
      </c>
      <c r="D5434" s="597" t="s">
        <v>6382</v>
      </c>
    </row>
    <row r="5435" spans="1:4">
      <c r="A5435" s="597" t="s">
        <v>21825</v>
      </c>
      <c r="B5435" s="597" t="s">
        <v>18421</v>
      </c>
      <c r="C5435" s="597" t="s">
        <v>18426</v>
      </c>
      <c r="D5435" s="597" t="s">
        <v>12763</v>
      </c>
    </row>
    <row r="5436" spans="1:4">
      <c r="A5436" s="597" t="s">
        <v>21826</v>
      </c>
      <c r="B5436" s="597" t="s">
        <v>18421</v>
      </c>
      <c r="C5436" s="597" t="s">
        <v>18436</v>
      </c>
      <c r="D5436" s="597" t="s">
        <v>7703</v>
      </c>
    </row>
    <row r="5437" spans="1:4">
      <c r="A5437" s="597" t="s">
        <v>21827</v>
      </c>
      <c r="B5437" s="597" t="s">
        <v>18421</v>
      </c>
      <c r="C5437" s="597" t="s">
        <v>16294</v>
      </c>
      <c r="D5437" s="597" t="s">
        <v>10414</v>
      </c>
    </row>
    <row r="5438" spans="1:4">
      <c r="A5438" s="597" t="s">
        <v>20237</v>
      </c>
      <c r="B5438" s="597" t="s">
        <v>18421</v>
      </c>
      <c r="C5438" s="597" t="s">
        <v>16294</v>
      </c>
      <c r="D5438" s="597" t="s">
        <v>10414</v>
      </c>
    </row>
    <row r="5439" spans="1:4">
      <c r="A5439" s="597" t="s">
        <v>21828</v>
      </c>
      <c r="B5439" s="597" t="s">
        <v>18421</v>
      </c>
      <c r="C5439" s="597" t="s">
        <v>18436</v>
      </c>
      <c r="D5439" s="597" t="s">
        <v>3956</v>
      </c>
    </row>
    <row r="5440" spans="1:4">
      <c r="A5440" s="597" t="s">
        <v>9449</v>
      </c>
      <c r="B5440" s="597" t="s">
        <v>18421</v>
      </c>
      <c r="C5440" s="597" t="s">
        <v>16294</v>
      </c>
      <c r="D5440" s="597" t="s">
        <v>10414</v>
      </c>
    </row>
    <row r="5441" spans="1:4">
      <c r="A5441" s="597" t="s">
        <v>21829</v>
      </c>
      <c r="B5441" s="597" t="s">
        <v>18421</v>
      </c>
      <c r="C5441" s="597" t="s">
        <v>18423</v>
      </c>
      <c r="D5441" s="597" t="s">
        <v>18136</v>
      </c>
    </row>
    <row r="5442" spans="1:4">
      <c r="A5442" s="597" t="s">
        <v>21830</v>
      </c>
      <c r="B5442" s="597" t="s">
        <v>18421</v>
      </c>
      <c r="C5442" s="597" t="s">
        <v>18436</v>
      </c>
      <c r="D5442" s="597" t="s">
        <v>3956</v>
      </c>
    </row>
    <row r="5443" spans="1:4">
      <c r="A5443" s="597" t="s">
        <v>17292</v>
      </c>
      <c r="B5443" s="597" t="s">
        <v>18421</v>
      </c>
      <c r="C5443" s="597" t="s">
        <v>16294</v>
      </c>
      <c r="D5443" s="597" t="s">
        <v>10414</v>
      </c>
    </row>
    <row r="5444" spans="1:4">
      <c r="A5444" s="597" t="s">
        <v>21831</v>
      </c>
      <c r="B5444" s="597" t="s">
        <v>18421</v>
      </c>
      <c r="C5444" s="597" t="s">
        <v>16294</v>
      </c>
      <c r="D5444" s="597" t="s">
        <v>13132</v>
      </c>
    </row>
    <row r="5445" spans="1:4">
      <c r="A5445" s="597" t="s">
        <v>21832</v>
      </c>
      <c r="B5445" s="597" t="s">
        <v>18421</v>
      </c>
      <c r="C5445" s="597" t="s">
        <v>3994</v>
      </c>
      <c r="D5445" s="597" t="s">
        <v>4583</v>
      </c>
    </row>
    <row r="5446" spans="1:4">
      <c r="A5446" s="597" t="s">
        <v>21833</v>
      </c>
      <c r="B5446" s="597" t="s">
        <v>18421</v>
      </c>
      <c r="C5446" s="597" t="s">
        <v>9767</v>
      </c>
      <c r="D5446" s="597" t="s">
        <v>13297</v>
      </c>
    </row>
    <row r="5447" spans="1:4">
      <c r="A5447" s="597" t="s">
        <v>21834</v>
      </c>
      <c r="B5447" s="597" t="s">
        <v>18421</v>
      </c>
      <c r="C5447" s="597" t="s">
        <v>18330</v>
      </c>
      <c r="D5447" s="597" t="s">
        <v>10414</v>
      </c>
    </row>
    <row r="5448" spans="1:4">
      <c r="A5448" s="597" t="s">
        <v>21835</v>
      </c>
      <c r="B5448" s="597" t="s">
        <v>18421</v>
      </c>
      <c r="C5448" s="597" t="s">
        <v>18436</v>
      </c>
      <c r="D5448" s="597" t="s">
        <v>7703</v>
      </c>
    </row>
    <row r="5449" spans="1:4">
      <c r="A5449" s="597" t="s">
        <v>21837</v>
      </c>
      <c r="B5449" s="597" t="s">
        <v>18421</v>
      </c>
      <c r="C5449" s="597" t="s">
        <v>16294</v>
      </c>
      <c r="D5449" s="597" t="s">
        <v>13132</v>
      </c>
    </row>
    <row r="5450" spans="1:4">
      <c r="A5450" s="597" t="s">
        <v>21838</v>
      </c>
      <c r="B5450" s="597" t="s">
        <v>18421</v>
      </c>
      <c r="C5450" s="597" t="s">
        <v>18436</v>
      </c>
      <c r="D5450" s="597" t="s">
        <v>18462</v>
      </c>
    </row>
    <row r="5451" spans="1:4">
      <c r="A5451" s="597" t="s">
        <v>9735</v>
      </c>
      <c r="B5451" s="597" t="s">
        <v>18421</v>
      </c>
      <c r="C5451" s="597" t="s">
        <v>9767</v>
      </c>
      <c r="D5451" s="597" t="s">
        <v>13297</v>
      </c>
    </row>
    <row r="5452" spans="1:4">
      <c r="A5452" s="597" t="s">
        <v>21839</v>
      </c>
      <c r="B5452" s="597" t="s">
        <v>18421</v>
      </c>
      <c r="C5452" s="597" t="s">
        <v>16294</v>
      </c>
      <c r="D5452" s="597" t="s">
        <v>4498</v>
      </c>
    </row>
    <row r="5453" spans="1:4">
      <c r="A5453" s="597" t="s">
        <v>21840</v>
      </c>
      <c r="B5453" s="597" t="s">
        <v>18421</v>
      </c>
      <c r="C5453" s="597" t="s">
        <v>16294</v>
      </c>
      <c r="D5453" s="597" t="s">
        <v>13132</v>
      </c>
    </row>
    <row r="5454" spans="1:4">
      <c r="A5454" s="597" t="s">
        <v>19750</v>
      </c>
      <c r="B5454" s="597" t="s">
        <v>18421</v>
      </c>
      <c r="C5454" s="597" t="s">
        <v>18426</v>
      </c>
      <c r="D5454" s="597" t="s">
        <v>12763</v>
      </c>
    </row>
    <row r="5455" spans="1:4">
      <c r="A5455" s="597" t="s">
        <v>21841</v>
      </c>
      <c r="B5455" s="597" t="s">
        <v>18421</v>
      </c>
      <c r="C5455" s="597" t="s">
        <v>9767</v>
      </c>
      <c r="D5455" s="597" t="s">
        <v>13297</v>
      </c>
    </row>
    <row r="5456" spans="1:4">
      <c r="A5456" s="597" t="s">
        <v>1648</v>
      </c>
      <c r="B5456" s="597" t="s">
        <v>18421</v>
      </c>
      <c r="C5456" s="597" t="s">
        <v>9767</v>
      </c>
      <c r="D5456" s="597" t="s">
        <v>13297</v>
      </c>
    </row>
    <row r="5457" spans="1:4">
      <c r="A5457" s="597" t="s">
        <v>21842</v>
      </c>
      <c r="B5457" s="597" t="s">
        <v>18421</v>
      </c>
      <c r="C5457" s="597" t="s">
        <v>18330</v>
      </c>
      <c r="D5457" s="597" t="s">
        <v>10414</v>
      </c>
    </row>
    <row r="5458" spans="1:4">
      <c r="A5458" s="597" t="s">
        <v>21843</v>
      </c>
      <c r="B5458" s="597" t="s">
        <v>18421</v>
      </c>
      <c r="C5458" s="597" t="s">
        <v>18423</v>
      </c>
      <c r="D5458" s="597" t="s">
        <v>18424</v>
      </c>
    </row>
    <row r="5459" spans="1:4">
      <c r="A5459" s="597" t="s">
        <v>21844</v>
      </c>
      <c r="B5459" s="597" t="s">
        <v>18421</v>
      </c>
      <c r="C5459" s="597" t="s">
        <v>18330</v>
      </c>
      <c r="D5459" s="597" t="s">
        <v>17557</v>
      </c>
    </row>
    <row r="5460" spans="1:4">
      <c r="A5460" s="597" t="s">
        <v>3267</v>
      </c>
      <c r="B5460" s="597" t="s">
        <v>18421</v>
      </c>
      <c r="C5460" s="597" t="s">
        <v>16294</v>
      </c>
      <c r="D5460" s="597" t="s">
        <v>13132</v>
      </c>
    </row>
    <row r="5461" spans="1:4">
      <c r="A5461" s="597" t="s">
        <v>5404</v>
      </c>
      <c r="B5461" s="597" t="s">
        <v>18421</v>
      </c>
      <c r="C5461" s="597" t="s">
        <v>9767</v>
      </c>
      <c r="D5461" s="597" t="s">
        <v>12866</v>
      </c>
    </row>
    <row r="5462" spans="1:4">
      <c r="A5462" s="597" t="s">
        <v>21845</v>
      </c>
      <c r="B5462" s="597" t="s">
        <v>18421</v>
      </c>
      <c r="C5462" s="597" t="s">
        <v>18426</v>
      </c>
      <c r="D5462" s="597" t="s">
        <v>13526</v>
      </c>
    </row>
    <row r="5463" spans="1:4">
      <c r="A5463" s="597" t="s">
        <v>21846</v>
      </c>
      <c r="B5463" s="597" t="s">
        <v>18421</v>
      </c>
      <c r="C5463" s="597" t="s">
        <v>18436</v>
      </c>
      <c r="D5463" s="597" t="s">
        <v>3956</v>
      </c>
    </row>
    <row r="5464" spans="1:4">
      <c r="A5464" s="597" t="s">
        <v>21847</v>
      </c>
      <c r="B5464" s="597" t="s">
        <v>18421</v>
      </c>
      <c r="C5464" s="597" t="s">
        <v>18330</v>
      </c>
      <c r="D5464" s="597" t="s">
        <v>10414</v>
      </c>
    </row>
    <row r="5465" spans="1:4">
      <c r="A5465" s="597" t="s">
        <v>21848</v>
      </c>
      <c r="B5465" s="597" t="s">
        <v>18421</v>
      </c>
      <c r="C5465" s="597" t="s">
        <v>18426</v>
      </c>
      <c r="D5465" s="597" t="s">
        <v>12763</v>
      </c>
    </row>
    <row r="5466" spans="1:4">
      <c r="A5466" s="597" t="s">
        <v>21849</v>
      </c>
      <c r="B5466" s="597" t="s">
        <v>18421</v>
      </c>
      <c r="C5466" s="597" t="s">
        <v>18436</v>
      </c>
      <c r="D5466" s="597" t="s">
        <v>3956</v>
      </c>
    </row>
    <row r="5467" spans="1:4">
      <c r="A5467" s="597" t="s">
        <v>15790</v>
      </c>
      <c r="B5467" s="597" t="s">
        <v>18421</v>
      </c>
      <c r="C5467" s="597" t="s">
        <v>18330</v>
      </c>
      <c r="D5467" s="597" t="s">
        <v>17557</v>
      </c>
    </row>
    <row r="5468" spans="1:4">
      <c r="A5468" s="597" t="s">
        <v>11243</v>
      </c>
      <c r="B5468" s="597" t="s">
        <v>18421</v>
      </c>
      <c r="C5468" s="597" t="s">
        <v>18426</v>
      </c>
      <c r="D5468" s="597" t="s">
        <v>12763</v>
      </c>
    </row>
    <row r="5469" spans="1:4">
      <c r="A5469" s="597" t="s">
        <v>21850</v>
      </c>
      <c r="B5469" s="597" t="s">
        <v>18421</v>
      </c>
      <c r="C5469" s="597" t="s">
        <v>9767</v>
      </c>
      <c r="D5469" s="597" t="s">
        <v>15267</v>
      </c>
    </row>
    <row r="5470" spans="1:4">
      <c r="A5470" s="597" t="s">
        <v>21851</v>
      </c>
      <c r="B5470" s="597" t="s">
        <v>18421</v>
      </c>
      <c r="C5470" s="597" t="s">
        <v>9767</v>
      </c>
      <c r="D5470" s="597" t="s">
        <v>12866</v>
      </c>
    </row>
    <row r="5471" spans="1:4">
      <c r="A5471" s="597" t="s">
        <v>21852</v>
      </c>
      <c r="B5471" s="597" t="s">
        <v>18421</v>
      </c>
      <c r="C5471" s="597" t="s">
        <v>18436</v>
      </c>
      <c r="D5471" s="597" t="s">
        <v>7708</v>
      </c>
    </row>
    <row r="5472" spans="1:4">
      <c r="A5472" s="597" t="s">
        <v>21853</v>
      </c>
      <c r="B5472" s="597" t="s">
        <v>18421</v>
      </c>
      <c r="C5472" s="597" t="s">
        <v>18436</v>
      </c>
      <c r="D5472" s="597" t="s">
        <v>18462</v>
      </c>
    </row>
    <row r="5473" spans="1:4">
      <c r="A5473" s="597" t="s">
        <v>6362</v>
      </c>
      <c r="B5473" s="597" t="s">
        <v>18421</v>
      </c>
      <c r="C5473" s="597" t="s">
        <v>11794</v>
      </c>
      <c r="D5473" s="597" t="s">
        <v>10414</v>
      </c>
    </row>
    <row r="5474" spans="1:4">
      <c r="A5474" s="597" t="s">
        <v>21854</v>
      </c>
      <c r="B5474" s="597" t="s">
        <v>18421</v>
      </c>
      <c r="C5474" s="597" t="s">
        <v>16294</v>
      </c>
      <c r="D5474" s="597" t="s">
        <v>13132</v>
      </c>
    </row>
    <row r="5475" spans="1:4">
      <c r="A5475" s="597" t="s">
        <v>21855</v>
      </c>
      <c r="B5475" s="597" t="s">
        <v>18421</v>
      </c>
      <c r="C5475" s="597" t="s">
        <v>9767</v>
      </c>
      <c r="D5475" s="597" t="s">
        <v>21201</v>
      </c>
    </row>
    <row r="5476" spans="1:4">
      <c r="A5476" s="597" t="s">
        <v>18337</v>
      </c>
      <c r="B5476" s="597" t="s">
        <v>18421</v>
      </c>
      <c r="C5476" s="597" t="s">
        <v>18426</v>
      </c>
      <c r="D5476" s="597" t="s">
        <v>18427</v>
      </c>
    </row>
    <row r="5477" spans="1:4">
      <c r="A5477" s="597" t="s">
        <v>21856</v>
      </c>
      <c r="B5477" s="597" t="s">
        <v>18421</v>
      </c>
      <c r="C5477" s="597" t="s">
        <v>18436</v>
      </c>
      <c r="D5477" s="597" t="s">
        <v>14531</v>
      </c>
    </row>
    <row r="5478" spans="1:4">
      <c r="A5478" s="597" t="s">
        <v>12704</v>
      </c>
      <c r="B5478" s="597" t="s">
        <v>18421</v>
      </c>
      <c r="C5478" s="597" t="s">
        <v>16294</v>
      </c>
      <c r="D5478" s="597" t="s">
        <v>6387</v>
      </c>
    </row>
    <row r="5479" spans="1:4">
      <c r="A5479" s="597" t="s">
        <v>1966</v>
      </c>
      <c r="B5479" s="597" t="s">
        <v>18421</v>
      </c>
      <c r="C5479" s="597" t="s">
        <v>9767</v>
      </c>
      <c r="D5479" s="597" t="s">
        <v>15267</v>
      </c>
    </row>
    <row r="5480" spans="1:4">
      <c r="A5480" s="597" t="s">
        <v>21857</v>
      </c>
      <c r="B5480" s="597" t="s">
        <v>18421</v>
      </c>
      <c r="C5480" s="597" t="s">
        <v>16294</v>
      </c>
      <c r="D5480" s="597" t="s">
        <v>10414</v>
      </c>
    </row>
    <row r="5481" spans="1:4">
      <c r="A5481" s="597" t="s">
        <v>21858</v>
      </c>
      <c r="B5481" s="597" t="s">
        <v>18421</v>
      </c>
      <c r="C5481" s="597" t="s">
        <v>3994</v>
      </c>
      <c r="D5481" s="597" t="s">
        <v>19852</v>
      </c>
    </row>
    <row r="5482" spans="1:4">
      <c r="A5482" s="597" t="s">
        <v>21514</v>
      </c>
      <c r="B5482" s="597" t="s">
        <v>18421</v>
      </c>
      <c r="C5482" s="597" t="s">
        <v>18436</v>
      </c>
      <c r="D5482" s="597" t="s">
        <v>3956</v>
      </c>
    </row>
    <row r="5483" spans="1:4">
      <c r="A5483" s="597" t="s">
        <v>6768</v>
      </c>
      <c r="B5483" s="597" t="s">
        <v>18421</v>
      </c>
      <c r="C5483" s="597" t="s">
        <v>18436</v>
      </c>
      <c r="D5483" s="597" t="s">
        <v>14531</v>
      </c>
    </row>
    <row r="5484" spans="1:4">
      <c r="A5484" s="597" t="s">
        <v>21859</v>
      </c>
      <c r="B5484" s="597" t="s">
        <v>18421</v>
      </c>
      <c r="C5484" s="597" t="s">
        <v>3994</v>
      </c>
      <c r="D5484" s="597" t="s">
        <v>18538</v>
      </c>
    </row>
    <row r="5485" spans="1:4">
      <c r="A5485" s="597" t="s">
        <v>21860</v>
      </c>
      <c r="B5485" s="597" t="s">
        <v>18421</v>
      </c>
      <c r="C5485" s="597" t="s">
        <v>3994</v>
      </c>
      <c r="D5485" s="597" t="s">
        <v>18538</v>
      </c>
    </row>
    <row r="5486" spans="1:4">
      <c r="A5486" s="597" t="s">
        <v>21861</v>
      </c>
      <c r="B5486" s="597" t="s">
        <v>18421</v>
      </c>
      <c r="C5486" s="597" t="s">
        <v>16294</v>
      </c>
      <c r="D5486" s="597" t="s">
        <v>10414</v>
      </c>
    </row>
    <row r="5487" spans="1:4">
      <c r="A5487" s="597" t="s">
        <v>21862</v>
      </c>
      <c r="B5487" s="597" t="s">
        <v>18421</v>
      </c>
      <c r="C5487" s="597" t="s">
        <v>18426</v>
      </c>
      <c r="D5487" s="597" t="s">
        <v>12763</v>
      </c>
    </row>
    <row r="5488" spans="1:4">
      <c r="A5488" s="597" t="s">
        <v>18258</v>
      </c>
      <c r="B5488" s="597" t="s">
        <v>18421</v>
      </c>
      <c r="C5488" s="597" t="s">
        <v>18330</v>
      </c>
      <c r="D5488" s="597" t="s">
        <v>10414</v>
      </c>
    </row>
    <row r="5489" spans="1:4">
      <c r="A5489" s="597" t="s">
        <v>21863</v>
      </c>
      <c r="B5489" s="597" t="s">
        <v>18421</v>
      </c>
      <c r="C5489" s="597" t="s">
        <v>18436</v>
      </c>
      <c r="D5489" s="597" t="s">
        <v>18462</v>
      </c>
    </row>
    <row r="5490" spans="1:4">
      <c r="A5490" s="597" t="s">
        <v>21864</v>
      </c>
      <c r="B5490" s="597" t="s">
        <v>18421</v>
      </c>
      <c r="C5490" s="597" t="s">
        <v>18436</v>
      </c>
      <c r="D5490" s="597" t="s">
        <v>18725</v>
      </c>
    </row>
    <row r="5491" spans="1:4">
      <c r="A5491" s="597" t="s">
        <v>21865</v>
      </c>
      <c r="B5491" s="597" t="s">
        <v>18421</v>
      </c>
      <c r="C5491" s="597" t="s">
        <v>3994</v>
      </c>
      <c r="D5491" s="597" t="s">
        <v>15858</v>
      </c>
    </row>
    <row r="5492" spans="1:4">
      <c r="A5492" s="597" t="s">
        <v>21866</v>
      </c>
      <c r="B5492" s="597" t="s">
        <v>18421</v>
      </c>
      <c r="C5492" s="597" t="s">
        <v>3994</v>
      </c>
      <c r="D5492" s="597" t="s">
        <v>10414</v>
      </c>
    </row>
    <row r="5493" spans="1:4">
      <c r="A5493" s="597" t="s">
        <v>21867</v>
      </c>
      <c r="B5493" s="597" t="s">
        <v>18421</v>
      </c>
      <c r="C5493" s="597" t="s">
        <v>16294</v>
      </c>
      <c r="D5493" s="597" t="s">
        <v>18433</v>
      </c>
    </row>
    <row r="5494" spans="1:4">
      <c r="A5494" s="597" t="s">
        <v>21868</v>
      </c>
      <c r="B5494" s="597" t="s">
        <v>18421</v>
      </c>
      <c r="C5494" s="597" t="s">
        <v>16294</v>
      </c>
      <c r="D5494" s="597" t="s">
        <v>13132</v>
      </c>
    </row>
    <row r="5495" spans="1:4">
      <c r="A5495" s="597" t="s">
        <v>21869</v>
      </c>
      <c r="B5495" s="597" t="s">
        <v>18421</v>
      </c>
      <c r="C5495" s="597" t="s">
        <v>18436</v>
      </c>
      <c r="D5495" s="597" t="s">
        <v>3956</v>
      </c>
    </row>
    <row r="5496" spans="1:4">
      <c r="A5496" s="597" t="s">
        <v>20602</v>
      </c>
      <c r="B5496" s="597" t="s">
        <v>18421</v>
      </c>
      <c r="C5496" s="597" t="s">
        <v>8086</v>
      </c>
      <c r="D5496" s="597" t="s">
        <v>10414</v>
      </c>
    </row>
    <row r="5497" spans="1:4">
      <c r="A5497" s="597" t="s">
        <v>14594</v>
      </c>
      <c r="B5497" s="597" t="s">
        <v>18421</v>
      </c>
      <c r="C5497" s="597" t="s">
        <v>18436</v>
      </c>
      <c r="D5497" s="597" t="s">
        <v>3956</v>
      </c>
    </row>
    <row r="5498" spans="1:4">
      <c r="A5498" s="597" t="s">
        <v>17909</v>
      </c>
      <c r="B5498" s="597" t="s">
        <v>18421</v>
      </c>
      <c r="C5498" s="597" t="s">
        <v>16294</v>
      </c>
      <c r="D5498" s="597" t="s">
        <v>6387</v>
      </c>
    </row>
    <row r="5499" spans="1:4">
      <c r="A5499" s="597" t="s">
        <v>21870</v>
      </c>
      <c r="B5499" s="597" t="s">
        <v>18421</v>
      </c>
      <c r="C5499" s="597" t="s">
        <v>16294</v>
      </c>
      <c r="D5499" s="597" t="s">
        <v>6387</v>
      </c>
    </row>
    <row r="5500" spans="1:4">
      <c r="A5500" s="597" t="s">
        <v>21871</v>
      </c>
      <c r="B5500" s="597" t="s">
        <v>18421</v>
      </c>
      <c r="C5500" s="597" t="s">
        <v>3994</v>
      </c>
      <c r="D5500" s="597" t="s">
        <v>16342</v>
      </c>
    </row>
    <row r="5501" spans="1:4">
      <c r="A5501" s="597" t="s">
        <v>5261</v>
      </c>
      <c r="B5501" s="597" t="s">
        <v>18421</v>
      </c>
      <c r="C5501" s="597" t="s">
        <v>3994</v>
      </c>
      <c r="D5501" s="597" t="s">
        <v>19852</v>
      </c>
    </row>
    <row r="5502" spans="1:4">
      <c r="A5502" s="597" t="s">
        <v>21872</v>
      </c>
      <c r="B5502" s="597" t="s">
        <v>18421</v>
      </c>
      <c r="C5502" s="597" t="s">
        <v>18436</v>
      </c>
      <c r="D5502" s="597" t="s">
        <v>14531</v>
      </c>
    </row>
    <row r="5503" spans="1:4">
      <c r="A5503" s="597" t="s">
        <v>11205</v>
      </c>
      <c r="B5503" s="597" t="s">
        <v>18421</v>
      </c>
      <c r="C5503" s="597" t="s">
        <v>18436</v>
      </c>
      <c r="D5503" s="597" t="s">
        <v>21614</v>
      </c>
    </row>
    <row r="5504" spans="1:4">
      <c r="A5504" s="597" t="s">
        <v>21873</v>
      </c>
      <c r="B5504" s="597" t="s">
        <v>18421</v>
      </c>
      <c r="C5504" s="597" t="s">
        <v>18436</v>
      </c>
      <c r="D5504" s="597" t="s">
        <v>1433</v>
      </c>
    </row>
    <row r="5505" spans="1:4">
      <c r="A5505" s="597" t="s">
        <v>21874</v>
      </c>
      <c r="B5505" s="597" t="s">
        <v>18421</v>
      </c>
      <c r="C5505" s="597" t="s">
        <v>18436</v>
      </c>
      <c r="D5505" s="597" t="s">
        <v>14531</v>
      </c>
    </row>
    <row r="5506" spans="1:4">
      <c r="A5506" s="597" t="s">
        <v>21875</v>
      </c>
      <c r="B5506" s="597" t="s">
        <v>18421</v>
      </c>
      <c r="C5506" s="597" t="s">
        <v>16294</v>
      </c>
      <c r="D5506" s="597" t="s">
        <v>4498</v>
      </c>
    </row>
    <row r="5507" spans="1:4">
      <c r="A5507" s="597" t="s">
        <v>21876</v>
      </c>
      <c r="B5507" s="597" t="s">
        <v>18421</v>
      </c>
      <c r="C5507" s="597" t="s">
        <v>18436</v>
      </c>
      <c r="D5507" s="597" t="s">
        <v>14531</v>
      </c>
    </row>
    <row r="5508" spans="1:4">
      <c r="A5508" s="597" t="s">
        <v>7941</v>
      </c>
      <c r="B5508" s="597" t="s">
        <v>18421</v>
      </c>
      <c r="C5508" s="597" t="s">
        <v>18426</v>
      </c>
      <c r="D5508" s="597" t="s">
        <v>12763</v>
      </c>
    </row>
    <row r="5509" spans="1:4">
      <c r="A5509" s="597" t="s">
        <v>17893</v>
      </c>
      <c r="B5509" s="597" t="s">
        <v>18421</v>
      </c>
      <c r="C5509" s="597" t="s">
        <v>9767</v>
      </c>
      <c r="D5509" s="597" t="s">
        <v>13297</v>
      </c>
    </row>
    <row r="5510" spans="1:4">
      <c r="A5510" s="597" t="s">
        <v>10592</v>
      </c>
      <c r="B5510" s="597" t="s">
        <v>18421</v>
      </c>
      <c r="C5510" s="597" t="s">
        <v>18330</v>
      </c>
      <c r="D5510" s="597" t="s">
        <v>17557</v>
      </c>
    </row>
    <row r="5511" spans="1:4">
      <c r="A5511" s="597" t="s">
        <v>21877</v>
      </c>
      <c r="B5511" s="597" t="s">
        <v>18421</v>
      </c>
      <c r="C5511" s="597" t="s">
        <v>9767</v>
      </c>
      <c r="D5511" s="597" t="s">
        <v>21201</v>
      </c>
    </row>
    <row r="5512" spans="1:4">
      <c r="A5512" s="597" t="s">
        <v>21878</v>
      </c>
      <c r="B5512" s="597" t="s">
        <v>18421</v>
      </c>
      <c r="C5512" s="597" t="s">
        <v>18436</v>
      </c>
      <c r="D5512" s="597" t="s">
        <v>14531</v>
      </c>
    </row>
    <row r="5513" spans="1:4">
      <c r="A5513" s="597" t="s">
        <v>21879</v>
      </c>
      <c r="B5513" s="597" t="s">
        <v>18421</v>
      </c>
      <c r="C5513" s="597" t="s">
        <v>9767</v>
      </c>
      <c r="D5513" s="597" t="s">
        <v>21201</v>
      </c>
    </row>
    <row r="5514" spans="1:4">
      <c r="A5514" s="597" t="s">
        <v>2674</v>
      </c>
      <c r="B5514" s="597" t="s">
        <v>18421</v>
      </c>
      <c r="C5514" s="597" t="s">
        <v>9767</v>
      </c>
      <c r="D5514" s="597" t="s">
        <v>15267</v>
      </c>
    </row>
    <row r="5515" spans="1:4">
      <c r="A5515" s="597" t="s">
        <v>21880</v>
      </c>
      <c r="B5515" s="597" t="s">
        <v>18421</v>
      </c>
      <c r="C5515" s="597" t="s">
        <v>3994</v>
      </c>
      <c r="D5515" s="597" t="s">
        <v>16342</v>
      </c>
    </row>
    <row r="5516" spans="1:4">
      <c r="A5516" s="597" t="s">
        <v>21395</v>
      </c>
      <c r="B5516" s="597" t="s">
        <v>18421</v>
      </c>
      <c r="C5516" s="597" t="s">
        <v>18330</v>
      </c>
      <c r="D5516" s="597" t="s">
        <v>17557</v>
      </c>
    </row>
    <row r="5517" spans="1:4">
      <c r="A5517" s="597" t="s">
        <v>21881</v>
      </c>
      <c r="B5517" s="597" t="s">
        <v>18421</v>
      </c>
      <c r="C5517" s="597" t="s">
        <v>16294</v>
      </c>
      <c r="D5517" s="597" t="s">
        <v>18433</v>
      </c>
    </row>
    <row r="5518" spans="1:4">
      <c r="A5518" s="597" t="s">
        <v>21882</v>
      </c>
      <c r="B5518" s="597" t="s">
        <v>18421</v>
      </c>
      <c r="C5518" s="597" t="s">
        <v>18330</v>
      </c>
      <c r="D5518" s="597" t="s">
        <v>18450</v>
      </c>
    </row>
    <row r="5519" spans="1:4">
      <c r="A5519" s="597" t="s">
        <v>21883</v>
      </c>
      <c r="B5519" s="597" t="s">
        <v>18421</v>
      </c>
      <c r="C5519" s="597" t="s">
        <v>18436</v>
      </c>
      <c r="D5519" s="597" t="s">
        <v>3956</v>
      </c>
    </row>
    <row r="5520" spans="1:4">
      <c r="A5520" s="597" t="s">
        <v>21884</v>
      </c>
      <c r="B5520" s="597" t="s">
        <v>18421</v>
      </c>
      <c r="C5520" s="597" t="s">
        <v>8086</v>
      </c>
      <c r="D5520" s="597" t="s">
        <v>9618</v>
      </c>
    </row>
    <row r="5521" spans="1:4">
      <c r="A5521" s="597" t="s">
        <v>21885</v>
      </c>
      <c r="B5521" s="597" t="s">
        <v>18421</v>
      </c>
      <c r="C5521" s="597" t="s">
        <v>16294</v>
      </c>
      <c r="D5521" s="597" t="s">
        <v>18457</v>
      </c>
    </row>
    <row r="5522" spans="1:4">
      <c r="A5522" s="597" t="s">
        <v>3833</v>
      </c>
      <c r="B5522" s="597" t="s">
        <v>18421</v>
      </c>
      <c r="C5522" s="597" t="s">
        <v>16294</v>
      </c>
      <c r="D5522" s="597" t="s">
        <v>6387</v>
      </c>
    </row>
    <row r="5523" spans="1:4">
      <c r="A5523" s="597" t="s">
        <v>21886</v>
      </c>
      <c r="B5523" s="597" t="s">
        <v>18421</v>
      </c>
      <c r="C5523" s="597" t="s">
        <v>16294</v>
      </c>
      <c r="D5523" s="597" t="s">
        <v>13132</v>
      </c>
    </row>
    <row r="5524" spans="1:4">
      <c r="A5524" s="597" t="s">
        <v>2445</v>
      </c>
      <c r="B5524" s="597" t="s">
        <v>18421</v>
      </c>
      <c r="C5524" s="597" t="s">
        <v>3994</v>
      </c>
      <c r="D5524" s="597" t="s">
        <v>16342</v>
      </c>
    </row>
    <row r="5525" spans="1:4">
      <c r="A5525" s="597" t="s">
        <v>21887</v>
      </c>
      <c r="B5525" s="597" t="s">
        <v>18421</v>
      </c>
      <c r="C5525" s="597" t="s">
        <v>9767</v>
      </c>
      <c r="D5525" s="597" t="s">
        <v>15267</v>
      </c>
    </row>
    <row r="5526" spans="1:4">
      <c r="A5526" s="597" t="s">
        <v>4357</v>
      </c>
      <c r="B5526" s="597" t="s">
        <v>18421</v>
      </c>
      <c r="C5526" s="597" t="s">
        <v>18426</v>
      </c>
      <c r="D5526" s="597" t="s">
        <v>16434</v>
      </c>
    </row>
    <row r="5527" spans="1:4">
      <c r="A5527" s="597" t="s">
        <v>21888</v>
      </c>
      <c r="B5527" s="597" t="s">
        <v>18421</v>
      </c>
      <c r="C5527" s="597" t="s">
        <v>18436</v>
      </c>
      <c r="D5527" s="597" t="s">
        <v>3956</v>
      </c>
    </row>
    <row r="5528" spans="1:4">
      <c r="A5528" s="597" t="s">
        <v>21889</v>
      </c>
      <c r="B5528" s="597" t="s">
        <v>18421</v>
      </c>
      <c r="C5528" s="597" t="s">
        <v>16294</v>
      </c>
      <c r="D5528" s="597" t="s">
        <v>18457</v>
      </c>
    </row>
    <row r="5529" spans="1:4">
      <c r="A5529" s="597" t="s">
        <v>7928</v>
      </c>
      <c r="B5529" s="597" t="s">
        <v>18421</v>
      </c>
      <c r="C5529" s="597" t="s">
        <v>18436</v>
      </c>
      <c r="D5529" s="597" t="s">
        <v>14531</v>
      </c>
    </row>
    <row r="5530" spans="1:4">
      <c r="A5530" s="597" t="s">
        <v>21890</v>
      </c>
      <c r="B5530" s="597" t="s">
        <v>18421</v>
      </c>
      <c r="C5530" s="597" t="s">
        <v>18436</v>
      </c>
      <c r="D5530" s="597" t="s">
        <v>21614</v>
      </c>
    </row>
    <row r="5531" spans="1:4">
      <c r="A5531" s="597" t="s">
        <v>21891</v>
      </c>
      <c r="B5531" s="597" t="s">
        <v>18421</v>
      </c>
      <c r="C5531" s="597" t="s">
        <v>3994</v>
      </c>
      <c r="D5531" s="597" t="s">
        <v>16342</v>
      </c>
    </row>
    <row r="5532" spans="1:4">
      <c r="A5532" s="597" t="s">
        <v>21892</v>
      </c>
      <c r="B5532" s="597" t="s">
        <v>18421</v>
      </c>
      <c r="C5532" s="597" t="s">
        <v>18436</v>
      </c>
      <c r="D5532" s="597" t="s">
        <v>14531</v>
      </c>
    </row>
    <row r="5533" spans="1:4">
      <c r="A5533" s="597" t="s">
        <v>21894</v>
      </c>
      <c r="B5533" s="597" t="s">
        <v>18421</v>
      </c>
      <c r="C5533" s="597" t="s">
        <v>16294</v>
      </c>
      <c r="D5533" s="597" t="s">
        <v>6387</v>
      </c>
    </row>
    <row r="5534" spans="1:4">
      <c r="A5534" s="597" t="s">
        <v>21895</v>
      </c>
      <c r="B5534" s="597" t="s">
        <v>18421</v>
      </c>
      <c r="C5534" s="597" t="s">
        <v>18330</v>
      </c>
      <c r="D5534" s="597" t="s">
        <v>17557</v>
      </c>
    </row>
    <row r="5535" spans="1:4">
      <c r="A5535" s="597" t="s">
        <v>21896</v>
      </c>
      <c r="B5535" s="597" t="s">
        <v>18421</v>
      </c>
      <c r="C5535" s="597" t="s">
        <v>16294</v>
      </c>
      <c r="D5535" s="597" t="s">
        <v>4498</v>
      </c>
    </row>
    <row r="5536" spans="1:4">
      <c r="A5536" s="597" t="s">
        <v>21897</v>
      </c>
      <c r="B5536" s="597" t="s">
        <v>18421</v>
      </c>
      <c r="C5536" s="597" t="s">
        <v>18436</v>
      </c>
      <c r="D5536" s="597" t="s">
        <v>14531</v>
      </c>
    </row>
    <row r="5537" spans="1:4">
      <c r="A5537" s="597" t="s">
        <v>10802</v>
      </c>
      <c r="B5537" s="597" t="s">
        <v>18421</v>
      </c>
      <c r="C5537" s="597" t="s">
        <v>18436</v>
      </c>
      <c r="D5537" s="597" t="s">
        <v>3956</v>
      </c>
    </row>
    <row r="5538" spans="1:4">
      <c r="A5538" s="597" t="s">
        <v>3619</v>
      </c>
      <c r="B5538" s="597" t="s">
        <v>18421</v>
      </c>
      <c r="C5538" s="597" t="s">
        <v>18436</v>
      </c>
      <c r="D5538" s="597" t="s">
        <v>3956</v>
      </c>
    </row>
    <row r="5539" spans="1:4">
      <c r="A5539" s="597" t="s">
        <v>17669</v>
      </c>
      <c r="B5539" s="597" t="s">
        <v>18421</v>
      </c>
      <c r="C5539" s="597" t="s">
        <v>16294</v>
      </c>
      <c r="D5539" s="597" t="s">
        <v>18433</v>
      </c>
    </row>
    <row r="5540" spans="1:4">
      <c r="A5540" s="597" t="s">
        <v>613</v>
      </c>
      <c r="B5540" s="597" t="s">
        <v>18421</v>
      </c>
      <c r="C5540" s="597" t="s">
        <v>18436</v>
      </c>
      <c r="D5540" s="597" t="s">
        <v>14531</v>
      </c>
    </row>
    <row r="5541" spans="1:4">
      <c r="A5541" s="597" t="s">
        <v>10526</v>
      </c>
      <c r="B5541" s="597" t="s">
        <v>18421</v>
      </c>
      <c r="C5541" s="597" t="s">
        <v>18436</v>
      </c>
      <c r="D5541" s="597" t="s">
        <v>14531</v>
      </c>
    </row>
    <row r="5542" spans="1:4">
      <c r="A5542" s="597" t="s">
        <v>21898</v>
      </c>
      <c r="B5542" s="597" t="s">
        <v>18421</v>
      </c>
      <c r="C5542" s="597" t="s">
        <v>16294</v>
      </c>
      <c r="D5542" s="597" t="s">
        <v>13132</v>
      </c>
    </row>
    <row r="5543" spans="1:4">
      <c r="A5543" s="597" t="s">
        <v>21899</v>
      </c>
      <c r="B5543" s="597" t="s">
        <v>18421</v>
      </c>
      <c r="C5543" s="597" t="s">
        <v>18436</v>
      </c>
      <c r="D5543" s="597" t="s">
        <v>14531</v>
      </c>
    </row>
    <row r="5544" spans="1:4">
      <c r="A5544" s="597" t="s">
        <v>21900</v>
      </c>
      <c r="B5544" s="597" t="s">
        <v>18421</v>
      </c>
      <c r="C5544" s="597" t="s">
        <v>18330</v>
      </c>
      <c r="D5544" s="597" t="s">
        <v>17557</v>
      </c>
    </row>
    <row r="5545" spans="1:4">
      <c r="A5545" s="597" t="s">
        <v>727</v>
      </c>
      <c r="B5545" s="597" t="s">
        <v>18421</v>
      </c>
      <c r="C5545" s="597" t="s">
        <v>18436</v>
      </c>
      <c r="D5545" s="597" t="s">
        <v>3956</v>
      </c>
    </row>
    <row r="5546" spans="1:4">
      <c r="A5546" s="597" t="s">
        <v>21901</v>
      </c>
      <c r="B5546" s="597" t="s">
        <v>18421</v>
      </c>
      <c r="C5546" s="597" t="s">
        <v>18423</v>
      </c>
      <c r="D5546" s="597" t="s">
        <v>9310</v>
      </c>
    </row>
    <row r="5547" spans="1:4">
      <c r="A5547" s="597" t="s">
        <v>21902</v>
      </c>
      <c r="B5547" s="597" t="s">
        <v>18421</v>
      </c>
      <c r="C5547" s="597" t="s">
        <v>9767</v>
      </c>
      <c r="D5547" s="597" t="s">
        <v>18439</v>
      </c>
    </row>
    <row r="5548" spans="1:4">
      <c r="A5548" s="597" t="s">
        <v>9928</v>
      </c>
      <c r="B5548" s="597" t="s">
        <v>18421</v>
      </c>
      <c r="C5548" s="597" t="s">
        <v>16294</v>
      </c>
      <c r="D5548" s="597" t="s">
        <v>6387</v>
      </c>
    </row>
    <row r="5549" spans="1:4">
      <c r="A5549" s="597" t="s">
        <v>21903</v>
      </c>
      <c r="B5549" s="597" t="s">
        <v>18421</v>
      </c>
      <c r="C5549" s="597" t="s">
        <v>9767</v>
      </c>
      <c r="D5549" s="597" t="s">
        <v>13297</v>
      </c>
    </row>
    <row r="5550" spans="1:4">
      <c r="A5550" s="597" t="s">
        <v>21904</v>
      </c>
      <c r="B5550" s="597" t="s">
        <v>18421</v>
      </c>
      <c r="C5550" s="597" t="s">
        <v>18330</v>
      </c>
      <c r="D5550" s="597" t="s">
        <v>10414</v>
      </c>
    </row>
    <row r="5551" spans="1:4">
      <c r="A5551" s="597" t="s">
        <v>1201</v>
      </c>
      <c r="B5551" s="597" t="s">
        <v>18421</v>
      </c>
      <c r="C5551" s="597" t="s">
        <v>16294</v>
      </c>
      <c r="D5551" s="597" t="s">
        <v>18433</v>
      </c>
    </row>
    <row r="5552" spans="1:4">
      <c r="A5552" s="597" t="s">
        <v>21905</v>
      </c>
      <c r="B5552" s="597" t="s">
        <v>18421</v>
      </c>
      <c r="C5552" s="597" t="s">
        <v>18436</v>
      </c>
      <c r="D5552" s="597" t="s">
        <v>7703</v>
      </c>
    </row>
    <row r="5553" spans="1:4">
      <c r="A5553" s="597" t="s">
        <v>10161</v>
      </c>
      <c r="B5553" s="597" t="s">
        <v>18421</v>
      </c>
      <c r="C5553" s="597" t="s">
        <v>16294</v>
      </c>
      <c r="D5553" s="597" t="s">
        <v>10414</v>
      </c>
    </row>
    <row r="5554" spans="1:4">
      <c r="A5554" s="597" t="s">
        <v>21906</v>
      </c>
      <c r="B5554" s="597" t="s">
        <v>18421</v>
      </c>
      <c r="C5554" s="597" t="s">
        <v>18436</v>
      </c>
      <c r="D5554" s="597" t="s">
        <v>3956</v>
      </c>
    </row>
    <row r="5555" spans="1:4">
      <c r="A5555" s="597" t="s">
        <v>21907</v>
      </c>
      <c r="B5555" s="597" t="s">
        <v>18421</v>
      </c>
      <c r="C5555" s="597" t="s">
        <v>18423</v>
      </c>
      <c r="D5555" s="597" t="s">
        <v>18424</v>
      </c>
    </row>
    <row r="5556" spans="1:4">
      <c r="A5556" s="597" t="s">
        <v>11375</v>
      </c>
      <c r="B5556" s="597" t="s">
        <v>18421</v>
      </c>
      <c r="C5556" s="597" t="s">
        <v>18330</v>
      </c>
      <c r="D5556" s="597" t="s">
        <v>2104</v>
      </c>
    </row>
    <row r="5557" spans="1:4">
      <c r="A5557" s="597" t="s">
        <v>21908</v>
      </c>
      <c r="B5557" s="597" t="s">
        <v>18421</v>
      </c>
      <c r="C5557" s="597" t="s">
        <v>18330</v>
      </c>
      <c r="D5557" s="597" t="s">
        <v>10414</v>
      </c>
    </row>
    <row r="5558" spans="1:4">
      <c r="A5558" s="597" t="s">
        <v>21909</v>
      </c>
      <c r="B5558" s="597" t="s">
        <v>18421</v>
      </c>
      <c r="C5558" s="597" t="s">
        <v>16294</v>
      </c>
      <c r="D5558" s="597" t="s">
        <v>4702</v>
      </c>
    </row>
    <row r="5559" spans="1:4">
      <c r="A5559" s="597" t="s">
        <v>21910</v>
      </c>
      <c r="B5559" s="597" t="s">
        <v>18421</v>
      </c>
      <c r="C5559" s="597" t="s">
        <v>18423</v>
      </c>
      <c r="D5559" s="597" t="s">
        <v>9310</v>
      </c>
    </row>
    <row r="5560" spans="1:4">
      <c r="A5560" s="597" t="s">
        <v>21911</v>
      </c>
      <c r="B5560" s="597" t="s">
        <v>18421</v>
      </c>
      <c r="C5560" s="597" t="s">
        <v>16294</v>
      </c>
      <c r="D5560" s="597" t="s">
        <v>18433</v>
      </c>
    </row>
    <row r="5561" spans="1:4">
      <c r="A5561" s="597" t="s">
        <v>18138</v>
      </c>
      <c r="B5561" s="597" t="s">
        <v>18421</v>
      </c>
      <c r="C5561" s="597" t="s">
        <v>18436</v>
      </c>
      <c r="D5561" s="597" t="s">
        <v>7703</v>
      </c>
    </row>
    <row r="5562" spans="1:4">
      <c r="A5562" s="597" t="s">
        <v>21912</v>
      </c>
      <c r="B5562" s="597" t="s">
        <v>18421</v>
      </c>
      <c r="C5562" s="597" t="s">
        <v>16294</v>
      </c>
      <c r="D5562" s="597" t="s">
        <v>18433</v>
      </c>
    </row>
    <row r="5563" spans="1:4">
      <c r="A5563" s="597" t="s">
        <v>4799</v>
      </c>
      <c r="B5563" s="597" t="s">
        <v>18421</v>
      </c>
      <c r="C5563" s="597" t="s">
        <v>16294</v>
      </c>
      <c r="D5563" s="597" t="s">
        <v>4498</v>
      </c>
    </row>
    <row r="5564" spans="1:4">
      <c r="A5564" s="597" t="s">
        <v>8365</v>
      </c>
      <c r="B5564" s="597" t="s">
        <v>18421</v>
      </c>
      <c r="C5564" s="597" t="s">
        <v>18436</v>
      </c>
      <c r="D5564" s="597" t="s">
        <v>3956</v>
      </c>
    </row>
    <row r="5565" spans="1:4">
      <c r="A5565" s="597" t="s">
        <v>21913</v>
      </c>
      <c r="B5565" s="597" t="s">
        <v>18421</v>
      </c>
      <c r="C5565" s="597" t="s">
        <v>18436</v>
      </c>
      <c r="D5565" s="597" t="s">
        <v>14531</v>
      </c>
    </row>
    <row r="5566" spans="1:4">
      <c r="A5566" s="597" t="s">
        <v>21914</v>
      </c>
      <c r="B5566" s="597" t="s">
        <v>18421</v>
      </c>
      <c r="C5566" s="597" t="s">
        <v>9767</v>
      </c>
      <c r="D5566" s="597" t="s">
        <v>18439</v>
      </c>
    </row>
    <row r="5567" spans="1:4">
      <c r="A5567" s="597" t="s">
        <v>8762</v>
      </c>
      <c r="B5567" s="597" t="s">
        <v>18421</v>
      </c>
      <c r="C5567" s="597" t="s">
        <v>18330</v>
      </c>
      <c r="D5567" s="597" t="s">
        <v>17557</v>
      </c>
    </row>
    <row r="5568" spans="1:4">
      <c r="A5568" s="597" t="s">
        <v>10131</v>
      </c>
      <c r="B5568" s="597" t="s">
        <v>18421</v>
      </c>
      <c r="C5568" s="597" t="s">
        <v>16294</v>
      </c>
      <c r="D5568" s="597" t="s">
        <v>10414</v>
      </c>
    </row>
    <row r="5569" spans="1:4">
      <c r="A5569" s="597" t="s">
        <v>21283</v>
      </c>
      <c r="B5569" s="597" t="s">
        <v>18421</v>
      </c>
      <c r="C5569" s="597" t="s">
        <v>18330</v>
      </c>
      <c r="D5569" s="597" t="s">
        <v>17557</v>
      </c>
    </row>
    <row r="5570" spans="1:4">
      <c r="A5570" s="597" t="s">
        <v>21915</v>
      </c>
      <c r="B5570" s="597" t="s">
        <v>18421</v>
      </c>
      <c r="C5570" s="597" t="s">
        <v>18423</v>
      </c>
      <c r="D5570" s="597" t="s">
        <v>18505</v>
      </c>
    </row>
    <row r="5571" spans="1:4">
      <c r="A5571" s="597" t="s">
        <v>15132</v>
      </c>
      <c r="B5571" s="597" t="s">
        <v>18421</v>
      </c>
      <c r="C5571" s="597" t="s">
        <v>18436</v>
      </c>
      <c r="D5571" s="597" t="s">
        <v>14531</v>
      </c>
    </row>
    <row r="5572" spans="1:4">
      <c r="A5572" s="597" t="s">
        <v>21916</v>
      </c>
      <c r="B5572" s="597" t="s">
        <v>18421</v>
      </c>
      <c r="C5572" s="597" t="s">
        <v>18436</v>
      </c>
      <c r="D5572" s="597" t="s">
        <v>3956</v>
      </c>
    </row>
    <row r="5573" spans="1:4">
      <c r="A5573" s="597" t="s">
        <v>1074</v>
      </c>
      <c r="B5573" s="597" t="s">
        <v>18421</v>
      </c>
      <c r="C5573" s="597" t="s">
        <v>18436</v>
      </c>
      <c r="D5573" s="597" t="s">
        <v>14531</v>
      </c>
    </row>
    <row r="5574" spans="1:4">
      <c r="A5574" s="597" t="s">
        <v>7802</v>
      </c>
      <c r="B5574" s="597" t="s">
        <v>18421</v>
      </c>
      <c r="C5574" s="597" t="s">
        <v>9767</v>
      </c>
      <c r="D5574" s="597" t="s">
        <v>13297</v>
      </c>
    </row>
    <row r="5575" spans="1:4">
      <c r="A5575" s="597" t="s">
        <v>14660</v>
      </c>
      <c r="B5575" s="597" t="s">
        <v>18421</v>
      </c>
      <c r="C5575" s="597" t="s">
        <v>16294</v>
      </c>
      <c r="D5575" s="597" t="s">
        <v>18457</v>
      </c>
    </row>
    <row r="5576" spans="1:4">
      <c r="A5576" s="597" t="s">
        <v>5577</v>
      </c>
      <c r="B5576" s="597" t="s">
        <v>18421</v>
      </c>
      <c r="C5576" s="597" t="s">
        <v>16294</v>
      </c>
      <c r="D5576" s="597" t="s">
        <v>10414</v>
      </c>
    </row>
    <row r="5577" spans="1:4">
      <c r="A5577" s="597" t="s">
        <v>2748</v>
      </c>
      <c r="B5577" s="597" t="s">
        <v>18421</v>
      </c>
      <c r="C5577" s="597" t="s">
        <v>16294</v>
      </c>
      <c r="D5577" s="597" t="s">
        <v>18433</v>
      </c>
    </row>
    <row r="5578" spans="1:4">
      <c r="A5578" s="597" t="s">
        <v>21917</v>
      </c>
      <c r="B5578" s="597" t="s">
        <v>18421</v>
      </c>
      <c r="C5578" s="597" t="s">
        <v>9767</v>
      </c>
      <c r="D5578" s="597" t="s">
        <v>18439</v>
      </c>
    </row>
    <row r="5579" spans="1:4">
      <c r="A5579" s="597" t="s">
        <v>21918</v>
      </c>
      <c r="B5579" s="597" t="s">
        <v>18421</v>
      </c>
      <c r="C5579" s="597" t="s">
        <v>9767</v>
      </c>
      <c r="D5579" s="597" t="s">
        <v>15267</v>
      </c>
    </row>
    <row r="5580" spans="1:4">
      <c r="A5580" s="597" t="s">
        <v>3437</v>
      </c>
      <c r="B5580" s="597" t="s">
        <v>18421</v>
      </c>
      <c r="C5580" s="597" t="s">
        <v>16294</v>
      </c>
      <c r="D5580" s="597" t="s">
        <v>13132</v>
      </c>
    </row>
    <row r="5581" spans="1:4">
      <c r="A5581" s="597" t="s">
        <v>21919</v>
      </c>
      <c r="B5581" s="597" t="s">
        <v>18421</v>
      </c>
      <c r="C5581" s="597" t="s">
        <v>16294</v>
      </c>
      <c r="D5581" s="597" t="s">
        <v>18433</v>
      </c>
    </row>
    <row r="5582" spans="1:4">
      <c r="A5582" s="597" t="s">
        <v>21920</v>
      </c>
      <c r="B5582" s="597" t="s">
        <v>18421</v>
      </c>
      <c r="C5582" s="597" t="s">
        <v>18436</v>
      </c>
      <c r="D5582" s="597" t="s">
        <v>7708</v>
      </c>
    </row>
    <row r="5583" spans="1:4">
      <c r="A5583" s="597" t="s">
        <v>6423</v>
      </c>
      <c r="B5583" s="597" t="s">
        <v>18421</v>
      </c>
      <c r="C5583" s="597" t="s">
        <v>18436</v>
      </c>
      <c r="D5583" s="597" t="s">
        <v>14531</v>
      </c>
    </row>
    <row r="5584" spans="1:4">
      <c r="A5584" s="597" t="s">
        <v>20021</v>
      </c>
      <c r="B5584" s="597" t="s">
        <v>18421</v>
      </c>
      <c r="C5584" s="597" t="s">
        <v>3994</v>
      </c>
      <c r="D5584" s="597" t="s">
        <v>21806</v>
      </c>
    </row>
    <row r="5585" spans="1:4">
      <c r="A5585" s="597" t="s">
        <v>19672</v>
      </c>
      <c r="B5585" s="597" t="s">
        <v>18421</v>
      </c>
      <c r="C5585" s="597" t="s">
        <v>18426</v>
      </c>
      <c r="D5585" s="597" t="s">
        <v>12763</v>
      </c>
    </row>
    <row r="5586" spans="1:4">
      <c r="A5586" s="597" t="s">
        <v>21921</v>
      </c>
      <c r="B5586" s="597" t="s">
        <v>18421</v>
      </c>
      <c r="C5586" s="597" t="s">
        <v>18436</v>
      </c>
      <c r="D5586" s="597" t="s">
        <v>14531</v>
      </c>
    </row>
    <row r="5587" spans="1:4">
      <c r="A5587" s="597" t="s">
        <v>21922</v>
      </c>
      <c r="B5587" s="597" t="s">
        <v>18421</v>
      </c>
      <c r="C5587" s="597" t="s">
        <v>16294</v>
      </c>
      <c r="D5587" s="597" t="s">
        <v>18457</v>
      </c>
    </row>
    <row r="5588" spans="1:4">
      <c r="A5588" s="597" t="s">
        <v>21923</v>
      </c>
      <c r="B5588" s="597" t="s">
        <v>18421</v>
      </c>
      <c r="C5588" s="597" t="s">
        <v>8754</v>
      </c>
      <c r="D5588" s="597" t="s">
        <v>14207</v>
      </c>
    </row>
    <row r="5589" spans="1:4">
      <c r="A5589" s="597" t="s">
        <v>18366</v>
      </c>
      <c r="B5589" s="597" t="s">
        <v>18421</v>
      </c>
      <c r="C5589" s="597" t="s">
        <v>9767</v>
      </c>
      <c r="D5589" s="597" t="s">
        <v>18439</v>
      </c>
    </row>
    <row r="5590" spans="1:4">
      <c r="A5590" s="597" t="s">
        <v>21924</v>
      </c>
      <c r="B5590" s="597" t="s">
        <v>18421</v>
      </c>
      <c r="C5590" s="597" t="s">
        <v>9767</v>
      </c>
      <c r="D5590" s="597" t="s">
        <v>12866</v>
      </c>
    </row>
    <row r="5591" spans="1:4">
      <c r="A5591" s="597" t="s">
        <v>18960</v>
      </c>
      <c r="B5591" s="597" t="s">
        <v>18421</v>
      </c>
      <c r="C5591" s="597" t="s">
        <v>9767</v>
      </c>
      <c r="D5591" s="597" t="s">
        <v>13297</v>
      </c>
    </row>
    <row r="5592" spans="1:4">
      <c r="A5592" s="597" t="s">
        <v>10311</v>
      </c>
      <c r="B5592" s="597" t="s">
        <v>18421</v>
      </c>
      <c r="C5592" s="597" t="s">
        <v>3994</v>
      </c>
      <c r="D5592" s="597" t="s">
        <v>16342</v>
      </c>
    </row>
    <row r="5593" spans="1:4">
      <c r="A5593" s="597" t="s">
        <v>11975</v>
      </c>
      <c r="B5593" s="597" t="s">
        <v>18421</v>
      </c>
      <c r="C5593" s="597" t="s">
        <v>17013</v>
      </c>
      <c r="D5593" s="597" t="s">
        <v>1450</v>
      </c>
    </row>
    <row r="5594" spans="1:4">
      <c r="A5594" s="597" t="s">
        <v>21925</v>
      </c>
      <c r="B5594" s="597" t="s">
        <v>18421</v>
      </c>
      <c r="C5594" s="597" t="s">
        <v>9767</v>
      </c>
      <c r="D5594" s="597" t="s">
        <v>13297</v>
      </c>
    </row>
    <row r="5595" spans="1:4">
      <c r="A5595" s="597" t="s">
        <v>18668</v>
      </c>
      <c r="B5595" s="597" t="s">
        <v>18421</v>
      </c>
      <c r="C5595" s="597" t="s">
        <v>16294</v>
      </c>
      <c r="D5595" s="597" t="s">
        <v>13132</v>
      </c>
    </row>
    <row r="5596" spans="1:4">
      <c r="A5596" s="597" t="s">
        <v>21926</v>
      </c>
      <c r="B5596" s="597" t="s">
        <v>18421</v>
      </c>
      <c r="C5596" s="597" t="s">
        <v>18436</v>
      </c>
      <c r="D5596" s="597" t="s">
        <v>3956</v>
      </c>
    </row>
    <row r="5597" spans="1:4">
      <c r="A5597" s="597" t="s">
        <v>21927</v>
      </c>
      <c r="B5597" s="597" t="s">
        <v>18421</v>
      </c>
      <c r="C5597" s="597" t="s">
        <v>16294</v>
      </c>
      <c r="D5597" s="597" t="s">
        <v>18457</v>
      </c>
    </row>
    <row r="5598" spans="1:4">
      <c r="A5598" s="597" t="s">
        <v>21928</v>
      </c>
      <c r="B5598" s="597" t="s">
        <v>18421</v>
      </c>
      <c r="C5598" s="597" t="s">
        <v>18330</v>
      </c>
      <c r="D5598" s="597" t="s">
        <v>2104</v>
      </c>
    </row>
    <row r="5599" spans="1:4">
      <c r="A5599" s="597" t="s">
        <v>21929</v>
      </c>
      <c r="B5599" s="597" t="s">
        <v>18421</v>
      </c>
      <c r="C5599" s="597" t="s">
        <v>16294</v>
      </c>
      <c r="D5599" s="597" t="s">
        <v>13132</v>
      </c>
    </row>
    <row r="5600" spans="1:4">
      <c r="A5600" s="597" t="s">
        <v>18122</v>
      </c>
      <c r="B5600" s="597" t="s">
        <v>18421</v>
      </c>
      <c r="C5600" s="597" t="s">
        <v>16294</v>
      </c>
      <c r="D5600" s="597" t="s">
        <v>10414</v>
      </c>
    </row>
    <row r="5601" spans="1:4">
      <c r="A5601" s="597" t="s">
        <v>21930</v>
      </c>
      <c r="B5601" s="597" t="s">
        <v>18421</v>
      </c>
      <c r="C5601" s="597" t="s">
        <v>18436</v>
      </c>
      <c r="D5601" s="597" t="s">
        <v>7703</v>
      </c>
    </row>
    <row r="5602" spans="1:4">
      <c r="A5602" s="597" t="s">
        <v>4992</v>
      </c>
      <c r="B5602" s="597" t="s">
        <v>18421</v>
      </c>
      <c r="C5602" s="597" t="s">
        <v>16294</v>
      </c>
      <c r="D5602" s="597" t="s">
        <v>13132</v>
      </c>
    </row>
    <row r="5603" spans="1:4">
      <c r="A5603" s="597" t="s">
        <v>21931</v>
      </c>
      <c r="B5603" s="597" t="s">
        <v>18421</v>
      </c>
      <c r="C5603" s="597" t="s">
        <v>18330</v>
      </c>
      <c r="D5603" s="597" t="s">
        <v>18450</v>
      </c>
    </row>
    <row r="5604" spans="1:4">
      <c r="A5604" s="597" t="s">
        <v>18850</v>
      </c>
      <c r="B5604" s="597" t="s">
        <v>18421</v>
      </c>
      <c r="C5604" s="597" t="s">
        <v>16294</v>
      </c>
      <c r="D5604" s="597" t="s">
        <v>4498</v>
      </c>
    </row>
    <row r="5605" spans="1:4">
      <c r="A5605" s="597" t="s">
        <v>21489</v>
      </c>
      <c r="B5605" s="597" t="s">
        <v>18421</v>
      </c>
      <c r="C5605" s="597" t="s">
        <v>18426</v>
      </c>
      <c r="D5605" s="597" t="s">
        <v>16434</v>
      </c>
    </row>
    <row r="5606" spans="1:4">
      <c r="A5606" s="597" t="s">
        <v>21932</v>
      </c>
      <c r="B5606" s="597" t="s">
        <v>18421</v>
      </c>
      <c r="C5606" s="597" t="s">
        <v>18426</v>
      </c>
      <c r="D5606" s="597" t="s">
        <v>12763</v>
      </c>
    </row>
    <row r="5607" spans="1:4">
      <c r="A5607" s="597" t="s">
        <v>10001</v>
      </c>
      <c r="B5607" s="597" t="s">
        <v>18421</v>
      </c>
      <c r="C5607" s="597" t="s">
        <v>18436</v>
      </c>
      <c r="D5607" s="597" t="s">
        <v>3956</v>
      </c>
    </row>
    <row r="5608" spans="1:4">
      <c r="A5608" s="597" t="s">
        <v>21934</v>
      </c>
      <c r="B5608" s="597" t="s">
        <v>18421</v>
      </c>
      <c r="C5608" s="597" t="s">
        <v>16294</v>
      </c>
      <c r="D5608" s="597" t="s">
        <v>6387</v>
      </c>
    </row>
    <row r="5609" spans="1:4">
      <c r="A5609" s="597" t="s">
        <v>21935</v>
      </c>
      <c r="B5609" s="597" t="s">
        <v>18421</v>
      </c>
      <c r="C5609" s="597" t="s">
        <v>16294</v>
      </c>
      <c r="D5609" s="597" t="s">
        <v>18433</v>
      </c>
    </row>
    <row r="5610" spans="1:4">
      <c r="A5610" s="597" t="s">
        <v>21936</v>
      </c>
      <c r="B5610" s="597" t="s">
        <v>18421</v>
      </c>
      <c r="C5610" s="597" t="s">
        <v>16294</v>
      </c>
      <c r="D5610" s="597" t="s">
        <v>4702</v>
      </c>
    </row>
    <row r="5611" spans="1:4">
      <c r="A5611" s="597" t="s">
        <v>21937</v>
      </c>
      <c r="B5611" s="597" t="s">
        <v>18421</v>
      </c>
      <c r="C5611" s="597" t="s">
        <v>16294</v>
      </c>
      <c r="D5611" s="597" t="s">
        <v>10414</v>
      </c>
    </row>
    <row r="5612" spans="1:4">
      <c r="A5612" s="597" t="s">
        <v>21938</v>
      </c>
      <c r="B5612" s="597" t="s">
        <v>18421</v>
      </c>
      <c r="C5612" s="597" t="s">
        <v>16294</v>
      </c>
      <c r="D5612" s="597" t="s">
        <v>18457</v>
      </c>
    </row>
    <row r="5613" spans="1:4">
      <c r="A5613" s="597" t="s">
        <v>17064</v>
      </c>
      <c r="B5613" s="597" t="s">
        <v>18421</v>
      </c>
      <c r="C5613" s="597" t="s">
        <v>9767</v>
      </c>
      <c r="D5613" s="597" t="s">
        <v>10414</v>
      </c>
    </row>
    <row r="5614" spans="1:4">
      <c r="A5614" s="597" t="s">
        <v>21939</v>
      </c>
      <c r="B5614" s="597" t="s">
        <v>18421</v>
      </c>
      <c r="C5614" s="597" t="s">
        <v>17013</v>
      </c>
      <c r="D5614" s="597" t="s">
        <v>10414</v>
      </c>
    </row>
    <row r="5615" spans="1:4">
      <c r="A5615" s="597" t="s">
        <v>21940</v>
      </c>
      <c r="B5615" s="597" t="s">
        <v>18421</v>
      </c>
      <c r="C5615" s="597" t="s">
        <v>18423</v>
      </c>
      <c r="D5615" s="597" t="s">
        <v>18136</v>
      </c>
    </row>
    <row r="5616" spans="1:4">
      <c r="A5616" s="597" t="s">
        <v>21941</v>
      </c>
      <c r="B5616" s="597" t="s">
        <v>18421</v>
      </c>
      <c r="C5616" s="597" t="s">
        <v>18330</v>
      </c>
      <c r="D5616" s="597" t="s">
        <v>2104</v>
      </c>
    </row>
    <row r="5617" spans="1:4">
      <c r="A5617" s="597" t="s">
        <v>21942</v>
      </c>
      <c r="B5617" s="597" t="s">
        <v>18421</v>
      </c>
      <c r="C5617" s="597" t="s">
        <v>18436</v>
      </c>
      <c r="D5617" s="597" t="s">
        <v>18725</v>
      </c>
    </row>
    <row r="5618" spans="1:4">
      <c r="A5618" s="597" t="s">
        <v>19867</v>
      </c>
      <c r="B5618" s="597" t="s">
        <v>18421</v>
      </c>
      <c r="C5618" s="597" t="s">
        <v>9767</v>
      </c>
      <c r="D5618" s="597" t="s">
        <v>13297</v>
      </c>
    </row>
    <row r="5619" spans="1:4">
      <c r="A5619" s="597" t="s">
        <v>21943</v>
      </c>
      <c r="B5619" s="597" t="s">
        <v>18421</v>
      </c>
      <c r="C5619" s="597" t="s">
        <v>9767</v>
      </c>
      <c r="D5619" s="597" t="s">
        <v>10414</v>
      </c>
    </row>
    <row r="5620" spans="1:4">
      <c r="A5620" s="597" t="s">
        <v>20207</v>
      </c>
      <c r="B5620" s="597" t="s">
        <v>18421</v>
      </c>
      <c r="C5620" s="597" t="s">
        <v>18436</v>
      </c>
      <c r="D5620" s="597" t="s">
        <v>3956</v>
      </c>
    </row>
    <row r="5621" spans="1:4">
      <c r="A5621" s="597" t="s">
        <v>8648</v>
      </c>
      <c r="B5621" s="597" t="s">
        <v>18421</v>
      </c>
      <c r="C5621" s="597" t="s">
        <v>18426</v>
      </c>
      <c r="D5621" s="597" t="s">
        <v>12763</v>
      </c>
    </row>
    <row r="5622" spans="1:4">
      <c r="A5622" s="597" t="s">
        <v>3736</v>
      </c>
      <c r="B5622" s="597" t="s">
        <v>18421</v>
      </c>
      <c r="C5622" s="597" t="s">
        <v>9767</v>
      </c>
      <c r="D5622" s="597" t="s">
        <v>15267</v>
      </c>
    </row>
    <row r="5623" spans="1:4">
      <c r="A5623" s="597" t="s">
        <v>2632</v>
      </c>
      <c r="B5623" s="597" t="s">
        <v>18421</v>
      </c>
      <c r="C5623" s="597" t="s">
        <v>3994</v>
      </c>
      <c r="D5623" s="597" t="s">
        <v>18538</v>
      </c>
    </row>
    <row r="5624" spans="1:4">
      <c r="A5624" s="597" t="s">
        <v>12142</v>
      </c>
      <c r="B5624" s="597" t="s">
        <v>18421</v>
      </c>
      <c r="C5624" s="597" t="s">
        <v>16294</v>
      </c>
      <c r="D5624" s="597" t="s">
        <v>13132</v>
      </c>
    </row>
    <row r="5625" spans="1:4">
      <c r="A5625" s="597" t="s">
        <v>21945</v>
      </c>
      <c r="B5625" s="597" t="s">
        <v>18421</v>
      </c>
      <c r="C5625" s="597" t="s">
        <v>3994</v>
      </c>
      <c r="D5625" s="597" t="s">
        <v>16342</v>
      </c>
    </row>
    <row r="5626" spans="1:4">
      <c r="A5626" s="597" t="s">
        <v>12747</v>
      </c>
      <c r="B5626" s="597" t="s">
        <v>18421</v>
      </c>
      <c r="C5626" s="597" t="s">
        <v>16294</v>
      </c>
      <c r="D5626" s="597" t="s">
        <v>10414</v>
      </c>
    </row>
    <row r="5627" spans="1:4">
      <c r="A5627" s="597" t="s">
        <v>4287</v>
      </c>
      <c r="B5627" s="597" t="s">
        <v>18421</v>
      </c>
      <c r="C5627" s="597" t="s">
        <v>18436</v>
      </c>
      <c r="D5627" s="597" t="s">
        <v>7703</v>
      </c>
    </row>
    <row r="5628" spans="1:4">
      <c r="A5628" s="597" t="s">
        <v>21946</v>
      </c>
      <c r="B5628" s="597" t="s">
        <v>18421</v>
      </c>
      <c r="C5628" s="597" t="s">
        <v>18436</v>
      </c>
      <c r="D5628" s="597" t="s">
        <v>3956</v>
      </c>
    </row>
    <row r="5629" spans="1:4">
      <c r="A5629" s="597" t="s">
        <v>21947</v>
      </c>
      <c r="B5629" s="597" t="s">
        <v>18421</v>
      </c>
      <c r="C5629" s="597" t="s">
        <v>16294</v>
      </c>
      <c r="D5629" s="597" t="s">
        <v>6387</v>
      </c>
    </row>
    <row r="5630" spans="1:4">
      <c r="A5630" s="597" t="s">
        <v>21948</v>
      </c>
      <c r="B5630" s="597" t="s">
        <v>18421</v>
      </c>
      <c r="C5630" s="597" t="s">
        <v>16294</v>
      </c>
      <c r="D5630" s="597" t="s">
        <v>18457</v>
      </c>
    </row>
    <row r="5631" spans="1:4">
      <c r="A5631" s="597" t="s">
        <v>21949</v>
      </c>
      <c r="B5631" s="597" t="s">
        <v>18421</v>
      </c>
      <c r="C5631" s="597" t="s">
        <v>18436</v>
      </c>
      <c r="D5631" s="597" t="s">
        <v>7708</v>
      </c>
    </row>
    <row r="5632" spans="1:4">
      <c r="A5632" s="597" t="s">
        <v>21950</v>
      </c>
      <c r="B5632" s="597" t="s">
        <v>18421</v>
      </c>
      <c r="C5632" s="597" t="s">
        <v>16294</v>
      </c>
      <c r="D5632" s="597" t="s">
        <v>10414</v>
      </c>
    </row>
    <row r="5633" spans="1:4">
      <c r="A5633" s="597" t="s">
        <v>12125</v>
      </c>
      <c r="B5633" s="597" t="s">
        <v>18421</v>
      </c>
      <c r="C5633" s="597" t="s">
        <v>9767</v>
      </c>
      <c r="D5633" s="597" t="s">
        <v>10414</v>
      </c>
    </row>
    <row r="5634" spans="1:4">
      <c r="A5634" s="597" t="s">
        <v>15023</v>
      </c>
      <c r="B5634" s="597" t="s">
        <v>18421</v>
      </c>
      <c r="C5634" s="597" t="s">
        <v>16294</v>
      </c>
      <c r="D5634" s="597" t="s">
        <v>18457</v>
      </c>
    </row>
    <row r="5635" spans="1:4">
      <c r="A5635" s="597" t="s">
        <v>14602</v>
      </c>
      <c r="B5635" s="597" t="s">
        <v>18421</v>
      </c>
      <c r="C5635" s="597" t="s">
        <v>16294</v>
      </c>
      <c r="D5635" s="597" t="s">
        <v>13132</v>
      </c>
    </row>
    <row r="5636" spans="1:4">
      <c r="A5636" s="597" t="s">
        <v>15664</v>
      </c>
      <c r="B5636" s="597" t="s">
        <v>18421</v>
      </c>
      <c r="C5636" s="597" t="s">
        <v>16294</v>
      </c>
      <c r="D5636" s="597" t="s">
        <v>10414</v>
      </c>
    </row>
    <row r="5637" spans="1:4">
      <c r="A5637" s="597" t="s">
        <v>21951</v>
      </c>
      <c r="B5637" s="597" t="s">
        <v>18421</v>
      </c>
      <c r="C5637" s="597" t="s">
        <v>18426</v>
      </c>
      <c r="D5637" s="597" t="s">
        <v>18427</v>
      </c>
    </row>
    <row r="5638" spans="1:4">
      <c r="A5638" s="597" t="s">
        <v>10773</v>
      </c>
      <c r="B5638" s="597" t="s">
        <v>18421</v>
      </c>
      <c r="C5638" s="597" t="s">
        <v>18436</v>
      </c>
      <c r="D5638" s="597" t="s">
        <v>7708</v>
      </c>
    </row>
    <row r="5639" spans="1:4">
      <c r="A5639" s="597" t="s">
        <v>21952</v>
      </c>
      <c r="B5639" s="597" t="s">
        <v>18421</v>
      </c>
      <c r="C5639" s="597" t="s">
        <v>18426</v>
      </c>
      <c r="D5639" s="597" t="s">
        <v>16434</v>
      </c>
    </row>
    <row r="5640" spans="1:4">
      <c r="A5640" s="597" t="s">
        <v>1363</v>
      </c>
      <c r="B5640" s="597" t="s">
        <v>18421</v>
      </c>
      <c r="C5640" s="597" t="s">
        <v>18423</v>
      </c>
      <c r="D5640" s="597" t="s">
        <v>18136</v>
      </c>
    </row>
    <row r="5641" spans="1:4">
      <c r="A5641" s="597" t="s">
        <v>5209</v>
      </c>
      <c r="B5641" s="597" t="s">
        <v>18421</v>
      </c>
      <c r="C5641" s="597" t="s">
        <v>18436</v>
      </c>
      <c r="D5641" s="597" t="s">
        <v>7703</v>
      </c>
    </row>
    <row r="5642" spans="1:4">
      <c r="A5642" s="597" t="s">
        <v>21953</v>
      </c>
      <c r="B5642" s="597" t="s">
        <v>18421</v>
      </c>
      <c r="C5642" s="597" t="s">
        <v>11794</v>
      </c>
      <c r="D5642" s="597" t="s">
        <v>18576</v>
      </c>
    </row>
    <row r="5643" spans="1:4">
      <c r="A5643" s="597" t="s">
        <v>19795</v>
      </c>
      <c r="B5643" s="597" t="s">
        <v>18421</v>
      </c>
      <c r="C5643" s="597" t="s">
        <v>16294</v>
      </c>
      <c r="D5643" s="597" t="s">
        <v>6387</v>
      </c>
    </row>
    <row r="5644" spans="1:4">
      <c r="A5644" s="597" t="s">
        <v>9516</v>
      </c>
      <c r="B5644" s="597" t="s">
        <v>18421</v>
      </c>
      <c r="C5644" s="597" t="s">
        <v>18426</v>
      </c>
      <c r="D5644" s="597" t="s">
        <v>12763</v>
      </c>
    </row>
    <row r="5645" spans="1:4">
      <c r="A5645" s="597" t="s">
        <v>20975</v>
      </c>
      <c r="B5645" s="597" t="s">
        <v>18421</v>
      </c>
      <c r="C5645" s="597" t="s">
        <v>9767</v>
      </c>
      <c r="D5645" s="597" t="s">
        <v>12866</v>
      </c>
    </row>
    <row r="5646" spans="1:4">
      <c r="A5646" s="597" t="s">
        <v>2138</v>
      </c>
      <c r="B5646" s="597" t="s">
        <v>18421</v>
      </c>
      <c r="C5646" s="597" t="s">
        <v>16294</v>
      </c>
      <c r="D5646" s="597" t="s">
        <v>4702</v>
      </c>
    </row>
    <row r="5647" spans="1:4">
      <c r="A5647" s="597" t="s">
        <v>422</v>
      </c>
      <c r="B5647" s="597" t="s">
        <v>18421</v>
      </c>
      <c r="C5647" s="597" t="s">
        <v>3994</v>
      </c>
      <c r="D5647" s="597" t="s">
        <v>16342</v>
      </c>
    </row>
    <row r="5648" spans="1:4">
      <c r="A5648" s="597" t="s">
        <v>19375</v>
      </c>
      <c r="B5648" s="597" t="s">
        <v>18421</v>
      </c>
      <c r="C5648" s="597" t="s">
        <v>3994</v>
      </c>
      <c r="D5648" s="597" t="s">
        <v>10414</v>
      </c>
    </row>
    <row r="5649" spans="1:4">
      <c r="A5649" s="597" t="s">
        <v>21954</v>
      </c>
      <c r="B5649" s="597" t="s">
        <v>18421</v>
      </c>
      <c r="C5649" s="597" t="s">
        <v>16294</v>
      </c>
      <c r="D5649" s="597" t="s">
        <v>18433</v>
      </c>
    </row>
    <row r="5650" spans="1:4">
      <c r="A5650" s="597" t="s">
        <v>21955</v>
      </c>
      <c r="B5650" s="597" t="s">
        <v>18421</v>
      </c>
      <c r="C5650" s="597" t="s">
        <v>16294</v>
      </c>
      <c r="D5650" s="597" t="s">
        <v>10414</v>
      </c>
    </row>
    <row r="5651" spans="1:4">
      <c r="A5651" s="597" t="s">
        <v>21956</v>
      </c>
      <c r="B5651" s="597" t="s">
        <v>18421</v>
      </c>
      <c r="C5651" s="597" t="s">
        <v>18426</v>
      </c>
      <c r="D5651" s="597" t="s">
        <v>12763</v>
      </c>
    </row>
    <row r="5652" spans="1:4">
      <c r="A5652" s="597" t="s">
        <v>2212</v>
      </c>
      <c r="B5652" s="597" t="s">
        <v>18421</v>
      </c>
      <c r="C5652" s="597" t="s">
        <v>9767</v>
      </c>
      <c r="D5652" s="597" t="s">
        <v>18439</v>
      </c>
    </row>
    <row r="5653" spans="1:4">
      <c r="A5653" s="597" t="s">
        <v>10820</v>
      </c>
      <c r="B5653" s="597" t="s">
        <v>18421</v>
      </c>
      <c r="C5653" s="597" t="s">
        <v>16294</v>
      </c>
      <c r="D5653" s="597" t="s">
        <v>10414</v>
      </c>
    </row>
    <row r="5654" spans="1:4">
      <c r="A5654" s="597" t="s">
        <v>21958</v>
      </c>
      <c r="B5654" s="597" t="s">
        <v>18421</v>
      </c>
      <c r="C5654" s="597" t="s">
        <v>9767</v>
      </c>
      <c r="D5654" s="597" t="s">
        <v>10414</v>
      </c>
    </row>
    <row r="5655" spans="1:4">
      <c r="A5655" s="597" t="s">
        <v>9743</v>
      </c>
      <c r="B5655" s="597" t="s">
        <v>18421</v>
      </c>
      <c r="C5655" s="597" t="s">
        <v>16294</v>
      </c>
      <c r="D5655" s="597" t="s">
        <v>13945</v>
      </c>
    </row>
    <row r="5656" spans="1:4">
      <c r="A5656" s="597" t="s">
        <v>16286</v>
      </c>
      <c r="B5656" s="597" t="s">
        <v>18421</v>
      </c>
      <c r="C5656" s="597" t="s">
        <v>3994</v>
      </c>
      <c r="D5656" s="597" t="s">
        <v>10414</v>
      </c>
    </row>
    <row r="5657" spans="1:4">
      <c r="A5657" s="597" t="s">
        <v>21959</v>
      </c>
      <c r="B5657" s="597" t="s">
        <v>18421</v>
      </c>
      <c r="C5657" s="597" t="s">
        <v>18426</v>
      </c>
      <c r="D5657" s="597" t="s">
        <v>13526</v>
      </c>
    </row>
    <row r="5658" spans="1:4">
      <c r="A5658" s="597" t="s">
        <v>21960</v>
      </c>
      <c r="B5658" s="597" t="s">
        <v>18421</v>
      </c>
      <c r="C5658" s="597" t="s">
        <v>18330</v>
      </c>
      <c r="D5658" s="597" t="s">
        <v>10414</v>
      </c>
    </row>
    <row r="5659" spans="1:4">
      <c r="A5659" s="597" t="s">
        <v>21961</v>
      </c>
      <c r="B5659" s="597" t="s">
        <v>18421</v>
      </c>
      <c r="C5659" s="597" t="s">
        <v>16294</v>
      </c>
      <c r="D5659" s="597" t="s">
        <v>18457</v>
      </c>
    </row>
    <row r="5660" spans="1:4">
      <c r="A5660" s="597" t="s">
        <v>21962</v>
      </c>
      <c r="B5660" s="597" t="s">
        <v>18421</v>
      </c>
      <c r="C5660" s="597" t="s">
        <v>11794</v>
      </c>
      <c r="D5660" s="597" t="s">
        <v>10414</v>
      </c>
    </row>
    <row r="5661" spans="1:4">
      <c r="A5661" s="597" t="s">
        <v>20253</v>
      </c>
      <c r="B5661" s="597" t="s">
        <v>18421</v>
      </c>
      <c r="C5661" s="597" t="s">
        <v>18436</v>
      </c>
      <c r="D5661" s="597" t="s">
        <v>3956</v>
      </c>
    </row>
    <row r="5662" spans="1:4">
      <c r="A5662" s="597" t="s">
        <v>21963</v>
      </c>
      <c r="B5662" s="597" t="s">
        <v>18421</v>
      </c>
      <c r="C5662" s="597" t="s">
        <v>17013</v>
      </c>
      <c r="D5662" s="597" t="s">
        <v>10414</v>
      </c>
    </row>
    <row r="5663" spans="1:4">
      <c r="A5663" s="597" t="s">
        <v>21964</v>
      </c>
      <c r="B5663" s="597" t="s">
        <v>18421</v>
      </c>
      <c r="C5663" s="597" t="s">
        <v>18436</v>
      </c>
      <c r="D5663" s="597" t="s">
        <v>14531</v>
      </c>
    </row>
    <row r="5664" spans="1:4">
      <c r="A5664" s="597" t="s">
        <v>13472</v>
      </c>
      <c r="B5664" s="597" t="s">
        <v>18421</v>
      </c>
      <c r="C5664" s="597" t="s">
        <v>16294</v>
      </c>
      <c r="D5664" s="597" t="s">
        <v>6382</v>
      </c>
    </row>
    <row r="5665" spans="1:4">
      <c r="A5665" s="597" t="s">
        <v>19188</v>
      </c>
      <c r="B5665" s="597" t="s">
        <v>18421</v>
      </c>
      <c r="C5665" s="597" t="s">
        <v>16294</v>
      </c>
      <c r="D5665" s="597" t="s">
        <v>4498</v>
      </c>
    </row>
    <row r="5666" spans="1:4">
      <c r="A5666" s="597" t="s">
        <v>21965</v>
      </c>
      <c r="B5666" s="597" t="s">
        <v>18421</v>
      </c>
      <c r="C5666" s="597" t="s">
        <v>18436</v>
      </c>
      <c r="D5666" s="597" t="s">
        <v>7703</v>
      </c>
    </row>
    <row r="5667" spans="1:4">
      <c r="A5667" s="597" t="s">
        <v>21966</v>
      </c>
      <c r="B5667" s="597" t="s">
        <v>18421</v>
      </c>
      <c r="C5667" s="597" t="s">
        <v>16294</v>
      </c>
      <c r="D5667" s="597" t="s">
        <v>18457</v>
      </c>
    </row>
    <row r="5668" spans="1:4">
      <c r="A5668" s="597" t="s">
        <v>21967</v>
      </c>
      <c r="B5668" s="597" t="s">
        <v>18421</v>
      </c>
      <c r="C5668" s="597" t="s">
        <v>9767</v>
      </c>
      <c r="D5668" s="597" t="s">
        <v>13297</v>
      </c>
    </row>
    <row r="5669" spans="1:4">
      <c r="A5669" s="597" t="s">
        <v>21968</v>
      </c>
      <c r="B5669" s="597" t="s">
        <v>18421</v>
      </c>
      <c r="C5669" s="597" t="s">
        <v>18426</v>
      </c>
      <c r="D5669" s="597" t="s">
        <v>12763</v>
      </c>
    </row>
    <row r="5670" spans="1:4">
      <c r="A5670" s="597" t="s">
        <v>2496</v>
      </c>
      <c r="B5670" s="597" t="s">
        <v>18421</v>
      </c>
      <c r="C5670" s="597" t="s">
        <v>18436</v>
      </c>
      <c r="D5670" s="597" t="s">
        <v>21614</v>
      </c>
    </row>
    <row r="5671" spans="1:4">
      <c r="A5671" s="597" t="s">
        <v>2851</v>
      </c>
      <c r="B5671" s="597" t="s">
        <v>18421</v>
      </c>
      <c r="C5671" s="597" t="s">
        <v>18423</v>
      </c>
      <c r="D5671" s="597" t="s">
        <v>18136</v>
      </c>
    </row>
    <row r="5672" spans="1:4">
      <c r="A5672" s="597" t="s">
        <v>20130</v>
      </c>
      <c r="B5672" s="597" t="s">
        <v>18421</v>
      </c>
      <c r="C5672" s="597" t="s">
        <v>18436</v>
      </c>
      <c r="D5672" s="597" t="s">
        <v>3956</v>
      </c>
    </row>
    <row r="5673" spans="1:4">
      <c r="A5673" s="597" t="s">
        <v>21969</v>
      </c>
      <c r="B5673" s="597" t="s">
        <v>18421</v>
      </c>
      <c r="C5673" s="597" t="s">
        <v>18436</v>
      </c>
      <c r="D5673" s="597" t="s">
        <v>14531</v>
      </c>
    </row>
    <row r="5674" spans="1:4">
      <c r="A5674" s="597" t="s">
        <v>21970</v>
      </c>
      <c r="B5674" s="597" t="s">
        <v>18421</v>
      </c>
      <c r="C5674" s="597" t="s">
        <v>18436</v>
      </c>
      <c r="D5674" s="597" t="s">
        <v>14531</v>
      </c>
    </row>
    <row r="5675" spans="1:4">
      <c r="A5675" s="597" t="s">
        <v>21280</v>
      </c>
      <c r="B5675" s="597" t="s">
        <v>18421</v>
      </c>
      <c r="C5675" s="597" t="s">
        <v>18330</v>
      </c>
      <c r="D5675" s="597" t="s">
        <v>2104</v>
      </c>
    </row>
    <row r="5676" spans="1:4">
      <c r="A5676" s="597" t="s">
        <v>21971</v>
      </c>
      <c r="B5676" s="597" t="s">
        <v>18421</v>
      </c>
      <c r="C5676" s="597" t="s">
        <v>18423</v>
      </c>
      <c r="D5676" s="597" t="s">
        <v>9310</v>
      </c>
    </row>
    <row r="5677" spans="1:4">
      <c r="A5677" s="597" t="s">
        <v>20467</v>
      </c>
      <c r="B5677" s="597" t="s">
        <v>18421</v>
      </c>
      <c r="C5677" s="597" t="s">
        <v>18426</v>
      </c>
      <c r="D5677" s="597" t="s">
        <v>12763</v>
      </c>
    </row>
    <row r="5678" spans="1:4">
      <c r="A5678" s="597" t="s">
        <v>20373</v>
      </c>
      <c r="B5678" s="597" t="s">
        <v>18421</v>
      </c>
      <c r="C5678" s="597" t="s">
        <v>9767</v>
      </c>
      <c r="D5678" s="597" t="s">
        <v>21201</v>
      </c>
    </row>
    <row r="5679" spans="1:4">
      <c r="A5679" s="597" t="s">
        <v>18285</v>
      </c>
      <c r="B5679" s="597" t="s">
        <v>18421</v>
      </c>
      <c r="C5679" s="597" t="s">
        <v>16294</v>
      </c>
      <c r="D5679" s="597" t="s">
        <v>4702</v>
      </c>
    </row>
    <row r="5680" spans="1:4">
      <c r="A5680" s="597" t="s">
        <v>14649</v>
      </c>
      <c r="B5680" s="597" t="s">
        <v>18421</v>
      </c>
      <c r="C5680" s="597" t="s">
        <v>18423</v>
      </c>
      <c r="D5680" s="597" t="s">
        <v>18136</v>
      </c>
    </row>
    <row r="5681" spans="1:4">
      <c r="A5681" s="597" t="s">
        <v>21972</v>
      </c>
      <c r="B5681" s="597" t="s">
        <v>18421</v>
      </c>
      <c r="C5681" s="597" t="s">
        <v>16294</v>
      </c>
      <c r="D5681" s="597" t="s">
        <v>18433</v>
      </c>
    </row>
    <row r="5682" spans="1:4">
      <c r="A5682" s="597" t="s">
        <v>21973</v>
      </c>
      <c r="B5682" s="597" t="s">
        <v>18421</v>
      </c>
      <c r="C5682" s="597" t="s">
        <v>9767</v>
      </c>
      <c r="D5682" s="597" t="s">
        <v>15267</v>
      </c>
    </row>
    <row r="5683" spans="1:4">
      <c r="A5683" s="597" t="s">
        <v>21974</v>
      </c>
      <c r="B5683" s="597" t="s">
        <v>18421</v>
      </c>
      <c r="C5683" s="597" t="s">
        <v>16294</v>
      </c>
      <c r="D5683" s="597" t="s">
        <v>4498</v>
      </c>
    </row>
    <row r="5684" spans="1:4">
      <c r="A5684" s="597" t="s">
        <v>21975</v>
      </c>
      <c r="B5684" s="597" t="s">
        <v>18421</v>
      </c>
      <c r="C5684" s="597" t="s">
        <v>16294</v>
      </c>
      <c r="D5684" s="597" t="s">
        <v>6382</v>
      </c>
    </row>
    <row r="5685" spans="1:4">
      <c r="A5685" s="597" t="s">
        <v>21976</v>
      </c>
      <c r="B5685" s="597" t="s">
        <v>18421</v>
      </c>
      <c r="C5685" s="597" t="s">
        <v>18436</v>
      </c>
      <c r="D5685" s="597" t="s">
        <v>3956</v>
      </c>
    </row>
    <row r="5686" spans="1:4">
      <c r="A5686" s="597" t="s">
        <v>21977</v>
      </c>
      <c r="B5686" s="597" t="s">
        <v>18421</v>
      </c>
      <c r="C5686" s="597" t="s">
        <v>3994</v>
      </c>
      <c r="D5686" s="597" t="s">
        <v>18538</v>
      </c>
    </row>
    <row r="5687" spans="1:4">
      <c r="A5687" s="597" t="s">
        <v>21978</v>
      </c>
      <c r="B5687" s="597" t="s">
        <v>18421</v>
      </c>
      <c r="C5687" s="597" t="s">
        <v>9767</v>
      </c>
      <c r="D5687" s="597" t="s">
        <v>10414</v>
      </c>
    </row>
    <row r="5688" spans="1:4">
      <c r="A5688" s="597" t="s">
        <v>21979</v>
      </c>
      <c r="B5688" s="597" t="s">
        <v>18421</v>
      </c>
      <c r="C5688" s="597" t="s">
        <v>18436</v>
      </c>
      <c r="D5688" s="597" t="s">
        <v>3956</v>
      </c>
    </row>
    <row r="5689" spans="1:4">
      <c r="A5689" s="597" t="s">
        <v>17543</v>
      </c>
      <c r="B5689" s="597" t="s">
        <v>18421</v>
      </c>
      <c r="C5689" s="597" t="s">
        <v>9767</v>
      </c>
      <c r="D5689" s="597" t="s">
        <v>13297</v>
      </c>
    </row>
    <row r="5690" spans="1:4">
      <c r="A5690" s="597" t="s">
        <v>21981</v>
      </c>
      <c r="B5690" s="597" t="s">
        <v>18421</v>
      </c>
      <c r="C5690" s="597" t="s">
        <v>16294</v>
      </c>
      <c r="D5690" s="597" t="s">
        <v>18457</v>
      </c>
    </row>
    <row r="5691" spans="1:4">
      <c r="A5691" s="597" t="s">
        <v>6263</v>
      </c>
      <c r="B5691" s="597" t="s">
        <v>18421</v>
      </c>
      <c r="C5691" s="597" t="s">
        <v>18423</v>
      </c>
      <c r="D5691" s="597" t="s">
        <v>18424</v>
      </c>
    </row>
    <row r="5692" spans="1:4">
      <c r="A5692" s="597" t="s">
        <v>6375</v>
      </c>
      <c r="B5692" s="597" t="s">
        <v>18421</v>
      </c>
      <c r="C5692" s="597" t="s">
        <v>9767</v>
      </c>
      <c r="D5692" s="597" t="s">
        <v>10414</v>
      </c>
    </row>
    <row r="5693" spans="1:4">
      <c r="A5693" s="597" t="s">
        <v>21982</v>
      </c>
      <c r="B5693" s="597" t="s">
        <v>18421</v>
      </c>
      <c r="C5693" s="597" t="s">
        <v>3994</v>
      </c>
      <c r="D5693" s="597" t="s">
        <v>16342</v>
      </c>
    </row>
    <row r="5694" spans="1:4">
      <c r="A5694" s="597" t="s">
        <v>21983</v>
      </c>
      <c r="B5694" s="597" t="s">
        <v>18421</v>
      </c>
      <c r="C5694" s="597" t="s">
        <v>18436</v>
      </c>
      <c r="D5694" s="597" t="s">
        <v>14531</v>
      </c>
    </row>
    <row r="5695" spans="1:4">
      <c r="A5695" s="597" t="s">
        <v>21984</v>
      </c>
      <c r="B5695" s="597" t="s">
        <v>18421</v>
      </c>
      <c r="C5695" s="597" t="s">
        <v>9767</v>
      </c>
      <c r="D5695" s="597" t="s">
        <v>13297</v>
      </c>
    </row>
    <row r="5696" spans="1:4">
      <c r="A5696" s="597" t="s">
        <v>3225</v>
      </c>
      <c r="B5696" s="597" t="s">
        <v>18421</v>
      </c>
      <c r="C5696" s="597" t="s">
        <v>18436</v>
      </c>
      <c r="D5696" s="597" t="s">
        <v>3956</v>
      </c>
    </row>
    <row r="5697" spans="1:4">
      <c r="A5697" s="597" t="s">
        <v>9951</v>
      </c>
      <c r="B5697" s="597" t="s">
        <v>18421</v>
      </c>
      <c r="C5697" s="597" t="s">
        <v>18426</v>
      </c>
      <c r="D5697" s="597" t="s">
        <v>13526</v>
      </c>
    </row>
    <row r="5698" spans="1:4">
      <c r="A5698" s="597" t="s">
        <v>10497</v>
      </c>
      <c r="B5698" s="597" t="s">
        <v>18421</v>
      </c>
      <c r="C5698" s="597" t="s">
        <v>18423</v>
      </c>
      <c r="D5698" s="597" t="s">
        <v>18424</v>
      </c>
    </row>
    <row r="5699" spans="1:4">
      <c r="A5699" s="597" t="s">
        <v>21985</v>
      </c>
      <c r="B5699" s="597" t="s">
        <v>18421</v>
      </c>
      <c r="C5699" s="597" t="s">
        <v>18423</v>
      </c>
      <c r="D5699" s="597" t="s">
        <v>10414</v>
      </c>
    </row>
    <row r="5700" spans="1:4">
      <c r="A5700" s="597" t="s">
        <v>66</v>
      </c>
      <c r="B5700" s="597" t="s">
        <v>18421</v>
      </c>
      <c r="C5700" s="597" t="s">
        <v>18436</v>
      </c>
      <c r="D5700" s="597" t="s">
        <v>3956</v>
      </c>
    </row>
    <row r="5701" spans="1:4">
      <c r="A5701" s="597" t="s">
        <v>21986</v>
      </c>
      <c r="B5701" s="597" t="s">
        <v>18421</v>
      </c>
      <c r="C5701" s="597" t="s">
        <v>18330</v>
      </c>
      <c r="D5701" s="597" t="s">
        <v>18450</v>
      </c>
    </row>
    <row r="5702" spans="1:4">
      <c r="A5702" s="597" t="s">
        <v>21987</v>
      </c>
      <c r="B5702" s="597" t="s">
        <v>18421</v>
      </c>
      <c r="C5702" s="597" t="s">
        <v>18426</v>
      </c>
      <c r="D5702" s="597" t="s">
        <v>16434</v>
      </c>
    </row>
    <row r="5703" spans="1:4">
      <c r="A5703" s="597" t="s">
        <v>17210</v>
      </c>
      <c r="B5703" s="597" t="s">
        <v>18421</v>
      </c>
      <c r="C5703" s="597" t="s">
        <v>3994</v>
      </c>
      <c r="D5703" s="597" t="s">
        <v>15858</v>
      </c>
    </row>
    <row r="5704" spans="1:4">
      <c r="A5704" s="597" t="s">
        <v>21988</v>
      </c>
      <c r="B5704" s="597" t="s">
        <v>18421</v>
      </c>
      <c r="C5704" s="597" t="s">
        <v>18436</v>
      </c>
      <c r="D5704" s="597" t="s">
        <v>3956</v>
      </c>
    </row>
    <row r="5705" spans="1:4">
      <c r="A5705" s="597" t="s">
        <v>12605</v>
      </c>
      <c r="B5705" s="597" t="s">
        <v>18421</v>
      </c>
      <c r="C5705" s="597" t="s">
        <v>16294</v>
      </c>
      <c r="D5705" s="597" t="s">
        <v>4498</v>
      </c>
    </row>
    <row r="5706" spans="1:4">
      <c r="A5706" s="597" t="s">
        <v>10694</v>
      </c>
      <c r="B5706" s="597" t="s">
        <v>18421</v>
      </c>
      <c r="C5706" s="597" t="s">
        <v>18436</v>
      </c>
      <c r="D5706" s="597" t="s">
        <v>3956</v>
      </c>
    </row>
    <row r="5707" spans="1:4">
      <c r="A5707" s="597" t="s">
        <v>7379</v>
      </c>
      <c r="B5707" s="597" t="s">
        <v>18421</v>
      </c>
      <c r="C5707" s="597" t="s">
        <v>9767</v>
      </c>
      <c r="D5707" s="597" t="s">
        <v>13297</v>
      </c>
    </row>
    <row r="5708" spans="1:4">
      <c r="A5708" s="597" t="s">
        <v>14004</v>
      </c>
      <c r="B5708" s="597" t="s">
        <v>18421</v>
      </c>
      <c r="C5708" s="597" t="s">
        <v>17013</v>
      </c>
      <c r="D5708" s="597" t="s">
        <v>3212</v>
      </c>
    </row>
    <row r="5709" spans="1:4">
      <c r="A5709" s="597" t="s">
        <v>21989</v>
      </c>
      <c r="B5709" s="597" t="s">
        <v>18421</v>
      </c>
      <c r="C5709" s="597" t="s">
        <v>16294</v>
      </c>
      <c r="D5709" s="597" t="s">
        <v>4498</v>
      </c>
    </row>
    <row r="5710" spans="1:4">
      <c r="A5710" s="597" t="s">
        <v>6719</v>
      </c>
      <c r="B5710" s="597" t="s">
        <v>18421</v>
      </c>
      <c r="C5710" s="597" t="s">
        <v>16294</v>
      </c>
      <c r="D5710" s="597" t="s">
        <v>10414</v>
      </c>
    </row>
    <row r="5711" spans="1:4">
      <c r="A5711" s="597" t="s">
        <v>12321</v>
      </c>
      <c r="B5711" s="597" t="s">
        <v>18421</v>
      </c>
      <c r="C5711" s="597" t="s">
        <v>16294</v>
      </c>
      <c r="D5711" s="597" t="s">
        <v>13132</v>
      </c>
    </row>
    <row r="5712" spans="1:4">
      <c r="A5712" s="597" t="s">
        <v>14396</v>
      </c>
      <c r="B5712" s="597" t="s">
        <v>18421</v>
      </c>
      <c r="C5712" s="597" t="s">
        <v>18436</v>
      </c>
      <c r="D5712" s="597" t="s">
        <v>18725</v>
      </c>
    </row>
    <row r="5713" spans="1:4">
      <c r="A5713" s="597" t="s">
        <v>9121</v>
      </c>
      <c r="B5713" s="597" t="s">
        <v>18421</v>
      </c>
      <c r="C5713" s="597" t="s">
        <v>18423</v>
      </c>
      <c r="D5713" s="597" t="s">
        <v>18424</v>
      </c>
    </row>
    <row r="5714" spans="1:4">
      <c r="A5714" s="597" t="s">
        <v>6850</v>
      </c>
      <c r="B5714" s="597" t="s">
        <v>18421</v>
      </c>
      <c r="C5714" s="597" t="s">
        <v>3994</v>
      </c>
      <c r="D5714" s="597" t="s">
        <v>16342</v>
      </c>
    </row>
    <row r="5715" spans="1:4">
      <c r="A5715" s="597" t="s">
        <v>21990</v>
      </c>
      <c r="B5715" s="597" t="s">
        <v>18421</v>
      </c>
      <c r="C5715" s="597" t="s">
        <v>11794</v>
      </c>
      <c r="D5715" s="597" t="s">
        <v>10414</v>
      </c>
    </row>
    <row r="5716" spans="1:4">
      <c r="A5716" s="597" t="s">
        <v>21992</v>
      </c>
      <c r="B5716" s="597" t="s">
        <v>18421</v>
      </c>
      <c r="C5716" s="597" t="s">
        <v>16294</v>
      </c>
      <c r="D5716" s="597" t="s">
        <v>13132</v>
      </c>
    </row>
    <row r="5717" spans="1:4">
      <c r="A5717" s="597" t="s">
        <v>17478</v>
      </c>
      <c r="B5717" s="597" t="s">
        <v>18421</v>
      </c>
      <c r="C5717" s="597" t="s">
        <v>16294</v>
      </c>
      <c r="D5717" s="597" t="s">
        <v>4498</v>
      </c>
    </row>
    <row r="5718" spans="1:4">
      <c r="A5718" s="597" t="s">
        <v>20836</v>
      </c>
      <c r="B5718" s="597" t="s">
        <v>18421</v>
      </c>
      <c r="C5718" s="597" t="s">
        <v>9767</v>
      </c>
      <c r="D5718" s="597" t="s">
        <v>13297</v>
      </c>
    </row>
    <row r="5719" spans="1:4">
      <c r="A5719" s="597" t="s">
        <v>21993</v>
      </c>
      <c r="B5719" s="597" t="s">
        <v>18421</v>
      </c>
      <c r="C5719" s="597" t="s">
        <v>18436</v>
      </c>
      <c r="D5719" s="597" t="s">
        <v>3956</v>
      </c>
    </row>
    <row r="5720" spans="1:4">
      <c r="A5720" s="597" t="s">
        <v>21994</v>
      </c>
      <c r="B5720" s="597" t="s">
        <v>18421</v>
      </c>
      <c r="C5720" s="597" t="s">
        <v>18423</v>
      </c>
      <c r="D5720" s="597" t="s">
        <v>18136</v>
      </c>
    </row>
    <row r="5721" spans="1:4">
      <c r="A5721" s="597" t="s">
        <v>21995</v>
      </c>
      <c r="B5721" s="597" t="s">
        <v>18421</v>
      </c>
      <c r="C5721" s="597" t="s">
        <v>18330</v>
      </c>
      <c r="D5721" s="597" t="s">
        <v>18450</v>
      </c>
    </row>
    <row r="5722" spans="1:4">
      <c r="A5722" s="597" t="s">
        <v>5821</v>
      </c>
      <c r="B5722" s="597" t="s">
        <v>18421</v>
      </c>
      <c r="C5722" s="597" t="s">
        <v>18423</v>
      </c>
      <c r="D5722" s="597" t="s">
        <v>10414</v>
      </c>
    </row>
    <row r="5723" spans="1:4">
      <c r="A5723" s="597" t="s">
        <v>19653</v>
      </c>
      <c r="B5723" s="597" t="s">
        <v>18421</v>
      </c>
      <c r="C5723" s="597" t="s">
        <v>16294</v>
      </c>
      <c r="D5723" s="597" t="s">
        <v>13132</v>
      </c>
    </row>
    <row r="5724" spans="1:4">
      <c r="A5724" s="597" t="s">
        <v>21997</v>
      </c>
      <c r="B5724" s="597" t="s">
        <v>18421</v>
      </c>
      <c r="C5724" s="597" t="s">
        <v>16294</v>
      </c>
      <c r="D5724" s="597" t="s">
        <v>18457</v>
      </c>
    </row>
    <row r="5725" spans="1:4">
      <c r="A5725" s="597" t="s">
        <v>21998</v>
      </c>
      <c r="B5725" s="597" t="s">
        <v>18421</v>
      </c>
      <c r="C5725" s="597" t="s">
        <v>9767</v>
      </c>
      <c r="D5725" s="597" t="s">
        <v>15267</v>
      </c>
    </row>
    <row r="5726" spans="1:4">
      <c r="A5726" s="597" t="s">
        <v>21999</v>
      </c>
      <c r="B5726" s="597" t="s">
        <v>18421</v>
      </c>
      <c r="C5726" s="597" t="s">
        <v>18330</v>
      </c>
      <c r="D5726" s="597" t="s">
        <v>10414</v>
      </c>
    </row>
    <row r="5727" spans="1:4">
      <c r="A5727" s="597" t="s">
        <v>13205</v>
      </c>
      <c r="B5727" s="597" t="s">
        <v>18421</v>
      </c>
      <c r="C5727" s="597" t="s">
        <v>18436</v>
      </c>
      <c r="D5727" s="597" t="s">
        <v>3956</v>
      </c>
    </row>
    <row r="5728" spans="1:4">
      <c r="A5728" s="597" t="s">
        <v>22000</v>
      </c>
      <c r="B5728" s="597" t="s">
        <v>18421</v>
      </c>
      <c r="C5728" s="597" t="s">
        <v>9767</v>
      </c>
      <c r="D5728" s="597" t="s">
        <v>15267</v>
      </c>
    </row>
    <row r="5729" spans="1:4">
      <c r="A5729" s="597" t="s">
        <v>12938</v>
      </c>
      <c r="B5729" s="597" t="s">
        <v>18421</v>
      </c>
      <c r="C5729" s="597" t="s">
        <v>9767</v>
      </c>
      <c r="D5729" s="597" t="s">
        <v>13297</v>
      </c>
    </row>
    <row r="5730" spans="1:4">
      <c r="A5730" s="597" t="s">
        <v>17994</v>
      </c>
      <c r="B5730" s="597" t="s">
        <v>18421</v>
      </c>
      <c r="C5730" s="597" t="s">
        <v>18330</v>
      </c>
      <c r="D5730" s="597" t="s">
        <v>10414</v>
      </c>
    </row>
    <row r="5731" spans="1:4">
      <c r="A5731" s="597" t="s">
        <v>22001</v>
      </c>
      <c r="B5731" s="597" t="s">
        <v>18421</v>
      </c>
      <c r="C5731" s="597" t="s">
        <v>18330</v>
      </c>
      <c r="D5731" s="597" t="s">
        <v>18450</v>
      </c>
    </row>
    <row r="5732" spans="1:4">
      <c r="A5732" s="597" t="s">
        <v>19931</v>
      </c>
      <c r="B5732" s="597" t="s">
        <v>18421</v>
      </c>
      <c r="C5732" s="597" t="s">
        <v>18423</v>
      </c>
      <c r="D5732" s="597" t="s">
        <v>18424</v>
      </c>
    </row>
    <row r="5733" spans="1:4">
      <c r="A5733" s="597" t="s">
        <v>10603</v>
      </c>
      <c r="B5733" s="597" t="s">
        <v>18421</v>
      </c>
      <c r="C5733" s="597" t="s">
        <v>17013</v>
      </c>
      <c r="D5733" s="597" t="s">
        <v>21312</v>
      </c>
    </row>
    <row r="5734" spans="1:4">
      <c r="A5734" s="597" t="s">
        <v>22002</v>
      </c>
      <c r="B5734" s="597" t="s">
        <v>18421</v>
      </c>
      <c r="C5734" s="597" t="s">
        <v>18436</v>
      </c>
      <c r="D5734" s="597" t="s">
        <v>3956</v>
      </c>
    </row>
    <row r="5735" spans="1:4">
      <c r="A5735" s="597" t="s">
        <v>22003</v>
      </c>
      <c r="B5735" s="597" t="s">
        <v>18421</v>
      </c>
      <c r="C5735" s="597" t="s">
        <v>18330</v>
      </c>
      <c r="D5735" s="597" t="s">
        <v>17557</v>
      </c>
    </row>
    <row r="5736" spans="1:4">
      <c r="A5736" s="597" t="s">
        <v>415</v>
      </c>
      <c r="B5736" s="597" t="s">
        <v>18421</v>
      </c>
      <c r="C5736" s="597" t="s">
        <v>9767</v>
      </c>
      <c r="D5736" s="597" t="s">
        <v>12866</v>
      </c>
    </row>
    <row r="5737" spans="1:4">
      <c r="A5737" s="597" t="s">
        <v>22004</v>
      </c>
      <c r="B5737" s="597" t="s">
        <v>18421</v>
      </c>
      <c r="C5737" s="597" t="s">
        <v>9767</v>
      </c>
      <c r="D5737" s="597" t="s">
        <v>18439</v>
      </c>
    </row>
    <row r="5738" spans="1:4">
      <c r="A5738" s="597" t="s">
        <v>10358</v>
      </c>
      <c r="B5738" s="597" t="s">
        <v>18421</v>
      </c>
      <c r="C5738" s="597" t="s">
        <v>17013</v>
      </c>
      <c r="D5738" s="597" t="s">
        <v>21312</v>
      </c>
    </row>
    <row r="5739" spans="1:4">
      <c r="A5739" s="597" t="s">
        <v>16050</v>
      </c>
      <c r="B5739" s="597" t="s">
        <v>18421</v>
      </c>
      <c r="C5739" s="597" t="s">
        <v>18423</v>
      </c>
      <c r="D5739" s="597" t="s">
        <v>18136</v>
      </c>
    </row>
    <row r="5740" spans="1:4">
      <c r="A5740" s="597" t="s">
        <v>22005</v>
      </c>
      <c r="B5740" s="597" t="s">
        <v>18421</v>
      </c>
      <c r="C5740" s="597" t="s">
        <v>18330</v>
      </c>
      <c r="D5740" s="597" t="s">
        <v>17557</v>
      </c>
    </row>
    <row r="5741" spans="1:4">
      <c r="A5741" s="597" t="s">
        <v>22006</v>
      </c>
      <c r="B5741" s="597" t="s">
        <v>18421</v>
      </c>
      <c r="C5741" s="597" t="s">
        <v>9767</v>
      </c>
      <c r="D5741" s="597" t="s">
        <v>13297</v>
      </c>
    </row>
    <row r="5742" spans="1:4">
      <c r="A5742" s="597" t="s">
        <v>22007</v>
      </c>
      <c r="B5742" s="597" t="s">
        <v>18421</v>
      </c>
      <c r="C5742" s="597" t="s">
        <v>18436</v>
      </c>
      <c r="D5742" s="597" t="s">
        <v>3956</v>
      </c>
    </row>
    <row r="5743" spans="1:4">
      <c r="A5743" s="597" t="s">
        <v>21957</v>
      </c>
      <c r="B5743" s="597" t="s">
        <v>18421</v>
      </c>
      <c r="C5743" s="597" t="s">
        <v>16294</v>
      </c>
      <c r="D5743" s="597" t="s">
        <v>4498</v>
      </c>
    </row>
    <row r="5744" spans="1:4">
      <c r="A5744" s="597" t="s">
        <v>22008</v>
      </c>
      <c r="B5744" s="597" t="s">
        <v>18421</v>
      </c>
      <c r="C5744" s="597" t="s">
        <v>18330</v>
      </c>
      <c r="D5744" s="597" t="s">
        <v>17557</v>
      </c>
    </row>
    <row r="5745" spans="1:4">
      <c r="A5745" s="597" t="s">
        <v>13822</v>
      </c>
      <c r="B5745" s="597" t="s">
        <v>18421</v>
      </c>
      <c r="C5745" s="597" t="s">
        <v>3994</v>
      </c>
      <c r="D5745" s="597" t="s">
        <v>10414</v>
      </c>
    </row>
    <row r="5746" spans="1:4">
      <c r="A5746" s="597" t="s">
        <v>22009</v>
      </c>
      <c r="B5746" s="597" t="s">
        <v>18421</v>
      </c>
      <c r="C5746" s="597" t="s">
        <v>18426</v>
      </c>
      <c r="D5746" s="597" t="s">
        <v>12763</v>
      </c>
    </row>
    <row r="5747" spans="1:4">
      <c r="A5747" s="597" t="s">
        <v>22010</v>
      </c>
      <c r="B5747" s="597" t="s">
        <v>18421</v>
      </c>
      <c r="C5747" s="597" t="s">
        <v>18436</v>
      </c>
      <c r="D5747" s="597" t="s">
        <v>18462</v>
      </c>
    </row>
    <row r="5748" spans="1:4">
      <c r="A5748" s="597" t="s">
        <v>22011</v>
      </c>
      <c r="B5748" s="597" t="s">
        <v>18421</v>
      </c>
      <c r="C5748" s="597" t="s">
        <v>18436</v>
      </c>
      <c r="D5748" s="597" t="s">
        <v>7708</v>
      </c>
    </row>
    <row r="5749" spans="1:4">
      <c r="A5749" s="597" t="s">
        <v>22013</v>
      </c>
      <c r="B5749" s="597" t="s">
        <v>18421</v>
      </c>
      <c r="C5749" s="597" t="s">
        <v>8086</v>
      </c>
      <c r="D5749" s="597" t="s">
        <v>9618</v>
      </c>
    </row>
    <row r="5750" spans="1:4">
      <c r="A5750" s="597" t="s">
        <v>16922</v>
      </c>
      <c r="B5750" s="597" t="s">
        <v>18421</v>
      </c>
      <c r="C5750" s="597" t="s">
        <v>3994</v>
      </c>
      <c r="D5750" s="597" t="s">
        <v>15858</v>
      </c>
    </row>
    <row r="5751" spans="1:4">
      <c r="A5751" s="597" t="s">
        <v>11675</v>
      </c>
      <c r="B5751" s="597" t="s">
        <v>18421</v>
      </c>
      <c r="C5751" s="597" t="s">
        <v>18436</v>
      </c>
      <c r="D5751" s="597" t="s">
        <v>10414</v>
      </c>
    </row>
    <row r="5752" spans="1:4">
      <c r="A5752" s="597" t="s">
        <v>17707</v>
      </c>
      <c r="B5752" s="597" t="s">
        <v>18421</v>
      </c>
      <c r="C5752" s="597" t="s">
        <v>3994</v>
      </c>
      <c r="D5752" s="597" t="s">
        <v>16342</v>
      </c>
    </row>
    <row r="5753" spans="1:4">
      <c r="A5753" s="597" t="s">
        <v>1844</v>
      </c>
      <c r="B5753" s="597" t="s">
        <v>18421</v>
      </c>
      <c r="C5753" s="597" t="s">
        <v>9767</v>
      </c>
      <c r="D5753" s="597" t="s">
        <v>13297</v>
      </c>
    </row>
    <row r="5754" spans="1:4">
      <c r="A5754" s="597" t="s">
        <v>14192</v>
      </c>
      <c r="B5754" s="597" t="s">
        <v>18421</v>
      </c>
      <c r="C5754" s="597" t="s">
        <v>18436</v>
      </c>
      <c r="D5754" s="597" t="s">
        <v>3956</v>
      </c>
    </row>
    <row r="5755" spans="1:4">
      <c r="A5755" s="597" t="s">
        <v>13947</v>
      </c>
      <c r="B5755" s="597" t="s">
        <v>18421</v>
      </c>
      <c r="C5755" s="597" t="s">
        <v>16294</v>
      </c>
      <c r="D5755" s="597" t="s">
        <v>18433</v>
      </c>
    </row>
    <row r="5756" spans="1:4">
      <c r="A5756" s="597" t="s">
        <v>11771</v>
      </c>
      <c r="B5756" s="597" t="s">
        <v>18421</v>
      </c>
      <c r="C5756" s="597" t="s">
        <v>18330</v>
      </c>
      <c r="D5756" s="597" t="s">
        <v>2104</v>
      </c>
    </row>
    <row r="5757" spans="1:4">
      <c r="A5757" s="597" t="s">
        <v>22014</v>
      </c>
      <c r="B5757" s="597" t="s">
        <v>18421</v>
      </c>
      <c r="C5757" s="597" t="s">
        <v>18436</v>
      </c>
      <c r="D5757" s="597" t="s">
        <v>7708</v>
      </c>
    </row>
    <row r="5758" spans="1:4">
      <c r="A5758" s="597" t="s">
        <v>22015</v>
      </c>
      <c r="B5758" s="597" t="s">
        <v>18421</v>
      </c>
      <c r="C5758" s="597" t="s">
        <v>18330</v>
      </c>
      <c r="D5758" s="597" t="s">
        <v>18450</v>
      </c>
    </row>
    <row r="5759" spans="1:4">
      <c r="A5759" s="597" t="s">
        <v>2598</v>
      </c>
      <c r="B5759" s="597" t="s">
        <v>18421</v>
      </c>
      <c r="C5759" s="597" t="s">
        <v>16294</v>
      </c>
      <c r="D5759" s="597" t="s">
        <v>13132</v>
      </c>
    </row>
    <row r="5760" spans="1:4">
      <c r="A5760" s="597" t="s">
        <v>5855</v>
      </c>
      <c r="B5760" s="597" t="s">
        <v>18421</v>
      </c>
      <c r="C5760" s="597" t="s">
        <v>16294</v>
      </c>
      <c r="D5760" s="597" t="s">
        <v>13132</v>
      </c>
    </row>
    <row r="5761" spans="1:4">
      <c r="A5761" s="597" t="s">
        <v>22016</v>
      </c>
      <c r="B5761" s="597" t="s">
        <v>18421</v>
      </c>
      <c r="C5761" s="597" t="s">
        <v>18330</v>
      </c>
      <c r="D5761" s="597" t="s">
        <v>18450</v>
      </c>
    </row>
    <row r="5762" spans="1:4">
      <c r="A5762" s="597" t="s">
        <v>4163</v>
      </c>
      <c r="B5762" s="597" t="s">
        <v>18421</v>
      </c>
      <c r="C5762" s="597" t="s">
        <v>16294</v>
      </c>
      <c r="D5762" s="597" t="s">
        <v>18457</v>
      </c>
    </row>
    <row r="5763" spans="1:4">
      <c r="A5763" s="597" t="s">
        <v>22017</v>
      </c>
      <c r="B5763" s="597" t="s">
        <v>18421</v>
      </c>
      <c r="C5763" s="597" t="s">
        <v>9767</v>
      </c>
      <c r="D5763" s="597" t="s">
        <v>15267</v>
      </c>
    </row>
    <row r="5764" spans="1:4">
      <c r="A5764" s="597" t="s">
        <v>1817</v>
      </c>
      <c r="B5764" s="597" t="s">
        <v>18421</v>
      </c>
      <c r="C5764" s="597" t="s">
        <v>16294</v>
      </c>
      <c r="D5764" s="597" t="s">
        <v>13132</v>
      </c>
    </row>
    <row r="5765" spans="1:4">
      <c r="A5765" s="597" t="s">
        <v>19087</v>
      </c>
      <c r="B5765" s="597" t="s">
        <v>18421</v>
      </c>
      <c r="C5765" s="597" t="s">
        <v>18436</v>
      </c>
      <c r="D5765" s="597" t="s">
        <v>7708</v>
      </c>
    </row>
    <row r="5766" spans="1:4">
      <c r="A5766" s="597" t="s">
        <v>11752</v>
      </c>
      <c r="B5766" s="597" t="s">
        <v>18421</v>
      </c>
      <c r="C5766" s="597" t="s">
        <v>18436</v>
      </c>
      <c r="D5766" s="597" t="s">
        <v>3956</v>
      </c>
    </row>
    <row r="5767" spans="1:4">
      <c r="A5767" s="597" t="s">
        <v>22018</v>
      </c>
      <c r="B5767" s="597" t="s">
        <v>18421</v>
      </c>
      <c r="C5767" s="597" t="s">
        <v>18436</v>
      </c>
      <c r="D5767" s="597" t="s">
        <v>3956</v>
      </c>
    </row>
    <row r="5768" spans="1:4">
      <c r="A5768" s="597" t="s">
        <v>22019</v>
      </c>
      <c r="B5768" s="597" t="s">
        <v>18421</v>
      </c>
      <c r="C5768" s="597" t="s">
        <v>9767</v>
      </c>
      <c r="D5768" s="597" t="s">
        <v>13297</v>
      </c>
    </row>
    <row r="5769" spans="1:4">
      <c r="A5769" s="597" t="s">
        <v>22020</v>
      </c>
      <c r="B5769" s="597" t="s">
        <v>18421</v>
      </c>
      <c r="C5769" s="597" t="s">
        <v>16294</v>
      </c>
      <c r="D5769" s="597" t="s">
        <v>4498</v>
      </c>
    </row>
    <row r="5770" spans="1:4">
      <c r="A5770" s="597" t="s">
        <v>22021</v>
      </c>
      <c r="B5770" s="597" t="s">
        <v>18421</v>
      </c>
      <c r="C5770" s="597" t="s">
        <v>18330</v>
      </c>
      <c r="D5770" s="597" t="s">
        <v>2104</v>
      </c>
    </row>
    <row r="5771" spans="1:4">
      <c r="A5771" s="597" t="s">
        <v>509</v>
      </c>
      <c r="B5771" s="597" t="s">
        <v>18421</v>
      </c>
      <c r="C5771" s="597" t="s">
        <v>16294</v>
      </c>
      <c r="D5771" s="597" t="s">
        <v>13132</v>
      </c>
    </row>
    <row r="5772" spans="1:4">
      <c r="A5772" s="597" t="s">
        <v>22022</v>
      </c>
      <c r="B5772" s="597" t="s">
        <v>18421</v>
      </c>
      <c r="C5772" s="597" t="s">
        <v>18436</v>
      </c>
      <c r="D5772" s="597" t="s">
        <v>3956</v>
      </c>
    </row>
    <row r="5773" spans="1:4">
      <c r="A5773" s="597" t="s">
        <v>15866</v>
      </c>
      <c r="B5773" s="597" t="s">
        <v>18421</v>
      </c>
      <c r="C5773" s="597" t="s">
        <v>17013</v>
      </c>
      <c r="D5773" s="597" t="s">
        <v>21312</v>
      </c>
    </row>
    <row r="5774" spans="1:4">
      <c r="A5774" s="597" t="s">
        <v>9088</v>
      </c>
      <c r="B5774" s="597" t="s">
        <v>18421</v>
      </c>
      <c r="C5774" s="597" t="s">
        <v>18436</v>
      </c>
      <c r="D5774" s="597" t="s">
        <v>3956</v>
      </c>
    </row>
    <row r="5775" spans="1:4">
      <c r="A5775" s="597" t="s">
        <v>22023</v>
      </c>
      <c r="B5775" s="597" t="s">
        <v>18421</v>
      </c>
      <c r="C5775" s="597" t="s">
        <v>16294</v>
      </c>
      <c r="D5775" s="597" t="s">
        <v>10414</v>
      </c>
    </row>
    <row r="5776" spans="1:4">
      <c r="A5776" s="597" t="s">
        <v>7047</v>
      </c>
      <c r="B5776" s="597" t="s">
        <v>18421</v>
      </c>
      <c r="C5776" s="597" t="s">
        <v>18436</v>
      </c>
      <c r="D5776" s="597" t="s">
        <v>7708</v>
      </c>
    </row>
    <row r="5777" spans="1:4">
      <c r="A5777" s="597" t="s">
        <v>3266</v>
      </c>
      <c r="B5777" s="597" t="s">
        <v>18421</v>
      </c>
      <c r="C5777" s="597" t="s">
        <v>16294</v>
      </c>
      <c r="D5777" s="597" t="s">
        <v>18457</v>
      </c>
    </row>
    <row r="5778" spans="1:4">
      <c r="A5778" s="597" t="s">
        <v>22024</v>
      </c>
      <c r="B5778" s="597" t="s">
        <v>18421</v>
      </c>
      <c r="C5778" s="597" t="s">
        <v>18423</v>
      </c>
      <c r="D5778" s="597" t="s">
        <v>18424</v>
      </c>
    </row>
    <row r="5779" spans="1:4">
      <c r="A5779" s="597" t="s">
        <v>22025</v>
      </c>
      <c r="B5779" s="597" t="s">
        <v>18421</v>
      </c>
      <c r="C5779" s="597" t="s">
        <v>16294</v>
      </c>
      <c r="D5779" s="597" t="s">
        <v>6387</v>
      </c>
    </row>
    <row r="5780" spans="1:4">
      <c r="A5780" s="597" t="s">
        <v>4743</v>
      </c>
      <c r="B5780" s="597" t="s">
        <v>18421</v>
      </c>
      <c r="C5780" s="597" t="s">
        <v>16294</v>
      </c>
      <c r="D5780" s="597" t="s">
        <v>18433</v>
      </c>
    </row>
    <row r="5781" spans="1:4">
      <c r="A5781" s="597" t="s">
        <v>22026</v>
      </c>
      <c r="B5781" s="597" t="s">
        <v>18421</v>
      </c>
      <c r="C5781" s="597" t="s">
        <v>18330</v>
      </c>
      <c r="D5781" s="597" t="s">
        <v>18450</v>
      </c>
    </row>
    <row r="5782" spans="1:4">
      <c r="A5782" s="597" t="s">
        <v>22027</v>
      </c>
      <c r="B5782" s="597" t="s">
        <v>18421</v>
      </c>
      <c r="C5782" s="597" t="s">
        <v>3994</v>
      </c>
      <c r="D5782" s="597" t="s">
        <v>16342</v>
      </c>
    </row>
    <row r="5783" spans="1:4">
      <c r="A5783" s="597" t="s">
        <v>22028</v>
      </c>
      <c r="B5783" s="597" t="s">
        <v>18421</v>
      </c>
      <c r="C5783" s="597" t="s">
        <v>9767</v>
      </c>
      <c r="D5783" s="597" t="s">
        <v>12866</v>
      </c>
    </row>
    <row r="5784" spans="1:4">
      <c r="A5784" s="597" t="s">
        <v>22029</v>
      </c>
      <c r="B5784" s="597" t="s">
        <v>18421</v>
      </c>
      <c r="C5784" s="597" t="s">
        <v>18436</v>
      </c>
      <c r="D5784" s="597" t="s">
        <v>18462</v>
      </c>
    </row>
    <row r="5785" spans="1:4">
      <c r="A5785" s="597" t="s">
        <v>22030</v>
      </c>
      <c r="B5785" s="597" t="s">
        <v>18421</v>
      </c>
      <c r="C5785" s="597" t="s">
        <v>18436</v>
      </c>
      <c r="D5785" s="597" t="s">
        <v>3956</v>
      </c>
    </row>
    <row r="5786" spans="1:4">
      <c r="A5786" s="597" t="s">
        <v>1642</v>
      </c>
      <c r="B5786" s="597" t="s">
        <v>18421</v>
      </c>
      <c r="C5786" s="597" t="s">
        <v>18436</v>
      </c>
      <c r="D5786" s="597" t="s">
        <v>7708</v>
      </c>
    </row>
    <row r="5787" spans="1:4">
      <c r="A5787" s="597" t="s">
        <v>22031</v>
      </c>
      <c r="B5787" s="597" t="s">
        <v>18421</v>
      </c>
      <c r="C5787" s="597" t="s">
        <v>18436</v>
      </c>
      <c r="D5787" s="597" t="s">
        <v>3956</v>
      </c>
    </row>
    <row r="5788" spans="1:4">
      <c r="A5788" s="597" t="s">
        <v>337</v>
      </c>
      <c r="B5788" s="597" t="s">
        <v>18421</v>
      </c>
      <c r="C5788" s="597" t="s">
        <v>18330</v>
      </c>
      <c r="D5788" s="597" t="s">
        <v>18450</v>
      </c>
    </row>
    <row r="5789" spans="1:4">
      <c r="A5789" s="597" t="s">
        <v>16204</v>
      </c>
      <c r="B5789" s="597" t="s">
        <v>18421</v>
      </c>
      <c r="C5789" s="597" t="s">
        <v>16294</v>
      </c>
      <c r="D5789" s="597" t="s">
        <v>13132</v>
      </c>
    </row>
    <row r="5790" spans="1:4">
      <c r="A5790" s="597" t="s">
        <v>6450</v>
      </c>
      <c r="B5790" s="597" t="s">
        <v>18421</v>
      </c>
      <c r="C5790" s="597" t="s">
        <v>18436</v>
      </c>
      <c r="D5790" s="597" t="s">
        <v>3956</v>
      </c>
    </row>
    <row r="5791" spans="1:4">
      <c r="A5791" s="597" t="s">
        <v>22032</v>
      </c>
      <c r="B5791" s="597" t="s">
        <v>18421</v>
      </c>
      <c r="C5791" s="597" t="s">
        <v>18426</v>
      </c>
      <c r="D5791" s="597" t="s">
        <v>12763</v>
      </c>
    </row>
    <row r="5792" spans="1:4">
      <c r="A5792" s="597" t="s">
        <v>22033</v>
      </c>
      <c r="B5792" s="597" t="s">
        <v>18421</v>
      </c>
      <c r="C5792" s="597" t="s">
        <v>18330</v>
      </c>
      <c r="D5792" s="597" t="s">
        <v>18450</v>
      </c>
    </row>
    <row r="5793" spans="1:4">
      <c r="A5793" s="597" t="s">
        <v>7278</v>
      </c>
      <c r="B5793" s="597" t="s">
        <v>18421</v>
      </c>
      <c r="C5793" s="597" t="s">
        <v>18436</v>
      </c>
      <c r="D5793" s="597" t="s">
        <v>7703</v>
      </c>
    </row>
    <row r="5794" spans="1:4">
      <c r="A5794" s="597" t="s">
        <v>15317</v>
      </c>
      <c r="B5794" s="597" t="s">
        <v>18421</v>
      </c>
      <c r="C5794" s="597" t="s">
        <v>8754</v>
      </c>
      <c r="D5794" s="597" t="s">
        <v>10414</v>
      </c>
    </row>
    <row r="5795" spans="1:4">
      <c r="A5795" s="597" t="s">
        <v>22035</v>
      </c>
      <c r="B5795" s="597" t="s">
        <v>18421</v>
      </c>
      <c r="C5795" s="597" t="s">
        <v>16294</v>
      </c>
      <c r="D5795" s="597" t="s">
        <v>14674</v>
      </c>
    </row>
    <row r="5796" spans="1:4">
      <c r="A5796" s="597" t="s">
        <v>18496</v>
      </c>
      <c r="B5796" s="597" t="s">
        <v>18421</v>
      </c>
      <c r="C5796" s="597" t="s">
        <v>18436</v>
      </c>
      <c r="D5796" s="597" t="s">
        <v>7703</v>
      </c>
    </row>
    <row r="5797" spans="1:4">
      <c r="A5797" s="597" t="s">
        <v>22037</v>
      </c>
      <c r="B5797" s="597" t="s">
        <v>18421</v>
      </c>
      <c r="C5797" s="597" t="s">
        <v>18330</v>
      </c>
      <c r="D5797" s="597" t="s">
        <v>2104</v>
      </c>
    </row>
    <row r="5798" spans="1:4">
      <c r="A5798" s="597" t="s">
        <v>22038</v>
      </c>
      <c r="B5798" s="597" t="s">
        <v>18421</v>
      </c>
      <c r="C5798" s="597" t="s">
        <v>18436</v>
      </c>
      <c r="D5798" s="597" t="s">
        <v>14531</v>
      </c>
    </row>
    <row r="5799" spans="1:4">
      <c r="A5799" s="597" t="s">
        <v>22039</v>
      </c>
      <c r="B5799" s="597" t="s">
        <v>18421</v>
      </c>
      <c r="C5799" s="597" t="s">
        <v>18330</v>
      </c>
      <c r="D5799" s="597" t="s">
        <v>17557</v>
      </c>
    </row>
    <row r="5800" spans="1:4">
      <c r="A5800" s="597" t="s">
        <v>21429</v>
      </c>
      <c r="B5800" s="597" t="s">
        <v>18421</v>
      </c>
      <c r="C5800" s="597" t="s">
        <v>16294</v>
      </c>
      <c r="D5800" s="597" t="s">
        <v>6382</v>
      </c>
    </row>
    <row r="5801" spans="1:4">
      <c r="A5801" s="597" t="s">
        <v>2781</v>
      </c>
      <c r="B5801" s="597" t="s">
        <v>18421</v>
      </c>
      <c r="C5801" s="597" t="s">
        <v>18330</v>
      </c>
      <c r="D5801" s="597" t="s">
        <v>17557</v>
      </c>
    </row>
    <row r="5802" spans="1:4">
      <c r="A5802" s="597" t="s">
        <v>22040</v>
      </c>
      <c r="B5802" s="597" t="s">
        <v>18421</v>
      </c>
      <c r="C5802" s="597" t="s">
        <v>16294</v>
      </c>
      <c r="D5802" s="597" t="s">
        <v>4498</v>
      </c>
    </row>
    <row r="5803" spans="1:4">
      <c r="A5803" s="597" t="s">
        <v>17265</v>
      </c>
      <c r="B5803" s="597" t="s">
        <v>18421</v>
      </c>
      <c r="C5803" s="597" t="s">
        <v>16294</v>
      </c>
      <c r="D5803" s="597" t="s">
        <v>18433</v>
      </c>
    </row>
    <row r="5804" spans="1:4">
      <c r="A5804" s="597" t="s">
        <v>6363</v>
      </c>
      <c r="B5804" s="597" t="s">
        <v>18421</v>
      </c>
      <c r="C5804" s="597" t="s">
        <v>16294</v>
      </c>
      <c r="D5804" s="597" t="s">
        <v>4498</v>
      </c>
    </row>
    <row r="5805" spans="1:4">
      <c r="A5805" s="597" t="s">
        <v>19338</v>
      </c>
      <c r="B5805" s="597" t="s">
        <v>18421</v>
      </c>
      <c r="C5805" s="597" t="s">
        <v>16294</v>
      </c>
      <c r="D5805" s="597" t="s">
        <v>18457</v>
      </c>
    </row>
    <row r="5806" spans="1:4">
      <c r="A5806" s="597" t="s">
        <v>20448</v>
      </c>
      <c r="B5806" s="597" t="s">
        <v>18421</v>
      </c>
      <c r="C5806" s="597" t="s">
        <v>12016</v>
      </c>
      <c r="D5806" s="597" t="s">
        <v>16776</v>
      </c>
    </row>
    <row r="5807" spans="1:4">
      <c r="A5807" s="597" t="s">
        <v>22041</v>
      </c>
      <c r="B5807" s="597" t="s">
        <v>18421</v>
      </c>
      <c r="C5807" s="597" t="s">
        <v>16294</v>
      </c>
      <c r="D5807" s="597" t="s">
        <v>4498</v>
      </c>
    </row>
    <row r="5808" spans="1:4">
      <c r="A5808" s="597" t="s">
        <v>22042</v>
      </c>
      <c r="B5808" s="597" t="s">
        <v>18421</v>
      </c>
      <c r="C5808" s="597" t="s">
        <v>18426</v>
      </c>
      <c r="D5808" s="597" t="s">
        <v>12763</v>
      </c>
    </row>
    <row r="5809" spans="1:4">
      <c r="A5809" s="597" t="s">
        <v>22043</v>
      </c>
      <c r="B5809" s="597" t="s">
        <v>18421</v>
      </c>
      <c r="C5809" s="597" t="s">
        <v>9767</v>
      </c>
      <c r="D5809" s="597" t="s">
        <v>10414</v>
      </c>
    </row>
    <row r="5810" spans="1:4">
      <c r="A5810" s="597" t="s">
        <v>22044</v>
      </c>
      <c r="B5810" s="597" t="s">
        <v>18421</v>
      </c>
      <c r="C5810" s="597" t="s">
        <v>18330</v>
      </c>
      <c r="D5810" s="597" t="s">
        <v>17557</v>
      </c>
    </row>
    <row r="5811" spans="1:4">
      <c r="A5811" s="597" t="s">
        <v>22045</v>
      </c>
      <c r="B5811" s="597" t="s">
        <v>18421</v>
      </c>
      <c r="C5811" s="597" t="s">
        <v>18436</v>
      </c>
      <c r="D5811" s="597" t="s">
        <v>3956</v>
      </c>
    </row>
    <row r="5812" spans="1:4">
      <c r="A5812" s="597" t="s">
        <v>3098</v>
      </c>
      <c r="B5812" s="597" t="s">
        <v>18421</v>
      </c>
      <c r="C5812" s="597" t="s">
        <v>16294</v>
      </c>
      <c r="D5812" s="597" t="s">
        <v>6387</v>
      </c>
    </row>
    <row r="5813" spans="1:4">
      <c r="A5813" s="597" t="s">
        <v>22046</v>
      </c>
      <c r="B5813" s="597" t="s">
        <v>18421</v>
      </c>
      <c r="C5813" s="597" t="s">
        <v>18436</v>
      </c>
      <c r="D5813" s="597" t="s">
        <v>14531</v>
      </c>
    </row>
    <row r="5814" spans="1:4">
      <c r="A5814" s="597" t="s">
        <v>18636</v>
      </c>
      <c r="B5814" s="597" t="s">
        <v>18421</v>
      </c>
      <c r="C5814" s="597" t="s">
        <v>16294</v>
      </c>
      <c r="D5814" s="597" t="s">
        <v>13132</v>
      </c>
    </row>
    <row r="5815" spans="1:4">
      <c r="A5815" s="597" t="s">
        <v>8212</v>
      </c>
      <c r="B5815" s="597" t="s">
        <v>18421</v>
      </c>
      <c r="C5815" s="597" t="s">
        <v>3994</v>
      </c>
      <c r="D5815" s="597" t="s">
        <v>18538</v>
      </c>
    </row>
    <row r="5816" spans="1:4">
      <c r="A5816" s="597" t="s">
        <v>14390</v>
      </c>
      <c r="B5816" s="597" t="s">
        <v>18421</v>
      </c>
      <c r="C5816" s="597" t="s">
        <v>11794</v>
      </c>
      <c r="D5816" s="597" t="s">
        <v>18576</v>
      </c>
    </row>
    <row r="5817" spans="1:4">
      <c r="A5817" s="597" t="s">
        <v>22047</v>
      </c>
      <c r="B5817" s="597" t="s">
        <v>18421</v>
      </c>
      <c r="C5817" s="597" t="s">
        <v>18436</v>
      </c>
      <c r="D5817" s="597" t="s">
        <v>7703</v>
      </c>
    </row>
    <row r="5818" spans="1:4">
      <c r="A5818" s="597" t="s">
        <v>22048</v>
      </c>
      <c r="B5818" s="597" t="s">
        <v>18421</v>
      </c>
      <c r="C5818" s="597" t="s">
        <v>18436</v>
      </c>
      <c r="D5818" s="597" t="s">
        <v>21614</v>
      </c>
    </row>
    <row r="5819" spans="1:4">
      <c r="A5819" s="597" t="s">
        <v>22049</v>
      </c>
      <c r="B5819" s="597" t="s">
        <v>18421</v>
      </c>
      <c r="C5819" s="597" t="s">
        <v>16294</v>
      </c>
      <c r="D5819" s="597" t="s">
        <v>10414</v>
      </c>
    </row>
    <row r="5820" spans="1:4">
      <c r="A5820" s="597" t="s">
        <v>22050</v>
      </c>
      <c r="B5820" s="597" t="s">
        <v>18421</v>
      </c>
      <c r="C5820" s="597" t="s">
        <v>16294</v>
      </c>
      <c r="D5820" s="597" t="s">
        <v>6382</v>
      </c>
    </row>
    <row r="5821" spans="1:4">
      <c r="A5821" s="597" t="s">
        <v>22051</v>
      </c>
      <c r="B5821" s="597" t="s">
        <v>18421</v>
      </c>
      <c r="C5821" s="597" t="s">
        <v>18426</v>
      </c>
      <c r="D5821" s="597" t="s">
        <v>12763</v>
      </c>
    </row>
    <row r="5822" spans="1:4">
      <c r="A5822" s="597" t="s">
        <v>22052</v>
      </c>
      <c r="B5822" s="597" t="s">
        <v>18421</v>
      </c>
      <c r="C5822" s="597" t="s">
        <v>17013</v>
      </c>
      <c r="D5822" s="597" t="s">
        <v>8224</v>
      </c>
    </row>
    <row r="5823" spans="1:4">
      <c r="A5823" s="597" t="s">
        <v>16953</v>
      </c>
      <c r="B5823" s="597" t="s">
        <v>18421</v>
      </c>
      <c r="C5823" s="597" t="s">
        <v>9767</v>
      </c>
      <c r="D5823" s="597" t="s">
        <v>13297</v>
      </c>
    </row>
    <row r="5824" spans="1:4">
      <c r="A5824" s="597" t="s">
        <v>22053</v>
      </c>
      <c r="B5824" s="597" t="s">
        <v>18421</v>
      </c>
      <c r="C5824" s="597" t="s">
        <v>18436</v>
      </c>
      <c r="D5824" s="597" t="s">
        <v>7703</v>
      </c>
    </row>
    <row r="5825" spans="1:4">
      <c r="A5825" s="597" t="s">
        <v>9582</v>
      </c>
      <c r="B5825" s="597" t="s">
        <v>18421</v>
      </c>
      <c r="C5825" s="597" t="s">
        <v>16294</v>
      </c>
      <c r="D5825" s="597" t="s">
        <v>10414</v>
      </c>
    </row>
    <row r="5826" spans="1:4">
      <c r="A5826" s="597" t="s">
        <v>6010</v>
      </c>
      <c r="B5826" s="597" t="s">
        <v>18421</v>
      </c>
      <c r="C5826" s="597" t="s">
        <v>16294</v>
      </c>
      <c r="D5826" s="597" t="s">
        <v>4498</v>
      </c>
    </row>
    <row r="5827" spans="1:4">
      <c r="A5827" s="597" t="s">
        <v>2241</v>
      </c>
      <c r="B5827" s="597" t="s">
        <v>18421</v>
      </c>
      <c r="C5827" s="597" t="s">
        <v>16294</v>
      </c>
      <c r="D5827" s="597" t="s">
        <v>4498</v>
      </c>
    </row>
    <row r="5828" spans="1:4">
      <c r="A5828" s="597" t="s">
        <v>11091</v>
      </c>
      <c r="B5828" s="597" t="s">
        <v>18421</v>
      </c>
      <c r="C5828" s="597" t="s">
        <v>9767</v>
      </c>
      <c r="D5828" s="597" t="s">
        <v>13297</v>
      </c>
    </row>
    <row r="5829" spans="1:4">
      <c r="A5829" s="597" t="s">
        <v>16899</v>
      </c>
      <c r="B5829" s="597" t="s">
        <v>18421</v>
      </c>
      <c r="C5829" s="597" t="s">
        <v>3994</v>
      </c>
      <c r="D5829" s="597" t="s">
        <v>10414</v>
      </c>
    </row>
    <row r="5830" spans="1:4">
      <c r="A5830" s="597" t="s">
        <v>2672</v>
      </c>
      <c r="B5830" s="597" t="s">
        <v>18421</v>
      </c>
      <c r="C5830" s="597" t="s">
        <v>3994</v>
      </c>
      <c r="D5830" s="597" t="s">
        <v>10414</v>
      </c>
    </row>
    <row r="5831" spans="1:4">
      <c r="A5831" s="597" t="s">
        <v>9642</v>
      </c>
      <c r="B5831" s="597" t="s">
        <v>18421</v>
      </c>
      <c r="C5831" s="597" t="s">
        <v>9767</v>
      </c>
      <c r="D5831" s="597" t="s">
        <v>12866</v>
      </c>
    </row>
    <row r="5832" spans="1:4">
      <c r="A5832" s="597" t="s">
        <v>22054</v>
      </c>
      <c r="B5832" s="597" t="s">
        <v>18421</v>
      </c>
      <c r="C5832" s="597" t="s">
        <v>16294</v>
      </c>
      <c r="D5832" s="597" t="s">
        <v>4498</v>
      </c>
    </row>
    <row r="5833" spans="1:4">
      <c r="A5833" s="597" t="s">
        <v>22055</v>
      </c>
      <c r="B5833" s="597" t="s">
        <v>18421</v>
      </c>
      <c r="C5833" s="597" t="s">
        <v>16294</v>
      </c>
      <c r="D5833" s="597" t="s">
        <v>13132</v>
      </c>
    </row>
    <row r="5834" spans="1:4">
      <c r="A5834" s="597" t="s">
        <v>13271</v>
      </c>
      <c r="B5834" s="597" t="s">
        <v>18421</v>
      </c>
      <c r="C5834" s="597" t="s">
        <v>16294</v>
      </c>
      <c r="D5834" s="597" t="s">
        <v>4702</v>
      </c>
    </row>
    <row r="5835" spans="1:4">
      <c r="A5835" s="597" t="s">
        <v>22056</v>
      </c>
      <c r="B5835" s="597" t="s">
        <v>18421</v>
      </c>
      <c r="C5835" s="597" t="s">
        <v>16294</v>
      </c>
      <c r="D5835" s="597" t="s">
        <v>4702</v>
      </c>
    </row>
    <row r="5836" spans="1:4">
      <c r="A5836" s="597" t="s">
        <v>22057</v>
      </c>
      <c r="B5836" s="597" t="s">
        <v>18421</v>
      </c>
      <c r="C5836" s="597" t="s">
        <v>18423</v>
      </c>
      <c r="D5836" s="597" t="s">
        <v>9310</v>
      </c>
    </row>
    <row r="5837" spans="1:4">
      <c r="A5837" s="597" t="s">
        <v>562</v>
      </c>
      <c r="B5837" s="597" t="s">
        <v>18421</v>
      </c>
      <c r="C5837" s="597" t="s">
        <v>18436</v>
      </c>
      <c r="D5837" s="597" t="s">
        <v>16603</v>
      </c>
    </row>
    <row r="5838" spans="1:4">
      <c r="A5838" s="597" t="s">
        <v>20828</v>
      </c>
      <c r="B5838" s="597" t="s">
        <v>18421</v>
      </c>
      <c r="C5838" s="597" t="s">
        <v>9767</v>
      </c>
      <c r="D5838" s="597" t="s">
        <v>15267</v>
      </c>
    </row>
    <row r="5839" spans="1:4">
      <c r="A5839" s="597" t="s">
        <v>12649</v>
      </c>
      <c r="B5839" s="597" t="s">
        <v>18421</v>
      </c>
      <c r="C5839" s="597" t="s">
        <v>3994</v>
      </c>
      <c r="D5839" s="597" t="s">
        <v>16342</v>
      </c>
    </row>
    <row r="5840" spans="1:4">
      <c r="A5840" s="597" t="s">
        <v>19308</v>
      </c>
      <c r="B5840" s="597" t="s">
        <v>18421</v>
      </c>
      <c r="C5840" s="597" t="s">
        <v>18436</v>
      </c>
      <c r="D5840" s="597" t="s">
        <v>3956</v>
      </c>
    </row>
    <row r="5841" spans="1:4">
      <c r="A5841" s="597" t="s">
        <v>22058</v>
      </c>
      <c r="B5841" s="597" t="s">
        <v>18421</v>
      </c>
      <c r="C5841" s="597" t="s">
        <v>17013</v>
      </c>
      <c r="D5841" s="597" t="s">
        <v>21312</v>
      </c>
    </row>
    <row r="5842" spans="1:4">
      <c r="A5842" s="597" t="s">
        <v>5020</v>
      </c>
      <c r="B5842" s="597" t="s">
        <v>18421</v>
      </c>
      <c r="C5842" s="597" t="s">
        <v>16294</v>
      </c>
      <c r="D5842" s="597" t="s">
        <v>18433</v>
      </c>
    </row>
    <row r="5843" spans="1:4">
      <c r="A5843" s="597" t="s">
        <v>22059</v>
      </c>
      <c r="B5843" s="597" t="s">
        <v>18421</v>
      </c>
      <c r="C5843" s="597" t="s">
        <v>16294</v>
      </c>
      <c r="D5843" s="597" t="s">
        <v>4498</v>
      </c>
    </row>
    <row r="5844" spans="1:4">
      <c r="A5844" s="597" t="s">
        <v>22060</v>
      </c>
      <c r="B5844" s="597" t="s">
        <v>18421</v>
      </c>
      <c r="C5844" s="597" t="s">
        <v>16294</v>
      </c>
      <c r="D5844" s="597" t="s">
        <v>4498</v>
      </c>
    </row>
    <row r="5845" spans="1:4">
      <c r="A5845" s="597" t="s">
        <v>22061</v>
      </c>
      <c r="B5845" s="597" t="s">
        <v>18421</v>
      </c>
      <c r="C5845" s="597" t="s">
        <v>18436</v>
      </c>
      <c r="D5845" s="597" t="s">
        <v>18462</v>
      </c>
    </row>
    <row r="5846" spans="1:4">
      <c r="A5846" s="597" t="s">
        <v>17589</v>
      </c>
      <c r="B5846" s="597" t="s">
        <v>18421</v>
      </c>
      <c r="C5846" s="597" t="s">
        <v>16294</v>
      </c>
      <c r="D5846" s="597" t="s">
        <v>4498</v>
      </c>
    </row>
    <row r="5847" spans="1:4">
      <c r="A5847" s="597" t="s">
        <v>7493</v>
      </c>
      <c r="B5847" s="597" t="s">
        <v>18421</v>
      </c>
      <c r="C5847" s="597" t="s">
        <v>3994</v>
      </c>
      <c r="D5847" s="597" t="s">
        <v>16342</v>
      </c>
    </row>
    <row r="5848" spans="1:4">
      <c r="A5848" s="597" t="s">
        <v>22062</v>
      </c>
      <c r="B5848" s="597" t="s">
        <v>18421</v>
      </c>
      <c r="C5848" s="597" t="s">
        <v>18426</v>
      </c>
      <c r="D5848" s="597" t="s">
        <v>13526</v>
      </c>
    </row>
    <row r="5849" spans="1:4">
      <c r="A5849" s="597" t="s">
        <v>5715</v>
      </c>
      <c r="B5849" s="597" t="s">
        <v>18421</v>
      </c>
      <c r="C5849" s="597" t="s">
        <v>8754</v>
      </c>
      <c r="D5849" s="597" t="s">
        <v>14207</v>
      </c>
    </row>
    <row r="5850" spans="1:4">
      <c r="A5850" s="597" t="s">
        <v>12465</v>
      </c>
      <c r="B5850" s="597" t="s">
        <v>18421</v>
      </c>
      <c r="C5850" s="597" t="s">
        <v>16294</v>
      </c>
      <c r="D5850" s="597" t="s">
        <v>10414</v>
      </c>
    </row>
    <row r="5851" spans="1:4">
      <c r="A5851" s="597" t="s">
        <v>19818</v>
      </c>
      <c r="B5851" s="597" t="s">
        <v>18421</v>
      </c>
      <c r="C5851" s="597" t="s">
        <v>9767</v>
      </c>
      <c r="D5851" s="597" t="s">
        <v>12866</v>
      </c>
    </row>
    <row r="5852" spans="1:4">
      <c r="A5852" s="597" t="s">
        <v>22063</v>
      </c>
      <c r="B5852" s="597" t="s">
        <v>18421</v>
      </c>
      <c r="C5852" s="597" t="s">
        <v>18423</v>
      </c>
      <c r="D5852" s="597" t="s">
        <v>18136</v>
      </c>
    </row>
    <row r="5853" spans="1:4">
      <c r="A5853" s="597" t="s">
        <v>22064</v>
      </c>
      <c r="B5853" s="597" t="s">
        <v>18421</v>
      </c>
      <c r="C5853" s="597" t="s">
        <v>12016</v>
      </c>
      <c r="D5853" s="597" t="s">
        <v>10414</v>
      </c>
    </row>
    <row r="5854" spans="1:4">
      <c r="A5854" s="597" t="s">
        <v>22065</v>
      </c>
      <c r="B5854" s="597" t="s">
        <v>18421</v>
      </c>
      <c r="C5854" s="597" t="s">
        <v>9767</v>
      </c>
      <c r="D5854" s="597" t="s">
        <v>13297</v>
      </c>
    </row>
    <row r="5855" spans="1:4">
      <c r="A5855" s="597" t="s">
        <v>22066</v>
      </c>
      <c r="B5855" s="597" t="s">
        <v>18421</v>
      </c>
      <c r="C5855" s="597" t="s">
        <v>16294</v>
      </c>
      <c r="D5855" s="597" t="s">
        <v>4498</v>
      </c>
    </row>
    <row r="5856" spans="1:4">
      <c r="A5856" s="597" t="s">
        <v>13608</v>
      </c>
      <c r="B5856" s="597" t="s">
        <v>18421</v>
      </c>
      <c r="C5856" s="597" t="s">
        <v>18436</v>
      </c>
      <c r="D5856" s="597" t="s">
        <v>3956</v>
      </c>
    </row>
    <row r="5857" spans="1:4">
      <c r="A5857" s="597" t="s">
        <v>22067</v>
      </c>
      <c r="B5857" s="597" t="s">
        <v>18421</v>
      </c>
      <c r="C5857" s="597" t="s">
        <v>16294</v>
      </c>
      <c r="D5857" s="597" t="s">
        <v>18457</v>
      </c>
    </row>
    <row r="5858" spans="1:4">
      <c r="A5858" s="597" t="s">
        <v>14735</v>
      </c>
      <c r="B5858" s="597" t="s">
        <v>18421</v>
      </c>
      <c r="C5858" s="597" t="s">
        <v>16294</v>
      </c>
      <c r="D5858" s="597" t="s">
        <v>4498</v>
      </c>
    </row>
    <row r="5859" spans="1:4">
      <c r="A5859" s="597" t="s">
        <v>4048</v>
      </c>
      <c r="B5859" s="597" t="s">
        <v>18421</v>
      </c>
      <c r="C5859" s="597" t="s">
        <v>17013</v>
      </c>
      <c r="D5859" s="597" t="s">
        <v>3212</v>
      </c>
    </row>
    <row r="5860" spans="1:4">
      <c r="A5860" s="597" t="s">
        <v>14479</v>
      </c>
      <c r="B5860" s="597" t="s">
        <v>18421</v>
      </c>
      <c r="C5860" s="597" t="s">
        <v>16294</v>
      </c>
      <c r="D5860" s="597" t="s">
        <v>4498</v>
      </c>
    </row>
    <row r="5861" spans="1:4">
      <c r="A5861" s="597" t="s">
        <v>13596</v>
      </c>
      <c r="B5861" s="597" t="s">
        <v>18421</v>
      </c>
      <c r="C5861" s="597" t="s">
        <v>18330</v>
      </c>
      <c r="D5861" s="597" t="s">
        <v>18450</v>
      </c>
    </row>
    <row r="5862" spans="1:4">
      <c r="A5862" s="597" t="s">
        <v>22068</v>
      </c>
      <c r="B5862" s="597" t="s">
        <v>18421</v>
      </c>
      <c r="C5862" s="597" t="s">
        <v>3994</v>
      </c>
      <c r="D5862" s="597" t="s">
        <v>16342</v>
      </c>
    </row>
    <row r="5863" spans="1:4">
      <c r="A5863" s="597" t="s">
        <v>22069</v>
      </c>
      <c r="B5863" s="597" t="s">
        <v>18421</v>
      </c>
      <c r="C5863" s="597" t="s">
        <v>18436</v>
      </c>
      <c r="D5863" s="597" t="s">
        <v>13072</v>
      </c>
    </row>
    <row r="5864" spans="1:4">
      <c r="A5864" s="597" t="s">
        <v>16827</v>
      </c>
      <c r="B5864" s="597" t="s">
        <v>18421</v>
      </c>
      <c r="C5864" s="597" t="s">
        <v>16294</v>
      </c>
      <c r="D5864" s="597" t="s">
        <v>18433</v>
      </c>
    </row>
    <row r="5865" spans="1:4">
      <c r="A5865" s="597" t="s">
        <v>18448</v>
      </c>
      <c r="B5865" s="597" t="s">
        <v>18421</v>
      </c>
      <c r="C5865" s="597" t="s">
        <v>16294</v>
      </c>
      <c r="D5865" s="597" t="s">
        <v>13132</v>
      </c>
    </row>
    <row r="5866" spans="1:4">
      <c r="A5866" s="597" t="s">
        <v>22070</v>
      </c>
      <c r="B5866" s="597" t="s">
        <v>18421</v>
      </c>
      <c r="C5866" s="597" t="s">
        <v>9767</v>
      </c>
      <c r="D5866" s="597" t="s">
        <v>10414</v>
      </c>
    </row>
    <row r="5867" spans="1:4">
      <c r="A5867" s="597" t="s">
        <v>22071</v>
      </c>
      <c r="B5867" s="597" t="s">
        <v>18421</v>
      </c>
      <c r="C5867" s="597" t="s">
        <v>16294</v>
      </c>
      <c r="D5867" s="597" t="s">
        <v>10414</v>
      </c>
    </row>
    <row r="5868" spans="1:4">
      <c r="A5868" s="597" t="s">
        <v>22072</v>
      </c>
      <c r="B5868" s="597" t="s">
        <v>18421</v>
      </c>
      <c r="C5868" s="597" t="s">
        <v>18423</v>
      </c>
      <c r="D5868" s="597" t="s">
        <v>18136</v>
      </c>
    </row>
    <row r="5869" spans="1:4">
      <c r="A5869" s="597" t="s">
        <v>22073</v>
      </c>
      <c r="B5869" s="597" t="s">
        <v>18421</v>
      </c>
      <c r="C5869" s="597" t="s">
        <v>18426</v>
      </c>
      <c r="D5869" s="597" t="s">
        <v>16434</v>
      </c>
    </row>
    <row r="5870" spans="1:4">
      <c r="A5870" s="597" t="s">
        <v>22074</v>
      </c>
      <c r="B5870" s="597" t="s">
        <v>18421</v>
      </c>
      <c r="C5870" s="597" t="s">
        <v>18436</v>
      </c>
      <c r="D5870" s="597" t="s">
        <v>3956</v>
      </c>
    </row>
    <row r="5871" spans="1:4">
      <c r="A5871" s="597" t="s">
        <v>22075</v>
      </c>
      <c r="B5871" s="597" t="s">
        <v>18421</v>
      </c>
      <c r="C5871" s="597" t="s">
        <v>18423</v>
      </c>
      <c r="D5871" s="597" t="s">
        <v>18136</v>
      </c>
    </row>
    <row r="5872" spans="1:4">
      <c r="A5872" s="597" t="s">
        <v>22076</v>
      </c>
      <c r="B5872" s="597" t="s">
        <v>18421</v>
      </c>
      <c r="C5872" s="597" t="s">
        <v>9767</v>
      </c>
      <c r="D5872" s="597" t="s">
        <v>12866</v>
      </c>
    </row>
    <row r="5873" spans="1:4">
      <c r="A5873" s="597" t="s">
        <v>22077</v>
      </c>
      <c r="B5873" s="597" t="s">
        <v>18421</v>
      </c>
      <c r="C5873" s="597" t="s">
        <v>16294</v>
      </c>
      <c r="D5873" s="597" t="s">
        <v>4498</v>
      </c>
    </row>
    <row r="5874" spans="1:4">
      <c r="A5874" s="597" t="s">
        <v>9657</v>
      </c>
      <c r="B5874" s="597" t="s">
        <v>18421</v>
      </c>
      <c r="C5874" s="597" t="s">
        <v>18426</v>
      </c>
      <c r="D5874" s="597" t="s">
        <v>16434</v>
      </c>
    </row>
    <row r="5875" spans="1:4">
      <c r="A5875" s="597" t="s">
        <v>22078</v>
      </c>
      <c r="B5875" s="597" t="s">
        <v>18421</v>
      </c>
      <c r="C5875" s="597" t="s">
        <v>18330</v>
      </c>
      <c r="D5875" s="597" t="s">
        <v>18450</v>
      </c>
    </row>
    <row r="5876" spans="1:4">
      <c r="A5876" s="597" t="s">
        <v>21980</v>
      </c>
      <c r="B5876" s="597" t="s">
        <v>18421</v>
      </c>
      <c r="C5876" s="597" t="s">
        <v>17013</v>
      </c>
      <c r="D5876" s="597" t="s">
        <v>3212</v>
      </c>
    </row>
    <row r="5877" spans="1:4">
      <c r="A5877" s="597" t="s">
        <v>22079</v>
      </c>
      <c r="B5877" s="597" t="s">
        <v>18421</v>
      </c>
      <c r="C5877" s="597" t="s">
        <v>18436</v>
      </c>
      <c r="D5877" s="597" t="s">
        <v>3956</v>
      </c>
    </row>
    <row r="5878" spans="1:4">
      <c r="A5878" s="597" t="s">
        <v>9402</v>
      </c>
      <c r="B5878" s="597" t="s">
        <v>18421</v>
      </c>
      <c r="C5878" s="597" t="s">
        <v>18423</v>
      </c>
      <c r="D5878" s="597" t="s">
        <v>9310</v>
      </c>
    </row>
    <row r="5879" spans="1:4">
      <c r="A5879" s="597" t="s">
        <v>5943</v>
      </c>
      <c r="B5879" s="597" t="s">
        <v>18421</v>
      </c>
      <c r="C5879" s="597" t="s">
        <v>18426</v>
      </c>
      <c r="D5879" s="597" t="s">
        <v>12763</v>
      </c>
    </row>
    <row r="5880" spans="1:4">
      <c r="A5880" s="597" t="s">
        <v>6153</v>
      </c>
      <c r="B5880" s="597" t="s">
        <v>18421</v>
      </c>
      <c r="C5880" s="597" t="s">
        <v>18426</v>
      </c>
      <c r="D5880" s="597" t="s">
        <v>12763</v>
      </c>
    </row>
    <row r="5881" spans="1:4">
      <c r="A5881" s="597" t="s">
        <v>12565</v>
      </c>
      <c r="B5881" s="597" t="s">
        <v>18421</v>
      </c>
      <c r="C5881" s="597" t="s">
        <v>11794</v>
      </c>
      <c r="D5881" s="597" t="s">
        <v>11796</v>
      </c>
    </row>
    <row r="5882" spans="1:4">
      <c r="A5882" s="597" t="s">
        <v>22080</v>
      </c>
      <c r="B5882" s="597" t="s">
        <v>18421</v>
      </c>
      <c r="C5882" s="597" t="s">
        <v>18436</v>
      </c>
      <c r="D5882" s="597" t="s">
        <v>7708</v>
      </c>
    </row>
    <row r="5883" spans="1:4">
      <c r="A5883" s="597" t="s">
        <v>22081</v>
      </c>
      <c r="B5883" s="597" t="s">
        <v>18421</v>
      </c>
      <c r="C5883" s="597" t="s">
        <v>16294</v>
      </c>
      <c r="D5883" s="597" t="s">
        <v>6387</v>
      </c>
    </row>
    <row r="5884" spans="1:4">
      <c r="A5884" s="597" t="s">
        <v>22082</v>
      </c>
      <c r="B5884" s="597" t="s">
        <v>18421</v>
      </c>
      <c r="C5884" s="597" t="s">
        <v>11794</v>
      </c>
      <c r="D5884" s="597" t="s">
        <v>18434</v>
      </c>
    </row>
    <row r="5885" spans="1:4">
      <c r="A5885" s="597" t="s">
        <v>22083</v>
      </c>
      <c r="B5885" s="597" t="s">
        <v>18421</v>
      </c>
      <c r="C5885" s="597" t="s">
        <v>9767</v>
      </c>
      <c r="D5885" s="597" t="s">
        <v>13297</v>
      </c>
    </row>
    <row r="5886" spans="1:4">
      <c r="A5886" s="597" t="s">
        <v>22084</v>
      </c>
      <c r="B5886" s="597" t="s">
        <v>18421</v>
      </c>
      <c r="C5886" s="597" t="s">
        <v>18330</v>
      </c>
      <c r="D5886" s="597" t="s">
        <v>10414</v>
      </c>
    </row>
    <row r="5887" spans="1:4">
      <c r="A5887" s="597" t="s">
        <v>22085</v>
      </c>
      <c r="B5887" s="597" t="s">
        <v>18421</v>
      </c>
      <c r="C5887" s="597" t="s">
        <v>16294</v>
      </c>
      <c r="D5887" s="597" t="s">
        <v>13132</v>
      </c>
    </row>
    <row r="5888" spans="1:4">
      <c r="A5888" s="597" t="s">
        <v>22086</v>
      </c>
      <c r="B5888" s="597" t="s">
        <v>18421</v>
      </c>
      <c r="C5888" s="597" t="s">
        <v>9767</v>
      </c>
      <c r="D5888" s="597" t="s">
        <v>21201</v>
      </c>
    </row>
    <row r="5889" spans="1:4">
      <c r="A5889" s="597" t="s">
        <v>22087</v>
      </c>
      <c r="B5889" s="597" t="s">
        <v>18421</v>
      </c>
      <c r="C5889" s="597" t="s">
        <v>18436</v>
      </c>
      <c r="D5889" s="597" t="s">
        <v>3956</v>
      </c>
    </row>
    <row r="5890" spans="1:4">
      <c r="A5890" s="597" t="s">
        <v>15527</v>
      </c>
      <c r="B5890" s="597" t="s">
        <v>18421</v>
      </c>
      <c r="C5890" s="597" t="s">
        <v>18436</v>
      </c>
      <c r="D5890" s="597" t="s">
        <v>3956</v>
      </c>
    </row>
    <row r="5891" spans="1:4">
      <c r="A5891" s="597" t="s">
        <v>9909</v>
      </c>
      <c r="B5891" s="597" t="s">
        <v>18421</v>
      </c>
      <c r="C5891" s="597" t="s">
        <v>16294</v>
      </c>
      <c r="D5891" s="597" t="s">
        <v>10414</v>
      </c>
    </row>
    <row r="5892" spans="1:4">
      <c r="A5892" s="597" t="s">
        <v>22088</v>
      </c>
      <c r="B5892" s="597" t="s">
        <v>18421</v>
      </c>
      <c r="C5892" s="597" t="s">
        <v>9767</v>
      </c>
      <c r="D5892" s="597" t="s">
        <v>13297</v>
      </c>
    </row>
    <row r="5893" spans="1:4">
      <c r="A5893" s="597" t="s">
        <v>22089</v>
      </c>
      <c r="B5893" s="597" t="s">
        <v>18421</v>
      </c>
      <c r="C5893" s="597" t="s">
        <v>17013</v>
      </c>
      <c r="D5893" s="597" t="s">
        <v>21312</v>
      </c>
    </row>
    <row r="5894" spans="1:4">
      <c r="A5894" s="597" t="s">
        <v>15143</v>
      </c>
      <c r="B5894" s="597" t="s">
        <v>18421</v>
      </c>
      <c r="C5894" s="597" t="s">
        <v>9767</v>
      </c>
      <c r="D5894" s="597" t="s">
        <v>15267</v>
      </c>
    </row>
    <row r="5895" spans="1:4">
      <c r="A5895" s="597" t="s">
        <v>22090</v>
      </c>
      <c r="B5895" s="597" t="s">
        <v>18421</v>
      </c>
      <c r="C5895" s="597" t="s">
        <v>16294</v>
      </c>
      <c r="D5895" s="597" t="s">
        <v>10414</v>
      </c>
    </row>
    <row r="5896" spans="1:4">
      <c r="A5896" s="597" t="s">
        <v>22091</v>
      </c>
      <c r="B5896" s="597" t="s">
        <v>18421</v>
      </c>
      <c r="C5896" s="597" t="s">
        <v>16294</v>
      </c>
      <c r="D5896" s="597" t="s">
        <v>6382</v>
      </c>
    </row>
    <row r="5897" spans="1:4">
      <c r="A5897" s="597" t="s">
        <v>22092</v>
      </c>
      <c r="B5897" s="597" t="s">
        <v>18421</v>
      </c>
      <c r="C5897" s="597" t="s">
        <v>18330</v>
      </c>
      <c r="D5897" s="597" t="s">
        <v>2104</v>
      </c>
    </row>
    <row r="5898" spans="1:4">
      <c r="A5898" s="597" t="s">
        <v>19409</v>
      </c>
      <c r="B5898" s="597" t="s">
        <v>18421</v>
      </c>
      <c r="C5898" s="597" t="s">
        <v>18426</v>
      </c>
      <c r="D5898" s="597" t="s">
        <v>12763</v>
      </c>
    </row>
    <row r="5899" spans="1:4">
      <c r="A5899" s="597" t="s">
        <v>22093</v>
      </c>
      <c r="B5899" s="597" t="s">
        <v>18421</v>
      </c>
      <c r="C5899" s="597" t="s">
        <v>18436</v>
      </c>
      <c r="D5899" s="597" t="s">
        <v>7703</v>
      </c>
    </row>
    <row r="5900" spans="1:4">
      <c r="A5900" s="597" t="s">
        <v>22094</v>
      </c>
      <c r="B5900" s="597" t="s">
        <v>18421</v>
      </c>
      <c r="C5900" s="597" t="s">
        <v>16294</v>
      </c>
      <c r="D5900" s="597" t="s">
        <v>18433</v>
      </c>
    </row>
    <row r="5901" spans="1:4">
      <c r="A5901" s="597" t="s">
        <v>22095</v>
      </c>
      <c r="B5901" s="597" t="s">
        <v>18421</v>
      </c>
      <c r="C5901" s="597" t="s">
        <v>16294</v>
      </c>
      <c r="D5901" s="597" t="s">
        <v>18433</v>
      </c>
    </row>
    <row r="5902" spans="1:4">
      <c r="A5902" s="597" t="s">
        <v>11520</v>
      </c>
      <c r="B5902" s="597" t="s">
        <v>18421</v>
      </c>
      <c r="C5902" s="597" t="s">
        <v>16294</v>
      </c>
      <c r="D5902" s="597" t="s">
        <v>18433</v>
      </c>
    </row>
    <row r="5903" spans="1:4">
      <c r="A5903" s="597" t="s">
        <v>11708</v>
      </c>
      <c r="B5903" s="597" t="s">
        <v>18421</v>
      </c>
      <c r="C5903" s="597" t="s">
        <v>18436</v>
      </c>
      <c r="D5903" s="597" t="s">
        <v>3956</v>
      </c>
    </row>
    <row r="5904" spans="1:4">
      <c r="A5904" s="597" t="s">
        <v>22096</v>
      </c>
      <c r="B5904" s="597" t="s">
        <v>18421</v>
      </c>
      <c r="C5904" s="597" t="s">
        <v>18426</v>
      </c>
      <c r="D5904" s="597" t="s">
        <v>12763</v>
      </c>
    </row>
    <row r="5905" spans="1:4">
      <c r="A5905" s="597" t="s">
        <v>22097</v>
      </c>
      <c r="B5905" s="597" t="s">
        <v>18421</v>
      </c>
      <c r="C5905" s="597" t="s">
        <v>9767</v>
      </c>
      <c r="D5905" s="597" t="s">
        <v>15267</v>
      </c>
    </row>
    <row r="5906" spans="1:4">
      <c r="A5906" s="597" t="s">
        <v>22098</v>
      </c>
      <c r="B5906" s="597" t="s">
        <v>18421</v>
      </c>
      <c r="C5906" s="597" t="s">
        <v>3994</v>
      </c>
      <c r="D5906" s="597" t="s">
        <v>16342</v>
      </c>
    </row>
    <row r="5907" spans="1:4">
      <c r="A5907" s="597" t="s">
        <v>22099</v>
      </c>
      <c r="B5907" s="597" t="s">
        <v>18421</v>
      </c>
      <c r="C5907" s="597" t="s">
        <v>17013</v>
      </c>
      <c r="D5907" s="597" t="s">
        <v>3212</v>
      </c>
    </row>
    <row r="5908" spans="1:4">
      <c r="A5908" s="597" t="s">
        <v>13745</v>
      </c>
      <c r="B5908" s="597" t="s">
        <v>18421</v>
      </c>
      <c r="C5908" s="597" t="s">
        <v>3994</v>
      </c>
      <c r="D5908" s="597" t="s">
        <v>21806</v>
      </c>
    </row>
    <row r="5909" spans="1:4">
      <c r="A5909" s="597" t="s">
        <v>22100</v>
      </c>
      <c r="B5909" s="597" t="s">
        <v>18421</v>
      </c>
      <c r="C5909" s="597" t="s">
        <v>18436</v>
      </c>
      <c r="D5909" s="597" t="s">
        <v>3956</v>
      </c>
    </row>
    <row r="5910" spans="1:4">
      <c r="A5910" s="597" t="s">
        <v>22101</v>
      </c>
      <c r="B5910" s="597" t="s">
        <v>18421</v>
      </c>
      <c r="C5910" s="597" t="s">
        <v>16294</v>
      </c>
      <c r="D5910" s="597" t="s">
        <v>6382</v>
      </c>
    </row>
    <row r="5911" spans="1:4">
      <c r="A5911" s="597" t="s">
        <v>22102</v>
      </c>
      <c r="B5911" s="597" t="s">
        <v>18421</v>
      </c>
      <c r="C5911" s="597" t="s">
        <v>16294</v>
      </c>
      <c r="D5911" s="597" t="s">
        <v>13132</v>
      </c>
    </row>
    <row r="5912" spans="1:4">
      <c r="A5912" s="597" t="s">
        <v>18441</v>
      </c>
      <c r="B5912" s="597" t="s">
        <v>18421</v>
      </c>
      <c r="C5912" s="597" t="s">
        <v>18436</v>
      </c>
      <c r="D5912" s="597" t="s">
        <v>18490</v>
      </c>
    </row>
    <row r="5913" spans="1:4">
      <c r="A5913" s="597" t="s">
        <v>17784</v>
      </c>
      <c r="B5913" s="597" t="s">
        <v>18421</v>
      </c>
      <c r="C5913" s="597" t="s">
        <v>18436</v>
      </c>
      <c r="D5913" s="597" t="s">
        <v>14531</v>
      </c>
    </row>
    <row r="5914" spans="1:4">
      <c r="A5914" s="597" t="s">
        <v>22103</v>
      </c>
      <c r="B5914" s="597" t="s">
        <v>18421</v>
      </c>
      <c r="C5914" s="597" t="s">
        <v>16294</v>
      </c>
      <c r="D5914" s="597" t="s">
        <v>13132</v>
      </c>
    </row>
    <row r="5915" spans="1:4">
      <c r="A5915" s="597" t="s">
        <v>22105</v>
      </c>
      <c r="B5915" s="597" t="s">
        <v>18421</v>
      </c>
      <c r="C5915" s="597" t="s">
        <v>18330</v>
      </c>
      <c r="D5915" s="597" t="s">
        <v>21285</v>
      </c>
    </row>
    <row r="5916" spans="1:4">
      <c r="A5916" s="597" t="s">
        <v>18578</v>
      </c>
      <c r="B5916" s="597" t="s">
        <v>18421</v>
      </c>
      <c r="C5916" s="597" t="s">
        <v>17013</v>
      </c>
      <c r="D5916" s="597" t="s">
        <v>1450</v>
      </c>
    </row>
    <row r="5917" spans="1:4">
      <c r="A5917" s="597" t="s">
        <v>21818</v>
      </c>
      <c r="B5917" s="597" t="s">
        <v>18421</v>
      </c>
      <c r="C5917" s="597" t="s">
        <v>9767</v>
      </c>
      <c r="D5917" s="597" t="s">
        <v>13297</v>
      </c>
    </row>
    <row r="5918" spans="1:4">
      <c r="A5918" s="597" t="s">
        <v>12499</v>
      </c>
      <c r="B5918" s="597" t="s">
        <v>18421</v>
      </c>
      <c r="C5918" s="597" t="s">
        <v>18426</v>
      </c>
      <c r="D5918" s="597" t="s">
        <v>12763</v>
      </c>
    </row>
    <row r="5919" spans="1:4">
      <c r="A5919" s="597" t="s">
        <v>15767</v>
      </c>
      <c r="B5919" s="597" t="s">
        <v>18421</v>
      </c>
      <c r="C5919" s="597" t="s">
        <v>16294</v>
      </c>
      <c r="D5919" s="597" t="s">
        <v>4498</v>
      </c>
    </row>
    <row r="5920" spans="1:4">
      <c r="A5920" s="597" t="s">
        <v>15694</v>
      </c>
      <c r="B5920" s="597" t="s">
        <v>18421</v>
      </c>
      <c r="C5920" s="597" t="s">
        <v>18330</v>
      </c>
      <c r="D5920" s="597" t="s">
        <v>18450</v>
      </c>
    </row>
    <row r="5921" spans="1:4">
      <c r="A5921" s="597" t="s">
        <v>2131</v>
      </c>
      <c r="B5921" s="597" t="s">
        <v>18421</v>
      </c>
      <c r="C5921" s="597" t="s">
        <v>9767</v>
      </c>
      <c r="D5921" s="597" t="s">
        <v>13297</v>
      </c>
    </row>
    <row r="5922" spans="1:4">
      <c r="A5922" s="597" t="s">
        <v>22106</v>
      </c>
      <c r="B5922" s="597" t="s">
        <v>18421</v>
      </c>
      <c r="C5922" s="597" t="s">
        <v>9767</v>
      </c>
      <c r="D5922" s="597" t="s">
        <v>15267</v>
      </c>
    </row>
    <row r="5923" spans="1:4">
      <c r="A5923" s="597" t="s">
        <v>22107</v>
      </c>
      <c r="B5923" s="597" t="s">
        <v>18421</v>
      </c>
      <c r="C5923" s="597" t="s">
        <v>16294</v>
      </c>
      <c r="D5923" s="597" t="s">
        <v>18457</v>
      </c>
    </row>
    <row r="5924" spans="1:4">
      <c r="A5924" s="597" t="s">
        <v>22108</v>
      </c>
      <c r="B5924" s="597" t="s">
        <v>18421</v>
      </c>
      <c r="C5924" s="597" t="s">
        <v>18423</v>
      </c>
      <c r="D5924" s="597" t="s">
        <v>18424</v>
      </c>
    </row>
    <row r="5925" spans="1:4">
      <c r="A5925" s="597" t="s">
        <v>11894</v>
      </c>
      <c r="B5925" s="597" t="s">
        <v>18421</v>
      </c>
      <c r="C5925" s="597" t="s">
        <v>18436</v>
      </c>
      <c r="D5925" s="597" t="s">
        <v>3956</v>
      </c>
    </row>
    <row r="5926" spans="1:4">
      <c r="A5926" s="597" t="s">
        <v>15424</v>
      </c>
      <c r="B5926" s="597" t="s">
        <v>18421</v>
      </c>
      <c r="C5926" s="597" t="s">
        <v>18436</v>
      </c>
      <c r="D5926" s="597" t="s">
        <v>3956</v>
      </c>
    </row>
    <row r="5927" spans="1:4">
      <c r="A5927" s="597" t="s">
        <v>647</v>
      </c>
      <c r="B5927" s="597" t="s">
        <v>18421</v>
      </c>
      <c r="C5927" s="597" t="s">
        <v>3994</v>
      </c>
      <c r="D5927" s="597" t="s">
        <v>16342</v>
      </c>
    </row>
    <row r="5928" spans="1:4">
      <c r="A5928" s="597" t="s">
        <v>21893</v>
      </c>
      <c r="B5928" s="597" t="s">
        <v>18421</v>
      </c>
      <c r="C5928" s="597" t="s">
        <v>18426</v>
      </c>
      <c r="D5928" s="597" t="s">
        <v>12763</v>
      </c>
    </row>
    <row r="5929" spans="1:4">
      <c r="A5929" s="597" t="s">
        <v>5313</v>
      </c>
      <c r="B5929" s="597" t="s">
        <v>18421</v>
      </c>
      <c r="C5929" s="597" t="s">
        <v>3994</v>
      </c>
      <c r="D5929" s="597" t="s">
        <v>19852</v>
      </c>
    </row>
    <row r="5930" spans="1:4">
      <c r="A5930" s="597" t="s">
        <v>899</v>
      </c>
      <c r="B5930" s="597" t="s">
        <v>18421</v>
      </c>
      <c r="C5930" s="597" t="s">
        <v>3994</v>
      </c>
      <c r="D5930" s="597" t="s">
        <v>10414</v>
      </c>
    </row>
    <row r="5931" spans="1:4">
      <c r="A5931" s="597" t="s">
        <v>22109</v>
      </c>
      <c r="B5931" s="597" t="s">
        <v>18421</v>
      </c>
      <c r="C5931" s="597" t="s">
        <v>16294</v>
      </c>
      <c r="D5931" s="597" t="s">
        <v>4498</v>
      </c>
    </row>
    <row r="5932" spans="1:4">
      <c r="A5932" s="597" t="s">
        <v>18694</v>
      </c>
      <c r="B5932" s="597" t="s">
        <v>18421</v>
      </c>
      <c r="C5932" s="597" t="s">
        <v>9767</v>
      </c>
      <c r="D5932" s="597" t="s">
        <v>21201</v>
      </c>
    </row>
    <row r="5933" spans="1:4">
      <c r="A5933" s="597" t="s">
        <v>8369</v>
      </c>
      <c r="B5933" s="597" t="s">
        <v>18421</v>
      </c>
      <c r="C5933" s="597" t="s">
        <v>16294</v>
      </c>
      <c r="D5933" s="597" t="s">
        <v>13132</v>
      </c>
    </row>
    <row r="5934" spans="1:4">
      <c r="A5934" s="597" t="s">
        <v>22110</v>
      </c>
      <c r="B5934" s="597" t="s">
        <v>18421</v>
      </c>
      <c r="C5934" s="597" t="s">
        <v>18436</v>
      </c>
      <c r="D5934" s="597" t="s">
        <v>3956</v>
      </c>
    </row>
    <row r="5935" spans="1:4">
      <c r="A5935" s="597" t="s">
        <v>18710</v>
      </c>
      <c r="B5935" s="597" t="s">
        <v>18421</v>
      </c>
      <c r="C5935" s="597" t="s">
        <v>16294</v>
      </c>
      <c r="D5935" s="597" t="s">
        <v>13132</v>
      </c>
    </row>
    <row r="5936" spans="1:4">
      <c r="A5936" s="597" t="s">
        <v>3999</v>
      </c>
      <c r="B5936" s="597" t="s">
        <v>18421</v>
      </c>
      <c r="C5936" s="597" t="s">
        <v>18423</v>
      </c>
      <c r="D5936" s="597" t="s">
        <v>18136</v>
      </c>
    </row>
    <row r="5937" spans="1:4">
      <c r="A5937" s="597" t="s">
        <v>22111</v>
      </c>
      <c r="B5937" s="597" t="s">
        <v>18421</v>
      </c>
      <c r="C5937" s="597" t="s">
        <v>3994</v>
      </c>
      <c r="D5937" s="597" t="s">
        <v>16342</v>
      </c>
    </row>
    <row r="5938" spans="1:4">
      <c r="A5938" s="597" t="s">
        <v>22112</v>
      </c>
      <c r="B5938" s="597" t="s">
        <v>18421</v>
      </c>
      <c r="C5938" s="597" t="s">
        <v>16294</v>
      </c>
      <c r="D5938" s="597" t="s">
        <v>13132</v>
      </c>
    </row>
    <row r="5939" spans="1:4">
      <c r="A5939" s="597" t="s">
        <v>12921</v>
      </c>
      <c r="B5939" s="597" t="s">
        <v>18421</v>
      </c>
      <c r="C5939" s="597" t="s">
        <v>3994</v>
      </c>
      <c r="D5939" s="597" t="s">
        <v>16342</v>
      </c>
    </row>
    <row r="5940" spans="1:4">
      <c r="A5940" s="597" t="s">
        <v>22113</v>
      </c>
      <c r="B5940" s="597" t="s">
        <v>18421</v>
      </c>
      <c r="C5940" s="597" t="s">
        <v>9767</v>
      </c>
      <c r="D5940" s="597" t="s">
        <v>10414</v>
      </c>
    </row>
    <row r="5941" spans="1:4">
      <c r="A5941" s="597" t="s">
        <v>10753</v>
      </c>
      <c r="B5941" s="597" t="s">
        <v>18421</v>
      </c>
      <c r="C5941" s="597" t="s">
        <v>16294</v>
      </c>
      <c r="D5941" s="597" t="s">
        <v>4498</v>
      </c>
    </row>
    <row r="5942" spans="1:4">
      <c r="A5942" s="597" t="s">
        <v>22114</v>
      </c>
      <c r="B5942" s="597" t="s">
        <v>18421</v>
      </c>
      <c r="C5942" s="597" t="s">
        <v>16294</v>
      </c>
      <c r="D5942" s="597" t="s">
        <v>4498</v>
      </c>
    </row>
    <row r="5943" spans="1:4">
      <c r="A5943" s="597" t="s">
        <v>22115</v>
      </c>
      <c r="B5943" s="597" t="s">
        <v>18421</v>
      </c>
      <c r="C5943" s="597" t="s">
        <v>18436</v>
      </c>
      <c r="D5943" s="597" t="s">
        <v>18725</v>
      </c>
    </row>
    <row r="5944" spans="1:4">
      <c r="A5944" s="597" t="s">
        <v>12699</v>
      </c>
      <c r="B5944" s="597" t="s">
        <v>18421</v>
      </c>
      <c r="C5944" s="597" t="s">
        <v>9767</v>
      </c>
      <c r="D5944" s="597" t="s">
        <v>10414</v>
      </c>
    </row>
    <row r="5945" spans="1:4">
      <c r="A5945" s="597" t="s">
        <v>9371</v>
      </c>
      <c r="B5945" s="597" t="s">
        <v>18421</v>
      </c>
      <c r="C5945" s="597" t="s">
        <v>18423</v>
      </c>
      <c r="D5945" s="597" t="s">
        <v>18424</v>
      </c>
    </row>
    <row r="5946" spans="1:4">
      <c r="A5946" s="597" t="s">
        <v>14724</v>
      </c>
      <c r="B5946" s="597" t="s">
        <v>18421</v>
      </c>
      <c r="C5946" s="597" t="s">
        <v>9767</v>
      </c>
      <c r="D5946" s="597" t="s">
        <v>12866</v>
      </c>
    </row>
    <row r="5947" spans="1:4">
      <c r="A5947" s="597" t="s">
        <v>22116</v>
      </c>
      <c r="B5947" s="597" t="s">
        <v>18421</v>
      </c>
      <c r="C5947" s="597" t="s">
        <v>18436</v>
      </c>
      <c r="D5947" s="597" t="s">
        <v>3956</v>
      </c>
    </row>
    <row r="5948" spans="1:4">
      <c r="A5948" s="597" t="s">
        <v>20174</v>
      </c>
      <c r="B5948" s="597" t="s">
        <v>18421</v>
      </c>
      <c r="C5948" s="597" t="s">
        <v>17013</v>
      </c>
      <c r="D5948" s="597" t="s">
        <v>1450</v>
      </c>
    </row>
    <row r="5949" spans="1:4">
      <c r="A5949" s="597" t="s">
        <v>22117</v>
      </c>
      <c r="B5949" s="597" t="s">
        <v>18421</v>
      </c>
      <c r="C5949" s="597" t="s">
        <v>3994</v>
      </c>
      <c r="D5949" s="597" t="s">
        <v>21806</v>
      </c>
    </row>
    <row r="5950" spans="1:4">
      <c r="A5950" s="597" t="s">
        <v>22118</v>
      </c>
      <c r="B5950" s="597" t="s">
        <v>18421</v>
      </c>
      <c r="C5950" s="597" t="s">
        <v>18330</v>
      </c>
      <c r="D5950" s="597" t="s">
        <v>10414</v>
      </c>
    </row>
    <row r="5951" spans="1:4">
      <c r="A5951" s="597" t="s">
        <v>22119</v>
      </c>
      <c r="B5951" s="597" t="s">
        <v>18421</v>
      </c>
      <c r="C5951" s="597" t="s">
        <v>9767</v>
      </c>
      <c r="D5951" s="597" t="s">
        <v>21201</v>
      </c>
    </row>
    <row r="5952" spans="1:4">
      <c r="A5952" s="597" t="s">
        <v>15605</v>
      </c>
      <c r="B5952" s="597" t="s">
        <v>18421</v>
      </c>
      <c r="C5952" s="597" t="s">
        <v>3994</v>
      </c>
      <c r="D5952" s="597" t="s">
        <v>16342</v>
      </c>
    </row>
    <row r="5953" spans="1:4">
      <c r="A5953" s="597" t="s">
        <v>16344</v>
      </c>
      <c r="B5953" s="597" t="s">
        <v>18421</v>
      </c>
      <c r="C5953" s="597" t="s">
        <v>16294</v>
      </c>
      <c r="D5953" s="597" t="s">
        <v>4498</v>
      </c>
    </row>
    <row r="5954" spans="1:4">
      <c r="A5954" s="597" t="s">
        <v>22120</v>
      </c>
      <c r="B5954" s="597" t="s">
        <v>18421</v>
      </c>
      <c r="C5954" s="597" t="s">
        <v>18330</v>
      </c>
      <c r="D5954" s="597" t="s">
        <v>18450</v>
      </c>
    </row>
    <row r="5955" spans="1:4">
      <c r="A5955" s="597" t="s">
        <v>22121</v>
      </c>
      <c r="B5955" s="597" t="s">
        <v>18421</v>
      </c>
      <c r="C5955" s="597" t="s">
        <v>18436</v>
      </c>
      <c r="D5955" s="597" t="s">
        <v>14531</v>
      </c>
    </row>
    <row r="5956" spans="1:4">
      <c r="A5956" s="597" t="s">
        <v>15836</v>
      </c>
      <c r="B5956" s="597" t="s">
        <v>18421</v>
      </c>
      <c r="C5956" s="597" t="s">
        <v>18436</v>
      </c>
      <c r="D5956" s="597" t="s">
        <v>3956</v>
      </c>
    </row>
    <row r="5957" spans="1:4">
      <c r="A5957" s="597" t="s">
        <v>22122</v>
      </c>
      <c r="B5957" s="597" t="s">
        <v>18421</v>
      </c>
      <c r="C5957" s="597" t="s">
        <v>18436</v>
      </c>
      <c r="D5957" s="597" t="s">
        <v>7703</v>
      </c>
    </row>
    <row r="5958" spans="1:4">
      <c r="A5958" s="597" t="s">
        <v>22123</v>
      </c>
      <c r="B5958" s="597" t="s">
        <v>18421</v>
      </c>
      <c r="C5958" s="597" t="s">
        <v>9767</v>
      </c>
      <c r="D5958" s="597" t="s">
        <v>18439</v>
      </c>
    </row>
    <row r="5959" spans="1:4">
      <c r="A5959" s="597" t="s">
        <v>22124</v>
      </c>
      <c r="B5959" s="597" t="s">
        <v>18421</v>
      </c>
      <c r="C5959" s="597" t="s">
        <v>9767</v>
      </c>
      <c r="D5959" s="597" t="s">
        <v>13297</v>
      </c>
    </row>
    <row r="5960" spans="1:4">
      <c r="A5960" s="597" t="s">
        <v>10849</v>
      </c>
      <c r="B5960" s="597" t="s">
        <v>18421</v>
      </c>
      <c r="C5960" s="597" t="s">
        <v>18436</v>
      </c>
      <c r="D5960" s="597" t="s">
        <v>14531</v>
      </c>
    </row>
    <row r="5961" spans="1:4">
      <c r="A5961" s="597" t="s">
        <v>20403</v>
      </c>
      <c r="B5961" s="597" t="s">
        <v>18421</v>
      </c>
      <c r="C5961" s="597" t="s">
        <v>18436</v>
      </c>
      <c r="D5961" s="597" t="s">
        <v>14531</v>
      </c>
    </row>
    <row r="5962" spans="1:4">
      <c r="A5962" s="597" t="s">
        <v>22125</v>
      </c>
      <c r="B5962" s="597" t="s">
        <v>18421</v>
      </c>
      <c r="C5962" s="597" t="s">
        <v>16294</v>
      </c>
      <c r="D5962" s="597" t="s">
        <v>4498</v>
      </c>
    </row>
    <row r="5963" spans="1:4">
      <c r="A5963" s="597" t="s">
        <v>14975</v>
      </c>
      <c r="B5963" s="597" t="s">
        <v>18421</v>
      </c>
      <c r="C5963" s="597" t="s">
        <v>18436</v>
      </c>
      <c r="D5963" s="597" t="s">
        <v>18725</v>
      </c>
    </row>
    <row r="5964" spans="1:4">
      <c r="A5964" s="597" t="s">
        <v>22126</v>
      </c>
      <c r="B5964" s="597" t="s">
        <v>18421</v>
      </c>
      <c r="C5964" s="597" t="s">
        <v>8086</v>
      </c>
      <c r="D5964" s="597" t="s">
        <v>18516</v>
      </c>
    </row>
    <row r="5965" spans="1:4">
      <c r="A5965" s="597" t="s">
        <v>22127</v>
      </c>
      <c r="B5965" s="597" t="s">
        <v>18421</v>
      </c>
      <c r="C5965" s="597" t="s">
        <v>8086</v>
      </c>
      <c r="D5965" s="597" t="s">
        <v>18535</v>
      </c>
    </row>
    <row r="5966" spans="1:4">
      <c r="A5966" s="597" t="s">
        <v>22128</v>
      </c>
      <c r="B5966" s="597" t="s">
        <v>18421</v>
      </c>
      <c r="C5966" s="597" t="s">
        <v>18436</v>
      </c>
      <c r="D5966" s="597" t="s">
        <v>3956</v>
      </c>
    </row>
    <row r="5967" spans="1:4">
      <c r="A5967" s="597" t="s">
        <v>8146</v>
      </c>
      <c r="B5967" s="597" t="s">
        <v>18421</v>
      </c>
      <c r="C5967" s="597" t="s">
        <v>18330</v>
      </c>
      <c r="D5967" s="597" t="s">
        <v>21285</v>
      </c>
    </row>
    <row r="5968" spans="1:4">
      <c r="A5968" s="597" t="s">
        <v>22129</v>
      </c>
      <c r="B5968" s="597" t="s">
        <v>18421</v>
      </c>
      <c r="C5968" s="597" t="s">
        <v>16294</v>
      </c>
      <c r="D5968" s="597" t="s">
        <v>13132</v>
      </c>
    </row>
    <row r="5969" spans="1:4">
      <c r="A5969" s="597" t="s">
        <v>22130</v>
      </c>
      <c r="B5969" s="597" t="s">
        <v>18421</v>
      </c>
      <c r="C5969" s="597" t="s">
        <v>18426</v>
      </c>
      <c r="D5969" s="597" t="s">
        <v>12763</v>
      </c>
    </row>
    <row r="5970" spans="1:4">
      <c r="A5970" s="597" t="s">
        <v>18829</v>
      </c>
      <c r="B5970" s="597" t="s">
        <v>18421</v>
      </c>
      <c r="C5970" s="597" t="s">
        <v>16294</v>
      </c>
      <c r="D5970" s="597" t="s">
        <v>18433</v>
      </c>
    </row>
    <row r="5971" spans="1:4">
      <c r="A5971" s="597" t="s">
        <v>22131</v>
      </c>
      <c r="B5971" s="597" t="s">
        <v>18421</v>
      </c>
      <c r="C5971" s="597" t="s">
        <v>18436</v>
      </c>
      <c r="D5971" s="597" t="s">
        <v>3956</v>
      </c>
    </row>
    <row r="5972" spans="1:4">
      <c r="A5972" s="597" t="s">
        <v>22132</v>
      </c>
      <c r="B5972" s="597" t="s">
        <v>18421</v>
      </c>
      <c r="C5972" s="597" t="s">
        <v>18436</v>
      </c>
      <c r="D5972" s="597" t="s">
        <v>18462</v>
      </c>
    </row>
    <row r="5973" spans="1:4">
      <c r="A5973" s="597" t="s">
        <v>22133</v>
      </c>
      <c r="B5973" s="597" t="s">
        <v>18421</v>
      </c>
      <c r="C5973" s="597" t="s">
        <v>18330</v>
      </c>
      <c r="D5973" s="597" t="s">
        <v>17557</v>
      </c>
    </row>
    <row r="5974" spans="1:4">
      <c r="A5974" s="597" t="s">
        <v>431</v>
      </c>
      <c r="B5974" s="597" t="s">
        <v>18421</v>
      </c>
      <c r="C5974" s="597" t="s">
        <v>18426</v>
      </c>
      <c r="D5974" s="597" t="s">
        <v>12763</v>
      </c>
    </row>
    <row r="5975" spans="1:4">
      <c r="A5975" s="597" t="s">
        <v>13599</v>
      </c>
      <c r="B5975" s="597" t="s">
        <v>18421</v>
      </c>
      <c r="C5975" s="597" t="s">
        <v>8086</v>
      </c>
      <c r="D5975" s="597" t="s">
        <v>18535</v>
      </c>
    </row>
    <row r="5976" spans="1:4">
      <c r="A5976" s="597" t="s">
        <v>22134</v>
      </c>
      <c r="B5976" s="597" t="s">
        <v>18421</v>
      </c>
      <c r="C5976" s="597" t="s">
        <v>3994</v>
      </c>
      <c r="D5976" s="597" t="s">
        <v>16342</v>
      </c>
    </row>
    <row r="5977" spans="1:4">
      <c r="A5977" s="597" t="s">
        <v>13593</v>
      </c>
      <c r="B5977" s="597" t="s">
        <v>18421</v>
      </c>
      <c r="C5977" s="597" t="s">
        <v>18426</v>
      </c>
      <c r="D5977" s="597" t="s">
        <v>12763</v>
      </c>
    </row>
    <row r="5978" spans="1:4">
      <c r="A5978" s="597" t="s">
        <v>5638</v>
      </c>
      <c r="B5978" s="597" t="s">
        <v>18421</v>
      </c>
      <c r="C5978" s="597" t="s">
        <v>16294</v>
      </c>
      <c r="D5978" s="597" t="s">
        <v>6382</v>
      </c>
    </row>
    <row r="5979" spans="1:4">
      <c r="A5979" s="597" t="s">
        <v>8548</v>
      </c>
      <c r="B5979" s="597" t="s">
        <v>18421</v>
      </c>
      <c r="C5979" s="597" t="s">
        <v>9767</v>
      </c>
      <c r="D5979" s="597" t="s">
        <v>15267</v>
      </c>
    </row>
    <row r="5980" spans="1:4">
      <c r="A5980" s="597" t="s">
        <v>22135</v>
      </c>
      <c r="B5980" s="597" t="s">
        <v>18421</v>
      </c>
      <c r="C5980" s="597" t="s">
        <v>18423</v>
      </c>
      <c r="D5980" s="597" t="s">
        <v>18136</v>
      </c>
    </row>
    <row r="5981" spans="1:4">
      <c r="A5981" s="597" t="s">
        <v>3430</v>
      </c>
      <c r="B5981" s="597" t="s">
        <v>18421</v>
      </c>
      <c r="C5981" s="597" t="s">
        <v>3994</v>
      </c>
      <c r="D5981" s="597" t="s">
        <v>16342</v>
      </c>
    </row>
    <row r="5982" spans="1:4">
      <c r="A5982" s="597" t="s">
        <v>22136</v>
      </c>
      <c r="B5982" s="597" t="s">
        <v>18421</v>
      </c>
      <c r="C5982" s="597" t="s">
        <v>9767</v>
      </c>
      <c r="D5982" s="597" t="s">
        <v>13297</v>
      </c>
    </row>
    <row r="5983" spans="1:4">
      <c r="A5983" s="597" t="s">
        <v>3488</v>
      </c>
      <c r="B5983" s="597" t="s">
        <v>18421</v>
      </c>
      <c r="C5983" s="597" t="s">
        <v>18426</v>
      </c>
      <c r="D5983" s="597" t="s">
        <v>12763</v>
      </c>
    </row>
    <row r="5984" spans="1:4">
      <c r="A5984" s="597" t="s">
        <v>22137</v>
      </c>
      <c r="B5984" s="597" t="s">
        <v>18421</v>
      </c>
      <c r="C5984" s="597" t="s">
        <v>11794</v>
      </c>
      <c r="D5984" s="597" t="s">
        <v>17046</v>
      </c>
    </row>
    <row r="5985" spans="1:4">
      <c r="A5985" s="597" t="s">
        <v>22138</v>
      </c>
      <c r="B5985" s="597" t="s">
        <v>18421</v>
      </c>
      <c r="C5985" s="597" t="s">
        <v>16294</v>
      </c>
      <c r="D5985" s="597" t="s">
        <v>4498</v>
      </c>
    </row>
    <row r="5986" spans="1:4">
      <c r="A5986" s="597" t="s">
        <v>22139</v>
      </c>
      <c r="B5986" s="597" t="s">
        <v>18421</v>
      </c>
      <c r="C5986" s="597" t="s">
        <v>3994</v>
      </c>
      <c r="D5986" s="597" t="s">
        <v>16342</v>
      </c>
    </row>
    <row r="5987" spans="1:4">
      <c r="A5987" s="597" t="s">
        <v>8148</v>
      </c>
      <c r="B5987" s="597" t="s">
        <v>18421</v>
      </c>
      <c r="C5987" s="597" t="s">
        <v>16294</v>
      </c>
      <c r="D5987" s="597" t="s">
        <v>10414</v>
      </c>
    </row>
    <row r="5988" spans="1:4">
      <c r="A5988" s="597" t="s">
        <v>22140</v>
      </c>
      <c r="B5988" s="597" t="s">
        <v>18421</v>
      </c>
      <c r="C5988" s="597" t="s">
        <v>3994</v>
      </c>
      <c r="D5988" s="597" t="s">
        <v>16342</v>
      </c>
    </row>
    <row r="5989" spans="1:4">
      <c r="A5989" s="597" t="s">
        <v>22141</v>
      </c>
      <c r="B5989" s="597" t="s">
        <v>18421</v>
      </c>
      <c r="C5989" s="597" t="s">
        <v>12016</v>
      </c>
      <c r="D5989" s="597" t="s">
        <v>16776</v>
      </c>
    </row>
    <row r="5990" spans="1:4">
      <c r="A5990" s="597" t="s">
        <v>22142</v>
      </c>
      <c r="B5990" s="597" t="s">
        <v>18421</v>
      </c>
      <c r="C5990" s="597" t="s">
        <v>16294</v>
      </c>
      <c r="D5990" s="597" t="s">
        <v>13132</v>
      </c>
    </row>
    <row r="5991" spans="1:4">
      <c r="A5991" s="597" t="s">
        <v>22143</v>
      </c>
      <c r="B5991" s="597" t="s">
        <v>18421</v>
      </c>
      <c r="C5991" s="597" t="s">
        <v>3994</v>
      </c>
      <c r="D5991" s="597" t="s">
        <v>16342</v>
      </c>
    </row>
    <row r="5992" spans="1:4">
      <c r="A5992" s="597" t="s">
        <v>19107</v>
      </c>
      <c r="B5992" s="597" t="s">
        <v>18421</v>
      </c>
      <c r="C5992" s="597" t="s">
        <v>9767</v>
      </c>
      <c r="D5992" s="597" t="s">
        <v>13297</v>
      </c>
    </row>
    <row r="5993" spans="1:4">
      <c r="A5993" s="597" t="s">
        <v>17903</v>
      </c>
      <c r="B5993" s="597" t="s">
        <v>18421</v>
      </c>
      <c r="C5993" s="597" t="s">
        <v>18426</v>
      </c>
      <c r="D5993" s="597" t="s">
        <v>12763</v>
      </c>
    </row>
    <row r="5994" spans="1:4">
      <c r="A5994" s="597" t="s">
        <v>5643</v>
      </c>
      <c r="B5994" s="597" t="s">
        <v>18421</v>
      </c>
      <c r="C5994" s="597" t="s">
        <v>9767</v>
      </c>
      <c r="D5994" s="597" t="s">
        <v>13297</v>
      </c>
    </row>
    <row r="5995" spans="1:4">
      <c r="A5995" s="597" t="s">
        <v>22144</v>
      </c>
      <c r="B5995" s="597" t="s">
        <v>18421</v>
      </c>
      <c r="C5995" s="597" t="s">
        <v>9767</v>
      </c>
      <c r="D5995" s="597" t="s">
        <v>21201</v>
      </c>
    </row>
    <row r="5996" spans="1:4">
      <c r="A5996" s="597" t="s">
        <v>1398</v>
      </c>
      <c r="B5996" s="597" t="s">
        <v>18421</v>
      </c>
      <c r="C5996" s="597" t="s">
        <v>18426</v>
      </c>
      <c r="D5996" s="597" t="s">
        <v>12763</v>
      </c>
    </row>
    <row r="5997" spans="1:4">
      <c r="A5997" s="597" t="s">
        <v>22145</v>
      </c>
      <c r="B5997" s="597" t="s">
        <v>18421</v>
      </c>
      <c r="C5997" s="597" t="s">
        <v>3994</v>
      </c>
      <c r="D5997" s="597" t="s">
        <v>21806</v>
      </c>
    </row>
    <row r="5998" spans="1:4">
      <c r="A5998" s="597" t="s">
        <v>19515</v>
      </c>
      <c r="B5998" s="597" t="s">
        <v>18421</v>
      </c>
      <c r="C5998" s="597" t="s">
        <v>3994</v>
      </c>
      <c r="D5998" s="597" t="s">
        <v>16342</v>
      </c>
    </row>
    <row r="5999" spans="1:4">
      <c r="A5999" s="597" t="s">
        <v>22146</v>
      </c>
      <c r="B5999" s="597" t="s">
        <v>18421</v>
      </c>
      <c r="C5999" s="597" t="s">
        <v>16294</v>
      </c>
      <c r="D5999" s="597" t="s">
        <v>4498</v>
      </c>
    </row>
    <row r="6000" spans="1:4">
      <c r="A6000" s="597" t="s">
        <v>22147</v>
      </c>
      <c r="B6000" s="597" t="s">
        <v>18421</v>
      </c>
      <c r="C6000" s="597" t="s">
        <v>17013</v>
      </c>
      <c r="D6000" s="597" t="s">
        <v>21312</v>
      </c>
    </row>
    <row r="6001" spans="1:4">
      <c r="A6001" s="597" t="s">
        <v>6908</v>
      </c>
      <c r="B6001" s="597" t="s">
        <v>18421</v>
      </c>
      <c r="C6001" s="597" t="s">
        <v>9767</v>
      </c>
      <c r="D6001" s="597" t="s">
        <v>18471</v>
      </c>
    </row>
    <row r="6002" spans="1:4">
      <c r="A6002" s="597" t="s">
        <v>22148</v>
      </c>
      <c r="B6002" s="597" t="s">
        <v>18421</v>
      </c>
      <c r="C6002" s="597" t="s">
        <v>18426</v>
      </c>
      <c r="D6002" s="597" t="s">
        <v>16434</v>
      </c>
    </row>
    <row r="6003" spans="1:4">
      <c r="A6003" s="597" t="s">
        <v>10788</v>
      </c>
      <c r="B6003" s="597" t="s">
        <v>18421</v>
      </c>
      <c r="C6003" s="597" t="s">
        <v>16294</v>
      </c>
      <c r="D6003" s="597" t="s">
        <v>10414</v>
      </c>
    </row>
    <row r="6004" spans="1:4">
      <c r="A6004" s="597" t="s">
        <v>21733</v>
      </c>
      <c r="B6004" s="597" t="s">
        <v>18421</v>
      </c>
      <c r="C6004" s="597" t="s">
        <v>18436</v>
      </c>
      <c r="D6004" s="597" t="s">
        <v>13072</v>
      </c>
    </row>
    <row r="6005" spans="1:4">
      <c r="A6005" s="597" t="s">
        <v>22149</v>
      </c>
      <c r="B6005" s="597" t="s">
        <v>18421</v>
      </c>
      <c r="C6005" s="597" t="s">
        <v>16294</v>
      </c>
      <c r="D6005" s="597" t="s">
        <v>4498</v>
      </c>
    </row>
    <row r="6006" spans="1:4">
      <c r="A6006" s="597" t="s">
        <v>22150</v>
      </c>
      <c r="B6006" s="597" t="s">
        <v>18421</v>
      </c>
      <c r="C6006" s="597" t="s">
        <v>9767</v>
      </c>
      <c r="D6006" s="597" t="s">
        <v>10414</v>
      </c>
    </row>
    <row r="6007" spans="1:4">
      <c r="A6007" s="597" t="s">
        <v>10657</v>
      </c>
      <c r="B6007" s="597" t="s">
        <v>18421</v>
      </c>
      <c r="C6007" s="597" t="s">
        <v>18436</v>
      </c>
      <c r="D6007" s="597" t="s">
        <v>14531</v>
      </c>
    </row>
    <row r="6008" spans="1:4">
      <c r="A6008" s="597" t="s">
        <v>3096</v>
      </c>
      <c r="B6008" s="597" t="s">
        <v>18421</v>
      </c>
      <c r="C6008" s="597" t="s">
        <v>18436</v>
      </c>
      <c r="D6008" s="597" t="s">
        <v>3956</v>
      </c>
    </row>
    <row r="6009" spans="1:4">
      <c r="A6009" s="597" t="s">
        <v>18574</v>
      </c>
      <c r="B6009" s="597" t="s">
        <v>18421</v>
      </c>
      <c r="C6009" s="597" t="s">
        <v>9767</v>
      </c>
      <c r="D6009" s="597" t="s">
        <v>18439</v>
      </c>
    </row>
    <row r="6010" spans="1:4">
      <c r="A6010" s="597" t="s">
        <v>22151</v>
      </c>
      <c r="B6010" s="597" t="s">
        <v>18421</v>
      </c>
      <c r="C6010" s="597" t="s">
        <v>16294</v>
      </c>
      <c r="D6010" s="597" t="s">
        <v>18457</v>
      </c>
    </row>
    <row r="6011" spans="1:4">
      <c r="A6011" s="597" t="s">
        <v>11470</v>
      </c>
      <c r="B6011" s="597" t="s">
        <v>18421</v>
      </c>
      <c r="C6011" s="597" t="s">
        <v>18436</v>
      </c>
      <c r="D6011" s="597" t="s">
        <v>3956</v>
      </c>
    </row>
    <row r="6012" spans="1:4">
      <c r="A6012" s="597" t="s">
        <v>22152</v>
      </c>
      <c r="B6012" s="597" t="s">
        <v>18421</v>
      </c>
      <c r="C6012" s="597" t="s">
        <v>18436</v>
      </c>
      <c r="D6012" s="597" t="s">
        <v>3956</v>
      </c>
    </row>
    <row r="6013" spans="1:4">
      <c r="A6013" s="597" t="s">
        <v>22153</v>
      </c>
      <c r="B6013" s="597" t="s">
        <v>18421</v>
      </c>
      <c r="C6013" s="597" t="s">
        <v>9767</v>
      </c>
      <c r="D6013" s="597" t="s">
        <v>10414</v>
      </c>
    </row>
    <row r="6014" spans="1:4">
      <c r="A6014" s="597" t="s">
        <v>22154</v>
      </c>
      <c r="B6014" s="597" t="s">
        <v>18421</v>
      </c>
      <c r="C6014" s="597" t="s">
        <v>16294</v>
      </c>
      <c r="D6014" s="597" t="s">
        <v>18457</v>
      </c>
    </row>
    <row r="6015" spans="1:4">
      <c r="A6015" s="597" t="s">
        <v>22155</v>
      </c>
      <c r="B6015" s="597" t="s">
        <v>18421</v>
      </c>
      <c r="C6015" s="597" t="s">
        <v>16294</v>
      </c>
      <c r="D6015" s="597" t="s">
        <v>18457</v>
      </c>
    </row>
    <row r="6016" spans="1:4">
      <c r="A6016" s="597" t="s">
        <v>2371</v>
      </c>
      <c r="B6016" s="597" t="s">
        <v>18421</v>
      </c>
      <c r="C6016" s="597" t="s">
        <v>16294</v>
      </c>
      <c r="D6016" s="597" t="s">
        <v>18457</v>
      </c>
    </row>
    <row r="6017" spans="1:4">
      <c r="A6017" s="597" t="s">
        <v>17030</v>
      </c>
      <c r="B6017" s="597" t="s">
        <v>18421</v>
      </c>
      <c r="C6017" s="597" t="s">
        <v>18426</v>
      </c>
      <c r="D6017" s="597" t="s">
        <v>10414</v>
      </c>
    </row>
    <row r="6018" spans="1:4">
      <c r="A6018" s="597" t="s">
        <v>22156</v>
      </c>
      <c r="B6018" s="597" t="s">
        <v>18421</v>
      </c>
      <c r="C6018" s="597" t="s">
        <v>16294</v>
      </c>
      <c r="D6018" s="597" t="s">
        <v>18457</v>
      </c>
    </row>
    <row r="6019" spans="1:4">
      <c r="A6019" s="597" t="s">
        <v>22157</v>
      </c>
      <c r="B6019" s="597" t="s">
        <v>18421</v>
      </c>
      <c r="C6019" s="597" t="s">
        <v>3994</v>
      </c>
      <c r="D6019" s="597" t="s">
        <v>16342</v>
      </c>
    </row>
    <row r="6020" spans="1:4">
      <c r="A6020" s="597" t="s">
        <v>6050</v>
      </c>
      <c r="B6020" s="597" t="s">
        <v>18421</v>
      </c>
      <c r="C6020" s="597" t="s">
        <v>18436</v>
      </c>
      <c r="D6020" s="597" t="s">
        <v>3956</v>
      </c>
    </row>
    <row r="6021" spans="1:4">
      <c r="A6021" s="597" t="s">
        <v>6348</v>
      </c>
      <c r="B6021" s="597" t="s">
        <v>18421</v>
      </c>
      <c r="C6021" s="597" t="s">
        <v>9767</v>
      </c>
      <c r="D6021" s="597" t="s">
        <v>13297</v>
      </c>
    </row>
    <row r="6022" spans="1:4">
      <c r="A6022" s="597" t="s">
        <v>22158</v>
      </c>
      <c r="B6022" s="597" t="s">
        <v>18421</v>
      </c>
      <c r="C6022" s="597" t="s">
        <v>16294</v>
      </c>
      <c r="D6022" s="597" t="s">
        <v>18457</v>
      </c>
    </row>
    <row r="6023" spans="1:4">
      <c r="A6023" s="597" t="s">
        <v>22159</v>
      </c>
      <c r="B6023" s="597" t="s">
        <v>18421</v>
      </c>
      <c r="C6023" s="597" t="s">
        <v>18426</v>
      </c>
      <c r="D6023" s="597" t="s">
        <v>12763</v>
      </c>
    </row>
    <row r="6024" spans="1:4">
      <c r="A6024" s="597" t="s">
        <v>22160</v>
      </c>
      <c r="B6024" s="597" t="s">
        <v>18421</v>
      </c>
      <c r="C6024" s="597" t="s">
        <v>16294</v>
      </c>
      <c r="D6024" s="597" t="s">
        <v>18457</v>
      </c>
    </row>
    <row r="6025" spans="1:4">
      <c r="A6025" s="597" t="s">
        <v>22161</v>
      </c>
      <c r="B6025" s="597" t="s">
        <v>18421</v>
      </c>
      <c r="C6025" s="597" t="s">
        <v>18436</v>
      </c>
      <c r="D6025" s="597" t="s">
        <v>13072</v>
      </c>
    </row>
    <row r="6026" spans="1:4">
      <c r="A6026" s="597" t="s">
        <v>15892</v>
      </c>
      <c r="B6026" s="597" t="s">
        <v>18421</v>
      </c>
      <c r="C6026" s="597" t="s">
        <v>16294</v>
      </c>
      <c r="D6026" s="597" t="s">
        <v>18457</v>
      </c>
    </row>
    <row r="6027" spans="1:4">
      <c r="A6027" s="597" t="s">
        <v>22162</v>
      </c>
      <c r="B6027" s="597" t="s">
        <v>18421</v>
      </c>
      <c r="C6027" s="597" t="s">
        <v>16294</v>
      </c>
      <c r="D6027" s="597" t="s">
        <v>18457</v>
      </c>
    </row>
    <row r="6028" spans="1:4">
      <c r="A6028" s="597" t="s">
        <v>22163</v>
      </c>
      <c r="B6028" s="597" t="s">
        <v>18421</v>
      </c>
      <c r="C6028" s="597" t="s">
        <v>16294</v>
      </c>
      <c r="D6028" s="597" t="s">
        <v>18457</v>
      </c>
    </row>
    <row r="6029" spans="1:4">
      <c r="A6029" s="597" t="s">
        <v>14818</v>
      </c>
      <c r="B6029" s="597" t="s">
        <v>18421</v>
      </c>
      <c r="C6029" s="597" t="s">
        <v>16294</v>
      </c>
      <c r="D6029" s="597" t="s">
        <v>18457</v>
      </c>
    </row>
    <row r="6030" spans="1:4">
      <c r="A6030" s="597" t="s">
        <v>22164</v>
      </c>
      <c r="B6030" s="597" t="s">
        <v>18421</v>
      </c>
      <c r="C6030" s="597" t="s">
        <v>16294</v>
      </c>
      <c r="D6030" s="597" t="s">
        <v>18457</v>
      </c>
    </row>
    <row r="6031" spans="1:4">
      <c r="A6031" s="597" t="s">
        <v>22165</v>
      </c>
      <c r="B6031" s="597" t="s">
        <v>18421</v>
      </c>
      <c r="C6031" s="597" t="s">
        <v>18426</v>
      </c>
      <c r="D6031" s="597" t="s">
        <v>12763</v>
      </c>
    </row>
    <row r="6032" spans="1:4">
      <c r="A6032" s="597" t="s">
        <v>22166</v>
      </c>
      <c r="B6032" s="597" t="s">
        <v>18421</v>
      </c>
      <c r="C6032" s="597" t="s">
        <v>16294</v>
      </c>
      <c r="D6032" s="597" t="s">
        <v>18457</v>
      </c>
    </row>
    <row r="6033" spans="1:4">
      <c r="A6033" s="597" t="s">
        <v>22167</v>
      </c>
      <c r="B6033" s="597" t="s">
        <v>18421</v>
      </c>
      <c r="C6033" s="597" t="s">
        <v>16294</v>
      </c>
      <c r="D6033" s="597" t="s">
        <v>18457</v>
      </c>
    </row>
    <row r="6034" spans="1:4">
      <c r="A6034" s="597" t="s">
        <v>22168</v>
      </c>
      <c r="B6034" s="597" t="s">
        <v>18421</v>
      </c>
      <c r="C6034" s="597" t="s">
        <v>16294</v>
      </c>
      <c r="D6034" s="597" t="s">
        <v>18457</v>
      </c>
    </row>
    <row r="6035" spans="1:4">
      <c r="A6035" s="597" t="s">
        <v>20997</v>
      </c>
      <c r="B6035" s="597" t="s">
        <v>18421</v>
      </c>
      <c r="C6035" s="597" t="s">
        <v>18436</v>
      </c>
      <c r="D6035" s="597" t="s">
        <v>7703</v>
      </c>
    </row>
    <row r="6036" spans="1:4">
      <c r="A6036" s="597" t="s">
        <v>22169</v>
      </c>
      <c r="B6036" s="597" t="s">
        <v>18421</v>
      </c>
      <c r="C6036" s="597" t="s">
        <v>18436</v>
      </c>
      <c r="D6036" s="597" t="s">
        <v>7708</v>
      </c>
    </row>
    <row r="6037" spans="1:4">
      <c r="A6037" s="597" t="s">
        <v>22170</v>
      </c>
      <c r="B6037" s="597" t="s">
        <v>18421</v>
      </c>
      <c r="C6037" s="597" t="s">
        <v>18436</v>
      </c>
      <c r="D6037" s="597" t="s">
        <v>7708</v>
      </c>
    </row>
    <row r="6038" spans="1:4">
      <c r="A6038" s="597" t="s">
        <v>18910</v>
      </c>
      <c r="B6038" s="597" t="s">
        <v>18421</v>
      </c>
      <c r="C6038" s="597" t="s">
        <v>18423</v>
      </c>
      <c r="D6038" s="597" t="s">
        <v>18424</v>
      </c>
    </row>
    <row r="6039" spans="1:4">
      <c r="A6039" s="597" t="s">
        <v>5106</v>
      </c>
      <c r="B6039" s="597" t="s">
        <v>18421</v>
      </c>
      <c r="C6039" s="597" t="s">
        <v>16294</v>
      </c>
      <c r="D6039" s="597" t="s">
        <v>13132</v>
      </c>
    </row>
    <row r="6040" spans="1:4">
      <c r="A6040" s="597" t="s">
        <v>1683</v>
      </c>
      <c r="B6040" s="597" t="s">
        <v>18421</v>
      </c>
      <c r="C6040" s="597" t="s">
        <v>8754</v>
      </c>
      <c r="D6040" s="597" t="s">
        <v>14207</v>
      </c>
    </row>
    <row r="6041" spans="1:4">
      <c r="A6041" s="597" t="s">
        <v>6964</v>
      </c>
      <c r="B6041" s="597" t="s">
        <v>18421</v>
      </c>
      <c r="C6041" s="597" t="s">
        <v>16294</v>
      </c>
      <c r="D6041" s="597" t="s">
        <v>4498</v>
      </c>
    </row>
    <row r="6042" spans="1:4">
      <c r="A6042" s="597" t="s">
        <v>22171</v>
      </c>
      <c r="B6042" s="597" t="s">
        <v>18421</v>
      </c>
      <c r="C6042" s="597" t="s">
        <v>9767</v>
      </c>
      <c r="D6042" s="597" t="s">
        <v>13297</v>
      </c>
    </row>
    <row r="6043" spans="1:4">
      <c r="A6043" s="597" t="s">
        <v>22172</v>
      </c>
      <c r="B6043" s="597" t="s">
        <v>18421</v>
      </c>
      <c r="C6043" s="597" t="s">
        <v>16294</v>
      </c>
      <c r="D6043" s="597" t="s">
        <v>4498</v>
      </c>
    </row>
    <row r="6044" spans="1:4">
      <c r="A6044" s="597" t="s">
        <v>22173</v>
      </c>
      <c r="B6044" s="597" t="s">
        <v>18421</v>
      </c>
      <c r="C6044" s="597" t="s">
        <v>3994</v>
      </c>
      <c r="D6044" s="597" t="s">
        <v>10414</v>
      </c>
    </row>
    <row r="6045" spans="1:4">
      <c r="A6045" s="597" t="s">
        <v>22174</v>
      </c>
      <c r="B6045" s="597" t="s">
        <v>18421</v>
      </c>
      <c r="C6045" s="597" t="s">
        <v>3994</v>
      </c>
      <c r="D6045" s="597" t="s">
        <v>19852</v>
      </c>
    </row>
    <row r="6046" spans="1:4">
      <c r="A6046" s="597" t="s">
        <v>22175</v>
      </c>
      <c r="B6046" s="597" t="s">
        <v>18421</v>
      </c>
      <c r="C6046" s="597" t="s">
        <v>18436</v>
      </c>
      <c r="D6046" s="597" t="s">
        <v>3956</v>
      </c>
    </row>
    <row r="6047" spans="1:4">
      <c r="A6047" s="597" t="s">
        <v>22176</v>
      </c>
      <c r="B6047" s="597" t="s">
        <v>18421</v>
      </c>
      <c r="C6047" s="597" t="s">
        <v>18330</v>
      </c>
      <c r="D6047" s="597" t="s">
        <v>18450</v>
      </c>
    </row>
    <row r="6048" spans="1:4">
      <c r="A6048" s="597" t="s">
        <v>22012</v>
      </c>
      <c r="B6048" s="597" t="s">
        <v>18421</v>
      </c>
      <c r="C6048" s="597" t="s">
        <v>16294</v>
      </c>
      <c r="D6048" s="597" t="s">
        <v>4498</v>
      </c>
    </row>
    <row r="6049" spans="1:4">
      <c r="A6049" s="597" t="s">
        <v>18518</v>
      </c>
      <c r="B6049" s="597" t="s">
        <v>18421</v>
      </c>
      <c r="C6049" s="597" t="s">
        <v>18426</v>
      </c>
      <c r="D6049" s="597" t="s">
        <v>16434</v>
      </c>
    </row>
    <row r="6050" spans="1:4">
      <c r="A6050" s="597" t="s">
        <v>22177</v>
      </c>
      <c r="B6050" s="597" t="s">
        <v>18421</v>
      </c>
      <c r="C6050" s="597" t="s">
        <v>9767</v>
      </c>
      <c r="D6050" s="597" t="s">
        <v>15267</v>
      </c>
    </row>
    <row r="6051" spans="1:4">
      <c r="A6051" s="597" t="s">
        <v>15164</v>
      </c>
      <c r="B6051" s="597" t="s">
        <v>18421</v>
      </c>
      <c r="C6051" s="597" t="s">
        <v>18330</v>
      </c>
      <c r="D6051" s="597" t="s">
        <v>17557</v>
      </c>
    </row>
    <row r="6052" spans="1:4">
      <c r="A6052" s="597" t="s">
        <v>22178</v>
      </c>
      <c r="B6052" s="597" t="s">
        <v>18421</v>
      </c>
      <c r="C6052" s="597" t="s">
        <v>18330</v>
      </c>
      <c r="D6052" s="597" t="s">
        <v>17557</v>
      </c>
    </row>
    <row r="6053" spans="1:4">
      <c r="A6053" s="597" t="s">
        <v>22179</v>
      </c>
      <c r="B6053" s="597" t="s">
        <v>18421</v>
      </c>
      <c r="C6053" s="597" t="s">
        <v>12016</v>
      </c>
      <c r="D6053" s="597" t="s">
        <v>10414</v>
      </c>
    </row>
    <row r="6054" spans="1:4">
      <c r="A6054" s="597" t="s">
        <v>22180</v>
      </c>
      <c r="B6054" s="597" t="s">
        <v>18421</v>
      </c>
      <c r="C6054" s="597" t="s">
        <v>9767</v>
      </c>
      <c r="D6054" s="597" t="s">
        <v>13297</v>
      </c>
    </row>
    <row r="6055" spans="1:4">
      <c r="A6055" s="597" t="s">
        <v>4307</v>
      </c>
      <c r="B6055" s="597" t="s">
        <v>18421</v>
      </c>
      <c r="C6055" s="597" t="s">
        <v>9767</v>
      </c>
      <c r="D6055" s="597" t="s">
        <v>12866</v>
      </c>
    </row>
    <row r="6056" spans="1:4">
      <c r="A6056" s="597" t="s">
        <v>22181</v>
      </c>
      <c r="B6056" s="597" t="s">
        <v>18421</v>
      </c>
      <c r="C6056" s="597" t="s">
        <v>18436</v>
      </c>
      <c r="D6056" s="597" t="s">
        <v>3956</v>
      </c>
    </row>
    <row r="6057" spans="1:4">
      <c r="A6057" s="597" t="s">
        <v>9781</v>
      </c>
      <c r="B6057" s="597" t="s">
        <v>18421</v>
      </c>
      <c r="C6057" s="597" t="s">
        <v>18436</v>
      </c>
      <c r="D6057" s="597" t="s">
        <v>7703</v>
      </c>
    </row>
    <row r="6058" spans="1:4">
      <c r="A6058" s="597" t="s">
        <v>3381</v>
      </c>
      <c r="B6058" s="597" t="s">
        <v>18421</v>
      </c>
      <c r="C6058" s="597" t="s">
        <v>9767</v>
      </c>
      <c r="D6058" s="597" t="s">
        <v>10414</v>
      </c>
    </row>
    <row r="6059" spans="1:4">
      <c r="A6059" s="597" t="s">
        <v>17433</v>
      </c>
      <c r="B6059" s="597" t="s">
        <v>18421</v>
      </c>
      <c r="C6059" s="597" t="s">
        <v>9767</v>
      </c>
      <c r="D6059" s="597" t="s">
        <v>18439</v>
      </c>
    </row>
    <row r="6060" spans="1:4">
      <c r="A6060" s="597" t="s">
        <v>21075</v>
      </c>
      <c r="B6060" s="597" t="s">
        <v>18421</v>
      </c>
      <c r="C6060" s="597" t="s">
        <v>9767</v>
      </c>
      <c r="D6060" s="597" t="s">
        <v>18439</v>
      </c>
    </row>
    <row r="6061" spans="1:4">
      <c r="A6061" s="597" t="s">
        <v>22182</v>
      </c>
      <c r="B6061" s="597" t="s">
        <v>18421</v>
      </c>
      <c r="C6061" s="597" t="s">
        <v>9767</v>
      </c>
      <c r="D6061" s="597" t="s">
        <v>13297</v>
      </c>
    </row>
    <row r="6062" spans="1:4">
      <c r="A6062" s="597" t="s">
        <v>21324</v>
      </c>
      <c r="B6062" s="597" t="s">
        <v>18421</v>
      </c>
      <c r="C6062" s="597" t="s">
        <v>16294</v>
      </c>
      <c r="D6062" s="597" t="s">
        <v>18457</v>
      </c>
    </row>
    <row r="6063" spans="1:4">
      <c r="A6063" s="597" t="s">
        <v>8635</v>
      </c>
      <c r="B6063" s="597" t="s">
        <v>18421</v>
      </c>
      <c r="C6063" s="597" t="s">
        <v>3994</v>
      </c>
      <c r="D6063" s="597" t="s">
        <v>16342</v>
      </c>
    </row>
    <row r="6064" spans="1:4">
      <c r="A6064" s="597" t="s">
        <v>9772</v>
      </c>
      <c r="B6064" s="597" t="s">
        <v>18421</v>
      </c>
      <c r="C6064" s="597" t="s">
        <v>3994</v>
      </c>
      <c r="D6064" s="597" t="s">
        <v>16342</v>
      </c>
    </row>
    <row r="6065" spans="1:4">
      <c r="A6065" s="597" t="s">
        <v>22183</v>
      </c>
      <c r="B6065" s="597" t="s">
        <v>18421</v>
      </c>
      <c r="C6065" s="597" t="s">
        <v>16294</v>
      </c>
      <c r="D6065" s="597" t="s">
        <v>6382</v>
      </c>
    </row>
    <row r="6066" spans="1:4">
      <c r="A6066" s="597" t="s">
        <v>17053</v>
      </c>
      <c r="B6066" s="597" t="s">
        <v>18421</v>
      </c>
      <c r="C6066" s="597" t="s">
        <v>3994</v>
      </c>
      <c r="D6066" s="597" t="s">
        <v>19852</v>
      </c>
    </row>
    <row r="6067" spans="1:4">
      <c r="A6067" s="597" t="s">
        <v>22184</v>
      </c>
      <c r="B6067" s="597" t="s">
        <v>18421</v>
      </c>
      <c r="C6067" s="597" t="s">
        <v>16294</v>
      </c>
      <c r="D6067" s="597" t="s">
        <v>18457</v>
      </c>
    </row>
    <row r="6068" spans="1:4">
      <c r="A6068" s="597" t="s">
        <v>22185</v>
      </c>
      <c r="B6068" s="597" t="s">
        <v>18421</v>
      </c>
      <c r="C6068" s="597" t="s">
        <v>16294</v>
      </c>
      <c r="D6068" s="597" t="s">
        <v>18433</v>
      </c>
    </row>
    <row r="6069" spans="1:4">
      <c r="A6069" s="597" t="s">
        <v>22186</v>
      </c>
      <c r="B6069" s="597" t="s">
        <v>18421</v>
      </c>
      <c r="C6069" s="597" t="s">
        <v>9767</v>
      </c>
      <c r="D6069" s="597" t="s">
        <v>13297</v>
      </c>
    </row>
    <row r="6070" spans="1:4">
      <c r="A6070" s="597" t="s">
        <v>22187</v>
      </c>
      <c r="B6070" s="597" t="s">
        <v>18421</v>
      </c>
      <c r="C6070" s="597" t="s">
        <v>16294</v>
      </c>
      <c r="D6070" s="597" t="s">
        <v>10414</v>
      </c>
    </row>
    <row r="6071" spans="1:4">
      <c r="A6071" s="597" t="s">
        <v>12208</v>
      </c>
      <c r="B6071" s="597" t="s">
        <v>18421</v>
      </c>
      <c r="C6071" s="597" t="s">
        <v>18330</v>
      </c>
      <c r="D6071" s="597" t="s">
        <v>2104</v>
      </c>
    </row>
    <row r="6072" spans="1:4">
      <c r="A6072" s="597" t="s">
        <v>13637</v>
      </c>
      <c r="B6072" s="597" t="s">
        <v>18421</v>
      </c>
      <c r="C6072" s="597" t="s">
        <v>16294</v>
      </c>
      <c r="D6072" s="597" t="s">
        <v>6382</v>
      </c>
    </row>
    <row r="6073" spans="1:4">
      <c r="A6073" s="597" t="s">
        <v>22188</v>
      </c>
      <c r="B6073" s="597" t="s">
        <v>18421</v>
      </c>
      <c r="C6073" s="597" t="s">
        <v>18423</v>
      </c>
      <c r="D6073" s="597" t="s">
        <v>18136</v>
      </c>
    </row>
    <row r="6074" spans="1:4">
      <c r="A6074" s="597" t="s">
        <v>347</v>
      </c>
      <c r="B6074" s="597" t="s">
        <v>18421</v>
      </c>
      <c r="C6074" s="597" t="s">
        <v>16294</v>
      </c>
      <c r="D6074" s="597" t="s">
        <v>10414</v>
      </c>
    </row>
    <row r="6075" spans="1:4">
      <c r="A6075" s="597" t="s">
        <v>22189</v>
      </c>
      <c r="B6075" s="597" t="s">
        <v>18421</v>
      </c>
      <c r="C6075" s="597" t="s">
        <v>18330</v>
      </c>
      <c r="D6075" s="597" t="s">
        <v>17557</v>
      </c>
    </row>
    <row r="6076" spans="1:4">
      <c r="A6076" s="597" t="s">
        <v>22190</v>
      </c>
      <c r="B6076" s="597" t="s">
        <v>18421</v>
      </c>
      <c r="C6076" s="597" t="s">
        <v>18330</v>
      </c>
      <c r="D6076" s="597" t="s">
        <v>18450</v>
      </c>
    </row>
    <row r="6077" spans="1:4">
      <c r="A6077" s="597" t="s">
        <v>22191</v>
      </c>
      <c r="B6077" s="597" t="s">
        <v>18421</v>
      </c>
      <c r="C6077" s="597" t="s">
        <v>9767</v>
      </c>
      <c r="D6077" s="597" t="s">
        <v>12866</v>
      </c>
    </row>
    <row r="6078" spans="1:4">
      <c r="A6078" s="597" t="s">
        <v>22192</v>
      </c>
      <c r="B6078" s="597" t="s">
        <v>18421</v>
      </c>
      <c r="C6078" s="597" t="s">
        <v>9767</v>
      </c>
      <c r="D6078" s="597" t="s">
        <v>12866</v>
      </c>
    </row>
    <row r="6079" spans="1:4">
      <c r="A6079" s="597" t="s">
        <v>9750</v>
      </c>
      <c r="B6079" s="597" t="s">
        <v>18421</v>
      </c>
      <c r="C6079" s="597" t="s">
        <v>16294</v>
      </c>
      <c r="D6079" s="597" t="s">
        <v>10414</v>
      </c>
    </row>
    <row r="6080" spans="1:4">
      <c r="A6080" s="597" t="s">
        <v>20585</v>
      </c>
      <c r="B6080" s="597" t="s">
        <v>18421</v>
      </c>
      <c r="C6080" s="597" t="s">
        <v>16294</v>
      </c>
      <c r="D6080" s="597" t="s">
        <v>18457</v>
      </c>
    </row>
    <row r="6081" spans="1:4">
      <c r="A6081" s="597" t="s">
        <v>19626</v>
      </c>
      <c r="B6081" s="597" t="s">
        <v>18421</v>
      </c>
      <c r="C6081" s="597" t="s">
        <v>3994</v>
      </c>
      <c r="D6081" s="597" t="s">
        <v>16342</v>
      </c>
    </row>
    <row r="6082" spans="1:4">
      <c r="A6082" s="597" t="s">
        <v>21933</v>
      </c>
      <c r="B6082" s="597" t="s">
        <v>18421</v>
      </c>
      <c r="C6082" s="597" t="s">
        <v>18436</v>
      </c>
      <c r="D6082" s="597" t="s">
        <v>3956</v>
      </c>
    </row>
    <row r="6083" spans="1:4">
      <c r="A6083" s="597" t="s">
        <v>10469</v>
      </c>
      <c r="B6083" s="597" t="s">
        <v>18421</v>
      </c>
      <c r="C6083" s="597" t="s">
        <v>16294</v>
      </c>
      <c r="D6083" s="597" t="s">
        <v>4498</v>
      </c>
    </row>
    <row r="6084" spans="1:4">
      <c r="A6084" s="597" t="s">
        <v>16648</v>
      </c>
      <c r="B6084" s="597" t="s">
        <v>18421</v>
      </c>
      <c r="C6084" s="597" t="s">
        <v>16294</v>
      </c>
      <c r="D6084" s="597" t="s">
        <v>13132</v>
      </c>
    </row>
    <row r="6085" spans="1:4">
      <c r="A6085" s="597" t="s">
        <v>22193</v>
      </c>
      <c r="B6085" s="597" t="s">
        <v>18421</v>
      </c>
      <c r="C6085" s="597" t="s">
        <v>17013</v>
      </c>
      <c r="D6085" s="597" t="s">
        <v>21312</v>
      </c>
    </row>
    <row r="6086" spans="1:4">
      <c r="A6086" s="597" t="s">
        <v>22194</v>
      </c>
      <c r="B6086" s="597" t="s">
        <v>18421</v>
      </c>
      <c r="C6086" s="597" t="s">
        <v>16294</v>
      </c>
      <c r="D6086" s="597" t="s">
        <v>4498</v>
      </c>
    </row>
    <row r="6087" spans="1:4">
      <c r="A6087" s="597" t="s">
        <v>4689</v>
      </c>
      <c r="B6087" s="597" t="s">
        <v>18421</v>
      </c>
      <c r="C6087" s="597" t="s">
        <v>18330</v>
      </c>
      <c r="D6087" s="597" t="s">
        <v>2104</v>
      </c>
    </row>
    <row r="6088" spans="1:4">
      <c r="A6088" s="597" t="s">
        <v>19394</v>
      </c>
      <c r="B6088" s="597" t="s">
        <v>18421</v>
      </c>
      <c r="C6088" s="597" t="s">
        <v>16294</v>
      </c>
      <c r="D6088" s="597" t="s">
        <v>18433</v>
      </c>
    </row>
    <row r="6089" spans="1:4">
      <c r="A6089" s="597" t="s">
        <v>22195</v>
      </c>
      <c r="B6089" s="597" t="s">
        <v>18421</v>
      </c>
      <c r="C6089" s="597" t="s">
        <v>18330</v>
      </c>
      <c r="D6089" s="597" t="s">
        <v>10414</v>
      </c>
    </row>
    <row r="6090" spans="1:4">
      <c r="A6090" s="597" t="s">
        <v>22196</v>
      </c>
      <c r="B6090" s="597" t="s">
        <v>18421</v>
      </c>
      <c r="C6090" s="597" t="s">
        <v>18423</v>
      </c>
      <c r="D6090" s="597" t="s">
        <v>18424</v>
      </c>
    </row>
    <row r="6091" spans="1:4">
      <c r="A6091" s="597" t="s">
        <v>7567</v>
      </c>
      <c r="B6091" s="597" t="s">
        <v>18421</v>
      </c>
      <c r="C6091" s="597" t="s">
        <v>9767</v>
      </c>
      <c r="D6091" s="597" t="s">
        <v>13297</v>
      </c>
    </row>
    <row r="6092" spans="1:4">
      <c r="A6092" s="597" t="s">
        <v>22197</v>
      </c>
      <c r="B6092" s="597" t="s">
        <v>18421</v>
      </c>
      <c r="C6092" s="597" t="s">
        <v>18423</v>
      </c>
      <c r="D6092" s="597" t="s">
        <v>18424</v>
      </c>
    </row>
    <row r="6093" spans="1:4">
      <c r="A6093" s="597" t="s">
        <v>22198</v>
      </c>
      <c r="B6093" s="597" t="s">
        <v>18421</v>
      </c>
      <c r="C6093" s="597" t="s">
        <v>18436</v>
      </c>
      <c r="D6093" s="597" t="s">
        <v>3956</v>
      </c>
    </row>
    <row r="6094" spans="1:4">
      <c r="A6094" s="597" t="s">
        <v>7311</v>
      </c>
      <c r="B6094" s="597" t="s">
        <v>18421</v>
      </c>
      <c r="C6094" s="597" t="s">
        <v>18330</v>
      </c>
      <c r="D6094" s="597" t="s">
        <v>18450</v>
      </c>
    </row>
    <row r="6095" spans="1:4">
      <c r="A6095" s="597" t="s">
        <v>22199</v>
      </c>
      <c r="B6095" s="597" t="s">
        <v>18421</v>
      </c>
      <c r="C6095" s="597" t="s">
        <v>18330</v>
      </c>
      <c r="D6095" s="597" t="s">
        <v>2104</v>
      </c>
    </row>
    <row r="6096" spans="1:4">
      <c r="A6096" s="597" t="s">
        <v>22200</v>
      </c>
      <c r="B6096" s="597" t="s">
        <v>18421</v>
      </c>
      <c r="C6096" s="597" t="s">
        <v>17013</v>
      </c>
      <c r="D6096" s="597" t="s">
        <v>21312</v>
      </c>
    </row>
    <row r="6097" spans="1:4">
      <c r="A6097" s="597" t="s">
        <v>2858</v>
      </c>
      <c r="B6097" s="597" t="s">
        <v>18421</v>
      </c>
      <c r="C6097" s="597" t="s">
        <v>18423</v>
      </c>
      <c r="D6097" s="597" t="s">
        <v>18424</v>
      </c>
    </row>
    <row r="6098" spans="1:4">
      <c r="A6098" s="597" t="s">
        <v>5038</v>
      </c>
      <c r="B6098" s="597" t="s">
        <v>18421</v>
      </c>
      <c r="C6098" s="597" t="s">
        <v>18436</v>
      </c>
      <c r="D6098" s="597" t="s">
        <v>7703</v>
      </c>
    </row>
    <row r="6099" spans="1:4">
      <c r="A6099" s="597" t="s">
        <v>12711</v>
      </c>
      <c r="B6099" s="597" t="s">
        <v>18421</v>
      </c>
      <c r="C6099" s="597" t="s">
        <v>16294</v>
      </c>
      <c r="D6099" s="597" t="s">
        <v>18457</v>
      </c>
    </row>
    <row r="6100" spans="1:4">
      <c r="A6100" s="597" t="s">
        <v>5905</v>
      </c>
      <c r="B6100" s="597" t="s">
        <v>18421</v>
      </c>
      <c r="C6100" s="597" t="s">
        <v>18330</v>
      </c>
      <c r="D6100" s="597" t="s">
        <v>17557</v>
      </c>
    </row>
    <row r="6101" spans="1:4">
      <c r="A6101" s="597" t="s">
        <v>4020</v>
      </c>
      <c r="B6101" s="597" t="s">
        <v>18421</v>
      </c>
      <c r="C6101" s="597" t="s">
        <v>18330</v>
      </c>
      <c r="D6101" s="597" t="s">
        <v>10414</v>
      </c>
    </row>
    <row r="6102" spans="1:4">
      <c r="A6102" s="597" t="s">
        <v>22201</v>
      </c>
      <c r="B6102" s="597" t="s">
        <v>18421</v>
      </c>
      <c r="C6102" s="597" t="s">
        <v>18330</v>
      </c>
      <c r="D6102" s="597" t="s">
        <v>18450</v>
      </c>
    </row>
    <row r="6103" spans="1:4">
      <c r="A6103" s="597" t="s">
        <v>22202</v>
      </c>
      <c r="B6103" s="597" t="s">
        <v>18421</v>
      </c>
      <c r="C6103" s="597" t="s">
        <v>9767</v>
      </c>
      <c r="D6103" s="597" t="s">
        <v>15267</v>
      </c>
    </row>
    <row r="6104" spans="1:4">
      <c r="A6104" s="597" t="s">
        <v>14447</v>
      </c>
      <c r="B6104" s="597" t="s">
        <v>18421</v>
      </c>
      <c r="C6104" s="597" t="s">
        <v>18436</v>
      </c>
      <c r="D6104" s="597" t="s">
        <v>3956</v>
      </c>
    </row>
    <row r="6105" spans="1:4">
      <c r="A6105" s="597" t="s">
        <v>22203</v>
      </c>
      <c r="B6105" s="597" t="s">
        <v>18421</v>
      </c>
      <c r="C6105" s="597" t="s">
        <v>16294</v>
      </c>
      <c r="D6105" s="597" t="s">
        <v>18457</v>
      </c>
    </row>
    <row r="6106" spans="1:4">
      <c r="A6106" s="597" t="s">
        <v>22204</v>
      </c>
      <c r="B6106" s="597" t="s">
        <v>18421</v>
      </c>
      <c r="C6106" s="597" t="s">
        <v>9767</v>
      </c>
      <c r="D6106" s="597" t="s">
        <v>13297</v>
      </c>
    </row>
    <row r="6107" spans="1:4">
      <c r="A6107" s="597" t="s">
        <v>22205</v>
      </c>
      <c r="B6107" s="597" t="s">
        <v>18421</v>
      </c>
      <c r="C6107" s="597" t="s">
        <v>18436</v>
      </c>
      <c r="D6107" s="597" t="s">
        <v>7703</v>
      </c>
    </row>
    <row r="6108" spans="1:4">
      <c r="A6108" s="597" t="s">
        <v>22206</v>
      </c>
      <c r="B6108" s="597" t="s">
        <v>18421</v>
      </c>
      <c r="C6108" s="597" t="s">
        <v>3994</v>
      </c>
      <c r="D6108" s="597" t="s">
        <v>19852</v>
      </c>
    </row>
    <row r="6109" spans="1:4">
      <c r="A6109" s="597" t="s">
        <v>3812</v>
      </c>
      <c r="B6109" s="597" t="s">
        <v>18421</v>
      </c>
      <c r="C6109" s="597" t="s">
        <v>12016</v>
      </c>
      <c r="D6109" s="597" t="s">
        <v>16776</v>
      </c>
    </row>
    <row r="6110" spans="1:4">
      <c r="A6110" s="597" t="s">
        <v>16523</v>
      </c>
      <c r="B6110" s="597" t="s">
        <v>18421</v>
      </c>
      <c r="C6110" s="597" t="s">
        <v>16294</v>
      </c>
      <c r="D6110" s="597" t="s">
        <v>4498</v>
      </c>
    </row>
    <row r="6111" spans="1:4">
      <c r="A6111" s="597" t="s">
        <v>10714</v>
      </c>
      <c r="B6111" s="597" t="s">
        <v>18421</v>
      </c>
      <c r="C6111" s="597" t="s">
        <v>9767</v>
      </c>
      <c r="D6111" s="597" t="s">
        <v>15267</v>
      </c>
    </row>
    <row r="6112" spans="1:4">
      <c r="A6112" s="597" t="s">
        <v>22207</v>
      </c>
      <c r="B6112" s="597" t="s">
        <v>18421</v>
      </c>
      <c r="C6112" s="597" t="s">
        <v>9767</v>
      </c>
      <c r="D6112" s="597" t="s">
        <v>15267</v>
      </c>
    </row>
    <row r="6113" spans="1:4">
      <c r="A6113" s="597" t="s">
        <v>22208</v>
      </c>
      <c r="B6113" s="597" t="s">
        <v>18421</v>
      </c>
      <c r="C6113" s="597" t="s">
        <v>16294</v>
      </c>
      <c r="D6113" s="597" t="s">
        <v>13945</v>
      </c>
    </row>
    <row r="6114" spans="1:4">
      <c r="A6114" s="597" t="s">
        <v>17609</v>
      </c>
      <c r="B6114" s="597" t="s">
        <v>18421</v>
      </c>
      <c r="C6114" s="597" t="s">
        <v>9767</v>
      </c>
      <c r="D6114" s="597" t="s">
        <v>13297</v>
      </c>
    </row>
    <row r="6115" spans="1:4">
      <c r="A6115" s="597" t="s">
        <v>21944</v>
      </c>
      <c r="B6115" s="597" t="s">
        <v>18421</v>
      </c>
      <c r="C6115" s="597" t="s">
        <v>16294</v>
      </c>
      <c r="D6115" s="597" t="s">
        <v>18433</v>
      </c>
    </row>
    <row r="6116" spans="1:4">
      <c r="A6116" s="597" t="s">
        <v>20202</v>
      </c>
      <c r="B6116" s="597" t="s">
        <v>18421</v>
      </c>
      <c r="C6116" s="597" t="s">
        <v>3994</v>
      </c>
      <c r="D6116" s="597" t="s">
        <v>4583</v>
      </c>
    </row>
    <row r="6117" spans="1:4">
      <c r="A6117" s="597" t="s">
        <v>17082</v>
      </c>
      <c r="B6117" s="597" t="s">
        <v>18421</v>
      </c>
      <c r="C6117" s="597" t="s">
        <v>16294</v>
      </c>
      <c r="D6117" s="597" t="s">
        <v>6382</v>
      </c>
    </row>
    <row r="6118" spans="1:4">
      <c r="A6118" s="597" t="s">
        <v>22209</v>
      </c>
      <c r="B6118" s="597" t="s">
        <v>18421</v>
      </c>
      <c r="C6118" s="597" t="s">
        <v>9767</v>
      </c>
      <c r="D6118" s="597" t="s">
        <v>13297</v>
      </c>
    </row>
    <row r="6119" spans="1:4">
      <c r="A6119" s="597" t="s">
        <v>22210</v>
      </c>
      <c r="B6119" s="597" t="s">
        <v>18421</v>
      </c>
      <c r="C6119" s="597" t="s">
        <v>18330</v>
      </c>
      <c r="D6119" s="597" t="s">
        <v>17557</v>
      </c>
    </row>
    <row r="6120" spans="1:4">
      <c r="A6120" s="597" t="s">
        <v>21101</v>
      </c>
      <c r="B6120" s="597" t="s">
        <v>18421</v>
      </c>
      <c r="C6120" s="597" t="s">
        <v>18330</v>
      </c>
      <c r="D6120" s="597" t="s">
        <v>17557</v>
      </c>
    </row>
    <row r="6121" spans="1:4">
      <c r="A6121" s="597" t="s">
        <v>22211</v>
      </c>
      <c r="B6121" s="597" t="s">
        <v>18421</v>
      </c>
      <c r="C6121" s="597" t="s">
        <v>8086</v>
      </c>
      <c r="D6121" s="597" t="s">
        <v>18516</v>
      </c>
    </row>
    <row r="6122" spans="1:4">
      <c r="A6122" s="597" t="s">
        <v>22212</v>
      </c>
      <c r="B6122" s="597" t="s">
        <v>18421</v>
      </c>
      <c r="C6122" s="597" t="s">
        <v>18436</v>
      </c>
      <c r="D6122" s="597" t="s">
        <v>18462</v>
      </c>
    </row>
    <row r="6123" spans="1:4">
      <c r="A6123" s="597" t="s">
        <v>14632</v>
      </c>
      <c r="B6123" s="597" t="s">
        <v>18421</v>
      </c>
      <c r="C6123" s="597" t="s">
        <v>3994</v>
      </c>
      <c r="D6123" s="597" t="s">
        <v>15858</v>
      </c>
    </row>
    <row r="6124" spans="1:4">
      <c r="A6124" s="597" t="s">
        <v>22213</v>
      </c>
      <c r="B6124" s="597" t="s">
        <v>18421</v>
      </c>
      <c r="C6124" s="597" t="s">
        <v>16294</v>
      </c>
      <c r="D6124" s="597" t="s">
        <v>18433</v>
      </c>
    </row>
    <row r="6125" spans="1:4">
      <c r="A6125" s="597" t="s">
        <v>19802</v>
      </c>
      <c r="B6125" s="597" t="s">
        <v>18421</v>
      </c>
      <c r="C6125" s="597" t="s">
        <v>18436</v>
      </c>
      <c r="D6125" s="597" t="s">
        <v>7708</v>
      </c>
    </row>
    <row r="6126" spans="1:4">
      <c r="A6126" s="597" t="s">
        <v>19275</v>
      </c>
      <c r="B6126" s="597" t="s">
        <v>18421</v>
      </c>
      <c r="C6126" s="597" t="s">
        <v>18436</v>
      </c>
      <c r="D6126" s="597" t="s">
        <v>7703</v>
      </c>
    </row>
    <row r="6127" spans="1:4">
      <c r="A6127" s="597" t="s">
        <v>10255</v>
      </c>
      <c r="B6127" s="597" t="s">
        <v>18421</v>
      </c>
      <c r="C6127" s="597" t="s">
        <v>16294</v>
      </c>
      <c r="D6127" s="597" t="s">
        <v>4498</v>
      </c>
    </row>
    <row r="6128" spans="1:4">
      <c r="A6128" s="597" t="s">
        <v>22214</v>
      </c>
      <c r="B6128" s="597" t="s">
        <v>18421</v>
      </c>
      <c r="C6128" s="597" t="s">
        <v>9767</v>
      </c>
      <c r="D6128" s="597" t="s">
        <v>21201</v>
      </c>
    </row>
    <row r="6129" spans="1:4">
      <c r="A6129" s="597" t="s">
        <v>22215</v>
      </c>
      <c r="B6129" s="597" t="s">
        <v>18421</v>
      </c>
      <c r="C6129" s="597" t="s">
        <v>18330</v>
      </c>
      <c r="D6129" s="597" t="s">
        <v>18450</v>
      </c>
    </row>
    <row r="6130" spans="1:4">
      <c r="A6130" s="597" t="s">
        <v>15966</v>
      </c>
      <c r="B6130" s="597" t="s">
        <v>18421</v>
      </c>
      <c r="C6130" s="597" t="s">
        <v>16294</v>
      </c>
      <c r="D6130" s="597" t="s">
        <v>18457</v>
      </c>
    </row>
    <row r="6131" spans="1:4">
      <c r="A6131" s="597" t="s">
        <v>22216</v>
      </c>
      <c r="B6131" s="597" t="s">
        <v>18421</v>
      </c>
      <c r="C6131" s="597" t="s">
        <v>16294</v>
      </c>
      <c r="D6131" s="597" t="s">
        <v>4498</v>
      </c>
    </row>
    <row r="6132" spans="1:4">
      <c r="A6132" s="597" t="s">
        <v>19996</v>
      </c>
      <c r="B6132" s="597" t="s">
        <v>18421</v>
      </c>
      <c r="C6132" s="597" t="s">
        <v>16294</v>
      </c>
      <c r="D6132" s="597" t="s">
        <v>4498</v>
      </c>
    </row>
    <row r="6133" spans="1:4">
      <c r="A6133" s="597" t="s">
        <v>22217</v>
      </c>
      <c r="B6133" s="597" t="s">
        <v>18421</v>
      </c>
      <c r="C6133" s="597" t="s">
        <v>9767</v>
      </c>
      <c r="D6133" s="597" t="s">
        <v>15267</v>
      </c>
    </row>
    <row r="6134" spans="1:4">
      <c r="A6134" s="597" t="s">
        <v>22218</v>
      </c>
      <c r="B6134" s="597" t="s">
        <v>18421</v>
      </c>
      <c r="C6134" s="597" t="s">
        <v>16294</v>
      </c>
      <c r="D6134" s="597" t="s">
        <v>13132</v>
      </c>
    </row>
    <row r="6135" spans="1:4">
      <c r="A6135" s="597" t="s">
        <v>22219</v>
      </c>
      <c r="B6135" s="597" t="s">
        <v>18421</v>
      </c>
      <c r="C6135" s="597" t="s">
        <v>3994</v>
      </c>
      <c r="D6135" s="597" t="s">
        <v>16342</v>
      </c>
    </row>
    <row r="6136" spans="1:4">
      <c r="A6136" s="597" t="s">
        <v>22220</v>
      </c>
      <c r="B6136" s="597" t="s">
        <v>18421</v>
      </c>
      <c r="C6136" s="597" t="s">
        <v>18436</v>
      </c>
      <c r="D6136" s="597" t="s">
        <v>3956</v>
      </c>
    </row>
    <row r="6137" spans="1:4">
      <c r="A6137" s="597" t="s">
        <v>22221</v>
      </c>
      <c r="B6137" s="597" t="s">
        <v>18421</v>
      </c>
      <c r="C6137" s="597" t="s">
        <v>9767</v>
      </c>
      <c r="D6137" s="597" t="s">
        <v>12866</v>
      </c>
    </row>
    <row r="6138" spans="1:4">
      <c r="A6138" s="597" t="s">
        <v>22222</v>
      </c>
      <c r="B6138" s="597" t="s">
        <v>18421</v>
      </c>
      <c r="C6138" s="597" t="s">
        <v>16294</v>
      </c>
      <c r="D6138" s="597" t="s">
        <v>6387</v>
      </c>
    </row>
    <row r="6139" spans="1:4">
      <c r="A6139" s="597" t="s">
        <v>22223</v>
      </c>
      <c r="B6139" s="597" t="s">
        <v>18421</v>
      </c>
      <c r="C6139" s="597" t="s">
        <v>18436</v>
      </c>
      <c r="D6139" s="597" t="s">
        <v>7703</v>
      </c>
    </row>
    <row r="6140" spans="1:4">
      <c r="A6140" s="597" t="s">
        <v>22224</v>
      </c>
      <c r="B6140" s="597" t="s">
        <v>18421</v>
      </c>
      <c r="C6140" s="597" t="s">
        <v>18330</v>
      </c>
      <c r="D6140" s="597" t="s">
        <v>10414</v>
      </c>
    </row>
    <row r="6141" spans="1:4">
      <c r="A6141" s="597" t="s">
        <v>22225</v>
      </c>
      <c r="B6141" s="597" t="s">
        <v>18421</v>
      </c>
      <c r="C6141" s="597" t="s">
        <v>18423</v>
      </c>
      <c r="D6141" s="597" t="s">
        <v>9310</v>
      </c>
    </row>
    <row r="6142" spans="1:4">
      <c r="A6142" s="597" t="s">
        <v>19347</v>
      </c>
      <c r="B6142" s="597" t="s">
        <v>18421</v>
      </c>
      <c r="C6142" s="597" t="s">
        <v>16294</v>
      </c>
      <c r="D6142" s="597" t="s">
        <v>6382</v>
      </c>
    </row>
    <row r="6143" spans="1:4">
      <c r="A6143" s="597" t="s">
        <v>18729</v>
      </c>
      <c r="B6143" s="597" t="s">
        <v>18421</v>
      </c>
      <c r="C6143" s="597" t="s">
        <v>18436</v>
      </c>
      <c r="D6143" s="597" t="s">
        <v>14531</v>
      </c>
    </row>
    <row r="6144" spans="1:4">
      <c r="A6144" s="597" t="s">
        <v>633</v>
      </c>
      <c r="B6144" s="597" t="s">
        <v>18421</v>
      </c>
      <c r="C6144" s="597" t="s">
        <v>16294</v>
      </c>
      <c r="D6144" s="597" t="s">
        <v>18433</v>
      </c>
    </row>
    <row r="6145" spans="1:4">
      <c r="A6145" s="597" t="s">
        <v>22226</v>
      </c>
      <c r="B6145" s="597" t="s">
        <v>18421</v>
      </c>
      <c r="C6145" s="597" t="s">
        <v>16294</v>
      </c>
      <c r="D6145" s="597" t="s">
        <v>13132</v>
      </c>
    </row>
    <row r="6146" spans="1:4">
      <c r="A6146" s="597" t="s">
        <v>12411</v>
      </c>
      <c r="B6146" s="597" t="s">
        <v>18421</v>
      </c>
      <c r="C6146" s="597" t="s">
        <v>8086</v>
      </c>
      <c r="D6146" s="597" t="s">
        <v>9618</v>
      </c>
    </row>
    <row r="6147" spans="1:4">
      <c r="A6147" s="597" t="s">
        <v>22227</v>
      </c>
      <c r="B6147" s="597" t="s">
        <v>18421</v>
      </c>
      <c r="C6147" s="597" t="s">
        <v>9767</v>
      </c>
      <c r="D6147" s="597" t="s">
        <v>15267</v>
      </c>
    </row>
    <row r="6148" spans="1:4">
      <c r="A6148" s="597" t="s">
        <v>22228</v>
      </c>
      <c r="B6148" s="597" t="s">
        <v>18421</v>
      </c>
      <c r="C6148" s="597" t="s">
        <v>18330</v>
      </c>
      <c r="D6148" s="597" t="s">
        <v>17557</v>
      </c>
    </row>
    <row r="6149" spans="1:4">
      <c r="A6149" s="597" t="s">
        <v>22229</v>
      </c>
      <c r="B6149" s="597" t="s">
        <v>18421</v>
      </c>
      <c r="C6149" s="597" t="s">
        <v>8086</v>
      </c>
      <c r="D6149" s="597" t="s">
        <v>9618</v>
      </c>
    </row>
    <row r="6150" spans="1:4">
      <c r="A6150" s="597" t="s">
        <v>10601</v>
      </c>
      <c r="B6150" s="597" t="s">
        <v>18421</v>
      </c>
      <c r="C6150" s="597" t="s">
        <v>16294</v>
      </c>
      <c r="D6150" s="597" t="s">
        <v>14674</v>
      </c>
    </row>
    <row r="6151" spans="1:4">
      <c r="A6151" s="597" t="s">
        <v>22230</v>
      </c>
      <c r="B6151" s="597" t="s">
        <v>18421</v>
      </c>
      <c r="C6151" s="597" t="s">
        <v>16294</v>
      </c>
      <c r="D6151" s="597" t="s">
        <v>10414</v>
      </c>
    </row>
    <row r="6152" spans="1:4">
      <c r="A6152" s="597" t="s">
        <v>10869</v>
      </c>
      <c r="B6152" s="597" t="s">
        <v>18421</v>
      </c>
      <c r="C6152" s="597" t="s">
        <v>16294</v>
      </c>
      <c r="D6152" s="597" t="s">
        <v>13132</v>
      </c>
    </row>
    <row r="6153" spans="1:4">
      <c r="A6153" s="597" t="s">
        <v>22231</v>
      </c>
      <c r="B6153" s="597" t="s">
        <v>18421</v>
      </c>
      <c r="C6153" s="597" t="s">
        <v>16294</v>
      </c>
      <c r="D6153" s="597" t="s">
        <v>10414</v>
      </c>
    </row>
    <row r="6154" spans="1:4">
      <c r="A6154" s="597" t="s">
        <v>19044</v>
      </c>
      <c r="B6154" s="597" t="s">
        <v>18421</v>
      </c>
      <c r="C6154" s="597" t="s">
        <v>18330</v>
      </c>
      <c r="D6154" s="597" t="s">
        <v>18450</v>
      </c>
    </row>
    <row r="6155" spans="1:4">
      <c r="A6155" s="597" t="s">
        <v>22232</v>
      </c>
      <c r="B6155" s="597" t="s">
        <v>18421</v>
      </c>
      <c r="C6155" s="597" t="s">
        <v>9767</v>
      </c>
      <c r="D6155" s="597" t="s">
        <v>10414</v>
      </c>
    </row>
    <row r="6156" spans="1:4">
      <c r="A6156" s="597" t="s">
        <v>13475</v>
      </c>
      <c r="B6156" s="597" t="s">
        <v>18421</v>
      </c>
      <c r="C6156" s="597" t="s">
        <v>9767</v>
      </c>
      <c r="D6156" s="597" t="s">
        <v>21201</v>
      </c>
    </row>
    <row r="6157" spans="1:4">
      <c r="A6157" s="597" t="s">
        <v>16182</v>
      </c>
      <c r="B6157" s="597" t="s">
        <v>18421</v>
      </c>
      <c r="C6157" s="597" t="s">
        <v>16294</v>
      </c>
      <c r="D6157" s="597" t="s">
        <v>4498</v>
      </c>
    </row>
    <row r="6158" spans="1:4">
      <c r="A6158" s="597" t="s">
        <v>21307</v>
      </c>
      <c r="B6158" s="597" t="s">
        <v>18421</v>
      </c>
      <c r="C6158" s="597" t="s">
        <v>3994</v>
      </c>
      <c r="D6158" s="597" t="s">
        <v>16342</v>
      </c>
    </row>
    <row r="6159" spans="1:4">
      <c r="A6159" s="597" t="s">
        <v>22233</v>
      </c>
      <c r="B6159" s="597" t="s">
        <v>18421</v>
      </c>
      <c r="C6159" s="597" t="s">
        <v>3994</v>
      </c>
      <c r="D6159" s="597" t="s">
        <v>16342</v>
      </c>
    </row>
    <row r="6160" spans="1:4">
      <c r="A6160" s="597" t="s">
        <v>22234</v>
      </c>
      <c r="B6160" s="597" t="s">
        <v>18421</v>
      </c>
      <c r="C6160" s="597" t="s">
        <v>3994</v>
      </c>
      <c r="D6160" s="597" t="s">
        <v>16342</v>
      </c>
    </row>
    <row r="6161" spans="1:4">
      <c r="A6161" s="597" t="s">
        <v>15365</v>
      </c>
      <c r="B6161" s="597" t="s">
        <v>18421</v>
      </c>
      <c r="C6161" s="597" t="s">
        <v>9767</v>
      </c>
      <c r="D6161" s="597" t="s">
        <v>13297</v>
      </c>
    </row>
    <row r="6162" spans="1:4">
      <c r="A6162" s="597" t="s">
        <v>22235</v>
      </c>
      <c r="B6162" s="597" t="s">
        <v>18421</v>
      </c>
      <c r="C6162" s="597" t="s">
        <v>18436</v>
      </c>
      <c r="D6162" s="597" t="s">
        <v>3956</v>
      </c>
    </row>
    <row r="6163" spans="1:4">
      <c r="A6163" s="597" t="s">
        <v>16504</v>
      </c>
      <c r="B6163" s="597" t="s">
        <v>18421</v>
      </c>
      <c r="C6163" s="597" t="s">
        <v>16294</v>
      </c>
      <c r="D6163" s="597" t="s">
        <v>4702</v>
      </c>
    </row>
    <row r="6164" spans="1:4">
      <c r="A6164" s="597" t="s">
        <v>22236</v>
      </c>
      <c r="B6164" s="597" t="s">
        <v>18421</v>
      </c>
      <c r="C6164" s="597" t="s">
        <v>9767</v>
      </c>
      <c r="D6164" s="597" t="s">
        <v>21201</v>
      </c>
    </row>
    <row r="6165" spans="1:4">
      <c r="A6165" s="597" t="s">
        <v>15043</v>
      </c>
      <c r="B6165" s="597" t="s">
        <v>18421</v>
      </c>
      <c r="C6165" s="597" t="s">
        <v>16294</v>
      </c>
      <c r="D6165" s="597" t="s">
        <v>13132</v>
      </c>
    </row>
    <row r="6166" spans="1:4">
      <c r="A6166" s="597" t="s">
        <v>22237</v>
      </c>
      <c r="B6166" s="597" t="s">
        <v>18421</v>
      </c>
      <c r="C6166" s="597" t="s">
        <v>18436</v>
      </c>
      <c r="D6166" s="597" t="s">
        <v>3956</v>
      </c>
    </row>
    <row r="6167" spans="1:4">
      <c r="A6167" s="597" t="s">
        <v>22238</v>
      </c>
      <c r="B6167" s="597" t="s">
        <v>18421</v>
      </c>
      <c r="C6167" s="597" t="s">
        <v>9767</v>
      </c>
      <c r="D6167" s="597" t="s">
        <v>13297</v>
      </c>
    </row>
    <row r="6168" spans="1:4">
      <c r="A6168" s="597" t="s">
        <v>9943</v>
      </c>
      <c r="B6168" s="597" t="s">
        <v>18421</v>
      </c>
      <c r="C6168" s="597" t="s">
        <v>16294</v>
      </c>
      <c r="D6168" s="597" t="s">
        <v>18433</v>
      </c>
    </row>
    <row r="6169" spans="1:4">
      <c r="A6169" s="597" t="s">
        <v>16132</v>
      </c>
      <c r="B6169" s="597" t="s">
        <v>18421</v>
      </c>
      <c r="C6169" s="597" t="s">
        <v>18330</v>
      </c>
      <c r="D6169" s="597" t="s">
        <v>21285</v>
      </c>
    </row>
    <row r="6170" spans="1:4">
      <c r="A6170" s="597" t="s">
        <v>22239</v>
      </c>
      <c r="B6170" s="597" t="s">
        <v>18421</v>
      </c>
      <c r="C6170" s="597" t="s">
        <v>16294</v>
      </c>
      <c r="D6170" s="597" t="s">
        <v>10414</v>
      </c>
    </row>
    <row r="6171" spans="1:4">
      <c r="A6171" s="597" t="s">
        <v>22240</v>
      </c>
      <c r="B6171" s="597" t="s">
        <v>18421</v>
      </c>
      <c r="C6171" s="597" t="s">
        <v>16294</v>
      </c>
      <c r="D6171" s="597" t="s">
        <v>4498</v>
      </c>
    </row>
    <row r="6172" spans="1:4">
      <c r="A6172" s="597" t="s">
        <v>14313</v>
      </c>
      <c r="B6172" s="597" t="s">
        <v>18421</v>
      </c>
      <c r="C6172" s="597" t="s">
        <v>16294</v>
      </c>
      <c r="D6172" s="597" t="s">
        <v>18457</v>
      </c>
    </row>
    <row r="6173" spans="1:4">
      <c r="A6173" s="597" t="s">
        <v>22241</v>
      </c>
      <c r="B6173" s="597" t="s">
        <v>18421</v>
      </c>
      <c r="C6173" s="597" t="s">
        <v>18330</v>
      </c>
      <c r="D6173" s="597" t="s">
        <v>10414</v>
      </c>
    </row>
    <row r="6174" spans="1:4">
      <c r="A6174" s="597" t="s">
        <v>21651</v>
      </c>
      <c r="B6174" s="597" t="s">
        <v>18421</v>
      </c>
      <c r="C6174" s="597" t="s">
        <v>18330</v>
      </c>
      <c r="D6174" s="597" t="s">
        <v>10414</v>
      </c>
    </row>
    <row r="6175" spans="1:4">
      <c r="A6175" s="597" t="s">
        <v>22242</v>
      </c>
      <c r="B6175" s="597" t="s">
        <v>18421</v>
      </c>
      <c r="C6175" s="597" t="s">
        <v>18436</v>
      </c>
      <c r="D6175" s="597" t="s">
        <v>3956</v>
      </c>
    </row>
    <row r="6176" spans="1:4">
      <c r="A6176" s="597" t="s">
        <v>22243</v>
      </c>
      <c r="B6176" s="597" t="s">
        <v>18421</v>
      </c>
      <c r="C6176" s="597" t="s">
        <v>18436</v>
      </c>
      <c r="D6176" s="597" t="s">
        <v>3956</v>
      </c>
    </row>
    <row r="6177" spans="1:4">
      <c r="A6177" s="597" t="s">
        <v>15651</v>
      </c>
      <c r="B6177" s="597" t="s">
        <v>18421</v>
      </c>
      <c r="C6177" s="597" t="s">
        <v>3994</v>
      </c>
      <c r="D6177" s="597" t="s">
        <v>16342</v>
      </c>
    </row>
    <row r="6178" spans="1:4">
      <c r="A6178" s="597" t="s">
        <v>21432</v>
      </c>
      <c r="B6178" s="597" t="s">
        <v>18421</v>
      </c>
      <c r="C6178" s="597" t="s">
        <v>18330</v>
      </c>
      <c r="D6178" s="597" t="s">
        <v>10414</v>
      </c>
    </row>
    <row r="6179" spans="1:4">
      <c r="A6179" s="597" t="s">
        <v>22244</v>
      </c>
      <c r="B6179" s="597" t="s">
        <v>18421</v>
      </c>
      <c r="C6179" s="597" t="s">
        <v>16294</v>
      </c>
      <c r="D6179" s="597" t="s">
        <v>6382</v>
      </c>
    </row>
    <row r="6180" spans="1:4">
      <c r="A6180" s="597" t="s">
        <v>19367</v>
      </c>
      <c r="B6180" s="597" t="s">
        <v>18421</v>
      </c>
      <c r="C6180" s="597" t="s">
        <v>16294</v>
      </c>
      <c r="D6180" s="597" t="s">
        <v>18433</v>
      </c>
    </row>
    <row r="6181" spans="1:4">
      <c r="A6181" s="597" t="s">
        <v>12058</v>
      </c>
      <c r="B6181" s="597" t="s">
        <v>18421</v>
      </c>
      <c r="C6181" s="597" t="s">
        <v>9767</v>
      </c>
      <c r="D6181" s="597" t="s">
        <v>10414</v>
      </c>
    </row>
    <row r="6182" spans="1:4">
      <c r="A6182" s="597" t="s">
        <v>22245</v>
      </c>
      <c r="B6182" s="597" t="s">
        <v>18421</v>
      </c>
      <c r="C6182" s="597" t="s">
        <v>16294</v>
      </c>
      <c r="D6182" s="597" t="s">
        <v>4702</v>
      </c>
    </row>
    <row r="6183" spans="1:4">
      <c r="A6183" s="597" t="s">
        <v>22246</v>
      </c>
      <c r="B6183" s="597" t="s">
        <v>18421</v>
      </c>
      <c r="C6183" s="597" t="s">
        <v>8754</v>
      </c>
      <c r="D6183" s="597" t="s">
        <v>18442</v>
      </c>
    </row>
    <row r="6184" spans="1:4">
      <c r="A6184" s="597" t="s">
        <v>22247</v>
      </c>
      <c r="B6184" s="597" t="s">
        <v>18421</v>
      </c>
      <c r="C6184" s="597" t="s">
        <v>16294</v>
      </c>
      <c r="D6184" s="597" t="s">
        <v>13132</v>
      </c>
    </row>
    <row r="6185" spans="1:4">
      <c r="A6185" s="597" t="s">
        <v>17438</v>
      </c>
      <c r="B6185" s="597" t="s">
        <v>18421</v>
      </c>
      <c r="C6185" s="597" t="s">
        <v>16294</v>
      </c>
      <c r="D6185" s="597" t="s">
        <v>10414</v>
      </c>
    </row>
    <row r="6186" spans="1:4">
      <c r="A6186" s="597" t="s">
        <v>20271</v>
      </c>
      <c r="B6186" s="597" t="s">
        <v>18421</v>
      </c>
      <c r="C6186" s="597" t="s">
        <v>16294</v>
      </c>
      <c r="D6186" s="597" t="s">
        <v>18457</v>
      </c>
    </row>
    <row r="6187" spans="1:4">
      <c r="A6187" s="597" t="s">
        <v>22248</v>
      </c>
      <c r="B6187" s="597" t="s">
        <v>18421</v>
      </c>
      <c r="C6187" s="597" t="s">
        <v>16294</v>
      </c>
      <c r="D6187" s="597" t="s">
        <v>4498</v>
      </c>
    </row>
    <row r="6188" spans="1:4">
      <c r="A6188" s="597" t="s">
        <v>22249</v>
      </c>
      <c r="B6188" s="597" t="s">
        <v>18421</v>
      </c>
      <c r="C6188" s="597" t="s">
        <v>18330</v>
      </c>
      <c r="D6188" s="597" t="s">
        <v>17557</v>
      </c>
    </row>
    <row r="6189" spans="1:4">
      <c r="A6189" s="597" t="s">
        <v>2567</v>
      </c>
      <c r="B6189" s="597" t="s">
        <v>18421</v>
      </c>
      <c r="C6189" s="597" t="s">
        <v>9767</v>
      </c>
      <c r="D6189" s="597" t="s">
        <v>13297</v>
      </c>
    </row>
    <row r="6190" spans="1:4">
      <c r="A6190" s="597" t="s">
        <v>1821</v>
      </c>
      <c r="B6190" s="597" t="s">
        <v>18421</v>
      </c>
      <c r="C6190" s="597" t="s">
        <v>9767</v>
      </c>
      <c r="D6190" s="597" t="s">
        <v>18439</v>
      </c>
    </row>
    <row r="6191" spans="1:4">
      <c r="A6191" s="597" t="s">
        <v>10818</v>
      </c>
      <c r="B6191" s="597" t="s">
        <v>18421</v>
      </c>
      <c r="C6191" s="597" t="s">
        <v>18436</v>
      </c>
      <c r="D6191" s="597" t="s">
        <v>3956</v>
      </c>
    </row>
    <row r="6192" spans="1:4">
      <c r="A6192" s="597" t="s">
        <v>22250</v>
      </c>
      <c r="B6192" s="597" t="s">
        <v>18421</v>
      </c>
      <c r="C6192" s="597" t="s">
        <v>16294</v>
      </c>
      <c r="D6192" s="597" t="s">
        <v>13132</v>
      </c>
    </row>
    <row r="6193" spans="1:4">
      <c r="A6193" s="597" t="s">
        <v>22251</v>
      </c>
      <c r="B6193" s="597" t="s">
        <v>18421</v>
      </c>
      <c r="C6193" s="597" t="s">
        <v>16294</v>
      </c>
      <c r="D6193" s="597" t="s">
        <v>18457</v>
      </c>
    </row>
    <row r="6194" spans="1:4">
      <c r="A6194" s="597" t="s">
        <v>9477</v>
      </c>
      <c r="B6194" s="597" t="s">
        <v>18421</v>
      </c>
      <c r="C6194" s="597" t="s">
        <v>18436</v>
      </c>
      <c r="D6194" s="597" t="s">
        <v>18462</v>
      </c>
    </row>
    <row r="6195" spans="1:4">
      <c r="A6195" s="597" t="s">
        <v>22252</v>
      </c>
      <c r="B6195" s="597" t="s">
        <v>18421</v>
      </c>
      <c r="C6195" s="597" t="s">
        <v>3994</v>
      </c>
      <c r="D6195" s="597" t="s">
        <v>4583</v>
      </c>
    </row>
    <row r="6196" spans="1:4">
      <c r="A6196" s="597" t="s">
        <v>11511</v>
      </c>
      <c r="B6196" s="597" t="s">
        <v>18421</v>
      </c>
      <c r="C6196" s="597" t="s">
        <v>18423</v>
      </c>
      <c r="D6196" s="597" t="s">
        <v>18136</v>
      </c>
    </row>
    <row r="6197" spans="1:4">
      <c r="A6197" s="597" t="s">
        <v>17995</v>
      </c>
      <c r="B6197" s="597" t="s">
        <v>18421</v>
      </c>
      <c r="C6197" s="597" t="s">
        <v>16294</v>
      </c>
      <c r="D6197" s="597" t="s">
        <v>18433</v>
      </c>
    </row>
    <row r="6198" spans="1:4">
      <c r="A6198" s="597" t="s">
        <v>8879</v>
      </c>
      <c r="B6198" s="597" t="s">
        <v>18421</v>
      </c>
      <c r="C6198" s="597" t="s">
        <v>16294</v>
      </c>
      <c r="D6198" s="597" t="s">
        <v>18433</v>
      </c>
    </row>
    <row r="6199" spans="1:4">
      <c r="A6199" s="597" t="s">
        <v>22253</v>
      </c>
      <c r="B6199" s="597" t="s">
        <v>18421</v>
      </c>
      <c r="C6199" s="597" t="s">
        <v>18426</v>
      </c>
      <c r="D6199" s="597" t="s">
        <v>16434</v>
      </c>
    </row>
    <row r="6200" spans="1:4">
      <c r="A6200" s="597" t="s">
        <v>14309</v>
      </c>
      <c r="B6200" s="597" t="s">
        <v>18421</v>
      </c>
      <c r="C6200" s="597" t="s">
        <v>18436</v>
      </c>
      <c r="D6200" s="597" t="s">
        <v>14531</v>
      </c>
    </row>
    <row r="6201" spans="1:4">
      <c r="A6201" s="597" t="s">
        <v>18617</v>
      </c>
      <c r="B6201" s="597" t="s">
        <v>18421</v>
      </c>
      <c r="C6201" s="597" t="s">
        <v>18423</v>
      </c>
      <c r="D6201" s="597" t="s">
        <v>18136</v>
      </c>
    </row>
    <row r="6202" spans="1:4">
      <c r="A6202" s="597" t="s">
        <v>22254</v>
      </c>
      <c r="B6202" s="597" t="s">
        <v>18421</v>
      </c>
      <c r="C6202" s="597" t="s">
        <v>16294</v>
      </c>
      <c r="D6202" s="597" t="s">
        <v>4498</v>
      </c>
    </row>
    <row r="6203" spans="1:4">
      <c r="A6203" s="597" t="s">
        <v>9604</v>
      </c>
      <c r="B6203" s="597" t="s">
        <v>18421</v>
      </c>
      <c r="C6203" s="597" t="s">
        <v>9767</v>
      </c>
      <c r="D6203" s="597" t="s">
        <v>13297</v>
      </c>
    </row>
    <row r="6204" spans="1:4">
      <c r="A6204" s="597" t="s">
        <v>22255</v>
      </c>
      <c r="B6204" s="597" t="s">
        <v>18421</v>
      </c>
      <c r="C6204" s="597" t="s">
        <v>18436</v>
      </c>
      <c r="D6204" s="597" t="s">
        <v>7703</v>
      </c>
    </row>
    <row r="6205" spans="1:4">
      <c r="A6205" s="597" t="s">
        <v>19154</v>
      </c>
      <c r="B6205" s="597" t="s">
        <v>18421</v>
      </c>
      <c r="C6205" s="597" t="s">
        <v>16294</v>
      </c>
      <c r="D6205" s="597" t="s">
        <v>18433</v>
      </c>
    </row>
    <row r="6206" spans="1:4">
      <c r="A6206" s="597" t="s">
        <v>22257</v>
      </c>
      <c r="B6206" s="597" t="s">
        <v>18421</v>
      </c>
      <c r="C6206" s="597" t="s">
        <v>9767</v>
      </c>
      <c r="D6206" s="597" t="s">
        <v>12866</v>
      </c>
    </row>
    <row r="6207" spans="1:4">
      <c r="A6207" s="597" t="s">
        <v>21796</v>
      </c>
      <c r="B6207" s="597" t="s">
        <v>18421</v>
      </c>
      <c r="C6207" s="597" t="s">
        <v>18436</v>
      </c>
      <c r="D6207" s="597" t="s">
        <v>3956</v>
      </c>
    </row>
    <row r="6208" spans="1:4">
      <c r="A6208" s="597" t="s">
        <v>20550</v>
      </c>
      <c r="B6208" s="597" t="s">
        <v>18421</v>
      </c>
      <c r="C6208" s="597" t="s">
        <v>18330</v>
      </c>
      <c r="D6208" s="597" t="s">
        <v>2104</v>
      </c>
    </row>
    <row r="6209" spans="1:4">
      <c r="A6209" s="597" t="s">
        <v>10676</v>
      </c>
      <c r="B6209" s="597" t="s">
        <v>18421</v>
      </c>
      <c r="C6209" s="597" t="s">
        <v>3994</v>
      </c>
      <c r="D6209" s="597" t="s">
        <v>10414</v>
      </c>
    </row>
    <row r="6210" spans="1:4">
      <c r="A6210" s="597" t="s">
        <v>4534</v>
      </c>
      <c r="B6210" s="597" t="s">
        <v>18421</v>
      </c>
      <c r="C6210" s="597" t="s">
        <v>18426</v>
      </c>
      <c r="D6210" s="597" t="s">
        <v>16434</v>
      </c>
    </row>
    <row r="6211" spans="1:4">
      <c r="A6211" s="597" t="s">
        <v>22258</v>
      </c>
      <c r="B6211" s="597" t="s">
        <v>18421</v>
      </c>
      <c r="C6211" s="597" t="s">
        <v>9767</v>
      </c>
      <c r="D6211" s="597" t="s">
        <v>21201</v>
      </c>
    </row>
    <row r="6212" spans="1:4">
      <c r="A6212" s="597" t="s">
        <v>18</v>
      </c>
      <c r="B6212" s="597" t="s">
        <v>18421</v>
      </c>
      <c r="C6212" s="597" t="s">
        <v>18436</v>
      </c>
      <c r="D6212" s="597" t="s">
        <v>21614</v>
      </c>
    </row>
    <row r="6213" spans="1:4">
      <c r="A6213" s="597" t="s">
        <v>14117</v>
      </c>
      <c r="B6213" s="597" t="s">
        <v>18421</v>
      </c>
      <c r="C6213" s="597" t="s">
        <v>16294</v>
      </c>
      <c r="D6213" s="597" t="s">
        <v>13132</v>
      </c>
    </row>
    <row r="6214" spans="1:4">
      <c r="A6214" s="597" t="s">
        <v>18522</v>
      </c>
      <c r="B6214" s="597" t="s">
        <v>18421</v>
      </c>
      <c r="C6214" s="597" t="s">
        <v>16294</v>
      </c>
      <c r="D6214" s="597" t="s">
        <v>14674</v>
      </c>
    </row>
    <row r="6215" spans="1:4">
      <c r="A6215" s="597" t="s">
        <v>22259</v>
      </c>
      <c r="B6215" s="597" t="s">
        <v>18421</v>
      </c>
      <c r="C6215" s="597" t="s">
        <v>16294</v>
      </c>
      <c r="D6215" s="597" t="s">
        <v>18457</v>
      </c>
    </row>
    <row r="6216" spans="1:4">
      <c r="A6216" s="597" t="s">
        <v>17445</v>
      </c>
      <c r="B6216" s="597" t="s">
        <v>18421</v>
      </c>
      <c r="C6216" s="597" t="s">
        <v>18426</v>
      </c>
      <c r="D6216" s="597" t="s">
        <v>12763</v>
      </c>
    </row>
    <row r="6217" spans="1:4">
      <c r="A6217" s="597" t="s">
        <v>22260</v>
      </c>
      <c r="B6217" s="597" t="s">
        <v>18421</v>
      </c>
      <c r="C6217" s="597" t="s">
        <v>16294</v>
      </c>
      <c r="D6217" s="597" t="s">
        <v>13132</v>
      </c>
    </row>
    <row r="6218" spans="1:4">
      <c r="A6218" s="597" t="s">
        <v>13381</v>
      </c>
      <c r="B6218" s="597" t="s">
        <v>18421</v>
      </c>
      <c r="C6218" s="597" t="s">
        <v>11794</v>
      </c>
      <c r="D6218" s="597" t="s">
        <v>11796</v>
      </c>
    </row>
    <row r="6219" spans="1:4">
      <c r="A6219" s="597" t="s">
        <v>22261</v>
      </c>
      <c r="B6219" s="597" t="s">
        <v>18421</v>
      </c>
      <c r="C6219" s="597" t="s">
        <v>16294</v>
      </c>
      <c r="D6219" s="597" t="s">
        <v>18433</v>
      </c>
    </row>
    <row r="6220" spans="1:4">
      <c r="A6220" s="597" t="s">
        <v>20483</v>
      </c>
      <c r="B6220" s="597" t="s">
        <v>18421</v>
      </c>
      <c r="C6220" s="597" t="s">
        <v>16294</v>
      </c>
      <c r="D6220" s="597" t="s">
        <v>13945</v>
      </c>
    </row>
    <row r="6221" spans="1:4">
      <c r="A6221" s="597" t="s">
        <v>15232</v>
      </c>
      <c r="B6221" s="597" t="s">
        <v>18421</v>
      </c>
      <c r="C6221" s="597" t="s">
        <v>16294</v>
      </c>
      <c r="D6221" s="597" t="s">
        <v>10414</v>
      </c>
    </row>
    <row r="6222" spans="1:4">
      <c r="A6222" s="597" t="s">
        <v>429</v>
      </c>
      <c r="B6222" s="597" t="s">
        <v>18421</v>
      </c>
      <c r="C6222" s="597" t="s">
        <v>16294</v>
      </c>
      <c r="D6222" s="597" t="s">
        <v>10414</v>
      </c>
    </row>
    <row r="6223" spans="1:4">
      <c r="A6223" s="597" t="s">
        <v>22262</v>
      </c>
      <c r="B6223" s="597" t="s">
        <v>18421</v>
      </c>
      <c r="C6223" s="597" t="s">
        <v>16294</v>
      </c>
      <c r="D6223" s="597" t="s">
        <v>14674</v>
      </c>
    </row>
    <row r="6224" spans="1:4">
      <c r="A6224" s="597" t="s">
        <v>22263</v>
      </c>
      <c r="B6224" s="597" t="s">
        <v>18421</v>
      </c>
      <c r="C6224" s="597" t="s">
        <v>16294</v>
      </c>
      <c r="D6224" s="597" t="s">
        <v>6382</v>
      </c>
    </row>
    <row r="6225" spans="1:4">
      <c r="A6225" s="597" t="s">
        <v>19584</v>
      </c>
      <c r="B6225" s="597" t="s">
        <v>18421</v>
      </c>
      <c r="C6225" s="597" t="s">
        <v>16294</v>
      </c>
      <c r="D6225" s="597" t="s">
        <v>18433</v>
      </c>
    </row>
    <row r="6226" spans="1:4">
      <c r="A6226" s="597" t="s">
        <v>14981</v>
      </c>
      <c r="B6226" s="597" t="s">
        <v>18421</v>
      </c>
      <c r="C6226" s="597" t="s">
        <v>9767</v>
      </c>
      <c r="D6226" s="597" t="s">
        <v>13297</v>
      </c>
    </row>
    <row r="6227" spans="1:4">
      <c r="A6227" s="597" t="s">
        <v>22264</v>
      </c>
      <c r="B6227" s="597" t="s">
        <v>18421</v>
      </c>
      <c r="C6227" s="597" t="s">
        <v>18330</v>
      </c>
      <c r="D6227" s="597" t="s">
        <v>10414</v>
      </c>
    </row>
    <row r="6228" spans="1:4">
      <c r="A6228" s="597" t="s">
        <v>22265</v>
      </c>
      <c r="B6228" s="597" t="s">
        <v>18421</v>
      </c>
      <c r="C6228" s="597" t="s">
        <v>18436</v>
      </c>
      <c r="D6228" s="597" t="s">
        <v>7703</v>
      </c>
    </row>
    <row r="6229" spans="1:4">
      <c r="A6229" s="597" t="s">
        <v>22266</v>
      </c>
      <c r="B6229" s="597" t="s">
        <v>18421</v>
      </c>
      <c r="C6229" s="597" t="s">
        <v>18426</v>
      </c>
      <c r="D6229" s="597" t="s">
        <v>16434</v>
      </c>
    </row>
    <row r="6230" spans="1:4">
      <c r="A6230" s="597" t="s">
        <v>22267</v>
      </c>
      <c r="B6230" s="597" t="s">
        <v>18421</v>
      </c>
      <c r="C6230" s="597" t="s">
        <v>16294</v>
      </c>
      <c r="D6230" s="597" t="s">
        <v>13132</v>
      </c>
    </row>
    <row r="6231" spans="1:4">
      <c r="A6231" s="597" t="s">
        <v>13657</v>
      </c>
      <c r="B6231" s="597" t="s">
        <v>18421</v>
      </c>
      <c r="C6231" s="597" t="s">
        <v>16294</v>
      </c>
      <c r="D6231" s="597" t="s">
        <v>18457</v>
      </c>
    </row>
    <row r="6232" spans="1:4">
      <c r="A6232" s="597" t="s">
        <v>22268</v>
      </c>
      <c r="B6232" s="597" t="s">
        <v>18421</v>
      </c>
      <c r="C6232" s="597" t="s">
        <v>16294</v>
      </c>
      <c r="D6232" s="597" t="s">
        <v>4702</v>
      </c>
    </row>
    <row r="6233" spans="1:4">
      <c r="A6233" s="597" t="s">
        <v>15771</v>
      </c>
      <c r="B6233" s="597" t="s">
        <v>18421</v>
      </c>
      <c r="C6233" s="597" t="s">
        <v>11794</v>
      </c>
      <c r="D6233" s="597" t="s">
        <v>11796</v>
      </c>
    </row>
    <row r="6234" spans="1:4">
      <c r="A6234" s="597" t="s">
        <v>19697</v>
      </c>
      <c r="B6234" s="597" t="s">
        <v>18421</v>
      </c>
      <c r="C6234" s="597" t="s">
        <v>16294</v>
      </c>
      <c r="D6234" s="597" t="s">
        <v>6387</v>
      </c>
    </row>
    <row r="6235" spans="1:4">
      <c r="A6235" s="597" t="s">
        <v>13678</v>
      </c>
      <c r="B6235" s="597" t="s">
        <v>18421</v>
      </c>
      <c r="C6235" s="597" t="s">
        <v>18436</v>
      </c>
      <c r="D6235" s="597" t="s">
        <v>3956</v>
      </c>
    </row>
    <row r="6236" spans="1:4">
      <c r="A6236" s="597" t="s">
        <v>22269</v>
      </c>
      <c r="B6236" s="597" t="s">
        <v>18421</v>
      </c>
      <c r="C6236" s="597" t="s">
        <v>18330</v>
      </c>
      <c r="D6236" s="597" t="s">
        <v>18450</v>
      </c>
    </row>
    <row r="6237" spans="1:4">
      <c r="A6237" s="597" t="s">
        <v>21811</v>
      </c>
      <c r="B6237" s="597" t="s">
        <v>18421</v>
      </c>
      <c r="C6237" s="597" t="s">
        <v>16294</v>
      </c>
      <c r="D6237" s="597" t="s">
        <v>18433</v>
      </c>
    </row>
    <row r="6238" spans="1:4">
      <c r="A6238" s="597" t="s">
        <v>22270</v>
      </c>
      <c r="B6238" s="597" t="s">
        <v>18421</v>
      </c>
      <c r="C6238" s="597" t="s">
        <v>9767</v>
      </c>
      <c r="D6238" s="597" t="s">
        <v>15267</v>
      </c>
    </row>
    <row r="6239" spans="1:4">
      <c r="A6239" s="597" t="s">
        <v>20164</v>
      </c>
      <c r="B6239" s="597" t="s">
        <v>18421</v>
      </c>
      <c r="C6239" s="597" t="s">
        <v>16294</v>
      </c>
      <c r="D6239" s="597" t="s">
        <v>18457</v>
      </c>
    </row>
    <row r="6240" spans="1:4">
      <c r="A6240" s="597" t="s">
        <v>22271</v>
      </c>
      <c r="B6240" s="597" t="s">
        <v>18421</v>
      </c>
      <c r="C6240" s="597" t="s">
        <v>18436</v>
      </c>
      <c r="D6240" s="597" t="s">
        <v>18725</v>
      </c>
    </row>
    <row r="6241" spans="1:4">
      <c r="A6241" s="597" t="s">
        <v>11338</v>
      </c>
      <c r="B6241" s="597" t="s">
        <v>18421</v>
      </c>
      <c r="C6241" s="597" t="s">
        <v>18330</v>
      </c>
      <c r="D6241" s="597" t="s">
        <v>21285</v>
      </c>
    </row>
    <row r="6242" spans="1:4">
      <c r="A6242" s="597" t="s">
        <v>11448</v>
      </c>
      <c r="B6242" s="597" t="s">
        <v>18421</v>
      </c>
      <c r="C6242" s="597" t="s">
        <v>18423</v>
      </c>
      <c r="D6242" s="597" t="s">
        <v>9310</v>
      </c>
    </row>
    <row r="6243" spans="1:4">
      <c r="A6243" s="597" t="s">
        <v>3581</v>
      </c>
      <c r="B6243" s="597" t="s">
        <v>18421</v>
      </c>
      <c r="C6243" s="597" t="s">
        <v>16294</v>
      </c>
      <c r="D6243" s="597" t="s">
        <v>18433</v>
      </c>
    </row>
    <row r="6244" spans="1:4">
      <c r="A6244" s="597" t="s">
        <v>22272</v>
      </c>
      <c r="B6244" s="597" t="s">
        <v>18421</v>
      </c>
      <c r="C6244" s="597" t="s">
        <v>9767</v>
      </c>
      <c r="D6244" s="597" t="s">
        <v>18439</v>
      </c>
    </row>
    <row r="6245" spans="1:4">
      <c r="A6245" s="597" t="s">
        <v>15343</v>
      </c>
      <c r="B6245" s="597" t="s">
        <v>18421</v>
      </c>
      <c r="C6245" s="597" t="s">
        <v>12016</v>
      </c>
      <c r="D6245" s="597" t="s">
        <v>10414</v>
      </c>
    </row>
    <row r="6246" spans="1:4">
      <c r="A6246" s="597" t="s">
        <v>21991</v>
      </c>
      <c r="B6246" s="597" t="s">
        <v>18421</v>
      </c>
      <c r="C6246" s="597" t="s">
        <v>18423</v>
      </c>
      <c r="D6246" s="597" t="s">
        <v>18505</v>
      </c>
    </row>
    <row r="6247" spans="1:4">
      <c r="A6247" s="597" t="s">
        <v>22273</v>
      </c>
      <c r="B6247" s="597" t="s">
        <v>18421</v>
      </c>
      <c r="C6247" s="597" t="s">
        <v>16294</v>
      </c>
      <c r="D6247" s="597" t="s">
        <v>6382</v>
      </c>
    </row>
    <row r="6248" spans="1:4">
      <c r="A6248" s="597" t="s">
        <v>22274</v>
      </c>
      <c r="B6248" s="597" t="s">
        <v>18421</v>
      </c>
      <c r="C6248" s="597" t="s">
        <v>18423</v>
      </c>
      <c r="D6248" s="597" t="s">
        <v>18136</v>
      </c>
    </row>
    <row r="6249" spans="1:4">
      <c r="A6249" s="597" t="s">
        <v>22275</v>
      </c>
      <c r="B6249" s="597" t="s">
        <v>18421</v>
      </c>
      <c r="C6249" s="597" t="s">
        <v>3994</v>
      </c>
      <c r="D6249" s="597" t="s">
        <v>16342</v>
      </c>
    </row>
    <row r="6250" spans="1:4">
      <c r="A6250" s="597" t="s">
        <v>22276</v>
      </c>
      <c r="B6250" s="597" t="s">
        <v>18421</v>
      </c>
      <c r="C6250" s="597" t="s">
        <v>16294</v>
      </c>
      <c r="D6250" s="597" t="s">
        <v>6387</v>
      </c>
    </row>
    <row r="6251" spans="1:4">
      <c r="A6251" s="597" t="s">
        <v>22277</v>
      </c>
      <c r="B6251" s="597" t="s">
        <v>18421</v>
      </c>
      <c r="C6251" s="597" t="s">
        <v>16294</v>
      </c>
      <c r="D6251" s="597" t="s">
        <v>13132</v>
      </c>
    </row>
    <row r="6252" spans="1:4">
      <c r="A6252" s="597" t="s">
        <v>22278</v>
      </c>
      <c r="B6252" s="597" t="s">
        <v>18421</v>
      </c>
      <c r="C6252" s="597" t="s">
        <v>18436</v>
      </c>
      <c r="D6252" s="597" t="s">
        <v>7703</v>
      </c>
    </row>
    <row r="6253" spans="1:4">
      <c r="A6253" s="597" t="s">
        <v>18009</v>
      </c>
      <c r="B6253" s="597" t="s">
        <v>18421</v>
      </c>
      <c r="C6253" s="597" t="s">
        <v>16294</v>
      </c>
      <c r="D6253" s="597" t="s">
        <v>4498</v>
      </c>
    </row>
    <row r="6254" spans="1:4">
      <c r="A6254" s="597" t="s">
        <v>2903</v>
      </c>
      <c r="B6254" s="597" t="s">
        <v>18421</v>
      </c>
      <c r="C6254" s="597" t="s">
        <v>9767</v>
      </c>
      <c r="D6254" s="597" t="s">
        <v>13297</v>
      </c>
    </row>
    <row r="6255" spans="1:4">
      <c r="A6255" s="597" t="s">
        <v>11087</v>
      </c>
      <c r="B6255" s="597" t="s">
        <v>18421</v>
      </c>
      <c r="C6255" s="597" t="s">
        <v>18436</v>
      </c>
      <c r="D6255" s="597" t="s">
        <v>14531</v>
      </c>
    </row>
    <row r="6256" spans="1:4">
      <c r="A6256" s="597" t="s">
        <v>22279</v>
      </c>
      <c r="B6256" s="597" t="s">
        <v>18421</v>
      </c>
      <c r="C6256" s="597" t="s">
        <v>16294</v>
      </c>
      <c r="D6256" s="597" t="s">
        <v>10414</v>
      </c>
    </row>
    <row r="6257" spans="1:4">
      <c r="A6257" s="597" t="s">
        <v>10234</v>
      </c>
      <c r="B6257" s="597" t="s">
        <v>18421</v>
      </c>
      <c r="C6257" s="597" t="s">
        <v>9767</v>
      </c>
      <c r="D6257" s="597" t="s">
        <v>10414</v>
      </c>
    </row>
    <row r="6258" spans="1:4">
      <c r="A6258" s="597" t="s">
        <v>22280</v>
      </c>
      <c r="B6258" s="597" t="s">
        <v>18421</v>
      </c>
      <c r="C6258" s="597" t="s">
        <v>18436</v>
      </c>
      <c r="D6258" s="597" t="s">
        <v>13072</v>
      </c>
    </row>
    <row r="6259" spans="1:4">
      <c r="A6259" s="597" t="s">
        <v>22281</v>
      </c>
      <c r="B6259" s="597" t="s">
        <v>18421</v>
      </c>
      <c r="C6259" s="597" t="s">
        <v>16294</v>
      </c>
      <c r="D6259" s="597" t="s">
        <v>13132</v>
      </c>
    </row>
    <row r="6260" spans="1:4">
      <c r="A6260" s="597" t="s">
        <v>2566</v>
      </c>
      <c r="B6260" s="597" t="s">
        <v>18421</v>
      </c>
      <c r="C6260" s="597" t="s">
        <v>16294</v>
      </c>
      <c r="D6260" s="597" t="s">
        <v>18433</v>
      </c>
    </row>
    <row r="6261" spans="1:4">
      <c r="A6261" s="597" t="s">
        <v>6394</v>
      </c>
      <c r="B6261" s="597" t="s">
        <v>18421</v>
      </c>
      <c r="C6261" s="597" t="s">
        <v>16294</v>
      </c>
      <c r="D6261" s="597" t="s">
        <v>13132</v>
      </c>
    </row>
    <row r="6262" spans="1:4">
      <c r="A6262" s="597" t="s">
        <v>22282</v>
      </c>
      <c r="B6262" s="597" t="s">
        <v>18421</v>
      </c>
      <c r="C6262" s="597" t="s">
        <v>17013</v>
      </c>
      <c r="D6262" s="597" t="s">
        <v>3212</v>
      </c>
    </row>
    <row r="6263" spans="1:4">
      <c r="A6263" s="597" t="s">
        <v>22283</v>
      </c>
      <c r="B6263" s="597" t="s">
        <v>18421</v>
      </c>
      <c r="C6263" s="597" t="s">
        <v>16294</v>
      </c>
      <c r="D6263" s="597" t="s">
        <v>13132</v>
      </c>
    </row>
    <row r="6264" spans="1:4">
      <c r="A6264" s="597" t="s">
        <v>22284</v>
      </c>
      <c r="B6264" s="597" t="s">
        <v>18421</v>
      </c>
      <c r="C6264" s="597" t="s">
        <v>16294</v>
      </c>
      <c r="D6264" s="597" t="s">
        <v>4498</v>
      </c>
    </row>
    <row r="6265" spans="1:4">
      <c r="A6265" s="597" t="s">
        <v>17333</v>
      </c>
      <c r="B6265" s="597" t="s">
        <v>18421</v>
      </c>
      <c r="C6265" s="597" t="s">
        <v>16294</v>
      </c>
      <c r="D6265" s="597" t="s">
        <v>4498</v>
      </c>
    </row>
    <row r="6266" spans="1:4">
      <c r="A6266" s="597" t="s">
        <v>22285</v>
      </c>
      <c r="B6266" s="597" t="s">
        <v>18421</v>
      </c>
      <c r="C6266" s="597" t="s">
        <v>8086</v>
      </c>
      <c r="D6266" s="597" t="s">
        <v>9618</v>
      </c>
    </row>
    <row r="6267" spans="1:4">
      <c r="A6267" s="597" t="s">
        <v>22286</v>
      </c>
      <c r="B6267" s="597" t="s">
        <v>18421</v>
      </c>
      <c r="C6267" s="597" t="s">
        <v>16294</v>
      </c>
      <c r="D6267" s="597" t="s">
        <v>18433</v>
      </c>
    </row>
    <row r="6268" spans="1:4">
      <c r="A6268" s="597" t="s">
        <v>22287</v>
      </c>
      <c r="B6268" s="597" t="s">
        <v>18421</v>
      </c>
      <c r="C6268" s="597" t="s">
        <v>16294</v>
      </c>
      <c r="D6268" s="597" t="s">
        <v>18457</v>
      </c>
    </row>
    <row r="6269" spans="1:4">
      <c r="A6269" s="597" t="s">
        <v>22288</v>
      </c>
      <c r="B6269" s="597" t="s">
        <v>18421</v>
      </c>
      <c r="C6269" s="597" t="s">
        <v>3994</v>
      </c>
      <c r="D6269" s="597" t="s">
        <v>16342</v>
      </c>
    </row>
    <row r="6270" spans="1:4">
      <c r="A6270" s="597" t="s">
        <v>22034</v>
      </c>
      <c r="B6270" s="597" t="s">
        <v>18421</v>
      </c>
      <c r="C6270" s="597" t="s">
        <v>18426</v>
      </c>
      <c r="D6270" s="597" t="s">
        <v>12763</v>
      </c>
    </row>
    <row r="6271" spans="1:4">
      <c r="A6271" s="597" t="s">
        <v>21330</v>
      </c>
      <c r="B6271" s="597" t="s">
        <v>18421</v>
      </c>
      <c r="C6271" s="597" t="s">
        <v>18423</v>
      </c>
      <c r="D6271" s="597" t="s">
        <v>18136</v>
      </c>
    </row>
    <row r="6272" spans="1:4">
      <c r="A6272" s="597" t="s">
        <v>17370</v>
      </c>
      <c r="B6272" s="597" t="s">
        <v>18421</v>
      </c>
      <c r="C6272" s="597" t="s">
        <v>3994</v>
      </c>
      <c r="D6272" s="597" t="s">
        <v>16342</v>
      </c>
    </row>
    <row r="6273" spans="1:4">
      <c r="A6273" s="597" t="s">
        <v>22289</v>
      </c>
      <c r="B6273" s="597" t="s">
        <v>18421</v>
      </c>
      <c r="C6273" s="597" t="s">
        <v>8086</v>
      </c>
      <c r="D6273" s="597" t="s">
        <v>10414</v>
      </c>
    </row>
    <row r="6274" spans="1:4">
      <c r="A6274" s="597" t="s">
        <v>22290</v>
      </c>
      <c r="B6274" s="597" t="s">
        <v>18421</v>
      </c>
      <c r="C6274" s="597" t="s">
        <v>9767</v>
      </c>
      <c r="D6274" s="597" t="s">
        <v>13297</v>
      </c>
    </row>
    <row r="6275" spans="1:4">
      <c r="A6275" s="597" t="s">
        <v>10122</v>
      </c>
      <c r="B6275" s="597" t="s">
        <v>18421</v>
      </c>
      <c r="C6275" s="597" t="s">
        <v>18436</v>
      </c>
      <c r="D6275" s="597" t="s">
        <v>7703</v>
      </c>
    </row>
    <row r="6276" spans="1:4">
      <c r="A6276" s="597" t="s">
        <v>1301</v>
      </c>
      <c r="B6276" s="597" t="s">
        <v>18421</v>
      </c>
      <c r="C6276" s="597" t="s">
        <v>18436</v>
      </c>
      <c r="D6276" s="597" t="s">
        <v>1433</v>
      </c>
    </row>
    <row r="6277" spans="1:4">
      <c r="A6277" s="597" t="s">
        <v>22291</v>
      </c>
      <c r="B6277" s="597" t="s">
        <v>18421</v>
      </c>
      <c r="C6277" s="597" t="s">
        <v>9767</v>
      </c>
      <c r="D6277" s="597" t="s">
        <v>13297</v>
      </c>
    </row>
    <row r="6278" spans="1:4">
      <c r="A6278" s="597" t="s">
        <v>22292</v>
      </c>
      <c r="B6278" s="597" t="s">
        <v>18421</v>
      </c>
      <c r="C6278" s="597" t="s">
        <v>16294</v>
      </c>
      <c r="D6278" s="597" t="s">
        <v>13132</v>
      </c>
    </row>
    <row r="6279" spans="1:4">
      <c r="A6279" s="597" t="s">
        <v>22293</v>
      </c>
      <c r="B6279" s="597" t="s">
        <v>18421</v>
      </c>
      <c r="C6279" s="597" t="s">
        <v>16294</v>
      </c>
      <c r="D6279" s="597" t="s">
        <v>4498</v>
      </c>
    </row>
    <row r="6280" spans="1:4">
      <c r="A6280" s="597" t="s">
        <v>14296</v>
      </c>
      <c r="B6280" s="597" t="s">
        <v>18421</v>
      </c>
      <c r="C6280" s="597" t="s">
        <v>16294</v>
      </c>
      <c r="D6280" s="597" t="s">
        <v>18433</v>
      </c>
    </row>
    <row r="6281" spans="1:4">
      <c r="A6281" s="597" t="s">
        <v>2924</v>
      </c>
      <c r="B6281" s="597" t="s">
        <v>18421</v>
      </c>
      <c r="C6281" s="597" t="s">
        <v>9767</v>
      </c>
      <c r="D6281" s="597" t="s">
        <v>21201</v>
      </c>
    </row>
    <row r="6282" spans="1:4">
      <c r="A6282" s="597" t="s">
        <v>21719</v>
      </c>
      <c r="B6282" s="597" t="s">
        <v>18421</v>
      </c>
      <c r="C6282" s="597" t="s">
        <v>18423</v>
      </c>
      <c r="D6282" s="597" t="s">
        <v>9310</v>
      </c>
    </row>
    <row r="6283" spans="1:4">
      <c r="A6283" s="597" t="s">
        <v>7275</v>
      </c>
      <c r="B6283" s="597" t="s">
        <v>18421</v>
      </c>
      <c r="C6283" s="597" t="s">
        <v>16294</v>
      </c>
      <c r="D6283" s="597" t="s">
        <v>4498</v>
      </c>
    </row>
    <row r="6284" spans="1:4">
      <c r="A6284" s="597" t="s">
        <v>11505</v>
      </c>
      <c r="B6284" s="597" t="s">
        <v>18421</v>
      </c>
      <c r="C6284" s="597" t="s">
        <v>18436</v>
      </c>
      <c r="D6284" s="597" t="s">
        <v>7708</v>
      </c>
    </row>
    <row r="6285" spans="1:4">
      <c r="A6285" s="597" t="s">
        <v>22294</v>
      </c>
      <c r="B6285" s="597" t="s">
        <v>18421</v>
      </c>
      <c r="C6285" s="597" t="s">
        <v>16294</v>
      </c>
      <c r="D6285" s="597" t="s">
        <v>6382</v>
      </c>
    </row>
    <row r="6286" spans="1:4">
      <c r="A6286" s="597" t="s">
        <v>6364</v>
      </c>
      <c r="B6286" s="597" t="s">
        <v>18421</v>
      </c>
      <c r="C6286" s="597" t="s">
        <v>16294</v>
      </c>
      <c r="D6286" s="597" t="s">
        <v>18457</v>
      </c>
    </row>
    <row r="6287" spans="1:4">
      <c r="A6287" s="597" t="s">
        <v>4759</v>
      </c>
      <c r="B6287" s="597" t="s">
        <v>18421</v>
      </c>
      <c r="C6287" s="597" t="s">
        <v>9767</v>
      </c>
      <c r="D6287" s="597" t="s">
        <v>15267</v>
      </c>
    </row>
    <row r="6288" spans="1:4">
      <c r="A6288" s="597" t="s">
        <v>22295</v>
      </c>
      <c r="B6288" s="597" t="s">
        <v>18421</v>
      </c>
      <c r="C6288" s="597" t="s">
        <v>16294</v>
      </c>
      <c r="D6288" s="597" t="s">
        <v>4498</v>
      </c>
    </row>
    <row r="6289" spans="1:4">
      <c r="A6289" s="597" t="s">
        <v>13177</v>
      </c>
      <c r="B6289" s="597" t="s">
        <v>18421</v>
      </c>
      <c r="C6289" s="597" t="s">
        <v>9767</v>
      </c>
      <c r="D6289" s="597" t="s">
        <v>12866</v>
      </c>
    </row>
    <row r="6290" spans="1:4">
      <c r="A6290" s="597" t="s">
        <v>21579</v>
      </c>
      <c r="B6290" s="597" t="s">
        <v>18421</v>
      </c>
      <c r="C6290" s="597" t="s">
        <v>18436</v>
      </c>
      <c r="D6290" s="597" t="s">
        <v>7708</v>
      </c>
    </row>
    <row r="6291" spans="1:4">
      <c r="A6291" s="597" t="s">
        <v>9791</v>
      </c>
      <c r="B6291" s="597" t="s">
        <v>18421</v>
      </c>
      <c r="C6291" s="597" t="s">
        <v>18426</v>
      </c>
      <c r="D6291" s="597" t="s">
        <v>12763</v>
      </c>
    </row>
    <row r="6292" spans="1:4">
      <c r="A6292" s="597" t="s">
        <v>22296</v>
      </c>
      <c r="B6292" s="597" t="s">
        <v>18421</v>
      </c>
      <c r="C6292" s="597" t="s">
        <v>16294</v>
      </c>
      <c r="D6292" s="597" t="s">
        <v>4498</v>
      </c>
    </row>
    <row r="6293" spans="1:4">
      <c r="A6293" s="597" t="s">
        <v>11219</v>
      </c>
      <c r="B6293" s="597" t="s">
        <v>18421</v>
      </c>
      <c r="C6293" s="597" t="s">
        <v>9767</v>
      </c>
      <c r="D6293" s="597" t="s">
        <v>12866</v>
      </c>
    </row>
    <row r="6294" spans="1:4">
      <c r="A6294" s="597" t="s">
        <v>20158</v>
      </c>
      <c r="B6294" s="597" t="s">
        <v>18421</v>
      </c>
      <c r="C6294" s="597" t="s">
        <v>16294</v>
      </c>
      <c r="D6294" s="597" t="s">
        <v>4498</v>
      </c>
    </row>
    <row r="6295" spans="1:4">
      <c r="A6295" s="597" t="s">
        <v>22297</v>
      </c>
      <c r="B6295" s="597" t="s">
        <v>18421</v>
      </c>
      <c r="C6295" s="597" t="s">
        <v>9767</v>
      </c>
      <c r="D6295" s="597" t="s">
        <v>13297</v>
      </c>
    </row>
    <row r="6296" spans="1:4">
      <c r="A6296" s="597" t="s">
        <v>103</v>
      </c>
      <c r="B6296" s="597" t="s">
        <v>18421</v>
      </c>
      <c r="C6296" s="597" t="s">
        <v>9767</v>
      </c>
      <c r="D6296" s="597" t="s">
        <v>15267</v>
      </c>
    </row>
    <row r="6297" spans="1:4">
      <c r="A6297" s="597" t="s">
        <v>22298</v>
      </c>
      <c r="B6297" s="597" t="s">
        <v>18421</v>
      </c>
      <c r="C6297" s="597" t="s">
        <v>16294</v>
      </c>
      <c r="D6297" s="597" t="s">
        <v>13132</v>
      </c>
    </row>
    <row r="6298" spans="1:4">
      <c r="A6298" s="597" t="s">
        <v>22299</v>
      </c>
      <c r="B6298" s="597" t="s">
        <v>18421</v>
      </c>
      <c r="C6298" s="597" t="s">
        <v>18423</v>
      </c>
      <c r="D6298" s="597" t="s">
        <v>10414</v>
      </c>
    </row>
    <row r="6299" spans="1:4">
      <c r="A6299" s="597" t="s">
        <v>21061</v>
      </c>
      <c r="B6299" s="597" t="s">
        <v>18421</v>
      </c>
      <c r="C6299" s="597" t="s">
        <v>18330</v>
      </c>
      <c r="D6299" s="597" t="s">
        <v>10414</v>
      </c>
    </row>
    <row r="6300" spans="1:4">
      <c r="A6300" s="597" t="s">
        <v>22300</v>
      </c>
      <c r="B6300" s="597" t="s">
        <v>18421</v>
      </c>
      <c r="C6300" s="597" t="s">
        <v>18423</v>
      </c>
      <c r="D6300" s="597" t="s">
        <v>9310</v>
      </c>
    </row>
    <row r="6301" spans="1:4">
      <c r="A6301" s="597" t="s">
        <v>22301</v>
      </c>
      <c r="B6301" s="597" t="s">
        <v>18421</v>
      </c>
      <c r="C6301" s="597" t="s">
        <v>16294</v>
      </c>
      <c r="D6301" s="597" t="s">
        <v>13132</v>
      </c>
    </row>
    <row r="6302" spans="1:4">
      <c r="A6302" s="597" t="s">
        <v>22302</v>
      </c>
      <c r="B6302" s="597" t="s">
        <v>18421</v>
      </c>
      <c r="C6302" s="597" t="s">
        <v>16294</v>
      </c>
      <c r="D6302" s="597" t="s">
        <v>18433</v>
      </c>
    </row>
    <row r="6303" spans="1:4">
      <c r="A6303" s="597" t="s">
        <v>22036</v>
      </c>
      <c r="B6303" s="597" t="s">
        <v>18421</v>
      </c>
      <c r="C6303" s="597" t="s">
        <v>16294</v>
      </c>
      <c r="D6303" s="597" t="s">
        <v>4702</v>
      </c>
    </row>
    <row r="6304" spans="1:4">
      <c r="A6304" s="597" t="s">
        <v>6481</v>
      </c>
      <c r="B6304" s="597" t="s">
        <v>18421</v>
      </c>
      <c r="C6304" s="597" t="s">
        <v>18423</v>
      </c>
      <c r="D6304" s="597" t="s">
        <v>18424</v>
      </c>
    </row>
    <row r="6305" spans="1:4">
      <c r="A6305" s="597" t="s">
        <v>22303</v>
      </c>
      <c r="B6305" s="597" t="s">
        <v>18421</v>
      </c>
      <c r="C6305" s="597" t="s">
        <v>16294</v>
      </c>
      <c r="D6305" s="597" t="s">
        <v>18433</v>
      </c>
    </row>
    <row r="6306" spans="1:4">
      <c r="A6306" s="597" t="s">
        <v>20185</v>
      </c>
      <c r="B6306" s="597" t="s">
        <v>18421</v>
      </c>
      <c r="C6306" s="597" t="s">
        <v>18330</v>
      </c>
      <c r="D6306" s="597" t="s">
        <v>10414</v>
      </c>
    </row>
    <row r="6307" spans="1:4">
      <c r="A6307" s="597" t="s">
        <v>19971</v>
      </c>
      <c r="B6307" s="597" t="s">
        <v>18421</v>
      </c>
      <c r="C6307" s="597" t="s">
        <v>16294</v>
      </c>
      <c r="D6307" s="597" t="s">
        <v>10414</v>
      </c>
    </row>
    <row r="6308" spans="1:4">
      <c r="A6308" s="597" t="s">
        <v>22304</v>
      </c>
      <c r="B6308" s="597" t="s">
        <v>18421</v>
      </c>
      <c r="C6308" s="597" t="s">
        <v>18426</v>
      </c>
      <c r="D6308" s="597" t="s">
        <v>18427</v>
      </c>
    </row>
    <row r="6309" spans="1:4">
      <c r="A6309" s="597" t="s">
        <v>22305</v>
      </c>
      <c r="B6309" s="597" t="s">
        <v>18421</v>
      </c>
      <c r="C6309" s="597" t="s">
        <v>18436</v>
      </c>
      <c r="D6309" s="597" t="s">
        <v>3956</v>
      </c>
    </row>
    <row r="6310" spans="1:4">
      <c r="A6310" s="597" t="s">
        <v>18605</v>
      </c>
      <c r="B6310" s="597" t="s">
        <v>18421</v>
      </c>
      <c r="C6310" s="597" t="s">
        <v>9767</v>
      </c>
      <c r="D6310" s="597" t="s">
        <v>13297</v>
      </c>
    </row>
    <row r="6311" spans="1:4">
      <c r="A6311" s="597" t="s">
        <v>22306</v>
      </c>
      <c r="B6311" s="597" t="s">
        <v>18421</v>
      </c>
      <c r="C6311" s="597" t="s">
        <v>16294</v>
      </c>
      <c r="D6311" s="597" t="s">
        <v>10414</v>
      </c>
    </row>
    <row r="6312" spans="1:4">
      <c r="A6312" s="597" t="s">
        <v>21816</v>
      </c>
      <c r="B6312" s="597" t="s">
        <v>18421</v>
      </c>
      <c r="C6312" s="597" t="s">
        <v>18426</v>
      </c>
      <c r="D6312" s="597" t="s">
        <v>12763</v>
      </c>
    </row>
    <row r="6313" spans="1:4">
      <c r="A6313" s="597" t="s">
        <v>20983</v>
      </c>
      <c r="B6313" s="597" t="s">
        <v>18421</v>
      </c>
      <c r="C6313" s="597" t="s">
        <v>18436</v>
      </c>
      <c r="D6313" s="597" t="s">
        <v>3956</v>
      </c>
    </row>
    <row r="6314" spans="1:4">
      <c r="A6314" s="597" t="s">
        <v>22307</v>
      </c>
      <c r="B6314" s="597" t="s">
        <v>18421</v>
      </c>
      <c r="C6314" s="597" t="s">
        <v>16294</v>
      </c>
      <c r="D6314" s="597" t="s">
        <v>18457</v>
      </c>
    </row>
    <row r="6315" spans="1:4">
      <c r="A6315" s="597" t="s">
        <v>22256</v>
      </c>
      <c r="B6315" s="597" t="s">
        <v>18421</v>
      </c>
      <c r="C6315" s="597" t="s">
        <v>18436</v>
      </c>
      <c r="D6315" s="597" t="s">
        <v>18725</v>
      </c>
    </row>
    <row r="6316" spans="1:4">
      <c r="A6316" s="597" t="s">
        <v>22308</v>
      </c>
      <c r="B6316" s="597" t="s">
        <v>18421</v>
      </c>
      <c r="C6316" s="597" t="s">
        <v>9767</v>
      </c>
      <c r="D6316" s="597" t="s">
        <v>13297</v>
      </c>
    </row>
    <row r="6317" spans="1:4">
      <c r="A6317" s="597" t="s">
        <v>12101</v>
      </c>
      <c r="B6317" s="597" t="s">
        <v>18421</v>
      </c>
      <c r="C6317" s="597" t="s">
        <v>3994</v>
      </c>
      <c r="D6317" s="597" t="s">
        <v>10414</v>
      </c>
    </row>
    <row r="6318" spans="1:4">
      <c r="A6318" s="597" t="s">
        <v>22309</v>
      </c>
      <c r="B6318" s="597" t="s">
        <v>18421</v>
      </c>
      <c r="C6318" s="597" t="s">
        <v>18436</v>
      </c>
      <c r="D6318" s="597" t="s">
        <v>3956</v>
      </c>
    </row>
    <row r="6319" spans="1:4">
      <c r="A6319" s="597" t="s">
        <v>14694</v>
      </c>
      <c r="B6319" s="597" t="s">
        <v>18421</v>
      </c>
      <c r="C6319" s="597" t="s">
        <v>16294</v>
      </c>
      <c r="D6319" s="597" t="s">
        <v>18457</v>
      </c>
    </row>
    <row r="6320" spans="1:4">
      <c r="A6320" s="597" t="s">
        <v>11669</v>
      </c>
      <c r="B6320" s="597" t="s">
        <v>18421</v>
      </c>
      <c r="C6320" s="597" t="s">
        <v>12016</v>
      </c>
      <c r="D6320" s="597" t="s">
        <v>16776</v>
      </c>
    </row>
    <row r="6321" spans="1:4">
      <c r="A6321" s="597" t="s">
        <v>21836</v>
      </c>
      <c r="B6321" s="597" t="s">
        <v>18421</v>
      </c>
      <c r="C6321" s="597" t="s">
        <v>9767</v>
      </c>
      <c r="D6321" s="597" t="s">
        <v>10414</v>
      </c>
    </row>
    <row r="6322" spans="1:4">
      <c r="A6322" s="597" t="s">
        <v>7760</v>
      </c>
      <c r="B6322" s="597" t="s">
        <v>18421</v>
      </c>
      <c r="C6322" s="597" t="s">
        <v>16294</v>
      </c>
      <c r="D6322" s="597" t="s">
        <v>6387</v>
      </c>
    </row>
    <row r="6323" spans="1:4">
      <c r="A6323" s="597" t="s">
        <v>22310</v>
      </c>
      <c r="B6323" s="597" t="s">
        <v>18421</v>
      </c>
      <c r="C6323" s="597" t="s">
        <v>16294</v>
      </c>
      <c r="D6323" s="597" t="s">
        <v>13132</v>
      </c>
    </row>
    <row r="6324" spans="1:4">
      <c r="A6324" s="597" t="s">
        <v>21209</v>
      </c>
      <c r="B6324" s="597" t="s">
        <v>18421</v>
      </c>
      <c r="C6324" s="597" t="s">
        <v>18330</v>
      </c>
      <c r="D6324" s="597" t="s">
        <v>17557</v>
      </c>
    </row>
    <row r="6325" spans="1:4">
      <c r="A6325" s="597" t="s">
        <v>16609</v>
      </c>
      <c r="B6325" s="597" t="s">
        <v>18421</v>
      </c>
      <c r="C6325" s="597" t="s">
        <v>18426</v>
      </c>
      <c r="D6325" s="597" t="s">
        <v>12763</v>
      </c>
    </row>
    <row r="6326" spans="1:4">
      <c r="A6326" s="597" t="s">
        <v>22312</v>
      </c>
      <c r="B6326" s="597" t="s">
        <v>18421</v>
      </c>
      <c r="C6326" s="597" t="s">
        <v>16294</v>
      </c>
      <c r="D6326" s="597" t="s">
        <v>4498</v>
      </c>
    </row>
    <row r="6327" spans="1:4">
      <c r="A6327" s="597" t="s">
        <v>22313</v>
      </c>
      <c r="B6327" s="597" t="s">
        <v>18421</v>
      </c>
      <c r="C6327" s="597" t="s">
        <v>9767</v>
      </c>
      <c r="D6327" s="597" t="s">
        <v>10414</v>
      </c>
    </row>
    <row r="6328" spans="1:4">
      <c r="A6328" s="597" t="s">
        <v>22314</v>
      </c>
      <c r="B6328" s="597" t="s">
        <v>18421</v>
      </c>
      <c r="C6328" s="597" t="s">
        <v>18436</v>
      </c>
      <c r="D6328" s="597" t="s">
        <v>18725</v>
      </c>
    </row>
    <row r="6329" spans="1:4">
      <c r="A6329" s="597" t="s">
        <v>22315</v>
      </c>
      <c r="B6329" s="597" t="s">
        <v>18421</v>
      </c>
      <c r="C6329" s="597" t="s">
        <v>18436</v>
      </c>
      <c r="D6329" s="597" t="s">
        <v>14531</v>
      </c>
    </row>
    <row r="6330" spans="1:4">
      <c r="A6330" s="597" t="s">
        <v>22316</v>
      </c>
      <c r="B6330" s="597" t="s">
        <v>18421</v>
      </c>
      <c r="C6330" s="597" t="s">
        <v>16294</v>
      </c>
      <c r="D6330" s="597" t="s">
        <v>6382</v>
      </c>
    </row>
    <row r="6331" spans="1:4">
      <c r="A6331" s="597" t="s">
        <v>22317</v>
      </c>
      <c r="B6331" s="597" t="s">
        <v>18421</v>
      </c>
      <c r="C6331" s="597" t="s">
        <v>16294</v>
      </c>
      <c r="D6331" s="597" t="s">
        <v>13132</v>
      </c>
    </row>
    <row r="6332" spans="1:4">
      <c r="A6332" s="597" t="s">
        <v>22318</v>
      </c>
      <c r="B6332" s="597" t="s">
        <v>18421</v>
      </c>
      <c r="C6332" s="597" t="s">
        <v>12016</v>
      </c>
      <c r="D6332" s="597" t="s">
        <v>16776</v>
      </c>
    </row>
    <row r="6333" spans="1:4">
      <c r="A6333" s="597" t="s">
        <v>22319</v>
      </c>
      <c r="B6333" s="597" t="s">
        <v>18421</v>
      </c>
      <c r="C6333" s="597" t="s">
        <v>16294</v>
      </c>
      <c r="D6333" s="597" t="s">
        <v>18457</v>
      </c>
    </row>
    <row r="6334" spans="1:4">
      <c r="A6334" s="597" t="s">
        <v>22320</v>
      </c>
      <c r="B6334" s="597" t="s">
        <v>18421</v>
      </c>
      <c r="C6334" s="597" t="s">
        <v>3994</v>
      </c>
      <c r="D6334" s="597" t="s">
        <v>10414</v>
      </c>
    </row>
    <row r="6335" spans="1:4">
      <c r="A6335" s="597" t="s">
        <v>8981</v>
      </c>
      <c r="B6335" s="597" t="s">
        <v>18421</v>
      </c>
      <c r="C6335" s="597" t="s">
        <v>12016</v>
      </c>
      <c r="D6335" s="597" t="s">
        <v>16776</v>
      </c>
    </row>
    <row r="6336" spans="1:4">
      <c r="A6336" s="597" t="s">
        <v>22321</v>
      </c>
      <c r="B6336" s="597" t="s">
        <v>18421</v>
      </c>
      <c r="C6336" s="597" t="s">
        <v>16294</v>
      </c>
      <c r="D6336" s="597" t="s">
        <v>4702</v>
      </c>
    </row>
    <row r="6337" spans="1:4">
      <c r="A6337" s="597" t="s">
        <v>22322</v>
      </c>
      <c r="B6337" s="597" t="s">
        <v>18421</v>
      </c>
      <c r="C6337" s="597" t="s">
        <v>8086</v>
      </c>
      <c r="D6337" s="597" t="s">
        <v>9618</v>
      </c>
    </row>
    <row r="6338" spans="1:4">
      <c r="A6338" s="597" t="s">
        <v>22323</v>
      </c>
      <c r="B6338" s="597" t="s">
        <v>18421</v>
      </c>
      <c r="C6338" s="597" t="s">
        <v>18436</v>
      </c>
      <c r="D6338" s="597" t="s">
        <v>7708</v>
      </c>
    </row>
    <row r="6339" spans="1:4">
      <c r="A6339" s="597" t="s">
        <v>22324</v>
      </c>
      <c r="B6339" s="597" t="s">
        <v>18421</v>
      </c>
      <c r="C6339" s="597" t="s">
        <v>9767</v>
      </c>
      <c r="D6339" s="597" t="s">
        <v>13297</v>
      </c>
    </row>
    <row r="6340" spans="1:4">
      <c r="A6340" s="597" t="s">
        <v>17146</v>
      </c>
      <c r="B6340" s="597" t="s">
        <v>18421</v>
      </c>
      <c r="C6340" s="597" t="s">
        <v>18436</v>
      </c>
      <c r="D6340" s="597" t="s">
        <v>7708</v>
      </c>
    </row>
    <row r="6341" spans="1:4">
      <c r="A6341" s="597" t="s">
        <v>22325</v>
      </c>
      <c r="B6341" s="597" t="s">
        <v>18421</v>
      </c>
      <c r="C6341" s="597" t="s">
        <v>11794</v>
      </c>
      <c r="D6341" s="597" t="s">
        <v>18576</v>
      </c>
    </row>
    <row r="6342" spans="1:4">
      <c r="A6342" s="597" t="s">
        <v>22326</v>
      </c>
      <c r="B6342" s="597" t="s">
        <v>18421</v>
      </c>
      <c r="C6342" s="597" t="s">
        <v>18330</v>
      </c>
      <c r="D6342" s="597" t="s">
        <v>17557</v>
      </c>
    </row>
    <row r="6343" spans="1:4">
      <c r="A6343" s="597" t="s">
        <v>22327</v>
      </c>
      <c r="B6343" s="597" t="s">
        <v>18421</v>
      </c>
      <c r="C6343" s="597" t="s">
        <v>9767</v>
      </c>
      <c r="D6343" s="597" t="s">
        <v>13297</v>
      </c>
    </row>
    <row r="6344" spans="1:4">
      <c r="A6344" s="597" t="s">
        <v>22328</v>
      </c>
      <c r="B6344" s="597" t="s">
        <v>18421</v>
      </c>
      <c r="C6344" s="597" t="s">
        <v>16294</v>
      </c>
      <c r="D6344" s="597" t="s">
        <v>14674</v>
      </c>
    </row>
    <row r="6345" spans="1:4">
      <c r="A6345" s="597" t="s">
        <v>22329</v>
      </c>
      <c r="B6345" s="597" t="s">
        <v>18421</v>
      </c>
      <c r="C6345" s="597" t="s">
        <v>16294</v>
      </c>
      <c r="D6345" s="597" t="s">
        <v>18457</v>
      </c>
    </row>
    <row r="6346" spans="1:4">
      <c r="A6346" s="597" t="s">
        <v>17467</v>
      </c>
      <c r="B6346" s="597" t="s">
        <v>18421</v>
      </c>
      <c r="C6346" s="597" t="s">
        <v>16294</v>
      </c>
      <c r="D6346" s="597" t="s">
        <v>6387</v>
      </c>
    </row>
    <row r="6347" spans="1:4">
      <c r="A6347" s="597" t="s">
        <v>22330</v>
      </c>
      <c r="B6347" s="597" t="s">
        <v>18421</v>
      </c>
      <c r="C6347" s="597" t="s">
        <v>3994</v>
      </c>
      <c r="D6347" s="597" t="s">
        <v>16342</v>
      </c>
    </row>
    <row r="6348" spans="1:4">
      <c r="A6348" s="597" t="s">
        <v>3697</v>
      </c>
      <c r="B6348" s="597" t="s">
        <v>18421</v>
      </c>
      <c r="C6348" s="597" t="s">
        <v>9767</v>
      </c>
      <c r="D6348" s="597" t="s">
        <v>13297</v>
      </c>
    </row>
    <row r="6349" spans="1:4">
      <c r="A6349" s="597" t="s">
        <v>22331</v>
      </c>
      <c r="B6349" s="597" t="s">
        <v>18421</v>
      </c>
      <c r="C6349" s="597" t="s">
        <v>18436</v>
      </c>
      <c r="D6349" s="597" t="s">
        <v>3956</v>
      </c>
    </row>
    <row r="6350" spans="1:4">
      <c r="A6350" s="597" t="s">
        <v>14907</v>
      </c>
      <c r="B6350" s="597" t="s">
        <v>18421</v>
      </c>
      <c r="C6350" s="597" t="s">
        <v>16294</v>
      </c>
      <c r="D6350" s="597" t="s">
        <v>18433</v>
      </c>
    </row>
    <row r="6351" spans="1:4">
      <c r="A6351" s="597" t="s">
        <v>19505</v>
      </c>
      <c r="B6351" s="597" t="s">
        <v>18421</v>
      </c>
      <c r="C6351" s="597" t="s">
        <v>9767</v>
      </c>
      <c r="D6351" s="597" t="s">
        <v>13297</v>
      </c>
    </row>
    <row r="6352" spans="1:4">
      <c r="A6352" s="597" t="s">
        <v>19573</v>
      </c>
      <c r="B6352" s="597" t="s">
        <v>18421</v>
      </c>
      <c r="C6352" s="597" t="s">
        <v>18436</v>
      </c>
      <c r="D6352" s="597" t="s">
        <v>1433</v>
      </c>
    </row>
    <row r="6353" spans="1:4">
      <c r="A6353" s="597" t="s">
        <v>5459</v>
      </c>
      <c r="B6353" s="597" t="s">
        <v>18421</v>
      </c>
      <c r="C6353" s="597" t="s">
        <v>16294</v>
      </c>
      <c r="D6353" s="597" t="s">
        <v>18457</v>
      </c>
    </row>
    <row r="6354" spans="1:4">
      <c r="A6354" s="597" t="s">
        <v>22332</v>
      </c>
      <c r="B6354" s="597" t="s">
        <v>18421</v>
      </c>
      <c r="C6354" s="597" t="s">
        <v>3994</v>
      </c>
      <c r="D6354" s="597" t="s">
        <v>16342</v>
      </c>
    </row>
    <row r="6355" spans="1:4">
      <c r="A6355" s="597" t="s">
        <v>19320</v>
      </c>
      <c r="B6355" s="597" t="s">
        <v>18421</v>
      </c>
      <c r="C6355" s="597" t="s">
        <v>18426</v>
      </c>
      <c r="D6355" s="597" t="s">
        <v>12763</v>
      </c>
    </row>
    <row r="6356" spans="1:4">
      <c r="A6356" s="597" t="s">
        <v>22333</v>
      </c>
      <c r="B6356" s="597" t="s">
        <v>18421</v>
      </c>
      <c r="C6356" s="597" t="s">
        <v>18426</v>
      </c>
      <c r="D6356" s="597" t="s">
        <v>16434</v>
      </c>
    </row>
    <row r="6357" spans="1:4">
      <c r="A6357" s="597" t="s">
        <v>10054</v>
      </c>
      <c r="B6357" s="597" t="s">
        <v>18421</v>
      </c>
      <c r="C6357" s="597" t="s">
        <v>16294</v>
      </c>
      <c r="D6357" s="597" t="s">
        <v>13132</v>
      </c>
    </row>
    <row r="6358" spans="1:4">
      <c r="A6358" s="597" t="s">
        <v>22334</v>
      </c>
      <c r="B6358" s="597" t="s">
        <v>18421</v>
      </c>
      <c r="C6358" s="597" t="s">
        <v>17013</v>
      </c>
      <c r="D6358" s="597" t="s">
        <v>1450</v>
      </c>
    </row>
    <row r="6359" spans="1:4">
      <c r="A6359" s="597" t="s">
        <v>3734</v>
      </c>
      <c r="B6359" s="597" t="s">
        <v>18421</v>
      </c>
      <c r="C6359" s="597" t="s">
        <v>8086</v>
      </c>
      <c r="D6359" s="597" t="s">
        <v>18535</v>
      </c>
    </row>
    <row r="6360" spans="1:4">
      <c r="A6360" s="597" t="s">
        <v>149</v>
      </c>
      <c r="B6360" s="597" t="s">
        <v>18421</v>
      </c>
      <c r="C6360" s="597" t="s">
        <v>16294</v>
      </c>
      <c r="D6360" s="597" t="s">
        <v>18433</v>
      </c>
    </row>
    <row r="6361" spans="1:4">
      <c r="A6361" s="597" t="s">
        <v>15157</v>
      </c>
      <c r="B6361" s="597" t="s">
        <v>18421</v>
      </c>
      <c r="C6361" s="597" t="s">
        <v>16294</v>
      </c>
      <c r="D6361" s="597" t="s">
        <v>4498</v>
      </c>
    </row>
    <row r="6362" spans="1:4">
      <c r="A6362" s="597" t="s">
        <v>21354</v>
      </c>
      <c r="B6362" s="597" t="s">
        <v>18421</v>
      </c>
      <c r="C6362" s="597" t="s">
        <v>16294</v>
      </c>
      <c r="D6362" s="597" t="s">
        <v>4498</v>
      </c>
    </row>
    <row r="6363" spans="1:4">
      <c r="A6363" s="597" t="s">
        <v>22335</v>
      </c>
      <c r="B6363" s="597" t="s">
        <v>18421</v>
      </c>
      <c r="C6363" s="597" t="s">
        <v>16294</v>
      </c>
      <c r="D6363" s="597" t="s">
        <v>18433</v>
      </c>
    </row>
    <row r="6364" spans="1:4">
      <c r="A6364" s="597" t="s">
        <v>5135</v>
      </c>
      <c r="B6364" s="597" t="s">
        <v>18421</v>
      </c>
      <c r="C6364" s="597" t="s">
        <v>16294</v>
      </c>
      <c r="D6364" s="597" t="s">
        <v>6382</v>
      </c>
    </row>
    <row r="6365" spans="1:4">
      <c r="A6365" s="597" t="s">
        <v>22336</v>
      </c>
      <c r="B6365" s="597" t="s">
        <v>18421</v>
      </c>
      <c r="C6365" s="597" t="s">
        <v>18436</v>
      </c>
      <c r="D6365" s="597" t="s">
        <v>3956</v>
      </c>
    </row>
    <row r="6366" spans="1:4">
      <c r="A6366" s="597" t="s">
        <v>22337</v>
      </c>
      <c r="B6366" s="597" t="s">
        <v>18421</v>
      </c>
      <c r="C6366" s="597" t="s">
        <v>9767</v>
      </c>
      <c r="D6366" s="597" t="s">
        <v>13297</v>
      </c>
    </row>
    <row r="6367" spans="1:4">
      <c r="A6367" s="597" t="s">
        <v>1274</v>
      </c>
      <c r="B6367" s="597" t="s">
        <v>18421</v>
      </c>
      <c r="C6367" s="597" t="s">
        <v>9767</v>
      </c>
      <c r="D6367" s="597" t="s">
        <v>15267</v>
      </c>
    </row>
    <row r="6368" spans="1:4">
      <c r="A6368" s="597" t="s">
        <v>18144</v>
      </c>
      <c r="B6368" s="597" t="s">
        <v>18421</v>
      </c>
      <c r="C6368" s="597" t="s">
        <v>9767</v>
      </c>
      <c r="D6368" s="597" t="s">
        <v>12866</v>
      </c>
    </row>
    <row r="6369" spans="1:4">
      <c r="A6369" s="597" t="s">
        <v>8915</v>
      </c>
      <c r="B6369" s="597" t="s">
        <v>18421</v>
      </c>
      <c r="C6369" s="597" t="s">
        <v>18436</v>
      </c>
      <c r="D6369" s="597" t="s">
        <v>7708</v>
      </c>
    </row>
    <row r="6370" spans="1:4">
      <c r="A6370" s="597" t="s">
        <v>22338</v>
      </c>
      <c r="B6370" s="597" t="s">
        <v>18421</v>
      </c>
      <c r="C6370" s="597" t="s">
        <v>16294</v>
      </c>
      <c r="D6370" s="597" t="s">
        <v>18433</v>
      </c>
    </row>
    <row r="6371" spans="1:4">
      <c r="A6371" s="597" t="s">
        <v>22339</v>
      </c>
      <c r="B6371" s="597" t="s">
        <v>18421</v>
      </c>
      <c r="C6371" s="597" t="s">
        <v>18426</v>
      </c>
      <c r="D6371" s="597" t="s">
        <v>12763</v>
      </c>
    </row>
    <row r="6372" spans="1:4">
      <c r="A6372" s="597" t="s">
        <v>22340</v>
      </c>
      <c r="B6372" s="597" t="s">
        <v>18421</v>
      </c>
      <c r="C6372" s="597" t="s">
        <v>18436</v>
      </c>
      <c r="D6372" s="597" t="s">
        <v>14531</v>
      </c>
    </row>
    <row r="6373" spans="1:4">
      <c r="A6373" s="597" t="s">
        <v>22341</v>
      </c>
      <c r="B6373" s="597" t="s">
        <v>18421</v>
      </c>
      <c r="C6373" s="597" t="s">
        <v>16294</v>
      </c>
      <c r="D6373" s="597" t="s">
        <v>6387</v>
      </c>
    </row>
    <row r="6374" spans="1:4">
      <c r="A6374" s="597" t="s">
        <v>22342</v>
      </c>
      <c r="B6374" s="597" t="s">
        <v>3904</v>
      </c>
      <c r="C6374" s="597" t="s">
        <v>18436</v>
      </c>
      <c r="D6374" s="597" t="s">
        <v>7703</v>
      </c>
    </row>
    <row r="6375" spans="1:4">
      <c r="A6375" s="597" t="s">
        <v>22343</v>
      </c>
      <c r="B6375" s="597" t="s">
        <v>3904</v>
      </c>
      <c r="C6375" s="597" t="s">
        <v>18436</v>
      </c>
      <c r="D6375" s="597" t="s">
        <v>7703</v>
      </c>
    </row>
    <row r="6376" spans="1:4">
      <c r="A6376" s="597" t="s">
        <v>8334</v>
      </c>
      <c r="B6376" s="597" t="s">
        <v>3904</v>
      </c>
      <c r="C6376" s="597" t="s">
        <v>18436</v>
      </c>
      <c r="D6376" s="597" t="s">
        <v>7703</v>
      </c>
    </row>
    <row r="6377" spans="1:4">
      <c r="A6377" s="597" t="s">
        <v>22344</v>
      </c>
      <c r="B6377" s="597" t="s">
        <v>3904</v>
      </c>
      <c r="C6377" s="597" t="s">
        <v>18436</v>
      </c>
      <c r="D6377" s="597" t="s">
        <v>7703</v>
      </c>
    </row>
    <row r="6378" spans="1:4">
      <c r="A6378" s="597" t="s">
        <v>5843</v>
      </c>
      <c r="B6378" s="597" t="s">
        <v>3904</v>
      </c>
      <c r="C6378" s="597" t="s">
        <v>18436</v>
      </c>
      <c r="D6378" s="597" t="s">
        <v>7703</v>
      </c>
    </row>
    <row r="6379" spans="1:4">
      <c r="A6379" s="597" t="s">
        <v>22345</v>
      </c>
      <c r="B6379" s="597" t="s">
        <v>3904</v>
      </c>
      <c r="C6379" s="597" t="s">
        <v>18436</v>
      </c>
      <c r="D6379" s="597" t="s">
        <v>7703</v>
      </c>
    </row>
    <row r="6380" spans="1:4">
      <c r="A6380" s="597" t="s">
        <v>17361</v>
      </c>
      <c r="B6380" s="597" t="s">
        <v>3904</v>
      </c>
      <c r="C6380" s="597" t="s">
        <v>18436</v>
      </c>
      <c r="D6380" s="597" t="s">
        <v>7703</v>
      </c>
    </row>
    <row r="6381" spans="1:4">
      <c r="A6381" s="597" t="s">
        <v>22346</v>
      </c>
      <c r="B6381" s="597" t="s">
        <v>3904</v>
      </c>
      <c r="C6381" s="597" t="s">
        <v>18436</v>
      </c>
      <c r="D6381" s="597" t="s">
        <v>7703</v>
      </c>
    </row>
    <row r="6382" spans="1:4">
      <c r="A6382" s="597" t="s">
        <v>22347</v>
      </c>
      <c r="B6382" s="597" t="s">
        <v>3904</v>
      </c>
      <c r="C6382" s="597" t="s">
        <v>18436</v>
      </c>
      <c r="D6382" s="597" t="s">
        <v>7703</v>
      </c>
    </row>
    <row r="6383" spans="1:4">
      <c r="A6383" s="597" t="s">
        <v>16152</v>
      </c>
      <c r="B6383" s="597" t="s">
        <v>3904</v>
      </c>
      <c r="C6383" s="597" t="s">
        <v>18436</v>
      </c>
      <c r="D6383" s="597" t="s">
        <v>7703</v>
      </c>
    </row>
    <row r="6384" spans="1:4">
      <c r="A6384" s="597" t="s">
        <v>16742</v>
      </c>
      <c r="B6384" s="597" t="s">
        <v>3904</v>
      </c>
      <c r="C6384" s="597" t="s">
        <v>3994</v>
      </c>
      <c r="D6384" s="597" t="s">
        <v>16342</v>
      </c>
    </row>
    <row r="6385" spans="1:4">
      <c r="A6385" s="597" t="s">
        <v>2906</v>
      </c>
      <c r="B6385" s="597" t="s">
        <v>3904</v>
      </c>
      <c r="C6385" s="597" t="s">
        <v>3994</v>
      </c>
      <c r="D6385" s="597" t="s">
        <v>16342</v>
      </c>
    </row>
    <row r="6386" spans="1:4">
      <c r="A6386" s="597" t="s">
        <v>18815</v>
      </c>
      <c r="B6386" s="597" t="s">
        <v>3904</v>
      </c>
      <c r="C6386" s="597" t="s">
        <v>3994</v>
      </c>
      <c r="D6386" s="597" t="s">
        <v>16342</v>
      </c>
    </row>
    <row r="6387" spans="1:4">
      <c r="A6387" s="597" t="s">
        <v>2013</v>
      </c>
      <c r="B6387" s="597" t="s">
        <v>3904</v>
      </c>
      <c r="C6387" s="597" t="s">
        <v>3994</v>
      </c>
      <c r="D6387" s="597" t="s">
        <v>16342</v>
      </c>
    </row>
    <row r="6388" spans="1:4">
      <c r="A6388" s="597" t="s">
        <v>3691</v>
      </c>
      <c r="B6388" s="597" t="s">
        <v>3904</v>
      </c>
      <c r="C6388" s="597" t="s">
        <v>3994</v>
      </c>
      <c r="D6388" s="597" t="s">
        <v>16342</v>
      </c>
    </row>
    <row r="6389" spans="1:4">
      <c r="A6389" s="597" t="s">
        <v>22348</v>
      </c>
      <c r="B6389" s="597" t="s">
        <v>3904</v>
      </c>
      <c r="C6389" s="597" t="s">
        <v>3994</v>
      </c>
      <c r="D6389" s="597" t="s">
        <v>16342</v>
      </c>
    </row>
    <row r="6390" spans="1:4">
      <c r="A6390" s="597" t="s">
        <v>22349</v>
      </c>
      <c r="B6390" s="597" t="s">
        <v>3904</v>
      </c>
      <c r="C6390" s="597" t="s">
        <v>3994</v>
      </c>
      <c r="D6390" s="597" t="s">
        <v>10414</v>
      </c>
    </row>
    <row r="6391" spans="1:4">
      <c r="A6391" s="597" t="s">
        <v>22350</v>
      </c>
      <c r="B6391" s="597" t="s">
        <v>3904</v>
      </c>
      <c r="C6391" s="597" t="s">
        <v>3994</v>
      </c>
      <c r="D6391" s="597" t="s">
        <v>10414</v>
      </c>
    </row>
    <row r="6392" spans="1:4">
      <c r="A6392" s="597" t="s">
        <v>1763</v>
      </c>
      <c r="B6392" s="597" t="s">
        <v>3904</v>
      </c>
      <c r="C6392" s="597" t="s">
        <v>3994</v>
      </c>
      <c r="D6392" s="597" t="s">
        <v>10414</v>
      </c>
    </row>
    <row r="6393" spans="1:4">
      <c r="A6393" s="597" t="s">
        <v>21171</v>
      </c>
      <c r="B6393" s="597" t="s">
        <v>3904</v>
      </c>
      <c r="C6393" s="597" t="s">
        <v>18436</v>
      </c>
      <c r="D6393" s="597" t="s">
        <v>14531</v>
      </c>
    </row>
    <row r="6394" spans="1:4">
      <c r="A6394" s="597" t="s">
        <v>22351</v>
      </c>
      <c r="B6394" s="597" t="s">
        <v>3904</v>
      </c>
      <c r="C6394" s="597" t="s">
        <v>18436</v>
      </c>
      <c r="D6394" s="597" t="s">
        <v>14531</v>
      </c>
    </row>
    <row r="6395" spans="1:4">
      <c r="A6395" s="597" t="s">
        <v>22352</v>
      </c>
      <c r="B6395" s="597" t="s">
        <v>3904</v>
      </c>
      <c r="C6395" s="597" t="s">
        <v>18436</v>
      </c>
      <c r="D6395" s="597" t="s">
        <v>14531</v>
      </c>
    </row>
    <row r="6396" spans="1:4">
      <c r="A6396" s="597" t="s">
        <v>22311</v>
      </c>
      <c r="B6396" s="597" t="s">
        <v>3904</v>
      </c>
      <c r="C6396" s="597" t="s">
        <v>18436</v>
      </c>
      <c r="D6396" s="597" t="s">
        <v>14531</v>
      </c>
    </row>
    <row r="6397" spans="1:4">
      <c r="A6397" s="597" t="s">
        <v>22353</v>
      </c>
      <c r="B6397" s="597" t="s">
        <v>3904</v>
      </c>
      <c r="C6397" s="597" t="s">
        <v>18436</v>
      </c>
      <c r="D6397" s="597" t="s">
        <v>14531</v>
      </c>
    </row>
    <row r="6398" spans="1:4">
      <c r="A6398" s="597" t="s">
        <v>7328</v>
      </c>
      <c r="B6398" s="597" t="s">
        <v>3904</v>
      </c>
      <c r="C6398" s="597" t="s">
        <v>18436</v>
      </c>
      <c r="D6398" s="597" t="s">
        <v>14531</v>
      </c>
    </row>
    <row r="6399" spans="1:4">
      <c r="A6399" s="597" t="s">
        <v>15824</v>
      </c>
      <c r="B6399" s="597" t="s">
        <v>3904</v>
      </c>
      <c r="C6399" s="597" t="s">
        <v>18436</v>
      </c>
      <c r="D6399" s="597" t="s">
        <v>14531</v>
      </c>
    </row>
    <row r="6400" spans="1:4">
      <c r="A6400" s="597" t="s">
        <v>8073</v>
      </c>
      <c r="B6400" s="597" t="s">
        <v>3904</v>
      </c>
      <c r="C6400" s="597" t="s">
        <v>18436</v>
      </c>
      <c r="D6400" s="597" t="s">
        <v>14531</v>
      </c>
    </row>
    <row r="6401" spans="1:4">
      <c r="A6401" s="597" t="s">
        <v>7553</v>
      </c>
      <c r="B6401" s="597" t="s">
        <v>3904</v>
      </c>
      <c r="C6401" s="597" t="s">
        <v>18436</v>
      </c>
      <c r="D6401" s="597" t="s">
        <v>14531</v>
      </c>
    </row>
    <row r="6402" spans="1:4">
      <c r="A6402" s="597" t="s">
        <v>18094</v>
      </c>
      <c r="B6402" s="597" t="s">
        <v>3904</v>
      </c>
      <c r="C6402" s="597" t="s">
        <v>18436</v>
      </c>
      <c r="D6402" s="597" t="s">
        <v>14531</v>
      </c>
    </row>
    <row r="6403" spans="1:4">
      <c r="A6403" s="597" t="s">
        <v>22354</v>
      </c>
      <c r="B6403" s="597" t="s">
        <v>3904</v>
      </c>
      <c r="C6403" s="597" t="s">
        <v>18436</v>
      </c>
      <c r="D6403" s="597" t="s">
        <v>14531</v>
      </c>
    </row>
    <row r="6404" spans="1:4">
      <c r="A6404" s="597" t="s">
        <v>22355</v>
      </c>
      <c r="B6404" s="597" t="s">
        <v>3904</v>
      </c>
      <c r="C6404" s="597" t="s">
        <v>18436</v>
      </c>
      <c r="D6404" s="597" t="s">
        <v>14531</v>
      </c>
    </row>
    <row r="6405" spans="1:4">
      <c r="A6405" s="597" t="s">
        <v>22356</v>
      </c>
      <c r="B6405" s="597" t="s">
        <v>3904</v>
      </c>
      <c r="C6405" s="597" t="s">
        <v>18436</v>
      </c>
      <c r="D6405" s="597" t="s">
        <v>14531</v>
      </c>
    </row>
    <row r="6406" spans="1:4">
      <c r="A6406" s="597" t="s">
        <v>22357</v>
      </c>
      <c r="B6406" s="597" t="s">
        <v>3904</v>
      </c>
      <c r="C6406" s="597" t="s">
        <v>18436</v>
      </c>
      <c r="D6406" s="597" t="s">
        <v>14531</v>
      </c>
    </row>
    <row r="6407" spans="1:4">
      <c r="A6407" s="597" t="s">
        <v>9544</v>
      </c>
      <c r="B6407" s="597" t="s">
        <v>3904</v>
      </c>
      <c r="C6407" s="597" t="s">
        <v>18436</v>
      </c>
      <c r="D6407" s="597" t="s">
        <v>14531</v>
      </c>
    </row>
    <row r="6408" spans="1:4">
      <c r="A6408" s="597" t="s">
        <v>18663</v>
      </c>
      <c r="B6408" s="597" t="s">
        <v>3904</v>
      </c>
      <c r="C6408" s="597" t="s">
        <v>18436</v>
      </c>
      <c r="D6408" s="597" t="s">
        <v>14531</v>
      </c>
    </row>
    <row r="6409" spans="1:4">
      <c r="A6409" s="597" t="s">
        <v>6886</v>
      </c>
      <c r="B6409" s="597" t="s">
        <v>3904</v>
      </c>
      <c r="C6409" s="597" t="s">
        <v>18436</v>
      </c>
      <c r="D6409" s="597" t="s">
        <v>14531</v>
      </c>
    </row>
    <row r="6410" spans="1:4">
      <c r="A6410" s="597" t="s">
        <v>22358</v>
      </c>
      <c r="B6410" s="597" t="s">
        <v>3904</v>
      </c>
      <c r="C6410" s="597" t="s">
        <v>18436</v>
      </c>
      <c r="D6410" s="597" t="s">
        <v>14531</v>
      </c>
    </row>
    <row r="6411" spans="1:4">
      <c r="A6411" s="597" t="s">
        <v>21164</v>
      </c>
      <c r="B6411" s="597" t="s">
        <v>3904</v>
      </c>
      <c r="C6411" s="597" t="s">
        <v>18436</v>
      </c>
      <c r="D6411" s="597" t="s">
        <v>14531</v>
      </c>
    </row>
    <row r="6412" spans="1:4">
      <c r="A6412" s="597" t="s">
        <v>17712</v>
      </c>
      <c r="B6412" s="597" t="s">
        <v>3904</v>
      </c>
      <c r="C6412" s="597" t="s">
        <v>3994</v>
      </c>
      <c r="D6412" s="597" t="s">
        <v>16342</v>
      </c>
    </row>
    <row r="6413" spans="1:4">
      <c r="A6413" s="597" t="s">
        <v>22359</v>
      </c>
      <c r="B6413" s="597" t="s">
        <v>3904</v>
      </c>
      <c r="C6413" s="597" t="s">
        <v>3994</v>
      </c>
      <c r="D6413" s="597" t="s">
        <v>16342</v>
      </c>
    </row>
    <row r="6414" spans="1:4">
      <c r="A6414" s="597" t="s">
        <v>865</v>
      </c>
      <c r="B6414" s="597" t="s">
        <v>3904</v>
      </c>
      <c r="C6414" s="597" t="s">
        <v>3994</v>
      </c>
      <c r="D6414" s="597" t="s">
        <v>16342</v>
      </c>
    </row>
    <row r="6415" spans="1:4">
      <c r="A6415" s="597" t="s">
        <v>22360</v>
      </c>
      <c r="B6415" s="597" t="s">
        <v>3904</v>
      </c>
      <c r="C6415" s="597" t="s">
        <v>3994</v>
      </c>
      <c r="D6415" s="597" t="s">
        <v>16342</v>
      </c>
    </row>
    <row r="6416" spans="1:4">
      <c r="A6416" s="597" t="s">
        <v>4709</v>
      </c>
      <c r="B6416" s="597" t="s">
        <v>3904</v>
      </c>
      <c r="C6416" s="597" t="s">
        <v>3994</v>
      </c>
      <c r="D6416" s="597" t="s">
        <v>16342</v>
      </c>
    </row>
    <row r="6417" spans="1:4">
      <c r="A6417" s="597" t="s">
        <v>20450</v>
      </c>
      <c r="B6417" s="597" t="s">
        <v>3904</v>
      </c>
      <c r="C6417" s="597" t="s">
        <v>3994</v>
      </c>
      <c r="D6417" s="597" t="s">
        <v>16342</v>
      </c>
    </row>
    <row r="6418" spans="1:4">
      <c r="A6418" s="597" t="s">
        <v>11017</v>
      </c>
      <c r="B6418" s="597" t="s">
        <v>3904</v>
      </c>
      <c r="C6418" s="597" t="s">
        <v>18436</v>
      </c>
      <c r="D6418" s="597" t="s">
        <v>21614</v>
      </c>
    </row>
    <row r="6419" spans="1:4">
      <c r="A6419" s="597" t="s">
        <v>22361</v>
      </c>
      <c r="B6419" s="597" t="s">
        <v>3904</v>
      </c>
      <c r="C6419" s="597" t="s">
        <v>18436</v>
      </c>
      <c r="D6419" s="597" t="s">
        <v>21614</v>
      </c>
    </row>
    <row r="6420" spans="1:4">
      <c r="A6420" s="597" t="s">
        <v>22362</v>
      </c>
      <c r="B6420" s="597" t="s">
        <v>3904</v>
      </c>
      <c r="C6420" s="597" t="s">
        <v>18436</v>
      </c>
      <c r="D6420" s="597" t="s">
        <v>21614</v>
      </c>
    </row>
    <row r="6421" spans="1:4">
      <c r="A6421" s="597" t="s">
        <v>22363</v>
      </c>
      <c r="B6421" s="597" t="s">
        <v>3904</v>
      </c>
      <c r="C6421" s="597" t="s">
        <v>18436</v>
      </c>
      <c r="D6421" s="597" t="s">
        <v>21614</v>
      </c>
    </row>
    <row r="6422" spans="1:4">
      <c r="A6422" s="597" t="s">
        <v>13906</v>
      </c>
      <c r="B6422" s="597" t="s">
        <v>3904</v>
      </c>
      <c r="C6422" s="597" t="s">
        <v>18436</v>
      </c>
      <c r="D6422" s="597" t="s">
        <v>21614</v>
      </c>
    </row>
    <row r="6423" spans="1:4">
      <c r="A6423" s="597" t="s">
        <v>22364</v>
      </c>
      <c r="B6423" s="597" t="s">
        <v>3904</v>
      </c>
      <c r="C6423" s="597" t="s">
        <v>18436</v>
      </c>
      <c r="D6423" s="597" t="s">
        <v>21614</v>
      </c>
    </row>
    <row r="6424" spans="1:4">
      <c r="A6424" s="597" t="s">
        <v>22365</v>
      </c>
      <c r="B6424" s="597" t="s">
        <v>3904</v>
      </c>
      <c r="C6424" s="597" t="s">
        <v>18436</v>
      </c>
      <c r="D6424" s="597" t="s">
        <v>21614</v>
      </c>
    </row>
    <row r="6425" spans="1:4">
      <c r="A6425" s="597" t="s">
        <v>22366</v>
      </c>
      <c r="B6425" s="597" t="s">
        <v>3904</v>
      </c>
      <c r="C6425" s="597" t="s">
        <v>18436</v>
      </c>
      <c r="D6425" s="597" t="s">
        <v>21614</v>
      </c>
    </row>
    <row r="6426" spans="1:4">
      <c r="A6426" s="597" t="s">
        <v>22367</v>
      </c>
      <c r="B6426" s="597" t="s">
        <v>3904</v>
      </c>
      <c r="C6426" s="597" t="s">
        <v>18436</v>
      </c>
      <c r="D6426" s="597" t="s">
        <v>21614</v>
      </c>
    </row>
    <row r="6427" spans="1:4">
      <c r="A6427" s="597" t="s">
        <v>18348</v>
      </c>
      <c r="B6427" s="597" t="s">
        <v>3904</v>
      </c>
      <c r="C6427" s="597" t="s">
        <v>18436</v>
      </c>
      <c r="D6427" s="597" t="s">
        <v>21614</v>
      </c>
    </row>
    <row r="6428" spans="1:4">
      <c r="A6428" s="597" t="s">
        <v>12673</v>
      </c>
      <c r="B6428" s="597" t="s">
        <v>3904</v>
      </c>
      <c r="C6428" s="597" t="s">
        <v>18436</v>
      </c>
      <c r="D6428" s="597" t="s">
        <v>21614</v>
      </c>
    </row>
    <row r="6429" spans="1:4">
      <c r="A6429" s="597" t="s">
        <v>672</v>
      </c>
      <c r="B6429" s="597" t="s">
        <v>3904</v>
      </c>
      <c r="C6429" s="597" t="s">
        <v>18436</v>
      </c>
      <c r="D6429" s="597" t="s">
        <v>21614</v>
      </c>
    </row>
    <row r="6430" spans="1:4">
      <c r="A6430" s="597" t="s">
        <v>15571</v>
      </c>
      <c r="B6430" s="597" t="s">
        <v>3904</v>
      </c>
      <c r="C6430" s="597" t="s">
        <v>18436</v>
      </c>
      <c r="D6430" s="597" t="s">
        <v>21614</v>
      </c>
    </row>
    <row r="6431" spans="1:4">
      <c r="A6431" s="597" t="s">
        <v>22368</v>
      </c>
      <c r="B6431" s="597" t="s">
        <v>3904</v>
      </c>
      <c r="C6431" s="597" t="s">
        <v>18436</v>
      </c>
      <c r="D6431" s="597" t="s">
        <v>21614</v>
      </c>
    </row>
    <row r="6432" spans="1:4">
      <c r="A6432" s="597" t="s">
        <v>22369</v>
      </c>
      <c r="B6432" s="597" t="s">
        <v>3904</v>
      </c>
      <c r="C6432" s="597" t="s">
        <v>18436</v>
      </c>
      <c r="D6432" s="597" t="s">
        <v>21614</v>
      </c>
    </row>
    <row r="6433" spans="1:4">
      <c r="A6433" s="597" t="s">
        <v>17769</v>
      </c>
      <c r="B6433" s="597" t="s">
        <v>3904</v>
      </c>
      <c r="C6433" s="597" t="s">
        <v>18436</v>
      </c>
      <c r="D6433" s="597" t="s">
        <v>21614</v>
      </c>
    </row>
    <row r="6434" spans="1:4">
      <c r="A6434" s="597" t="s">
        <v>20802</v>
      </c>
      <c r="B6434" s="597" t="s">
        <v>3904</v>
      </c>
      <c r="C6434" s="597" t="s">
        <v>18436</v>
      </c>
      <c r="D6434" s="597" t="s">
        <v>21614</v>
      </c>
    </row>
    <row r="6435" spans="1:4">
      <c r="A6435" s="597" t="s">
        <v>21708</v>
      </c>
      <c r="B6435" s="597" t="s">
        <v>3904</v>
      </c>
      <c r="C6435" s="597" t="s">
        <v>18436</v>
      </c>
      <c r="D6435" s="597" t="s">
        <v>21614</v>
      </c>
    </row>
    <row r="6436" spans="1:4">
      <c r="A6436" s="597" t="s">
        <v>22370</v>
      </c>
      <c r="B6436" s="597" t="s">
        <v>3904</v>
      </c>
      <c r="C6436" s="597" t="s">
        <v>18436</v>
      </c>
      <c r="D6436" s="597" t="s">
        <v>21614</v>
      </c>
    </row>
    <row r="6437" spans="1:4">
      <c r="A6437" s="597" t="s">
        <v>8571</v>
      </c>
      <c r="B6437" s="597" t="s">
        <v>3904</v>
      </c>
      <c r="C6437" s="597" t="s">
        <v>18436</v>
      </c>
      <c r="D6437" s="597" t="s">
        <v>21614</v>
      </c>
    </row>
    <row r="6438" spans="1:4">
      <c r="A6438" s="597" t="s">
        <v>20093</v>
      </c>
      <c r="B6438" s="597" t="s">
        <v>3904</v>
      </c>
      <c r="C6438" s="597" t="s">
        <v>18436</v>
      </c>
      <c r="D6438" s="597" t="s">
        <v>21614</v>
      </c>
    </row>
    <row r="6439" spans="1:4">
      <c r="A6439" s="597" t="s">
        <v>22371</v>
      </c>
      <c r="B6439" s="597" t="s">
        <v>3904</v>
      </c>
      <c r="C6439" s="597" t="s">
        <v>18436</v>
      </c>
      <c r="D6439" s="597" t="s">
        <v>21614</v>
      </c>
    </row>
    <row r="6440" spans="1:4">
      <c r="A6440" s="597" t="s">
        <v>16202</v>
      </c>
      <c r="B6440" s="597" t="s">
        <v>3904</v>
      </c>
      <c r="C6440" s="597" t="s">
        <v>18436</v>
      </c>
      <c r="D6440" s="597" t="s">
        <v>21614</v>
      </c>
    </row>
    <row r="6441" spans="1:4">
      <c r="A6441" s="597" t="s">
        <v>22372</v>
      </c>
      <c r="B6441" s="597" t="s">
        <v>3904</v>
      </c>
      <c r="C6441" s="597" t="s">
        <v>18436</v>
      </c>
      <c r="D6441" s="597" t="s">
        <v>21614</v>
      </c>
    </row>
    <row r="6442" spans="1:4">
      <c r="A6442" s="597" t="s">
        <v>22373</v>
      </c>
      <c r="B6442" s="597" t="s">
        <v>3904</v>
      </c>
      <c r="C6442" s="597" t="s">
        <v>18436</v>
      </c>
      <c r="D6442" s="597" t="s">
        <v>21614</v>
      </c>
    </row>
    <row r="6443" spans="1:4">
      <c r="A6443" s="597" t="s">
        <v>1393</v>
      </c>
      <c r="B6443" s="597" t="s">
        <v>3904</v>
      </c>
      <c r="C6443" s="597" t="s">
        <v>18436</v>
      </c>
      <c r="D6443" s="597" t="s">
        <v>21614</v>
      </c>
    </row>
    <row r="6444" spans="1:4">
      <c r="A6444" s="597" t="s">
        <v>22374</v>
      </c>
      <c r="B6444" s="597" t="s">
        <v>3904</v>
      </c>
      <c r="C6444" s="597" t="s">
        <v>18436</v>
      </c>
      <c r="D6444" s="597" t="s">
        <v>21614</v>
      </c>
    </row>
    <row r="6445" spans="1:4">
      <c r="A6445" s="597" t="s">
        <v>22375</v>
      </c>
      <c r="B6445" s="597" t="s">
        <v>3904</v>
      </c>
      <c r="C6445" s="597" t="s">
        <v>18436</v>
      </c>
      <c r="D6445" s="597" t="s">
        <v>21614</v>
      </c>
    </row>
    <row r="6446" spans="1:4">
      <c r="A6446" s="597" t="s">
        <v>22376</v>
      </c>
      <c r="B6446" s="597" t="s">
        <v>3904</v>
      </c>
      <c r="C6446" s="597" t="s">
        <v>18436</v>
      </c>
      <c r="D6446" s="597" t="s">
        <v>21614</v>
      </c>
    </row>
    <row r="6447" spans="1:4">
      <c r="A6447" s="597" t="s">
        <v>8443</v>
      </c>
      <c r="B6447" s="597" t="s">
        <v>3904</v>
      </c>
      <c r="C6447" s="597" t="s">
        <v>18436</v>
      </c>
      <c r="D6447" s="597" t="s">
        <v>21614</v>
      </c>
    </row>
    <row r="6448" spans="1:4">
      <c r="A6448" s="597" t="s">
        <v>4361</v>
      </c>
      <c r="B6448" s="597" t="s">
        <v>3904</v>
      </c>
      <c r="C6448" s="597" t="s">
        <v>18436</v>
      </c>
      <c r="D6448" s="597" t="s">
        <v>21614</v>
      </c>
    </row>
    <row r="6449" spans="1:4">
      <c r="A6449" s="597" t="s">
        <v>7164</v>
      </c>
      <c r="B6449" s="597" t="s">
        <v>3904</v>
      </c>
      <c r="C6449" s="597" t="s">
        <v>18436</v>
      </c>
      <c r="D6449" s="597" t="s">
        <v>7703</v>
      </c>
    </row>
    <row r="6450" spans="1:4">
      <c r="A6450" s="597" t="s">
        <v>21996</v>
      </c>
      <c r="B6450" s="597" t="s">
        <v>3904</v>
      </c>
      <c r="C6450" s="597" t="s">
        <v>18436</v>
      </c>
      <c r="D6450" s="597" t="s">
        <v>7703</v>
      </c>
    </row>
    <row r="6451" spans="1:4">
      <c r="A6451" s="597" t="s">
        <v>16037</v>
      </c>
      <c r="B6451" s="597" t="s">
        <v>3904</v>
      </c>
      <c r="C6451" s="597" t="s">
        <v>18436</v>
      </c>
      <c r="D6451" s="597" t="s">
        <v>7703</v>
      </c>
    </row>
    <row r="6452" spans="1:4">
      <c r="A6452" s="597" t="s">
        <v>22377</v>
      </c>
      <c r="B6452" s="597" t="s">
        <v>3904</v>
      </c>
      <c r="C6452" s="597" t="s">
        <v>3994</v>
      </c>
      <c r="D6452" s="597" t="s">
        <v>16342</v>
      </c>
    </row>
    <row r="6453" spans="1:4">
      <c r="A6453" s="597" t="s">
        <v>13979</v>
      </c>
      <c r="B6453" s="597" t="s">
        <v>3904</v>
      </c>
      <c r="C6453" s="597" t="s">
        <v>3994</v>
      </c>
      <c r="D6453" s="597" t="s">
        <v>16342</v>
      </c>
    </row>
    <row r="6454" spans="1:4">
      <c r="A6454" s="597" t="s">
        <v>20141</v>
      </c>
      <c r="B6454" s="597" t="s">
        <v>3904</v>
      </c>
      <c r="C6454" s="597" t="s">
        <v>3994</v>
      </c>
      <c r="D6454" s="597" t="s">
        <v>16342</v>
      </c>
    </row>
    <row r="6455" spans="1:4">
      <c r="A6455" s="597" t="s">
        <v>22378</v>
      </c>
      <c r="B6455" s="597" t="s">
        <v>3904</v>
      </c>
      <c r="C6455" s="597" t="s">
        <v>18436</v>
      </c>
      <c r="D6455" s="597" t="s">
        <v>18725</v>
      </c>
    </row>
    <row r="6456" spans="1:4">
      <c r="A6456" s="597" t="s">
        <v>22379</v>
      </c>
      <c r="B6456" s="597" t="s">
        <v>3904</v>
      </c>
      <c r="C6456" s="597" t="s">
        <v>18436</v>
      </c>
      <c r="D6456" s="597" t="s">
        <v>18725</v>
      </c>
    </row>
    <row r="6457" spans="1:4">
      <c r="A6457" s="597" t="s">
        <v>12995</v>
      </c>
      <c r="B6457" s="597" t="s">
        <v>3904</v>
      </c>
      <c r="C6457" s="597" t="s">
        <v>18436</v>
      </c>
      <c r="D6457" s="597" t="s">
        <v>18725</v>
      </c>
    </row>
    <row r="6458" spans="1:4">
      <c r="A6458" s="597" t="s">
        <v>22380</v>
      </c>
      <c r="B6458" s="597" t="s">
        <v>3904</v>
      </c>
      <c r="C6458" s="597" t="s">
        <v>18436</v>
      </c>
      <c r="D6458" s="597" t="s">
        <v>7703</v>
      </c>
    </row>
    <row r="6459" spans="1:4">
      <c r="A6459" s="597" t="s">
        <v>22381</v>
      </c>
      <c r="B6459" s="597" t="s">
        <v>3904</v>
      </c>
      <c r="C6459" s="597" t="s">
        <v>18436</v>
      </c>
      <c r="D6459" s="597" t="s">
        <v>7703</v>
      </c>
    </row>
    <row r="6460" spans="1:4">
      <c r="A6460" s="597" t="s">
        <v>22382</v>
      </c>
      <c r="B6460" s="597" t="s">
        <v>3904</v>
      </c>
      <c r="C6460" s="597" t="s">
        <v>18436</v>
      </c>
      <c r="D6460" s="597" t="s">
        <v>7703</v>
      </c>
    </row>
    <row r="6461" spans="1:4">
      <c r="A6461" s="597" t="s">
        <v>22383</v>
      </c>
      <c r="B6461" s="597" t="s">
        <v>3904</v>
      </c>
      <c r="C6461" s="597" t="s">
        <v>18436</v>
      </c>
      <c r="D6461" s="597" t="s">
        <v>7703</v>
      </c>
    </row>
    <row r="6462" spans="1:4">
      <c r="A6462" s="597" t="s">
        <v>22384</v>
      </c>
      <c r="B6462" s="597" t="s">
        <v>3904</v>
      </c>
      <c r="C6462" s="597" t="s">
        <v>18436</v>
      </c>
      <c r="D6462" s="597" t="s">
        <v>7703</v>
      </c>
    </row>
    <row r="6463" spans="1:4">
      <c r="A6463" s="597" t="s">
        <v>12332</v>
      </c>
      <c r="B6463" s="597" t="s">
        <v>3904</v>
      </c>
      <c r="C6463" s="597" t="s">
        <v>18436</v>
      </c>
      <c r="D6463" s="597" t="s">
        <v>7703</v>
      </c>
    </row>
    <row r="6464" spans="1:4">
      <c r="A6464" s="597" t="s">
        <v>22385</v>
      </c>
      <c r="B6464" s="597" t="s">
        <v>3904</v>
      </c>
      <c r="C6464" s="597" t="s">
        <v>18436</v>
      </c>
      <c r="D6464" s="597" t="s">
        <v>7703</v>
      </c>
    </row>
    <row r="6465" spans="1:4">
      <c r="A6465" s="597" t="s">
        <v>13201</v>
      </c>
      <c r="B6465" s="597" t="s">
        <v>3904</v>
      </c>
      <c r="C6465" s="597" t="s">
        <v>18436</v>
      </c>
      <c r="D6465" s="597" t="s">
        <v>7703</v>
      </c>
    </row>
    <row r="6466" spans="1:4">
      <c r="A6466" s="597" t="s">
        <v>22386</v>
      </c>
      <c r="B6466" s="597" t="s">
        <v>3904</v>
      </c>
      <c r="C6466" s="597" t="s">
        <v>18436</v>
      </c>
      <c r="D6466" s="597" t="s">
        <v>7703</v>
      </c>
    </row>
    <row r="6467" spans="1:4">
      <c r="A6467" s="597" t="s">
        <v>19518</v>
      </c>
      <c r="B6467" s="597" t="s">
        <v>3904</v>
      </c>
      <c r="C6467" s="597" t="s">
        <v>18436</v>
      </c>
      <c r="D6467" s="597" t="s">
        <v>7703</v>
      </c>
    </row>
    <row r="6468" spans="1:4">
      <c r="A6468" s="597" t="s">
        <v>22387</v>
      </c>
      <c r="B6468" s="597" t="s">
        <v>3904</v>
      </c>
      <c r="C6468" s="597" t="s">
        <v>18436</v>
      </c>
      <c r="D6468" s="597" t="s">
        <v>7703</v>
      </c>
    </row>
    <row r="6469" spans="1:4">
      <c r="A6469" s="597" t="s">
        <v>22388</v>
      </c>
      <c r="B6469" s="597" t="s">
        <v>3904</v>
      </c>
      <c r="C6469" s="597" t="s">
        <v>18436</v>
      </c>
      <c r="D6469" s="597" t="s">
        <v>7703</v>
      </c>
    </row>
    <row r="6470" spans="1:4">
      <c r="A6470" s="597" t="s">
        <v>22389</v>
      </c>
      <c r="B6470" s="597" t="s">
        <v>3904</v>
      </c>
      <c r="C6470" s="597" t="s">
        <v>18436</v>
      </c>
      <c r="D6470" s="597" t="s">
        <v>7703</v>
      </c>
    </row>
    <row r="6471" spans="1:4">
      <c r="A6471" s="597" t="s">
        <v>22390</v>
      </c>
      <c r="B6471" s="597" t="s">
        <v>3904</v>
      </c>
      <c r="C6471" s="597" t="s">
        <v>18436</v>
      </c>
      <c r="D6471" s="597" t="s">
        <v>7703</v>
      </c>
    </row>
    <row r="6472" spans="1:4">
      <c r="A6472" s="597" t="s">
        <v>22391</v>
      </c>
      <c r="B6472" s="597" t="s">
        <v>3904</v>
      </c>
      <c r="C6472" s="597" t="s">
        <v>18436</v>
      </c>
      <c r="D6472" s="597" t="s">
        <v>7703</v>
      </c>
    </row>
    <row r="6473" spans="1:4">
      <c r="A6473" s="597" t="s">
        <v>19827</v>
      </c>
      <c r="B6473" s="597" t="s">
        <v>3904</v>
      </c>
      <c r="C6473" s="597" t="s">
        <v>18436</v>
      </c>
      <c r="D6473" s="597" t="s">
        <v>7703</v>
      </c>
    </row>
    <row r="6474" spans="1:4">
      <c r="A6474" s="597" t="s">
        <v>20669</v>
      </c>
      <c r="B6474" s="597" t="s">
        <v>3904</v>
      </c>
      <c r="C6474" s="597" t="s">
        <v>18436</v>
      </c>
      <c r="D6474" s="597" t="s">
        <v>7703</v>
      </c>
    </row>
    <row r="6475" spans="1:4">
      <c r="A6475" s="597" t="s">
        <v>22392</v>
      </c>
      <c r="B6475" s="597" t="s">
        <v>3904</v>
      </c>
      <c r="C6475" s="597" t="s">
        <v>18436</v>
      </c>
      <c r="D6475" s="597" t="s">
        <v>7703</v>
      </c>
    </row>
    <row r="6476" spans="1:4">
      <c r="A6476" s="597" t="s">
        <v>18328</v>
      </c>
      <c r="B6476" s="597" t="s">
        <v>3904</v>
      </c>
      <c r="C6476" s="597" t="s">
        <v>18436</v>
      </c>
      <c r="D6476" s="597" t="s">
        <v>7703</v>
      </c>
    </row>
    <row r="6477" spans="1:4">
      <c r="A6477" s="597" t="s">
        <v>15451</v>
      </c>
      <c r="B6477" s="597" t="s">
        <v>3904</v>
      </c>
      <c r="C6477" s="597" t="s">
        <v>18330</v>
      </c>
      <c r="D6477" s="597" t="s">
        <v>2104</v>
      </c>
    </row>
    <row r="6478" spans="1:4">
      <c r="A6478" s="597" t="s">
        <v>21770</v>
      </c>
      <c r="B6478" s="597" t="s">
        <v>3904</v>
      </c>
      <c r="C6478" s="597" t="s">
        <v>18330</v>
      </c>
      <c r="D6478" s="597" t="s">
        <v>2104</v>
      </c>
    </row>
    <row r="6479" spans="1:4">
      <c r="A6479" s="597" t="s">
        <v>22393</v>
      </c>
      <c r="B6479" s="597" t="s">
        <v>3904</v>
      </c>
      <c r="C6479" s="597" t="s">
        <v>18330</v>
      </c>
      <c r="D6479" s="597" t="s">
        <v>2104</v>
      </c>
    </row>
    <row r="6480" spans="1:4">
      <c r="A6480" s="597" t="s">
        <v>22394</v>
      </c>
      <c r="B6480" s="597" t="s">
        <v>3904</v>
      </c>
      <c r="C6480" s="597" t="s">
        <v>18330</v>
      </c>
      <c r="D6480" s="597" t="s">
        <v>2104</v>
      </c>
    </row>
    <row r="6481" spans="1:4">
      <c r="A6481" s="597" t="s">
        <v>22395</v>
      </c>
      <c r="B6481" s="597" t="s">
        <v>3904</v>
      </c>
      <c r="C6481" s="597" t="s">
        <v>18330</v>
      </c>
      <c r="D6481" s="597" t="s">
        <v>2104</v>
      </c>
    </row>
    <row r="6482" spans="1:4">
      <c r="A6482" s="597" t="s">
        <v>22396</v>
      </c>
      <c r="B6482" s="597" t="s">
        <v>3904</v>
      </c>
      <c r="C6482" s="597" t="s">
        <v>18330</v>
      </c>
      <c r="D6482" s="597" t="s">
        <v>2104</v>
      </c>
    </row>
    <row r="6483" spans="1:4">
      <c r="A6483" s="597" t="s">
        <v>16102</v>
      </c>
      <c r="B6483" s="597" t="s">
        <v>3904</v>
      </c>
      <c r="C6483" s="597" t="s">
        <v>3994</v>
      </c>
      <c r="D6483" s="597" t="s">
        <v>16342</v>
      </c>
    </row>
    <row r="6484" spans="1:4">
      <c r="A6484" s="597" t="s">
        <v>22397</v>
      </c>
      <c r="B6484" s="597" t="s">
        <v>3904</v>
      </c>
      <c r="C6484" s="597" t="s">
        <v>3994</v>
      </c>
      <c r="D6484" s="597" t="s">
        <v>16342</v>
      </c>
    </row>
  </sheetData>
  <autoFilter ref="A1:D1"/>
  <phoneticPr fontId="2"/>
  <pageMargins left="0.7" right="0.7" top="0.75" bottom="0.75" header="0.3" footer="0.3"/>
  <pageSetup paperSize="9" fitToWidth="1" fitToHeight="1" orientation="portrait" usePrinterDefaults="1"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dimension ref="A1:ANQ7"/>
  <sheetViews>
    <sheetView workbookViewId="0"/>
  </sheetViews>
  <sheetFormatPr defaultColWidth="9" defaultRowHeight="15"/>
  <cols>
    <col min="1" max="259" width="9" style="267"/>
    <col min="260" max="260" width="9.33203125" style="267" bestFit="1" customWidth="1"/>
    <col min="261" max="16384" width="9" style="267"/>
  </cols>
  <sheetData>
    <row r="1" spans="1:1057" s="599" customFormat="1" ht="13.5">
      <c r="KP1" s="622" t="s">
        <v>4934</v>
      </c>
      <c r="KQ1" s="623">
        <v>170</v>
      </c>
      <c r="KR1" s="623">
        <v>170</v>
      </c>
      <c r="KS1" s="623">
        <v>170</v>
      </c>
      <c r="KT1" s="623">
        <v>170</v>
      </c>
      <c r="KU1" s="623">
        <v>170</v>
      </c>
      <c r="KV1" s="623">
        <v>170</v>
      </c>
      <c r="KW1" s="623">
        <v>172</v>
      </c>
      <c r="KX1" s="623">
        <v>172</v>
      </c>
      <c r="KY1" s="623">
        <v>172</v>
      </c>
      <c r="KZ1" s="623">
        <v>174</v>
      </c>
      <c r="LA1" s="623">
        <v>174</v>
      </c>
      <c r="LB1" s="623">
        <v>174</v>
      </c>
      <c r="LC1" s="623">
        <v>176</v>
      </c>
      <c r="LD1" s="623">
        <v>176</v>
      </c>
      <c r="LE1" s="623">
        <v>176</v>
      </c>
      <c r="LF1" s="623">
        <v>177</v>
      </c>
      <c r="LG1" s="623">
        <v>180</v>
      </c>
      <c r="LH1" s="623">
        <v>183</v>
      </c>
      <c r="LI1" s="623">
        <v>186</v>
      </c>
      <c r="LJ1" s="623">
        <v>187</v>
      </c>
      <c r="LK1" s="623">
        <v>188</v>
      </c>
      <c r="LL1" s="623">
        <v>189</v>
      </c>
      <c r="LM1" s="623">
        <v>190</v>
      </c>
      <c r="LN1" s="623">
        <v>193</v>
      </c>
      <c r="LO1" s="623">
        <v>196</v>
      </c>
      <c r="LP1" s="623">
        <v>197</v>
      </c>
      <c r="LQ1" s="623">
        <v>198</v>
      </c>
      <c r="LR1" s="623">
        <v>199</v>
      </c>
      <c r="LS1" s="623">
        <v>200</v>
      </c>
      <c r="LT1" s="623">
        <v>201</v>
      </c>
      <c r="LU1" s="623">
        <v>204</v>
      </c>
      <c r="LV1" s="623">
        <v>204</v>
      </c>
      <c r="LW1" s="623">
        <v>204</v>
      </c>
      <c r="LX1" s="623">
        <v>210</v>
      </c>
      <c r="LY1" s="623">
        <v>213</v>
      </c>
      <c r="LZ1" s="623">
        <v>218</v>
      </c>
      <c r="MA1" s="623">
        <v>218</v>
      </c>
      <c r="MB1" s="623">
        <v>218</v>
      </c>
      <c r="MC1" s="623">
        <v>218</v>
      </c>
      <c r="MD1" s="623">
        <v>218</v>
      </c>
      <c r="ME1" s="623">
        <v>218</v>
      </c>
      <c r="MF1" s="623">
        <v>220</v>
      </c>
      <c r="MG1" s="623">
        <v>220</v>
      </c>
      <c r="MH1" s="623">
        <v>220</v>
      </c>
      <c r="MI1" s="623">
        <v>222</v>
      </c>
      <c r="MJ1" s="623">
        <v>222</v>
      </c>
      <c r="MK1" s="623">
        <v>222</v>
      </c>
      <c r="ML1" s="623">
        <v>224</v>
      </c>
      <c r="MM1" s="623">
        <v>224</v>
      </c>
      <c r="MN1" s="623">
        <v>224</v>
      </c>
      <c r="MO1" s="623">
        <v>225</v>
      </c>
      <c r="MP1" s="623">
        <v>228</v>
      </c>
      <c r="MQ1" s="623">
        <v>231</v>
      </c>
      <c r="MR1" s="623">
        <v>234</v>
      </c>
      <c r="MS1" s="623">
        <v>235</v>
      </c>
      <c r="MT1" s="623">
        <v>236</v>
      </c>
      <c r="MU1" s="623">
        <v>237</v>
      </c>
      <c r="MV1" s="623">
        <v>238</v>
      </c>
      <c r="MW1" s="623">
        <v>241</v>
      </c>
      <c r="MX1" s="623">
        <v>244</v>
      </c>
      <c r="MY1" s="623">
        <v>245</v>
      </c>
      <c r="MZ1" s="623">
        <v>246</v>
      </c>
      <c r="NA1" s="623">
        <v>247</v>
      </c>
      <c r="NB1" s="623">
        <v>248</v>
      </c>
      <c r="NC1" s="623">
        <v>249</v>
      </c>
      <c r="ND1" s="623">
        <v>252</v>
      </c>
      <c r="NE1" s="623">
        <v>252</v>
      </c>
      <c r="NF1" s="623">
        <v>252</v>
      </c>
      <c r="NG1" s="623">
        <v>258</v>
      </c>
      <c r="NH1" s="623">
        <v>261</v>
      </c>
      <c r="NI1" s="623">
        <v>266</v>
      </c>
      <c r="NJ1" s="623">
        <v>266</v>
      </c>
      <c r="NK1" s="623">
        <v>266</v>
      </c>
      <c r="NL1" s="623">
        <v>266</v>
      </c>
      <c r="NM1" s="623">
        <v>266</v>
      </c>
      <c r="NN1" s="623">
        <v>266</v>
      </c>
      <c r="NO1" s="623">
        <v>268</v>
      </c>
      <c r="NP1" s="623">
        <v>268</v>
      </c>
      <c r="NQ1" s="623">
        <v>268</v>
      </c>
      <c r="NR1" s="623">
        <v>270</v>
      </c>
      <c r="NS1" s="623">
        <v>270</v>
      </c>
      <c r="NT1" s="623">
        <v>270</v>
      </c>
      <c r="NU1" s="623">
        <v>272</v>
      </c>
      <c r="NV1" s="623">
        <v>272</v>
      </c>
      <c r="NW1" s="623">
        <v>272</v>
      </c>
      <c r="NX1" s="623">
        <v>273</v>
      </c>
      <c r="NY1" s="623">
        <v>276</v>
      </c>
      <c r="NZ1" s="623">
        <v>279</v>
      </c>
      <c r="OA1" s="623">
        <v>282</v>
      </c>
      <c r="OB1" s="623">
        <v>283</v>
      </c>
      <c r="OC1" s="623">
        <v>284</v>
      </c>
      <c r="OD1" s="623">
        <v>285</v>
      </c>
      <c r="OE1" s="623">
        <v>286</v>
      </c>
      <c r="OF1" s="623">
        <v>289</v>
      </c>
      <c r="OG1" s="623">
        <v>292</v>
      </c>
      <c r="OH1" s="623">
        <v>293</v>
      </c>
      <c r="OI1" s="623">
        <v>294</v>
      </c>
      <c r="OJ1" s="623">
        <v>295</v>
      </c>
      <c r="OK1" s="623">
        <v>296</v>
      </c>
      <c r="OL1" s="623">
        <v>297</v>
      </c>
      <c r="OM1" s="623">
        <v>300</v>
      </c>
      <c r="ON1" s="623">
        <v>300</v>
      </c>
      <c r="OO1" s="623">
        <v>300</v>
      </c>
      <c r="OP1" s="623">
        <v>306</v>
      </c>
      <c r="OQ1" s="623">
        <v>309</v>
      </c>
      <c r="OR1" s="623">
        <v>314</v>
      </c>
      <c r="OS1" s="623">
        <v>314</v>
      </c>
      <c r="OT1" s="623">
        <v>314</v>
      </c>
      <c r="OU1" s="623">
        <v>314</v>
      </c>
      <c r="OV1" s="623">
        <v>314</v>
      </c>
      <c r="OW1" s="623">
        <v>314</v>
      </c>
      <c r="OX1" s="623">
        <v>316</v>
      </c>
      <c r="OY1" s="623">
        <v>316</v>
      </c>
      <c r="OZ1" s="623">
        <v>316</v>
      </c>
      <c r="PA1" s="623">
        <v>318</v>
      </c>
      <c r="PB1" s="623">
        <v>318</v>
      </c>
      <c r="PC1" s="623">
        <v>318</v>
      </c>
      <c r="PD1" s="623">
        <v>320</v>
      </c>
      <c r="PE1" s="623">
        <v>320</v>
      </c>
      <c r="PF1" s="623">
        <v>320</v>
      </c>
      <c r="PG1" s="623">
        <v>321</v>
      </c>
      <c r="PH1" s="623">
        <v>324</v>
      </c>
      <c r="PI1" s="623">
        <v>327</v>
      </c>
      <c r="PJ1" s="623">
        <v>330</v>
      </c>
      <c r="PK1" s="623">
        <v>331</v>
      </c>
      <c r="PL1" s="623">
        <v>332</v>
      </c>
      <c r="PM1" s="623">
        <v>333</v>
      </c>
      <c r="PN1" s="623">
        <v>334</v>
      </c>
      <c r="PO1" s="623">
        <v>337</v>
      </c>
      <c r="PP1" s="623">
        <v>340</v>
      </c>
      <c r="PQ1" s="623">
        <v>341</v>
      </c>
      <c r="PR1" s="623">
        <v>342</v>
      </c>
      <c r="PS1" s="623">
        <v>343</v>
      </c>
      <c r="PT1" s="623">
        <v>344</v>
      </c>
      <c r="PU1" s="623">
        <v>345</v>
      </c>
      <c r="PV1" s="623">
        <v>348</v>
      </c>
      <c r="PW1" s="623">
        <v>348</v>
      </c>
      <c r="PX1" s="623">
        <v>348</v>
      </c>
      <c r="PY1" s="623">
        <v>354</v>
      </c>
      <c r="PZ1" s="623">
        <v>357</v>
      </c>
      <c r="QA1" s="623">
        <v>362</v>
      </c>
      <c r="QB1" s="623">
        <v>362</v>
      </c>
      <c r="QC1" s="623">
        <v>362</v>
      </c>
      <c r="QD1" s="623">
        <v>362</v>
      </c>
      <c r="QE1" s="623">
        <v>362</v>
      </c>
      <c r="QF1" s="623">
        <v>362</v>
      </c>
      <c r="QG1" s="623">
        <v>364</v>
      </c>
      <c r="QH1" s="623">
        <v>364</v>
      </c>
      <c r="QI1" s="623">
        <v>364</v>
      </c>
      <c r="QJ1" s="623">
        <v>366</v>
      </c>
      <c r="QK1" s="623">
        <v>366</v>
      </c>
      <c r="QL1" s="623">
        <v>366</v>
      </c>
      <c r="QM1" s="623">
        <v>368</v>
      </c>
      <c r="QN1" s="623">
        <v>368</v>
      </c>
      <c r="QO1" s="623">
        <v>368</v>
      </c>
      <c r="QP1" s="623">
        <v>369</v>
      </c>
      <c r="QQ1" s="623">
        <v>372</v>
      </c>
      <c r="QR1" s="623">
        <v>375</v>
      </c>
      <c r="QS1" s="623">
        <v>378</v>
      </c>
      <c r="QT1" s="623">
        <v>379</v>
      </c>
      <c r="QU1" s="623">
        <v>380</v>
      </c>
      <c r="QV1" s="623">
        <v>381</v>
      </c>
      <c r="QW1" s="623">
        <v>382</v>
      </c>
      <c r="QX1" s="623">
        <v>385</v>
      </c>
      <c r="QY1" s="623">
        <v>388</v>
      </c>
      <c r="QZ1" s="623">
        <v>389</v>
      </c>
      <c r="RA1" s="623">
        <v>390</v>
      </c>
      <c r="RB1" s="623">
        <v>391</v>
      </c>
      <c r="RC1" s="623">
        <v>392</v>
      </c>
      <c r="RD1" s="623">
        <v>393</v>
      </c>
      <c r="RE1" s="623">
        <v>396</v>
      </c>
      <c r="RF1" s="623">
        <v>396</v>
      </c>
      <c r="RG1" s="623">
        <v>396</v>
      </c>
      <c r="RH1" s="623">
        <v>402</v>
      </c>
      <c r="RI1" s="623">
        <v>405</v>
      </c>
      <c r="RJ1" s="623">
        <v>410</v>
      </c>
      <c r="RK1" s="623">
        <v>410</v>
      </c>
      <c r="RL1" s="623">
        <v>410</v>
      </c>
      <c r="RM1" s="623">
        <v>410</v>
      </c>
      <c r="RN1" s="623">
        <v>410</v>
      </c>
      <c r="RO1" s="623">
        <v>410</v>
      </c>
      <c r="RP1" s="623">
        <v>412</v>
      </c>
      <c r="RQ1" s="623">
        <v>412</v>
      </c>
      <c r="RR1" s="623">
        <v>412</v>
      </c>
      <c r="RS1" s="623">
        <v>414</v>
      </c>
      <c r="RT1" s="623">
        <v>414</v>
      </c>
      <c r="RU1" s="623">
        <v>414</v>
      </c>
      <c r="RV1" s="623">
        <v>416</v>
      </c>
      <c r="RW1" s="623">
        <v>416</v>
      </c>
      <c r="RX1" s="623">
        <v>416</v>
      </c>
      <c r="RY1" s="623">
        <v>417</v>
      </c>
      <c r="RZ1" s="623">
        <v>420</v>
      </c>
      <c r="SA1" s="623">
        <v>423</v>
      </c>
      <c r="SB1" s="623">
        <v>426</v>
      </c>
      <c r="SC1" s="623">
        <v>427</v>
      </c>
      <c r="SD1" s="623">
        <v>428</v>
      </c>
      <c r="SE1" s="623">
        <v>429</v>
      </c>
      <c r="SF1" s="623">
        <v>430</v>
      </c>
      <c r="SG1" s="623">
        <v>433</v>
      </c>
      <c r="SH1" s="623">
        <v>436</v>
      </c>
      <c r="SI1" s="623">
        <v>437</v>
      </c>
      <c r="SJ1" s="623">
        <v>438</v>
      </c>
      <c r="SK1" s="623">
        <v>439</v>
      </c>
      <c r="SL1" s="623">
        <v>440</v>
      </c>
      <c r="SM1" s="623">
        <v>441</v>
      </c>
      <c r="SN1" s="623">
        <v>444</v>
      </c>
      <c r="SO1" s="623">
        <v>444</v>
      </c>
      <c r="SP1" s="623">
        <v>444</v>
      </c>
      <c r="SQ1" s="623">
        <v>450</v>
      </c>
      <c r="SR1" s="623">
        <v>453</v>
      </c>
      <c r="SS1" s="623">
        <v>458</v>
      </c>
      <c r="ST1" s="623">
        <v>458</v>
      </c>
      <c r="SU1" s="623">
        <v>458</v>
      </c>
      <c r="SV1" s="623">
        <v>458</v>
      </c>
      <c r="SW1" s="623">
        <v>458</v>
      </c>
      <c r="SX1" s="623">
        <v>458</v>
      </c>
      <c r="SY1" s="623">
        <v>460</v>
      </c>
      <c r="SZ1" s="623">
        <v>460</v>
      </c>
      <c r="TA1" s="623">
        <v>460</v>
      </c>
      <c r="TB1" s="623">
        <v>462</v>
      </c>
      <c r="TC1" s="623">
        <v>462</v>
      </c>
      <c r="TD1" s="623">
        <v>462</v>
      </c>
      <c r="TE1" s="623">
        <v>464</v>
      </c>
      <c r="TF1" s="623">
        <v>464</v>
      </c>
      <c r="TG1" s="623">
        <v>464</v>
      </c>
      <c r="TH1" s="623">
        <v>465</v>
      </c>
      <c r="TI1" s="623">
        <v>468</v>
      </c>
      <c r="TJ1" s="623">
        <v>471</v>
      </c>
      <c r="TK1" s="623">
        <v>474</v>
      </c>
      <c r="TL1" s="623">
        <v>475</v>
      </c>
      <c r="TM1" s="623">
        <v>476</v>
      </c>
      <c r="TN1" s="623">
        <v>477</v>
      </c>
      <c r="TO1" s="623">
        <v>478</v>
      </c>
      <c r="TP1" s="623">
        <v>481</v>
      </c>
      <c r="TQ1" s="623">
        <v>484</v>
      </c>
      <c r="TR1" s="623">
        <v>485</v>
      </c>
      <c r="TS1" s="623">
        <v>486</v>
      </c>
      <c r="TT1" s="623">
        <v>487</v>
      </c>
      <c r="TU1" s="623">
        <v>488</v>
      </c>
      <c r="TV1" s="623">
        <v>489</v>
      </c>
      <c r="TW1" s="623">
        <v>492</v>
      </c>
      <c r="TX1" s="623">
        <v>492</v>
      </c>
      <c r="TY1" s="623">
        <v>492</v>
      </c>
      <c r="TZ1" s="623">
        <v>498</v>
      </c>
      <c r="UA1" s="623">
        <v>501</v>
      </c>
      <c r="UB1" s="623">
        <v>506</v>
      </c>
      <c r="UC1" s="623">
        <v>506</v>
      </c>
      <c r="UD1" s="623">
        <v>506</v>
      </c>
      <c r="UE1" s="623">
        <v>506</v>
      </c>
      <c r="UF1" s="623">
        <v>506</v>
      </c>
      <c r="UG1" s="623">
        <v>506</v>
      </c>
      <c r="UH1" s="623">
        <v>508</v>
      </c>
      <c r="UI1" s="623">
        <v>508</v>
      </c>
      <c r="UJ1" s="623">
        <v>508</v>
      </c>
      <c r="UK1" s="623">
        <v>510</v>
      </c>
      <c r="UL1" s="623">
        <v>510</v>
      </c>
      <c r="UM1" s="623">
        <v>510</v>
      </c>
      <c r="UN1" s="623">
        <v>512</v>
      </c>
      <c r="UO1" s="623">
        <v>512</v>
      </c>
      <c r="UP1" s="623">
        <v>512</v>
      </c>
      <c r="UQ1" s="623">
        <v>513</v>
      </c>
      <c r="UR1" s="623">
        <v>516</v>
      </c>
      <c r="US1" s="623">
        <v>519</v>
      </c>
      <c r="UT1" s="623">
        <v>522</v>
      </c>
      <c r="UU1" s="623">
        <v>523</v>
      </c>
      <c r="UV1" s="623">
        <v>524</v>
      </c>
      <c r="UW1" s="623">
        <v>525</v>
      </c>
      <c r="UX1" s="623">
        <v>526</v>
      </c>
      <c r="UY1" s="623">
        <v>529</v>
      </c>
      <c r="UZ1" s="623">
        <v>532</v>
      </c>
      <c r="VA1" s="623">
        <v>533</v>
      </c>
      <c r="VB1" s="623">
        <v>534</v>
      </c>
      <c r="VC1" s="623">
        <v>535</v>
      </c>
      <c r="VD1" s="623">
        <v>536</v>
      </c>
      <c r="VE1" s="623">
        <v>537</v>
      </c>
      <c r="VF1" s="623">
        <v>540</v>
      </c>
      <c r="VG1" s="623">
        <v>540</v>
      </c>
      <c r="VH1" s="623">
        <v>540</v>
      </c>
      <c r="VI1" s="623">
        <v>546</v>
      </c>
      <c r="VJ1" s="623">
        <v>549</v>
      </c>
      <c r="VK1" s="623">
        <v>554</v>
      </c>
      <c r="VL1" s="623">
        <v>554</v>
      </c>
      <c r="VM1" s="623">
        <v>554</v>
      </c>
      <c r="VN1" s="623">
        <v>554</v>
      </c>
      <c r="VO1" s="623">
        <v>554</v>
      </c>
      <c r="VP1" s="623">
        <v>554</v>
      </c>
      <c r="VQ1" s="623">
        <v>556</v>
      </c>
      <c r="VR1" s="623">
        <v>556</v>
      </c>
      <c r="VS1" s="623">
        <v>556</v>
      </c>
      <c r="VT1" s="623">
        <v>558</v>
      </c>
      <c r="VU1" s="623">
        <v>558</v>
      </c>
      <c r="VV1" s="623">
        <v>558</v>
      </c>
      <c r="VW1" s="623">
        <v>560</v>
      </c>
      <c r="VX1" s="623">
        <v>560</v>
      </c>
      <c r="VY1" s="623">
        <v>560</v>
      </c>
      <c r="VZ1" s="623">
        <v>561</v>
      </c>
      <c r="WA1" s="623">
        <v>564</v>
      </c>
      <c r="WB1" s="623">
        <v>567</v>
      </c>
      <c r="WC1" s="623">
        <v>570</v>
      </c>
      <c r="WD1" s="623">
        <v>571</v>
      </c>
      <c r="WE1" s="623">
        <v>572</v>
      </c>
      <c r="WF1" s="623">
        <v>573</v>
      </c>
      <c r="WG1" s="623">
        <v>574</v>
      </c>
      <c r="WH1" s="623">
        <v>577</v>
      </c>
      <c r="WI1" s="623">
        <v>580</v>
      </c>
      <c r="WJ1" s="623">
        <v>581</v>
      </c>
      <c r="WK1" s="623">
        <v>582</v>
      </c>
      <c r="WL1" s="623">
        <v>583</v>
      </c>
      <c r="WM1" s="623">
        <v>584</v>
      </c>
      <c r="WN1" s="623">
        <v>585</v>
      </c>
      <c r="WO1" s="623">
        <v>588</v>
      </c>
      <c r="WP1" s="623">
        <v>588</v>
      </c>
      <c r="WQ1" s="623">
        <v>588</v>
      </c>
      <c r="WR1" s="623">
        <v>594</v>
      </c>
      <c r="WS1" s="623">
        <v>597</v>
      </c>
      <c r="WT1" s="623">
        <v>602</v>
      </c>
      <c r="WU1" s="623">
        <v>602</v>
      </c>
      <c r="WV1" s="623">
        <v>602</v>
      </c>
      <c r="WW1" s="623">
        <v>602</v>
      </c>
      <c r="WX1" s="623">
        <v>602</v>
      </c>
      <c r="WY1" s="623">
        <v>602</v>
      </c>
      <c r="WZ1" s="623">
        <v>604</v>
      </c>
      <c r="XA1" s="623">
        <v>604</v>
      </c>
      <c r="XB1" s="623">
        <v>604</v>
      </c>
      <c r="XC1" s="623">
        <v>606</v>
      </c>
      <c r="XD1" s="623">
        <v>606</v>
      </c>
      <c r="XE1" s="623">
        <v>606</v>
      </c>
      <c r="XF1" s="623">
        <v>608</v>
      </c>
      <c r="XG1" s="623">
        <v>608</v>
      </c>
      <c r="XH1" s="623">
        <v>608</v>
      </c>
      <c r="XI1" s="623">
        <v>609</v>
      </c>
      <c r="XJ1" s="623">
        <v>612</v>
      </c>
      <c r="XK1" s="623">
        <v>615</v>
      </c>
      <c r="XL1" s="623">
        <v>618</v>
      </c>
      <c r="XM1" s="623">
        <v>619</v>
      </c>
      <c r="XN1" s="623">
        <v>620</v>
      </c>
      <c r="XO1" s="623">
        <v>621</v>
      </c>
      <c r="XP1" s="623">
        <v>622</v>
      </c>
      <c r="XQ1" s="623">
        <v>625</v>
      </c>
      <c r="XR1" s="623">
        <v>628</v>
      </c>
      <c r="XS1" s="623">
        <v>629</v>
      </c>
      <c r="XT1" s="623">
        <v>630</v>
      </c>
      <c r="XU1" s="623">
        <v>631</v>
      </c>
      <c r="XV1" s="623">
        <v>632</v>
      </c>
      <c r="XW1" s="623">
        <v>633</v>
      </c>
      <c r="XX1" s="623">
        <v>636</v>
      </c>
      <c r="XY1" s="623">
        <v>636</v>
      </c>
      <c r="XZ1" s="623">
        <v>636</v>
      </c>
      <c r="YA1" s="623">
        <v>642</v>
      </c>
      <c r="YB1" s="623">
        <v>645</v>
      </c>
      <c r="YC1" s="623">
        <v>650</v>
      </c>
      <c r="YD1" s="623">
        <v>650</v>
      </c>
      <c r="YE1" s="623">
        <v>650</v>
      </c>
      <c r="YF1" s="623">
        <v>650</v>
      </c>
      <c r="YG1" s="623">
        <v>650</v>
      </c>
      <c r="YH1" s="623">
        <v>650</v>
      </c>
      <c r="YI1" s="623">
        <v>652</v>
      </c>
      <c r="YJ1" s="623">
        <v>652</v>
      </c>
      <c r="YK1" s="623">
        <v>652</v>
      </c>
      <c r="YL1" s="623">
        <v>654</v>
      </c>
      <c r="YM1" s="623">
        <v>654</v>
      </c>
      <c r="YN1" s="623">
        <v>654</v>
      </c>
      <c r="YO1" s="623">
        <v>656</v>
      </c>
      <c r="YP1" s="623">
        <v>656</v>
      </c>
      <c r="YQ1" s="623">
        <v>656</v>
      </c>
      <c r="YR1" s="623">
        <v>657</v>
      </c>
      <c r="YS1" s="623">
        <v>660</v>
      </c>
      <c r="YT1" s="623">
        <v>663</v>
      </c>
      <c r="YU1" s="623">
        <v>666</v>
      </c>
      <c r="YV1" s="623">
        <v>667</v>
      </c>
      <c r="YW1" s="623">
        <v>668</v>
      </c>
      <c r="YX1" s="623">
        <v>669</v>
      </c>
      <c r="YY1" s="623">
        <v>670</v>
      </c>
      <c r="YZ1" s="623">
        <v>673</v>
      </c>
      <c r="ZA1" s="623">
        <v>676</v>
      </c>
      <c r="ZB1" s="623">
        <v>677</v>
      </c>
      <c r="ZC1" s="623">
        <v>678</v>
      </c>
      <c r="ZD1" s="623">
        <v>679</v>
      </c>
      <c r="ZE1" s="623">
        <v>680</v>
      </c>
      <c r="ZF1" s="623">
        <v>681</v>
      </c>
      <c r="ZG1" s="623">
        <v>684</v>
      </c>
      <c r="ZH1" s="623">
        <v>684</v>
      </c>
      <c r="ZI1" s="623">
        <v>684</v>
      </c>
      <c r="ZJ1" s="623">
        <v>690</v>
      </c>
      <c r="ZK1" s="623">
        <v>693</v>
      </c>
      <c r="ZL1" s="623">
        <v>698</v>
      </c>
      <c r="ZM1" s="623">
        <v>698</v>
      </c>
      <c r="ZN1" s="623">
        <v>698</v>
      </c>
      <c r="ZO1" s="623">
        <v>698</v>
      </c>
      <c r="ZP1" s="623">
        <v>698</v>
      </c>
      <c r="ZQ1" s="623">
        <v>698</v>
      </c>
      <c r="ZR1" s="623">
        <v>700</v>
      </c>
      <c r="ZS1" s="623">
        <v>700</v>
      </c>
      <c r="ZT1" s="623">
        <v>700</v>
      </c>
      <c r="ZU1" s="623">
        <v>702</v>
      </c>
      <c r="ZV1" s="623">
        <v>702</v>
      </c>
      <c r="ZW1" s="623">
        <v>702</v>
      </c>
      <c r="ZX1" s="623">
        <v>704</v>
      </c>
      <c r="ZY1" s="623">
        <v>704</v>
      </c>
      <c r="ZZ1" s="623">
        <v>704</v>
      </c>
      <c r="AAA1" s="623">
        <v>705</v>
      </c>
      <c r="AAB1" s="623">
        <v>708</v>
      </c>
      <c r="AAC1" s="623">
        <v>711</v>
      </c>
      <c r="AAD1" s="623">
        <v>714</v>
      </c>
      <c r="AAE1" s="623">
        <v>715</v>
      </c>
      <c r="AAF1" s="623">
        <v>716</v>
      </c>
      <c r="AAG1" s="623">
        <v>717</v>
      </c>
      <c r="AAH1" s="623">
        <v>718</v>
      </c>
      <c r="AAI1" s="623">
        <v>721</v>
      </c>
      <c r="AAJ1" s="623">
        <v>724</v>
      </c>
      <c r="AAK1" s="623">
        <v>725</v>
      </c>
      <c r="AAL1" s="623">
        <v>726</v>
      </c>
      <c r="AAM1" s="623">
        <v>727</v>
      </c>
      <c r="AAN1" s="623">
        <v>728</v>
      </c>
      <c r="AAO1" s="623">
        <v>729</v>
      </c>
      <c r="AAP1" s="623">
        <v>732</v>
      </c>
      <c r="AAQ1" s="623">
        <v>732</v>
      </c>
      <c r="AAR1" s="623">
        <v>732</v>
      </c>
      <c r="AAS1" s="623">
        <v>738</v>
      </c>
      <c r="AAT1" s="623">
        <v>741</v>
      </c>
      <c r="AAU1" s="623">
        <v>746</v>
      </c>
      <c r="AAV1" s="623">
        <v>746</v>
      </c>
      <c r="AAW1" s="623">
        <v>746</v>
      </c>
      <c r="AAX1" s="623">
        <v>746</v>
      </c>
      <c r="AAY1" s="623">
        <v>746</v>
      </c>
      <c r="AAZ1" s="623">
        <v>746</v>
      </c>
      <c r="ABA1" s="623">
        <v>748</v>
      </c>
      <c r="ABB1" s="623">
        <v>748</v>
      </c>
      <c r="ABC1" s="623">
        <v>748</v>
      </c>
      <c r="ABD1" s="623">
        <v>750</v>
      </c>
      <c r="ABE1" s="623">
        <v>750</v>
      </c>
      <c r="ABF1" s="623">
        <v>750</v>
      </c>
      <c r="ABG1" s="623">
        <v>752</v>
      </c>
      <c r="ABH1" s="623">
        <v>752</v>
      </c>
      <c r="ABI1" s="623">
        <v>752</v>
      </c>
      <c r="ABJ1" s="623">
        <v>753</v>
      </c>
      <c r="ABK1" s="623">
        <v>756</v>
      </c>
      <c r="ABL1" s="623">
        <v>759</v>
      </c>
      <c r="ABM1" s="623">
        <v>762</v>
      </c>
      <c r="ABN1" s="623">
        <v>763</v>
      </c>
      <c r="ABO1" s="623">
        <v>764</v>
      </c>
      <c r="ABP1" s="623">
        <v>765</v>
      </c>
      <c r="ABQ1" s="623">
        <v>766</v>
      </c>
      <c r="ABR1" s="623">
        <v>769</v>
      </c>
      <c r="ABS1" s="623">
        <v>772</v>
      </c>
      <c r="ABT1" s="623">
        <v>773</v>
      </c>
      <c r="ABU1" s="623">
        <v>774</v>
      </c>
      <c r="ABV1" s="623">
        <v>775</v>
      </c>
      <c r="ABW1" s="623">
        <v>776</v>
      </c>
      <c r="ABX1" s="623">
        <v>777</v>
      </c>
      <c r="ABY1" s="623">
        <v>780</v>
      </c>
      <c r="ABZ1" s="623">
        <v>780</v>
      </c>
      <c r="ACA1" s="623">
        <v>780</v>
      </c>
      <c r="ACB1" s="623">
        <v>786</v>
      </c>
      <c r="ACC1" s="623">
        <v>789</v>
      </c>
      <c r="ACD1" s="623">
        <v>794</v>
      </c>
      <c r="ACE1" s="623">
        <v>794</v>
      </c>
      <c r="ACF1" s="623">
        <v>794</v>
      </c>
      <c r="ACG1" s="623">
        <v>794</v>
      </c>
      <c r="ACH1" s="623">
        <v>794</v>
      </c>
      <c r="ACI1" s="623">
        <v>794</v>
      </c>
      <c r="ACJ1" s="623">
        <v>796</v>
      </c>
      <c r="ACK1" s="623">
        <v>796</v>
      </c>
      <c r="ACL1" s="623">
        <v>796</v>
      </c>
      <c r="ACM1" s="623">
        <v>798</v>
      </c>
      <c r="ACN1" s="623">
        <v>798</v>
      </c>
      <c r="ACO1" s="623">
        <v>798</v>
      </c>
      <c r="ACP1" s="623">
        <v>800</v>
      </c>
      <c r="ACQ1" s="623">
        <v>800</v>
      </c>
      <c r="ACR1" s="623">
        <v>800</v>
      </c>
      <c r="ACS1" s="623">
        <v>801</v>
      </c>
      <c r="ACT1" s="623">
        <v>804</v>
      </c>
      <c r="ACU1" s="623">
        <v>807</v>
      </c>
      <c r="ACV1" s="623">
        <v>810</v>
      </c>
      <c r="ACW1" s="623">
        <v>811</v>
      </c>
      <c r="ACX1" s="623">
        <v>812</v>
      </c>
      <c r="ACY1" s="623">
        <v>813</v>
      </c>
      <c r="ACZ1" s="623">
        <v>814</v>
      </c>
      <c r="ADA1" s="623">
        <v>817</v>
      </c>
      <c r="ADB1" s="623">
        <v>820</v>
      </c>
      <c r="ADC1" s="623">
        <v>821</v>
      </c>
      <c r="ADD1" s="623">
        <v>822</v>
      </c>
      <c r="ADE1" s="623">
        <v>823</v>
      </c>
      <c r="ADF1" s="623">
        <v>824</v>
      </c>
      <c r="ADG1" s="623">
        <v>825</v>
      </c>
      <c r="ADH1" s="623">
        <v>828</v>
      </c>
      <c r="ADI1" s="623">
        <v>828</v>
      </c>
      <c r="ADJ1" s="623">
        <v>828</v>
      </c>
      <c r="ADK1" s="623">
        <v>834</v>
      </c>
      <c r="ADL1" s="623">
        <v>837</v>
      </c>
      <c r="ADM1" s="623">
        <v>842</v>
      </c>
      <c r="ADN1" s="623">
        <v>842</v>
      </c>
      <c r="ADO1" s="623">
        <v>842</v>
      </c>
      <c r="ADP1" s="623">
        <v>842</v>
      </c>
      <c r="ADQ1" s="623">
        <v>842</v>
      </c>
      <c r="ADR1" s="623">
        <v>842</v>
      </c>
      <c r="ADS1" s="623">
        <v>844</v>
      </c>
      <c r="ADT1" s="623">
        <v>844</v>
      </c>
      <c r="ADU1" s="623">
        <v>844</v>
      </c>
      <c r="ADV1" s="623">
        <v>846</v>
      </c>
      <c r="ADW1" s="623">
        <v>846</v>
      </c>
      <c r="ADX1" s="623">
        <v>846</v>
      </c>
      <c r="ADY1" s="623">
        <v>848</v>
      </c>
      <c r="ADZ1" s="623">
        <v>848</v>
      </c>
      <c r="AEA1" s="623">
        <v>848</v>
      </c>
      <c r="AEB1" s="623">
        <v>849</v>
      </c>
      <c r="AEC1" s="623">
        <v>852</v>
      </c>
      <c r="AED1" s="623">
        <v>855</v>
      </c>
      <c r="AEE1" s="623">
        <v>858</v>
      </c>
      <c r="AEF1" s="623">
        <v>859</v>
      </c>
      <c r="AEG1" s="623">
        <v>860</v>
      </c>
      <c r="AEH1" s="623">
        <v>861</v>
      </c>
      <c r="AEI1" s="623">
        <v>862</v>
      </c>
      <c r="AEJ1" s="623">
        <v>865</v>
      </c>
      <c r="AEK1" s="623">
        <v>868</v>
      </c>
      <c r="AEL1" s="623">
        <v>869</v>
      </c>
      <c r="AEM1" s="623">
        <v>870</v>
      </c>
      <c r="AEN1" s="623">
        <v>871</v>
      </c>
      <c r="AEO1" s="623">
        <v>872</v>
      </c>
      <c r="AEP1" s="623">
        <v>873</v>
      </c>
      <c r="AEQ1" s="623">
        <v>876</v>
      </c>
      <c r="AER1" s="623">
        <v>876</v>
      </c>
      <c r="AES1" s="623">
        <v>876</v>
      </c>
      <c r="AET1" s="623">
        <v>882</v>
      </c>
      <c r="AEU1" s="623">
        <v>885</v>
      </c>
      <c r="ANQ1" s="599" t="s">
        <v>11510</v>
      </c>
    </row>
    <row r="2" spans="1:1057">
      <c r="A2" s="601" t="s">
        <v>11202</v>
      </c>
      <c r="B2" s="607"/>
      <c r="C2" s="607"/>
      <c r="D2" s="607"/>
      <c r="E2" s="607"/>
      <c r="F2" s="607"/>
      <c r="G2" s="607"/>
      <c r="H2" s="607"/>
      <c r="I2" s="607"/>
      <c r="J2" s="607"/>
      <c r="K2" s="607"/>
      <c r="L2" s="607"/>
      <c r="M2" s="607"/>
      <c r="N2" s="607"/>
      <c r="O2" s="607"/>
      <c r="P2" s="611"/>
      <c r="Q2" s="614"/>
      <c r="R2" s="614"/>
      <c r="S2" s="614"/>
      <c r="T2" s="614"/>
      <c r="U2" s="614"/>
      <c r="V2" s="614"/>
      <c r="W2" s="614"/>
      <c r="X2" s="614"/>
      <c r="Y2" s="614"/>
      <c r="Z2" s="614"/>
      <c r="AA2" s="614"/>
      <c r="AB2" s="614"/>
      <c r="AC2" s="614"/>
      <c r="AD2" s="614"/>
      <c r="AE2" s="614"/>
      <c r="AF2" s="614"/>
      <c r="AG2" s="614"/>
      <c r="AH2" s="614"/>
      <c r="AI2" s="614"/>
      <c r="AJ2" s="614"/>
      <c r="AK2" s="614"/>
      <c r="AL2" s="614"/>
      <c r="AM2" s="614"/>
      <c r="AN2" s="614"/>
      <c r="AO2" s="614"/>
      <c r="AP2" s="614"/>
      <c r="AQ2" s="614"/>
      <c r="AR2" s="614"/>
      <c r="AS2" s="614"/>
      <c r="AT2" s="614"/>
      <c r="AU2" s="614"/>
      <c r="AV2" s="614"/>
      <c r="AW2" s="614"/>
      <c r="AX2" s="614"/>
      <c r="AY2" s="614"/>
      <c r="AZ2" s="614"/>
      <c r="BA2" s="614"/>
      <c r="BB2" s="614"/>
      <c r="BC2" s="614"/>
      <c r="BD2" s="614"/>
      <c r="BE2" s="614"/>
      <c r="BF2" s="614"/>
      <c r="BG2" s="614"/>
      <c r="BH2" s="614"/>
      <c r="BI2" s="614"/>
      <c r="BJ2" s="614"/>
      <c r="BK2" s="614"/>
      <c r="BL2" s="614"/>
      <c r="BM2" s="614"/>
      <c r="BN2" s="614"/>
      <c r="BO2" s="614"/>
      <c r="BP2" s="614"/>
      <c r="BQ2" s="614"/>
      <c r="BR2" s="614"/>
      <c r="BS2" s="614"/>
      <c r="BT2" s="614"/>
      <c r="BU2" s="614"/>
      <c r="BV2" s="614"/>
      <c r="BW2" s="614"/>
      <c r="BX2" s="614"/>
      <c r="BY2" s="614"/>
      <c r="BZ2" s="614"/>
      <c r="CA2" s="614"/>
      <c r="CB2" s="614"/>
      <c r="CC2" s="614"/>
      <c r="CD2" s="614"/>
      <c r="CE2" s="614"/>
      <c r="CF2" s="614"/>
      <c r="CG2" s="614"/>
      <c r="CH2" s="614"/>
      <c r="CI2" s="614"/>
      <c r="CJ2" s="614"/>
      <c r="CK2" s="614"/>
      <c r="CL2" s="614"/>
      <c r="CM2" s="614"/>
      <c r="CN2" s="614"/>
      <c r="CO2" s="614"/>
      <c r="CP2" s="614"/>
      <c r="CQ2" s="614"/>
      <c r="CR2" s="614"/>
      <c r="CS2" s="614"/>
      <c r="CT2" s="614"/>
      <c r="CU2" s="614"/>
      <c r="CV2" s="614"/>
      <c r="CW2" s="614"/>
      <c r="CX2" s="614"/>
      <c r="CY2" s="614"/>
      <c r="CZ2" s="614"/>
      <c r="DA2" s="614"/>
      <c r="DB2" s="614"/>
      <c r="DC2" s="614"/>
      <c r="DD2" s="614"/>
      <c r="DE2" s="614"/>
      <c r="DF2" s="614"/>
      <c r="DG2" s="614"/>
      <c r="DH2" s="614"/>
      <c r="DI2" s="614"/>
      <c r="DJ2" s="614"/>
      <c r="DK2" s="614"/>
      <c r="DL2" s="614"/>
      <c r="DM2" s="614"/>
      <c r="DN2" s="614"/>
      <c r="DO2" s="614"/>
      <c r="DP2" s="614"/>
      <c r="DQ2" s="614"/>
      <c r="DR2" s="614"/>
      <c r="DS2" s="614"/>
      <c r="DT2" s="614"/>
      <c r="DU2" s="614"/>
      <c r="DV2" s="614"/>
      <c r="DW2" s="614"/>
      <c r="DX2" s="614"/>
      <c r="DY2" s="614"/>
      <c r="DZ2" s="614"/>
      <c r="EA2" s="614"/>
      <c r="EB2" s="614"/>
      <c r="EC2" s="614"/>
      <c r="ED2" s="614"/>
      <c r="EE2" s="614"/>
      <c r="EF2" s="614"/>
      <c r="EG2" s="614"/>
      <c r="EH2" s="614"/>
      <c r="EI2" s="614"/>
      <c r="EJ2" s="614"/>
      <c r="EK2" s="614"/>
      <c r="EL2" s="614"/>
      <c r="EM2" s="614"/>
      <c r="EN2" s="614"/>
      <c r="EO2" s="614"/>
      <c r="EP2" s="614"/>
      <c r="EQ2" s="614"/>
      <c r="ER2" s="614"/>
      <c r="ES2" s="614"/>
      <c r="ET2" s="614"/>
      <c r="EU2" s="614"/>
      <c r="EV2" s="614"/>
      <c r="EW2" s="614"/>
      <c r="EX2" s="614"/>
      <c r="EY2" s="614"/>
      <c r="EZ2" s="614"/>
      <c r="FA2" s="614"/>
      <c r="FB2" s="614"/>
      <c r="FC2" s="614"/>
      <c r="FD2" s="614"/>
      <c r="FE2" s="614"/>
      <c r="FF2" s="614"/>
      <c r="FG2" s="614"/>
      <c r="FH2" s="614"/>
      <c r="FI2" s="614"/>
      <c r="FJ2" s="614"/>
      <c r="FK2" s="614"/>
      <c r="FL2" s="614"/>
      <c r="FM2" s="614"/>
      <c r="FN2" s="614"/>
      <c r="FO2" s="614"/>
      <c r="FP2" s="614"/>
      <c r="FQ2" s="614"/>
      <c r="FR2" s="614"/>
      <c r="FS2" s="614"/>
      <c r="FT2" s="614"/>
      <c r="FU2" s="614"/>
      <c r="FV2" s="614"/>
      <c r="FW2" s="614"/>
      <c r="FX2" s="614"/>
      <c r="FY2" s="614"/>
      <c r="FZ2" s="614"/>
      <c r="GA2" s="614"/>
      <c r="GB2" s="614"/>
      <c r="GC2" s="614"/>
      <c r="GD2" s="614"/>
      <c r="GE2" s="614"/>
      <c r="GF2" s="614"/>
      <c r="GG2" s="614"/>
      <c r="GH2" s="614"/>
      <c r="GI2" s="614"/>
      <c r="GJ2" s="614"/>
      <c r="GK2" s="614"/>
      <c r="GL2" s="614"/>
      <c r="GM2" s="614"/>
      <c r="GN2" s="614"/>
      <c r="GO2" s="614"/>
      <c r="GP2" s="614"/>
      <c r="GQ2" s="614"/>
      <c r="GR2" s="614"/>
      <c r="GS2" s="614"/>
      <c r="GT2" s="614"/>
      <c r="GU2" s="614"/>
      <c r="GV2" s="614"/>
      <c r="GW2" s="614"/>
      <c r="GX2" s="614"/>
      <c r="GY2" s="614"/>
      <c r="GZ2" s="614"/>
      <c r="HA2" s="614"/>
      <c r="HB2" s="614"/>
      <c r="HC2" s="614"/>
      <c r="HD2" s="614"/>
      <c r="HE2" s="614"/>
      <c r="HF2" s="614"/>
      <c r="HG2" s="614"/>
      <c r="HH2" s="614"/>
      <c r="HI2" s="614"/>
      <c r="HJ2" s="614"/>
      <c r="HK2" s="614"/>
      <c r="HL2" s="614"/>
      <c r="HM2" s="614"/>
      <c r="HN2" s="614"/>
      <c r="HO2" s="614"/>
      <c r="HP2" s="614"/>
      <c r="HQ2" s="614"/>
      <c r="HR2" s="614"/>
      <c r="HS2" s="614"/>
      <c r="HT2" s="614"/>
      <c r="HU2" s="614"/>
      <c r="HV2" s="614"/>
      <c r="HW2" s="614"/>
      <c r="HX2" s="614"/>
      <c r="HY2" s="614"/>
      <c r="HZ2" s="614"/>
      <c r="IA2" s="614"/>
      <c r="IB2" s="614"/>
      <c r="IC2" s="614"/>
      <c r="ID2" s="614"/>
      <c r="IE2" s="614"/>
      <c r="IF2" s="614"/>
      <c r="IG2" s="614"/>
      <c r="IH2" s="614"/>
      <c r="II2" s="614"/>
      <c r="IJ2" s="614"/>
      <c r="IK2" s="614"/>
      <c r="IL2" s="614"/>
      <c r="IM2" s="614"/>
      <c r="IN2" s="614"/>
      <c r="IO2" s="614"/>
      <c r="IP2" s="614"/>
      <c r="IQ2" s="614"/>
      <c r="IR2" s="614"/>
      <c r="IS2" s="614"/>
      <c r="IT2" s="614"/>
      <c r="IU2" s="614"/>
      <c r="IV2" s="614"/>
      <c r="IW2" s="614"/>
      <c r="IX2" s="614"/>
      <c r="IY2" s="614"/>
      <c r="IZ2" s="614"/>
      <c r="JA2" s="614"/>
      <c r="JB2" s="614"/>
      <c r="JC2" s="614"/>
      <c r="JD2" s="614"/>
      <c r="JE2" s="614"/>
      <c r="JF2" s="614"/>
      <c r="JG2" s="614"/>
      <c r="JH2" s="614"/>
      <c r="JI2" s="614"/>
      <c r="JJ2" s="614"/>
      <c r="JK2" s="614"/>
      <c r="JL2" s="614"/>
      <c r="JM2" s="614"/>
      <c r="JN2" s="614"/>
      <c r="JO2" s="614"/>
      <c r="JP2" s="614"/>
      <c r="JQ2" s="614"/>
      <c r="JR2" s="614"/>
      <c r="JS2" s="614"/>
      <c r="JT2" s="614"/>
      <c r="JU2" s="614"/>
      <c r="JV2" s="614"/>
      <c r="JW2" s="614"/>
      <c r="JX2" s="614"/>
      <c r="JY2" s="614"/>
      <c r="JZ2" s="614"/>
      <c r="KA2" s="614"/>
      <c r="KB2" s="614"/>
      <c r="KC2" s="614"/>
      <c r="KD2" s="614"/>
      <c r="KE2" s="614"/>
      <c r="KF2" s="614"/>
      <c r="KG2" s="614"/>
      <c r="KH2" s="614"/>
      <c r="KI2" s="614"/>
      <c r="KJ2" s="614"/>
      <c r="KK2" s="614"/>
      <c r="KL2" s="614"/>
      <c r="KM2" s="614"/>
      <c r="KN2" s="614"/>
      <c r="KO2" s="614"/>
      <c r="KP2" s="614"/>
      <c r="KQ2" s="614"/>
      <c r="KR2" s="614"/>
      <c r="KS2" s="614"/>
      <c r="KT2" s="614"/>
      <c r="KU2" s="614"/>
      <c r="KV2" s="614"/>
      <c r="KW2" s="614"/>
      <c r="KX2" s="614"/>
      <c r="KY2" s="614"/>
      <c r="KZ2" s="614"/>
      <c r="LA2" s="614"/>
      <c r="LB2" s="614"/>
      <c r="LC2" s="614"/>
      <c r="LD2" s="614"/>
      <c r="LE2" s="614"/>
      <c r="LF2" s="614"/>
      <c r="LG2" s="614"/>
      <c r="LH2" s="614"/>
      <c r="LI2" s="614"/>
      <c r="LJ2" s="614"/>
      <c r="LK2" s="614"/>
      <c r="LL2" s="614"/>
      <c r="LM2" s="614"/>
      <c r="LN2" s="614"/>
      <c r="LO2" s="614"/>
      <c r="LP2" s="614"/>
      <c r="LQ2" s="614"/>
      <c r="LR2" s="614"/>
      <c r="LS2" s="614"/>
      <c r="LT2" s="614"/>
      <c r="LU2" s="614"/>
      <c r="LV2" s="614"/>
      <c r="LW2" s="614"/>
      <c r="LX2" s="614"/>
      <c r="LY2" s="614"/>
      <c r="LZ2" s="614"/>
      <c r="MA2" s="614"/>
      <c r="MB2" s="614"/>
      <c r="MC2" s="614"/>
      <c r="MD2" s="614"/>
      <c r="ME2" s="614"/>
      <c r="MF2" s="614"/>
      <c r="MG2" s="614"/>
      <c r="MH2" s="614"/>
      <c r="MI2" s="614"/>
      <c r="MJ2" s="614"/>
      <c r="MK2" s="614"/>
      <c r="ML2" s="614"/>
      <c r="MM2" s="614"/>
      <c r="MN2" s="614"/>
      <c r="MO2" s="614"/>
      <c r="MP2" s="614"/>
      <c r="MQ2" s="614"/>
      <c r="MR2" s="614"/>
      <c r="MS2" s="614"/>
      <c r="MT2" s="614"/>
      <c r="MU2" s="614"/>
      <c r="MV2" s="614"/>
      <c r="MW2" s="614"/>
      <c r="MX2" s="614"/>
      <c r="MY2" s="614"/>
      <c r="MZ2" s="614"/>
      <c r="NA2" s="614"/>
      <c r="NB2" s="614"/>
      <c r="NC2" s="614"/>
      <c r="ND2" s="614"/>
      <c r="NE2" s="614"/>
      <c r="NF2" s="614"/>
      <c r="NG2" s="614"/>
      <c r="NH2" s="614"/>
      <c r="NI2" s="614"/>
      <c r="NJ2" s="614"/>
      <c r="NK2" s="614"/>
      <c r="NL2" s="614"/>
      <c r="NM2" s="614"/>
      <c r="NN2" s="614"/>
      <c r="NO2" s="614"/>
      <c r="NP2" s="614"/>
      <c r="NQ2" s="614"/>
      <c r="NR2" s="614"/>
      <c r="NS2" s="614"/>
      <c r="NT2" s="614"/>
      <c r="NU2" s="614"/>
      <c r="NV2" s="614"/>
      <c r="NW2" s="614"/>
      <c r="NX2" s="614"/>
      <c r="NY2" s="614"/>
      <c r="NZ2" s="614"/>
      <c r="OA2" s="614"/>
      <c r="OB2" s="614"/>
      <c r="OC2" s="614"/>
      <c r="OD2" s="614"/>
      <c r="OE2" s="614"/>
      <c r="OF2" s="614"/>
      <c r="OG2" s="614"/>
      <c r="OH2" s="614"/>
      <c r="OI2" s="614"/>
      <c r="OJ2" s="614"/>
      <c r="OK2" s="614"/>
      <c r="OL2" s="614"/>
      <c r="OM2" s="614"/>
      <c r="ON2" s="614"/>
      <c r="OO2" s="614"/>
      <c r="OP2" s="614"/>
      <c r="OQ2" s="614"/>
      <c r="OR2" s="614"/>
      <c r="OS2" s="614"/>
      <c r="OT2" s="614"/>
      <c r="OU2" s="614"/>
      <c r="OV2" s="614"/>
      <c r="OW2" s="614"/>
      <c r="OX2" s="614"/>
      <c r="OY2" s="614"/>
      <c r="OZ2" s="614"/>
      <c r="PA2" s="614"/>
      <c r="PB2" s="614"/>
      <c r="PC2" s="614"/>
      <c r="PD2" s="614"/>
      <c r="PE2" s="614"/>
      <c r="PF2" s="614"/>
      <c r="PG2" s="614"/>
      <c r="PH2" s="614"/>
      <c r="PI2" s="614"/>
      <c r="PJ2" s="614"/>
      <c r="PK2" s="614"/>
      <c r="PL2" s="614"/>
      <c r="PM2" s="614"/>
      <c r="PN2" s="614"/>
      <c r="PO2" s="614"/>
      <c r="PP2" s="614"/>
      <c r="PQ2" s="614"/>
      <c r="PR2" s="614"/>
      <c r="PS2" s="614"/>
      <c r="PT2" s="614"/>
      <c r="PU2" s="614"/>
      <c r="PV2" s="614"/>
      <c r="PW2" s="614"/>
      <c r="PX2" s="614"/>
      <c r="PY2" s="614"/>
      <c r="PZ2" s="614"/>
      <c r="QA2" s="614"/>
      <c r="QB2" s="614"/>
      <c r="QC2" s="614"/>
      <c r="QD2" s="614"/>
      <c r="QE2" s="614"/>
      <c r="QF2" s="614"/>
      <c r="QG2" s="614"/>
      <c r="QH2" s="614"/>
      <c r="QI2" s="614"/>
      <c r="QJ2" s="614"/>
      <c r="QK2" s="614"/>
      <c r="QL2" s="614"/>
      <c r="QM2" s="614"/>
      <c r="QN2" s="614"/>
      <c r="QO2" s="614"/>
      <c r="QP2" s="614"/>
      <c r="QQ2" s="614"/>
      <c r="QR2" s="614"/>
      <c r="QS2" s="614"/>
      <c r="QT2" s="614"/>
      <c r="QU2" s="614"/>
      <c r="QV2" s="614"/>
      <c r="QW2" s="614"/>
      <c r="QX2" s="614"/>
      <c r="QY2" s="614"/>
      <c r="QZ2" s="614"/>
      <c r="RA2" s="614"/>
      <c r="RB2" s="614"/>
      <c r="RC2" s="614"/>
      <c r="RD2" s="614"/>
      <c r="RE2" s="614"/>
      <c r="RF2" s="614"/>
      <c r="RG2" s="614"/>
      <c r="RH2" s="614"/>
      <c r="RI2" s="614"/>
      <c r="RJ2" s="614"/>
      <c r="RK2" s="614"/>
      <c r="RL2" s="614"/>
      <c r="RM2" s="614"/>
      <c r="RN2" s="614"/>
      <c r="RO2" s="614"/>
      <c r="RP2" s="614"/>
      <c r="RQ2" s="614"/>
      <c r="RR2" s="614"/>
      <c r="RS2" s="614"/>
      <c r="RT2" s="614"/>
      <c r="RU2" s="614"/>
      <c r="RV2" s="614"/>
      <c r="RW2" s="614"/>
      <c r="RX2" s="614"/>
      <c r="RY2" s="614"/>
      <c r="RZ2" s="614"/>
      <c r="SA2" s="614"/>
      <c r="SB2" s="614"/>
      <c r="SC2" s="614"/>
      <c r="SD2" s="614"/>
      <c r="SE2" s="614"/>
      <c r="SF2" s="614"/>
      <c r="SG2" s="614"/>
      <c r="SH2" s="614"/>
      <c r="SI2" s="614"/>
      <c r="SJ2" s="614"/>
      <c r="SK2" s="614"/>
      <c r="SL2" s="614"/>
      <c r="SM2" s="614"/>
      <c r="SN2" s="614"/>
      <c r="SO2" s="614"/>
      <c r="SP2" s="614"/>
      <c r="SQ2" s="614"/>
      <c r="SR2" s="614"/>
      <c r="SS2" s="614"/>
      <c r="ST2" s="614"/>
      <c r="SU2" s="614"/>
      <c r="SV2" s="614"/>
      <c r="SW2" s="614"/>
      <c r="SX2" s="614"/>
      <c r="SY2" s="614"/>
      <c r="SZ2" s="614"/>
      <c r="TA2" s="614"/>
      <c r="TB2" s="614"/>
      <c r="TC2" s="614"/>
      <c r="TD2" s="614"/>
      <c r="TE2" s="614"/>
      <c r="TF2" s="614"/>
      <c r="TG2" s="614"/>
      <c r="TH2" s="614"/>
      <c r="TI2" s="614"/>
      <c r="TJ2" s="614"/>
      <c r="TK2" s="614"/>
      <c r="TL2" s="614"/>
      <c r="TM2" s="614"/>
      <c r="TN2" s="614"/>
      <c r="TO2" s="614"/>
      <c r="TP2" s="614"/>
      <c r="TQ2" s="614"/>
      <c r="TR2" s="614"/>
      <c r="TS2" s="614"/>
      <c r="TT2" s="614"/>
      <c r="TU2" s="614"/>
      <c r="TV2" s="614"/>
      <c r="TW2" s="614"/>
      <c r="TX2" s="614"/>
      <c r="TY2" s="614"/>
      <c r="TZ2" s="614"/>
      <c r="UA2" s="614"/>
      <c r="UB2" s="614"/>
      <c r="UC2" s="614"/>
      <c r="UD2" s="614"/>
      <c r="UE2" s="614"/>
      <c r="UF2" s="614"/>
      <c r="UG2" s="614"/>
      <c r="UH2" s="614"/>
      <c r="UI2" s="614"/>
      <c r="UJ2" s="614"/>
      <c r="UK2" s="614"/>
      <c r="UL2" s="614"/>
      <c r="UM2" s="614"/>
      <c r="UN2" s="614"/>
      <c r="UO2" s="614"/>
      <c r="UP2" s="614"/>
      <c r="UQ2" s="614"/>
      <c r="UR2" s="614"/>
      <c r="US2" s="614"/>
      <c r="UT2" s="614"/>
      <c r="UU2" s="614"/>
      <c r="UV2" s="614"/>
      <c r="UW2" s="614"/>
      <c r="UX2" s="614"/>
      <c r="UY2" s="614"/>
      <c r="UZ2" s="614"/>
      <c r="VA2" s="614"/>
      <c r="VB2" s="614"/>
      <c r="VC2" s="614"/>
      <c r="VD2" s="614"/>
      <c r="VE2" s="614"/>
      <c r="VF2" s="614"/>
      <c r="VG2" s="614"/>
      <c r="VH2" s="614"/>
      <c r="VI2" s="614"/>
      <c r="VJ2" s="614"/>
      <c r="VK2" s="614"/>
      <c r="VL2" s="614"/>
      <c r="VM2" s="614"/>
      <c r="VN2" s="614"/>
      <c r="VO2" s="614"/>
      <c r="VP2" s="614"/>
      <c r="VQ2" s="614"/>
      <c r="VR2" s="614"/>
      <c r="VS2" s="614"/>
      <c r="VT2" s="614"/>
      <c r="VU2" s="614"/>
      <c r="VV2" s="614"/>
      <c r="VW2" s="614"/>
      <c r="VX2" s="614"/>
      <c r="VY2" s="614"/>
      <c r="VZ2" s="614"/>
      <c r="WA2" s="614"/>
      <c r="WB2" s="614"/>
      <c r="WC2" s="614"/>
      <c r="WD2" s="614"/>
      <c r="WE2" s="614"/>
      <c r="WF2" s="614"/>
      <c r="WG2" s="614"/>
      <c r="WH2" s="614"/>
      <c r="WI2" s="614"/>
      <c r="WJ2" s="614"/>
      <c r="WK2" s="614"/>
      <c r="WL2" s="614"/>
      <c r="WM2" s="614"/>
      <c r="WN2" s="614"/>
      <c r="WO2" s="614"/>
      <c r="WP2" s="614"/>
      <c r="WQ2" s="614"/>
      <c r="WR2" s="614"/>
      <c r="WS2" s="614"/>
      <c r="WT2" s="614"/>
      <c r="WU2" s="614"/>
      <c r="WV2" s="614"/>
      <c r="WW2" s="614"/>
      <c r="WX2" s="614"/>
      <c r="WY2" s="614"/>
      <c r="WZ2" s="614"/>
      <c r="XA2" s="614"/>
      <c r="XB2" s="614"/>
      <c r="XC2" s="614"/>
      <c r="XD2" s="614"/>
      <c r="XE2" s="614"/>
      <c r="XF2" s="614"/>
      <c r="XG2" s="614"/>
      <c r="XH2" s="614"/>
      <c r="XI2" s="614"/>
      <c r="XJ2" s="614"/>
      <c r="XK2" s="614"/>
      <c r="XL2" s="614"/>
      <c r="XM2" s="614"/>
      <c r="XN2" s="614"/>
      <c r="XO2" s="614"/>
      <c r="XP2" s="614"/>
      <c r="XQ2" s="614"/>
      <c r="XR2" s="614"/>
      <c r="XS2" s="614"/>
      <c r="XT2" s="614"/>
      <c r="XU2" s="614"/>
      <c r="XV2" s="614"/>
      <c r="XW2" s="614"/>
      <c r="XX2" s="614"/>
      <c r="XY2" s="614"/>
      <c r="XZ2" s="614"/>
      <c r="YA2" s="614"/>
      <c r="YB2" s="614"/>
      <c r="YC2" s="614"/>
      <c r="YD2" s="614"/>
      <c r="YE2" s="614"/>
      <c r="YF2" s="614"/>
      <c r="YG2" s="614"/>
      <c r="YH2" s="614"/>
      <c r="YI2" s="614"/>
      <c r="YJ2" s="614"/>
      <c r="YK2" s="614"/>
      <c r="YL2" s="614"/>
      <c r="YM2" s="614"/>
      <c r="YN2" s="614"/>
      <c r="YO2" s="614"/>
      <c r="YP2" s="614"/>
      <c r="YQ2" s="614"/>
      <c r="YR2" s="614"/>
      <c r="YS2" s="614"/>
      <c r="YT2" s="614"/>
      <c r="YU2" s="614"/>
      <c r="YV2" s="614"/>
      <c r="YW2" s="614"/>
      <c r="YX2" s="614"/>
      <c r="YY2" s="614"/>
      <c r="YZ2" s="614"/>
      <c r="ZA2" s="614"/>
      <c r="ZB2" s="614"/>
      <c r="ZC2" s="614"/>
      <c r="ZD2" s="614"/>
      <c r="ZE2" s="614"/>
      <c r="ZF2" s="614"/>
      <c r="ZG2" s="614"/>
      <c r="ZH2" s="614"/>
      <c r="ZI2" s="614"/>
      <c r="ZJ2" s="614"/>
      <c r="ZK2" s="614"/>
      <c r="ZL2" s="614"/>
      <c r="ZM2" s="614"/>
      <c r="ZN2" s="614"/>
      <c r="ZO2" s="614"/>
      <c r="ZP2" s="614"/>
      <c r="ZQ2" s="614"/>
      <c r="ZR2" s="614"/>
      <c r="ZS2" s="614"/>
      <c r="ZT2" s="614"/>
      <c r="ZU2" s="614"/>
      <c r="ZV2" s="614"/>
      <c r="ZW2" s="614"/>
      <c r="ZX2" s="614"/>
      <c r="ZY2" s="614"/>
      <c r="ZZ2" s="614"/>
      <c r="AAA2" s="614"/>
      <c r="AAB2" s="614"/>
      <c r="AAC2" s="614"/>
      <c r="AAD2" s="614"/>
      <c r="AAE2" s="614"/>
      <c r="AAF2" s="614"/>
      <c r="AAG2" s="614"/>
      <c r="AAH2" s="614"/>
      <c r="AAI2" s="614"/>
      <c r="AAJ2" s="614"/>
      <c r="AAK2" s="614"/>
      <c r="AAL2" s="614"/>
      <c r="AAM2" s="614"/>
      <c r="AAN2" s="614"/>
      <c r="AAO2" s="614"/>
      <c r="AAP2" s="614"/>
      <c r="AAQ2" s="614"/>
      <c r="AAR2" s="614"/>
      <c r="AAS2" s="614"/>
      <c r="AAT2" s="614"/>
      <c r="AAU2" s="614"/>
      <c r="AAV2" s="614"/>
      <c r="AAW2" s="614"/>
      <c r="AAX2" s="614"/>
      <c r="AAY2" s="614"/>
      <c r="AAZ2" s="614"/>
      <c r="ABA2" s="614"/>
      <c r="ABB2" s="614"/>
      <c r="ABC2" s="614"/>
      <c r="ABD2" s="614"/>
      <c r="ABE2" s="614"/>
      <c r="ABF2" s="614"/>
      <c r="ABG2" s="614"/>
      <c r="ABH2" s="614"/>
      <c r="ABI2" s="614"/>
      <c r="ABJ2" s="614"/>
      <c r="ABK2" s="614"/>
      <c r="ABL2" s="614"/>
      <c r="ABM2" s="614"/>
      <c r="ABN2" s="614"/>
      <c r="ABO2" s="614"/>
      <c r="ABP2" s="614"/>
      <c r="ABQ2" s="614"/>
      <c r="ABR2" s="614"/>
      <c r="ABS2" s="614"/>
      <c r="ABT2" s="614"/>
      <c r="ABU2" s="614"/>
      <c r="ABV2" s="614"/>
      <c r="ABW2" s="614"/>
      <c r="ABX2" s="614"/>
      <c r="ABY2" s="614"/>
      <c r="ABZ2" s="614"/>
      <c r="ACA2" s="614"/>
      <c r="ACB2" s="614"/>
      <c r="ACC2" s="614"/>
      <c r="ACD2" s="614"/>
      <c r="ACE2" s="614"/>
      <c r="ACF2" s="614"/>
      <c r="ACG2" s="614"/>
      <c r="ACH2" s="614"/>
      <c r="ACI2" s="614"/>
      <c r="ACJ2" s="614"/>
      <c r="ACK2" s="614"/>
      <c r="ACL2" s="614"/>
      <c r="ACM2" s="614"/>
      <c r="ACN2" s="614"/>
      <c r="ACO2" s="614"/>
      <c r="ACP2" s="614"/>
      <c r="ACQ2" s="614"/>
      <c r="ACR2" s="614"/>
      <c r="ACS2" s="614"/>
      <c r="ACT2" s="614"/>
      <c r="ACU2" s="614"/>
      <c r="ACV2" s="614"/>
      <c r="ACW2" s="614"/>
      <c r="ACX2" s="614"/>
      <c r="ACY2" s="614"/>
      <c r="ACZ2" s="614"/>
      <c r="ADA2" s="614"/>
      <c r="ADB2" s="614"/>
      <c r="ADC2" s="614"/>
      <c r="ADD2" s="614"/>
      <c r="ADE2" s="614"/>
      <c r="ADF2" s="614"/>
      <c r="ADG2" s="614"/>
      <c r="ADH2" s="614"/>
      <c r="ADI2" s="614"/>
      <c r="ADJ2" s="614"/>
      <c r="ADK2" s="614"/>
      <c r="ADL2" s="614"/>
      <c r="ADM2" s="614"/>
      <c r="ADN2" s="614"/>
      <c r="ADO2" s="614"/>
      <c r="ADP2" s="614"/>
      <c r="ADQ2" s="614"/>
      <c r="ADR2" s="614"/>
      <c r="ADS2" s="614"/>
      <c r="ADT2" s="614"/>
      <c r="ADU2" s="614"/>
      <c r="ADV2" s="614"/>
      <c r="ADW2" s="614"/>
      <c r="ADX2" s="614"/>
      <c r="ADY2" s="614"/>
      <c r="ADZ2" s="614"/>
      <c r="AEA2" s="614"/>
      <c r="AEB2" s="614"/>
      <c r="AEC2" s="614"/>
      <c r="AED2" s="614"/>
      <c r="AEE2" s="614"/>
      <c r="AEF2" s="614"/>
      <c r="AEG2" s="614"/>
      <c r="AEH2" s="614"/>
      <c r="AEI2" s="614"/>
      <c r="AEJ2" s="614"/>
      <c r="AEK2" s="614"/>
      <c r="AEL2" s="614"/>
      <c r="AEM2" s="614"/>
      <c r="AEN2" s="614"/>
      <c r="AEO2" s="614"/>
      <c r="AEP2" s="614"/>
      <c r="AEQ2" s="614"/>
      <c r="AER2" s="614"/>
      <c r="AES2" s="614"/>
      <c r="AET2" s="614"/>
      <c r="AEU2" s="617"/>
      <c r="AEV2" s="618" t="s">
        <v>11204</v>
      </c>
      <c r="AEW2" s="614"/>
      <c r="AEX2" s="614"/>
      <c r="AEY2" s="614"/>
      <c r="AEZ2" s="614"/>
      <c r="AFA2" s="614"/>
      <c r="AFB2" s="614"/>
      <c r="AFC2" s="614"/>
      <c r="AFD2" s="614"/>
      <c r="AFE2" s="614"/>
      <c r="AFF2" s="614"/>
      <c r="AFG2" s="614"/>
      <c r="AFH2" s="614"/>
      <c r="AFI2" s="614"/>
      <c r="AFJ2" s="614"/>
      <c r="AFK2" s="614"/>
      <c r="AFL2" s="614"/>
      <c r="AFM2" s="614"/>
      <c r="AFN2" s="614"/>
      <c r="AFO2" s="614"/>
      <c r="AFP2" s="614"/>
      <c r="AFQ2" s="614"/>
      <c r="AFR2" s="614"/>
      <c r="AFS2" s="614"/>
      <c r="AFT2" s="614"/>
      <c r="AFU2" s="614"/>
      <c r="AFV2" s="614"/>
      <c r="AFW2" s="614"/>
      <c r="AFX2" s="614"/>
      <c r="AFY2" s="614"/>
      <c r="AFZ2" s="614"/>
      <c r="AGA2" s="614"/>
      <c r="AGB2" s="614"/>
      <c r="AGC2" s="614"/>
      <c r="AGD2" s="614"/>
      <c r="AGE2" s="617"/>
      <c r="AGF2" s="618" t="s">
        <v>1829</v>
      </c>
      <c r="AGG2" s="614"/>
      <c r="AGH2" s="614"/>
      <c r="AGI2" s="614"/>
      <c r="AGJ2" s="614"/>
      <c r="AGK2" s="614"/>
      <c r="AGL2" s="614"/>
      <c r="AGM2" s="614"/>
      <c r="AGN2" s="614"/>
      <c r="AGO2" s="614"/>
      <c r="AGP2" s="614"/>
      <c r="AGQ2" s="614"/>
      <c r="AGR2" s="614"/>
      <c r="AGS2" s="614"/>
      <c r="AGT2" s="614"/>
      <c r="AGU2" s="614"/>
      <c r="AGV2" s="614"/>
      <c r="AGW2" s="614"/>
      <c r="AGX2" s="614"/>
      <c r="AGY2" s="614"/>
      <c r="AGZ2" s="614"/>
      <c r="AHA2" s="614"/>
      <c r="AHB2" s="614"/>
      <c r="AHC2" s="614"/>
      <c r="AHD2" s="614"/>
      <c r="AHE2" s="614"/>
      <c r="AHF2" s="614"/>
      <c r="AHG2" s="614"/>
      <c r="AHH2" s="614"/>
      <c r="AHI2" s="614"/>
      <c r="AHJ2" s="614"/>
      <c r="AHK2" s="614"/>
      <c r="AHL2" s="614"/>
      <c r="AHM2" s="614"/>
      <c r="AHN2" s="614"/>
      <c r="AHO2" s="614"/>
      <c r="AHP2" s="614"/>
      <c r="AHQ2" s="614"/>
      <c r="AHR2" s="614"/>
      <c r="AHS2" s="614"/>
      <c r="AHT2" s="614"/>
      <c r="AHU2" s="614"/>
      <c r="AHV2" s="614"/>
      <c r="AHW2" s="614"/>
      <c r="AHX2" s="614"/>
      <c r="AHY2" s="617"/>
      <c r="AHZ2" s="618" t="s">
        <v>11926</v>
      </c>
      <c r="AIA2" s="614"/>
      <c r="AIB2" s="614"/>
      <c r="AIC2" s="614"/>
      <c r="AID2" s="614"/>
      <c r="AIE2" s="614"/>
      <c r="AIF2" s="614"/>
      <c r="AIG2" s="614"/>
      <c r="AIH2" s="614"/>
      <c r="AII2" s="614"/>
      <c r="AIJ2" s="614"/>
      <c r="AIK2" s="614"/>
      <c r="AIL2" s="617"/>
      <c r="AIM2" s="618" t="s">
        <v>9473</v>
      </c>
      <c r="AIN2" s="614"/>
      <c r="AIO2" s="614"/>
      <c r="AIP2" s="614"/>
      <c r="AIQ2" s="614"/>
      <c r="AIR2" s="614"/>
      <c r="AIS2" s="614"/>
      <c r="AIT2" s="614"/>
      <c r="AIU2" s="614"/>
      <c r="AIV2" s="614"/>
      <c r="AIW2" s="614"/>
      <c r="AIX2" s="614"/>
      <c r="AIY2" s="614"/>
      <c r="AIZ2" s="614"/>
      <c r="AJA2" s="614"/>
      <c r="AJB2" s="614"/>
      <c r="AJC2" s="614"/>
      <c r="AJD2" s="614"/>
      <c r="AJE2" s="614"/>
      <c r="AJF2" s="614"/>
      <c r="AJG2" s="614"/>
      <c r="AJH2" s="614"/>
      <c r="AJI2" s="614"/>
      <c r="AJJ2" s="614"/>
      <c r="AJK2" s="614"/>
      <c r="AJL2" s="614"/>
      <c r="AJM2" s="617"/>
      <c r="AJN2" s="618" t="s">
        <v>2331</v>
      </c>
      <c r="AJO2" s="614"/>
      <c r="AJP2" s="614"/>
      <c r="AJQ2" s="614"/>
      <c r="AJR2" s="614"/>
      <c r="AJS2" s="614"/>
      <c r="AJT2" s="614"/>
      <c r="AJU2" s="614"/>
      <c r="AJV2" s="614"/>
      <c r="AJW2" s="614"/>
      <c r="AJX2" s="614"/>
      <c r="AJY2" s="614"/>
      <c r="AJZ2" s="614"/>
      <c r="AKA2" s="614"/>
      <c r="AKB2" s="614"/>
      <c r="AKC2" s="614"/>
      <c r="AKD2" s="614"/>
      <c r="AKE2" s="614"/>
      <c r="AKF2" s="614"/>
      <c r="AKG2" s="614"/>
      <c r="AKH2" s="614"/>
      <c r="AKI2" s="614"/>
      <c r="AKJ2" s="614"/>
      <c r="AKK2" s="614"/>
      <c r="AKL2" s="614"/>
      <c r="AKM2" s="614"/>
      <c r="AKN2" s="617"/>
      <c r="AKO2" s="618" t="s">
        <v>11290</v>
      </c>
      <c r="AKP2" s="614"/>
      <c r="AKQ2" s="614"/>
      <c r="AKR2" s="614"/>
      <c r="AKS2" s="614"/>
      <c r="AKT2" s="614"/>
      <c r="AKU2" s="614"/>
      <c r="AKV2" s="614"/>
      <c r="AKW2" s="614"/>
      <c r="AKX2" s="614"/>
      <c r="AKY2" s="614"/>
      <c r="AKZ2" s="614"/>
      <c r="ALA2" s="614"/>
      <c r="ALB2" s="614"/>
      <c r="ALC2" s="614"/>
      <c r="ALD2" s="614"/>
      <c r="ALE2" s="614"/>
      <c r="ALF2" s="614"/>
      <c r="ALG2" s="614"/>
      <c r="ALH2" s="614"/>
      <c r="ALI2" s="614"/>
      <c r="ALJ2" s="614"/>
      <c r="ALK2" s="614"/>
      <c r="ALL2" s="614"/>
      <c r="ALM2" s="614"/>
      <c r="ALN2" s="614"/>
      <c r="ALO2" s="614"/>
      <c r="ALP2" s="614"/>
      <c r="ALQ2" s="614"/>
      <c r="ALR2" s="614"/>
      <c r="ALS2" s="614"/>
      <c r="ALT2" s="614"/>
      <c r="ALU2" s="614"/>
      <c r="ALV2" s="614"/>
      <c r="ALW2" s="614"/>
      <c r="ALX2" s="614"/>
      <c r="ALY2" s="614"/>
      <c r="ALZ2" s="614"/>
      <c r="AMA2" s="614"/>
      <c r="AMB2" s="614"/>
      <c r="AMC2" s="614"/>
      <c r="AMD2" s="614"/>
      <c r="AME2" s="614"/>
      <c r="AMF2" s="614"/>
      <c r="AMG2" s="614"/>
      <c r="AMH2" s="614"/>
      <c r="AMI2" s="614"/>
      <c r="AMJ2" s="614"/>
      <c r="AMK2" s="614"/>
      <c r="AML2" s="614"/>
      <c r="AMM2" s="614"/>
      <c r="AMN2" s="614"/>
      <c r="AMO2" s="614"/>
      <c r="AMP2" s="614"/>
      <c r="AMQ2" s="614"/>
      <c r="AMR2" s="614"/>
      <c r="AMS2" s="614"/>
      <c r="AMT2" s="614"/>
      <c r="AMU2" s="614"/>
      <c r="AMV2" s="614"/>
      <c r="AMW2" s="614"/>
      <c r="AMX2" s="614"/>
      <c r="AMY2" s="614"/>
      <c r="AMZ2" s="614"/>
      <c r="ANA2" s="614"/>
      <c r="ANB2" s="614"/>
      <c r="ANC2" s="614"/>
      <c r="AND2" s="614"/>
      <c r="ANE2" s="614"/>
      <c r="ANF2" s="614"/>
      <c r="ANG2" s="614"/>
      <c r="ANH2" s="614"/>
      <c r="ANI2" s="614"/>
      <c r="ANJ2" s="614"/>
      <c r="ANK2" s="614"/>
      <c r="ANL2" s="614"/>
      <c r="ANM2" s="614"/>
      <c r="ANN2" s="614"/>
      <c r="ANO2" s="617"/>
      <c r="ANP2" s="628" t="s">
        <v>9953</v>
      </c>
    </row>
    <row r="3" spans="1:1057">
      <c r="A3" s="602"/>
      <c r="B3" s="608"/>
      <c r="C3" s="608"/>
      <c r="D3" s="608"/>
      <c r="E3" s="608"/>
      <c r="F3" s="608"/>
      <c r="G3" s="608"/>
      <c r="H3" s="608"/>
      <c r="I3" s="608"/>
      <c r="J3" s="608"/>
      <c r="K3" s="608"/>
      <c r="L3" s="608"/>
      <c r="M3" s="608"/>
      <c r="N3" s="608"/>
      <c r="O3" s="608"/>
      <c r="P3" s="612"/>
      <c r="Q3" s="614" t="s">
        <v>9513</v>
      </c>
      <c r="R3" s="614"/>
      <c r="S3" s="614"/>
      <c r="T3" s="614"/>
      <c r="U3" s="614"/>
      <c r="V3" s="614"/>
      <c r="W3" s="614"/>
      <c r="X3" s="614"/>
      <c r="Y3" s="614"/>
      <c r="Z3" s="614"/>
      <c r="AA3" s="614"/>
      <c r="AB3" s="614"/>
      <c r="AC3" s="614"/>
      <c r="AD3" s="614"/>
      <c r="AE3" s="614"/>
      <c r="AF3" s="614"/>
      <c r="AG3" s="614"/>
      <c r="AH3" s="614"/>
      <c r="AI3" s="614"/>
      <c r="AJ3" s="614"/>
      <c r="AK3" s="614"/>
      <c r="AL3" s="614"/>
      <c r="AM3" s="614"/>
      <c r="AN3" s="614"/>
      <c r="AO3" s="614"/>
      <c r="AP3" s="614"/>
      <c r="AQ3" s="614"/>
      <c r="AR3" s="614"/>
      <c r="AS3" s="614"/>
      <c r="AT3" s="614"/>
      <c r="AU3" s="614"/>
      <c r="AV3" s="614"/>
      <c r="AW3" s="614"/>
      <c r="AX3" s="614"/>
      <c r="AY3" s="614"/>
      <c r="AZ3" s="614"/>
      <c r="BA3" s="614"/>
      <c r="BB3" s="614"/>
      <c r="BC3" s="614"/>
      <c r="BD3" s="614"/>
      <c r="BE3" s="614"/>
      <c r="BF3" s="614"/>
      <c r="BG3" s="614"/>
      <c r="BH3" s="614"/>
      <c r="BI3" s="614"/>
      <c r="BJ3" s="614"/>
      <c r="BK3" s="614"/>
      <c r="BL3" s="614"/>
      <c r="BM3" s="614"/>
      <c r="BN3" s="614"/>
      <c r="BO3" s="614"/>
      <c r="BP3" s="614"/>
      <c r="BQ3" s="614"/>
      <c r="BR3" s="614"/>
      <c r="BS3" s="614"/>
      <c r="BT3" s="614"/>
      <c r="BU3" s="614"/>
      <c r="BV3" s="614"/>
      <c r="BW3" s="614"/>
      <c r="BX3" s="614"/>
      <c r="BY3" s="614"/>
      <c r="BZ3" s="614"/>
      <c r="CA3" s="614"/>
      <c r="CB3" s="614"/>
      <c r="CC3" s="614"/>
      <c r="CD3" s="614"/>
      <c r="CE3" s="614"/>
      <c r="CF3" s="614"/>
      <c r="CG3" s="614"/>
      <c r="CH3" s="614"/>
      <c r="CI3" s="614"/>
      <c r="CJ3" s="614"/>
      <c r="CK3" s="614"/>
      <c r="CL3" s="614"/>
      <c r="CM3" s="614"/>
      <c r="CN3" s="614"/>
      <c r="CO3" s="614"/>
      <c r="CP3" s="614"/>
      <c r="CQ3" s="614"/>
      <c r="CR3" s="614"/>
      <c r="CS3" s="614"/>
      <c r="CT3" s="614"/>
      <c r="CU3" s="614"/>
      <c r="CV3" s="614"/>
      <c r="CW3" s="614"/>
      <c r="CX3" s="614"/>
      <c r="CY3" s="614"/>
      <c r="CZ3" s="614"/>
      <c r="DA3" s="614"/>
      <c r="DB3" s="614"/>
      <c r="DC3" s="614"/>
      <c r="DD3" s="614"/>
      <c r="DE3" s="614"/>
      <c r="DF3" s="614"/>
      <c r="DG3" s="614"/>
      <c r="DH3" s="614"/>
      <c r="DI3" s="614"/>
      <c r="DJ3" s="614"/>
      <c r="DK3" s="614"/>
      <c r="DL3" s="614"/>
      <c r="DM3" s="614"/>
      <c r="DN3" s="614"/>
      <c r="DO3" s="614"/>
      <c r="DP3" s="614"/>
      <c r="DQ3" s="614"/>
      <c r="DR3" s="614"/>
      <c r="DS3" s="614"/>
      <c r="DT3" s="614"/>
      <c r="DU3" s="614"/>
      <c r="DV3" s="614"/>
      <c r="DW3" s="614"/>
      <c r="DX3" s="614"/>
      <c r="DY3" s="614"/>
      <c r="DZ3" s="614"/>
      <c r="EA3" s="614"/>
      <c r="EB3" s="614"/>
      <c r="EC3" s="614"/>
      <c r="ED3" s="614"/>
      <c r="EE3" s="614"/>
      <c r="EF3" s="617"/>
      <c r="EG3" s="618" t="s">
        <v>11059</v>
      </c>
      <c r="EH3" s="614"/>
      <c r="EI3" s="614"/>
      <c r="EJ3" s="614"/>
      <c r="EK3" s="614"/>
      <c r="EL3" s="614"/>
      <c r="EM3" s="614"/>
      <c r="EN3" s="614"/>
      <c r="EO3" s="614"/>
      <c r="EP3" s="614"/>
      <c r="EQ3" s="614"/>
      <c r="ER3" s="614"/>
      <c r="ES3" s="614"/>
      <c r="ET3" s="614"/>
      <c r="EU3" s="614"/>
      <c r="EV3" s="614"/>
      <c r="EW3" s="614"/>
      <c r="EX3" s="614"/>
      <c r="EY3" s="614"/>
      <c r="EZ3" s="614"/>
      <c r="FA3" s="614"/>
      <c r="FB3" s="614"/>
      <c r="FC3" s="614"/>
      <c r="FD3" s="614"/>
      <c r="FE3" s="614"/>
      <c r="FF3" s="614"/>
      <c r="FG3" s="614"/>
      <c r="FH3" s="614"/>
      <c r="FI3" s="614"/>
      <c r="FJ3" s="614"/>
      <c r="FK3" s="614"/>
      <c r="FL3" s="614"/>
      <c r="FM3" s="614"/>
      <c r="FN3" s="614"/>
      <c r="FO3" s="614"/>
      <c r="FP3" s="614"/>
      <c r="FQ3" s="614"/>
      <c r="FR3" s="614"/>
      <c r="FS3" s="614"/>
      <c r="FT3" s="614"/>
      <c r="FU3" s="614"/>
      <c r="FV3" s="614"/>
      <c r="FW3" s="614"/>
      <c r="FX3" s="614"/>
      <c r="FY3" s="614"/>
      <c r="FZ3" s="614"/>
      <c r="GA3" s="614"/>
      <c r="GB3" s="614"/>
      <c r="GC3" s="614"/>
      <c r="GD3" s="614"/>
      <c r="GE3" s="614"/>
      <c r="GF3" s="614"/>
      <c r="GG3" s="614"/>
      <c r="GH3" s="614"/>
      <c r="GI3" s="614"/>
      <c r="GJ3" s="614"/>
      <c r="GK3" s="614"/>
      <c r="GL3" s="614"/>
      <c r="GM3" s="614"/>
      <c r="GN3" s="614"/>
      <c r="GO3" s="614"/>
      <c r="GP3" s="614"/>
      <c r="GQ3" s="614"/>
      <c r="GR3" s="614"/>
      <c r="GS3" s="614"/>
      <c r="GT3" s="614"/>
      <c r="GU3" s="614"/>
      <c r="GV3" s="614"/>
      <c r="GW3" s="614"/>
      <c r="GX3" s="614"/>
      <c r="GY3" s="614"/>
      <c r="GZ3" s="614"/>
      <c r="HA3" s="614"/>
      <c r="HB3" s="614"/>
      <c r="HC3" s="614"/>
      <c r="HD3" s="614"/>
      <c r="HE3" s="614"/>
      <c r="HF3" s="614"/>
      <c r="HG3" s="614"/>
      <c r="HH3" s="614"/>
      <c r="HI3" s="614"/>
      <c r="HJ3" s="614"/>
      <c r="HK3" s="614"/>
      <c r="HL3" s="614"/>
      <c r="HM3" s="614"/>
      <c r="HN3" s="614"/>
      <c r="HO3" s="614"/>
      <c r="HP3" s="614"/>
      <c r="HQ3" s="614"/>
      <c r="HR3" s="614"/>
      <c r="HS3" s="614"/>
      <c r="HT3" s="614"/>
      <c r="HU3" s="614"/>
      <c r="HV3" s="614"/>
      <c r="HW3" s="614"/>
      <c r="HX3" s="614"/>
      <c r="HY3" s="614"/>
      <c r="HZ3" s="614"/>
      <c r="IA3" s="614"/>
      <c r="IB3" s="614"/>
      <c r="IC3" s="614"/>
      <c r="ID3" s="614"/>
      <c r="IE3" s="614"/>
      <c r="IF3" s="614"/>
      <c r="IG3" s="614"/>
      <c r="IH3" s="614"/>
      <c r="II3" s="614"/>
      <c r="IJ3" s="614"/>
      <c r="IK3" s="614"/>
      <c r="IL3" s="614"/>
      <c r="IM3" s="614"/>
      <c r="IN3" s="614"/>
      <c r="IO3" s="614"/>
      <c r="IP3" s="614"/>
      <c r="IQ3" s="614"/>
      <c r="IR3" s="614"/>
      <c r="IS3" s="614"/>
      <c r="IT3" s="614"/>
      <c r="IU3" s="614"/>
      <c r="IV3" s="614"/>
      <c r="IW3" s="614"/>
      <c r="IX3" s="614"/>
      <c r="IY3" s="614"/>
      <c r="IZ3" s="614"/>
      <c r="JA3" s="614"/>
      <c r="JB3" s="614"/>
      <c r="JC3" s="614"/>
      <c r="JD3" s="614"/>
      <c r="JE3" s="614"/>
      <c r="JF3" s="614"/>
      <c r="JG3" s="614"/>
      <c r="JH3" s="614"/>
      <c r="JI3" s="614"/>
      <c r="JJ3" s="614"/>
      <c r="JK3" s="614"/>
      <c r="JL3" s="614"/>
      <c r="JM3" s="614"/>
      <c r="JN3" s="614"/>
      <c r="JO3" s="614"/>
      <c r="JP3" s="614"/>
      <c r="JQ3" s="614"/>
      <c r="JR3" s="614"/>
      <c r="JS3" s="614"/>
      <c r="JT3" s="614"/>
      <c r="JU3" s="614"/>
      <c r="JV3" s="614"/>
      <c r="JW3" s="614"/>
      <c r="JX3" s="614"/>
      <c r="JY3" s="614"/>
      <c r="JZ3" s="614"/>
      <c r="KA3" s="614"/>
      <c r="KB3" s="614"/>
      <c r="KC3" s="614"/>
      <c r="KD3" s="614"/>
      <c r="KE3" s="614"/>
      <c r="KF3" s="614"/>
      <c r="KG3" s="614"/>
      <c r="KH3" s="614"/>
      <c r="KI3" s="614"/>
      <c r="KJ3" s="614"/>
      <c r="KK3" s="614"/>
      <c r="KL3" s="614"/>
      <c r="KM3" s="614"/>
      <c r="KN3" s="614"/>
      <c r="KO3" s="614"/>
      <c r="KP3" s="617"/>
      <c r="KQ3" s="618" t="s">
        <v>7117</v>
      </c>
      <c r="KR3" s="614"/>
      <c r="KS3" s="614"/>
      <c r="KT3" s="614"/>
      <c r="KU3" s="614"/>
      <c r="KV3" s="614"/>
      <c r="KW3" s="614"/>
      <c r="KX3" s="614"/>
      <c r="KY3" s="614"/>
      <c r="KZ3" s="614"/>
      <c r="LA3" s="614"/>
      <c r="LB3" s="614"/>
      <c r="LC3" s="614"/>
      <c r="LD3" s="614"/>
      <c r="LE3" s="614"/>
      <c r="LF3" s="614"/>
      <c r="LG3" s="614"/>
      <c r="LH3" s="614"/>
      <c r="LI3" s="614"/>
      <c r="LJ3" s="614"/>
      <c r="LK3" s="614"/>
      <c r="LL3" s="614"/>
      <c r="LM3" s="614"/>
      <c r="LN3" s="614"/>
      <c r="LO3" s="614"/>
      <c r="LP3" s="614"/>
      <c r="LQ3" s="614"/>
      <c r="LR3" s="614"/>
      <c r="LS3" s="614"/>
      <c r="LT3" s="614"/>
      <c r="LU3" s="614"/>
      <c r="LV3" s="614"/>
      <c r="LW3" s="614"/>
      <c r="LX3" s="614"/>
      <c r="LY3" s="614"/>
      <c r="LZ3" s="614"/>
      <c r="MA3" s="614"/>
      <c r="MB3" s="614"/>
      <c r="MC3" s="614"/>
      <c r="MD3" s="614"/>
      <c r="ME3" s="614"/>
      <c r="MF3" s="614"/>
      <c r="MG3" s="614"/>
      <c r="MH3" s="614"/>
      <c r="MI3" s="614"/>
      <c r="MJ3" s="614"/>
      <c r="MK3" s="614"/>
      <c r="ML3" s="614"/>
      <c r="MM3" s="614"/>
      <c r="MN3" s="614"/>
      <c r="MO3" s="614"/>
      <c r="MP3" s="614"/>
      <c r="MQ3" s="614"/>
      <c r="MR3" s="614"/>
      <c r="MS3" s="614"/>
      <c r="MT3" s="614"/>
      <c r="MU3" s="614"/>
      <c r="MV3" s="614"/>
      <c r="MW3" s="614"/>
      <c r="MX3" s="614"/>
      <c r="MY3" s="614"/>
      <c r="MZ3" s="614"/>
      <c r="NA3" s="614"/>
      <c r="NB3" s="614"/>
      <c r="NC3" s="614"/>
      <c r="ND3" s="614"/>
      <c r="NE3" s="614"/>
      <c r="NF3" s="614"/>
      <c r="NG3" s="614"/>
      <c r="NH3" s="614"/>
      <c r="NI3" s="614"/>
      <c r="NJ3" s="614"/>
      <c r="NK3" s="614"/>
      <c r="NL3" s="614"/>
      <c r="NM3" s="614"/>
      <c r="NN3" s="614"/>
      <c r="NO3" s="614"/>
      <c r="NP3" s="614"/>
      <c r="NQ3" s="614"/>
      <c r="NR3" s="614"/>
      <c r="NS3" s="614"/>
      <c r="NT3" s="614"/>
      <c r="NU3" s="614"/>
      <c r="NV3" s="614"/>
      <c r="NW3" s="614"/>
      <c r="NX3" s="614"/>
      <c r="NY3" s="614"/>
      <c r="NZ3" s="614"/>
      <c r="OA3" s="614"/>
      <c r="OB3" s="614"/>
      <c r="OC3" s="614"/>
      <c r="OD3" s="614"/>
      <c r="OE3" s="614"/>
      <c r="OF3" s="614"/>
      <c r="OG3" s="614"/>
      <c r="OH3" s="614"/>
      <c r="OI3" s="614"/>
      <c r="OJ3" s="614"/>
      <c r="OK3" s="614"/>
      <c r="OL3" s="614"/>
      <c r="OM3" s="614"/>
      <c r="ON3" s="614"/>
      <c r="OO3" s="614"/>
      <c r="OP3" s="614"/>
      <c r="OQ3" s="614"/>
      <c r="OR3" s="614"/>
      <c r="OS3" s="614"/>
      <c r="OT3" s="614"/>
      <c r="OU3" s="614"/>
      <c r="OV3" s="614"/>
      <c r="OW3" s="614"/>
      <c r="OX3" s="614"/>
      <c r="OY3" s="614"/>
      <c r="OZ3" s="614"/>
      <c r="PA3" s="614"/>
      <c r="PB3" s="614"/>
      <c r="PC3" s="614"/>
      <c r="PD3" s="614"/>
      <c r="PE3" s="614"/>
      <c r="PF3" s="614"/>
      <c r="PG3" s="614"/>
      <c r="PH3" s="614"/>
      <c r="PI3" s="614"/>
      <c r="PJ3" s="614"/>
      <c r="PK3" s="614"/>
      <c r="PL3" s="614"/>
      <c r="PM3" s="614"/>
      <c r="PN3" s="614"/>
      <c r="PO3" s="614"/>
      <c r="PP3" s="614"/>
      <c r="PQ3" s="614"/>
      <c r="PR3" s="614"/>
      <c r="PS3" s="614"/>
      <c r="PT3" s="614"/>
      <c r="PU3" s="614"/>
      <c r="PV3" s="614"/>
      <c r="PW3" s="614"/>
      <c r="PX3" s="614"/>
      <c r="PY3" s="614"/>
      <c r="PZ3" s="614"/>
      <c r="QA3" s="614"/>
      <c r="QB3" s="614"/>
      <c r="QC3" s="614"/>
      <c r="QD3" s="614"/>
      <c r="QE3" s="614"/>
      <c r="QF3" s="614"/>
      <c r="QG3" s="614"/>
      <c r="QH3" s="614"/>
      <c r="QI3" s="614"/>
      <c r="QJ3" s="614"/>
      <c r="QK3" s="614"/>
      <c r="QL3" s="614"/>
      <c r="QM3" s="614"/>
      <c r="QN3" s="614"/>
      <c r="QO3" s="614"/>
      <c r="QP3" s="614"/>
      <c r="QQ3" s="614"/>
      <c r="QR3" s="614"/>
      <c r="QS3" s="614"/>
      <c r="QT3" s="614"/>
      <c r="QU3" s="614"/>
      <c r="QV3" s="614"/>
      <c r="QW3" s="614"/>
      <c r="QX3" s="614"/>
      <c r="QY3" s="614"/>
      <c r="QZ3" s="614"/>
      <c r="RA3" s="614"/>
      <c r="RB3" s="614"/>
      <c r="RC3" s="614"/>
      <c r="RD3" s="614"/>
      <c r="RE3" s="614"/>
      <c r="RF3" s="614"/>
      <c r="RG3" s="614"/>
      <c r="RH3" s="614"/>
      <c r="RI3" s="614"/>
      <c r="RJ3" s="614"/>
      <c r="RK3" s="614"/>
      <c r="RL3" s="614"/>
      <c r="RM3" s="614"/>
      <c r="RN3" s="614"/>
      <c r="RO3" s="614"/>
      <c r="RP3" s="614"/>
      <c r="RQ3" s="614"/>
      <c r="RR3" s="614"/>
      <c r="RS3" s="614"/>
      <c r="RT3" s="614"/>
      <c r="RU3" s="614"/>
      <c r="RV3" s="614"/>
      <c r="RW3" s="614"/>
      <c r="RX3" s="614"/>
      <c r="RY3" s="614"/>
      <c r="RZ3" s="614"/>
      <c r="SA3" s="614"/>
      <c r="SB3" s="614"/>
      <c r="SC3" s="614"/>
      <c r="SD3" s="614"/>
      <c r="SE3" s="614"/>
      <c r="SF3" s="614"/>
      <c r="SG3" s="614"/>
      <c r="SH3" s="614"/>
      <c r="SI3" s="614"/>
      <c r="SJ3" s="614"/>
      <c r="SK3" s="614"/>
      <c r="SL3" s="614"/>
      <c r="SM3" s="614"/>
      <c r="SN3" s="614"/>
      <c r="SO3" s="614"/>
      <c r="SP3" s="614"/>
      <c r="SQ3" s="614"/>
      <c r="SR3" s="614"/>
      <c r="SS3" s="614"/>
      <c r="ST3" s="614"/>
      <c r="SU3" s="614"/>
      <c r="SV3" s="614"/>
      <c r="SW3" s="614"/>
      <c r="SX3" s="614"/>
      <c r="SY3" s="614"/>
      <c r="SZ3" s="614"/>
      <c r="TA3" s="614"/>
      <c r="TB3" s="614"/>
      <c r="TC3" s="614"/>
      <c r="TD3" s="614"/>
      <c r="TE3" s="614"/>
      <c r="TF3" s="614"/>
      <c r="TG3" s="614"/>
      <c r="TH3" s="614"/>
      <c r="TI3" s="614"/>
      <c r="TJ3" s="614"/>
      <c r="TK3" s="614"/>
      <c r="TL3" s="614"/>
      <c r="TM3" s="614"/>
      <c r="TN3" s="614"/>
      <c r="TO3" s="614"/>
      <c r="TP3" s="614"/>
      <c r="TQ3" s="614"/>
      <c r="TR3" s="614"/>
      <c r="TS3" s="614"/>
      <c r="TT3" s="614"/>
      <c r="TU3" s="614"/>
      <c r="TV3" s="614"/>
      <c r="TW3" s="614"/>
      <c r="TX3" s="614"/>
      <c r="TY3" s="614"/>
      <c r="TZ3" s="614"/>
      <c r="UA3" s="614"/>
      <c r="UB3" s="614"/>
      <c r="UC3" s="614"/>
      <c r="UD3" s="614"/>
      <c r="UE3" s="614"/>
      <c r="UF3" s="614"/>
      <c r="UG3" s="614"/>
      <c r="UH3" s="614"/>
      <c r="UI3" s="614"/>
      <c r="UJ3" s="614"/>
      <c r="UK3" s="614"/>
      <c r="UL3" s="614"/>
      <c r="UM3" s="614"/>
      <c r="UN3" s="614"/>
      <c r="UO3" s="614"/>
      <c r="UP3" s="614"/>
      <c r="UQ3" s="614"/>
      <c r="UR3" s="614"/>
      <c r="US3" s="614"/>
      <c r="UT3" s="614"/>
      <c r="UU3" s="614"/>
      <c r="UV3" s="614"/>
      <c r="UW3" s="614"/>
      <c r="UX3" s="614"/>
      <c r="UY3" s="614"/>
      <c r="UZ3" s="614"/>
      <c r="VA3" s="614"/>
      <c r="VB3" s="614"/>
      <c r="VC3" s="614"/>
      <c r="VD3" s="614"/>
      <c r="VE3" s="614"/>
      <c r="VF3" s="614"/>
      <c r="VG3" s="614"/>
      <c r="VH3" s="614"/>
      <c r="VI3" s="614"/>
      <c r="VJ3" s="614"/>
      <c r="VK3" s="614"/>
      <c r="VL3" s="614"/>
      <c r="VM3" s="614"/>
      <c r="VN3" s="614"/>
      <c r="VO3" s="614"/>
      <c r="VP3" s="614"/>
      <c r="VQ3" s="614"/>
      <c r="VR3" s="614"/>
      <c r="VS3" s="614"/>
      <c r="VT3" s="614"/>
      <c r="VU3" s="614"/>
      <c r="VV3" s="614"/>
      <c r="VW3" s="614"/>
      <c r="VX3" s="614"/>
      <c r="VY3" s="614"/>
      <c r="VZ3" s="614"/>
      <c r="WA3" s="614"/>
      <c r="WB3" s="614"/>
      <c r="WC3" s="614"/>
      <c r="WD3" s="614"/>
      <c r="WE3" s="614"/>
      <c r="WF3" s="614"/>
      <c r="WG3" s="614"/>
      <c r="WH3" s="614"/>
      <c r="WI3" s="614"/>
      <c r="WJ3" s="614"/>
      <c r="WK3" s="614"/>
      <c r="WL3" s="614"/>
      <c r="WM3" s="614"/>
      <c r="WN3" s="614"/>
      <c r="WO3" s="614"/>
      <c r="WP3" s="614"/>
      <c r="WQ3" s="614"/>
      <c r="WR3" s="614"/>
      <c r="WS3" s="614"/>
      <c r="WT3" s="614"/>
      <c r="WU3" s="614"/>
      <c r="WV3" s="614"/>
      <c r="WW3" s="614"/>
      <c r="WX3" s="614"/>
      <c r="WY3" s="614"/>
      <c r="WZ3" s="614"/>
      <c r="XA3" s="614"/>
      <c r="XB3" s="614"/>
      <c r="XC3" s="614"/>
      <c r="XD3" s="614"/>
      <c r="XE3" s="614"/>
      <c r="XF3" s="614"/>
      <c r="XG3" s="614"/>
      <c r="XH3" s="614"/>
      <c r="XI3" s="614"/>
      <c r="XJ3" s="614"/>
      <c r="XK3" s="614"/>
      <c r="XL3" s="614"/>
      <c r="XM3" s="614"/>
      <c r="XN3" s="614"/>
      <c r="XO3" s="614"/>
      <c r="XP3" s="614"/>
      <c r="XQ3" s="614"/>
      <c r="XR3" s="614"/>
      <c r="XS3" s="614"/>
      <c r="XT3" s="614"/>
      <c r="XU3" s="614"/>
      <c r="XV3" s="614"/>
      <c r="XW3" s="614"/>
      <c r="XX3" s="614"/>
      <c r="XY3" s="614"/>
      <c r="XZ3" s="614"/>
      <c r="YA3" s="614"/>
      <c r="YB3" s="614"/>
      <c r="YC3" s="614"/>
      <c r="YD3" s="614"/>
      <c r="YE3" s="614"/>
      <c r="YF3" s="614"/>
      <c r="YG3" s="614"/>
      <c r="YH3" s="614"/>
      <c r="YI3" s="614"/>
      <c r="YJ3" s="614"/>
      <c r="YK3" s="614"/>
      <c r="YL3" s="614"/>
      <c r="YM3" s="614"/>
      <c r="YN3" s="614"/>
      <c r="YO3" s="614"/>
      <c r="YP3" s="614"/>
      <c r="YQ3" s="614"/>
      <c r="YR3" s="614"/>
      <c r="YS3" s="614"/>
      <c r="YT3" s="614"/>
      <c r="YU3" s="614"/>
      <c r="YV3" s="614"/>
      <c r="YW3" s="614"/>
      <c r="YX3" s="614"/>
      <c r="YY3" s="614"/>
      <c r="YZ3" s="614"/>
      <c r="ZA3" s="614"/>
      <c r="ZB3" s="614"/>
      <c r="ZC3" s="614"/>
      <c r="ZD3" s="614"/>
      <c r="ZE3" s="614"/>
      <c r="ZF3" s="614"/>
      <c r="ZG3" s="614"/>
      <c r="ZH3" s="614"/>
      <c r="ZI3" s="614"/>
      <c r="ZJ3" s="614"/>
      <c r="ZK3" s="614"/>
      <c r="ZL3" s="614"/>
      <c r="ZM3" s="614"/>
      <c r="ZN3" s="614"/>
      <c r="ZO3" s="614"/>
      <c r="ZP3" s="614"/>
      <c r="ZQ3" s="614"/>
      <c r="ZR3" s="614"/>
      <c r="ZS3" s="614"/>
      <c r="ZT3" s="614"/>
      <c r="ZU3" s="614"/>
      <c r="ZV3" s="614"/>
      <c r="ZW3" s="614"/>
      <c r="ZX3" s="614"/>
      <c r="ZY3" s="614"/>
      <c r="ZZ3" s="614"/>
      <c r="AAA3" s="614"/>
      <c r="AAB3" s="614"/>
      <c r="AAC3" s="614"/>
      <c r="AAD3" s="614"/>
      <c r="AAE3" s="614"/>
      <c r="AAF3" s="614"/>
      <c r="AAG3" s="614"/>
      <c r="AAH3" s="614"/>
      <c r="AAI3" s="614"/>
      <c r="AAJ3" s="614"/>
      <c r="AAK3" s="614"/>
      <c r="AAL3" s="614"/>
      <c r="AAM3" s="614"/>
      <c r="AAN3" s="614"/>
      <c r="AAO3" s="614"/>
      <c r="AAP3" s="614"/>
      <c r="AAQ3" s="614"/>
      <c r="AAR3" s="614"/>
      <c r="AAS3" s="614"/>
      <c r="AAT3" s="614"/>
      <c r="AAU3" s="614"/>
      <c r="AAV3" s="614"/>
      <c r="AAW3" s="614"/>
      <c r="AAX3" s="614"/>
      <c r="AAY3" s="614"/>
      <c r="AAZ3" s="614"/>
      <c r="ABA3" s="614"/>
      <c r="ABB3" s="614"/>
      <c r="ABC3" s="614"/>
      <c r="ABD3" s="614"/>
      <c r="ABE3" s="614"/>
      <c r="ABF3" s="614"/>
      <c r="ABG3" s="614"/>
      <c r="ABH3" s="614"/>
      <c r="ABI3" s="614"/>
      <c r="ABJ3" s="614"/>
      <c r="ABK3" s="614"/>
      <c r="ABL3" s="614"/>
      <c r="ABM3" s="614"/>
      <c r="ABN3" s="614"/>
      <c r="ABO3" s="614"/>
      <c r="ABP3" s="614"/>
      <c r="ABQ3" s="614"/>
      <c r="ABR3" s="614"/>
      <c r="ABS3" s="614"/>
      <c r="ABT3" s="614"/>
      <c r="ABU3" s="614"/>
      <c r="ABV3" s="614"/>
      <c r="ABW3" s="614"/>
      <c r="ABX3" s="614"/>
      <c r="ABY3" s="614"/>
      <c r="ABZ3" s="614"/>
      <c r="ACA3" s="614"/>
      <c r="ACB3" s="614"/>
      <c r="ACC3" s="614"/>
      <c r="ACD3" s="614"/>
      <c r="ACE3" s="614"/>
      <c r="ACF3" s="614"/>
      <c r="ACG3" s="614"/>
      <c r="ACH3" s="614"/>
      <c r="ACI3" s="614"/>
      <c r="ACJ3" s="614"/>
      <c r="ACK3" s="614"/>
      <c r="ACL3" s="614"/>
      <c r="ACM3" s="614"/>
      <c r="ACN3" s="614"/>
      <c r="ACO3" s="614"/>
      <c r="ACP3" s="614"/>
      <c r="ACQ3" s="614"/>
      <c r="ACR3" s="614"/>
      <c r="ACS3" s="614"/>
      <c r="ACT3" s="614"/>
      <c r="ACU3" s="614"/>
      <c r="ACV3" s="614"/>
      <c r="ACW3" s="614"/>
      <c r="ACX3" s="614"/>
      <c r="ACY3" s="614"/>
      <c r="ACZ3" s="614"/>
      <c r="ADA3" s="614"/>
      <c r="ADB3" s="614"/>
      <c r="ADC3" s="614"/>
      <c r="ADD3" s="614"/>
      <c r="ADE3" s="614"/>
      <c r="ADF3" s="614"/>
      <c r="ADG3" s="614"/>
      <c r="ADH3" s="614"/>
      <c r="ADI3" s="614"/>
      <c r="ADJ3" s="614"/>
      <c r="ADK3" s="614"/>
      <c r="ADL3" s="614"/>
      <c r="ADM3" s="614"/>
      <c r="ADN3" s="614"/>
      <c r="ADO3" s="614"/>
      <c r="ADP3" s="614"/>
      <c r="ADQ3" s="614"/>
      <c r="ADR3" s="614"/>
      <c r="ADS3" s="614"/>
      <c r="ADT3" s="614"/>
      <c r="ADU3" s="614"/>
      <c r="ADV3" s="614"/>
      <c r="ADW3" s="614"/>
      <c r="ADX3" s="614"/>
      <c r="ADY3" s="614"/>
      <c r="ADZ3" s="614"/>
      <c r="AEA3" s="614"/>
      <c r="AEB3" s="614"/>
      <c r="AEC3" s="614"/>
      <c r="AED3" s="614"/>
      <c r="AEE3" s="614"/>
      <c r="AEF3" s="614"/>
      <c r="AEG3" s="614"/>
      <c r="AEH3" s="614"/>
      <c r="AEI3" s="614"/>
      <c r="AEJ3" s="614"/>
      <c r="AEK3" s="614"/>
      <c r="AEL3" s="614"/>
      <c r="AEM3" s="614"/>
      <c r="AEN3" s="614"/>
      <c r="AEO3" s="614"/>
      <c r="AEP3" s="614"/>
      <c r="AEQ3" s="614"/>
      <c r="AER3" s="614"/>
      <c r="AES3" s="614"/>
      <c r="AET3" s="614"/>
      <c r="AEU3" s="617"/>
      <c r="AEV3" s="618" t="s">
        <v>588</v>
      </c>
      <c r="AEW3" s="614"/>
      <c r="AEX3" s="614"/>
      <c r="AEY3" s="614"/>
      <c r="AEZ3" s="614"/>
      <c r="AFA3" s="614"/>
      <c r="AFB3" s="614"/>
      <c r="AFC3" s="614"/>
      <c r="AFD3" s="614"/>
      <c r="AFE3" s="614"/>
      <c r="AFF3" s="614"/>
      <c r="AFG3" s="614"/>
      <c r="AFH3" s="614"/>
      <c r="AFI3" s="614"/>
      <c r="AFJ3" s="614"/>
      <c r="AFK3" s="614"/>
      <c r="AFL3" s="617"/>
      <c r="AFM3" s="618" t="s">
        <v>414</v>
      </c>
      <c r="AFN3" s="614"/>
      <c r="AFO3" s="614"/>
      <c r="AFP3" s="614"/>
      <c r="AFQ3" s="614"/>
      <c r="AFR3" s="614"/>
      <c r="AFS3" s="614"/>
      <c r="AFT3" s="617"/>
      <c r="AFU3" s="618" t="s">
        <v>696</v>
      </c>
      <c r="AFV3" s="614"/>
      <c r="AFW3" s="614"/>
      <c r="AFX3" s="614"/>
      <c r="AFY3" s="614"/>
      <c r="AFZ3" s="614"/>
      <c r="AGA3" s="614"/>
      <c r="AGB3" s="614"/>
      <c r="AGC3" s="614"/>
      <c r="AGD3" s="614"/>
      <c r="AGE3" s="617"/>
      <c r="AGF3" s="618" t="s">
        <v>11916</v>
      </c>
      <c r="AGG3" s="617"/>
      <c r="AGH3" s="618" t="s">
        <v>3049</v>
      </c>
      <c r="AGI3" s="614"/>
      <c r="AGJ3" s="614"/>
      <c r="AGK3" s="614"/>
      <c r="AGL3" s="614"/>
      <c r="AGM3" s="614"/>
      <c r="AGN3" s="614"/>
      <c r="AGO3" s="614"/>
      <c r="AGP3" s="614"/>
      <c r="AGQ3" s="614"/>
      <c r="AGR3" s="614"/>
      <c r="AGS3" s="614"/>
      <c r="AGT3" s="614"/>
      <c r="AGU3" s="614"/>
      <c r="AGV3" s="614"/>
      <c r="AGW3" s="614"/>
      <c r="AGX3" s="614"/>
      <c r="AGY3" s="617"/>
      <c r="AGZ3" s="618" t="s">
        <v>11919</v>
      </c>
      <c r="AHA3" s="614"/>
      <c r="AHB3" s="614"/>
      <c r="AHC3" s="614"/>
      <c r="AHD3" s="614"/>
      <c r="AHE3" s="614"/>
      <c r="AHF3" s="614"/>
      <c r="AHG3" s="614"/>
      <c r="AHH3" s="614"/>
      <c r="AHI3" s="614"/>
      <c r="AHJ3" s="614"/>
      <c r="AHK3" s="614"/>
      <c r="AHL3" s="614"/>
      <c r="AHM3" s="614"/>
      <c r="AHN3" s="614"/>
      <c r="AHO3" s="617"/>
      <c r="AHP3" s="618" t="s">
        <v>11923</v>
      </c>
      <c r="AHQ3" s="614"/>
      <c r="AHR3" s="614"/>
      <c r="AHS3" s="614"/>
      <c r="AHT3" s="614"/>
      <c r="AHU3" s="614"/>
      <c r="AHV3" s="614"/>
      <c r="AHW3" s="614"/>
      <c r="AHX3" s="614"/>
      <c r="AHY3" s="617"/>
      <c r="AHZ3" s="618" t="s">
        <v>11929</v>
      </c>
      <c r="AIA3" s="614"/>
      <c r="AIB3" s="617"/>
      <c r="AIC3" s="618" t="s">
        <v>2061</v>
      </c>
      <c r="AID3" s="614"/>
      <c r="AIE3" s="614"/>
      <c r="AIF3" s="614"/>
      <c r="AIG3" s="614"/>
      <c r="AIH3" s="614"/>
      <c r="AII3" s="614"/>
      <c r="AIJ3" s="614"/>
      <c r="AIK3" s="614"/>
      <c r="AIL3" s="617"/>
      <c r="AIM3" s="618" t="s">
        <v>2</v>
      </c>
      <c r="AIN3" s="614"/>
      <c r="AIO3" s="614"/>
      <c r="AIP3" s="614"/>
      <c r="AIQ3" s="614"/>
      <c r="AIR3" s="614"/>
      <c r="AIS3" s="614"/>
      <c r="AIT3" s="614"/>
      <c r="AIU3" s="614"/>
      <c r="AIV3" s="614"/>
      <c r="AIW3" s="614"/>
      <c r="AIX3" s="614"/>
      <c r="AIY3" s="614"/>
      <c r="AIZ3" s="614"/>
      <c r="AJA3" s="614"/>
      <c r="AJB3" s="614"/>
      <c r="AJC3" s="614"/>
      <c r="AJD3" s="617"/>
      <c r="AJE3" s="618" t="s">
        <v>368</v>
      </c>
      <c r="AJF3" s="614"/>
      <c r="AJG3" s="614"/>
      <c r="AJH3" s="614"/>
      <c r="AJI3" s="614"/>
      <c r="AJJ3" s="614"/>
      <c r="AJK3" s="614"/>
      <c r="AJL3" s="614"/>
      <c r="AJM3" s="617"/>
      <c r="AJN3" s="618" t="s">
        <v>1845</v>
      </c>
      <c r="AJO3" s="614"/>
      <c r="AJP3" s="614"/>
      <c r="AJQ3" s="614"/>
      <c r="AJR3" s="614"/>
      <c r="AJS3" s="614"/>
      <c r="AJT3" s="614"/>
      <c r="AJU3" s="614"/>
      <c r="AJV3" s="614"/>
      <c r="AJW3" s="614"/>
      <c r="AJX3" s="614"/>
      <c r="AJY3" s="614"/>
      <c r="AJZ3" s="617"/>
      <c r="AKA3" s="618" t="s">
        <v>6431</v>
      </c>
      <c r="AKB3" s="614"/>
      <c r="AKC3" s="614"/>
      <c r="AKD3" s="617"/>
      <c r="AKE3" s="618" t="s">
        <v>11188</v>
      </c>
      <c r="AKF3" s="614"/>
      <c r="AKG3" s="614"/>
      <c r="AKH3" s="614"/>
      <c r="AKI3" s="614"/>
      <c r="AKJ3" s="614"/>
      <c r="AKK3" s="614"/>
      <c r="AKL3" s="614"/>
      <c r="AKM3" s="614"/>
      <c r="AKN3" s="617"/>
      <c r="AKO3" s="618" t="s">
        <v>10880</v>
      </c>
      <c r="AKP3" s="614"/>
      <c r="AKQ3" s="614"/>
      <c r="AKR3" s="614"/>
      <c r="AKS3" s="614"/>
      <c r="AKT3" s="614"/>
      <c r="AKU3" s="614"/>
      <c r="AKV3" s="614"/>
      <c r="AKW3" s="614"/>
      <c r="AKX3" s="614"/>
      <c r="AKY3" s="614"/>
      <c r="AKZ3" s="614"/>
      <c r="ALA3" s="614"/>
      <c r="ALB3" s="614"/>
      <c r="ALC3" s="614"/>
      <c r="ALD3" s="614"/>
      <c r="ALE3" s="614"/>
      <c r="ALF3" s="614"/>
      <c r="ALG3" s="614"/>
      <c r="ALH3" s="614"/>
      <c r="ALI3" s="614"/>
      <c r="ALJ3" s="614"/>
      <c r="ALK3" s="614"/>
      <c r="ALL3" s="614"/>
      <c r="ALM3" s="614"/>
      <c r="ALN3" s="614"/>
      <c r="ALO3" s="614"/>
      <c r="ALP3" s="614"/>
      <c r="ALQ3" s="614"/>
      <c r="ALR3" s="614"/>
      <c r="ALS3" s="614"/>
      <c r="ALT3" s="614"/>
      <c r="ALU3" s="614"/>
      <c r="ALV3" s="614"/>
      <c r="ALW3" s="614"/>
      <c r="ALX3" s="614"/>
      <c r="ALY3" s="614"/>
      <c r="ALZ3" s="614"/>
      <c r="AMA3" s="614"/>
      <c r="AMB3" s="614"/>
      <c r="AMC3" s="614"/>
      <c r="AMD3" s="614"/>
      <c r="AME3" s="614"/>
      <c r="AMF3" s="614"/>
      <c r="AMG3" s="614"/>
      <c r="AMH3" s="614"/>
      <c r="AMI3" s="614"/>
      <c r="AMJ3" s="614"/>
      <c r="AMK3" s="614"/>
      <c r="AML3" s="614"/>
      <c r="AMM3" s="614"/>
      <c r="AMN3" s="614"/>
      <c r="AMO3" s="614"/>
      <c r="AMP3" s="614"/>
      <c r="AMQ3" s="614"/>
      <c r="AMR3" s="614"/>
      <c r="AMS3" s="614"/>
      <c r="AMT3" s="614"/>
      <c r="AMU3" s="614"/>
      <c r="AMV3" s="614"/>
      <c r="AMW3" s="614"/>
      <c r="AMX3" s="614"/>
      <c r="AMY3" s="617"/>
      <c r="AMZ3" s="618" t="s">
        <v>7894</v>
      </c>
      <c r="ANA3" s="614"/>
      <c r="ANB3" s="614"/>
      <c r="ANC3" s="614"/>
      <c r="AND3" s="614"/>
      <c r="ANE3" s="614"/>
      <c r="ANF3" s="614"/>
      <c r="ANG3" s="614"/>
      <c r="ANH3" s="614"/>
      <c r="ANI3" s="614"/>
      <c r="ANJ3" s="614"/>
      <c r="ANK3" s="614"/>
      <c r="ANL3" s="614"/>
      <c r="ANM3" s="614"/>
      <c r="ANN3" s="614"/>
      <c r="ANO3" s="618" t="s">
        <v>7343</v>
      </c>
      <c r="ANP3" s="628" t="s">
        <v>2863</v>
      </c>
    </row>
    <row r="4" spans="1:1057" ht="18.75" customHeight="1">
      <c r="A4" s="603"/>
      <c r="B4" s="609"/>
      <c r="C4" s="609"/>
      <c r="D4" s="609"/>
      <c r="E4" s="609"/>
      <c r="F4" s="609"/>
      <c r="G4" s="609"/>
      <c r="H4" s="609"/>
      <c r="I4" s="609"/>
      <c r="J4" s="609"/>
      <c r="K4" s="609"/>
      <c r="L4" s="609"/>
      <c r="M4" s="609"/>
      <c r="N4" s="609"/>
      <c r="O4" s="609"/>
      <c r="P4" s="613"/>
      <c r="Q4" s="613" t="s">
        <v>6090</v>
      </c>
      <c r="R4" s="615"/>
      <c r="S4" s="615"/>
      <c r="T4" s="615"/>
      <c r="U4" s="615"/>
      <c r="V4" s="615"/>
      <c r="W4" s="615"/>
      <c r="X4" s="615"/>
      <c r="Y4" s="615"/>
      <c r="Z4" s="615"/>
      <c r="AA4" s="615"/>
      <c r="AB4" s="615"/>
      <c r="AC4" s="615"/>
      <c r="AD4" s="615"/>
      <c r="AE4" s="615"/>
      <c r="AF4" s="615"/>
      <c r="AG4" s="615"/>
      <c r="AH4" s="615"/>
      <c r="AI4" s="615"/>
      <c r="AJ4" s="615"/>
      <c r="AK4" s="615"/>
      <c r="AL4" s="615"/>
      <c r="AM4" s="615"/>
      <c r="AN4" s="615"/>
      <c r="AO4" s="615"/>
      <c r="AP4" s="615"/>
      <c r="AQ4" s="615"/>
      <c r="AR4" s="615"/>
      <c r="AS4" s="615"/>
      <c r="AT4" s="615"/>
      <c r="AU4" s="615"/>
      <c r="AV4" s="615"/>
      <c r="AW4" s="615"/>
      <c r="AX4" s="615"/>
      <c r="AY4" s="615"/>
      <c r="AZ4" s="615"/>
      <c r="BA4" s="615"/>
      <c r="BB4" s="615"/>
      <c r="BC4" s="615"/>
      <c r="BD4" s="615"/>
      <c r="BE4" s="615"/>
      <c r="BF4" s="615"/>
      <c r="BG4" s="615"/>
      <c r="BH4" s="615"/>
      <c r="BI4" s="615"/>
      <c r="BJ4" s="615"/>
      <c r="BK4" s="615"/>
      <c r="BL4" s="615"/>
      <c r="BM4" s="615"/>
      <c r="BN4" s="615"/>
      <c r="BO4" s="615"/>
      <c r="BP4" s="615"/>
      <c r="BQ4" s="615"/>
      <c r="BR4" s="615"/>
      <c r="BS4" s="615"/>
      <c r="BT4" s="615"/>
      <c r="BU4" s="615"/>
      <c r="BV4" s="615"/>
      <c r="BW4" s="615"/>
      <c r="BX4" s="615"/>
      <c r="BY4" s="615" t="s">
        <v>11054</v>
      </c>
      <c r="BZ4" s="615"/>
      <c r="CA4" s="615"/>
      <c r="CB4" s="615"/>
      <c r="CC4" s="615"/>
      <c r="CD4" s="615"/>
      <c r="CE4" s="615"/>
      <c r="CF4" s="615"/>
      <c r="CG4" s="615"/>
      <c r="CH4" s="615"/>
      <c r="CI4" s="615"/>
      <c r="CJ4" s="615"/>
      <c r="CK4" s="615"/>
      <c r="CL4" s="615"/>
      <c r="CM4" s="615"/>
      <c r="CN4" s="615"/>
      <c r="CO4" s="615"/>
      <c r="CP4" s="615"/>
      <c r="CQ4" s="615"/>
      <c r="CR4" s="615"/>
      <c r="CS4" s="615"/>
      <c r="CT4" s="615"/>
      <c r="CU4" s="615"/>
      <c r="CV4" s="615"/>
      <c r="CW4" s="615"/>
      <c r="CX4" s="615"/>
      <c r="CY4" s="615"/>
      <c r="CZ4" s="615"/>
      <c r="DA4" s="615"/>
      <c r="DB4" s="615"/>
      <c r="DC4" s="615"/>
      <c r="DD4" s="615"/>
      <c r="DE4" s="615"/>
      <c r="DF4" s="615"/>
      <c r="DG4" s="615"/>
      <c r="DH4" s="615"/>
      <c r="DI4" s="615"/>
      <c r="DJ4" s="615"/>
      <c r="DK4" s="615"/>
      <c r="DL4" s="615"/>
      <c r="DM4" s="615"/>
      <c r="DN4" s="615"/>
      <c r="DO4" s="615"/>
      <c r="DP4" s="615"/>
      <c r="DQ4" s="615"/>
      <c r="DR4" s="615"/>
      <c r="DS4" s="615"/>
      <c r="DT4" s="615"/>
      <c r="DU4" s="615"/>
      <c r="DV4" s="615"/>
      <c r="DW4" s="615"/>
      <c r="DX4" s="615"/>
      <c r="DY4" s="615"/>
      <c r="DZ4" s="615"/>
      <c r="EA4" s="615"/>
      <c r="EB4" s="615"/>
      <c r="EC4" s="615"/>
      <c r="ED4" s="615"/>
      <c r="EE4" s="615"/>
      <c r="EF4" s="615"/>
      <c r="EG4" s="615" t="s">
        <v>45</v>
      </c>
      <c r="EH4" s="615"/>
      <c r="EI4" s="615"/>
      <c r="EJ4" s="615"/>
      <c r="EK4" s="615"/>
      <c r="EL4" s="615"/>
      <c r="EM4" s="615"/>
      <c r="EN4" s="615"/>
      <c r="EO4" s="615"/>
      <c r="EP4" s="615"/>
      <c r="EQ4" s="615"/>
      <c r="ER4" s="615"/>
      <c r="ES4" s="615"/>
      <c r="ET4" s="615"/>
      <c r="EU4" s="615"/>
      <c r="EV4" s="615"/>
      <c r="EW4" s="615"/>
      <c r="EX4" s="615"/>
      <c r="EY4" s="615"/>
      <c r="EZ4" s="615"/>
      <c r="FA4" s="615"/>
      <c r="FB4" s="615"/>
      <c r="FC4" s="615"/>
      <c r="FD4" s="615"/>
      <c r="FE4" s="615"/>
      <c r="FF4" s="615"/>
      <c r="FG4" s="615"/>
      <c r="FH4" s="615"/>
      <c r="FI4" s="615"/>
      <c r="FJ4" s="615"/>
      <c r="FK4" s="615"/>
      <c r="FL4" s="615"/>
      <c r="FM4" s="615"/>
      <c r="FN4" s="615"/>
      <c r="FO4" s="615"/>
      <c r="FP4" s="615"/>
      <c r="FQ4" s="615"/>
      <c r="FR4" s="615"/>
      <c r="FS4" s="615"/>
      <c r="FT4" s="615"/>
      <c r="FU4" s="615"/>
      <c r="FV4" s="615"/>
      <c r="FW4" s="615"/>
      <c r="FX4" s="615"/>
      <c r="FY4" s="615"/>
      <c r="FZ4" s="615"/>
      <c r="GA4" s="615"/>
      <c r="GB4" s="615"/>
      <c r="GC4" s="615"/>
      <c r="GD4" s="615"/>
      <c r="GE4" s="615"/>
      <c r="GF4" s="615"/>
      <c r="GG4" s="615"/>
      <c r="GH4" s="615"/>
      <c r="GI4" s="615"/>
      <c r="GJ4" s="615"/>
      <c r="GK4" s="615"/>
      <c r="GL4" s="615"/>
      <c r="GM4" s="615"/>
      <c r="GN4" s="615"/>
      <c r="GO4" s="615"/>
      <c r="GP4" s="615"/>
      <c r="GQ4" s="615"/>
      <c r="GR4" s="615"/>
      <c r="GS4" s="615"/>
      <c r="GT4" s="615"/>
      <c r="GU4" s="615"/>
      <c r="GV4" s="615"/>
      <c r="GW4" s="615"/>
      <c r="GX4" s="615"/>
      <c r="GY4" s="615"/>
      <c r="GZ4" s="615"/>
      <c r="HA4" s="615"/>
      <c r="HB4" s="615"/>
      <c r="HC4" s="615"/>
      <c r="HD4" s="615"/>
      <c r="HE4" s="615"/>
      <c r="HF4" s="615"/>
      <c r="HG4" s="615"/>
      <c r="HH4" s="615"/>
      <c r="HI4" s="615"/>
      <c r="HJ4" s="615"/>
      <c r="HK4" s="615"/>
      <c r="HL4" s="615" t="s">
        <v>10252</v>
      </c>
      <c r="HM4" s="615"/>
      <c r="HN4" s="615"/>
      <c r="HO4" s="615"/>
      <c r="HP4" s="615"/>
      <c r="HQ4" s="615"/>
      <c r="HR4" s="615"/>
      <c r="HS4" s="615"/>
      <c r="HT4" s="615"/>
      <c r="HU4" s="615"/>
      <c r="HV4" s="615"/>
      <c r="HW4" s="615"/>
      <c r="HX4" s="615"/>
      <c r="HY4" s="615"/>
      <c r="HZ4" s="615"/>
      <c r="IA4" s="615"/>
      <c r="IB4" s="615"/>
      <c r="IC4" s="615"/>
      <c r="ID4" s="615"/>
      <c r="IE4" s="615"/>
      <c r="IF4" s="615"/>
      <c r="IG4" s="615"/>
      <c r="IH4" s="615"/>
      <c r="II4" s="615"/>
      <c r="IJ4" s="615"/>
      <c r="IK4" s="615"/>
      <c r="IL4" s="615"/>
      <c r="IM4" s="615"/>
      <c r="IN4" s="615"/>
      <c r="IO4" s="615"/>
      <c r="IP4" s="615"/>
      <c r="IQ4" s="615"/>
      <c r="IR4" s="615"/>
      <c r="IS4" s="615"/>
      <c r="IT4" s="615"/>
      <c r="IU4" s="615"/>
      <c r="IV4" s="615"/>
      <c r="IW4" s="615"/>
      <c r="IX4" s="615"/>
      <c r="IY4" s="615"/>
      <c r="IZ4" s="615"/>
      <c r="JA4" s="615"/>
      <c r="JB4" s="615"/>
      <c r="JC4" s="615"/>
      <c r="JD4" s="615"/>
      <c r="JE4" s="615"/>
      <c r="JF4" s="615"/>
      <c r="JG4" s="615"/>
      <c r="JH4" s="615"/>
      <c r="JI4" s="615"/>
      <c r="JJ4" s="615"/>
      <c r="JK4" s="615"/>
      <c r="JL4" s="615"/>
      <c r="JM4" s="615"/>
      <c r="JN4" s="615"/>
      <c r="JO4" s="615"/>
      <c r="JP4" s="615"/>
      <c r="JQ4" s="615"/>
      <c r="JR4" s="615"/>
      <c r="JS4" s="615"/>
      <c r="JT4" s="615"/>
      <c r="JU4" s="615"/>
      <c r="JV4" s="615"/>
      <c r="JW4" s="615"/>
      <c r="JX4" s="615"/>
      <c r="JY4" s="615"/>
      <c r="JZ4" s="615"/>
      <c r="KA4" s="615"/>
      <c r="KB4" s="615"/>
      <c r="KC4" s="615"/>
      <c r="KD4" s="615"/>
      <c r="KE4" s="615"/>
      <c r="KF4" s="615"/>
      <c r="KG4" s="615"/>
      <c r="KH4" s="615"/>
      <c r="KI4" s="615"/>
      <c r="KJ4" s="615"/>
      <c r="KK4" s="615"/>
      <c r="KL4" s="615"/>
      <c r="KM4" s="615"/>
      <c r="KN4" s="615"/>
      <c r="KO4" s="615"/>
      <c r="KP4" s="615"/>
      <c r="KQ4" s="615" t="s">
        <v>401</v>
      </c>
      <c r="KR4" s="615"/>
      <c r="KS4" s="615"/>
      <c r="KT4" s="615"/>
      <c r="KU4" s="615"/>
      <c r="KV4" s="615"/>
      <c r="KW4" s="615"/>
      <c r="KX4" s="615"/>
      <c r="KY4" s="615"/>
      <c r="KZ4" s="615"/>
      <c r="LA4" s="615"/>
      <c r="LB4" s="615"/>
      <c r="LC4" s="615"/>
      <c r="LD4" s="615"/>
      <c r="LE4" s="615"/>
      <c r="LF4" s="615"/>
      <c r="LG4" s="615"/>
      <c r="LH4" s="615"/>
      <c r="LI4" s="615"/>
      <c r="LJ4" s="615"/>
      <c r="LK4" s="615"/>
      <c r="LL4" s="615"/>
      <c r="LM4" s="615"/>
      <c r="LN4" s="615"/>
      <c r="LO4" s="615"/>
      <c r="LP4" s="615"/>
      <c r="LQ4" s="615"/>
      <c r="LR4" s="615"/>
      <c r="LS4" s="615"/>
      <c r="LT4" s="615"/>
      <c r="LU4" s="615"/>
      <c r="LV4" s="615"/>
      <c r="LW4" s="615"/>
      <c r="LX4" s="615"/>
      <c r="LY4" s="615"/>
      <c r="LZ4" s="615" t="s">
        <v>351</v>
      </c>
      <c r="MA4" s="615"/>
      <c r="MB4" s="615"/>
      <c r="MC4" s="615"/>
      <c r="MD4" s="615"/>
      <c r="ME4" s="615"/>
      <c r="MF4" s="615"/>
      <c r="MG4" s="615"/>
      <c r="MH4" s="615"/>
      <c r="MI4" s="615"/>
      <c r="MJ4" s="615"/>
      <c r="MK4" s="615"/>
      <c r="ML4" s="615"/>
      <c r="MM4" s="615"/>
      <c r="MN4" s="615"/>
      <c r="MO4" s="615"/>
      <c r="MP4" s="615"/>
      <c r="MQ4" s="615"/>
      <c r="MR4" s="615"/>
      <c r="MS4" s="615"/>
      <c r="MT4" s="615"/>
      <c r="MU4" s="615"/>
      <c r="MV4" s="615"/>
      <c r="MW4" s="615"/>
      <c r="MX4" s="615"/>
      <c r="MY4" s="615"/>
      <c r="MZ4" s="615"/>
      <c r="NA4" s="615"/>
      <c r="NB4" s="615"/>
      <c r="NC4" s="615"/>
      <c r="ND4" s="615"/>
      <c r="NE4" s="615"/>
      <c r="NF4" s="615"/>
      <c r="NG4" s="615"/>
      <c r="NH4" s="615"/>
      <c r="NI4" s="615" t="s">
        <v>454</v>
      </c>
      <c r="NJ4" s="615"/>
      <c r="NK4" s="615"/>
      <c r="NL4" s="615"/>
      <c r="NM4" s="615"/>
      <c r="NN4" s="615"/>
      <c r="NO4" s="615"/>
      <c r="NP4" s="615"/>
      <c r="NQ4" s="615"/>
      <c r="NR4" s="615"/>
      <c r="NS4" s="615"/>
      <c r="NT4" s="615"/>
      <c r="NU4" s="615"/>
      <c r="NV4" s="615"/>
      <c r="NW4" s="615"/>
      <c r="NX4" s="615"/>
      <c r="NY4" s="615"/>
      <c r="NZ4" s="615"/>
      <c r="OA4" s="615"/>
      <c r="OB4" s="615"/>
      <c r="OC4" s="615"/>
      <c r="OD4" s="615"/>
      <c r="OE4" s="615"/>
      <c r="OF4" s="615"/>
      <c r="OG4" s="615"/>
      <c r="OH4" s="615"/>
      <c r="OI4" s="615"/>
      <c r="OJ4" s="615"/>
      <c r="OK4" s="615"/>
      <c r="OL4" s="615"/>
      <c r="OM4" s="615"/>
      <c r="ON4" s="615"/>
      <c r="OO4" s="615"/>
      <c r="OP4" s="615"/>
      <c r="OQ4" s="615"/>
      <c r="OR4" s="615" t="s">
        <v>73</v>
      </c>
      <c r="OS4" s="615"/>
      <c r="OT4" s="615"/>
      <c r="OU4" s="615"/>
      <c r="OV4" s="615"/>
      <c r="OW4" s="615"/>
      <c r="OX4" s="615"/>
      <c r="OY4" s="615"/>
      <c r="OZ4" s="615"/>
      <c r="PA4" s="615"/>
      <c r="PB4" s="615"/>
      <c r="PC4" s="615"/>
      <c r="PD4" s="615"/>
      <c r="PE4" s="615"/>
      <c r="PF4" s="615"/>
      <c r="PG4" s="615"/>
      <c r="PH4" s="615"/>
      <c r="PI4" s="615"/>
      <c r="PJ4" s="615"/>
      <c r="PK4" s="615"/>
      <c r="PL4" s="615"/>
      <c r="PM4" s="615"/>
      <c r="PN4" s="615"/>
      <c r="PO4" s="615"/>
      <c r="PP4" s="615"/>
      <c r="PQ4" s="615"/>
      <c r="PR4" s="615"/>
      <c r="PS4" s="615"/>
      <c r="PT4" s="615"/>
      <c r="PU4" s="615"/>
      <c r="PV4" s="615"/>
      <c r="PW4" s="615"/>
      <c r="PX4" s="615"/>
      <c r="PY4" s="615"/>
      <c r="PZ4" s="615"/>
      <c r="QA4" s="615" t="s">
        <v>457</v>
      </c>
      <c r="QB4" s="615"/>
      <c r="QC4" s="615"/>
      <c r="QD4" s="615"/>
      <c r="QE4" s="615"/>
      <c r="QF4" s="615"/>
      <c r="QG4" s="615"/>
      <c r="QH4" s="615"/>
      <c r="QI4" s="615"/>
      <c r="QJ4" s="615"/>
      <c r="QK4" s="615"/>
      <c r="QL4" s="615"/>
      <c r="QM4" s="615"/>
      <c r="QN4" s="615"/>
      <c r="QO4" s="615"/>
      <c r="QP4" s="615"/>
      <c r="QQ4" s="615"/>
      <c r="QR4" s="615"/>
      <c r="QS4" s="615"/>
      <c r="QT4" s="615"/>
      <c r="QU4" s="615"/>
      <c r="QV4" s="615"/>
      <c r="QW4" s="615"/>
      <c r="QX4" s="615"/>
      <c r="QY4" s="615"/>
      <c r="QZ4" s="615"/>
      <c r="RA4" s="615"/>
      <c r="RB4" s="615"/>
      <c r="RC4" s="615"/>
      <c r="RD4" s="615"/>
      <c r="RE4" s="615"/>
      <c r="RF4" s="615"/>
      <c r="RG4" s="615"/>
      <c r="RH4" s="615"/>
      <c r="RI4" s="615"/>
      <c r="RJ4" s="615" t="s">
        <v>464</v>
      </c>
      <c r="RK4" s="615"/>
      <c r="RL4" s="615"/>
      <c r="RM4" s="615"/>
      <c r="RN4" s="615"/>
      <c r="RO4" s="615"/>
      <c r="RP4" s="615"/>
      <c r="RQ4" s="615"/>
      <c r="RR4" s="615"/>
      <c r="RS4" s="615"/>
      <c r="RT4" s="615"/>
      <c r="RU4" s="615"/>
      <c r="RV4" s="615"/>
      <c r="RW4" s="615"/>
      <c r="RX4" s="615"/>
      <c r="RY4" s="615"/>
      <c r="RZ4" s="615"/>
      <c r="SA4" s="615"/>
      <c r="SB4" s="615"/>
      <c r="SC4" s="615"/>
      <c r="SD4" s="615"/>
      <c r="SE4" s="615"/>
      <c r="SF4" s="615"/>
      <c r="SG4" s="615"/>
      <c r="SH4" s="615"/>
      <c r="SI4" s="615"/>
      <c r="SJ4" s="615"/>
      <c r="SK4" s="615"/>
      <c r="SL4" s="615"/>
      <c r="SM4" s="615"/>
      <c r="SN4" s="615"/>
      <c r="SO4" s="615"/>
      <c r="SP4" s="615"/>
      <c r="SQ4" s="615"/>
      <c r="SR4" s="615"/>
      <c r="SS4" s="615" t="s">
        <v>481</v>
      </c>
      <c r="ST4" s="615"/>
      <c r="SU4" s="615"/>
      <c r="SV4" s="615"/>
      <c r="SW4" s="615"/>
      <c r="SX4" s="615"/>
      <c r="SY4" s="615"/>
      <c r="SZ4" s="615"/>
      <c r="TA4" s="615"/>
      <c r="TB4" s="615"/>
      <c r="TC4" s="615"/>
      <c r="TD4" s="615"/>
      <c r="TE4" s="615"/>
      <c r="TF4" s="615"/>
      <c r="TG4" s="615"/>
      <c r="TH4" s="615"/>
      <c r="TI4" s="615"/>
      <c r="TJ4" s="615"/>
      <c r="TK4" s="615"/>
      <c r="TL4" s="615"/>
      <c r="TM4" s="615"/>
      <c r="TN4" s="615"/>
      <c r="TO4" s="615"/>
      <c r="TP4" s="615"/>
      <c r="TQ4" s="615"/>
      <c r="TR4" s="615"/>
      <c r="TS4" s="615"/>
      <c r="TT4" s="615"/>
      <c r="TU4" s="615"/>
      <c r="TV4" s="615"/>
      <c r="TW4" s="615"/>
      <c r="TX4" s="615"/>
      <c r="TY4" s="615"/>
      <c r="TZ4" s="615"/>
      <c r="UA4" s="615"/>
      <c r="UB4" s="615" t="s">
        <v>177</v>
      </c>
      <c r="UC4" s="615"/>
      <c r="UD4" s="615"/>
      <c r="UE4" s="615"/>
      <c r="UF4" s="615"/>
      <c r="UG4" s="615"/>
      <c r="UH4" s="615"/>
      <c r="UI4" s="615"/>
      <c r="UJ4" s="615"/>
      <c r="UK4" s="615"/>
      <c r="UL4" s="615"/>
      <c r="UM4" s="615"/>
      <c r="UN4" s="615"/>
      <c r="UO4" s="615"/>
      <c r="UP4" s="615"/>
      <c r="UQ4" s="615"/>
      <c r="UR4" s="615"/>
      <c r="US4" s="615"/>
      <c r="UT4" s="615"/>
      <c r="UU4" s="615"/>
      <c r="UV4" s="615"/>
      <c r="UW4" s="615"/>
      <c r="UX4" s="615"/>
      <c r="UY4" s="615"/>
      <c r="UZ4" s="615"/>
      <c r="VA4" s="615"/>
      <c r="VB4" s="615"/>
      <c r="VC4" s="615"/>
      <c r="VD4" s="615"/>
      <c r="VE4" s="615"/>
      <c r="VF4" s="615"/>
      <c r="VG4" s="615"/>
      <c r="VH4" s="615"/>
      <c r="VI4" s="615"/>
      <c r="VJ4" s="615"/>
      <c r="VK4" s="615" t="s">
        <v>503</v>
      </c>
      <c r="VL4" s="615"/>
      <c r="VM4" s="615"/>
      <c r="VN4" s="615"/>
      <c r="VO4" s="615"/>
      <c r="VP4" s="615"/>
      <c r="VQ4" s="615"/>
      <c r="VR4" s="615"/>
      <c r="VS4" s="615"/>
      <c r="VT4" s="615"/>
      <c r="VU4" s="615"/>
      <c r="VV4" s="615"/>
      <c r="VW4" s="615"/>
      <c r="VX4" s="615"/>
      <c r="VY4" s="615"/>
      <c r="VZ4" s="615"/>
      <c r="WA4" s="615"/>
      <c r="WB4" s="615"/>
      <c r="WC4" s="615"/>
      <c r="WD4" s="615"/>
      <c r="WE4" s="615"/>
      <c r="WF4" s="615"/>
      <c r="WG4" s="615"/>
      <c r="WH4" s="615"/>
      <c r="WI4" s="615"/>
      <c r="WJ4" s="615"/>
      <c r="WK4" s="615"/>
      <c r="WL4" s="615"/>
      <c r="WM4" s="615"/>
      <c r="WN4" s="615"/>
      <c r="WO4" s="615"/>
      <c r="WP4" s="615"/>
      <c r="WQ4" s="615"/>
      <c r="WR4" s="615"/>
      <c r="WS4" s="615"/>
      <c r="WT4" s="615" t="s">
        <v>544</v>
      </c>
      <c r="WU4" s="615"/>
      <c r="WV4" s="615"/>
      <c r="WW4" s="615"/>
      <c r="WX4" s="615"/>
      <c r="WY4" s="615"/>
      <c r="WZ4" s="615"/>
      <c r="XA4" s="615"/>
      <c r="XB4" s="615"/>
      <c r="XC4" s="615"/>
      <c r="XD4" s="615"/>
      <c r="XE4" s="615"/>
      <c r="XF4" s="615"/>
      <c r="XG4" s="615"/>
      <c r="XH4" s="615"/>
      <c r="XI4" s="615"/>
      <c r="XJ4" s="615"/>
      <c r="XK4" s="615"/>
      <c r="XL4" s="615"/>
      <c r="XM4" s="615"/>
      <c r="XN4" s="615"/>
      <c r="XO4" s="615"/>
      <c r="XP4" s="615"/>
      <c r="XQ4" s="615"/>
      <c r="XR4" s="615"/>
      <c r="XS4" s="615"/>
      <c r="XT4" s="615"/>
      <c r="XU4" s="615"/>
      <c r="XV4" s="615"/>
      <c r="XW4" s="615"/>
      <c r="XX4" s="615"/>
      <c r="XY4" s="615"/>
      <c r="XZ4" s="615"/>
      <c r="YA4" s="615"/>
      <c r="YB4" s="615"/>
      <c r="YC4" s="615" t="s">
        <v>343</v>
      </c>
      <c r="YD4" s="615"/>
      <c r="YE4" s="615"/>
      <c r="YF4" s="615"/>
      <c r="YG4" s="615"/>
      <c r="YH4" s="615"/>
      <c r="YI4" s="615"/>
      <c r="YJ4" s="615"/>
      <c r="YK4" s="615"/>
      <c r="YL4" s="615"/>
      <c r="YM4" s="615"/>
      <c r="YN4" s="615"/>
      <c r="YO4" s="615"/>
      <c r="YP4" s="615"/>
      <c r="YQ4" s="615"/>
      <c r="YR4" s="615"/>
      <c r="YS4" s="615"/>
      <c r="YT4" s="615"/>
      <c r="YU4" s="615"/>
      <c r="YV4" s="615"/>
      <c r="YW4" s="615"/>
      <c r="YX4" s="615"/>
      <c r="YY4" s="615"/>
      <c r="YZ4" s="615"/>
      <c r="ZA4" s="615"/>
      <c r="ZB4" s="615"/>
      <c r="ZC4" s="615"/>
      <c r="ZD4" s="615"/>
      <c r="ZE4" s="615"/>
      <c r="ZF4" s="615"/>
      <c r="ZG4" s="615"/>
      <c r="ZH4" s="615"/>
      <c r="ZI4" s="615"/>
      <c r="ZJ4" s="615"/>
      <c r="ZK4" s="615"/>
      <c r="ZL4" s="615" t="s">
        <v>442</v>
      </c>
      <c r="ZM4" s="615"/>
      <c r="ZN4" s="615"/>
      <c r="ZO4" s="615"/>
      <c r="ZP4" s="615"/>
      <c r="ZQ4" s="615"/>
      <c r="ZR4" s="615"/>
      <c r="ZS4" s="615"/>
      <c r="ZT4" s="615"/>
      <c r="ZU4" s="615"/>
      <c r="ZV4" s="615"/>
      <c r="ZW4" s="615"/>
      <c r="ZX4" s="615"/>
      <c r="ZY4" s="615"/>
      <c r="ZZ4" s="615"/>
      <c r="AAA4" s="615"/>
      <c r="AAB4" s="615"/>
      <c r="AAC4" s="615"/>
      <c r="AAD4" s="615"/>
      <c r="AAE4" s="615"/>
      <c r="AAF4" s="615"/>
      <c r="AAG4" s="615"/>
      <c r="AAH4" s="615"/>
      <c r="AAI4" s="615"/>
      <c r="AAJ4" s="615"/>
      <c r="AAK4" s="615"/>
      <c r="AAL4" s="615"/>
      <c r="AAM4" s="615"/>
      <c r="AAN4" s="615"/>
      <c r="AAO4" s="615"/>
      <c r="AAP4" s="615"/>
      <c r="AAQ4" s="615"/>
      <c r="AAR4" s="615"/>
      <c r="AAS4" s="615"/>
      <c r="AAT4" s="615"/>
      <c r="AAU4" s="615" t="s">
        <v>570</v>
      </c>
      <c r="AAV4" s="615"/>
      <c r="AAW4" s="615"/>
      <c r="AAX4" s="615"/>
      <c r="AAY4" s="615"/>
      <c r="AAZ4" s="615"/>
      <c r="ABA4" s="615"/>
      <c r="ABB4" s="615"/>
      <c r="ABC4" s="615"/>
      <c r="ABD4" s="615"/>
      <c r="ABE4" s="615"/>
      <c r="ABF4" s="615"/>
      <c r="ABG4" s="615"/>
      <c r="ABH4" s="615"/>
      <c r="ABI4" s="615"/>
      <c r="ABJ4" s="615"/>
      <c r="ABK4" s="615"/>
      <c r="ABL4" s="615"/>
      <c r="ABM4" s="615"/>
      <c r="ABN4" s="615"/>
      <c r="ABO4" s="615"/>
      <c r="ABP4" s="615"/>
      <c r="ABQ4" s="615"/>
      <c r="ABR4" s="615"/>
      <c r="ABS4" s="615"/>
      <c r="ABT4" s="615"/>
      <c r="ABU4" s="615"/>
      <c r="ABV4" s="615"/>
      <c r="ABW4" s="615"/>
      <c r="ABX4" s="615"/>
      <c r="ABY4" s="615"/>
      <c r="ABZ4" s="615"/>
      <c r="ACA4" s="615"/>
      <c r="ACB4" s="615"/>
      <c r="ACC4" s="615"/>
      <c r="ACD4" s="615" t="s">
        <v>576</v>
      </c>
      <c r="ACE4" s="615"/>
      <c r="ACF4" s="615"/>
      <c r="ACG4" s="615"/>
      <c r="ACH4" s="615"/>
      <c r="ACI4" s="615"/>
      <c r="ACJ4" s="615"/>
      <c r="ACK4" s="615"/>
      <c r="ACL4" s="615"/>
      <c r="ACM4" s="615"/>
      <c r="ACN4" s="615"/>
      <c r="ACO4" s="615"/>
      <c r="ACP4" s="615"/>
      <c r="ACQ4" s="615"/>
      <c r="ACR4" s="615"/>
      <c r="ACS4" s="615"/>
      <c r="ACT4" s="615"/>
      <c r="ACU4" s="615"/>
      <c r="ACV4" s="615"/>
      <c r="ACW4" s="615"/>
      <c r="ACX4" s="615"/>
      <c r="ACY4" s="615"/>
      <c r="ACZ4" s="615"/>
      <c r="ADA4" s="615"/>
      <c r="ADB4" s="615"/>
      <c r="ADC4" s="615"/>
      <c r="ADD4" s="615"/>
      <c r="ADE4" s="615"/>
      <c r="ADF4" s="615"/>
      <c r="ADG4" s="615"/>
      <c r="ADH4" s="615"/>
      <c r="ADI4" s="615"/>
      <c r="ADJ4" s="615"/>
      <c r="ADK4" s="615"/>
      <c r="ADL4" s="615"/>
      <c r="ADM4" s="615" t="s">
        <v>269</v>
      </c>
      <c r="ADN4" s="615"/>
      <c r="ADO4" s="615"/>
      <c r="ADP4" s="615"/>
      <c r="ADQ4" s="615"/>
      <c r="ADR4" s="615"/>
      <c r="ADS4" s="615"/>
      <c r="ADT4" s="615"/>
      <c r="ADU4" s="615"/>
      <c r="ADV4" s="615"/>
      <c r="ADW4" s="615"/>
      <c r="ADX4" s="615"/>
      <c r="ADY4" s="615"/>
      <c r="ADZ4" s="615"/>
      <c r="AEA4" s="615"/>
      <c r="AEB4" s="615"/>
      <c r="AEC4" s="615"/>
      <c r="AED4" s="615"/>
      <c r="AEE4" s="615"/>
      <c r="AEF4" s="615"/>
      <c r="AEG4" s="615"/>
      <c r="AEH4" s="615"/>
      <c r="AEI4" s="615"/>
      <c r="AEJ4" s="615"/>
      <c r="AEK4" s="615"/>
      <c r="AEL4" s="615"/>
      <c r="AEM4" s="615"/>
      <c r="AEN4" s="615"/>
      <c r="AEO4" s="615"/>
      <c r="AEP4" s="615"/>
      <c r="AEQ4" s="615"/>
      <c r="AER4" s="615"/>
      <c r="AES4" s="615"/>
      <c r="AET4" s="615"/>
      <c r="AEU4" s="615"/>
      <c r="AEV4" s="615">
        <v>1</v>
      </c>
      <c r="AEW4" s="615">
        <v>2</v>
      </c>
      <c r="AEX4" s="615">
        <v>3</v>
      </c>
      <c r="AEY4" s="615"/>
      <c r="AEZ4" s="615"/>
      <c r="AFA4" s="615"/>
      <c r="AFB4" s="615"/>
      <c r="AFC4" s="615"/>
      <c r="AFD4" s="615"/>
      <c r="AFE4" s="615">
        <v>4</v>
      </c>
      <c r="AFF4" s="615"/>
      <c r="AFG4" s="615"/>
      <c r="AFH4" s="615"/>
      <c r="AFI4" s="615"/>
      <c r="AFJ4" s="615"/>
      <c r="AFK4" s="615">
        <v>5</v>
      </c>
      <c r="AFL4" s="615">
        <v>6</v>
      </c>
      <c r="AFM4" s="615">
        <v>7</v>
      </c>
      <c r="AFN4" s="615"/>
      <c r="AFO4" s="615"/>
      <c r="AFP4" s="615"/>
      <c r="AFQ4" s="615"/>
      <c r="AFR4" s="615"/>
      <c r="AFS4" s="615">
        <v>8</v>
      </c>
      <c r="AFT4" s="615">
        <v>9</v>
      </c>
      <c r="AFU4" s="615">
        <v>10</v>
      </c>
      <c r="AFV4" s="615">
        <v>11</v>
      </c>
      <c r="AFW4" s="615"/>
      <c r="AFX4" s="615"/>
      <c r="AFY4" s="615"/>
      <c r="AFZ4" s="615"/>
      <c r="AGA4" s="615"/>
      <c r="AGB4" s="615"/>
      <c r="AGC4" s="615"/>
      <c r="AGD4" s="615"/>
      <c r="AGE4" s="615">
        <v>12</v>
      </c>
      <c r="AGF4" s="615">
        <v>1</v>
      </c>
      <c r="AGG4" s="615">
        <v>2</v>
      </c>
      <c r="AGH4" s="615">
        <v>3</v>
      </c>
      <c r="AGI4" s="615">
        <v>4</v>
      </c>
      <c r="AGJ4" s="625" t="s">
        <v>11816</v>
      </c>
      <c r="AGK4" s="625" t="s">
        <v>11825</v>
      </c>
      <c r="AGL4" s="615"/>
      <c r="AGM4" s="615"/>
      <c r="AGN4" s="615"/>
      <c r="AGO4" s="615"/>
      <c r="AGP4" s="615"/>
      <c r="AGQ4" s="615"/>
      <c r="AGR4" s="625" t="s">
        <v>8199</v>
      </c>
      <c r="AGS4" s="625"/>
      <c r="AGT4" s="625" t="s">
        <v>2174</v>
      </c>
      <c r="AGU4" s="625" t="s">
        <v>11837</v>
      </c>
      <c r="AGV4" s="625"/>
      <c r="AGW4" s="625"/>
      <c r="AGX4" s="625" t="s">
        <v>11319</v>
      </c>
      <c r="AGY4" s="625" t="s">
        <v>12036</v>
      </c>
      <c r="AGZ4" s="625" t="s">
        <v>11930</v>
      </c>
      <c r="AHA4" s="625" t="s">
        <v>11840</v>
      </c>
      <c r="AHB4" s="625" t="s">
        <v>6238</v>
      </c>
      <c r="AHC4" s="625"/>
      <c r="AHD4" s="625"/>
      <c r="AHE4" s="625"/>
      <c r="AHF4" s="625"/>
      <c r="AHG4" s="625"/>
      <c r="AHH4" s="625"/>
      <c r="AHI4" s="625"/>
      <c r="AHJ4" s="625"/>
      <c r="AHK4" s="625"/>
      <c r="AHL4" s="625" t="s">
        <v>11857</v>
      </c>
      <c r="AHM4" s="615"/>
      <c r="AHN4" s="615"/>
      <c r="AHO4" s="615"/>
      <c r="AHP4" s="615">
        <v>9</v>
      </c>
      <c r="AHQ4" s="615">
        <v>10</v>
      </c>
      <c r="AHR4" s="615"/>
      <c r="AHS4" s="615"/>
      <c r="AHT4" s="615"/>
      <c r="AHU4" s="615"/>
      <c r="AHV4" s="615"/>
      <c r="AHW4" s="615"/>
      <c r="AHX4" s="615"/>
      <c r="AHY4" s="615">
        <v>11</v>
      </c>
      <c r="AHZ4" s="615">
        <v>1</v>
      </c>
      <c r="AIA4" s="615">
        <v>2</v>
      </c>
      <c r="AIB4" s="615">
        <v>3</v>
      </c>
      <c r="AIC4" s="615">
        <v>4</v>
      </c>
      <c r="AID4" s="615">
        <v>5</v>
      </c>
      <c r="AIE4" s="615">
        <v>6</v>
      </c>
      <c r="AIF4" s="615"/>
      <c r="AIG4" s="615"/>
      <c r="AIH4" s="615"/>
      <c r="AII4" s="615"/>
      <c r="AIJ4" s="615"/>
      <c r="AIK4" s="615"/>
      <c r="AIL4" s="615">
        <v>7</v>
      </c>
      <c r="AIM4" s="615">
        <v>1</v>
      </c>
      <c r="AIN4" s="615">
        <v>2</v>
      </c>
      <c r="AIO4" s="615"/>
      <c r="AIP4" s="615"/>
      <c r="AIQ4" s="615"/>
      <c r="AIR4" s="615"/>
      <c r="AIS4" s="615"/>
      <c r="AIT4" s="615"/>
      <c r="AIU4" s="615"/>
      <c r="AIV4" s="626" t="s">
        <v>902</v>
      </c>
      <c r="AIW4" s="626"/>
      <c r="AIX4" s="615"/>
      <c r="AIY4" s="615"/>
      <c r="AIZ4" s="615"/>
      <c r="AJA4" s="615"/>
      <c r="AJB4" s="615"/>
      <c r="AJC4" s="615"/>
      <c r="AJD4" s="626" t="s">
        <v>11109</v>
      </c>
      <c r="AJE4" s="615">
        <v>4</v>
      </c>
      <c r="AJF4" s="615">
        <v>5</v>
      </c>
      <c r="AJG4" s="615"/>
      <c r="AJH4" s="615"/>
      <c r="AJI4" s="615"/>
      <c r="AJJ4" s="615"/>
      <c r="AJK4" s="615"/>
      <c r="AJL4" s="615"/>
      <c r="AJM4" s="615">
        <v>6</v>
      </c>
      <c r="AJN4" s="615">
        <v>1</v>
      </c>
      <c r="AJO4" s="615"/>
      <c r="AJP4" s="615"/>
      <c r="AJQ4" s="615"/>
      <c r="AJR4" s="615"/>
      <c r="AJS4" s="615"/>
      <c r="AJT4" s="615"/>
      <c r="AJU4" s="615"/>
      <c r="AJV4" s="615">
        <v>2</v>
      </c>
      <c r="AJW4" s="615"/>
      <c r="AJX4" s="615"/>
      <c r="AJY4" s="615"/>
      <c r="AJZ4" s="615"/>
      <c r="AKA4" s="626">
        <v>3</v>
      </c>
      <c r="AKB4" s="626">
        <v>4</v>
      </c>
      <c r="AKC4" s="626">
        <v>4</v>
      </c>
      <c r="AKD4" s="626"/>
      <c r="AKE4" s="615">
        <v>5</v>
      </c>
      <c r="AKF4" s="615">
        <v>6</v>
      </c>
      <c r="AKG4" s="615"/>
      <c r="AKH4" s="615"/>
      <c r="AKI4" s="615"/>
      <c r="AKJ4" s="615"/>
      <c r="AKK4" s="615"/>
      <c r="AKL4" s="615"/>
      <c r="AKM4" s="615"/>
      <c r="AKN4" s="615">
        <v>7</v>
      </c>
      <c r="AKO4" s="615"/>
      <c r="AKP4" s="615"/>
      <c r="AKQ4" s="615"/>
      <c r="AKR4" s="615">
        <v>1</v>
      </c>
      <c r="AKS4" s="615"/>
      <c r="AKT4" s="615"/>
      <c r="AKU4" s="615"/>
      <c r="AKV4" s="615"/>
      <c r="AKW4" s="615"/>
      <c r="AKX4" s="615"/>
      <c r="AKY4" s="615"/>
      <c r="AKZ4" s="615"/>
      <c r="ALA4" s="615"/>
      <c r="ALB4" s="615"/>
      <c r="ALC4" s="615"/>
      <c r="ALD4" s="615"/>
      <c r="ALE4" s="615"/>
      <c r="ALF4" s="615"/>
      <c r="ALG4" s="615"/>
      <c r="ALH4" s="615"/>
      <c r="ALI4" s="615"/>
      <c r="ALJ4" s="615"/>
      <c r="ALK4" s="615"/>
      <c r="ALL4" s="615"/>
      <c r="ALM4" s="615"/>
      <c r="ALN4" s="615"/>
      <c r="ALO4" s="615"/>
      <c r="ALP4" s="615"/>
      <c r="ALQ4" s="615"/>
      <c r="ALR4" s="615"/>
      <c r="ALS4" s="615"/>
      <c r="ALT4" s="615"/>
      <c r="ALU4" s="615"/>
      <c r="ALV4" s="615"/>
      <c r="ALW4" s="615"/>
      <c r="ALX4" s="615"/>
      <c r="ALY4" s="615"/>
      <c r="ALZ4" s="615"/>
      <c r="AMA4" s="615"/>
      <c r="AMB4" s="615"/>
      <c r="AMC4" s="615"/>
      <c r="AMD4" s="615"/>
      <c r="AME4" s="615"/>
      <c r="AMF4" s="615"/>
      <c r="AMG4" s="615"/>
      <c r="AMH4" s="615"/>
      <c r="AMI4" s="615"/>
      <c r="AMJ4" s="615"/>
      <c r="AMK4" s="615"/>
      <c r="AML4" s="615"/>
      <c r="AMM4" s="615"/>
      <c r="AMN4" s="615"/>
      <c r="AMO4" s="615"/>
      <c r="AMP4" s="615"/>
      <c r="AMQ4" s="615"/>
      <c r="AMR4" s="615"/>
      <c r="AMS4" s="615"/>
      <c r="AMT4" s="615"/>
      <c r="AMU4" s="615"/>
      <c r="AMV4" s="615"/>
      <c r="AMW4" s="615"/>
      <c r="AMX4" s="615"/>
      <c r="AMY4" s="615"/>
      <c r="AMZ4" s="615">
        <v>2</v>
      </c>
      <c r="ANA4" s="615">
        <v>3</v>
      </c>
      <c r="ANB4" s="615"/>
      <c r="ANC4" s="615">
        <v>4</v>
      </c>
      <c r="AND4" s="615"/>
      <c r="ANE4" s="615"/>
      <c r="ANF4" s="615"/>
      <c r="ANG4" s="615">
        <v>5</v>
      </c>
      <c r="ANH4" s="615"/>
      <c r="ANI4" s="615">
        <v>6</v>
      </c>
      <c r="ANJ4" s="615">
        <v>7</v>
      </c>
      <c r="ANK4" s="615"/>
      <c r="ANL4" s="615">
        <v>8</v>
      </c>
      <c r="ANM4" s="615"/>
      <c r="ANN4" s="615">
        <v>9</v>
      </c>
      <c r="ANO4" s="615">
        <v>10</v>
      </c>
      <c r="ANP4" s="629" t="s">
        <v>641</v>
      </c>
    </row>
    <row r="5" spans="1:1057" s="600" customFormat="1" ht="110">
      <c r="A5" s="604" t="s">
        <v>11206</v>
      </c>
      <c r="B5" s="604" t="s">
        <v>31</v>
      </c>
      <c r="C5" s="604" t="s">
        <v>83</v>
      </c>
      <c r="D5" s="604" t="s">
        <v>4146</v>
      </c>
      <c r="E5" s="604" t="s">
        <v>3036</v>
      </c>
      <c r="F5" s="604" t="s">
        <v>11207</v>
      </c>
      <c r="G5" s="604" t="s">
        <v>11208</v>
      </c>
      <c r="H5" s="604" t="s">
        <v>497</v>
      </c>
      <c r="I5" s="604" t="s">
        <v>255</v>
      </c>
      <c r="J5" s="604" t="s">
        <v>12048</v>
      </c>
      <c r="K5" s="604" t="s">
        <v>20</v>
      </c>
      <c r="L5" s="604" t="s">
        <v>12045</v>
      </c>
      <c r="M5" s="604" t="s">
        <v>275</v>
      </c>
      <c r="N5" s="604" t="s">
        <v>8860</v>
      </c>
      <c r="O5" s="604" t="s">
        <v>8752</v>
      </c>
      <c r="P5" s="604" t="s">
        <v>11052</v>
      </c>
      <c r="Q5" s="604" t="s">
        <v>1257</v>
      </c>
      <c r="R5" s="604" t="s">
        <v>2789</v>
      </c>
      <c r="S5" s="604" t="s">
        <v>4652</v>
      </c>
      <c r="T5" s="604" t="s">
        <v>11209</v>
      </c>
      <c r="U5" s="604" t="s">
        <v>11210</v>
      </c>
      <c r="V5" s="604" t="s">
        <v>11048</v>
      </c>
      <c r="W5" s="604" t="s">
        <v>11211</v>
      </c>
      <c r="X5" s="604" t="s">
        <v>10784</v>
      </c>
      <c r="Y5" s="604" t="s">
        <v>8914</v>
      </c>
      <c r="Z5" s="604" t="s">
        <v>11212</v>
      </c>
      <c r="AA5" s="604" t="s">
        <v>8406</v>
      </c>
      <c r="AB5" s="604" t="s">
        <v>7566</v>
      </c>
      <c r="AC5" s="604" t="s">
        <v>11213</v>
      </c>
      <c r="AD5" s="604" t="s">
        <v>11119</v>
      </c>
      <c r="AE5" s="604" t="s">
        <v>10259</v>
      </c>
      <c r="AF5" s="604" t="s">
        <v>11214</v>
      </c>
      <c r="AG5" s="604" t="s">
        <v>11215</v>
      </c>
      <c r="AH5" s="604" t="s">
        <v>5542</v>
      </c>
      <c r="AI5" s="604" t="s">
        <v>11133</v>
      </c>
      <c r="AJ5" s="604" t="s">
        <v>1679</v>
      </c>
      <c r="AK5" s="604" t="s">
        <v>11220</v>
      </c>
      <c r="AL5" s="604" t="s">
        <v>302</v>
      </c>
      <c r="AM5" s="604" t="s">
        <v>11222</v>
      </c>
      <c r="AN5" s="604" t="s">
        <v>4218</v>
      </c>
      <c r="AO5" s="604" t="s">
        <v>6228</v>
      </c>
      <c r="AP5" s="604" t="s">
        <v>638</v>
      </c>
      <c r="AQ5" s="604" t="s">
        <v>11224</v>
      </c>
      <c r="AR5" s="604" t="s">
        <v>3385</v>
      </c>
      <c r="AS5" s="604" t="s">
        <v>11225</v>
      </c>
      <c r="AT5" s="604" t="s">
        <v>11226</v>
      </c>
      <c r="AU5" s="604" t="s">
        <v>1791</v>
      </c>
      <c r="AV5" s="604" t="s">
        <v>6500</v>
      </c>
      <c r="AW5" s="604" t="s">
        <v>817</v>
      </c>
      <c r="AX5" s="604" t="s">
        <v>11227</v>
      </c>
      <c r="AY5" s="604" t="s">
        <v>4477</v>
      </c>
      <c r="AZ5" s="604" t="s">
        <v>8885</v>
      </c>
      <c r="BA5" s="604" t="s">
        <v>5532</v>
      </c>
      <c r="BB5" s="604" t="s">
        <v>7458</v>
      </c>
      <c r="BC5" s="604" t="s">
        <v>3756</v>
      </c>
      <c r="BD5" s="604" t="s">
        <v>48</v>
      </c>
      <c r="BE5" s="604" t="s">
        <v>11231</v>
      </c>
      <c r="BF5" s="604" t="s">
        <v>3828</v>
      </c>
      <c r="BG5" s="604" t="s">
        <v>11234</v>
      </c>
      <c r="BH5" s="604" t="s">
        <v>869</v>
      </c>
      <c r="BI5" s="604" t="s">
        <v>11235</v>
      </c>
      <c r="BJ5" s="604" t="s">
        <v>11932</v>
      </c>
      <c r="BK5" s="604" t="s">
        <v>11934</v>
      </c>
      <c r="BL5" s="604" t="s">
        <v>6252</v>
      </c>
      <c r="BM5" s="604" t="s">
        <v>11936</v>
      </c>
      <c r="BN5" s="604" t="s">
        <v>6471</v>
      </c>
      <c r="BO5" s="604" t="s">
        <v>10009</v>
      </c>
      <c r="BP5" s="604" t="s">
        <v>10896</v>
      </c>
      <c r="BQ5" s="604" t="s">
        <v>6765</v>
      </c>
      <c r="BR5" s="604" t="s">
        <v>6253</v>
      </c>
      <c r="BS5" s="604" t="s">
        <v>11937</v>
      </c>
      <c r="BT5" s="604" t="s">
        <v>4951</v>
      </c>
      <c r="BU5" s="604" t="s">
        <v>11940</v>
      </c>
      <c r="BV5" s="604" t="s">
        <v>1466</v>
      </c>
      <c r="BW5" s="604" t="s">
        <v>11941</v>
      </c>
      <c r="BX5" s="604" t="s">
        <v>9697</v>
      </c>
      <c r="BY5" s="604" t="s">
        <v>1257</v>
      </c>
      <c r="BZ5" s="604" t="s">
        <v>2789</v>
      </c>
      <c r="CA5" s="604" t="s">
        <v>4652</v>
      </c>
      <c r="CB5" s="604" t="s">
        <v>11209</v>
      </c>
      <c r="CC5" s="604" t="s">
        <v>11210</v>
      </c>
      <c r="CD5" s="604" t="s">
        <v>11048</v>
      </c>
      <c r="CE5" s="604" t="s">
        <v>11211</v>
      </c>
      <c r="CF5" s="604" t="s">
        <v>10784</v>
      </c>
      <c r="CG5" s="604" t="s">
        <v>8914</v>
      </c>
      <c r="CH5" s="604" t="s">
        <v>11212</v>
      </c>
      <c r="CI5" s="604" t="s">
        <v>8406</v>
      </c>
      <c r="CJ5" s="604" t="s">
        <v>7566</v>
      </c>
      <c r="CK5" s="604" t="s">
        <v>11213</v>
      </c>
      <c r="CL5" s="604" t="s">
        <v>11119</v>
      </c>
      <c r="CM5" s="604" t="s">
        <v>10259</v>
      </c>
      <c r="CN5" s="604" t="s">
        <v>11214</v>
      </c>
      <c r="CO5" s="604" t="s">
        <v>11215</v>
      </c>
      <c r="CP5" s="604" t="s">
        <v>5542</v>
      </c>
      <c r="CQ5" s="604" t="s">
        <v>11133</v>
      </c>
      <c r="CR5" s="604" t="s">
        <v>1679</v>
      </c>
      <c r="CS5" s="604" t="s">
        <v>11220</v>
      </c>
      <c r="CT5" s="604" t="s">
        <v>302</v>
      </c>
      <c r="CU5" s="604" t="s">
        <v>11222</v>
      </c>
      <c r="CV5" s="604" t="s">
        <v>4218</v>
      </c>
      <c r="CW5" s="604" t="s">
        <v>6228</v>
      </c>
      <c r="CX5" s="604" t="s">
        <v>638</v>
      </c>
      <c r="CY5" s="604" t="s">
        <v>11224</v>
      </c>
      <c r="CZ5" s="604" t="s">
        <v>3385</v>
      </c>
      <c r="DA5" s="604" t="s">
        <v>11225</v>
      </c>
      <c r="DB5" s="604" t="s">
        <v>11226</v>
      </c>
      <c r="DC5" s="604" t="s">
        <v>1791</v>
      </c>
      <c r="DD5" s="604" t="s">
        <v>6500</v>
      </c>
      <c r="DE5" s="604" t="s">
        <v>817</v>
      </c>
      <c r="DF5" s="604" t="s">
        <v>11227</v>
      </c>
      <c r="DG5" s="604" t="s">
        <v>4477</v>
      </c>
      <c r="DH5" s="604" t="s">
        <v>8885</v>
      </c>
      <c r="DI5" s="604" t="s">
        <v>5532</v>
      </c>
      <c r="DJ5" s="604" t="s">
        <v>7458</v>
      </c>
      <c r="DK5" s="604" t="s">
        <v>3756</v>
      </c>
      <c r="DL5" s="604" t="s">
        <v>48</v>
      </c>
      <c r="DM5" s="604" t="s">
        <v>11231</v>
      </c>
      <c r="DN5" s="604" t="s">
        <v>3828</v>
      </c>
      <c r="DO5" s="604" t="s">
        <v>11234</v>
      </c>
      <c r="DP5" s="604" t="s">
        <v>869</v>
      </c>
      <c r="DQ5" s="604" t="s">
        <v>11235</v>
      </c>
      <c r="DR5" s="604" t="s">
        <v>11932</v>
      </c>
      <c r="DS5" s="604" t="s">
        <v>11934</v>
      </c>
      <c r="DT5" s="604" t="s">
        <v>6252</v>
      </c>
      <c r="DU5" s="604" t="s">
        <v>11936</v>
      </c>
      <c r="DV5" s="604" t="s">
        <v>6471</v>
      </c>
      <c r="DW5" s="604" t="s">
        <v>10009</v>
      </c>
      <c r="DX5" s="604" t="s">
        <v>10896</v>
      </c>
      <c r="DY5" s="604" t="s">
        <v>6765</v>
      </c>
      <c r="DZ5" s="604" t="s">
        <v>6253</v>
      </c>
      <c r="EA5" s="604" t="s">
        <v>11937</v>
      </c>
      <c r="EB5" s="604" t="s">
        <v>4951</v>
      </c>
      <c r="EC5" s="604" t="s">
        <v>11940</v>
      </c>
      <c r="ED5" s="604" t="s">
        <v>1466</v>
      </c>
      <c r="EE5" s="604" t="s">
        <v>11941</v>
      </c>
      <c r="EF5" s="604" t="s">
        <v>9697</v>
      </c>
      <c r="EG5" s="604" t="s">
        <v>11236</v>
      </c>
      <c r="EH5" s="604" t="s">
        <v>10667</v>
      </c>
      <c r="EI5" s="604" t="s">
        <v>11239</v>
      </c>
      <c r="EJ5" s="604" t="s">
        <v>11241</v>
      </c>
      <c r="EK5" s="604" t="s">
        <v>11246</v>
      </c>
      <c r="EL5" s="604" t="s">
        <v>11247</v>
      </c>
      <c r="EM5" s="604" t="s">
        <v>11249</v>
      </c>
      <c r="EN5" s="604" t="s">
        <v>10083</v>
      </c>
      <c r="EO5" s="604" t="s">
        <v>5178</v>
      </c>
      <c r="EP5" s="604" t="s">
        <v>7439</v>
      </c>
      <c r="EQ5" s="604" t="s">
        <v>9122</v>
      </c>
      <c r="ER5" s="604" t="s">
        <v>4078</v>
      </c>
      <c r="ES5" s="604" t="s">
        <v>11251</v>
      </c>
      <c r="ET5" s="604" t="s">
        <v>11255</v>
      </c>
      <c r="EU5" s="604" t="s">
        <v>11256</v>
      </c>
      <c r="EV5" s="604" t="s">
        <v>11258</v>
      </c>
      <c r="EW5" s="604" t="s">
        <v>11262</v>
      </c>
      <c r="EX5" s="604" t="s">
        <v>11264</v>
      </c>
      <c r="EY5" s="604" t="s">
        <v>7090</v>
      </c>
      <c r="EZ5" s="604" t="s">
        <v>9817</v>
      </c>
      <c r="FA5" s="604" t="s">
        <v>2808</v>
      </c>
      <c r="FB5" s="604" t="s">
        <v>11700</v>
      </c>
      <c r="FC5" s="604" t="s">
        <v>4530</v>
      </c>
      <c r="FD5" s="604" t="s">
        <v>11878</v>
      </c>
      <c r="FE5" s="604" t="s">
        <v>4234</v>
      </c>
      <c r="FF5" s="604" t="s">
        <v>11882</v>
      </c>
      <c r="FG5" s="604" t="s">
        <v>11143</v>
      </c>
      <c r="FH5" s="604" t="s">
        <v>11887</v>
      </c>
      <c r="FI5" s="604" t="s">
        <v>286</v>
      </c>
      <c r="FJ5" s="604" t="s">
        <v>11891</v>
      </c>
      <c r="FK5" s="604" t="s">
        <v>4389</v>
      </c>
      <c r="FL5" s="604" t="s">
        <v>6321</v>
      </c>
      <c r="FM5" s="604" t="s">
        <v>11903</v>
      </c>
      <c r="FN5" s="604" t="s">
        <v>11896</v>
      </c>
      <c r="FO5" s="604" t="s">
        <v>11905</v>
      </c>
      <c r="FP5" s="604" t="s">
        <v>6569</v>
      </c>
      <c r="FQ5" s="604" t="s">
        <v>11333</v>
      </c>
      <c r="FR5" s="604" t="s">
        <v>8215</v>
      </c>
      <c r="FS5" s="604" t="s">
        <v>11906</v>
      </c>
      <c r="FT5" s="604" t="s">
        <v>11901</v>
      </c>
      <c r="FU5" s="604" t="s">
        <v>6855</v>
      </c>
      <c r="FV5" s="604" t="s">
        <v>2090</v>
      </c>
      <c r="FW5" s="604" t="s">
        <v>10667</v>
      </c>
      <c r="FX5" s="604" t="s">
        <v>11266</v>
      </c>
      <c r="FY5" s="604" t="s">
        <v>11241</v>
      </c>
      <c r="FZ5" s="604" t="s">
        <v>11232</v>
      </c>
      <c r="GA5" s="604" t="s">
        <v>11247</v>
      </c>
      <c r="GB5" s="604" t="s">
        <v>11269</v>
      </c>
      <c r="GC5" s="604" t="s">
        <v>10083</v>
      </c>
      <c r="GD5" s="604" t="s">
        <v>8306</v>
      </c>
      <c r="GE5" s="604" t="s">
        <v>7439</v>
      </c>
      <c r="GF5" s="604" t="s">
        <v>9181</v>
      </c>
      <c r="GG5" s="604" t="s">
        <v>4078</v>
      </c>
      <c r="GH5" s="604" t="s">
        <v>11272</v>
      </c>
      <c r="GI5" s="604" t="s">
        <v>11255</v>
      </c>
      <c r="GJ5" s="604" t="s">
        <v>7599</v>
      </c>
      <c r="GK5" s="604" t="s">
        <v>11258</v>
      </c>
      <c r="GL5" s="604" t="s">
        <v>11274</v>
      </c>
      <c r="GM5" s="604" t="s">
        <v>11264</v>
      </c>
      <c r="GN5" s="604" t="s">
        <v>11278</v>
      </c>
      <c r="GO5" s="604" t="s">
        <v>9817</v>
      </c>
      <c r="GP5" s="604" t="s">
        <v>11877</v>
      </c>
      <c r="GQ5" s="604" t="s">
        <v>11700</v>
      </c>
      <c r="GR5" s="604" t="s">
        <v>9193</v>
      </c>
      <c r="GS5" s="604" t="s">
        <v>11878</v>
      </c>
      <c r="GT5" s="604" t="s">
        <v>11880</v>
      </c>
      <c r="GU5" s="604" t="s">
        <v>11882</v>
      </c>
      <c r="GV5" s="604" t="s">
        <v>6199</v>
      </c>
      <c r="GW5" s="604" t="s">
        <v>11887</v>
      </c>
      <c r="GX5" s="604" t="s">
        <v>11888</v>
      </c>
      <c r="GY5" s="604" t="s">
        <v>11891</v>
      </c>
      <c r="GZ5" s="604" t="s">
        <v>7556</v>
      </c>
      <c r="HA5" s="604" t="s">
        <v>6321</v>
      </c>
      <c r="HB5" s="604" t="s">
        <v>11893</v>
      </c>
      <c r="HC5" s="604" t="s">
        <v>11896</v>
      </c>
      <c r="HD5" s="604" t="s">
        <v>11898</v>
      </c>
      <c r="HE5" s="604" t="s">
        <v>6569</v>
      </c>
      <c r="HF5" s="604" t="s">
        <v>11899</v>
      </c>
      <c r="HG5" s="604" t="s">
        <v>8215</v>
      </c>
      <c r="HH5" s="604" t="s">
        <v>10498</v>
      </c>
      <c r="HI5" s="604" t="s">
        <v>11901</v>
      </c>
      <c r="HJ5" s="604" t="s">
        <v>232</v>
      </c>
      <c r="HK5" s="604" t="s">
        <v>4838</v>
      </c>
      <c r="HL5" s="604" t="s">
        <v>11236</v>
      </c>
      <c r="HM5" s="604" t="s">
        <v>10667</v>
      </c>
      <c r="HN5" s="604" t="s">
        <v>11239</v>
      </c>
      <c r="HO5" s="604" t="s">
        <v>11241</v>
      </c>
      <c r="HP5" s="604" t="s">
        <v>11246</v>
      </c>
      <c r="HQ5" s="604" t="s">
        <v>11247</v>
      </c>
      <c r="HR5" s="604" t="s">
        <v>11249</v>
      </c>
      <c r="HS5" s="604" t="s">
        <v>10083</v>
      </c>
      <c r="HT5" s="604" t="s">
        <v>5178</v>
      </c>
      <c r="HU5" s="604" t="s">
        <v>7439</v>
      </c>
      <c r="HV5" s="604" t="s">
        <v>9122</v>
      </c>
      <c r="HW5" s="604" t="s">
        <v>4078</v>
      </c>
      <c r="HX5" s="604" t="s">
        <v>11251</v>
      </c>
      <c r="HY5" s="604" t="s">
        <v>11255</v>
      </c>
      <c r="HZ5" s="604" t="s">
        <v>11256</v>
      </c>
      <c r="IA5" s="604" t="s">
        <v>11258</v>
      </c>
      <c r="IB5" s="604" t="s">
        <v>11262</v>
      </c>
      <c r="IC5" s="604" t="s">
        <v>11264</v>
      </c>
      <c r="ID5" s="604" t="s">
        <v>7090</v>
      </c>
      <c r="IE5" s="604" t="s">
        <v>9817</v>
      </c>
      <c r="IF5" s="604" t="s">
        <v>2808</v>
      </c>
      <c r="IG5" s="604" t="s">
        <v>11700</v>
      </c>
      <c r="IH5" s="604" t="s">
        <v>4530</v>
      </c>
      <c r="II5" s="604" t="s">
        <v>11878</v>
      </c>
      <c r="IJ5" s="604" t="s">
        <v>4234</v>
      </c>
      <c r="IK5" s="604" t="s">
        <v>11882</v>
      </c>
      <c r="IL5" s="604" t="s">
        <v>11143</v>
      </c>
      <c r="IM5" s="604" t="s">
        <v>11887</v>
      </c>
      <c r="IN5" s="604" t="s">
        <v>286</v>
      </c>
      <c r="IO5" s="604" t="s">
        <v>11891</v>
      </c>
      <c r="IP5" s="604" t="s">
        <v>4389</v>
      </c>
      <c r="IQ5" s="604" t="s">
        <v>6321</v>
      </c>
      <c r="IR5" s="604" t="s">
        <v>11903</v>
      </c>
      <c r="IS5" s="604" t="s">
        <v>11896</v>
      </c>
      <c r="IT5" s="604" t="s">
        <v>11905</v>
      </c>
      <c r="IU5" s="604" t="s">
        <v>6569</v>
      </c>
      <c r="IV5" s="604" t="s">
        <v>11333</v>
      </c>
      <c r="IW5" s="604" t="s">
        <v>8215</v>
      </c>
      <c r="IX5" s="604" t="s">
        <v>11906</v>
      </c>
      <c r="IY5" s="604" t="s">
        <v>11901</v>
      </c>
      <c r="IZ5" s="604" t="s">
        <v>6855</v>
      </c>
      <c r="JA5" s="604" t="s">
        <v>2090</v>
      </c>
      <c r="JB5" s="604" t="s">
        <v>10667</v>
      </c>
      <c r="JC5" s="604" t="s">
        <v>11266</v>
      </c>
      <c r="JD5" s="604" t="s">
        <v>11241</v>
      </c>
      <c r="JE5" s="604" t="s">
        <v>11232</v>
      </c>
      <c r="JF5" s="604" t="s">
        <v>11247</v>
      </c>
      <c r="JG5" s="604" t="s">
        <v>11269</v>
      </c>
      <c r="JH5" s="604" t="s">
        <v>10083</v>
      </c>
      <c r="JI5" s="604" t="s">
        <v>8306</v>
      </c>
      <c r="JJ5" s="604" t="s">
        <v>7439</v>
      </c>
      <c r="JK5" s="604" t="s">
        <v>9181</v>
      </c>
      <c r="JL5" s="604" t="s">
        <v>4078</v>
      </c>
      <c r="JM5" s="604" t="s">
        <v>11272</v>
      </c>
      <c r="JN5" s="604" t="s">
        <v>11255</v>
      </c>
      <c r="JO5" s="604" t="s">
        <v>7599</v>
      </c>
      <c r="JP5" s="604" t="s">
        <v>11258</v>
      </c>
      <c r="JQ5" s="604" t="s">
        <v>11274</v>
      </c>
      <c r="JR5" s="604" t="s">
        <v>11264</v>
      </c>
      <c r="JS5" s="604" t="s">
        <v>11278</v>
      </c>
      <c r="JT5" s="604" t="s">
        <v>9817</v>
      </c>
      <c r="JU5" s="604" t="s">
        <v>11877</v>
      </c>
      <c r="JV5" s="604" t="s">
        <v>11700</v>
      </c>
      <c r="JW5" s="604" t="s">
        <v>9193</v>
      </c>
      <c r="JX5" s="604" t="s">
        <v>11878</v>
      </c>
      <c r="JY5" s="604" t="s">
        <v>11880</v>
      </c>
      <c r="JZ5" s="604" t="s">
        <v>11882</v>
      </c>
      <c r="KA5" s="604" t="s">
        <v>6199</v>
      </c>
      <c r="KB5" s="604" t="s">
        <v>11887</v>
      </c>
      <c r="KC5" s="604" t="s">
        <v>11888</v>
      </c>
      <c r="KD5" s="604" t="s">
        <v>11891</v>
      </c>
      <c r="KE5" s="604" t="s">
        <v>7556</v>
      </c>
      <c r="KF5" s="604" t="s">
        <v>6321</v>
      </c>
      <c r="KG5" s="604" t="s">
        <v>11893</v>
      </c>
      <c r="KH5" s="604" t="s">
        <v>11896</v>
      </c>
      <c r="KI5" s="604" t="s">
        <v>11898</v>
      </c>
      <c r="KJ5" s="604" t="s">
        <v>6569</v>
      </c>
      <c r="KK5" s="604" t="s">
        <v>11899</v>
      </c>
      <c r="KL5" s="604" t="s">
        <v>8215</v>
      </c>
      <c r="KM5" s="604" t="s">
        <v>10498</v>
      </c>
      <c r="KN5" s="604" t="s">
        <v>11901</v>
      </c>
      <c r="KO5" s="604" t="s">
        <v>232</v>
      </c>
      <c r="KP5" s="604" t="s">
        <v>4838</v>
      </c>
      <c r="KQ5" s="604" t="s">
        <v>1744</v>
      </c>
      <c r="KR5" s="604" t="s">
        <v>41</v>
      </c>
      <c r="KS5" s="604" t="s">
        <v>294</v>
      </c>
      <c r="KT5" s="604" t="s">
        <v>12017</v>
      </c>
      <c r="KU5" s="604" t="s">
        <v>11062</v>
      </c>
      <c r="KV5" s="604" t="s">
        <v>585</v>
      </c>
      <c r="KW5" s="604" t="s">
        <v>11909</v>
      </c>
      <c r="KX5" s="604" t="s">
        <v>11873</v>
      </c>
      <c r="KY5" s="604" t="s">
        <v>7550</v>
      </c>
      <c r="KZ5" s="604" t="s">
        <v>11910</v>
      </c>
      <c r="LA5" s="604" t="s">
        <v>107</v>
      </c>
      <c r="LB5" s="604" t="s">
        <v>7550</v>
      </c>
      <c r="LC5" s="604" t="s">
        <v>11912</v>
      </c>
      <c r="LD5" s="604" t="s">
        <v>11913</v>
      </c>
      <c r="LE5" s="604" t="s">
        <v>7550</v>
      </c>
      <c r="LF5" s="604" t="s">
        <v>12026</v>
      </c>
      <c r="LG5" s="624" t="s">
        <v>12088</v>
      </c>
      <c r="LH5" s="624" t="s">
        <v>12090</v>
      </c>
      <c r="LI5" s="624" t="s">
        <v>6003</v>
      </c>
      <c r="LJ5" s="624" t="s">
        <v>1472</v>
      </c>
      <c r="LK5" s="624" t="s">
        <v>12091</v>
      </c>
      <c r="LL5" s="624" t="s">
        <v>2216</v>
      </c>
      <c r="LM5" s="624" t="s">
        <v>10005</v>
      </c>
      <c r="LN5" s="624" t="s">
        <v>12093</v>
      </c>
      <c r="LO5" s="624" t="s">
        <v>8099</v>
      </c>
      <c r="LP5" s="624" t="s">
        <v>3275</v>
      </c>
      <c r="LQ5" s="624" t="s">
        <v>7147</v>
      </c>
      <c r="LR5" s="624" t="s">
        <v>12094</v>
      </c>
      <c r="LS5" s="624" t="s">
        <v>3438</v>
      </c>
      <c r="LT5" s="624" t="s">
        <v>6462</v>
      </c>
      <c r="LU5" s="624" t="s">
        <v>402</v>
      </c>
      <c r="LV5" s="624" t="s">
        <v>11279</v>
      </c>
      <c r="LW5" s="624" t="s">
        <v>108</v>
      </c>
      <c r="LX5" s="624" t="s">
        <v>12095</v>
      </c>
      <c r="LY5" s="624" t="s">
        <v>4790</v>
      </c>
      <c r="LZ5" s="604" t="s">
        <v>1744</v>
      </c>
      <c r="MA5" s="604" t="s">
        <v>41</v>
      </c>
      <c r="MB5" s="604" t="s">
        <v>294</v>
      </c>
      <c r="MC5" s="604" t="s">
        <v>12017</v>
      </c>
      <c r="MD5" s="604" t="s">
        <v>11062</v>
      </c>
      <c r="ME5" s="604" t="s">
        <v>585</v>
      </c>
      <c r="MF5" s="604" t="s">
        <v>11909</v>
      </c>
      <c r="MG5" s="604" t="s">
        <v>11873</v>
      </c>
      <c r="MH5" s="604" t="s">
        <v>7550</v>
      </c>
      <c r="MI5" s="604" t="s">
        <v>11910</v>
      </c>
      <c r="MJ5" s="604" t="s">
        <v>107</v>
      </c>
      <c r="MK5" s="604" t="s">
        <v>7550</v>
      </c>
      <c r="ML5" s="604" t="s">
        <v>11912</v>
      </c>
      <c r="MM5" s="604" t="s">
        <v>11913</v>
      </c>
      <c r="MN5" s="604" t="s">
        <v>7550</v>
      </c>
      <c r="MO5" s="604" t="s">
        <v>12026</v>
      </c>
      <c r="MP5" s="624" t="s">
        <v>12088</v>
      </c>
      <c r="MQ5" s="624" t="s">
        <v>12090</v>
      </c>
      <c r="MR5" s="624" t="s">
        <v>6003</v>
      </c>
      <c r="MS5" s="624" t="s">
        <v>1472</v>
      </c>
      <c r="MT5" s="624" t="s">
        <v>12091</v>
      </c>
      <c r="MU5" s="624" t="s">
        <v>2216</v>
      </c>
      <c r="MV5" s="624" t="s">
        <v>10005</v>
      </c>
      <c r="MW5" s="624" t="s">
        <v>12093</v>
      </c>
      <c r="MX5" s="624" t="s">
        <v>8099</v>
      </c>
      <c r="MY5" s="624" t="s">
        <v>3275</v>
      </c>
      <c r="MZ5" s="624" t="s">
        <v>7147</v>
      </c>
      <c r="NA5" s="624" t="s">
        <v>12094</v>
      </c>
      <c r="NB5" s="624" t="s">
        <v>3438</v>
      </c>
      <c r="NC5" s="624" t="s">
        <v>6462</v>
      </c>
      <c r="ND5" s="624" t="s">
        <v>402</v>
      </c>
      <c r="NE5" s="624" t="s">
        <v>11279</v>
      </c>
      <c r="NF5" s="624" t="s">
        <v>108</v>
      </c>
      <c r="NG5" s="624" t="s">
        <v>12095</v>
      </c>
      <c r="NH5" s="624" t="s">
        <v>4790</v>
      </c>
      <c r="NI5" s="604" t="s">
        <v>1744</v>
      </c>
      <c r="NJ5" s="604" t="s">
        <v>41</v>
      </c>
      <c r="NK5" s="604" t="s">
        <v>294</v>
      </c>
      <c r="NL5" s="604" t="s">
        <v>12017</v>
      </c>
      <c r="NM5" s="604" t="s">
        <v>11062</v>
      </c>
      <c r="NN5" s="604" t="s">
        <v>585</v>
      </c>
      <c r="NO5" s="604" t="s">
        <v>11909</v>
      </c>
      <c r="NP5" s="604" t="s">
        <v>11873</v>
      </c>
      <c r="NQ5" s="604" t="s">
        <v>7550</v>
      </c>
      <c r="NR5" s="604" t="s">
        <v>11910</v>
      </c>
      <c r="NS5" s="604" t="s">
        <v>107</v>
      </c>
      <c r="NT5" s="604" t="s">
        <v>7550</v>
      </c>
      <c r="NU5" s="604" t="s">
        <v>11912</v>
      </c>
      <c r="NV5" s="604" t="s">
        <v>11913</v>
      </c>
      <c r="NW5" s="604" t="s">
        <v>7550</v>
      </c>
      <c r="NX5" s="604" t="s">
        <v>12026</v>
      </c>
      <c r="NY5" s="624" t="s">
        <v>12088</v>
      </c>
      <c r="NZ5" s="624" t="s">
        <v>12090</v>
      </c>
      <c r="OA5" s="624" t="s">
        <v>6003</v>
      </c>
      <c r="OB5" s="624" t="s">
        <v>1472</v>
      </c>
      <c r="OC5" s="624" t="s">
        <v>12091</v>
      </c>
      <c r="OD5" s="624" t="s">
        <v>2216</v>
      </c>
      <c r="OE5" s="624" t="s">
        <v>10005</v>
      </c>
      <c r="OF5" s="624" t="s">
        <v>12093</v>
      </c>
      <c r="OG5" s="624" t="s">
        <v>8099</v>
      </c>
      <c r="OH5" s="624" t="s">
        <v>3275</v>
      </c>
      <c r="OI5" s="624" t="s">
        <v>7147</v>
      </c>
      <c r="OJ5" s="624" t="s">
        <v>12094</v>
      </c>
      <c r="OK5" s="624" t="s">
        <v>3438</v>
      </c>
      <c r="OL5" s="624" t="s">
        <v>6462</v>
      </c>
      <c r="OM5" s="624" t="s">
        <v>402</v>
      </c>
      <c r="ON5" s="624" t="s">
        <v>11279</v>
      </c>
      <c r="OO5" s="624" t="s">
        <v>108</v>
      </c>
      <c r="OP5" s="624" t="s">
        <v>12095</v>
      </c>
      <c r="OQ5" s="624" t="s">
        <v>4790</v>
      </c>
      <c r="OR5" s="604" t="s">
        <v>1744</v>
      </c>
      <c r="OS5" s="604" t="s">
        <v>41</v>
      </c>
      <c r="OT5" s="604" t="s">
        <v>294</v>
      </c>
      <c r="OU5" s="604" t="s">
        <v>12017</v>
      </c>
      <c r="OV5" s="604" t="s">
        <v>11062</v>
      </c>
      <c r="OW5" s="604" t="s">
        <v>585</v>
      </c>
      <c r="OX5" s="604" t="s">
        <v>11909</v>
      </c>
      <c r="OY5" s="604" t="s">
        <v>11873</v>
      </c>
      <c r="OZ5" s="604" t="s">
        <v>7550</v>
      </c>
      <c r="PA5" s="604" t="s">
        <v>11910</v>
      </c>
      <c r="PB5" s="604" t="s">
        <v>107</v>
      </c>
      <c r="PC5" s="604" t="s">
        <v>7550</v>
      </c>
      <c r="PD5" s="604" t="s">
        <v>11912</v>
      </c>
      <c r="PE5" s="604" t="s">
        <v>11913</v>
      </c>
      <c r="PF5" s="604" t="s">
        <v>7550</v>
      </c>
      <c r="PG5" s="604" t="s">
        <v>12026</v>
      </c>
      <c r="PH5" s="624" t="s">
        <v>12088</v>
      </c>
      <c r="PI5" s="624" t="s">
        <v>12090</v>
      </c>
      <c r="PJ5" s="624" t="s">
        <v>6003</v>
      </c>
      <c r="PK5" s="624" t="s">
        <v>1472</v>
      </c>
      <c r="PL5" s="624" t="s">
        <v>12091</v>
      </c>
      <c r="PM5" s="624" t="s">
        <v>2216</v>
      </c>
      <c r="PN5" s="624" t="s">
        <v>10005</v>
      </c>
      <c r="PO5" s="624" t="s">
        <v>12093</v>
      </c>
      <c r="PP5" s="624" t="s">
        <v>8099</v>
      </c>
      <c r="PQ5" s="624" t="s">
        <v>3275</v>
      </c>
      <c r="PR5" s="624" t="s">
        <v>7147</v>
      </c>
      <c r="PS5" s="624" t="s">
        <v>12094</v>
      </c>
      <c r="PT5" s="624" t="s">
        <v>3438</v>
      </c>
      <c r="PU5" s="624" t="s">
        <v>6462</v>
      </c>
      <c r="PV5" s="624" t="s">
        <v>402</v>
      </c>
      <c r="PW5" s="624" t="s">
        <v>11279</v>
      </c>
      <c r="PX5" s="624" t="s">
        <v>108</v>
      </c>
      <c r="PY5" s="624" t="s">
        <v>12095</v>
      </c>
      <c r="PZ5" s="624" t="s">
        <v>4790</v>
      </c>
      <c r="QA5" s="604" t="s">
        <v>1744</v>
      </c>
      <c r="QB5" s="604" t="s">
        <v>41</v>
      </c>
      <c r="QC5" s="604" t="s">
        <v>294</v>
      </c>
      <c r="QD5" s="604" t="s">
        <v>12017</v>
      </c>
      <c r="QE5" s="604" t="s">
        <v>11062</v>
      </c>
      <c r="QF5" s="604" t="s">
        <v>585</v>
      </c>
      <c r="QG5" s="604" t="s">
        <v>11909</v>
      </c>
      <c r="QH5" s="604" t="s">
        <v>11873</v>
      </c>
      <c r="QI5" s="604" t="s">
        <v>7550</v>
      </c>
      <c r="QJ5" s="604" t="s">
        <v>11910</v>
      </c>
      <c r="QK5" s="604" t="s">
        <v>107</v>
      </c>
      <c r="QL5" s="604" t="s">
        <v>7550</v>
      </c>
      <c r="QM5" s="604" t="s">
        <v>11912</v>
      </c>
      <c r="QN5" s="604" t="s">
        <v>11913</v>
      </c>
      <c r="QO5" s="604" t="s">
        <v>7550</v>
      </c>
      <c r="QP5" s="604" t="s">
        <v>12026</v>
      </c>
      <c r="QQ5" s="624" t="s">
        <v>12088</v>
      </c>
      <c r="QR5" s="624" t="s">
        <v>12090</v>
      </c>
      <c r="QS5" s="624" t="s">
        <v>6003</v>
      </c>
      <c r="QT5" s="624" t="s">
        <v>1472</v>
      </c>
      <c r="QU5" s="624" t="s">
        <v>12091</v>
      </c>
      <c r="QV5" s="624" t="s">
        <v>2216</v>
      </c>
      <c r="QW5" s="624" t="s">
        <v>10005</v>
      </c>
      <c r="QX5" s="624" t="s">
        <v>12093</v>
      </c>
      <c r="QY5" s="624" t="s">
        <v>8099</v>
      </c>
      <c r="QZ5" s="624" t="s">
        <v>3275</v>
      </c>
      <c r="RA5" s="624" t="s">
        <v>7147</v>
      </c>
      <c r="RB5" s="624" t="s">
        <v>12094</v>
      </c>
      <c r="RC5" s="624" t="s">
        <v>3438</v>
      </c>
      <c r="RD5" s="624" t="s">
        <v>6462</v>
      </c>
      <c r="RE5" s="624" t="s">
        <v>402</v>
      </c>
      <c r="RF5" s="624" t="s">
        <v>11279</v>
      </c>
      <c r="RG5" s="624" t="s">
        <v>108</v>
      </c>
      <c r="RH5" s="624" t="s">
        <v>12095</v>
      </c>
      <c r="RI5" s="624" t="s">
        <v>4790</v>
      </c>
      <c r="RJ5" s="604" t="s">
        <v>1744</v>
      </c>
      <c r="RK5" s="604" t="s">
        <v>41</v>
      </c>
      <c r="RL5" s="604" t="s">
        <v>294</v>
      </c>
      <c r="RM5" s="604" t="s">
        <v>12017</v>
      </c>
      <c r="RN5" s="604" t="s">
        <v>11062</v>
      </c>
      <c r="RO5" s="604" t="s">
        <v>585</v>
      </c>
      <c r="RP5" s="604" t="s">
        <v>11909</v>
      </c>
      <c r="RQ5" s="604" t="s">
        <v>11873</v>
      </c>
      <c r="RR5" s="604" t="s">
        <v>7550</v>
      </c>
      <c r="RS5" s="604" t="s">
        <v>11910</v>
      </c>
      <c r="RT5" s="604" t="s">
        <v>107</v>
      </c>
      <c r="RU5" s="604" t="s">
        <v>7550</v>
      </c>
      <c r="RV5" s="604" t="s">
        <v>11912</v>
      </c>
      <c r="RW5" s="604" t="s">
        <v>11913</v>
      </c>
      <c r="RX5" s="604" t="s">
        <v>7550</v>
      </c>
      <c r="RY5" s="604" t="s">
        <v>12026</v>
      </c>
      <c r="RZ5" s="624" t="s">
        <v>12088</v>
      </c>
      <c r="SA5" s="624" t="s">
        <v>12090</v>
      </c>
      <c r="SB5" s="624" t="s">
        <v>6003</v>
      </c>
      <c r="SC5" s="624" t="s">
        <v>1472</v>
      </c>
      <c r="SD5" s="624" t="s">
        <v>12091</v>
      </c>
      <c r="SE5" s="624" t="s">
        <v>2216</v>
      </c>
      <c r="SF5" s="624" t="s">
        <v>10005</v>
      </c>
      <c r="SG5" s="624" t="s">
        <v>12093</v>
      </c>
      <c r="SH5" s="624" t="s">
        <v>8099</v>
      </c>
      <c r="SI5" s="624" t="s">
        <v>3275</v>
      </c>
      <c r="SJ5" s="624" t="s">
        <v>7147</v>
      </c>
      <c r="SK5" s="624" t="s">
        <v>12094</v>
      </c>
      <c r="SL5" s="624" t="s">
        <v>3438</v>
      </c>
      <c r="SM5" s="624" t="s">
        <v>6462</v>
      </c>
      <c r="SN5" s="624" t="s">
        <v>402</v>
      </c>
      <c r="SO5" s="624" t="s">
        <v>11279</v>
      </c>
      <c r="SP5" s="624" t="s">
        <v>108</v>
      </c>
      <c r="SQ5" s="624" t="s">
        <v>12095</v>
      </c>
      <c r="SR5" s="624" t="s">
        <v>4790</v>
      </c>
      <c r="SS5" s="604" t="s">
        <v>1744</v>
      </c>
      <c r="ST5" s="604" t="s">
        <v>41</v>
      </c>
      <c r="SU5" s="604" t="s">
        <v>294</v>
      </c>
      <c r="SV5" s="604" t="s">
        <v>12017</v>
      </c>
      <c r="SW5" s="604" t="s">
        <v>11062</v>
      </c>
      <c r="SX5" s="604" t="s">
        <v>585</v>
      </c>
      <c r="SY5" s="604" t="s">
        <v>11909</v>
      </c>
      <c r="SZ5" s="604" t="s">
        <v>11873</v>
      </c>
      <c r="TA5" s="604" t="s">
        <v>7550</v>
      </c>
      <c r="TB5" s="604" t="s">
        <v>11910</v>
      </c>
      <c r="TC5" s="604" t="s">
        <v>107</v>
      </c>
      <c r="TD5" s="604" t="s">
        <v>7550</v>
      </c>
      <c r="TE5" s="604" t="s">
        <v>11912</v>
      </c>
      <c r="TF5" s="604" t="s">
        <v>11913</v>
      </c>
      <c r="TG5" s="604" t="s">
        <v>7550</v>
      </c>
      <c r="TH5" s="604" t="s">
        <v>12026</v>
      </c>
      <c r="TI5" s="624" t="s">
        <v>12088</v>
      </c>
      <c r="TJ5" s="624" t="s">
        <v>12090</v>
      </c>
      <c r="TK5" s="624" t="s">
        <v>6003</v>
      </c>
      <c r="TL5" s="624" t="s">
        <v>1472</v>
      </c>
      <c r="TM5" s="624" t="s">
        <v>12091</v>
      </c>
      <c r="TN5" s="624" t="s">
        <v>2216</v>
      </c>
      <c r="TO5" s="624" t="s">
        <v>10005</v>
      </c>
      <c r="TP5" s="624" t="s">
        <v>12093</v>
      </c>
      <c r="TQ5" s="624" t="s">
        <v>8099</v>
      </c>
      <c r="TR5" s="624" t="s">
        <v>3275</v>
      </c>
      <c r="TS5" s="624" t="s">
        <v>7147</v>
      </c>
      <c r="TT5" s="624" t="s">
        <v>12094</v>
      </c>
      <c r="TU5" s="624" t="s">
        <v>3438</v>
      </c>
      <c r="TV5" s="624" t="s">
        <v>6462</v>
      </c>
      <c r="TW5" s="624" t="s">
        <v>402</v>
      </c>
      <c r="TX5" s="624" t="s">
        <v>11279</v>
      </c>
      <c r="TY5" s="624" t="s">
        <v>108</v>
      </c>
      <c r="TZ5" s="624" t="s">
        <v>12095</v>
      </c>
      <c r="UA5" s="624" t="s">
        <v>4790</v>
      </c>
      <c r="UB5" s="604" t="s">
        <v>1744</v>
      </c>
      <c r="UC5" s="604" t="s">
        <v>41</v>
      </c>
      <c r="UD5" s="604" t="s">
        <v>294</v>
      </c>
      <c r="UE5" s="604" t="s">
        <v>12017</v>
      </c>
      <c r="UF5" s="604" t="s">
        <v>11062</v>
      </c>
      <c r="UG5" s="604" t="s">
        <v>585</v>
      </c>
      <c r="UH5" s="604" t="s">
        <v>11909</v>
      </c>
      <c r="UI5" s="604" t="s">
        <v>11873</v>
      </c>
      <c r="UJ5" s="604" t="s">
        <v>7550</v>
      </c>
      <c r="UK5" s="604" t="s">
        <v>11910</v>
      </c>
      <c r="UL5" s="604" t="s">
        <v>107</v>
      </c>
      <c r="UM5" s="604" t="s">
        <v>7550</v>
      </c>
      <c r="UN5" s="604" t="s">
        <v>11912</v>
      </c>
      <c r="UO5" s="604" t="s">
        <v>11913</v>
      </c>
      <c r="UP5" s="604" t="s">
        <v>7550</v>
      </c>
      <c r="UQ5" s="604" t="s">
        <v>12026</v>
      </c>
      <c r="UR5" s="624" t="s">
        <v>12088</v>
      </c>
      <c r="US5" s="624" t="s">
        <v>12090</v>
      </c>
      <c r="UT5" s="624" t="s">
        <v>6003</v>
      </c>
      <c r="UU5" s="624" t="s">
        <v>1472</v>
      </c>
      <c r="UV5" s="624" t="s">
        <v>12091</v>
      </c>
      <c r="UW5" s="624" t="s">
        <v>2216</v>
      </c>
      <c r="UX5" s="624" t="s">
        <v>10005</v>
      </c>
      <c r="UY5" s="624" t="s">
        <v>12093</v>
      </c>
      <c r="UZ5" s="624" t="s">
        <v>8099</v>
      </c>
      <c r="VA5" s="624" t="s">
        <v>3275</v>
      </c>
      <c r="VB5" s="624" t="s">
        <v>7147</v>
      </c>
      <c r="VC5" s="624" t="s">
        <v>12094</v>
      </c>
      <c r="VD5" s="624" t="s">
        <v>3438</v>
      </c>
      <c r="VE5" s="624" t="s">
        <v>6462</v>
      </c>
      <c r="VF5" s="624" t="s">
        <v>402</v>
      </c>
      <c r="VG5" s="624" t="s">
        <v>11279</v>
      </c>
      <c r="VH5" s="624" t="s">
        <v>108</v>
      </c>
      <c r="VI5" s="624" t="s">
        <v>12095</v>
      </c>
      <c r="VJ5" s="624" t="s">
        <v>4790</v>
      </c>
      <c r="VK5" s="604" t="s">
        <v>1744</v>
      </c>
      <c r="VL5" s="604" t="s">
        <v>41</v>
      </c>
      <c r="VM5" s="604" t="s">
        <v>294</v>
      </c>
      <c r="VN5" s="604" t="s">
        <v>12017</v>
      </c>
      <c r="VO5" s="604" t="s">
        <v>11062</v>
      </c>
      <c r="VP5" s="604" t="s">
        <v>585</v>
      </c>
      <c r="VQ5" s="604" t="s">
        <v>11909</v>
      </c>
      <c r="VR5" s="604" t="s">
        <v>11873</v>
      </c>
      <c r="VS5" s="604" t="s">
        <v>7550</v>
      </c>
      <c r="VT5" s="604" t="s">
        <v>11910</v>
      </c>
      <c r="VU5" s="604" t="s">
        <v>107</v>
      </c>
      <c r="VV5" s="604" t="s">
        <v>7550</v>
      </c>
      <c r="VW5" s="604" t="s">
        <v>11912</v>
      </c>
      <c r="VX5" s="604" t="s">
        <v>11913</v>
      </c>
      <c r="VY5" s="604" t="s">
        <v>7550</v>
      </c>
      <c r="VZ5" s="604" t="s">
        <v>12026</v>
      </c>
      <c r="WA5" s="624" t="s">
        <v>12088</v>
      </c>
      <c r="WB5" s="624" t="s">
        <v>12090</v>
      </c>
      <c r="WC5" s="624" t="s">
        <v>6003</v>
      </c>
      <c r="WD5" s="624" t="s">
        <v>1472</v>
      </c>
      <c r="WE5" s="624" t="s">
        <v>12091</v>
      </c>
      <c r="WF5" s="624" t="s">
        <v>2216</v>
      </c>
      <c r="WG5" s="624" t="s">
        <v>10005</v>
      </c>
      <c r="WH5" s="624" t="s">
        <v>12093</v>
      </c>
      <c r="WI5" s="624" t="s">
        <v>8099</v>
      </c>
      <c r="WJ5" s="624" t="s">
        <v>3275</v>
      </c>
      <c r="WK5" s="624" t="s">
        <v>7147</v>
      </c>
      <c r="WL5" s="624" t="s">
        <v>12094</v>
      </c>
      <c r="WM5" s="624" t="s">
        <v>3438</v>
      </c>
      <c r="WN5" s="624" t="s">
        <v>6462</v>
      </c>
      <c r="WO5" s="624" t="s">
        <v>402</v>
      </c>
      <c r="WP5" s="624" t="s">
        <v>11279</v>
      </c>
      <c r="WQ5" s="624" t="s">
        <v>108</v>
      </c>
      <c r="WR5" s="624" t="s">
        <v>12095</v>
      </c>
      <c r="WS5" s="624" t="s">
        <v>4790</v>
      </c>
      <c r="WT5" s="604" t="s">
        <v>1744</v>
      </c>
      <c r="WU5" s="604" t="s">
        <v>41</v>
      </c>
      <c r="WV5" s="604" t="s">
        <v>294</v>
      </c>
      <c r="WW5" s="604" t="s">
        <v>12017</v>
      </c>
      <c r="WX5" s="604" t="s">
        <v>11062</v>
      </c>
      <c r="WY5" s="604" t="s">
        <v>585</v>
      </c>
      <c r="WZ5" s="604" t="s">
        <v>11909</v>
      </c>
      <c r="XA5" s="604" t="s">
        <v>11873</v>
      </c>
      <c r="XB5" s="604" t="s">
        <v>7550</v>
      </c>
      <c r="XC5" s="604" t="s">
        <v>11910</v>
      </c>
      <c r="XD5" s="604" t="s">
        <v>107</v>
      </c>
      <c r="XE5" s="604" t="s">
        <v>7550</v>
      </c>
      <c r="XF5" s="604" t="s">
        <v>11912</v>
      </c>
      <c r="XG5" s="604" t="s">
        <v>11913</v>
      </c>
      <c r="XH5" s="604" t="s">
        <v>7550</v>
      </c>
      <c r="XI5" s="604" t="s">
        <v>12026</v>
      </c>
      <c r="XJ5" s="624" t="s">
        <v>12088</v>
      </c>
      <c r="XK5" s="624" t="s">
        <v>12090</v>
      </c>
      <c r="XL5" s="624" t="s">
        <v>6003</v>
      </c>
      <c r="XM5" s="624" t="s">
        <v>1472</v>
      </c>
      <c r="XN5" s="624" t="s">
        <v>12091</v>
      </c>
      <c r="XO5" s="624" t="s">
        <v>2216</v>
      </c>
      <c r="XP5" s="624" t="s">
        <v>10005</v>
      </c>
      <c r="XQ5" s="624" t="s">
        <v>12093</v>
      </c>
      <c r="XR5" s="624" t="s">
        <v>8099</v>
      </c>
      <c r="XS5" s="624" t="s">
        <v>3275</v>
      </c>
      <c r="XT5" s="624" t="s">
        <v>7147</v>
      </c>
      <c r="XU5" s="624" t="s">
        <v>12094</v>
      </c>
      <c r="XV5" s="624" t="s">
        <v>3438</v>
      </c>
      <c r="XW5" s="624" t="s">
        <v>6462</v>
      </c>
      <c r="XX5" s="624" t="s">
        <v>402</v>
      </c>
      <c r="XY5" s="624" t="s">
        <v>11279</v>
      </c>
      <c r="XZ5" s="624" t="s">
        <v>108</v>
      </c>
      <c r="YA5" s="624" t="s">
        <v>12095</v>
      </c>
      <c r="YB5" s="624" t="s">
        <v>4790</v>
      </c>
      <c r="YC5" s="604" t="s">
        <v>1744</v>
      </c>
      <c r="YD5" s="604" t="s">
        <v>41</v>
      </c>
      <c r="YE5" s="604" t="s">
        <v>294</v>
      </c>
      <c r="YF5" s="604" t="s">
        <v>12017</v>
      </c>
      <c r="YG5" s="604" t="s">
        <v>11062</v>
      </c>
      <c r="YH5" s="604" t="s">
        <v>585</v>
      </c>
      <c r="YI5" s="604" t="s">
        <v>11909</v>
      </c>
      <c r="YJ5" s="604" t="s">
        <v>11873</v>
      </c>
      <c r="YK5" s="604" t="s">
        <v>7550</v>
      </c>
      <c r="YL5" s="604" t="s">
        <v>11910</v>
      </c>
      <c r="YM5" s="604" t="s">
        <v>107</v>
      </c>
      <c r="YN5" s="604" t="s">
        <v>7550</v>
      </c>
      <c r="YO5" s="604" t="s">
        <v>11912</v>
      </c>
      <c r="YP5" s="604" t="s">
        <v>11913</v>
      </c>
      <c r="YQ5" s="604" t="s">
        <v>7550</v>
      </c>
      <c r="YR5" s="604" t="s">
        <v>12026</v>
      </c>
      <c r="YS5" s="624" t="s">
        <v>12088</v>
      </c>
      <c r="YT5" s="624" t="s">
        <v>12090</v>
      </c>
      <c r="YU5" s="624" t="s">
        <v>6003</v>
      </c>
      <c r="YV5" s="624" t="s">
        <v>1472</v>
      </c>
      <c r="YW5" s="624" t="s">
        <v>12091</v>
      </c>
      <c r="YX5" s="624" t="s">
        <v>2216</v>
      </c>
      <c r="YY5" s="624" t="s">
        <v>10005</v>
      </c>
      <c r="YZ5" s="624" t="s">
        <v>12093</v>
      </c>
      <c r="ZA5" s="624" t="s">
        <v>8099</v>
      </c>
      <c r="ZB5" s="624" t="s">
        <v>3275</v>
      </c>
      <c r="ZC5" s="624" t="s">
        <v>7147</v>
      </c>
      <c r="ZD5" s="624" t="s">
        <v>12094</v>
      </c>
      <c r="ZE5" s="624" t="s">
        <v>3438</v>
      </c>
      <c r="ZF5" s="624" t="s">
        <v>6462</v>
      </c>
      <c r="ZG5" s="624" t="s">
        <v>402</v>
      </c>
      <c r="ZH5" s="624" t="s">
        <v>11279</v>
      </c>
      <c r="ZI5" s="624" t="s">
        <v>108</v>
      </c>
      <c r="ZJ5" s="624" t="s">
        <v>12095</v>
      </c>
      <c r="ZK5" s="624" t="s">
        <v>4790</v>
      </c>
      <c r="ZL5" s="604" t="s">
        <v>1744</v>
      </c>
      <c r="ZM5" s="604" t="s">
        <v>41</v>
      </c>
      <c r="ZN5" s="604" t="s">
        <v>294</v>
      </c>
      <c r="ZO5" s="604" t="s">
        <v>12017</v>
      </c>
      <c r="ZP5" s="604" t="s">
        <v>11062</v>
      </c>
      <c r="ZQ5" s="604" t="s">
        <v>585</v>
      </c>
      <c r="ZR5" s="604" t="s">
        <v>11909</v>
      </c>
      <c r="ZS5" s="604" t="s">
        <v>11873</v>
      </c>
      <c r="ZT5" s="604" t="s">
        <v>7550</v>
      </c>
      <c r="ZU5" s="604" t="s">
        <v>11910</v>
      </c>
      <c r="ZV5" s="604" t="s">
        <v>107</v>
      </c>
      <c r="ZW5" s="604" t="s">
        <v>7550</v>
      </c>
      <c r="ZX5" s="604" t="s">
        <v>11912</v>
      </c>
      <c r="ZY5" s="604" t="s">
        <v>11913</v>
      </c>
      <c r="ZZ5" s="604" t="s">
        <v>7550</v>
      </c>
      <c r="AAA5" s="604" t="s">
        <v>12026</v>
      </c>
      <c r="AAB5" s="624" t="s">
        <v>12088</v>
      </c>
      <c r="AAC5" s="624" t="s">
        <v>12090</v>
      </c>
      <c r="AAD5" s="624" t="s">
        <v>6003</v>
      </c>
      <c r="AAE5" s="624" t="s">
        <v>1472</v>
      </c>
      <c r="AAF5" s="624" t="s">
        <v>12091</v>
      </c>
      <c r="AAG5" s="624" t="s">
        <v>2216</v>
      </c>
      <c r="AAH5" s="624" t="s">
        <v>10005</v>
      </c>
      <c r="AAI5" s="624" t="s">
        <v>12093</v>
      </c>
      <c r="AAJ5" s="624" t="s">
        <v>8099</v>
      </c>
      <c r="AAK5" s="624" t="s">
        <v>3275</v>
      </c>
      <c r="AAL5" s="624" t="s">
        <v>7147</v>
      </c>
      <c r="AAM5" s="624" t="s">
        <v>12094</v>
      </c>
      <c r="AAN5" s="624" t="s">
        <v>3438</v>
      </c>
      <c r="AAO5" s="624" t="s">
        <v>6462</v>
      </c>
      <c r="AAP5" s="624" t="s">
        <v>402</v>
      </c>
      <c r="AAQ5" s="624" t="s">
        <v>11279</v>
      </c>
      <c r="AAR5" s="624" t="s">
        <v>108</v>
      </c>
      <c r="AAS5" s="624" t="s">
        <v>12095</v>
      </c>
      <c r="AAT5" s="624" t="s">
        <v>4790</v>
      </c>
      <c r="AAU5" s="604" t="s">
        <v>1744</v>
      </c>
      <c r="AAV5" s="604" t="s">
        <v>41</v>
      </c>
      <c r="AAW5" s="604" t="s">
        <v>294</v>
      </c>
      <c r="AAX5" s="604" t="s">
        <v>12017</v>
      </c>
      <c r="AAY5" s="604" t="s">
        <v>11062</v>
      </c>
      <c r="AAZ5" s="604" t="s">
        <v>585</v>
      </c>
      <c r="ABA5" s="604" t="s">
        <v>11909</v>
      </c>
      <c r="ABB5" s="604" t="s">
        <v>11873</v>
      </c>
      <c r="ABC5" s="604" t="s">
        <v>7550</v>
      </c>
      <c r="ABD5" s="604" t="s">
        <v>11910</v>
      </c>
      <c r="ABE5" s="604" t="s">
        <v>107</v>
      </c>
      <c r="ABF5" s="604" t="s">
        <v>7550</v>
      </c>
      <c r="ABG5" s="604" t="s">
        <v>11912</v>
      </c>
      <c r="ABH5" s="604" t="s">
        <v>11913</v>
      </c>
      <c r="ABI5" s="604" t="s">
        <v>7550</v>
      </c>
      <c r="ABJ5" s="604" t="s">
        <v>12026</v>
      </c>
      <c r="ABK5" s="624" t="s">
        <v>12088</v>
      </c>
      <c r="ABL5" s="624" t="s">
        <v>12090</v>
      </c>
      <c r="ABM5" s="624" t="s">
        <v>6003</v>
      </c>
      <c r="ABN5" s="624" t="s">
        <v>1472</v>
      </c>
      <c r="ABO5" s="624" t="s">
        <v>12091</v>
      </c>
      <c r="ABP5" s="624" t="s">
        <v>2216</v>
      </c>
      <c r="ABQ5" s="624" t="s">
        <v>10005</v>
      </c>
      <c r="ABR5" s="624" t="s">
        <v>12093</v>
      </c>
      <c r="ABS5" s="624" t="s">
        <v>8099</v>
      </c>
      <c r="ABT5" s="624" t="s">
        <v>3275</v>
      </c>
      <c r="ABU5" s="624" t="s">
        <v>7147</v>
      </c>
      <c r="ABV5" s="624" t="s">
        <v>12094</v>
      </c>
      <c r="ABW5" s="624" t="s">
        <v>3438</v>
      </c>
      <c r="ABX5" s="624" t="s">
        <v>6462</v>
      </c>
      <c r="ABY5" s="624" t="s">
        <v>402</v>
      </c>
      <c r="ABZ5" s="624" t="s">
        <v>11279</v>
      </c>
      <c r="ACA5" s="624" t="s">
        <v>108</v>
      </c>
      <c r="ACB5" s="624" t="s">
        <v>12095</v>
      </c>
      <c r="ACC5" s="624" t="s">
        <v>4790</v>
      </c>
      <c r="ACD5" s="604" t="s">
        <v>1744</v>
      </c>
      <c r="ACE5" s="604" t="s">
        <v>41</v>
      </c>
      <c r="ACF5" s="604" t="s">
        <v>294</v>
      </c>
      <c r="ACG5" s="604" t="s">
        <v>12017</v>
      </c>
      <c r="ACH5" s="604" t="s">
        <v>11062</v>
      </c>
      <c r="ACI5" s="604" t="s">
        <v>585</v>
      </c>
      <c r="ACJ5" s="604" t="s">
        <v>11909</v>
      </c>
      <c r="ACK5" s="604" t="s">
        <v>11873</v>
      </c>
      <c r="ACL5" s="604" t="s">
        <v>7550</v>
      </c>
      <c r="ACM5" s="604" t="s">
        <v>11910</v>
      </c>
      <c r="ACN5" s="604" t="s">
        <v>107</v>
      </c>
      <c r="ACO5" s="604" t="s">
        <v>7550</v>
      </c>
      <c r="ACP5" s="604" t="s">
        <v>11912</v>
      </c>
      <c r="ACQ5" s="604" t="s">
        <v>11913</v>
      </c>
      <c r="ACR5" s="604" t="s">
        <v>7550</v>
      </c>
      <c r="ACS5" s="604" t="s">
        <v>12026</v>
      </c>
      <c r="ACT5" s="624" t="s">
        <v>12088</v>
      </c>
      <c r="ACU5" s="624" t="s">
        <v>12090</v>
      </c>
      <c r="ACV5" s="624" t="s">
        <v>6003</v>
      </c>
      <c r="ACW5" s="624" t="s">
        <v>1472</v>
      </c>
      <c r="ACX5" s="624" t="s">
        <v>12091</v>
      </c>
      <c r="ACY5" s="624" t="s">
        <v>2216</v>
      </c>
      <c r="ACZ5" s="624" t="s">
        <v>10005</v>
      </c>
      <c r="ADA5" s="624" t="s">
        <v>12093</v>
      </c>
      <c r="ADB5" s="624" t="s">
        <v>8099</v>
      </c>
      <c r="ADC5" s="624" t="s">
        <v>3275</v>
      </c>
      <c r="ADD5" s="624" t="s">
        <v>7147</v>
      </c>
      <c r="ADE5" s="624" t="s">
        <v>12094</v>
      </c>
      <c r="ADF5" s="624" t="s">
        <v>3438</v>
      </c>
      <c r="ADG5" s="624" t="s">
        <v>6462</v>
      </c>
      <c r="ADH5" s="624" t="s">
        <v>402</v>
      </c>
      <c r="ADI5" s="624" t="s">
        <v>11279</v>
      </c>
      <c r="ADJ5" s="624" t="s">
        <v>108</v>
      </c>
      <c r="ADK5" s="624" t="s">
        <v>12095</v>
      </c>
      <c r="ADL5" s="624" t="s">
        <v>4790</v>
      </c>
      <c r="ADM5" s="604" t="s">
        <v>1744</v>
      </c>
      <c r="ADN5" s="604" t="s">
        <v>41</v>
      </c>
      <c r="ADO5" s="604" t="s">
        <v>294</v>
      </c>
      <c r="ADP5" s="604" t="s">
        <v>12017</v>
      </c>
      <c r="ADQ5" s="604" t="s">
        <v>11062</v>
      </c>
      <c r="ADR5" s="604" t="s">
        <v>585</v>
      </c>
      <c r="ADS5" s="604" t="s">
        <v>11909</v>
      </c>
      <c r="ADT5" s="604" t="s">
        <v>11873</v>
      </c>
      <c r="ADU5" s="604" t="s">
        <v>7550</v>
      </c>
      <c r="ADV5" s="604" t="s">
        <v>11910</v>
      </c>
      <c r="ADW5" s="604" t="s">
        <v>107</v>
      </c>
      <c r="ADX5" s="604" t="s">
        <v>7550</v>
      </c>
      <c r="ADY5" s="604" t="s">
        <v>11912</v>
      </c>
      <c r="ADZ5" s="604" t="s">
        <v>11913</v>
      </c>
      <c r="AEA5" s="604" t="s">
        <v>7550</v>
      </c>
      <c r="AEB5" s="604" t="s">
        <v>12026</v>
      </c>
      <c r="AEC5" s="624" t="s">
        <v>12088</v>
      </c>
      <c r="AED5" s="624" t="s">
        <v>12090</v>
      </c>
      <c r="AEE5" s="624" t="s">
        <v>6003</v>
      </c>
      <c r="AEF5" s="624" t="s">
        <v>1472</v>
      </c>
      <c r="AEG5" s="624" t="s">
        <v>12091</v>
      </c>
      <c r="AEH5" s="624" t="s">
        <v>2216</v>
      </c>
      <c r="AEI5" s="624" t="s">
        <v>10005</v>
      </c>
      <c r="AEJ5" s="624" t="s">
        <v>12093</v>
      </c>
      <c r="AEK5" s="624" t="s">
        <v>8099</v>
      </c>
      <c r="AEL5" s="624" t="s">
        <v>3275</v>
      </c>
      <c r="AEM5" s="624" t="s">
        <v>7147</v>
      </c>
      <c r="AEN5" s="624" t="s">
        <v>12094</v>
      </c>
      <c r="AEO5" s="624" t="s">
        <v>3438</v>
      </c>
      <c r="AEP5" s="624" t="s">
        <v>6462</v>
      </c>
      <c r="AEQ5" s="624" t="s">
        <v>402</v>
      </c>
      <c r="AER5" s="624" t="s">
        <v>11279</v>
      </c>
      <c r="AES5" s="624" t="s">
        <v>108</v>
      </c>
      <c r="AET5" s="624" t="s">
        <v>12095</v>
      </c>
      <c r="AEU5" s="624" t="s">
        <v>4790</v>
      </c>
      <c r="AEV5" s="604"/>
      <c r="AEW5" s="604"/>
      <c r="AEX5" s="604"/>
      <c r="AEY5" s="604"/>
      <c r="AEZ5" s="604"/>
      <c r="AFA5" s="604"/>
      <c r="AFB5" s="604"/>
      <c r="AFC5" s="604"/>
      <c r="AFD5" s="604"/>
      <c r="AFE5" s="604"/>
      <c r="AFF5" s="604"/>
      <c r="AFG5" s="604"/>
      <c r="AFH5" s="604"/>
      <c r="AFI5" s="604"/>
      <c r="AFJ5" s="604"/>
      <c r="AFK5" s="604"/>
      <c r="AFL5" s="604"/>
      <c r="AFM5" s="604"/>
      <c r="AFN5" s="604"/>
      <c r="AFO5" s="604"/>
      <c r="AFP5" s="604"/>
      <c r="AFQ5" s="604"/>
      <c r="AFR5" s="604"/>
      <c r="AFS5" s="604"/>
      <c r="AFT5" s="604"/>
      <c r="AFU5" s="604"/>
      <c r="AFV5" s="604"/>
      <c r="AFW5" s="604"/>
      <c r="AFX5" s="604"/>
      <c r="AFY5" s="604"/>
      <c r="AFZ5" s="604"/>
      <c r="AGA5" s="604"/>
      <c r="AGB5" s="604"/>
      <c r="AGC5" s="604"/>
      <c r="AGD5" s="604"/>
      <c r="AGE5" s="604"/>
      <c r="AGF5" s="604"/>
      <c r="AGG5" s="604"/>
      <c r="AGH5" s="604"/>
      <c r="AGI5" s="604"/>
      <c r="AGJ5" s="604"/>
      <c r="AGK5" s="604"/>
      <c r="AGL5" s="604"/>
      <c r="AGM5" s="604"/>
      <c r="AGN5" s="604"/>
      <c r="AGO5" s="604"/>
      <c r="AGP5" s="604"/>
      <c r="AGQ5" s="604"/>
      <c r="AGR5" s="604"/>
      <c r="AGS5" s="604"/>
      <c r="AGT5" s="604"/>
      <c r="AGU5" s="604"/>
      <c r="AGV5" s="604"/>
      <c r="AGW5" s="604"/>
      <c r="AGX5" s="604"/>
      <c r="AGY5" s="604"/>
      <c r="AGZ5" s="604"/>
      <c r="AHA5" s="604"/>
      <c r="AHB5" s="604"/>
      <c r="AHC5" s="604"/>
      <c r="AHD5" s="604"/>
      <c r="AHE5" s="604"/>
      <c r="AHF5" s="604"/>
      <c r="AHG5" s="604"/>
      <c r="AHH5" s="604"/>
      <c r="AHI5" s="604"/>
      <c r="AHJ5" s="604"/>
      <c r="AHK5" s="604"/>
      <c r="AHL5" s="604" t="s">
        <v>7462</v>
      </c>
      <c r="AHM5" s="604"/>
      <c r="AHN5" s="604" t="s">
        <v>8350</v>
      </c>
      <c r="AHO5" s="604"/>
      <c r="AHP5" s="604"/>
      <c r="AHQ5" s="604"/>
      <c r="AHR5" s="604"/>
      <c r="AHS5" s="604"/>
      <c r="AHT5" s="604"/>
      <c r="AHU5" s="604"/>
      <c r="AHV5" s="604"/>
      <c r="AHW5" s="604"/>
      <c r="AHX5" s="604"/>
      <c r="AHY5" s="604"/>
      <c r="AHZ5" s="604"/>
      <c r="AIA5" s="604"/>
      <c r="AIB5" s="604"/>
      <c r="AIC5" s="604"/>
      <c r="AID5" s="604"/>
      <c r="AIE5" s="604"/>
      <c r="AIF5" s="604"/>
      <c r="AIG5" s="604"/>
      <c r="AIH5" s="604"/>
      <c r="AII5" s="604"/>
      <c r="AIJ5" s="604"/>
      <c r="AIK5" s="604"/>
      <c r="AIL5" s="604"/>
      <c r="AIM5" s="604"/>
      <c r="AIN5" s="604"/>
      <c r="AIO5" s="604"/>
      <c r="AIP5" s="604"/>
      <c r="AIQ5" s="604"/>
      <c r="AIR5" s="604"/>
      <c r="AIS5" s="604"/>
      <c r="AIT5" s="604"/>
      <c r="AIU5" s="604"/>
      <c r="AIV5" s="604"/>
      <c r="AIW5" s="604"/>
      <c r="AIX5" s="604"/>
      <c r="AIY5" s="604"/>
      <c r="AIZ5" s="604"/>
      <c r="AJA5" s="604"/>
      <c r="AJB5" s="604"/>
      <c r="AJC5" s="604"/>
      <c r="AJD5" s="604"/>
      <c r="AJE5" s="604"/>
      <c r="AJF5" s="604"/>
      <c r="AJG5" s="604"/>
      <c r="AJH5" s="604"/>
      <c r="AJI5" s="604"/>
      <c r="AJJ5" s="604"/>
      <c r="AJK5" s="604"/>
      <c r="AJL5" s="604"/>
      <c r="AJM5" s="604"/>
      <c r="AJN5" s="604"/>
      <c r="AJO5" s="604"/>
      <c r="AJP5" s="604"/>
      <c r="AJQ5" s="604"/>
      <c r="AJR5" s="604"/>
      <c r="AJS5" s="604"/>
      <c r="AJT5" s="604"/>
      <c r="AJU5" s="604"/>
      <c r="AJV5" s="604"/>
      <c r="AJW5" s="604"/>
      <c r="AJX5" s="604"/>
      <c r="AJY5" s="604"/>
      <c r="AJZ5" s="604"/>
      <c r="AKA5" s="604"/>
      <c r="AKB5" s="604"/>
      <c r="AKC5" s="604"/>
      <c r="AKD5" s="604"/>
      <c r="AKE5" s="604"/>
      <c r="AKF5" s="604"/>
      <c r="AKG5" s="604"/>
      <c r="AKH5" s="604"/>
      <c r="AKI5" s="604"/>
      <c r="AKJ5" s="604"/>
      <c r="AKK5" s="604"/>
      <c r="AKL5" s="604"/>
      <c r="AKM5" s="604"/>
      <c r="AKN5" s="604"/>
      <c r="AKO5" s="604" t="s">
        <v>1048</v>
      </c>
      <c r="AKP5" s="604" t="s">
        <v>11292</v>
      </c>
      <c r="AKQ5" s="604" t="s">
        <v>2623</v>
      </c>
      <c r="AKR5" s="604"/>
      <c r="AKS5" s="604"/>
      <c r="AKT5" s="604"/>
      <c r="AKU5" s="604"/>
      <c r="AKV5" s="604"/>
      <c r="AKW5" s="604"/>
      <c r="AKX5" s="604"/>
      <c r="AKY5" s="604"/>
      <c r="AKZ5" s="604"/>
      <c r="ALA5" s="604"/>
      <c r="ALB5" s="604"/>
      <c r="ALC5" s="604"/>
      <c r="ALD5" s="604"/>
      <c r="ALE5" s="604"/>
      <c r="ALF5" s="604"/>
      <c r="ALG5" s="604"/>
      <c r="ALH5" s="604"/>
      <c r="ALI5" s="604"/>
      <c r="ALJ5" s="604"/>
      <c r="ALK5" s="604"/>
      <c r="ALL5" s="604"/>
      <c r="ALM5" s="604"/>
      <c r="ALN5" s="604"/>
      <c r="ALO5" s="604"/>
      <c r="ALP5" s="604"/>
      <c r="ALQ5" s="604"/>
      <c r="ALR5" s="604"/>
      <c r="ALS5" s="604"/>
      <c r="ALT5" s="604"/>
      <c r="ALU5" s="604"/>
      <c r="ALV5" s="604"/>
      <c r="ALW5" s="604"/>
      <c r="ALX5" s="604"/>
      <c r="ALY5" s="604"/>
      <c r="ALZ5" s="604"/>
      <c r="AMA5" s="604"/>
      <c r="AMB5" s="604"/>
      <c r="AMC5" s="604"/>
      <c r="AMD5" s="604"/>
      <c r="AME5" s="604"/>
      <c r="AMF5" s="604"/>
      <c r="AMG5" s="604"/>
      <c r="AMH5" s="604"/>
      <c r="AMI5" s="604"/>
      <c r="AMJ5" s="604"/>
      <c r="AMK5" s="604"/>
      <c r="AML5" s="604"/>
      <c r="AMM5" s="604"/>
      <c r="AMN5" s="604"/>
      <c r="AMO5" s="604"/>
      <c r="AMP5" s="604"/>
      <c r="AMQ5" s="604"/>
      <c r="AMR5" s="604"/>
      <c r="AMS5" s="604"/>
      <c r="AMT5" s="604"/>
      <c r="AMU5" s="604"/>
      <c r="AMV5" s="604"/>
      <c r="AMW5" s="604"/>
      <c r="AMX5" s="604"/>
      <c r="AMY5" s="604"/>
      <c r="AMZ5" s="604"/>
      <c r="ANA5" s="604"/>
      <c r="ANB5" s="604"/>
      <c r="ANC5" s="604"/>
      <c r="AND5" s="604"/>
      <c r="ANE5" s="604"/>
      <c r="ANF5" s="604"/>
      <c r="ANG5" s="604"/>
      <c r="ANH5" s="604"/>
      <c r="ANI5" s="604"/>
      <c r="ANJ5" s="604"/>
      <c r="ANK5" s="604"/>
      <c r="ANL5" s="604"/>
      <c r="ANM5" s="604"/>
      <c r="ANN5" s="604"/>
      <c r="ANO5" s="604"/>
      <c r="ANP5" s="630" t="s">
        <v>11857</v>
      </c>
      <c r="ANQ5" s="600"/>
    </row>
    <row r="6" spans="1:1057" s="600" customFormat="1" ht="75">
      <c r="A6" s="605"/>
      <c r="B6" s="605"/>
      <c r="C6" s="605"/>
      <c r="D6" s="605"/>
      <c r="E6" s="605"/>
      <c r="F6" s="605"/>
      <c r="G6" s="605"/>
      <c r="H6" s="605"/>
      <c r="I6" s="605"/>
      <c r="J6" s="605"/>
      <c r="K6" s="605"/>
      <c r="L6" s="605"/>
      <c r="M6" s="605"/>
      <c r="N6" s="605"/>
      <c r="O6" s="605"/>
      <c r="P6" s="605"/>
      <c r="Q6" s="605"/>
      <c r="R6" s="605"/>
      <c r="S6" s="605"/>
      <c r="T6" s="605"/>
      <c r="U6" s="605"/>
      <c r="V6" s="605"/>
      <c r="W6" s="605"/>
      <c r="X6" s="605"/>
      <c r="Y6" s="605"/>
      <c r="Z6" s="605"/>
      <c r="AA6" s="605"/>
      <c r="AB6" s="605"/>
      <c r="AC6" s="605"/>
      <c r="AD6" s="605"/>
      <c r="AE6" s="605"/>
      <c r="AF6" s="605"/>
      <c r="AG6" s="605"/>
      <c r="AH6" s="605"/>
      <c r="AI6" s="605"/>
      <c r="AJ6" s="605"/>
      <c r="AK6" s="605"/>
      <c r="AL6" s="605"/>
      <c r="AM6" s="605"/>
      <c r="AN6" s="605"/>
      <c r="AO6" s="605"/>
      <c r="AP6" s="605"/>
      <c r="AQ6" s="605"/>
      <c r="AR6" s="605"/>
      <c r="AS6" s="605"/>
      <c r="AT6" s="605"/>
      <c r="AU6" s="605"/>
      <c r="AV6" s="605"/>
      <c r="AW6" s="605"/>
      <c r="AX6" s="605"/>
      <c r="AY6" s="605"/>
      <c r="AZ6" s="605"/>
      <c r="BA6" s="605"/>
      <c r="BB6" s="605"/>
      <c r="BC6" s="605"/>
      <c r="BD6" s="605"/>
      <c r="BE6" s="605"/>
      <c r="BF6" s="605"/>
      <c r="BG6" s="605"/>
      <c r="BH6" s="605"/>
      <c r="BI6" s="605"/>
      <c r="BJ6" s="605"/>
      <c r="BK6" s="605"/>
      <c r="BL6" s="605"/>
      <c r="BM6" s="605"/>
      <c r="BN6" s="605"/>
      <c r="BO6" s="605"/>
      <c r="BP6" s="605"/>
      <c r="BQ6" s="605"/>
      <c r="BR6" s="605"/>
      <c r="BS6" s="605"/>
      <c r="BT6" s="605"/>
      <c r="BU6" s="605"/>
      <c r="BV6" s="605"/>
      <c r="BW6" s="605"/>
      <c r="BX6" s="605"/>
      <c r="BY6" s="605"/>
      <c r="BZ6" s="605"/>
      <c r="CA6" s="605"/>
      <c r="CB6" s="605"/>
      <c r="CC6" s="605"/>
      <c r="CD6" s="605"/>
      <c r="CE6" s="605"/>
      <c r="CF6" s="605"/>
      <c r="CG6" s="605"/>
      <c r="CH6" s="605"/>
      <c r="CI6" s="605"/>
      <c r="CJ6" s="605"/>
      <c r="CK6" s="605"/>
      <c r="CL6" s="605"/>
      <c r="CM6" s="605"/>
      <c r="CN6" s="605"/>
      <c r="CO6" s="605"/>
      <c r="CP6" s="605"/>
      <c r="CQ6" s="605"/>
      <c r="CR6" s="605"/>
      <c r="CS6" s="605"/>
      <c r="CT6" s="605"/>
      <c r="CU6" s="605"/>
      <c r="CV6" s="605"/>
      <c r="CW6" s="605"/>
      <c r="CX6" s="605"/>
      <c r="CY6" s="605"/>
      <c r="CZ6" s="605"/>
      <c r="DA6" s="605"/>
      <c r="DB6" s="605"/>
      <c r="DC6" s="605"/>
      <c r="DD6" s="605"/>
      <c r="DE6" s="605"/>
      <c r="DF6" s="605"/>
      <c r="DG6" s="605"/>
      <c r="DH6" s="605"/>
      <c r="DI6" s="605"/>
      <c r="DJ6" s="605"/>
      <c r="DK6" s="605"/>
      <c r="DL6" s="605"/>
      <c r="DM6" s="605"/>
      <c r="DN6" s="605"/>
      <c r="DO6" s="605"/>
      <c r="DP6" s="605"/>
      <c r="DQ6" s="605"/>
      <c r="DR6" s="605"/>
      <c r="DS6" s="605"/>
      <c r="DT6" s="605"/>
      <c r="DU6" s="605"/>
      <c r="DV6" s="605"/>
      <c r="DW6" s="605"/>
      <c r="DX6" s="605"/>
      <c r="DY6" s="605"/>
      <c r="DZ6" s="605"/>
      <c r="EA6" s="605"/>
      <c r="EB6" s="605"/>
      <c r="EC6" s="605"/>
      <c r="ED6" s="605"/>
      <c r="EE6" s="605"/>
      <c r="EF6" s="605"/>
      <c r="EG6" s="605"/>
      <c r="EH6" s="605"/>
      <c r="EI6" s="605"/>
      <c r="EJ6" s="605"/>
      <c r="EK6" s="605"/>
      <c r="EL6" s="605"/>
      <c r="EM6" s="605"/>
      <c r="EN6" s="605"/>
      <c r="EO6" s="605"/>
      <c r="EP6" s="605"/>
      <c r="EQ6" s="605"/>
      <c r="ER6" s="605"/>
      <c r="ES6" s="605"/>
      <c r="ET6" s="605"/>
      <c r="EU6" s="605"/>
      <c r="EV6" s="605"/>
      <c r="EW6" s="605"/>
      <c r="EX6" s="605"/>
      <c r="EY6" s="605"/>
      <c r="EZ6" s="605"/>
      <c r="FA6" s="605"/>
      <c r="FB6" s="605"/>
      <c r="FC6" s="605"/>
      <c r="FD6" s="605"/>
      <c r="FE6" s="605"/>
      <c r="FF6" s="605"/>
      <c r="FG6" s="605"/>
      <c r="FH6" s="605"/>
      <c r="FI6" s="605"/>
      <c r="FJ6" s="605"/>
      <c r="FK6" s="605"/>
      <c r="FL6" s="605"/>
      <c r="FM6" s="605"/>
      <c r="FN6" s="605"/>
      <c r="FO6" s="605"/>
      <c r="FP6" s="605"/>
      <c r="FQ6" s="605"/>
      <c r="FR6" s="605"/>
      <c r="FS6" s="605"/>
      <c r="FT6" s="605"/>
      <c r="FU6" s="621">
        <f t="array" ref="FU6:GA6">'0.基礎情報'!R70:X70</f>
        <v>12193</v>
      </c>
      <c r="FV6" s="605">
        <v>0</v>
      </c>
      <c r="FW6" s="605">
        <v>0</v>
      </c>
      <c r="FX6" s="605">
        <v>0</v>
      </c>
      <c r="FY6" s="605">
        <v>0</v>
      </c>
      <c r="FZ6" s="605">
        <v>0</v>
      </c>
      <c r="GA6" s="605">
        <v>0</v>
      </c>
      <c r="GB6" s="605"/>
      <c r="GC6" s="605"/>
      <c r="GD6" s="605"/>
      <c r="GE6" s="605"/>
      <c r="GF6" s="605"/>
      <c r="GG6" s="605"/>
      <c r="GH6" s="605"/>
      <c r="GI6" s="605"/>
      <c r="GJ6" s="605"/>
      <c r="GK6" s="605"/>
      <c r="GL6" s="605"/>
      <c r="GM6" s="605"/>
      <c r="GN6" s="605"/>
      <c r="GO6" s="605"/>
      <c r="GP6" s="605"/>
      <c r="GQ6" s="605"/>
      <c r="GR6" s="605"/>
      <c r="GS6" s="605"/>
      <c r="GT6" s="605"/>
      <c r="GU6" s="605"/>
      <c r="GV6" s="605"/>
      <c r="GW6" s="605"/>
      <c r="GX6" s="605"/>
      <c r="GY6" s="605"/>
      <c r="GZ6" s="605"/>
      <c r="HA6" s="605"/>
      <c r="HB6" s="605"/>
      <c r="HC6" s="605"/>
      <c r="HD6" s="605"/>
      <c r="HE6" s="605"/>
      <c r="HF6" s="605"/>
      <c r="HG6" s="605"/>
      <c r="HH6" s="605"/>
      <c r="HI6" s="605"/>
      <c r="HJ6" s="605"/>
      <c r="HK6" s="605"/>
      <c r="HL6" s="605"/>
      <c r="HM6" s="605"/>
      <c r="HN6" s="605"/>
      <c r="HO6" s="605"/>
      <c r="HP6" s="605"/>
      <c r="HQ6" s="605"/>
      <c r="HR6" s="605"/>
      <c r="HS6" s="605"/>
      <c r="HT6" s="605"/>
      <c r="HU6" s="605"/>
      <c r="HV6" s="605"/>
      <c r="HW6" s="605"/>
      <c r="HX6" s="605"/>
      <c r="HY6" s="605"/>
      <c r="HZ6" s="605"/>
      <c r="IA6" s="605"/>
      <c r="IB6" s="605"/>
      <c r="IC6" s="605"/>
      <c r="ID6" s="605"/>
      <c r="IE6" s="605"/>
      <c r="IF6" s="605"/>
      <c r="IG6" s="605"/>
      <c r="IH6" s="605"/>
      <c r="II6" s="605"/>
      <c r="IJ6" s="605"/>
      <c r="IK6" s="605"/>
      <c r="IL6" s="605"/>
      <c r="IM6" s="605"/>
      <c r="IN6" s="605"/>
      <c r="IO6" s="605"/>
      <c r="IP6" s="605"/>
      <c r="IQ6" s="605"/>
      <c r="IR6" s="605"/>
      <c r="IS6" s="605"/>
      <c r="IT6" s="605"/>
      <c r="IU6" s="605"/>
      <c r="IV6" s="605"/>
      <c r="IW6" s="605"/>
      <c r="IX6" s="605"/>
      <c r="IY6" s="605"/>
      <c r="IZ6" s="605"/>
      <c r="JA6" s="605"/>
      <c r="JB6" s="605"/>
      <c r="JC6" s="605"/>
      <c r="JD6" s="605"/>
      <c r="JE6" s="605"/>
      <c r="JF6" s="605"/>
      <c r="JG6" s="605"/>
      <c r="JH6" s="605"/>
      <c r="JI6" s="605"/>
      <c r="JJ6" s="605"/>
      <c r="JK6" s="605"/>
      <c r="JL6" s="605"/>
      <c r="JM6" s="605"/>
      <c r="JN6" s="605"/>
      <c r="JO6" s="605"/>
      <c r="JP6" s="605"/>
      <c r="JQ6" s="605"/>
      <c r="JR6" s="605"/>
      <c r="JS6" s="605"/>
      <c r="JT6" s="605"/>
      <c r="JU6" s="605"/>
      <c r="JV6" s="605"/>
      <c r="JW6" s="605"/>
      <c r="JX6" s="605"/>
      <c r="JY6" s="605"/>
      <c r="JZ6" s="605"/>
      <c r="KA6" s="605"/>
      <c r="KB6" s="605"/>
      <c r="KC6" s="605"/>
      <c r="KD6" s="605"/>
      <c r="KE6" s="605"/>
      <c r="KF6" s="605"/>
      <c r="KG6" s="605"/>
      <c r="KH6" s="605"/>
      <c r="KI6" s="605"/>
      <c r="KJ6" s="605"/>
      <c r="KK6" s="605"/>
      <c r="KL6" s="605"/>
      <c r="KM6" s="605"/>
      <c r="KN6" s="605"/>
      <c r="KO6" s="605"/>
      <c r="KP6" s="605"/>
      <c r="KQ6" s="605"/>
      <c r="KR6" s="605"/>
      <c r="KS6" s="605"/>
      <c r="KT6" s="605"/>
      <c r="KU6" s="605"/>
      <c r="KV6" s="605"/>
      <c r="KW6" s="605"/>
      <c r="KX6" s="605"/>
      <c r="KY6" s="605"/>
      <c r="KZ6" s="605"/>
      <c r="LA6" s="605"/>
      <c r="LB6" s="605"/>
      <c r="LC6" s="605"/>
      <c r="LD6" s="605"/>
      <c r="LE6" s="605"/>
      <c r="LF6" s="605"/>
      <c r="LG6" s="605"/>
      <c r="LH6" s="605"/>
      <c r="LI6" s="605"/>
      <c r="LJ6" s="605"/>
      <c r="LK6" s="605"/>
      <c r="LL6" s="605"/>
      <c r="LM6" s="605"/>
      <c r="LN6" s="605"/>
      <c r="LO6" s="605"/>
      <c r="LP6" s="605"/>
      <c r="LQ6" s="605"/>
      <c r="LR6" s="605"/>
      <c r="LS6" s="605"/>
      <c r="LT6" s="605"/>
      <c r="LU6" s="605"/>
      <c r="LV6" s="605"/>
      <c r="LW6" s="605"/>
      <c r="LX6" s="605"/>
      <c r="LY6" s="605"/>
      <c r="LZ6" s="605"/>
      <c r="MA6" s="605"/>
      <c r="MB6" s="605"/>
      <c r="MC6" s="605"/>
      <c r="MD6" s="605"/>
      <c r="ME6" s="605"/>
      <c r="MF6" s="605"/>
      <c r="MG6" s="605"/>
      <c r="MH6" s="605"/>
      <c r="MI6" s="605"/>
      <c r="MJ6" s="605"/>
      <c r="MK6" s="605"/>
      <c r="ML6" s="605"/>
      <c r="MM6" s="605"/>
      <c r="MN6" s="605"/>
      <c r="MO6" s="605"/>
      <c r="MP6" s="605"/>
      <c r="MQ6" s="605"/>
      <c r="MR6" s="605"/>
      <c r="MS6" s="605"/>
      <c r="MT6" s="605"/>
      <c r="MU6" s="605"/>
      <c r="MV6" s="605"/>
      <c r="MW6" s="605"/>
      <c r="MX6" s="605"/>
      <c r="MY6" s="605"/>
      <c r="MZ6" s="605"/>
      <c r="NA6" s="605"/>
      <c r="NB6" s="605"/>
      <c r="NC6" s="605"/>
      <c r="ND6" s="605"/>
      <c r="NE6" s="605"/>
      <c r="NF6" s="605"/>
      <c r="NG6" s="605"/>
      <c r="NH6" s="605"/>
      <c r="NI6" s="605"/>
      <c r="NJ6" s="605"/>
      <c r="NK6" s="605"/>
      <c r="NL6" s="605"/>
      <c r="NM6" s="605"/>
      <c r="NN6" s="605"/>
      <c r="NO6" s="605"/>
      <c r="NP6" s="605"/>
      <c r="NQ6" s="605"/>
      <c r="NR6" s="605"/>
      <c r="NS6" s="605"/>
      <c r="NT6" s="605"/>
      <c r="NU6" s="605"/>
      <c r="NV6" s="605"/>
      <c r="NW6" s="605"/>
      <c r="NX6" s="605"/>
      <c r="NY6" s="605"/>
      <c r="NZ6" s="605"/>
      <c r="OA6" s="605"/>
      <c r="OB6" s="605"/>
      <c r="OC6" s="605"/>
      <c r="OD6" s="605"/>
      <c r="OE6" s="605"/>
      <c r="OF6" s="605"/>
      <c r="OG6" s="605"/>
      <c r="OH6" s="605"/>
      <c r="OI6" s="605"/>
      <c r="OJ6" s="605"/>
      <c r="OK6" s="605"/>
      <c r="OL6" s="605"/>
      <c r="OM6" s="605"/>
      <c r="ON6" s="605"/>
      <c r="OO6" s="605"/>
      <c r="OP6" s="605"/>
      <c r="OQ6" s="605"/>
      <c r="OR6" s="605"/>
      <c r="OS6" s="605"/>
      <c r="OT6" s="605"/>
      <c r="OU6" s="605"/>
      <c r="OV6" s="605"/>
      <c r="OW6" s="605"/>
      <c r="OX6" s="605"/>
      <c r="OY6" s="605"/>
      <c r="OZ6" s="605"/>
      <c r="PA6" s="605"/>
      <c r="PB6" s="605"/>
      <c r="PC6" s="605"/>
      <c r="PD6" s="605"/>
      <c r="PE6" s="605"/>
      <c r="PF6" s="605"/>
      <c r="PG6" s="605"/>
      <c r="PH6" s="605"/>
      <c r="PI6" s="605"/>
      <c r="PJ6" s="605"/>
      <c r="PK6" s="605"/>
      <c r="PL6" s="605"/>
      <c r="PM6" s="605"/>
      <c r="PN6" s="605"/>
      <c r="PO6" s="605"/>
      <c r="PP6" s="605"/>
      <c r="PQ6" s="605"/>
      <c r="PR6" s="605"/>
      <c r="PS6" s="605"/>
      <c r="PT6" s="605"/>
      <c r="PU6" s="605"/>
      <c r="PV6" s="605"/>
      <c r="PW6" s="605"/>
      <c r="PX6" s="605"/>
      <c r="PY6" s="605"/>
      <c r="PZ6" s="605"/>
      <c r="QA6" s="605"/>
      <c r="QB6" s="605"/>
      <c r="QC6" s="605"/>
      <c r="QD6" s="605"/>
      <c r="QE6" s="605"/>
      <c r="QF6" s="605"/>
      <c r="QG6" s="605"/>
      <c r="QH6" s="605"/>
      <c r="QI6" s="605"/>
      <c r="QJ6" s="605"/>
      <c r="QK6" s="605"/>
      <c r="QL6" s="605"/>
      <c r="QM6" s="605"/>
      <c r="QN6" s="605"/>
      <c r="QO6" s="605"/>
      <c r="QP6" s="605"/>
      <c r="QQ6" s="605"/>
      <c r="QR6" s="605"/>
      <c r="QS6" s="605"/>
      <c r="QT6" s="605"/>
      <c r="QU6" s="605"/>
      <c r="QV6" s="605"/>
      <c r="QW6" s="605"/>
      <c r="QX6" s="605"/>
      <c r="QY6" s="605"/>
      <c r="QZ6" s="605"/>
      <c r="RA6" s="605"/>
      <c r="RB6" s="605"/>
      <c r="RC6" s="605"/>
      <c r="RD6" s="605"/>
      <c r="RE6" s="605"/>
      <c r="RF6" s="605"/>
      <c r="RG6" s="605"/>
      <c r="RH6" s="605"/>
      <c r="RI6" s="605"/>
      <c r="RJ6" s="605"/>
      <c r="RK6" s="605"/>
      <c r="RL6" s="605"/>
      <c r="RM6" s="605"/>
      <c r="RN6" s="605"/>
      <c r="RO6" s="605"/>
      <c r="RP6" s="605"/>
      <c r="RQ6" s="605"/>
      <c r="RR6" s="605"/>
      <c r="RS6" s="605"/>
      <c r="RT6" s="605"/>
      <c r="RU6" s="605"/>
      <c r="RV6" s="605"/>
      <c r="RW6" s="605"/>
      <c r="RX6" s="605"/>
      <c r="RY6" s="605"/>
      <c r="RZ6" s="605"/>
      <c r="SA6" s="605"/>
      <c r="SB6" s="605"/>
      <c r="SC6" s="605"/>
      <c r="SD6" s="605"/>
      <c r="SE6" s="605"/>
      <c r="SF6" s="605"/>
      <c r="SG6" s="605"/>
      <c r="SH6" s="605"/>
      <c r="SI6" s="605"/>
      <c r="SJ6" s="605"/>
      <c r="SK6" s="605"/>
      <c r="SL6" s="605"/>
      <c r="SM6" s="605"/>
      <c r="SN6" s="605"/>
      <c r="SO6" s="605"/>
      <c r="SP6" s="605"/>
      <c r="SQ6" s="605"/>
      <c r="SR6" s="605"/>
      <c r="SS6" s="605"/>
      <c r="ST6" s="605"/>
      <c r="SU6" s="605"/>
      <c r="SV6" s="605"/>
      <c r="SW6" s="605"/>
      <c r="SX6" s="605"/>
      <c r="SY6" s="605"/>
      <c r="SZ6" s="605"/>
      <c r="TA6" s="605"/>
      <c r="TB6" s="605"/>
      <c r="TC6" s="605"/>
      <c r="TD6" s="605"/>
      <c r="TE6" s="605"/>
      <c r="TF6" s="605"/>
      <c r="TG6" s="605"/>
      <c r="TH6" s="605"/>
      <c r="TI6" s="605"/>
      <c r="TJ6" s="605"/>
      <c r="TK6" s="605"/>
      <c r="TL6" s="605"/>
      <c r="TM6" s="605"/>
      <c r="TN6" s="605"/>
      <c r="TO6" s="605"/>
      <c r="TP6" s="605"/>
      <c r="TQ6" s="605"/>
      <c r="TR6" s="605"/>
      <c r="TS6" s="605"/>
      <c r="TT6" s="605"/>
      <c r="TU6" s="605"/>
      <c r="TV6" s="605"/>
      <c r="TW6" s="605"/>
      <c r="TX6" s="605"/>
      <c r="TY6" s="605"/>
      <c r="TZ6" s="605"/>
      <c r="UA6" s="605"/>
      <c r="UB6" s="605"/>
      <c r="UC6" s="605"/>
      <c r="UD6" s="605"/>
      <c r="UE6" s="605"/>
      <c r="UF6" s="605"/>
      <c r="UG6" s="605"/>
      <c r="UH6" s="605"/>
      <c r="UI6" s="605"/>
      <c r="UJ6" s="605"/>
      <c r="UK6" s="605"/>
      <c r="UL6" s="605"/>
      <c r="UM6" s="605"/>
      <c r="UN6" s="605"/>
      <c r="UO6" s="605"/>
      <c r="UP6" s="605"/>
      <c r="UQ6" s="605"/>
      <c r="UR6" s="605"/>
      <c r="US6" s="605"/>
      <c r="UT6" s="605"/>
      <c r="UU6" s="605"/>
      <c r="UV6" s="605"/>
      <c r="UW6" s="605"/>
      <c r="UX6" s="605"/>
      <c r="UY6" s="605"/>
      <c r="UZ6" s="605"/>
      <c r="VA6" s="605"/>
      <c r="VB6" s="605"/>
      <c r="VC6" s="605"/>
      <c r="VD6" s="605"/>
      <c r="VE6" s="605"/>
      <c r="VF6" s="605"/>
      <c r="VG6" s="605"/>
      <c r="VH6" s="605"/>
      <c r="VI6" s="605"/>
      <c r="VJ6" s="605"/>
      <c r="VK6" s="605"/>
      <c r="VL6" s="605"/>
      <c r="VM6" s="605"/>
      <c r="VN6" s="605"/>
      <c r="VO6" s="605"/>
      <c r="VP6" s="605"/>
      <c r="VQ6" s="605"/>
      <c r="VR6" s="605"/>
      <c r="VS6" s="605"/>
      <c r="VT6" s="605"/>
      <c r="VU6" s="605"/>
      <c r="VV6" s="605"/>
      <c r="VW6" s="605"/>
      <c r="VX6" s="605"/>
      <c r="VY6" s="605"/>
      <c r="VZ6" s="605"/>
      <c r="WA6" s="605"/>
      <c r="WB6" s="605"/>
      <c r="WC6" s="605"/>
      <c r="WD6" s="605"/>
      <c r="WE6" s="605"/>
      <c r="WF6" s="605"/>
      <c r="WG6" s="605"/>
      <c r="WH6" s="605"/>
      <c r="WI6" s="605"/>
      <c r="WJ6" s="605"/>
      <c r="WK6" s="605"/>
      <c r="WL6" s="605"/>
      <c r="WM6" s="605"/>
      <c r="WN6" s="605"/>
      <c r="WO6" s="605"/>
      <c r="WP6" s="605"/>
      <c r="WQ6" s="605"/>
      <c r="WR6" s="605"/>
      <c r="WS6" s="605"/>
      <c r="WT6" s="605"/>
      <c r="WU6" s="605"/>
      <c r="WV6" s="605"/>
      <c r="WW6" s="605"/>
      <c r="WX6" s="605"/>
      <c r="WY6" s="605"/>
      <c r="WZ6" s="605"/>
      <c r="XA6" s="605"/>
      <c r="XB6" s="605"/>
      <c r="XC6" s="605"/>
      <c r="XD6" s="605"/>
      <c r="XE6" s="605"/>
      <c r="XF6" s="605"/>
      <c r="XG6" s="605"/>
      <c r="XH6" s="605"/>
      <c r="XI6" s="605"/>
      <c r="XJ6" s="605"/>
      <c r="XK6" s="605"/>
      <c r="XL6" s="605"/>
      <c r="XM6" s="605"/>
      <c r="XN6" s="605"/>
      <c r="XO6" s="605"/>
      <c r="XP6" s="605"/>
      <c r="XQ6" s="605"/>
      <c r="XR6" s="605"/>
      <c r="XS6" s="605"/>
      <c r="XT6" s="605"/>
      <c r="XU6" s="605"/>
      <c r="XV6" s="605"/>
      <c r="XW6" s="605"/>
      <c r="XX6" s="605"/>
      <c r="XY6" s="605"/>
      <c r="XZ6" s="605"/>
      <c r="YA6" s="605"/>
      <c r="YB6" s="605"/>
      <c r="YC6" s="605"/>
      <c r="YD6" s="605"/>
      <c r="YE6" s="605"/>
      <c r="YF6" s="605"/>
      <c r="YG6" s="605"/>
      <c r="YH6" s="605"/>
      <c r="YI6" s="605"/>
      <c r="YJ6" s="605"/>
      <c r="YK6" s="605"/>
      <c r="YL6" s="605"/>
      <c r="YM6" s="605"/>
      <c r="YN6" s="605"/>
      <c r="YO6" s="605"/>
      <c r="YP6" s="605"/>
      <c r="YQ6" s="605"/>
      <c r="YR6" s="605"/>
      <c r="YS6" s="605"/>
      <c r="YT6" s="605"/>
      <c r="YU6" s="605"/>
      <c r="YV6" s="605"/>
      <c r="YW6" s="605"/>
      <c r="YX6" s="605"/>
      <c r="YY6" s="605"/>
      <c r="YZ6" s="605"/>
      <c r="ZA6" s="605"/>
      <c r="ZB6" s="605"/>
      <c r="ZC6" s="605"/>
      <c r="ZD6" s="605"/>
      <c r="ZE6" s="605"/>
      <c r="ZF6" s="605"/>
      <c r="ZG6" s="605"/>
      <c r="ZH6" s="605"/>
      <c r="ZI6" s="605"/>
      <c r="ZJ6" s="605"/>
      <c r="ZK6" s="605"/>
      <c r="ZL6" s="605"/>
      <c r="ZM6" s="605"/>
      <c r="ZN6" s="605"/>
      <c r="ZO6" s="605"/>
      <c r="ZP6" s="605"/>
      <c r="ZQ6" s="605"/>
      <c r="ZR6" s="605"/>
      <c r="ZS6" s="605"/>
      <c r="ZT6" s="605"/>
      <c r="ZU6" s="605"/>
      <c r="ZV6" s="605"/>
      <c r="ZW6" s="605"/>
      <c r="ZX6" s="605"/>
      <c r="ZY6" s="605"/>
      <c r="ZZ6" s="605"/>
      <c r="AAA6" s="605"/>
      <c r="AAB6" s="605"/>
      <c r="AAC6" s="605"/>
      <c r="AAD6" s="605"/>
      <c r="AAE6" s="605"/>
      <c r="AAF6" s="605"/>
      <c r="AAG6" s="605"/>
      <c r="AAH6" s="605"/>
      <c r="AAI6" s="605"/>
      <c r="AAJ6" s="605"/>
      <c r="AAK6" s="605"/>
      <c r="AAL6" s="605"/>
      <c r="AAM6" s="605"/>
      <c r="AAN6" s="605"/>
      <c r="AAO6" s="605"/>
      <c r="AAP6" s="605"/>
      <c r="AAQ6" s="605"/>
      <c r="AAR6" s="605"/>
      <c r="AAS6" s="605"/>
      <c r="AAT6" s="605"/>
      <c r="AAU6" s="605"/>
      <c r="AAV6" s="605"/>
      <c r="AAW6" s="605"/>
      <c r="AAX6" s="605"/>
      <c r="AAY6" s="605"/>
      <c r="AAZ6" s="605"/>
      <c r="ABA6" s="605"/>
      <c r="ABB6" s="605"/>
      <c r="ABC6" s="605"/>
      <c r="ABD6" s="605"/>
      <c r="ABE6" s="605"/>
      <c r="ABF6" s="605"/>
      <c r="ABG6" s="605"/>
      <c r="ABH6" s="605"/>
      <c r="ABI6" s="605"/>
      <c r="ABJ6" s="605"/>
      <c r="ABK6" s="605"/>
      <c r="ABL6" s="605"/>
      <c r="ABM6" s="605"/>
      <c r="ABN6" s="605"/>
      <c r="ABO6" s="605"/>
      <c r="ABP6" s="605"/>
      <c r="ABQ6" s="605"/>
      <c r="ABR6" s="605"/>
      <c r="ABS6" s="605"/>
      <c r="ABT6" s="605"/>
      <c r="ABU6" s="605"/>
      <c r="ABV6" s="605"/>
      <c r="ABW6" s="605"/>
      <c r="ABX6" s="605"/>
      <c r="ABY6" s="605"/>
      <c r="ABZ6" s="605"/>
      <c r="ACA6" s="605"/>
      <c r="ACB6" s="605"/>
      <c r="ACC6" s="605"/>
      <c r="ACD6" s="605"/>
      <c r="ACE6" s="605"/>
      <c r="ACF6" s="605"/>
      <c r="ACG6" s="605"/>
      <c r="ACH6" s="605"/>
      <c r="ACI6" s="605"/>
      <c r="ACJ6" s="605"/>
      <c r="ACK6" s="605"/>
      <c r="ACL6" s="605"/>
      <c r="ACM6" s="605"/>
      <c r="ACN6" s="605"/>
      <c r="ACO6" s="605"/>
      <c r="ACP6" s="605"/>
      <c r="ACQ6" s="605"/>
      <c r="ACR6" s="605"/>
      <c r="ACS6" s="605"/>
      <c r="ACT6" s="605"/>
      <c r="ACU6" s="605"/>
      <c r="ACV6" s="605"/>
      <c r="ACW6" s="605"/>
      <c r="ACX6" s="605"/>
      <c r="ACY6" s="605"/>
      <c r="ACZ6" s="605"/>
      <c r="ADA6" s="605"/>
      <c r="ADB6" s="605"/>
      <c r="ADC6" s="605"/>
      <c r="ADD6" s="605"/>
      <c r="ADE6" s="605"/>
      <c r="ADF6" s="605"/>
      <c r="ADG6" s="605"/>
      <c r="ADH6" s="605"/>
      <c r="ADI6" s="605"/>
      <c r="ADJ6" s="605"/>
      <c r="ADK6" s="605"/>
      <c r="ADL6" s="605"/>
      <c r="ADM6" s="605"/>
      <c r="ADN6" s="605"/>
      <c r="ADO6" s="605"/>
      <c r="ADP6" s="605"/>
      <c r="ADQ6" s="605"/>
      <c r="ADR6" s="605"/>
      <c r="ADS6" s="605"/>
      <c r="ADT6" s="605"/>
      <c r="ADU6" s="605"/>
      <c r="ADV6" s="605"/>
      <c r="ADW6" s="605"/>
      <c r="ADX6" s="605"/>
      <c r="ADY6" s="605"/>
      <c r="ADZ6" s="605"/>
      <c r="AEA6" s="605"/>
      <c r="AEB6" s="605"/>
      <c r="AEC6" s="605"/>
      <c r="AED6" s="605"/>
      <c r="AEE6" s="605"/>
      <c r="AEF6" s="605"/>
      <c r="AEG6" s="605"/>
      <c r="AEH6" s="605"/>
      <c r="AEI6" s="605"/>
      <c r="AEJ6" s="605"/>
      <c r="AEK6" s="605"/>
      <c r="AEL6" s="605"/>
      <c r="AEM6" s="605"/>
      <c r="AEN6" s="605"/>
      <c r="AEO6" s="605"/>
      <c r="AEP6" s="605"/>
      <c r="AEQ6" s="605"/>
      <c r="AER6" s="605"/>
      <c r="AES6" s="605"/>
      <c r="AET6" s="605"/>
      <c r="AEU6" s="605"/>
      <c r="AEV6" s="605"/>
      <c r="AEW6" s="605"/>
      <c r="AEX6" s="605" t="s">
        <v>11280</v>
      </c>
      <c r="AEY6" s="605" t="s">
        <v>2349</v>
      </c>
      <c r="AEZ6" s="605" t="s">
        <v>3601</v>
      </c>
      <c r="AFA6" s="605" t="s">
        <v>7087</v>
      </c>
      <c r="AFB6" s="605" t="s">
        <v>11282</v>
      </c>
      <c r="AFC6" s="605" t="s">
        <v>11285</v>
      </c>
      <c r="AFD6" s="605" t="s">
        <v>828</v>
      </c>
      <c r="AFE6" s="605" t="s">
        <v>11280</v>
      </c>
      <c r="AFF6" s="605" t="s">
        <v>2349</v>
      </c>
      <c r="AFG6" s="605" t="s">
        <v>3601</v>
      </c>
      <c r="AFH6" s="605" t="s">
        <v>7087</v>
      </c>
      <c r="AFI6" s="605" t="s">
        <v>11282</v>
      </c>
      <c r="AFJ6" s="605" t="s">
        <v>11285</v>
      </c>
      <c r="AFK6" s="605"/>
      <c r="AFL6" s="605"/>
      <c r="AFM6" s="605" t="s">
        <v>11280</v>
      </c>
      <c r="AFN6" s="605" t="s">
        <v>2349</v>
      </c>
      <c r="AFO6" s="605" t="s">
        <v>3601</v>
      </c>
      <c r="AFP6" s="605" t="s">
        <v>7087</v>
      </c>
      <c r="AFQ6" s="605" t="s">
        <v>11282</v>
      </c>
      <c r="AFR6" s="605" t="s">
        <v>11285</v>
      </c>
      <c r="AFS6" s="605"/>
      <c r="AFT6" s="605"/>
      <c r="AFU6" s="605"/>
      <c r="AFV6" s="605" t="s">
        <v>11280</v>
      </c>
      <c r="AFW6" s="605" t="s">
        <v>2349</v>
      </c>
      <c r="AFX6" s="605" t="s">
        <v>3601</v>
      </c>
      <c r="AFY6" s="605" t="s">
        <v>7087</v>
      </c>
      <c r="AFZ6" s="605" t="s">
        <v>11282</v>
      </c>
      <c r="AGA6" s="605" t="s">
        <v>11285</v>
      </c>
      <c r="AGB6" s="605" t="s">
        <v>11287</v>
      </c>
      <c r="AGC6" s="605" t="s">
        <v>11289</v>
      </c>
      <c r="AGD6" s="605" t="s">
        <v>11075</v>
      </c>
      <c r="AGE6" s="605"/>
      <c r="AGF6" s="605"/>
      <c r="AGG6" s="605"/>
      <c r="AGH6" s="605"/>
      <c r="AGI6" s="605"/>
      <c r="AGJ6" s="605"/>
      <c r="AGK6" s="605" t="s">
        <v>11280</v>
      </c>
      <c r="AGL6" s="605" t="s">
        <v>2349</v>
      </c>
      <c r="AGM6" s="605" t="s">
        <v>3601</v>
      </c>
      <c r="AGN6" s="605" t="s">
        <v>7087</v>
      </c>
      <c r="AGO6" s="605" t="s">
        <v>11282</v>
      </c>
      <c r="AGP6" s="605" t="s">
        <v>11285</v>
      </c>
      <c r="AGQ6" s="605" t="s">
        <v>11928</v>
      </c>
      <c r="AGR6" s="605"/>
      <c r="AGS6" s="605" t="s">
        <v>11836</v>
      </c>
      <c r="AGT6" s="605"/>
      <c r="AGU6" s="605"/>
      <c r="AGV6" s="605" t="s">
        <v>6102</v>
      </c>
      <c r="AGW6" s="605" t="s">
        <v>12041</v>
      </c>
      <c r="AGX6" s="605"/>
      <c r="AGY6" s="605"/>
      <c r="AGZ6" s="605"/>
      <c r="AHA6" s="605"/>
      <c r="AHB6" s="605" t="s">
        <v>11280</v>
      </c>
      <c r="AHC6" s="605" t="s">
        <v>2349</v>
      </c>
      <c r="AHD6" s="605" t="s">
        <v>3601</v>
      </c>
      <c r="AHE6" s="605" t="s">
        <v>7087</v>
      </c>
      <c r="AHF6" s="605" t="s">
        <v>11282</v>
      </c>
      <c r="AHG6" s="605" t="s">
        <v>11285</v>
      </c>
      <c r="AHH6" s="605" t="s">
        <v>11287</v>
      </c>
      <c r="AHI6" s="605" t="s">
        <v>11289</v>
      </c>
      <c r="AHJ6" s="605" t="s">
        <v>11931</v>
      </c>
      <c r="AHK6" s="605" t="s">
        <v>11928</v>
      </c>
      <c r="AHL6" s="605" t="s">
        <v>11798</v>
      </c>
      <c r="AHM6" s="605" t="s">
        <v>10909</v>
      </c>
      <c r="AHN6" s="605" t="s">
        <v>11798</v>
      </c>
      <c r="AHO6" s="605" t="s">
        <v>10909</v>
      </c>
      <c r="AHP6" s="605"/>
      <c r="AHQ6" s="605" t="s">
        <v>11280</v>
      </c>
      <c r="AHR6" s="605" t="s">
        <v>2349</v>
      </c>
      <c r="AHS6" s="605" t="s">
        <v>3601</v>
      </c>
      <c r="AHT6" s="605" t="s">
        <v>7087</v>
      </c>
      <c r="AHU6" s="605" t="s">
        <v>11282</v>
      </c>
      <c r="AHV6" s="605" t="s">
        <v>11285</v>
      </c>
      <c r="AHW6" s="605" t="s">
        <v>11287</v>
      </c>
      <c r="AHX6" s="605" t="s">
        <v>11075</v>
      </c>
      <c r="AHY6" s="605"/>
      <c r="AHZ6" s="605"/>
      <c r="AIA6" s="605"/>
      <c r="AIB6" s="605"/>
      <c r="AIC6" s="605"/>
      <c r="AID6" s="605"/>
      <c r="AIE6" s="605" t="s">
        <v>11280</v>
      </c>
      <c r="AIF6" s="605" t="s">
        <v>2349</v>
      </c>
      <c r="AIG6" s="605" t="s">
        <v>3601</v>
      </c>
      <c r="AIH6" s="605" t="s">
        <v>7087</v>
      </c>
      <c r="AII6" s="605" t="s">
        <v>11282</v>
      </c>
      <c r="AIJ6" s="605" t="s">
        <v>11285</v>
      </c>
      <c r="AIK6" s="605" t="s">
        <v>11075</v>
      </c>
      <c r="AIL6" s="605"/>
      <c r="AIM6" s="605"/>
      <c r="AIN6" s="605" t="s">
        <v>11280</v>
      </c>
      <c r="AIO6" s="605" t="s">
        <v>2349</v>
      </c>
      <c r="AIP6" s="605" t="s">
        <v>3601</v>
      </c>
      <c r="AIQ6" s="605" t="s">
        <v>7087</v>
      </c>
      <c r="AIR6" s="605" t="s">
        <v>11282</v>
      </c>
      <c r="AIS6" s="605" t="s">
        <v>11285</v>
      </c>
      <c r="AIT6" s="605" t="s">
        <v>11287</v>
      </c>
      <c r="AIU6" s="605" t="s">
        <v>11108</v>
      </c>
      <c r="AIV6" s="605" t="s">
        <v>11280</v>
      </c>
      <c r="AIW6" s="605" t="s">
        <v>2349</v>
      </c>
      <c r="AIX6" s="605" t="s">
        <v>3601</v>
      </c>
      <c r="AIY6" s="605" t="s">
        <v>7087</v>
      </c>
      <c r="AIZ6" s="605" t="s">
        <v>11282</v>
      </c>
      <c r="AJA6" s="605" t="s">
        <v>11285</v>
      </c>
      <c r="AJB6" s="605" t="s">
        <v>11287</v>
      </c>
      <c r="AJC6" s="605" t="s">
        <v>1005</v>
      </c>
      <c r="AJD6" s="605"/>
      <c r="AJE6" s="605"/>
      <c r="AJF6" s="605" t="s">
        <v>11280</v>
      </c>
      <c r="AJG6" s="605" t="s">
        <v>2349</v>
      </c>
      <c r="AJH6" s="605" t="s">
        <v>3601</v>
      </c>
      <c r="AJI6" s="605" t="s">
        <v>7087</v>
      </c>
      <c r="AJJ6" s="605" t="s">
        <v>11282</v>
      </c>
      <c r="AJK6" s="605" t="s">
        <v>11285</v>
      </c>
      <c r="AJL6" s="605" t="s">
        <v>11075</v>
      </c>
      <c r="AJM6" s="605"/>
      <c r="AJN6" s="605" t="s">
        <v>11280</v>
      </c>
      <c r="AJO6" s="605" t="s">
        <v>2349</v>
      </c>
      <c r="AJP6" s="605" t="s">
        <v>3601</v>
      </c>
      <c r="AJQ6" s="605" t="s">
        <v>7087</v>
      </c>
      <c r="AJR6" s="605" t="s">
        <v>11282</v>
      </c>
      <c r="AJS6" s="605" t="s">
        <v>11285</v>
      </c>
      <c r="AJT6" s="605" t="s">
        <v>11287</v>
      </c>
      <c r="AJU6" s="605" t="s">
        <v>1147</v>
      </c>
      <c r="AJV6" s="605" t="s">
        <v>11280</v>
      </c>
      <c r="AJW6" s="605" t="s">
        <v>2349</v>
      </c>
      <c r="AJX6" s="605" t="s">
        <v>3601</v>
      </c>
      <c r="AJY6" s="605" t="s">
        <v>7087</v>
      </c>
      <c r="AJZ6" s="605" t="s">
        <v>11282</v>
      </c>
      <c r="AKA6" s="605"/>
      <c r="AKB6" s="605" t="s">
        <v>11280</v>
      </c>
      <c r="AKC6" s="605" t="s">
        <v>2349</v>
      </c>
      <c r="AKD6" s="605" t="s">
        <v>3601</v>
      </c>
      <c r="AKE6" s="605"/>
      <c r="AKF6" s="605" t="s">
        <v>11280</v>
      </c>
      <c r="AKG6" s="605" t="s">
        <v>2349</v>
      </c>
      <c r="AKH6" s="605" t="s">
        <v>3601</v>
      </c>
      <c r="AKI6" s="605" t="s">
        <v>7087</v>
      </c>
      <c r="AKJ6" s="605" t="s">
        <v>11282</v>
      </c>
      <c r="AKK6" s="605" t="s">
        <v>11285</v>
      </c>
      <c r="AKL6" s="605" t="s">
        <v>11287</v>
      </c>
      <c r="AKM6" s="605" t="s">
        <v>11075</v>
      </c>
      <c r="AKN6" s="605"/>
      <c r="AKO6" s="605"/>
      <c r="AKP6" s="605"/>
      <c r="AKQ6" s="605"/>
      <c r="AKR6" s="605" t="s">
        <v>11284</v>
      </c>
      <c r="AKS6" s="605" t="s">
        <v>9807</v>
      </c>
      <c r="AKT6" s="605" t="s">
        <v>5354</v>
      </c>
      <c r="AKU6" s="605" t="s">
        <v>11293</v>
      </c>
      <c r="AKV6" s="605" t="s">
        <v>6475</v>
      </c>
      <c r="AKW6" s="605" t="s">
        <v>11296</v>
      </c>
      <c r="AKX6" s="605" t="s">
        <v>11299</v>
      </c>
      <c r="AKY6" s="605" t="s">
        <v>4177</v>
      </c>
      <c r="AKZ6" s="605" t="s">
        <v>3804</v>
      </c>
      <c r="ALA6" s="605" t="s">
        <v>11300</v>
      </c>
      <c r="ALB6" s="605" t="s">
        <v>3360</v>
      </c>
      <c r="ALC6" s="605" t="s">
        <v>10309</v>
      </c>
      <c r="ALD6" s="605" t="s">
        <v>2706</v>
      </c>
      <c r="ALE6" s="605" t="s">
        <v>11302</v>
      </c>
      <c r="ALF6" s="605" t="s">
        <v>5424</v>
      </c>
      <c r="ALG6" s="605" t="s">
        <v>9615</v>
      </c>
      <c r="ALH6" s="605" t="s">
        <v>11305</v>
      </c>
      <c r="ALI6" s="605" t="s">
        <v>11013</v>
      </c>
      <c r="ALJ6" s="605" t="s">
        <v>3983</v>
      </c>
      <c r="ALK6" s="605" t="s">
        <v>11306</v>
      </c>
      <c r="ALL6" s="605" t="s">
        <v>11307</v>
      </c>
      <c r="ALM6" s="605" t="s">
        <v>11308</v>
      </c>
      <c r="ALN6" s="605" t="s">
        <v>7077</v>
      </c>
      <c r="ALO6" s="605" t="s">
        <v>11310</v>
      </c>
      <c r="ALP6" s="605" t="s">
        <v>11311</v>
      </c>
      <c r="ALQ6" s="605" t="s">
        <v>649</v>
      </c>
      <c r="ALR6" s="605" t="s">
        <v>9196</v>
      </c>
      <c r="ALS6" s="605" t="s">
        <v>161</v>
      </c>
      <c r="ALT6" s="605" t="s">
        <v>4571</v>
      </c>
      <c r="ALU6" s="605" t="s">
        <v>2610</v>
      </c>
      <c r="ALV6" s="605" t="s">
        <v>11313</v>
      </c>
      <c r="ALW6" s="605" t="s">
        <v>11314</v>
      </c>
      <c r="ALX6" s="605" t="s">
        <v>8008</v>
      </c>
      <c r="ALY6" s="605" t="s">
        <v>11317</v>
      </c>
      <c r="ALZ6" s="605" t="s">
        <v>5649</v>
      </c>
      <c r="AMA6" s="605" t="s">
        <v>11320</v>
      </c>
      <c r="AMB6" s="605" t="s">
        <v>6648</v>
      </c>
      <c r="AMC6" s="605" t="s">
        <v>1336</v>
      </c>
      <c r="AMD6" s="605" t="s">
        <v>11323</v>
      </c>
      <c r="AME6" s="605" t="s">
        <v>487</v>
      </c>
      <c r="AMF6" s="605" t="s">
        <v>11327</v>
      </c>
      <c r="AMG6" s="605" t="s">
        <v>4604</v>
      </c>
      <c r="AMH6" s="605" t="s">
        <v>1368</v>
      </c>
      <c r="AMI6" s="605" t="s">
        <v>11328</v>
      </c>
      <c r="AMJ6" s="605" t="s">
        <v>11330</v>
      </c>
      <c r="AMK6" s="605" t="s">
        <v>10274</v>
      </c>
      <c r="AML6" s="605" t="s">
        <v>2329</v>
      </c>
      <c r="AMM6" s="605" t="s">
        <v>11331</v>
      </c>
      <c r="AMN6" s="605" t="s">
        <v>7150</v>
      </c>
      <c r="AMO6" s="605" t="s">
        <v>11334</v>
      </c>
      <c r="AMP6" s="605" t="s">
        <v>11336</v>
      </c>
      <c r="AMQ6" s="605" t="s">
        <v>11337</v>
      </c>
      <c r="AMR6" s="605" t="s">
        <v>11339</v>
      </c>
      <c r="AMS6" s="605" t="s">
        <v>8272</v>
      </c>
      <c r="AMT6" s="605" t="s">
        <v>11341</v>
      </c>
      <c r="AMU6" s="605" t="s">
        <v>9496</v>
      </c>
      <c r="AMV6" s="605" t="s">
        <v>1695</v>
      </c>
      <c r="AMW6" s="605" t="s">
        <v>6874</v>
      </c>
      <c r="AMX6" s="605" t="s">
        <v>11342</v>
      </c>
      <c r="AMY6" s="605" t="s">
        <v>11347</v>
      </c>
      <c r="AMZ6" s="605" t="s">
        <v>10553</v>
      </c>
      <c r="ANA6" s="605" t="s">
        <v>3564</v>
      </c>
      <c r="ANB6" s="605" t="s">
        <v>8462</v>
      </c>
      <c r="ANC6" s="605" t="s">
        <v>11349</v>
      </c>
      <c r="AND6" s="605" t="s">
        <v>10519</v>
      </c>
      <c r="ANE6" s="605" t="s">
        <v>3891</v>
      </c>
      <c r="ANF6" s="605" t="s">
        <v>11353</v>
      </c>
      <c r="ANG6" s="605" t="s">
        <v>3564</v>
      </c>
      <c r="ANH6" s="605" t="s">
        <v>8462</v>
      </c>
      <c r="ANI6" s="605"/>
      <c r="ANJ6" s="605" t="s">
        <v>11350</v>
      </c>
      <c r="ANK6" s="605" t="s">
        <v>11352</v>
      </c>
      <c r="ANL6" s="605" t="s">
        <v>11350</v>
      </c>
      <c r="ANM6" s="605" t="s">
        <v>11352</v>
      </c>
      <c r="ANN6" s="605"/>
      <c r="ANO6" s="605"/>
      <c r="ANP6" s="605" t="s">
        <v>6424</v>
      </c>
      <c r="ANQ6" s="600"/>
    </row>
    <row r="7" spans="1:1057">
      <c r="A7" s="606" t="str">
        <f>IF('0.基礎情報'!$P$6="","",'0.基礎情報'!$P$6)</f>
        <v>北海道</v>
      </c>
      <c r="B7" s="606" t="str">
        <f>IF('0.基礎情報'!$AB$6="","",'0.基礎情報'!$AB$6)</f>
        <v>倶知安町</v>
      </c>
      <c r="C7" s="606" t="str">
        <f>IF('0.基礎情報'!$H$6="","",'0.基礎情報'!$H$6)</f>
        <v>01400</v>
      </c>
      <c r="D7" s="606" t="str">
        <f>IF('0.基礎情報'!$H$8="","",'0.基礎情報'!$H$8)</f>
        <v>社会教育課</v>
      </c>
      <c r="E7" s="606" t="str">
        <f>IF('0.基礎情報'!$H$9="","",'0.基礎情報'!$H$9)</f>
        <v>川埜　真裕</v>
      </c>
      <c r="F7" s="606" t="str">
        <f>IF('0.基礎情報'!$T$9="","",'0.基礎情報'!$T$9)</f>
        <v>課長</v>
      </c>
      <c r="G7" s="606" t="str">
        <f>IF('0.基礎情報'!$AF$9="","",'0.基礎情報'!$AF$9)</f>
        <v>芳田　国弘</v>
      </c>
      <c r="H7" s="606" t="str">
        <f>IF('0.基礎情報'!$H$10="","",'0.基礎情報'!$H$10)</f>
        <v>0136-22-2288</v>
      </c>
      <c r="I7" s="606" t="str">
        <f>IF('0.基礎情報'!$T$10="","",'0.基礎情報'!$T$10)</f>
        <v>taiikukan@town.kutchan.lg.jp</v>
      </c>
      <c r="J7" s="610">
        <f>IF('0.基礎情報'!$AS$6="","",'0.基礎情報'!$AS$6)</f>
        <v>2025</v>
      </c>
      <c r="K7" s="610">
        <f>IF(ISBLANK('0.基礎情報'!AS10),"",'0.基礎情報'!AS10)</f>
        <v>46169</v>
      </c>
      <c r="L7" s="610" t="str">
        <f>IF('0.基礎情報'!$H$12="","",'0.基礎情報'!$H$12)</f>
        <v>令和6年度補正新しい地方経済・生活環境創生交付金(デジタル実装型TYPE1)</v>
      </c>
      <c r="M7" s="606" t="str">
        <f>IF('0.基礎情報'!$H$13="","",'0.基礎情報'!$H$13)</f>
        <v>社会教育施設デジタル化によるサービス向上事業</v>
      </c>
      <c r="N7" s="606" t="str">
        <f>IF('0.基礎情報'!$AS$13="","",'0.基礎情報'!$AS$13)</f>
        <v>単独</v>
      </c>
      <c r="O7" s="606" t="str">
        <f>IF('0.基礎情報'!$H$14="","",'0.基礎情報'!$H$14)</f>
        <v>住民サービス</v>
      </c>
      <c r="P7" s="606" t="str">
        <f>IF('0.基礎情報'!$T$14="","",'0.基礎情報'!$T$14)</f>
        <v>公共施設等予約システム</v>
      </c>
      <c r="Q7" s="610" t="e">
        <f t="array" ref="Q7:BX7" ca="1">_xlfn.LET(_xlpm.cHead,MATCH("名称（団体・事業者名）",'0.基礎情報'!C1:C200,0),_xlpm.kHead,MATCH("団体・事業者概要",'0.基礎情報'!K1:K200,0),_xlpm.rHead,MATCH("事業における役割",'0.基礎情報'!R1:R200,0),_xlpm.cRange,INDEX('0.基礎情報'!C1:C200,_xlpm.cHead+1):INDEX('0.基礎情報'!C1:C200,_xlpm.cHead+20),_xlpm.kRange,INDEX('0.基礎情報'!K1:K200,_xlpm.kHead+1):INDEX('0.基礎情報'!K1:K200,_xlpm.kHead+20),_xlpm.rRange,INDEX('0.基礎情報'!R1:R200,_xlpm.rHead+1):INDEX('0.基礎情報'!R1:R200,_xlpm.rHead+20),_xlpm.combined,_xlfn.HSTACK(_xlpm.cRange,_xlpm.kRange,_xlpm.rRange),_xlpm.filtered,IF(_xlpm.combined="","",_xlpm.combined),TRANSPOSE(_xlfn.TOCOL(_xlpm.filtered,1)))</f>
        <v>#NAME?</v>
      </c>
      <c r="R7" s="610" t="e">
        <f ca="1"/>
        <v>#NAME?</v>
      </c>
      <c r="S7" s="610" t="e">
        <f ca="1"/>
        <v>#NAME?</v>
      </c>
      <c r="T7" s="610" t="e">
        <f ca="1"/>
        <v>#NAME?</v>
      </c>
      <c r="U7" s="610" t="e">
        <f ca="1"/>
        <v>#NAME?</v>
      </c>
      <c r="V7" s="610" t="e">
        <f ca="1"/>
        <v>#NAME?</v>
      </c>
      <c r="W7" s="610" t="e">
        <f ca="1"/>
        <v>#NAME?</v>
      </c>
      <c r="X7" s="610" t="e">
        <f ca="1"/>
        <v>#NAME?</v>
      </c>
      <c r="Y7" s="610" t="e">
        <f ca="1"/>
        <v>#NAME?</v>
      </c>
      <c r="Z7" s="610" t="e">
        <f ca="1"/>
        <v>#NAME?</v>
      </c>
      <c r="AA7" s="610" t="e">
        <f ca="1"/>
        <v>#NAME?</v>
      </c>
      <c r="AB7" s="610" t="e">
        <f ca="1"/>
        <v>#NAME?</v>
      </c>
      <c r="AC7" s="610" t="e">
        <f ca="1"/>
        <v>#NAME?</v>
      </c>
      <c r="AD7" s="610" t="e">
        <f ca="1"/>
        <v>#NAME?</v>
      </c>
      <c r="AE7" s="610" t="e">
        <f ca="1"/>
        <v>#NAME?</v>
      </c>
      <c r="AF7" s="610" t="e">
        <f ca="1"/>
        <v>#NAME?</v>
      </c>
      <c r="AG7" s="610" t="e">
        <f ca="1"/>
        <v>#NAME?</v>
      </c>
      <c r="AH7" s="610" t="e">
        <f ca="1"/>
        <v>#NAME?</v>
      </c>
      <c r="AI7" s="610" t="e">
        <f ca="1"/>
        <v>#NAME?</v>
      </c>
      <c r="AJ7" s="610" t="e">
        <f ca="1"/>
        <v>#NAME?</v>
      </c>
      <c r="AK7" s="610" t="e">
        <f ca="1"/>
        <v>#NAME?</v>
      </c>
      <c r="AL7" s="610" t="e">
        <f ca="1"/>
        <v>#NAME?</v>
      </c>
      <c r="AM7" s="610" t="e">
        <f ca="1"/>
        <v>#NAME?</v>
      </c>
      <c r="AN7" s="610" t="e">
        <f ca="1"/>
        <v>#NAME?</v>
      </c>
      <c r="AO7" s="610" t="e">
        <f ca="1"/>
        <v>#NAME?</v>
      </c>
      <c r="AP7" s="610" t="e">
        <f ca="1"/>
        <v>#NAME?</v>
      </c>
      <c r="AQ7" s="610" t="e">
        <f ca="1"/>
        <v>#NAME?</v>
      </c>
      <c r="AR7" s="610" t="e">
        <f ca="1"/>
        <v>#NAME?</v>
      </c>
      <c r="AS7" s="610" t="e">
        <f ca="1"/>
        <v>#NAME?</v>
      </c>
      <c r="AT7" s="610" t="e">
        <f ca="1"/>
        <v>#NAME?</v>
      </c>
      <c r="AU7" s="610" t="e">
        <f ca="1"/>
        <v>#NAME?</v>
      </c>
      <c r="AV7" s="610" t="e">
        <f ca="1"/>
        <v>#NAME?</v>
      </c>
      <c r="AW7" s="610" t="e">
        <f ca="1"/>
        <v>#NAME?</v>
      </c>
      <c r="AX7" s="610" t="e">
        <f ca="1"/>
        <v>#NAME?</v>
      </c>
      <c r="AY7" s="610" t="e">
        <f ca="1"/>
        <v>#NAME?</v>
      </c>
      <c r="AZ7" s="610" t="e">
        <f ca="1"/>
        <v>#NAME?</v>
      </c>
      <c r="BA7" s="610" t="e">
        <f ca="1"/>
        <v>#NAME?</v>
      </c>
      <c r="BB7" s="610" t="e">
        <f ca="1"/>
        <v>#NAME?</v>
      </c>
      <c r="BC7" s="610" t="e">
        <f ca="1"/>
        <v>#NAME?</v>
      </c>
      <c r="BD7" s="610" t="e">
        <f ca="1"/>
        <v>#NAME?</v>
      </c>
      <c r="BE7" s="610" t="e">
        <f ca="1"/>
        <v>#NAME?</v>
      </c>
      <c r="BF7" s="610" t="e">
        <f ca="1"/>
        <v>#NAME?</v>
      </c>
      <c r="BG7" s="610" t="e">
        <f ca="1"/>
        <v>#NAME?</v>
      </c>
      <c r="BH7" s="610" t="e">
        <f ca="1"/>
        <v>#NAME?</v>
      </c>
      <c r="BI7" s="610" t="e">
        <f ca="1"/>
        <v>#NAME?</v>
      </c>
      <c r="BJ7" s="610" t="e">
        <f ca="1"/>
        <v>#NAME?</v>
      </c>
      <c r="BK7" s="610" t="e">
        <f ca="1"/>
        <v>#NAME?</v>
      </c>
      <c r="BL7" s="610" t="e">
        <f ca="1"/>
        <v>#NAME?</v>
      </c>
      <c r="BM7" s="610" t="e">
        <f ca="1"/>
        <v>#NAME?</v>
      </c>
      <c r="BN7" s="610" t="e">
        <f ca="1"/>
        <v>#NAME?</v>
      </c>
      <c r="BO7" s="610" t="e">
        <f ca="1"/>
        <v>#NAME?</v>
      </c>
      <c r="BP7" s="610" t="e">
        <f ca="1"/>
        <v>#NAME?</v>
      </c>
      <c r="BQ7" s="610" t="e">
        <f ca="1"/>
        <v>#NAME?</v>
      </c>
      <c r="BR7" s="610" t="e">
        <f ca="1"/>
        <v>#NAME?</v>
      </c>
      <c r="BS7" s="610" t="e">
        <f ca="1"/>
        <v>#NAME?</v>
      </c>
      <c r="BT7" s="610" t="e">
        <f ca="1"/>
        <v>#NAME?</v>
      </c>
      <c r="BU7" s="610" t="e">
        <f ca="1"/>
        <v>#NAME?</v>
      </c>
      <c r="BV7" s="610" t="e">
        <f ca="1"/>
        <v>#NAME?</v>
      </c>
      <c r="BW7" s="610" t="e">
        <f ca="1"/>
        <v>#NAME?</v>
      </c>
      <c r="BX7" s="610" t="e">
        <f ca="1"/>
        <v>#NAME?</v>
      </c>
      <c r="BY7" s="616" t="e">
        <f t="array" ref="BY7:EF7" ca="1">_xlfn.LET(_xlpm.abHead,MATCH("名称（団体・事業者名）",'0.基礎情報'!AB1:AB200,0),_xlpm.ajHead,MATCH("団体・事業者概要",'0.基礎情報'!AJ1:AJ200,0),_xlpm.aqHead,MATCH("事業における役割",'0.基礎情報'!AQ1:AQ200,0),_xlpm.abRange,INDEX('0.基礎情報'!AB1:AB200,_xlpm.abHead+1):INDEX('0.基礎情報'!AB1:AB200,_xlpm.abHead+20),_xlpm.ajRange,INDEX('0.基礎情報'!AJ1:AJ200,_xlpm.ajHead+1):INDEX('0.基礎情報'!AJ1:AJ200,_xlpm.ajHead+20),_xlpm.aqRange,INDEX('0.基礎情報'!AQ1:AQ200,_xlpm.aqHead+1):INDEX('0.基礎情報'!AQ1:AQ200,_xlpm.aqHead+20),_xlpm.combined,_xlfn.HSTACK(_xlpm.abRange,_xlpm.ajRange,_xlpm.aqRange),_xlpm.filtered,IF(_xlpm.combined="","",_xlpm.combined),TRANSPOSE(_xlfn.TOCOL(_xlpm.filtered,1)))</f>
        <v>#NAME?</v>
      </c>
      <c r="BZ7" s="616" t="e">
        <f ca="1"/>
        <v>#NAME?</v>
      </c>
      <c r="CA7" s="616" t="e">
        <f ca="1"/>
        <v>#NAME?</v>
      </c>
      <c r="CB7" s="616" t="e">
        <f ca="1"/>
        <v>#NAME?</v>
      </c>
      <c r="CC7" s="616" t="e">
        <f ca="1"/>
        <v>#NAME?</v>
      </c>
      <c r="CD7" s="616" t="e">
        <f ca="1"/>
        <v>#NAME?</v>
      </c>
      <c r="CE7" s="616" t="e">
        <f ca="1"/>
        <v>#NAME?</v>
      </c>
      <c r="CF7" s="616" t="e">
        <f ca="1"/>
        <v>#NAME?</v>
      </c>
      <c r="CG7" s="616" t="e">
        <f ca="1"/>
        <v>#NAME?</v>
      </c>
      <c r="CH7" s="616" t="e">
        <f ca="1"/>
        <v>#NAME?</v>
      </c>
      <c r="CI7" s="616" t="e">
        <f ca="1"/>
        <v>#NAME?</v>
      </c>
      <c r="CJ7" s="616" t="e">
        <f ca="1"/>
        <v>#NAME?</v>
      </c>
      <c r="CK7" s="616" t="e">
        <f ca="1"/>
        <v>#NAME?</v>
      </c>
      <c r="CL7" s="616" t="e">
        <f ca="1"/>
        <v>#NAME?</v>
      </c>
      <c r="CM7" s="616" t="e">
        <f ca="1"/>
        <v>#NAME?</v>
      </c>
      <c r="CN7" s="616" t="e">
        <f ca="1"/>
        <v>#NAME?</v>
      </c>
      <c r="CO7" s="616" t="e">
        <f ca="1"/>
        <v>#NAME?</v>
      </c>
      <c r="CP7" s="616" t="e">
        <f ca="1"/>
        <v>#NAME?</v>
      </c>
      <c r="CQ7" s="616" t="e">
        <f ca="1"/>
        <v>#NAME?</v>
      </c>
      <c r="CR7" s="616" t="e">
        <f ca="1"/>
        <v>#NAME?</v>
      </c>
      <c r="CS7" s="616" t="e">
        <f ca="1"/>
        <v>#NAME?</v>
      </c>
      <c r="CT7" s="616" t="e">
        <f ca="1"/>
        <v>#NAME?</v>
      </c>
      <c r="CU7" s="616" t="e">
        <f ca="1"/>
        <v>#NAME?</v>
      </c>
      <c r="CV7" s="616" t="e">
        <f ca="1"/>
        <v>#NAME?</v>
      </c>
      <c r="CW7" s="616" t="e">
        <f ca="1"/>
        <v>#NAME?</v>
      </c>
      <c r="CX7" s="616" t="e">
        <f ca="1"/>
        <v>#NAME?</v>
      </c>
      <c r="CY7" s="616" t="e">
        <f ca="1"/>
        <v>#NAME?</v>
      </c>
      <c r="CZ7" s="616" t="e">
        <f ca="1"/>
        <v>#NAME?</v>
      </c>
      <c r="DA7" s="616" t="e">
        <f ca="1"/>
        <v>#NAME?</v>
      </c>
      <c r="DB7" s="616" t="e">
        <f ca="1"/>
        <v>#NAME?</v>
      </c>
      <c r="DC7" s="616" t="e">
        <f ca="1"/>
        <v>#NAME?</v>
      </c>
      <c r="DD7" s="616" t="e">
        <f ca="1"/>
        <v>#NAME?</v>
      </c>
      <c r="DE7" s="616" t="e">
        <f ca="1"/>
        <v>#NAME?</v>
      </c>
      <c r="DF7" s="616" t="e">
        <f ca="1"/>
        <v>#NAME?</v>
      </c>
      <c r="DG7" s="616" t="e">
        <f ca="1"/>
        <v>#NAME?</v>
      </c>
      <c r="DH7" s="616" t="e">
        <f ca="1"/>
        <v>#NAME?</v>
      </c>
      <c r="DI7" s="616" t="e">
        <f ca="1"/>
        <v>#NAME?</v>
      </c>
      <c r="DJ7" s="616" t="e">
        <f ca="1"/>
        <v>#NAME?</v>
      </c>
      <c r="DK7" s="616" t="e">
        <f ca="1"/>
        <v>#NAME?</v>
      </c>
      <c r="DL7" s="616" t="e">
        <f ca="1"/>
        <v>#NAME?</v>
      </c>
      <c r="DM7" s="616" t="e">
        <f ca="1"/>
        <v>#NAME?</v>
      </c>
      <c r="DN7" s="616" t="e">
        <f ca="1"/>
        <v>#NAME?</v>
      </c>
      <c r="DO7" s="616" t="e">
        <f ca="1"/>
        <v>#NAME?</v>
      </c>
      <c r="DP7" s="616" t="e">
        <f ca="1"/>
        <v>#NAME?</v>
      </c>
      <c r="DQ7" s="616" t="e">
        <f ca="1"/>
        <v>#NAME?</v>
      </c>
      <c r="DR7" s="616" t="e">
        <f ca="1"/>
        <v>#NAME?</v>
      </c>
      <c r="DS7" s="616" t="e">
        <f ca="1"/>
        <v>#NAME?</v>
      </c>
      <c r="DT7" s="616" t="e">
        <f ca="1"/>
        <v>#NAME?</v>
      </c>
      <c r="DU7" s="616" t="e">
        <f ca="1"/>
        <v>#NAME?</v>
      </c>
      <c r="DV7" s="616" t="e">
        <f ca="1"/>
        <v>#NAME?</v>
      </c>
      <c r="DW7" s="616" t="e">
        <f ca="1"/>
        <v>#NAME?</v>
      </c>
      <c r="DX7" s="616" t="e">
        <f ca="1"/>
        <v>#NAME?</v>
      </c>
      <c r="DY7" s="616" t="e">
        <f ca="1"/>
        <v>#NAME?</v>
      </c>
      <c r="DZ7" s="616" t="e">
        <f ca="1"/>
        <v>#NAME?</v>
      </c>
      <c r="EA7" s="616" t="e">
        <f ca="1"/>
        <v>#NAME?</v>
      </c>
      <c r="EB7" s="616" t="e">
        <f ca="1"/>
        <v>#NAME?</v>
      </c>
      <c r="EC7" s="616" t="e">
        <f ca="1"/>
        <v>#NAME?</v>
      </c>
      <c r="ED7" s="616" t="e">
        <f ca="1"/>
        <v>#NAME?</v>
      </c>
      <c r="EE7" s="616" t="e">
        <f ca="1"/>
        <v>#NAME?</v>
      </c>
      <c r="EF7" s="616" t="e">
        <f ca="1"/>
        <v>#NAME?</v>
      </c>
      <c r="EG7" s="610" t="e">
        <f t="array" ref="EG7:FT7" ca="1">_xlfn.LET(_xlpm.cHead,MATCH("経費項目",'0.基礎情報'!C1:C200,0),_xlpm.rHead,MATCH("金額（単位：千円）",'0.基礎情報'!R1:R200,0),_xlpm.cRange,INDEX('0.基礎情報'!C1:C200,_xlpm.cHead+1):INDEX('0.基礎情報'!C1:C200,_xlpm.cHead+20),_xlpm.rRange,INDEX('0.基礎情報'!R1:R200,_xlpm.rHead+1):INDEX('0.基礎情報'!R1:R200,_xlpm.rHead+20),_xlpm.combined,_xlfn.HSTACK(_xlpm.cRange,_xlpm.rRange),_xlpm.filtered,IF(_xlpm.combined="","",_xlpm.combined),TRANSPOSE(_xlfn.TOCOL(_xlpm.filtered,1)))</f>
        <v>#NAME?</v>
      </c>
      <c r="EH7" s="610" t="e">
        <f ca="1"/>
        <v>#NAME?</v>
      </c>
      <c r="EI7" s="610" t="e">
        <f ca="1"/>
        <v>#NAME?</v>
      </c>
      <c r="EJ7" s="610" t="e">
        <f ca="1"/>
        <v>#NAME?</v>
      </c>
      <c r="EK7" s="610" t="e">
        <f ca="1"/>
        <v>#NAME?</v>
      </c>
      <c r="EL7" s="610" t="e">
        <f ca="1"/>
        <v>#NAME?</v>
      </c>
      <c r="EM7" s="610" t="e">
        <f ca="1"/>
        <v>#NAME?</v>
      </c>
      <c r="EN7" s="610" t="e">
        <f ca="1"/>
        <v>#NAME?</v>
      </c>
      <c r="EO7" s="610" t="e">
        <f ca="1"/>
        <v>#NAME?</v>
      </c>
      <c r="EP7" s="610" t="e">
        <f ca="1"/>
        <v>#NAME?</v>
      </c>
      <c r="EQ7" s="610" t="e">
        <f ca="1"/>
        <v>#NAME?</v>
      </c>
      <c r="ER7" s="610" t="e">
        <f ca="1"/>
        <v>#NAME?</v>
      </c>
      <c r="ES7" s="610" t="e">
        <f ca="1"/>
        <v>#NAME?</v>
      </c>
      <c r="ET7" s="610" t="e">
        <f ca="1"/>
        <v>#NAME?</v>
      </c>
      <c r="EU7" s="610" t="e">
        <f ca="1"/>
        <v>#NAME?</v>
      </c>
      <c r="EV7" s="610" t="e">
        <f ca="1"/>
        <v>#NAME?</v>
      </c>
      <c r="EW7" s="610" t="e">
        <f ca="1"/>
        <v>#NAME?</v>
      </c>
      <c r="EX7" s="610" t="e">
        <f ca="1"/>
        <v>#NAME?</v>
      </c>
      <c r="EY7" s="610" t="e">
        <f ca="1"/>
        <v>#NAME?</v>
      </c>
      <c r="EZ7" s="610" t="e">
        <f ca="1"/>
        <v>#NAME?</v>
      </c>
      <c r="FA7" s="610" t="e">
        <f ca="1"/>
        <v>#NAME?</v>
      </c>
      <c r="FB7" s="610" t="e">
        <f ca="1"/>
        <v>#NAME?</v>
      </c>
      <c r="FC7" s="610" t="e">
        <f ca="1"/>
        <v>#NAME?</v>
      </c>
      <c r="FD7" s="610" t="e">
        <f ca="1"/>
        <v>#NAME?</v>
      </c>
      <c r="FE7" s="610" t="e">
        <f ca="1"/>
        <v>#NAME?</v>
      </c>
      <c r="FF7" s="610" t="e">
        <f ca="1"/>
        <v>#NAME?</v>
      </c>
      <c r="FG7" s="610" t="e">
        <f ca="1"/>
        <v>#NAME?</v>
      </c>
      <c r="FH7" s="610" t="e">
        <f ca="1"/>
        <v>#NAME?</v>
      </c>
      <c r="FI7" s="610" t="e">
        <f ca="1"/>
        <v>#NAME?</v>
      </c>
      <c r="FJ7" s="610" t="e">
        <f ca="1"/>
        <v>#NAME?</v>
      </c>
      <c r="FK7" s="619" t="e">
        <f ca="1"/>
        <v>#NAME?</v>
      </c>
      <c r="FL7" s="619" t="e">
        <f ca="1"/>
        <v>#NAME?</v>
      </c>
      <c r="FM7" s="619" t="e">
        <f ca="1"/>
        <v>#NAME?</v>
      </c>
      <c r="FN7" s="619" t="e">
        <f ca="1"/>
        <v>#NAME?</v>
      </c>
      <c r="FO7" s="619" t="e">
        <f ca="1"/>
        <v>#NAME?</v>
      </c>
      <c r="FP7" s="619" t="e">
        <f ca="1"/>
        <v>#NAME?</v>
      </c>
      <c r="FQ7" s="619" t="e">
        <f ca="1"/>
        <v>#NAME?</v>
      </c>
      <c r="FR7" s="619" t="e">
        <f ca="1"/>
        <v>#NAME?</v>
      </c>
      <c r="FS7" s="619" t="e">
        <f ca="1"/>
        <v>#NAME?</v>
      </c>
      <c r="FT7" s="620" t="e">
        <f ca="1"/>
        <v>#NAME?</v>
      </c>
      <c r="FU7" s="610" t="e">
        <f ca="1">SUMIF(EG7:FT7,"&lt;&gt;")</f>
        <v>#NAME?</v>
      </c>
      <c r="FV7" s="610" t="e">
        <f t="array" ref="FV7:HI7" ca="1">_xlfn.LET(_xlpm.headRow,MATCH("収入項目",'0.基礎情報'!C1:C200,0),_xlpm.cData,INDEX('0.基礎情報'!C:C,_xlfn.SEQUENCE(20,1,_xlpm.headRow+1)),_xlpm.rData,INDEX('0.基礎情報'!R:R,_xlfn.SEQUENCE(20,1,_xlpm.headRow+1)),_xlpm.combined,_xlfn.HSTACK(_xlpm.cData,_xlpm.rData),_xlpm.filtered,IF((_xlpm.combined="")+(_xlpm.combined=0),"",_xlpm.combined),TRANSPOSE(_xlfn.TOCOL(_xlpm.filtered,1)))</f>
        <v>#NAME?</v>
      </c>
      <c r="FW7" s="610" t="e">
        <f ca="1"/>
        <v>#NAME?</v>
      </c>
      <c r="FX7" s="610" t="e">
        <f ca="1"/>
        <v>#NAME?</v>
      </c>
      <c r="FY7" s="610" t="e">
        <f ca="1"/>
        <v>#NAME?</v>
      </c>
      <c r="FZ7" s="610" t="e">
        <f ca="1"/>
        <v>#NAME?</v>
      </c>
      <c r="GA7" s="610" t="e">
        <f ca="1"/>
        <v>#NAME?</v>
      </c>
      <c r="GB7" s="610" t="e">
        <f ca="1"/>
        <v>#NAME?</v>
      </c>
      <c r="GC7" s="610" t="e">
        <f ca="1"/>
        <v>#NAME?</v>
      </c>
      <c r="GD7" s="610" t="e">
        <f ca="1"/>
        <v>#NAME?</v>
      </c>
      <c r="GE7" s="610" t="e">
        <f ca="1"/>
        <v>#NAME?</v>
      </c>
      <c r="GF7" s="610" t="e">
        <f ca="1"/>
        <v>#NAME?</v>
      </c>
      <c r="GG7" s="610" t="e">
        <f ca="1"/>
        <v>#NAME?</v>
      </c>
      <c r="GH7" s="610" t="e">
        <f ca="1"/>
        <v>#NAME?</v>
      </c>
      <c r="GI7" s="610" t="e">
        <f ca="1"/>
        <v>#NAME?</v>
      </c>
      <c r="GJ7" s="610" t="e">
        <f ca="1"/>
        <v>#NAME?</v>
      </c>
      <c r="GK7" s="610" t="e">
        <f ca="1"/>
        <v>#NAME?</v>
      </c>
      <c r="GL7" s="610" t="e">
        <f ca="1"/>
        <v>#NAME?</v>
      </c>
      <c r="GM7" s="610" t="e">
        <f ca="1"/>
        <v>#NAME?</v>
      </c>
      <c r="GN7" s="610" t="e">
        <f ca="1"/>
        <v>#NAME?</v>
      </c>
      <c r="GO7" s="610" t="e">
        <f ca="1"/>
        <v>#NAME?</v>
      </c>
      <c r="GP7" s="610" t="e">
        <f ca="1"/>
        <v>#NAME?</v>
      </c>
      <c r="GQ7" s="610" t="e">
        <f ca="1"/>
        <v>#NAME?</v>
      </c>
      <c r="GR7" s="610" t="e">
        <f ca="1"/>
        <v>#NAME?</v>
      </c>
      <c r="GS7" s="610" t="e">
        <f ca="1"/>
        <v>#NAME?</v>
      </c>
      <c r="GT7" s="610" t="e">
        <f ca="1"/>
        <v>#NAME?</v>
      </c>
      <c r="GU7" s="610" t="e">
        <f ca="1"/>
        <v>#NAME?</v>
      </c>
      <c r="GV7" s="610" t="e">
        <f ca="1"/>
        <v>#NAME?</v>
      </c>
      <c r="GW7" s="610" t="e">
        <f ca="1"/>
        <v>#NAME?</v>
      </c>
      <c r="GX7" s="610" t="e">
        <f ca="1"/>
        <v>#NAME?</v>
      </c>
      <c r="GY7" s="610" t="e">
        <f ca="1"/>
        <v>#NAME?</v>
      </c>
      <c r="GZ7" s="619" t="e">
        <f ca="1"/>
        <v>#NAME?</v>
      </c>
      <c r="HA7" s="619" t="e">
        <f ca="1"/>
        <v>#NAME?</v>
      </c>
      <c r="HB7" s="619" t="e">
        <f ca="1"/>
        <v>#NAME?</v>
      </c>
      <c r="HC7" s="619" t="e">
        <f ca="1"/>
        <v>#NAME?</v>
      </c>
      <c r="HD7" s="619" t="e">
        <f ca="1"/>
        <v>#NAME?</v>
      </c>
      <c r="HE7" s="619" t="e">
        <f ca="1"/>
        <v>#NAME?</v>
      </c>
      <c r="HF7" s="619" t="e">
        <f ca="1"/>
        <v>#NAME?</v>
      </c>
      <c r="HG7" s="619" t="e">
        <f ca="1"/>
        <v>#NAME?</v>
      </c>
      <c r="HH7" s="619" t="e">
        <f ca="1"/>
        <v>#NAME?</v>
      </c>
      <c r="HI7" s="619" t="e">
        <f ca="1"/>
        <v>#NAME?</v>
      </c>
      <c r="HJ7" s="610" t="e">
        <f t="array" ref="HJ7" ca="1">SUM(IF((ISNUMBER(FV7:HI7))*(FV7:HI7&gt;0),FV7:HI7))</f>
        <v>#NAME?</v>
      </c>
      <c r="HK7" s="610" t="e">
        <f ca="1">HJ7-FU7</f>
        <v>#NAME?</v>
      </c>
      <c r="HL7" s="610" t="e">
        <f t="array" ref="HL7:IY7" ca="1">_xlfn.LET(_xlpm.headRow,MATCH("経費項目",'0.基礎情報'!AB1:AB200,0),_xlpm.abData,INDEX('0.基礎情報'!AB:AB,_xlfn.SEQUENCE(20,1,_xlpm.headRow+1)),_xlpm.aqData,INDEX('0.基礎情報'!AQ:AQ,_xlfn.SEQUENCE(20,1,_xlpm.headRow+1)),_xlpm.combined,_xlfn.HSTACK(_xlpm.abData,_xlpm.aqData),_xlpm.filtered,IF((_xlpm.combined="")+(_xlpm.combined=0),"",_xlpm.combined),TRANSPOSE(_xlfn.TOCOL(_xlpm.filtered,1)))</f>
        <v>#NAME?</v>
      </c>
      <c r="HM7" s="610" t="e">
        <f ca="1"/>
        <v>#NAME?</v>
      </c>
      <c r="HN7" s="610" t="e">
        <f ca="1"/>
        <v>#NAME?</v>
      </c>
      <c r="HO7" s="610" t="e">
        <f ca="1"/>
        <v>#NAME?</v>
      </c>
      <c r="HP7" s="610" t="e">
        <f ca="1"/>
        <v>#NAME?</v>
      </c>
      <c r="HQ7" s="610" t="e">
        <f ca="1"/>
        <v>#NAME?</v>
      </c>
      <c r="HR7" s="610" t="e">
        <f ca="1"/>
        <v>#NAME?</v>
      </c>
      <c r="HS7" s="610" t="e">
        <f ca="1"/>
        <v>#NAME?</v>
      </c>
      <c r="HT7" s="610" t="e">
        <f ca="1"/>
        <v>#NAME?</v>
      </c>
      <c r="HU7" s="610" t="e">
        <f ca="1"/>
        <v>#NAME?</v>
      </c>
      <c r="HV7" s="610" t="e">
        <f ca="1"/>
        <v>#NAME?</v>
      </c>
      <c r="HW7" s="610" t="e">
        <f ca="1"/>
        <v>#NAME?</v>
      </c>
      <c r="HX7" s="610" t="e">
        <f ca="1"/>
        <v>#NAME?</v>
      </c>
      <c r="HY7" s="610" t="e">
        <f ca="1"/>
        <v>#NAME?</v>
      </c>
      <c r="HZ7" s="610" t="e">
        <f ca="1"/>
        <v>#NAME?</v>
      </c>
      <c r="IA7" s="610" t="e">
        <f ca="1"/>
        <v>#NAME?</v>
      </c>
      <c r="IB7" s="610" t="e">
        <f ca="1"/>
        <v>#NAME?</v>
      </c>
      <c r="IC7" s="610" t="e">
        <f ca="1"/>
        <v>#NAME?</v>
      </c>
      <c r="ID7" s="610" t="e">
        <f ca="1"/>
        <v>#NAME?</v>
      </c>
      <c r="IE7" s="610" t="e">
        <f ca="1"/>
        <v>#NAME?</v>
      </c>
      <c r="IF7" s="610" t="e">
        <f ca="1"/>
        <v>#NAME?</v>
      </c>
      <c r="IG7" s="610" t="e">
        <f ca="1"/>
        <v>#NAME?</v>
      </c>
      <c r="IH7" s="610" t="e">
        <f ca="1"/>
        <v>#NAME?</v>
      </c>
      <c r="II7" s="610" t="e">
        <f ca="1"/>
        <v>#NAME?</v>
      </c>
      <c r="IJ7" s="610" t="e">
        <f ca="1"/>
        <v>#NAME?</v>
      </c>
      <c r="IK7" s="610" t="e">
        <f ca="1"/>
        <v>#NAME?</v>
      </c>
      <c r="IL7" s="610" t="e">
        <f ca="1"/>
        <v>#NAME?</v>
      </c>
      <c r="IM7" s="610" t="e">
        <f ca="1"/>
        <v>#NAME?</v>
      </c>
      <c r="IN7" s="610" t="e">
        <f ca="1"/>
        <v>#NAME?</v>
      </c>
      <c r="IO7" s="610" t="e">
        <f ca="1"/>
        <v>#NAME?</v>
      </c>
      <c r="IP7" s="610" t="e">
        <f ca="1"/>
        <v>#NAME?</v>
      </c>
      <c r="IQ7" s="610" t="e">
        <f ca="1"/>
        <v>#NAME?</v>
      </c>
      <c r="IR7" s="610" t="e">
        <f ca="1"/>
        <v>#NAME?</v>
      </c>
      <c r="IS7" s="610" t="e">
        <f ca="1"/>
        <v>#NAME?</v>
      </c>
      <c r="IT7" s="610" t="e">
        <f ca="1"/>
        <v>#NAME?</v>
      </c>
      <c r="IU7" s="610" t="e">
        <f ca="1"/>
        <v>#NAME?</v>
      </c>
      <c r="IV7" s="610" t="e">
        <f ca="1"/>
        <v>#NAME?</v>
      </c>
      <c r="IW7" s="610" t="e">
        <f ca="1"/>
        <v>#NAME?</v>
      </c>
      <c r="IX7" s="610" t="e">
        <f ca="1"/>
        <v>#NAME?</v>
      </c>
      <c r="IY7" s="610" t="e">
        <f ca="1"/>
        <v>#NAME?</v>
      </c>
      <c r="IZ7" s="610" t="e">
        <f t="array" ref="IZ7" ca="1">SUM(IF((ISNUMBER(HL7:IY7))*(HL7:IY7&gt;0),HL7:IY7))</f>
        <v>#NAME?</v>
      </c>
      <c r="JA7" s="610" t="e">
        <f t="array" ref="JA7:KN7" ca="1">_xlfn.LET(_xlpm.headRow,MATCH("収入項目",'0.基礎情報'!AB1:AB200,0),_xlpm.abData,INDEX('0.基礎情報'!AB:AB,_xlfn.SEQUENCE(20,1,_xlpm.headRow+1)),_xlpm.aqData,INDEX('0.基礎情報'!AQ:AQ,_xlfn.SEQUENCE(20,1,_xlpm.headRow+1)),_xlpm.combined,_xlfn.HSTACK(_xlpm.abData,_xlpm.aqData),_xlpm.filtered,IF((_xlpm.combined="")+(_xlpm.combined=0),"",_xlpm.combined),TRANSPOSE(_xlfn.TOCOL(_xlpm.filtered,1)))</f>
        <v>#NAME?</v>
      </c>
      <c r="JB7" s="610" t="e">
        <f ca="1"/>
        <v>#NAME?</v>
      </c>
      <c r="JC7" s="610" t="e">
        <f ca="1"/>
        <v>#NAME?</v>
      </c>
      <c r="JD7" s="610" t="e">
        <f ca="1"/>
        <v>#NAME?</v>
      </c>
      <c r="JE7" s="610" t="e">
        <f ca="1"/>
        <v>#NAME?</v>
      </c>
      <c r="JF7" s="610" t="e">
        <f ca="1"/>
        <v>#NAME?</v>
      </c>
      <c r="JG7" s="610" t="e">
        <f ca="1"/>
        <v>#NAME?</v>
      </c>
      <c r="JH7" s="610" t="e">
        <f ca="1"/>
        <v>#NAME?</v>
      </c>
      <c r="JI7" s="610" t="e">
        <f ca="1"/>
        <v>#NAME?</v>
      </c>
      <c r="JJ7" s="610" t="e">
        <f ca="1"/>
        <v>#NAME?</v>
      </c>
      <c r="JK7" s="610" t="e">
        <f ca="1"/>
        <v>#NAME?</v>
      </c>
      <c r="JL7" s="610" t="e">
        <f ca="1"/>
        <v>#NAME?</v>
      </c>
      <c r="JM7" s="610" t="e">
        <f ca="1"/>
        <v>#NAME?</v>
      </c>
      <c r="JN7" s="610" t="e">
        <f ca="1"/>
        <v>#NAME?</v>
      </c>
      <c r="JO7" s="610" t="e">
        <f ca="1"/>
        <v>#NAME?</v>
      </c>
      <c r="JP7" s="610" t="e">
        <f ca="1"/>
        <v>#NAME?</v>
      </c>
      <c r="JQ7" s="610" t="e">
        <f ca="1"/>
        <v>#NAME?</v>
      </c>
      <c r="JR7" s="610" t="e">
        <f ca="1"/>
        <v>#NAME?</v>
      </c>
      <c r="JS7" s="610" t="e">
        <f ca="1"/>
        <v>#NAME?</v>
      </c>
      <c r="JT7" s="610" t="e">
        <f ca="1"/>
        <v>#NAME?</v>
      </c>
      <c r="JU7" s="610" t="e">
        <f ca="1"/>
        <v>#NAME?</v>
      </c>
      <c r="JV7" s="610" t="e">
        <f ca="1"/>
        <v>#NAME?</v>
      </c>
      <c r="JW7" s="610" t="e">
        <f ca="1"/>
        <v>#NAME?</v>
      </c>
      <c r="JX7" s="610" t="e">
        <f ca="1"/>
        <v>#NAME?</v>
      </c>
      <c r="JY7" s="610" t="e">
        <f ca="1"/>
        <v>#NAME?</v>
      </c>
      <c r="JZ7" s="610" t="e">
        <f ca="1"/>
        <v>#NAME?</v>
      </c>
      <c r="KA7" s="610" t="e">
        <f ca="1"/>
        <v>#NAME?</v>
      </c>
      <c r="KB7" s="610" t="e">
        <f ca="1"/>
        <v>#NAME?</v>
      </c>
      <c r="KC7" s="610" t="e">
        <f ca="1"/>
        <v>#NAME?</v>
      </c>
      <c r="KD7" s="610" t="e">
        <f ca="1"/>
        <v>#NAME?</v>
      </c>
      <c r="KE7" s="610" t="e">
        <f ca="1"/>
        <v>#NAME?</v>
      </c>
      <c r="KF7" s="610" t="e">
        <f ca="1"/>
        <v>#NAME?</v>
      </c>
      <c r="KG7" s="610" t="e">
        <f ca="1"/>
        <v>#NAME?</v>
      </c>
      <c r="KH7" s="610" t="e">
        <f ca="1"/>
        <v>#NAME?</v>
      </c>
      <c r="KI7" s="610" t="e">
        <f ca="1"/>
        <v>#NAME?</v>
      </c>
      <c r="KJ7" s="610" t="e">
        <f ca="1"/>
        <v>#NAME?</v>
      </c>
      <c r="KK7" s="610" t="e">
        <f ca="1"/>
        <v>#NAME?</v>
      </c>
      <c r="KL7" s="610" t="e">
        <f ca="1"/>
        <v>#NAME?</v>
      </c>
      <c r="KM7" s="610" t="e">
        <f ca="1"/>
        <v>#NAME?</v>
      </c>
      <c r="KN7" s="610" t="e">
        <f ca="1"/>
        <v>#NAME?</v>
      </c>
      <c r="KO7" s="610" t="e">
        <f t="array" ref="KO7" ca="1">SUM(IF((ISNUMBER(JA7:KN7))*(JA7:KN7&gt;0),JA7:KN7))</f>
        <v>#NAME?</v>
      </c>
      <c r="KP7" s="610" t="e">
        <f ca="1">KO7-IZ7</f>
        <v>#NAME?</v>
      </c>
      <c r="KQ7" s="610" t="str">
        <f t="array" ref="KQ7">IF(INDEX('0.基礎情報'!$C:$C,KQ$1+ROW()-ROW(KQ$7))="","",INDEX('0.基礎情報'!$C:$C,KQ$1+ROW()-ROW(KQ$7)))</f>
        <v>システム経由の予約件数割合</v>
      </c>
      <c r="KR7" s="610" t="str">
        <f t="array" ref="KR7">IF(INDEX('0.基礎情報'!$X:$X,KR$1+ROW()-ROW(KR$7))="","",INDEX('0.基礎情報'!$X:$X,KR$1+ROW()-ROW(KR$7)))</f>
        <v>アウトプット</v>
      </c>
      <c r="KS7" s="610" t="str">
        <f t="array" ref="KS7">IF(INDEX('0.基礎情報'!$AB:$AB,KS$1+ROW()-ROW(KS$7))="","",INDEX('0.基礎情報'!$AB:$AB,KS$1+ROW()-ROW(KS$7)))</f>
        <v>％</v>
      </c>
      <c r="KT7" s="610" t="str">
        <f t="array" ref="KT7">IF(INDEX('0.基礎情報'!$AF:$AF,KT$1+ROW()-ROW(KT$7))="","",INDEX('0.基礎情報'!$AF:$AF,KT$1+ROW()-ROW(KT$7)))</f>
        <v>増加KPI</v>
      </c>
      <c r="KU7" s="610" t="str">
        <f t="array" ref="KU7">IF(INDEX('0.基礎情報'!$AJ:$AJ,KU$1+ROW()-ROW(KU$7))="","",INDEX('0.基礎情報'!$AJ:$AJ,KU$1+ROW()-ROW(KU$7)))</f>
        <v>なし</v>
      </c>
      <c r="KV7" s="610" t="str">
        <f t="array" ref="KV7">IF(INDEX('0.基礎情報'!$AQ:$AQ,KV$1+ROW()-ROW(KV$7))="","",INDEX('0.基礎情報'!$AQ:$AQ,KV$1+ROW()-ROW(KV$7)))</f>
        <v>なし</v>
      </c>
      <c r="KW7" s="610">
        <f t="array" ref="KW7">IF(INDEX('0.基礎情報'!$AJ:$AJ,KW$1+ROW()-ROW(KW$7))="","",INDEX('0.基礎情報'!$AJ:$AJ,KW$1+ROW()-ROW(KW$7)))</f>
        <v>5</v>
      </c>
      <c r="KX7" s="610">
        <f t="array" ref="KX7">IF(INDEX('0.基礎情報'!$AQ:$AQ,KX$1+ROW()-ROW(KX$7))="","",INDEX('0.基礎情報'!$AQ:$AQ,KX$1+ROW()-ROW(KX$7)))</f>
        <v>80</v>
      </c>
      <c r="KY7" s="610" t="str">
        <f t="array" ref="KY7">IF(INDEX('0.基礎情報'!$AX:$AX,KY$1+ROW()-ROW(KY$7))="","",INDEX('0.基礎情報'!$AX:$AX,KY$1+ROW()-ROW(KY$7)))</f>
        <v>達成</v>
      </c>
      <c r="KZ7" s="610">
        <f t="array" ref="KZ7">IF(INDEX('0.基礎情報'!$AJ:$AJ,KZ$1+ROW()-ROW(KZ$7))="","",INDEX('0.基礎情報'!$AJ:$AJ,KZ$1+ROW()-ROW(KZ$7)))</f>
        <v>30</v>
      </c>
      <c r="LA7" s="610">
        <f t="array" ref="LA7">IF(INDEX('0.基礎情報'!$AQ:$AQ,LA$1+ROW()-ROW(LA$7))="","",INDEX('0.基礎情報'!$AQ:$AQ,LA$1+ROW()-ROW(LA$7)))</f>
        <v>0</v>
      </c>
      <c r="LB7" s="610" t="str">
        <f t="array" ref="LB7">IF(INDEX('0.基礎情報'!$AX:$AX,LB$1+ROW()-ROW(LB$7))="","",INDEX('0.基礎情報'!$AX:$AX,LB$1+ROW()-ROW(LB$7)))</f>
        <v/>
      </c>
      <c r="LC7" s="610">
        <f t="array" ref="LC7">IF(INDEX('0.基礎情報'!$AJ:$AJ,LC$1+ROW()-ROW(LC$7))="","",INDEX('0.基礎情報'!$AJ:$AJ,LC$1+ROW()-ROW(LC$7)))</f>
        <v>50</v>
      </c>
      <c r="LD7" s="610">
        <f t="array" ref="LD7">IF(INDEX('0.基礎情報'!$AQ:$AQ,LD$1+ROW()-ROW(LD$7))="","",INDEX('0.基礎情報'!$AQ:$AQ,LD$1+ROW()-ROW(LD$7)))</f>
        <v>0</v>
      </c>
      <c r="LE7" s="610" t="str">
        <f t="array" ref="LE7">IF(INDEX('0.基礎情報'!$AX:$AX,LE$1+ROW()-ROW(LE$7))="","",INDEX('0.基礎情報'!$AX:$AX,LE$1+ROW()-ROW($LE$7)))</f>
        <v/>
      </c>
      <c r="LF7" s="610" t="str">
        <f t="array" ref="LF7">IF(INDEX('0.基礎情報'!$M:$M,LF$1+ROW()-ROW(LF$7))="","",INDEX('0.基礎情報'!$M:$M,LF$1+ROW()-ROW(LF$7)))</f>
        <v>導入を予定している新規システムの予約件数をKPIとして設定しており、基準となる数値がないため。</v>
      </c>
      <c r="LG7" s="610" t="str">
        <f t="array" ref="LG7">IF(INDEX('0.基礎情報'!$M:$M,LG$1+ROW()-ROW(LG$7))="","",INDEX('0.基礎情報'!$M:$M,LG$1+ROW()-ROW(LG$7)))</f>
        <v>計画時点では、紙媒体のファイルを併用しつつシステムへの移行を進める予定であったが、職員に人数分の端末を整備し、積極艇なシステム活用を推し進めたことにより、当初の計画を上回る速さで移行を進めることができた。</v>
      </c>
      <c r="LH7" s="610" t="str">
        <f t="array" ref="LH7">IF(INDEX('0.基礎情報'!$M:$M,LH$1+ROW()-ROW(LH$7))="","",INDEX('0.基礎情報'!$M:$M,LH$1+ROW()-ROW(LH$7)))</f>
        <v>引き続き、職員による積極的なシステムの活用を進めるとともに、施設利用者に対しての周知として、利用許可の際にシステムを活用した予約申請手続きを促す文書を同封するなど、システム利用率の増加に向けた工夫を行う。</v>
      </c>
      <c r="LI7" s="610" t="b">
        <f t="array" ref="LI7">IF(INDEX('0.基礎情報'!$BE:$BE,LI$1+ROW()-ROW(LI$7))="","",INDEX('0.基礎情報'!$BE:$BE,LI$1+ROW()-ROW(LI$7)))</f>
        <v>0</v>
      </c>
      <c r="LJ7" s="610" t="b">
        <f t="array" ref="LJ7">IF(INDEX('0.基礎情報'!$BE:$BE,LJ$1+ROW()-ROW(LJ$7))="","",INDEX('0.基礎情報'!$BE:$BE,LJ$1+ROW()-ROW(LJ$7)))</f>
        <v>0</v>
      </c>
      <c r="LK7" s="610" t="b">
        <f t="array" ref="LK7">IF(INDEX('0.基礎情報'!$BE:$BE,LK$1+ROW()-ROW(LK$7))="","",INDEX('0.基礎情報'!$BE:$BE,LK$1+ROW()-ROW(LK$7)))</f>
        <v>0</v>
      </c>
      <c r="LL7" s="610" t="b">
        <f t="array" ref="LL7">IF(INDEX('0.基礎情報'!$BE:$BE,LL$1+ROW()-ROW(LL$7))="","",INDEX('0.基礎情報'!$BE:$BE,LL$1+ROW()-ROW(LL$7)))</f>
        <v>0</v>
      </c>
      <c r="LM7" s="610">
        <f t="array" ref="LM7">IF(INDEX('0.基礎情報'!$M:$M,LM$1+ROW()-ROW(LM$7))="","",INDEX('0.基礎情報'!$M:$M,LM$1+ROW()-ROW(LM$7)))</f>
        <v>0</v>
      </c>
      <c r="LN7" s="610">
        <f t="array" ref="LN7">IF(INDEX('0.基礎情報'!$M:$M,LN$1+ROW()-ROW(LN$7))="","",INDEX('0.基礎情報'!$M:$M,LN$1+ROW()-ROW(LN$7)))</f>
        <v>0</v>
      </c>
      <c r="LO7" s="610" t="b">
        <f t="array" ref="LO7">IF(INDEX('0.基礎情報'!$BE:$BE,LO$1+ROW()-ROW(LO$7))="","",INDEX('0.基礎情報'!$BE:$BE,LO$1+ROW()-ROW(LO$7)))</f>
        <v>0</v>
      </c>
      <c r="LP7" s="610" t="b">
        <f t="array" ref="LP7">IF(INDEX('0.基礎情報'!$BE:$BE,LP$1+ROW()-ROW(LP$7))="","",INDEX('0.基礎情報'!$BE:$BE,LP$1+ROW()-ROW(LP$7)))</f>
        <v>0</v>
      </c>
      <c r="LQ7" s="610" t="b">
        <f t="array" ref="LQ7">IF(INDEX('0.基礎情報'!$BE:$BE,LQ$1+ROW()-ROW(LQ$7))="","",INDEX('0.基礎情報'!$BE:$BE,LQ$1+ROW()-ROW(LQ$7)))</f>
        <v>0</v>
      </c>
      <c r="LR7" s="610" t="b">
        <f t="array" ref="LR7">IF(INDEX('0.基礎情報'!$BE:$BE,LR$1+ROW()-ROW(LR$7))="","",INDEX('0.基礎情報'!$BE:$BE,LR$1+ROW()-ROW(LR$7)))</f>
        <v>0</v>
      </c>
      <c r="LS7" s="610" t="b">
        <f t="array" ref="LS7">IF(INDEX('0.基礎情報'!$BE:$BE,LS$1+ROW()-ROW(LS$7))="","",INDEX('0.基礎情報'!$BE:$BE,LS$1+ROW()-ROW(LS$7)))</f>
        <v>0</v>
      </c>
      <c r="LT7" s="610">
        <f t="array" ref="LT7">IF(INDEX('0.基礎情報'!$M:$M,LT$1+ROW()-ROW(LT$7))="","",INDEX('0.基礎情報'!$M:$M,LT$1+ROW()-ROW(LT$7)))</f>
        <v>0</v>
      </c>
      <c r="LU7" s="610">
        <f t="array" ref="LU7">IF(INDEX('0.基礎情報'!$BE:$BE,LU$1+ROW()-ROW(LU$7))="","",INDEX('0.基礎情報'!$BE:$BE,LU$1+ROW()-ROW(LU$7)))</f>
        <v>0</v>
      </c>
      <c r="LV7" s="610">
        <f t="array" ref="LV7">IF(INDEX('0.基礎情報'!$Z:$Z,LV$1+ROW()-ROW(LV$7))="","",INDEX('0.基礎情報'!$Z:$Z,LV$1+ROW()-ROW(LV$7)))</f>
        <v>0</v>
      </c>
      <c r="LW7" s="610">
        <f t="array" ref="LW7">IF(INDEX('0.基礎情報'!$AL:$AL,LW$1+ROW()-ROW(LW$7))="","",INDEX('0.基礎情報'!$AL:$AL,LW$1+ROW()-ROW(LW$7)))</f>
        <v>0</v>
      </c>
      <c r="LX7" s="610">
        <f t="array" ref="LX7">IF(INDEX('0.基礎情報'!$M:$M,LX$1+ROW()-ROW(LX$7))="","",INDEX('0.基礎情報'!$M:$M,LX$1+ROW()-ROW(LX$7)))</f>
        <v>0</v>
      </c>
      <c r="LY7" s="610">
        <f t="array" ref="LY7">IF(INDEX('0.基礎情報'!$M:$M,LY$1+ROW()-ROW(LY$7))="","",INDEX('0.基礎情報'!$M:$M,LY$1+ROW()-ROW(LY$7)))</f>
        <v>0</v>
      </c>
      <c r="LZ7" s="610" t="str">
        <f t="array" ref="LZ7">IF(INDEX('0.基礎情報'!$C:$C,LZ$1+ROW()-ROW(LZ$7))="","",INDEX('0.基礎情報'!$C:$C,LZ$1+ROW()-ROW(LZ$7)))</f>
        <v>システム利用登録済みの利用者数</v>
      </c>
      <c r="MA7" s="610" t="str">
        <f t="array" ref="MA7">IF(INDEX('0.基礎情報'!$X:$X,MA$1+ROW()-ROW(MA$7))="","",INDEX('0.基礎情報'!$X:$X,MA$1+ROW()-ROW(MA$7)))</f>
        <v>アウトプット</v>
      </c>
      <c r="MB7" s="610" t="str">
        <f t="array" ref="MB7">IF(INDEX('0.基礎情報'!$AB:$AB,MB$1+ROW()-ROW(MB$7))="","",INDEX('0.基礎情報'!$AB:$AB,MB$1+ROW()-ROW(MB$7)))</f>
        <v>件</v>
      </c>
      <c r="MC7" s="610" t="str">
        <f t="array" ref="MC7">IF(INDEX('0.基礎情報'!$AF:$AF,MC$1+ROW()-ROW(MC$7))="","",INDEX('0.基礎情報'!$AF:$AF,MC$1+ROW()-ROW(MC$7)))</f>
        <v>増加KPI</v>
      </c>
      <c r="MD7" s="610" t="str">
        <f t="array" ref="MD7">IF(INDEX('0.基礎情報'!$AJ:$AJ,MD$1+ROW()-ROW(MD$7))="","",INDEX('0.基礎情報'!$AJ:$AJ,MD$1+ROW()-ROW(MD$7)))</f>
        <v>なし</v>
      </c>
      <c r="ME7" s="610" t="str">
        <f t="array" ref="ME7">IF(INDEX('0.基礎情報'!$AQ:$AQ,ME$1+ROW()-ROW(ME$7))="","",INDEX('0.基礎情報'!$AQ:$AQ,ME$1+ROW()-ROW(ME$7)))</f>
        <v>なし</v>
      </c>
      <c r="MF7" s="610">
        <f t="array" ref="MF7">IF(INDEX('0.基礎情報'!$AJ:$AJ,MF$1+ROW()-ROW(MF$7))="","",INDEX('0.基礎情報'!$AJ:$AJ,MF$1+ROW()-ROW(MF$7)))</f>
        <v>20</v>
      </c>
      <c r="MG7" s="610">
        <f t="array" ref="MG7">IF(INDEX('0.基礎情報'!$AQ:$AQ,MG$1+ROW()-ROW(MG$7))="","",INDEX('0.基礎情報'!$AQ:$AQ,MG$1+ROW()-ROW(MG$7)))</f>
        <v>185</v>
      </c>
      <c r="MH7" s="610" t="str">
        <f t="array" ref="MH7">IF(INDEX('0.基礎情報'!$AX:$AX,MH$1+ROW()-ROW(MH$7))="","",INDEX('0.基礎情報'!$AX:$AX,MH$1+ROW()-ROW(MH$7)))</f>
        <v>達成</v>
      </c>
      <c r="MI7" s="610">
        <f t="array" ref="MI7">IF(INDEX('0.基礎情報'!$AJ:$AJ,MI$1+ROW()-ROW(MI$7))="","",INDEX('0.基礎情報'!$AJ:$AJ,MI$1+ROW()-ROW(MI$7)))</f>
        <v>60</v>
      </c>
      <c r="MJ7" s="610">
        <f t="array" ref="MJ7">IF(INDEX('0.基礎情報'!$AQ:$AQ,MJ$1+ROW()-ROW(MJ$7))="","",INDEX('0.基礎情報'!$AQ:$AQ,MJ$1+ROW()-ROW(MJ$7)))</f>
        <v>0</v>
      </c>
      <c r="MK7" s="610" t="str">
        <f t="array" ref="MK7">IF(INDEX('0.基礎情報'!$AX:$AX,MK$1+ROW()-ROW(MK$7))="","",INDEX('0.基礎情報'!$AX:$AX,MK$1+ROW()-ROW(MK$7)))</f>
        <v/>
      </c>
      <c r="ML7" s="610">
        <f t="array" ref="ML7">IF(INDEX('0.基礎情報'!$AJ:$AJ,ML$1+ROW()-ROW(ML$7))="","",INDEX('0.基礎情報'!$AJ:$AJ,ML$1+ROW()-ROW(ML$7)))</f>
        <v>80</v>
      </c>
      <c r="MM7" s="610">
        <f t="array" ref="MM7">IF(INDEX('0.基礎情報'!$AQ:$AQ,MM$1+ROW()-ROW(MM$7))="","",INDEX('0.基礎情報'!$AQ:$AQ,MM$1+ROW()-ROW(MM$7)))</f>
        <v>0</v>
      </c>
      <c r="MN7" s="610" t="str">
        <f t="array" ref="MN7">IF(INDEX('0.基礎情報'!$AX:$AX,MN$1+ROW()-ROW(MN$7))="","",INDEX('0.基礎情報'!$AX:$AX,MN$1+ROW()-ROW($LE$7)))</f>
        <v/>
      </c>
      <c r="MO7" s="610" t="str">
        <f t="array" ref="MO7">IF(INDEX('0.基礎情報'!$M:$M,MO$1+ROW()-ROW(MO$7))="","",INDEX('0.基礎情報'!$M:$M,MO$1+ROW()-ROW(MO$7)))</f>
        <v>導入を予定している新規システムの利用登録件数をKPIとして設定しており、基準となる数値がないため。</v>
      </c>
      <c r="MP7" s="610" t="str">
        <f t="array" ref="MP7">IF(INDEX('0.基礎情報'!$M:$M,MP$1+ROW()-ROW(MP$7))="","",INDEX('0.基礎情報'!$M:$M,MP$1+ROW()-ROW(MP$7)))</f>
        <v>計画時点では、紙媒体のファイルを併用しつつシステムへの移行を進める予定であったが、職員に人数分の端末を整備し、積極艇なシステム活用を推し進めたことにより、当初の計画を上回る速さで登録を進めることができた。</v>
      </c>
      <c r="MQ7" s="610" t="str">
        <f t="array" ref="MQ7">IF(INDEX('0.基礎情報'!$M:$M,MQ$1+ROW()-ROW(MQ$7))="","",INDEX('0.基礎情報'!$M:$M,MQ$1+ROW()-ROW(MQ$7)))</f>
        <v>引き続き、職員による積極的なシステムの活用を進めるとともに、施設利用者に対しての周知として、利用許可の際にシステムを活用した予約申請手続きを促す文書を同封するなど、システム利用者数の増加に向けた工夫を行う。</v>
      </c>
      <c r="MR7" s="610" t="b">
        <f t="array" ref="MR7">IF(INDEX('0.基礎情報'!$BE:$BE,MR$1+ROW()-ROW(MR$7))="","",INDEX('0.基礎情報'!$BE:$BE,MR$1+ROW()-ROW(MR$7)))</f>
        <v>0</v>
      </c>
      <c r="MS7" s="610" t="b">
        <f t="array" ref="MS7">IF(INDEX('0.基礎情報'!$BE:$BE,MS$1+ROW()-ROW(MS$7))="","",INDEX('0.基礎情報'!$BE:$BE,MS$1+ROW()-ROW(MS$7)))</f>
        <v>0</v>
      </c>
      <c r="MT7" s="610" t="b">
        <f t="array" ref="MT7">IF(INDEX('0.基礎情報'!$BE:$BE,MT$1+ROW()-ROW(MT$7))="","",INDEX('0.基礎情報'!$BE:$BE,MT$1+ROW()-ROW(MT$7)))</f>
        <v>0</v>
      </c>
      <c r="MU7" s="610" t="b">
        <f t="array" ref="MU7">IF(INDEX('0.基礎情報'!$BE:$BE,MU$1+ROW()-ROW(MU$7))="","",INDEX('0.基礎情報'!$BE:$BE,MU$1+ROW()-ROW(MU$7)))</f>
        <v>0</v>
      </c>
      <c r="MV7" s="610">
        <f t="array" ref="MV7">IF(INDEX('0.基礎情報'!$M:$M,MV$1+ROW()-ROW(MV$7))="","",INDEX('0.基礎情報'!$M:$M,MV$1+ROW()-ROW(MV$7)))</f>
        <v>0</v>
      </c>
      <c r="MW7" s="610">
        <f t="array" ref="MW7">IF(INDEX('0.基礎情報'!$M:$M,MW$1+ROW()-ROW(MW$7))="","",INDEX('0.基礎情報'!$M:$M,MW$1+ROW()-ROW(MW$7)))</f>
        <v>0</v>
      </c>
      <c r="MX7" s="610" t="b">
        <f t="array" ref="MX7">IF(INDEX('0.基礎情報'!$BE:$BE,MX$1+ROW()-ROW(MX$7))="","",INDEX('0.基礎情報'!$BE:$BE,MX$1+ROW()-ROW(MX$7)))</f>
        <v>0</v>
      </c>
      <c r="MY7" s="610" t="b">
        <f t="array" ref="MY7">IF(INDEX('0.基礎情報'!$BE:$BE,MY$1+ROW()-ROW(MY$7))="","",INDEX('0.基礎情報'!$BE:$BE,MY$1+ROW()-ROW(MY$7)))</f>
        <v>0</v>
      </c>
      <c r="MZ7" s="610" t="b">
        <f t="array" ref="MZ7">IF(INDEX('0.基礎情報'!$BE:$BE,MZ$1+ROW()-ROW(MZ$7))="","",INDEX('0.基礎情報'!$BE:$BE,MZ$1+ROW()-ROW(MZ$7)))</f>
        <v>0</v>
      </c>
      <c r="NA7" s="610" t="b">
        <f t="array" ref="NA7">IF(INDEX('0.基礎情報'!$BE:$BE,NA$1+ROW()-ROW(NA$7))="","",INDEX('0.基礎情報'!$BE:$BE,NA$1+ROW()-ROW(NA$7)))</f>
        <v>0</v>
      </c>
      <c r="NB7" s="610" t="b">
        <f t="array" ref="NB7">IF(INDEX('0.基礎情報'!$BE:$BE,NB$1+ROW()-ROW(NB$7))="","",INDEX('0.基礎情報'!$BE:$BE,NB$1+ROW()-ROW(NB$7)))</f>
        <v>0</v>
      </c>
      <c r="NC7" s="610">
        <f t="array" ref="NC7">IF(INDEX('0.基礎情報'!$M:$M,NC$1+ROW()-ROW(NC$7))="","",INDEX('0.基礎情報'!$M:$M,NC$1+ROW()-ROW(NC$7)))</f>
        <v>0</v>
      </c>
      <c r="ND7" s="610">
        <f t="array" ref="ND7">IF(INDEX('0.基礎情報'!$BE:$BE,ND$1+ROW()-ROW(ND$7))="","",INDEX('0.基礎情報'!$BE:$BE,ND$1+ROW()-ROW(ND$7)))</f>
        <v>0</v>
      </c>
      <c r="NE7" s="610">
        <f t="array" ref="NE7">IF(INDEX('0.基礎情報'!$Z:$Z,NE$1+ROW()-ROW(NE$7))="","",INDEX('0.基礎情報'!$Z:$Z,NE$1+ROW()-ROW(NE$7)))</f>
        <v>0</v>
      </c>
      <c r="NF7" s="610">
        <f t="array" ref="NF7">IF(INDEX('0.基礎情報'!$AL:$AL,NF$1+ROW()-ROW(NF$7))="","",INDEX('0.基礎情報'!$AL:$AL,NF$1+ROW()-ROW(NF$7)))</f>
        <v>0</v>
      </c>
      <c r="NG7" s="610">
        <f t="array" ref="NG7">IF(INDEX('0.基礎情報'!$M:$M,NG$1+ROW()-ROW(NG$7))="","",INDEX('0.基礎情報'!$M:$M,NG$1+ROW()-ROW(NG$7)))</f>
        <v>0</v>
      </c>
      <c r="NH7" s="610">
        <f t="array" ref="NH7">IF(INDEX('0.基礎情報'!$M:$M,NH$1+ROW()-ROW(NH$7))="","",INDEX('0.基礎情報'!$M:$M,NH$1+ROW()-ROW(NH$7)))</f>
        <v>0</v>
      </c>
      <c r="NI7" s="610" t="str">
        <f t="array" ref="NI7">IF(INDEX('0.基礎情報'!$C:$C,NI$1+ROW()-ROW(NI$7))="","",INDEX('0.基礎情報'!$C:$C,NI$1+ROW()-ROW(NI$7)))</f>
        <v>スマートロックの整備施設件数</v>
      </c>
      <c r="NJ7" s="610" t="str">
        <f t="array" ref="NJ7">IF(INDEX('0.基礎情報'!$X:$X,NJ$1+ROW()-ROW(NJ$7))="","",INDEX('0.基礎情報'!$X:$X,NJ$1+ROW()-ROW(NJ$7)))</f>
        <v>アウトプット</v>
      </c>
      <c r="NK7" s="610" t="str">
        <f t="array" ref="NK7">IF(INDEX('0.基礎情報'!$AB:$AB,NK$1+ROW()-ROW(NK$7))="","",INDEX('0.基礎情報'!$AB:$AB,NK$1+ROW()-ROW(NK$7)))</f>
        <v>箇所</v>
      </c>
      <c r="NL7" s="610" t="str">
        <f t="array" ref="NL7">IF(INDEX('0.基礎情報'!$AF:$AF,NL$1+ROW()-ROW(NL$7))="","",INDEX('0.基礎情報'!$AF:$AF,NL$1+ROW()-ROW(NL$7)))</f>
        <v>増加KPI</v>
      </c>
      <c r="NM7" s="610" t="str">
        <f t="array" ref="NM7">IF(INDEX('0.基礎情報'!$AJ:$AJ,NM$1+ROW()-ROW(NM$7))="","",INDEX('0.基礎情報'!$AJ:$AJ,NM$1+ROW()-ROW(NM$7)))</f>
        <v>なし</v>
      </c>
      <c r="NN7" s="610" t="str">
        <f t="array" ref="NN7">IF(INDEX('0.基礎情報'!$AQ:$AQ,NN$1+ROW()-ROW(NN$7))="","",INDEX('0.基礎情報'!$AQ:$AQ,NN$1+ROW()-ROW(NN$7)))</f>
        <v>なし</v>
      </c>
      <c r="NO7" s="610">
        <f t="array" ref="NO7">IF(INDEX('0.基礎情報'!$AJ:$AJ,NO$1+ROW()-ROW(NO$7))="","",INDEX('0.基礎情報'!$AJ:$AJ,NO$1+ROW()-ROW(NO$7)))</f>
        <v>7</v>
      </c>
      <c r="NP7" s="610">
        <f t="array" ref="NP7">IF(INDEX('0.基礎情報'!$AQ:$AQ,NP$1+ROW()-ROW(NP$7))="","",INDEX('0.基礎情報'!$AQ:$AQ,NP$1+ROW()-ROW(NP$7)))</f>
        <v>7</v>
      </c>
      <c r="NQ7" s="610" t="str">
        <f t="array" ref="NQ7">IF(INDEX('0.基礎情報'!$AX:$AX,NQ$1+ROW()-ROW(NQ$7))="","",INDEX('0.基礎情報'!$AX:$AX,NQ$1+ROW()-ROW(NQ$7)))</f>
        <v>達成</v>
      </c>
      <c r="NR7" s="610">
        <f t="array" ref="NR7">IF(INDEX('0.基礎情報'!$AJ:$AJ,NR$1+ROW()-ROW(NR$7))="","",INDEX('0.基礎情報'!$AJ:$AJ,NR$1+ROW()-ROW(NR$7)))</f>
        <v>7</v>
      </c>
      <c r="NS7" s="610">
        <f t="array" ref="NS7">IF(INDEX('0.基礎情報'!$AQ:$AQ,NS$1+ROW()-ROW(NS$7))="","",INDEX('0.基礎情報'!$AQ:$AQ,NS$1+ROW()-ROW(NS$7)))</f>
        <v>0</v>
      </c>
      <c r="NT7" s="610" t="str">
        <f t="array" ref="NT7">IF(INDEX('0.基礎情報'!$AX:$AX,NT$1+ROW()-ROW(NT$7))="","",INDEX('0.基礎情報'!$AX:$AX,NT$1+ROW()-ROW(NT$7)))</f>
        <v/>
      </c>
      <c r="NU7" s="610">
        <f t="array" ref="NU7">IF(INDEX('0.基礎情報'!$AJ:$AJ,NU$1+ROW()-ROW(NU$7))="","",INDEX('0.基礎情報'!$AJ:$AJ,NU$1+ROW()-ROW(NU$7)))</f>
        <v>7</v>
      </c>
      <c r="NV7" s="610">
        <f t="array" ref="NV7">IF(INDEX('0.基礎情報'!$AQ:$AQ,NV$1+ROW()-ROW(NV$7))="","",INDEX('0.基礎情報'!$AQ:$AQ,NV$1+ROW()-ROW(NV$7)))</f>
        <v>0</v>
      </c>
      <c r="NW7" s="610" t="str">
        <f t="array" ref="NW7">IF(INDEX('0.基礎情報'!$AX:$AX,NW$1+ROW()-ROW(NW$7))="","",INDEX('0.基礎情報'!$AX:$AX,NW$1+ROW()-ROW($LE$7)))</f>
        <v/>
      </c>
      <c r="NX7" s="610" t="str">
        <f t="array" ref="NX7">IF(INDEX('0.基礎情報'!$M:$M,NX$1+ROW()-ROW(NX$7))="","",INDEX('0.基礎情報'!$M:$M,NX$1+ROW()-ROW(NX$7)))</f>
        <v>導入を予定している新規システムの設置件数をKPIとして設定しており、基準となる数値がないため。</v>
      </c>
      <c r="NY7" s="610" t="str">
        <f t="array" ref="NY7">IF(INDEX('0.基礎情報'!$M:$M,NY$1+ROW()-ROW(NY$7))="","",INDEX('0.基礎情報'!$M:$M,NY$1+ROW()-ROW(NY$7)))</f>
        <v>施設の構造等を十分に把握した上で、設置業者と連絡調整を行い、当初の計画通りに整備を進めることができた。
予約システムとの連携にあたっては、委託事業者と十分に連携した上で運用開始に間に合うよう設定を行った。</v>
      </c>
      <c r="NZ7" s="610" t="str">
        <f t="array" ref="NZ7">IF(INDEX('0.基礎情報'!$M:$M,NZ$1+ROW()-ROW(NZ$7))="","",INDEX('0.基礎情報'!$M:$M,NZ$1+ROW()-ROW(NZ$7)))</f>
        <v>屋外に設置した機器であるため、定期邸に物理的な破損や動作状況を確認するなど、故障等にも十分注意する。
本事業では社会教育施設の一部へ整備をしたが、今後活用できそうな公共施設へのサービス拡充などについて他課への情報提供を行いつつ検討する。</v>
      </c>
      <c r="OA7" s="610" t="b">
        <f t="array" ref="OA7">IF(INDEX('0.基礎情報'!$BE:$BE,OA$1+ROW()-ROW(OA$7))="","",INDEX('0.基礎情報'!$BE:$BE,OA$1+ROW()-ROW(OA$7)))</f>
        <v>0</v>
      </c>
      <c r="OB7" s="610" t="b">
        <f t="array" ref="OB7">IF(INDEX('0.基礎情報'!$BE:$BE,OB$1+ROW()-ROW(OB$7))="","",INDEX('0.基礎情報'!$BE:$BE,OB$1+ROW()-ROW(OB$7)))</f>
        <v>0</v>
      </c>
      <c r="OC7" s="610" t="b">
        <f t="array" ref="OC7">IF(INDEX('0.基礎情報'!$BE:$BE,OC$1+ROW()-ROW(OC$7))="","",INDEX('0.基礎情報'!$BE:$BE,OC$1+ROW()-ROW(OC$7)))</f>
        <v>0</v>
      </c>
      <c r="OD7" s="610" t="b">
        <f t="array" ref="OD7">IF(INDEX('0.基礎情報'!$BE:$BE,OD$1+ROW()-ROW(OD$7))="","",INDEX('0.基礎情報'!$BE:$BE,OD$1+ROW()-ROW(OD$7)))</f>
        <v>0</v>
      </c>
      <c r="OE7" s="610">
        <f t="array" ref="OE7">IF(INDEX('0.基礎情報'!$M:$M,OE$1+ROW()-ROW(OE$7))="","",INDEX('0.基礎情報'!$M:$M,OE$1+ROW()-ROW(OE$7)))</f>
        <v>0</v>
      </c>
      <c r="OF7" s="610">
        <f t="array" ref="OF7">IF(INDEX('0.基礎情報'!$M:$M,OF$1+ROW()-ROW(OF$7))="","",INDEX('0.基礎情報'!$M:$M,OF$1+ROW()-ROW(OF$7)))</f>
        <v>0</v>
      </c>
      <c r="OG7" s="610" t="b">
        <f t="array" ref="OG7">IF(INDEX('0.基礎情報'!$BE:$BE,OG$1+ROW()-ROW(OG$7))="","",INDEX('0.基礎情報'!$BE:$BE,OG$1+ROW()-ROW(OG$7)))</f>
        <v>0</v>
      </c>
      <c r="OH7" s="610" t="b">
        <f t="array" ref="OH7">IF(INDEX('0.基礎情報'!$BE:$BE,OH$1+ROW()-ROW(OH$7))="","",INDEX('0.基礎情報'!$BE:$BE,OH$1+ROW()-ROW(OH$7)))</f>
        <v>0</v>
      </c>
      <c r="OI7" s="610" t="b">
        <f t="array" ref="OI7">IF(INDEX('0.基礎情報'!$BE:$BE,OI$1+ROW()-ROW(OI$7))="","",INDEX('0.基礎情報'!$BE:$BE,OI$1+ROW()-ROW(OI$7)))</f>
        <v>0</v>
      </c>
      <c r="OJ7" s="610" t="b">
        <f t="array" ref="OJ7">IF(INDEX('0.基礎情報'!$BE:$BE,OJ$1+ROW()-ROW(OJ$7))="","",INDEX('0.基礎情報'!$BE:$BE,OJ$1+ROW()-ROW(OJ$7)))</f>
        <v>0</v>
      </c>
      <c r="OK7" s="610" t="b">
        <f t="array" ref="OK7">IF(INDEX('0.基礎情報'!$BE:$BE,OK$1+ROW()-ROW(OK$7))="","",INDEX('0.基礎情報'!$BE:$BE,OK$1+ROW()-ROW(OK$7)))</f>
        <v>0</v>
      </c>
      <c r="OL7" s="610">
        <f t="array" ref="OL7">IF(INDEX('0.基礎情報'!$M:$M,OL$1+ROW()-ROW(OL$7))="","",INDEX('0.基礎情報'!$M:$M,OL$1+ROW()-ROW(OL$7)))</f>
        <v>0</v>
      </c>
      <c r="OM7" s="610">
        <f t="array" ref="OM7">IF(INDEX('0.基礎情報'!$BE:$BE,OM$1+ROW()-ROW(OM$7))="","",INDEX('0.基礎情報'!$BE:$BE,OM$1+ROW()-ROW(OM$7)))</f>
        <v>0</v>
      </c>
      <c r="ON7" s="610">
        <f t="array" ref="ON7">IF(INDEX('0.基礎情報'!$Z:$Z,ON$1+ROW()-ROW(ON$7))="","",INDEX('0.基礎情報'!$Z:$Z,ON$1+ROW()-ROW(ON$7)))</f>
        <v>0</v>
      </c>
      <c r="OO7" s="610">
        <f t="array" ref="OO7">IF(INDEX('0.基礎情報'!$AL:$AL,OO$1+ROW()-ROW(OO$7))="","",INDEX('0.基礎情報'!$AL:$AL,OO$1+ROW()-ROW(OO$7)))</f>
        <v>0</v>
      </c>
      <c r="OP7" s="610">
        <f t="array" ref="OP7">IF(INDEX('0.基礎情報'!$M:$M,OP$1+ROW()-ROW(OP$7))="","",INDEX('0.基礎情報'!$M:$M,OP$1+ROW()-ROW(OP$7)))</f>
        <v>0</v>
      </c>
      <c r="OQ7" s="610">
        <f t="array" ref="OQ7">IF(INDEX('0.基礎情報'!$M:$M,OQ$1+ROW()-ROW(OQ$7))="","",INDEX('0.基礎情報'!$M:$M,OQ$1+ROW()-ROW(OQ$7)))</f>
        <v>0</v>
      </c>
      <c r="OR7" s="610" t="str">
        <f t="array" ref="OR7">IF(INDEX('0.基礎情報'!$C:$C,OR$1+ROW()-ROW(OR$7))="","",INDEX('0.基礎情報'!$C:$C,OR$1+ROW()-ROW(OR$7)))</f>
        <v>システム導入に伴うアナログ対応時間の短縮効果</v>
      </c>
      <c r="OS7" s="610" t="str">
        <f t="array" ref="OS7">IF(INDEX('0.基礎情報'!$X:$X,OS$1+ROW()-ROW(OS$7))="","",INDEX('0.基礎情報'!$X:$X,OS$1+ROW()-ROW(OS$7)))</f>
        <v>アウトカム</v>
      </c>
      <c r="OT7" s="610" t="str">
        <f t="array" ref="OT7">IF(INDEX('0.基礎情報'!$AB:$AB,OT$1+ROW()-ROW(OT$7))="","",INDEX('0.基礎情報'!$AB:$AB,OT$1+ROW()-ROW(OT$7)))</f>
        <v>分</v>
      </c>
      <c r="OU7" s="610" t="str">
        <f t="array" ref="OU7">IF(INDEX('0.基礎情報'!$AF:$AF,OU$1+ROW()-ROW(OU$7))="","",INDEX('0.基礎情報'!$AF:$AF,OU$1+ROW()-ROW(OU$7)))</f>
        <v>増加KPI</v>
      </c>
      <c r="OV7" s="610" t="str">
        <f t="array" ref="OV7">IF(INDEX('0.基礎情報'!$AJ:$AJ,OV$1+ROW()-ROW(OV$7))="","",INDEX('0.基礎情報'!$AJ:$AJ,OV$1+ROW()-ROW(OV$7)))</f>
        <v>なし</v>
      </c>
      <c r="OW7" s="610" t="str">
        <f t="array" ref="OW7">IF(INDEX('0.基礎情報'!$AQ:$AQ,OW$1+ROW()-ROW(OW$7))="","",INDEX('0.基礎情報'!$AQ:$AQ,OW$1+ROW()-ROW(OW$7)))</f>
        <v>なし</v>
      </c>
      <c r="OX7" s="610">
        <f t="array" ref="OX7">IF(INDEX('0.基礎情報'!$AJ:$AJ,OX$1+ROW()-ROW(OX$7))="","",INDEX('0.基礎情報'!$AJ:$AJ,OX$1+ROW()-ROW(OX$7)))</f>
        <v>270</v>
      </c>
      <c r="OY7" s="610">
        <f t="array" ref="OY7">IF(INDEX('0.基礎情報'!$AQ:$AQ,OY$1+ROW()-ROW(OY$7))="","",INDEX('0.基礎情報'!$AQ:$AQ,OY$1+ROW()-ROW(OY$7)))</f>
        <v>2725</v>
      </c>
      <c r="OZ7" s="610" t="str">
        <f t="array" ref="OZ7">IF(INDEX('0.基礎情報'!$AX:$AX,OZ$1+ROW()-ROW(OZ$7))="","",INDEX('0.基礎情報'!$AX:$AX,OZ$1+ROW()-ROW(OZ$7)))</f>
        <v>達成</v>
      </c>
      <c r="PA7" s="610">
        <f t="array" ref="PA7">IF(INDEX('0.基礎情報'!$AJ:$AJ,PA$1+ROW()-ROW(PA$7))="","",INDEX('0.基礎情報'!$AJ:$AJ,PA$1+ROW()-ROW(PA$7)))</f>
        <v>1620</v>
      </c>
      <c r="PB7" s="610">
        <f t="array" ref="PB7">IF(INDEX('0.基礎情報'!$AQ:$AQ,PB$1+ROW()-ROW(PB$7))="","",INDEX('0.基礎情報'!$AQ:$AQ,PB$1+ROW()-ROW(PB$7)))</f>
        <v>0</v>
      </c>
      <c r="PC7" s="610" t="str">
        <f t="array" ref="PC7">IF(INDEX('0.基礎情報'!$AX:$AX,PC$1+ROW()-ROW(PC$7))="","",INDEX('0.基礎情報'!$AX:$AX,PC$1+ROW()-ROW(PC$7)))</f>
        <v/>
      </c>
      <c r="PD7" s="610">
        <f t="array" ref="PD7">IF(INDEX('0.基礎情報'!$AJ:$AJ,PD$1+ROW()-ROW(PD$7))="","",INDEX('0.基礎情報'!$AJ:$AJ,PD$1+ROW()-ROW(PD$7)))</f>
        <v>2700</v>
      </c>
      <c r="PE7" s="610">
        <f t="array" ref="PE7">IF(INDEX('0.基礎情報'!$AQ:$AQ,PE$1+ROW()-ROW(PE$7))="","",INDEX('0.基礎情報'!$AQ:$AQ,PE$1+ROW()-ROW(PE$7)))</f>
        <v>0</v>
      </c>
      <c r="PF7" s="610" t="str">
        <f t="array" ref="PF7">IF(INDEX('0.基礎情報'!$AX:$AX,PF$1+ROW()-ROW(PF$7))="","",INDEX('0.基礎情報'!$AX:$AX,PF$1+ROW()-ROW($LE$7)))</f>
        <v/>
      </c>
      <c r="PG7" s="610" t="str">
        <f t="array" ref="PG7">IF(INDEX('0.基礎情報'!$M:$M,PG$1+ROW()-ROW(PG$7))="","",INDEX('0.基礎情報'!$M:$M,PG$1+ROW()-ROW(PG$7)))</f>
        <v>導入を予定している新規システムのアナログ対応時間の短縮効果をKPIとして設定しており、基準となる数値がないため。</v>
      </c>
      <c r="PH7" s="610" t="str">
        <f t="array" ref="PH7">IF(INDEX('0.基礎情報'!$M:$M,PH$1+ROW()-ROW(PH$7))="","",INDEX('0.基礎情報'!$M:$M,PH$1+ROW()-ROW(PH$7)))</f>
        <v>計画時点では、紙媒体のファイルを併用しつつシステムへの移行を進める予定であったが、職員に人数分の端末を整備し、積極艇なシステム活用を推し進めたことにより、アナログ対応時間と比較し計画以上の短縮効果が得られた。</v>
      </c>
      <c r="PI7" s="610" t="str">
        <f t="array" ref="PI7">IF(INDEX('0.基礎情報'!$M:$M,PI$1+ROW()-ROW(PI$7))="","",INDEX('0.基礎情報'!$M:$M,PI$1+ROW()-ROW(PI$7)))</f>
        <v>引き続き、職員による積極的なシステムの活用を進めるとともに、施設利用者に対しての周知として、利用許可の際にシステムを活用した予約申請手続きを促す文書を同封するなど、システム利用率の増加に向けた工夫を行う。</v>
      </c>
      <c r="PJ7" s="610" t="b">
        <f t="array" ref="PJ7">IF(INDEX('0.基礎情報'!$BE:$BE,PJ$1+ROW()-ROW(PJ$7))="","",INDEX('0.基礎情報'!$BE:$BE,PJ$1+ROW()-ROW(PJ$7)))</f>
        <v>0</v>
      </c>
      <c r="PK7" s="610" t="b">
        <f t="array" ref="PK7">IF(INDEX('0.基礎情報'!$BE:$BE,PK$1+ROW()-ROW(PK$7))="","",INDEX('0.基礎情報'!$BE:$BE,PK$1+ROW()-ROW(PK$7)))</f>
        <v>0</v>
      </c>
      <c r="PL7" s="610" t="b">
        <f t="array" ref="PL7">IF(INDEX('0.基礎情報'!$BE:$BE,PL$1+ROW()-ROW(PL$7))="","",INDEX('0.基礎情報'!$BE:$BE,PL$1+ROW()-ROW(PL$7)))</f>
        <v>0</v>
      </c>
      <c r="PM7" s="610" t="b">
        <f t="array" ref="PM7">IF(INDEX('0.基礎情報'!$BE:$BE,PM$1+ROW()-ROW(PM$7))="","",INDEX('0.基礎情報'!$BE:$BE,PM$1+ROW()-ROW(PM$7)))</f>
        <v>0</v>
      </c>
      <c r="PN7" s="610">
        <f t="array" ref="PN7">IF(INDEX('0.基礎情報'!$M:$M,PN$1+ROW()-ROW(PN$7))="","",INDEX('0.基礎情報'!$M:$M,PN$1+ROW()-ROW(PN$7)))</f>
        <v>0</v>
      </c>
      <c r="PO7" s="610">
        <f t="array" ref="PO7">IF(INDEX('0.基礎情報'!$M:$M,PO$1+ROW()-ROW(PO$7))="","",INDEX('0.基礎情報'!$M:$M,PO$1+ROW()-ROW(PO$7)))</f>
        <v>0</v>
      </c>
      <c r="PP7" s="610" t="b">
        <f t="array" ref="PP7">IF(INDEX('0.基礎情報'!$BE:$BE,PP$1+ROW()-ROW(PP$7))="","",INDEX('0.基礎情報'!$BE:$BE,PP$1+ROW()-ROW(PP$7)))</f>
        <v>0</v>
      </c>
      <c r="PQ7" s="610" t="b">
        <f t="array" ref="PQ7">IF(INDEX('0.基礎情報'!$BE:$BE,PQ$1+ROW()-ROW(PQ$7))="","",INDEX('0.基礎情報'!$BE:$BE,PQ$1+ROW()-ROW(PQ$7)))</f>
        <v>0</v>
      </c>
      <c r="PR7" s="610" t="b">
        <f t="array" ref="PR7">IF(INDEX('0.基礎情報'!$BE:$BE,PR$1+ROW()-ROW(PR$7))="","",INDEX('0.基礎情報'!$BE:$BE,PR$1+ROW()-ROW(PR$7)))</f>
        <v>0</v>
      </c>
      <c r="PS7" s="610" t="b">
        <f t="array" ref="PS7">IF(INDEX('0.基礎情報'!$BE:$BE,PS$1+ROW()-ROW(PS$7))="","",INDEX('0.基礎情報'!$BE:$BE,PS$1+ROW()-ROW(PS$7)))</f>
        <v>0</v>
      </c>
      <c r="PT7" s="610" t="b">
        <f t="array" ref="PT7">IF(INDEX('0.基礎情報'!$BE:$BE,PT$1+ROW()-ROW(PT$7))="","",INDEX('0.基礎情報'!$BE:$BE,PT$1+ROW()-ROW(PT$7)))</f>
        <v>0</v>
      </c>
      <c r="PU7" s="610">
        <f t="array" ref="PU7">IF(INDEX('0.基礎情報'!$M:$M,PU$1+ROW()-ROW(PU$7))="","",INDEX('0.基礎情報'!$M:$M,PU$1+ROW()-ROW(PU$7)))</f>
        <v>0</v>
      </c>
      <c r="PV7" s="610">
        <f t="array" ref="PV7">IF(INDEX('0.基礎情報'!$BE:$BE,PV$1+ROW()-ROW(PV$7))="","",INDEX('0.基礎情報'!$BE:$BE,PV$1+ROW()-ROW(PV$7)))</f>
        <v>0</v>
      </c>
      <c r="PW7" s="610">
        <f t="array" ref="PW7">IF(INDEX('0.基礎情報'!$Z:$Z,PW$1+ROW()-ROW(PW$7))="","",INDEX('0.基礎情報'!$Z:$Z,PW$1+ROW()-ROW(PW$7)))</f>
        <v>0</v>
      </c>
      <c r="PX7" s="610">
        <f t="array" ref="PX7">IF(INDEX('0.基礎情報'!$AL:$AL,PX$1+ROW()-ROW(PX$7))="","",INDEX('0.基礎情報'!$AL:$AL,PX$1+ROW()-ROW(PX$7)))</f>
        <v>0</v>
      </c>
      <c r="PY7" s="610">
        <f t="array" ref="PY7">IF(INDEX('0.基礎情報'!$M:$M,PY$1+ROW()-ROW(PY$7))="","",INDEX('0.基礎情報'!$M:$M,PY$1+ROW()-ROW(PY$7)))</f>
        <v>0</v>
      </c>
      <c r="PZ7" s="610">
        <f t="array" ref="PZ7">IF(INDEX('0.基礎情報'!$M:$M,PZ$1+ROW()-ROW(PZ$7))="","",INDEX('0.基礎情報'!$M:$M,PZ$1+ROW()-ROW(PZ$7)))</f>
        <v>0</v>
      </c>
      <c r="QA7" s="610" t="str">
        <f t="array" ref="QA7">IF(INDEX('0.基礎情報'!$C:$C,QA$1+ROW()-ROW(QA$7))="","",INDEX('0.基礎情報'!$C:$C,QA$1+ROW()-ROW(QA$7)))</f>
        <v>システム導入に伴い利便性向上を実感した利用者の割合</v>
      </c>
      <c r="QB7" s="610" t="str">
        <f t="array" ref="QB7">IF(INDEX('0.基礎情報'!$X:$X,QB$1+ROW()-ROW(QB$7))="","",INDEX('0.基礎情報'!$X:$X,QB$1+ROW()-ROW(QB$7)))</f>
        <v>アウトカム</v>
      </c>
      <c r="QC7" s="610" t="str">
        <f t="array" ref="QC7">IF(INDEX('0.基礎情報'!$AB:$AB,QC$1+ROW()-ROW(QC$7))="","",INDEX('0.基礎情報'!$AB:$AB,QC$1+ROW()-ROW(QC$7)))</f>
        <v>％</v>
      </c>
      <c r="QD7" s="610" t="str">
        <f t="array" ref="QD7">IF(INDEX('0.基礎情報'!$AF:$AF,QD$1+ROW()-ROW(QD$7))="","",INDEX('0.基礎情報'!$AF:$AF,QD$1+ROW()-ROW(QD$7)))</f>
        <v>増加KPI</v>
      </c>
      <c r="QE7" s="610" t="str">
        <f t="array" ref="QE7">IF(INDEX('0.基礎情報'!$AJ:$AJ,QE$1+ROW()-ROW(QE$7))="","",INDEX('0.基礎情報'!$AJ:$AJ,QE$1+ROW()-ROW(QE$7)))</f>
        <v>なし</v>
      </c>
      <c r="QF7" s="610" t="str">
        <f t="array" ref="QF7">IF(INDEX('0.基礎情報'!$AQ:$AQ,QF$1+ROW()-ROW(QF$7))="","",INDEX('0.基礎情報'!$AQ:$AQ,QF$1+ROW()-ROW(QF$7)))</f>
        <v>なし</v>
      </c>
      <c r="QG7" s="610">
        <f t="array" ref="QG7">IF(INDEX('0.基礎情報'!$AJ:$AJ,QG$1+ROW()-ROW(QG$7))="","",INDEX('0.基礎情報'!$AJ:$AJ,QG$1+ROW()-ROW(QG$7)))</f>
        <v>60</v>
      </c>
      <c r="QH7" s="610">
        <f t="array" ref="QH7">IF(INDEX('0.基礎情報'!$AQ:$AQ,QH$1+ROW()-ROW(QH$7))="","",INDEX('0.基礎情報'!$AQ:$AQ,QH$1+ROW()-ROW(QH$7)))</f>
        <v>50</v>
      </c>
      <c r="QI7" s="610" t="str">
        <f t="array" ref="QI7">IF(INDEX('0.基礎情報'!$AX:$AX,QI$1+ROW()-ROW(QI$7))="","",INDEX('0.基礎情報'!$AX:$AX,QI$1+ROW()-ROW(QI$7)))</f>
        <v>未達成</v>
      </c>
      <c r="QJ7" s="610">
        <f t="array" ref="QJ7">IF(INDEX('0.基礎情報'!$AJ:$AJ,QJ$1+ROW()-ROW(QJ$7))="","",INDEX('0.基礎情報'!$AJ:$AJ,QJ$1+ROW()-ROW(QJ$7)))</f>
        <v>70</v>
      </c>
      <c r="QK7" s="610">
        <f t="array" ref="QK7">IF(INDEX('0.基礎情報'!$AQ:$AQ,QK$1+ROW()-ROW(QK$7))="","",INDEX('0.基礎情報'!$AQ:$AQ,QK$1+ROW()-ROW(QK$7)))</f>
        <v>0</v>
      </c>
      <c r="QL7" s="610" t="str">
        <f t="array" ref="QL7">IF(INDEX('0.基礎情報'!$AX:$AX,QL$1+ROW()-ROW(QL$7))="","",INDEX('0.基礎情報'!$AX:$AX,QL$1+ROW()-ROW(QL$7)))</f>
        <v/>
      </c>
      <c r="QM7" s="610">
        <f t="array" ref="QM7">IF(INDEX('0.基礎情報'!$AJ:$AJ,QM$1+ROW()-ROW(QM$7))="","",INDEX('0.基礎情報'!$AJ:$AJ,QM$1+ROW()-ROW(QM$7)))</f>
        <v>80</v>
      </c>
      <c r="QN7" s="610">
        <f t="array" ref="QN7">IF(INDEX('0.基礎情報'!$AQ:$AQ,QN$1+ROW()-ROW(QN$7))="","",INDEX('0.基礎情報'!$AQ:$AQ,QN$1+ROW()-ROW(QN$7)))</f>
        <v>0</v>
      </c>
      <c r="QO7" s="610" t="str">
        <f t="array" ref="QO7">IF(INDEX('0.基礎情報'!$AX:$AX,QO$1+ROW()-ROW(QO$7))="","",INDEX('0.基礎情報'!$AX:$AX,QO$1+ROW()-ROW($LE$7)))</f>
        <v/>
      </c>
      <c r="QP7" s="610" t="str">
        <f t="array" ref="QP7">IF(INDEX('0.基礎情報'!$M:$M,QP$1+ROW()-ROW(QP$7))="","",INDEX('0.基礎情報'!$M:$M,QP$1+ROW()-ROW(QP$7)))</f>
        <v>導入を予定している新規システムのの導入に伴う利便性の向上を実感した利用者の割合をKPIとして設定しており、基準となる数値がないため。</v>
      </c>
      <c r="QQ7" s="610">
        <f t="array" ref="QQ7">IF(INDEX('0.基礎情報'!$M:$M,QQ$1+ROW()-ROW(QQ$7))="","",INDEX('0.基礎情報'!$M:$M,QQ$1+ROW()-ROW(QQ$7)))</f>
        <v>0</v>
      </c>
      <c r="QR7" s="610">
        <f t="array" ref="QR7">IF(INDEX('0.基礎情報'!$M:$M,QR$1+ROW()-ROW(QR$7))="","",INDEX('0.基礎情報'!$M:$M,QR$1+ROW()-ROW(QR$7)))</f>
        <v>0</v>
      </c>
      <c r="QS7" s="610" t="b">
        <f t="array" ref="QS7">IF(INDEX('0.基礎情報'!$BE:$BE,QS$1+ROW()-ROW(QS$7))="","",INDEX('0.基礎情報'!$BE:$BE,QS$1+ROW()-ROW(QS$7)))</f>
        <v>1</v>
      </c>
      <c r="QT7" s="610" t="b">
        <f t="array" ref="QT7">IF(INDEX('0.基礎情報'!$BE:$BE,QT$1+ROW()-ROW(QT$7))="","",INDEX('0.基礎情報'!$BE:$BE,QT$1+ROW()-ROW(QT$7)))</f>
        <v>0</v>
      </c>
      <c r="QU7" s="610" t="b">
        <f t="array" ref="QU7">IF(INDEX('0.基礎情報'!$BE:$BE,QU$1+ROW()-ROW(QU$7))="","",INDEX('0.基礎情報'!$BE:$BE,QU$1+ROW()-ROW(QU$7)))</f>
        <v>0</v>
      </c>
      <c r="QV7" s="610" t="b">
        <f t="array" ref="QV7">IF(INDEX('0.基礎情報'!$BE:$BE,QV$1+ROW()-ROW(QV$7))="","",INDEX('0.基礎情報'!$BE:$BE,QV$1+ROW()-ROW(QV$7)))</f>
        <v>1</v>
      </c>
      <c r="QW7" s="610" t="str">
        <f t="array" ref="QW7">IF(INDEX('0.基礎情報'!$M:$M,QW$1+ROW()-ROW(QW$7))="","",INDEX('0.基礎情報'!$M:$M,QW$1+ROW()-ROW(QW$7)))</f>
        <v>予約管理については概ね利便性が向上したものの、スマートロックの利用に際しては人的な操作が必要不可欠であり、導入当初のため利用者が機器の操作に慣れていないことや、鍵番号を発行する際の通知の記載誤りなどが発生したため。</v>
      </c>
      <c r="QX7" s="610" t="str">
        <f t="array" ref="QX7">IF(INDEX('0.基礎情報'!$M:$M,QX$1+ROW()-ROW(QX$7))="","",INDEX('0.基礎情報'!$M:$M,QX$1+ROW()-ROW(QX$7)))</f>
        <v>スマートロックの利用に際しては、人的な作業が必要不可欠であることから、利用者が操作に慣れる時間が必要である。
また、初めての利用者でも円滑に操作ができるようマニュアルの作成を行うとともに、鍵番号通知の作成においては二重三重のチェックを行うなどミスが起きないよう工夫して事務を進める。</v>
      </c>
      <c r="QY7" s="610" t="b">
        <f t="array" ref="QY7">IF(INDEX('0.基礎情報'!$BE:$BE,QY$1+ROW()-ROW(QY$7))="","",INDEX('0.基礎情報'!$BE:$BE,QY$1+ROW()-ROW(QY$7)))</f>
        <v>0</v>
      </c>
      <c r="QZ7" s="610" t="b">
        <f t="array" ref="QZ7">IF(INDEX('0.基礎情報'!$BE:$BE,QZ$1+ROW()-ROW(QZ$7))="","",INDEX('0.基礎情報'!$BE:$BE,QZ$1+ROW()-ROW(QZ$7)))</f>
        <v>0</v>
      </c>
      <c r="RA7" s="610" t="b">
        <f t="array" ref="RA7">IF(INDEX('0.基礎情報'!$BE:$BE,RA$1+ROW()-ROW(RA$7))="","",INDEX('0.基礎情報'!$BE:$BE,RA$1+ROW()-ROW(RA$7)))</f>
        <v>0</v>
      </c>
      <c r="RB7" s="610" t="b">
        <f t="array" ref="RB7">IF(INDEX('0.基礎情報'!$BE:$BE,RB$1+ROW()-ROW(RB$7))="","",INDEX('0.基礎情報'!$BE:$BE,RB$1+ROW()-ROW(RB$7)))</f>
        <v>0</v>
      </c>
      <c r="RC7" s="610" t="b">
        <f t="array" ref="RC7">IF(INDEX('0.基礎情報'!$BE:$BE,RC$1+ROW()-ROW(RC$7))="","",INDEX('0.基礎情報'!$BE:$BE,RC$1+ROW()-ROW(RC$7)))</f>
        <v>0</v>
      </c>
      <c r="RD7" s="610">
        <f t="array" ref="RD7">IF(INDEX('0.基礎情報'!$M:$M,RD$1+ROW()-ROW(RD$7))="","",INDEX('0.基礎情報'!$M:$M,RD$1+ROW()-ROW(RD$7)))</f>
        <v>0</v>
      </c>
      <c r="RE7" s="610">
        <f t="array" ref="RE7">IF(INDEX('0.基礎情報'!$BE:$BE,RE$1+ROW()-ROW(RE$7))="","",INDEX('0.基礎情報'!$BE:$BE,RE$1+ROW()-ROW(RE$7)))</f>
        <v>0</v>
      </c>
      <c r="RF7" s="610">
        <f t="array" ref="RF7">IF(INDEX('0.基礎情報'!$Z:$Z,RF$1+ROW()-ROW(RF$7))="","",INDEX('0.基礎情報'!$Z:$Z,RF$1+ROW()-ROW(RF$7)))</f>
        <v>0</v>
      </c>
      <c r="RG7" s="610">
        <f t="array" ref="RG7">IF(INDEX('0.基礎情報'!$AL:$AL,RG$1+ROW()-ROW(RG$7))="","",INDEX('0.基礎情報'!$AL:$AL,RG$1+ROW()-ROW(RG$7)))</f>
        <v>0</v>
      </c>
      <c r="RH7" s="610">
        <f t="array" ref="RH7">IF(INDEX('0.基礎情報'!$M:$M,RH$1+ROW()-ROW(RH$7))="","",INDEX('0.基礎情報'!$M:$M,RH$1+ROW()-ROW(RH$7)))</f>
        <v>0</v>
      </c>
      <c r="RI7" s="610">
        <f t="array" ref="RI7">IF(INDEX('0.基礎情報'!$M:$M,RI$1+ROW()-ROW(RI$7))="","",INDEX('0.基礎情報'!$M:$M,RI$1+ROW()-ROW(RI$7)))</f>
        <v>0</v>
      </c>
      <c r="RJ7" s="610">
        <f t="array" ref="RJ7">IF(INDEX('0.基礎情報'!$C:$C,RJ$1+ROW()-ROW(RJ$7))="","",INDEX('0.基礎情報'!$C:$C,RJ$1+ROW()-ROW(RJ$7)))</f>
        <v>0</v>
      </c>
      <c r="RK7" s="610">
        <f t="array" ref="RK7">IF(INDEX('0.基礎情報'!$X:$X,RK$1+ROW()-ROW(RK$7))="","",INDEX('0.基礎情報'!$X:$X,RK$1+ROW()-ROW(RK$7)))</f>
        <v>0</v>
      </c>
      <c r="RL7" s="610">
        <f t="array" ref="RL7">IF(INDEX('0.基礎情報'!$AB:$AB,RL$1+ROW()-ROW(RL$7))="","",INDEX('0.基礎情報'!$AB:$AB,RL$1+ROW()-ROW(RL$7)))</f>
        <v>0</v>
      </c>
      <c r="RM7" s="610">
        <f t="array" ref="RM7">IF(INDEX('0.基礎情報'!$AF:$AF,RM$1+ROW()-ROW(RM$7))="","",INDEX('0.基礎情報'!$AF:$AF,RM$1+ROW()-ROW(RM$7)))</f>
        <v>0</v>
      </c>
      <c r="RN7" s="610">
        <f t="array" ref="RN7">IF(INDEX('0.基礎情報'!$AJ:$AJ,RN$1+ROW()-ROW(RN$7))="","",INDEX('0.基礎情報'!$AJ:$AJ,RN$1+ROW()-ROW(RN$7)))</f>
        <v>0</v>
      </c>
      <c r="RO7" s="610">
        <f t="array" ref="RO7">IF(INDEX('0.基礎情報'!$AQ:$AQ,RO$1+ROW()-ROW(RO$7))="","",INDEX('0.基礎情報'!$AQ:$AQ,RO$1+ROW()-ROW(RO$7)))</f>
        <v>0</v>
      </c>
      <c r="RP7" s="610">
        <f t="array" ref="RP7">IF(INDEX('0.基礎情報'!$AJ:$AJ,RP$1+ROW()-ROW(RP$7))="","",INDEX('0.基礎情報'!$AJ:$AJ,RP$1+ROW()-ROW(RP$7)))</f>
        <v>0</v>
      </c>
      <c r="RQ7" s="610">
        <f t="array" ref="RQ7">IF(INDEX('0.基礎情報'!$AQ:$AQ,RQ$1+ROW()-ROW(RQ$7))="","",INDEX('0.基礎情報'!$AQ:$AQ,RQ$1+ROW()-ROW(RQ$7)))</f>
        <v>0</v>
      </c>
      <c r="RR7" s="610" t="str">
        <f t="array" ref="RR7">IF(INDEX('0.基礎情報'!$AX:$AX,RR$1+ROW()-ROW(RR$7))="","",INDEX('0.基礎情報'!$AX:$AX,RR$1+ROW()-ROW(RR$7)))</f>
        <v/>
      </c>
      <c r="RS7" s="610">
        <f t="array" ref="RS7">IF(INDEX('0.基礎情報'!$AJ:$AJ,RS$1+ROW()-ROW(RS$7))="","",INDEX('0.基礎情報'!$AJ:$AJ,RS$1+ROW()-ROW(RS$7)))</f>
        <v>0</v>
      </c>
      <c r="RT7" s="610">
        <f t="array" ref="RT7">IF(INDEX('0.基礎情報'!$AQ:$AQ,RT$1+ROW()-ROW(RT$7))="","",INDEX('0.基礎情報'!$AQ:$AQ,RT$1+ROW()-ROW(RT$7)))</f>
        <v>0</v>
      </c>
      <c r="RU7" s="610" t="str">
        <f t="array" ref="RU7">IF(INDEX('0.基礎情報'!$AX:$AX,RU$1+ROW()-ROW(RU$7))="","",INDEX('0.基礎情報'!$AX:$AX,RU$1+ROW()-ROW(RU$7)))</f>
        <v/>
      </c>
      <c r="RV7" s="610">
        <f t="array" ref="RV7">IF(INDEX('0.基礎情報'!$AJ:$AJ,RV$1+ROW()-ROW(RV$7))="","",INDEX('0.基礎情報'!$AJ:$AJ,RV$1+ROW()-ROW(RV$7)))</f>
        <v>0</v>
      </c>
      <c r="RW7" s="610">
        <f t="array" ref="RW7">IF(INDEX('0.基礎情報'!$AQ:$AQ,RW$1+ROW()-ROW(RW$7))="","",INDEX('0.基礎情報'!$AQ:$AQ,RW$1+ROW()-ROW(RW$7)))</f>
        <v>0</v>
      </c>
      <c r="RX7" s="610" t="str">
        <f t="array" ref="RX7">IF(INDEX('0.基礎情報'!$AX:$AX,RX$1+ROW()-ROW(RX$7))="","",INDEX('0.基礎情報'!$AX:$AX,RX$1+ROW()-ROW($LE$7)))</f>
        <v/>
      </c>
      <c r="RY7" s="610">
        <f t="array" ref="RY7">IF(INDEX('0.基礎情報'!$M:$M,RY$1+ROW()-ROW(RY$7))="","",INDEX('0.基礎情報'!$M:$M,RY$1+ROW()-ROW(RY$7)))</f>
        <v>0</v>
      </c>
      <c r="RZ7" s="610">
        <f t="array" ref="RZ7">IF(INDEX('0.基礎情報'!$M:$M,RZ$1+ROW()-ROW(RZ$7))="","",INDEX('0.基礎情報'!$M:$M,RZ$1+ROW()-ROW(RZ$7)))</f>
        <v>0</v>
      </c>
      <c r="SA7" s="610">
        <f t="array" ref="SA7">IF(INDEX('0.基礎情報'!$M:$M,SA$1+ROW()-ROW(SA$7))="","",INDEX('0.基礎情報'!$M:$M,SA$1+ROW()-ROW(SA$7)))</f>
        <v>0</v>
      </c>
      <c r="SB7" s="610" t="b">
        <f t="array" ref="SB7">IF(INDEX('0.基礎情報'!$BE:$BE,SB$1+ROW()-ROW(SB$7))="","",INDEX('0.基礎情報'!$BE:$BE,SB$1+ROW()-ROW(SB$7)))</f>
        <v>0</v>
      </c>
      <c r="SC7" s="610" t="b">
        <f t="array" ref="SC7">IF(INDEX('0.基礎情報'!$BE:$BE,SC$1+ROW()-ROW(SC$7))="","",INDEX('0.基礎情報'!$BE:$BE,SC$1+ROW()-ROW(SC$7)))</f>
        <v>0</v>
      </c>
      <c r="SD7" s="610" t="b">
        <f t="array" ref="SD7">IF(INDEX('0.基礎情報'!$BE:$BE,SD$1+ROW()-ROW(SD$7))="","",INDEX('0.基礎情報'!$BE:$BE,SD$1+ROW()-ROW(SD$7)))</f>
        <v>0</v>
      </c>
      <c r="SE7" s="610" t="b">
        <f t="array" ref="SE7">IF(INDEX('0.基礎情報'!$BE:$BE,SE$1+ROW()-ROW(SE$7))="","",INDEX('0.基礎情報'!$BE:$BE,SE$1+ROW()-ROW(SE$7)))</f>
        <v>0</v>
      </c>
      <c r="SF7" s="610">
        <f t="array" ref="SF7">IF(INDEX('0.基礎情報'!$M:$M,SF$1+ROW()-ROW(SF$7))="","",INDEX('0.基礎情報'!$M:$M,SF$1+ROW()-ROW(SF$7)))</f>
        <v>0</v>
      </c>
      <c r="SG7" s="610">
        <f t="array" ref="SG7">IF(INDEX('0.基礎情報'!$M:$M,SG$1+ROW()-ROW(SG$7))="","",INDEX('0.基礎情報'!$M:$M,SG$1+ROW()-ROW(SG$7)))</f>
        <v>0</v>
      </c>
      <c r="SH7" s="610" t="b">
        <f t="array" ref="SH7">IF(INDEX('0.基礎情報'!$BE:$BE,SH$1+ROW()-ROW(SH$7))="","",INDEX('0.基礎情報'!$BE:$BE,SH$1+ROW()-ROW(SH$7)))</f>
        <v>0</v>
      </c>
      <c r="SI7" s="610" t="b">
        <f t="array" ref="SI7">IF(INDEX('0.基礎情報'!$BE:$BE,SI$1+ROW()-ROW(SI$7))="","",INDEX('0.基礎情報'!$BE:$BE,SI$1+ROW()-ROW(SI$7)))</f>
        <v>0</v>
      </c>
      <c r="SJ7" s="610" t="b">
        <f t="array" ref="SJ7">IF(INDEX('0.基礎情報'!$BE:$BE,SJ$1+ROW()-ROW(SJ$7))="","",INDEX('0.基礎情報'!$BE:$BE,SJ$1+ROW()-ROW(SJ$7)))</f>
        <v>0</v>
      </c>
      <c r="SK7" s="610" t="b">
        <f t="array" ref="SK7">IF(INDEX('0.基礎情報'!$BE:$BE,SK$1+ROW()-ROW(SK$7))="","",INDEX('0.基礎情報'!$BE:$BE,SK$1+ROW()-ROW(SK$7)))</f>
        <v>0</v>
      </c>
      <c r="SL7" s="610" t="b">
        <f t="array" ref="SL7">IF(INDEX('0.基礎情報'!$BE:$BE,SL$1+ROW()-ROW(SL$7))="","",INDEX('0.基礎情報'!$BE:$BE,SL$1+ROW()-ROW(SL$7)))</f>
        <v>0</v>
      </c>
      <c r="SM7" s="610">
        <f t="array" ref="SM7">IF(INDEX('0.基礎情報'!$M:$M,SM$1+ROW()-ROW(SM$7))="","",INDEX('0.基礎情報'!$M:$M,SM$1+ROW()-ROW(SM$7)))</f>
        <v>0</v>
      </c>
      <c r="SN7" s="610">
        <f t="array" ref="SN7">IF(INDEX('0.基礎情報'!$BE:$BE,SN$1+ROW()-ROW(SN$7))="","",INDEX('0.基礎情報'!$BE:$BE,SN$1+ROW()-ROW(SN$7)))</f>
        <v>0</v>
      </c>
      <c r="SO7" s="610">
        <f t="array" ref="SO7">IF(INDEX('0.基礎情報'!$Z:$Z,SO$1+ROW()-ROW(SO$7))="","",INDEX('0.基礎情報'!$Z:$Z,SO$1+ROW()-ROW(SO$7)))</f>
        <v>0</v>
      </c>
      <c r="SP7" s="610">
        <f t="array" ref="SP7">IF(INDEX('0.基礎情報'!$AL:$AL,SP$1+ROW()-ROW(SP$7))="","",INDEX('0.基礎情報'!$AL:$AL,SP$1+ROW()-ROW(SP$7)))</f>
        <v>0</v>
      </c>
      <c r="SQ7" s="610">
        <f t="array" ref="SQ7">IF(INDEX('0.基礎情報'!$M:$M,SQ$1+ROW()-ROW(SQ$7))="","",INDEX('0.基礎情報'!$M:$M,SQ$1+ROW()-ROW(SQ$7)))</f>
        <v>0</v>
      </c>
      <c r="SR7" s="610">
        <f t="array" ref="SR7">IF(INDEX('0.基礎情報'!$M:$M,SR$1+ROW()-ROW(SR$7))="","",INDEX('0.基礎情報'!$M:$M,SR$1+ROW()-ROW(SR$7)))</f>
        <v>0</v>
      </c>
      <c r="SS7" s="610">
        <f t="array" ref="SS7">IF(INDEX('0.基礎情報'!$C:$C,SS$1+ROW()-ROW(SS$7))="","",INDEX('0.基礎情報'!$C:$C,SS$1+ROW()-ROW(SS$7)))</f>
        <v>0</v>
      </c>
      <c r="ST7" s="610">
        <f t="array" ref="ST7">IF(INDEX('0.基礎情報'!$X:$X,ST$1+ROW()-ROW(ST$7))="","",INDEX('0.基礎情報'!$X:$X,ST$1+ROW()-ROW(ST$7)))</f>
        <v>0</v>
      </c>
      <c r="SU7" s="610">
        <f t="array" ref="SU7">IF(INDEX('0.基礎情報'!$AB:$AB,SU$1+ROW()-ROW(SU$7))="","",INDEX('0.基礎情報'!$AB:$AB,SU$1+ROW()-ROW(SU$7)))</f>
        <v>0</v>
      </c>
      <c r="SV7" s="610">
        <f t="array" ref="SV7">IF(INDEX('0.基礎情報'!$AF:$AF,SV$1+ROW()-ROW(SV$7))="","",INDEX('0.基礎情報'!$AF:$AF,SV$1+ROW()-ROW(SV$7)))</f>
        <v>0</v>
      </c>
      <c r="SW7" s="610">
        <f t="array" ref="SW7">IF(INDEX('0.基礎情報'!$AJ:$AJ,SW$1+ROW()-ROW(SW$7))="","",INDEX('0.基礎情報'!$AJ:$AJ,SW$1+ROW()-ROW(SW$7)))</f>
        <v>0</v>
      </c>
      <c r="SX7" s="610">
        <f t="array" ref="SX7">IF(INDEX('0.基礎情報'!$AQ:$AQ,SX$1+ROW()-ROW(SX$7))="","",INDEX('0.基礎情報'!$AQ:$AQ,SX$1+ROW()-ROW(SX$7)))</f>
        <v>0</v>
      </c>
      <c r="SY7" s="610">
        <f t="array" ref="SY7">IF(INDEX('0.基礎情報'!$AJ:$AJ,SY$1+ROW()-ROW(SY$7))="","",INDEX('0.基礎情報'!$AJ:$AJ,SY$1+ROW()-ROW(SY$7)))</f>
        <v>0</v>
      </c>
      <c r="SZ7" s="610">
        <f t="array" ref="SZ7">IF(INDEX('0.基礎情報'!$AQ:$AQ,SZ$1+ROW()-ROW(SZ$7))="","",INDEX('0.基礎情報'!$AQ:$AQ,SZ$1+ROW()-ROW(SZ$7)))</f>
        <v>0</v>
      </c>
      <c r="TA7" s="610" t="str">
        <f t="array" ref="TA7">IF(INDEX('0.基礎情報'!$AX:$AX,TA$1+ROW()-ROW(TA$7))="","",INDEX('0.基礎情報'!$AX:$AX,TA$1+ROW()-ROW(TA$7)))</f>
        <v/>
      </c>
      <c r="TB7" s="610">
        <f t="array" ref="TB7">IF(INDEX('0.基礎情報'!$AJ:$AJ,TB$1+ROW()-ROW(TB$7))="","",INDEX('0.基礎情報'!$AJ:$AJ,TB$1+ROW()-ROW(TB$7)))</f>
        <v>0</v>
      </c>
      <c r="TC7" s="610">
        <f t="array" ref="TC7">IF(INDEX('0.基礎情報'!$AQ:$AQ,TC$1+ROW()-ROW(TC$7))="","",INDEX('0.基礎情報'!$AQ:$AQ,TC$1+ROW()-ROW(TC$7)))</f>
        <v>0</v>
      </c>
      <c r="TD7" s="610" t="str">
        <f t="array" ref="TD7">IF(INDEX('0.基礎情報'!$AX:$AX,TD$1+ROW()-ROW(TD$7))="","",INDEX('0.基礎情報'!$AX:$AX,TD$1+ROW()-ROW(TD$7)))</f>
        <v/>
      </c>
      <c r="TE7" s="610">
        <f t="array" ref="TE7">IF(INDEX('0.基礎情報'!$AJ:$AJ,TE$1+ROW()-ROW(TE$7))="","",INDEX('0.基礎情報'!$AJ:$AJ,TE$1+ROW()-ROW(TE$7)))</f>
        <v>0</v>
      </c>
      <c r="TF7" s="610">
        <f t="array" ref="TF7">IF(INDEX('0.基礎情報'!$AQ:$AQ,TF$1+ROW()-ROW(TF$7))="","",INDEX('0.基礎情報'!$AQ:$AQ,TF$1+ROW()-ROW(TF$7)))</f>
        <v>0</v>
      </c>
      <c r="TG7" s="610" t="str">
        <f t="array" ref="TG7">IF(INDEX('0.基礎情報'!$AX:$AX,TG$1+ROW()-ROW(TG$7))="","",INDEX('0.基礎情報'!$AX:$AX,TG$1+ROW()-ROW($LE$7)))</f>
        <v/>
      </c>
      <c r="TH7" s="610">
        <f t="array" ref="TH7">IF(INDEX('0.基礎情報'!$M:$M,TH$1+ROW()-ROW(TH$7))="","",INDEX('0.基礎情報'!$M:$M,TH$1+ROW()-ROW(TH$7)))</f>
        <v>0</v>
      </c>
      <c r="TI7" s="610">
        <f t="array" ref="TI7">IF(INDEX('0.基礎情報'!$M:$M,TI$1+ROW()-ROW(TI$7))="","",INDEX('0.基礎情報'!$M:$M,TI$1+ROW()-ROW(TI$7)))</f>
        <v>0</v>
      </c>
      <c r="TJ7" s="610">
        <f t="array" ref="TJ7">IF(INDEX('0.基礎情報'!$M:$M,TJ$1+ROW()-ROW(TJ$7))="","",INDEX('0.基礎情報'!$M:$M,TJ$1+ROW()-ROW(TJ$7)))</f>
        <v>0</v>
      </c>
      <c r="TK7" s="610" t="b">
        <f t="array" ref="TK7">IF(INDEX('0.基礎情報'!$BE:$BE,TK$1+ROW()-ROW(TK$7))="","",INDEX('0.基礎情報'!$BE:$BE,TK$1+ROW()-ROW(TK$7)))</f>
        <v>0</v>
      </c>
      <c r="TL7" s="610" t="b">
        <f t="array" ref="TL7">IF(INDEX('0.基礎情報'!$BE:$BE,TL$1+ROW()-ROW(TL$7))="","",INDEX('0.基礎情報'!$BE:$BE,TL$1+ROW()-ROW(TL$7)))</f>
        <v>0</v>
      </c>
      <c r="TM7" s="610" t="b">
        <f t="array" ref="TM7">IF(INDEX('0.基礎情報'!$BE:$BE,TM$1+ROW()-ROW(TM$7))="","",INDEX('0.基礎情報'!$BE:$BE,TM$1+ROW()-ROW(TM$7)))</f>
        <v>0</v>
      </c>
      <c r="TN7" s="610" t="b">
        <f t="array" ref="TN7">IF(INDEX('0.基礎情報'!$BE:$BE,TN$1+ROW()-ROW(TN$7))="","",INDEX('0.基礎情報'!$BE:$BE,TN$1+ROW()-ROW(TN$7)))</f>
        <v>0</v>
      </c>
      <c r="TO7" s="610">
        <f t="array" ref="TO7">IF(INDEX('0.基礎情報'!$M:$M,TO$1+ROW()-ROW(TO$7))="","",INDEX('0.基礎情報'!$M:$M,TO$1+ROW()-ROW(TO$7)))</f>
        <v>0</v>
      </c>
      <c r="TP7" s="610">
        <f t="array" ref="TP7">IF(INDEX('0.基礎情報'!$M:$M,TP$1+ROW()-ROW(TP$7))="","",INDEX('0.基礎情報'!$M:$M,TP$1+ROW()-ROW(TP$7)))</f>
        <v>0</v>
      </c>
      <c r="TQ7" s="610" t="b">
        <f t="array" ref="TQ7">IF(INDEX('0.基礎情報'!$BE:$BE,TQ$1+ROW()-ROW(TQ$7))="","",INDEX('0.基礎情報'!$BE:$BE,TQ$1+ROW()-ROW(TQ$7)))</f>
        <v>0</v>
      </c>
      <c r="TR7" s="610" t="b">
        <f t="array" ref="TR7">IF(INDEX('0.基礎情報'!$BE:$BE,TR$1+ROW()-ROW(TR$7))="","",INDEX('0.基礎情報'!$BE:$BE,TR$1+ROW()-ROW(TR$7)))</f>
        <v>0</v>
      </c>
      <c r="TS7" s="610" t="b">
        <f t="array" ref="TS7">IF(INDEX('0.基礎情報'!$BE:$BE,TS$1+ROW()-ROW(TS$7))="","",INDEX('0.基礎情報'!$BE:$BE,TS$1+ROW()-ROW(TS$7)))</f>
        <v>0</v>
      </c>
      <c r="TT7" s="610" t="b">
        <f t="array" ref="TT7">IF(INDEX('0.基礎情報'!$BE:$BE,TT$1+ROW()-ROW(TT$7))="","",INDEX('0.基礎情報'!$BE:$BE,TT$1+ROW()-ROW(TT$7)))</f>
        <v>0</v>
      </c>
      <c r="TU7" s="610" t="b">
        <f t="array" ref="TU7">IF(INDEX('0.基礎情報'!$BE:$BE,TU$1+ROW()-ROW(TU$7))="","",INDEX('0.基礎情報'!$BE:$BE,TU$1+ROW()-ROW(TU$7)))</f>
        <v>0</v>
      </c>
      <c r="TV7" s="610">
        <f t="array" ref="TV7">IF(INDEX('0.基礎情報'!$M:$M,TV$1+ROW()-ROW(TV$7))="","",INDEX('0.基礎情報'!$M:$M,TV$1+ROW()-ROW(TV$7)))</f>
        <v>0</v>
      </c>
      <c r="TW7" s="610">
        <f t="array" ref="TW7">IF(INDEX('0.基礎情報'!$BE:$BE,TW$1+ROW()-ROW(TW$7))="","",INDEX('0.基礎情報'!$BE:$BE,TW$1+ROW()-ROW(TW$7)))</f>
        <v>0</v>
      </c>
      <c r="TX7" s="610">
        <f t="array" ref="TX7">IF(INDEX('0.基礎情報'!$Z:$Z,TX$1+ROW()-ROW(TX$7))="","",INDEX('0.基礎情報'!$Z:$Z,TX$1+ROW()-ROW(TX$7)))</f>
        <v>0</v>
      </c>
      <c r="TY7" s="610">
        <f t="array" ref="TY7">IF(INDEX('0.基礎情報'!$AL:$AL,TY$1+ROW()-ROW(TY$7))="","",INDEX('0.基礎情報'!$AL:$AL,TY$1+ROW()-ROW(TY$7)))</f>
        <v>0</v>
      </c>
      <c r="TZ7" s="610">
        <f t="array" ref="TZ7">IF(INDEX('0.基礎情報'!$M:$M,TZ$1+ROW()-ROW(TZ$7))="","",INDEX('0.基礎情報'!$M:$M,TZ$1+ROW()-ROW(TZ$7)))</f>
        <v>0</v>
      </c>
      <c r="UA7" s="610">
        <f t="array" ref="UA7">IF(INDEX('0.基礎情報'!$M:$M,UA$1+ROW()-ROW(UA$7))="","",INDEX('0.基礎情報'!$M:$M,UA$1+ROW()-ROW(UA$7)))</f>
        <v>0</v>
      </c>
      <c r="UB7" s="610">
        <f t="array" ref="UB7">IF(INDEX('0.基礎情報'!$C:$C,UB$1+ROW()-ROW(UB$7))="","",INDEX('0.基礎情報'!$C:$C,UB$1+ROW()-ROW(UB$7)))</f>
        <v>0</v>
      </c>
      <c r="UC7" s="610">
        <f t="array" ref="UC7">IF(INDEX('0.基礎情報'!$X:$X,UC$1+ROW()-ROW(UC$7))="","",INDEX('0.基礎情報'!$X:$X,UC$1+ROW()-ROW(UC$7)))</f>
        <v>0</v>
      </c>
      <c r="UD7" s="610">
        <f t="array" ref="UD7">IF(INDEX('0.基礎情報'!$AB:$AB,UD$1+ROW()-ROW(UD$7))="","",INDEX('0.基礎情報'!$AB:$AB,UD$1+ROW()-ROW(UD$7)))</f>
        <v>0</v>
      </c>
      <c r="UE7" s="610">
        <f t="array" ref="UE7">IF(INDEX('0.基礎情報'!$AF:$AF,UE$1+ROW()-ROW(UE$7))="","",INDEX('0.基礎情報'!$AF:$AF,UE$1+ROW()-ROW(UE$7)))</f>
        <v>0</v>
      </c>
      <c r="UF7" s="610">
        <f t="array" ref="UF7">IF(INDEX('0.基礎情報'!$AJ:$AJ,UF$1+ROW()-ROW(UF$7))="","",INDEX('0.基礎情報'!$AJ:$AJ,UF$1+ROW()-ROW(UF$7)))</f>
        <v>0</v>
      </c>
      <c r="UG7" s="610">
        <f t="array" ref="UG7">IF(INDEX('0.基礎情報'!$AQ:$AQ,UG$1+ROW()-ROW(UG$7))="","",INDEX('0.基礎情報'!$AQ:$AQ,UG$1+ROW()-ROW(UG$7)))</f>
        <v>0</v>
      </c>
      <c r="UH7" s="610">
        <f t="array" ref="UH7">IF(INDEX('0.基礎情報'!$AJ:$AJ,UH$1+ROW()-ROW(UH$7))="","",INDEX('0.基礎情報'!$AJ:$AJ,UH$1+ROW()-ROW(UH$7)))</f>
        <v>0</v>
      </c>
      <c r="UI7" s="610">
        <f t="array" ref="UI7">IF(INDEX('0.基礎情報'!$AQ:$AQ,UI$1+ROW()-ROW(UI$7))="","",INDEX('0.基礎情報'!$AQ:$AQ,UI$1+ROW()-ROW(UI$7)))</f>
        <v>0</v>
      </c>
      <c r="UJ7" s="610" t="str">
        <f t="array" ref="UJ7">IF(INDEX('0.基礎情報'!$AX:$AX,UJ$1+ROW()-ROW(UJ$7))="","",INDEX('0.基礎情報'!$AX:$AX,UJ$1+ROW()-ROW(UJ$7)))</f>
        <v/>
      </c>
      <c r="UK7" s="610">
        <f t="array" ref="UK7">IF(INDEX('0.基礎情報'!$AJ:$AJ,UK$1+ROW()-ROW(UK$7))="","",INDEX('0.基礎情報'!$AJ:$AJ,UK$1+ROW()-ROW(UK$7)))</f>
        <v>0</v>
      </c>
      <c r="UL7" s="610">
        <f t="array" ref="UL7">IF(INDEX('0.基礎情報'!$AQ:$AQ,UL$1+ROW()-ROW(UL$7))="","",INDEX('0.基礎情報'!$AQ:$AQ,UL$1+ROW()-ROW(UL$7)))</f>
        <v>0</v>
      </c>
      <c r="UM7" s="610" t="str">
        <f t="array" ref="UM7">IF(INDEX('0.基礎情報'!$AX:$AX,UM$1+ROW()-ROW(UM$7))="","",INDEX('0.基礎情報'!$AX:$AX,UM$1+ROW()-ROW(UM$7)))</f>
        <v/>
      </c>
      <c r="UN7" s="610">
        <f t="array" ref="UN7">IF(INDEX('0.基礎情報'!$AJ:$AJ,UN$1+ROW()-ROW(UN$7))="","",INDEX('0.基礎情報'!$AJ:$AJ,UN$1+ROW()-ROW(UN$7)))</f>
        <v>0</v>
      </c>
      <c r="UO7" s="610">
        <f t="array" ref="UO7">IF(INDEX('0.基礎情報'!$AQ:$AQ,UO$1+ROW()-ROW(UO$7))="","",INDEX('0.基礎情報'!$AQ:$AQ,UO$1+ROW()-ROW(UO$7)))</f>
        <v>0</v>
      </c>
      <c r="UP7" s="610" t="str">
        <f t="array" ref="UP7">IF(INDEX('0.基礎情報'!$AX:$AX,UP$1+ROW()-ROW(UP$7))="","",INDEX('0.基礎情報'!$AX:$AX,UP$1+ROW()-ROW($LE$7)))</f>
        <v/>
      </c>
      <c r="UQ7" s="610">
        <f t="array" ref="UQ7">IF(INDEX('0.基礎情報'!$M:$M,UQ$1+ROW()-ROW(UQ$7))="","",INDEX('0.基礎情報'!$M:$M,UQ$1+ROW()-ROW(UQ$7)))</f>
        <v>0</v>
      </c>
      <c r="UR7" s="610">
        <f t="array" ref="UR7">IF(INDEX('0.基礎情報'!$M:$M,UR$1+ROW()-ROW(UR$7))="","",INDEX('0.基礎情報'!$M:$M,UR$1+ROW()-ROW(UR$7)))</f>
        <v>0</v>
      </c>
      <c r="US7" s="610">
        <f t="array" ref="US7">IF(INDEX('0.基礎情報'!$M:$M,US$1+ROW()-ROW(US$7))="","",INDEX('0.基礎情報'!$M:$M,US$1+ROW()-ROW(US$7)))</f>
        <v>0</v>
      </c>
      <c r="UT7" s="610" t="b">
        <f t="array" ref="UT7">IF(INDEX('0.基礎情報'!$BE:$BE,UT$1+ROW()-ROW(UT$7))="","",INDEX('0.基礎情報'!$BE:$BE,UT$1+ROW()-ROW(UT$7)))</f>
        <v>0</v>
      </c>
      <c r="UU7" s="610" t="b">
        <f t="array" ref="UU7">IF(INDEX('0.基礎情報'!$BE:$BE,UU$1+ROW()-ROW(UU$7))="","",INDEX('0.基礎情報'!$BE:$BE,UU$1+ROW()-ROW(UU$7)))</f>
        <v>0</v>
      </c>
      <c r="UV7" s="610" t="b">
        <f t="array" ref="UV7">IF(INDEX('0.基礎情報'!$BE:$BE,UV$1+ROW()-ROW(UV$7))="","",INDEX('0.基礎情報'!$BE:$BE,UV$1+ROW()-ROW(UV$7)))</f>
        <v>0</v>
      </c>
      <c r="UW7" s="610" t="b">
        <f t="array" ref="UW7">IF(INDEX('0.基礎情報'!$BE:$BE,UW$1+ROW()-ROW(UW$7))="","",INDEX('0.基礎情報'!$BE:$BE,UW$1+ROW()-ROW(UW$7)))</f>
        <v>0</v>
      </c>
      <c r="UX7" s="610">
        <f t="array" ref="UX7">IF(INDEX('0.基礎情報'!$M:$M,UX$1+ROW()-ROW(UX$7))="","",INDEX('0.基礎情報'!$M:$M,UX$1+ROW()-ROW(UX$7)))</f>
        <v>0</v>
      </c>
      <c r="UY7" s="610">
        <f t="array" ref="UY7">IF(INDEX('0.基礎情報'!$M:$M,UY$1+ROW()-ROW(UY$7))="","",INDEX('0.基礎情報'!$M:$M,UY$1+ROW()-ROW(UY$7)))</f>
        <v>0</v>
      </c>
      <c r="UZ7" s="610" t="b">
        <f t="array" ref="UZ7">IF(INDEX('0.基礎情報'!$BE:$BE,UZ$1+ROW()-ROW(UZ$7))="","",INDEX('0.基礎情報'!$BE:$BE,UZ$1+ROW()-ROW(UZ$7)))</f>
        <v>0</v>
      </c>
      <c r="VA7" s="610" t="b">
        <f t="array" ref="VA7">IF(INDEX('0.基礎情報'!$BE:$BE,VA$1+ROW()-ROW(VA$7))="","",INDEX('0.基礎情報'!$BE:$BE,VA$1+ROW()-ROW(VA$7)))</f>
        <v>0</v>
      </c>
      <c r="VB7" s="610" t="b">
        <f t="array" ref="VB7">IF(INDEX('0.基礎情報'!$BE:$BE,VB$1+ROW()-ROW(VB$7))="","",INDEX('0.基礎情報'!$BE:$BE,VB$1+ROW()-ROW(VB$7)))</f>
        <v>0</v>
      </c>
      <c r="VC7" s="610" t="b">
        <f t="array" ref="VC7">IF(INDEX('0.基礎情報'!$BE:$BE,VC$1+ROW()-ROW(VC$7))="","",INDEX('0.基礎情報'!$BE:$BE,VC$1+ROW()-ROW(VC$7)))</f>
        <v>0</v>
      </c>
      <c r="VD7" s="610" t="b">
        <f t="array" ref="VD7">IF(INDEX('0.基礎情報'!$BE:$BE,VD$1+ROW()-ROW(VD$7))="","",INDEX('0.基礎情報'!$BE:$BE,VD$1+ROW()-ROW(VD$7)))</f>
        <v>0</v>
      </c>
      <c r="VE7" s="610">
        <f t="array" ref="VE7">IF(INDEX('0.基礎情報'!$M:$M,VE$1+ROW()-ROW(VE$7))="","",INDEX('0.基礎情報'!$M:$M,VE$1+ROW()-ROW(VE$7)))</f>
        <v>0</v>
      </c>
      <c r="VF7" s="610">
        <f t="array" ref="VF7">IF(INDEX('0.基礎情報'!$BE:$BE,VF$1+ROW()-ROW(VF$7))="","",INDEX('0.基礎情報'!$BE:$BE,VF$1+ROW()-ROW(VF$7)))</f>
        <v>0</v>
      </c>
      <c r="VG7" s="610">
        <f t="array" ref="VG7">IF(INDEX('0.基礎情報'!$Z:$Z,VG$1+ROW()-ROW(VG$7))="","",INDEX('0.基礎情報'!$Z:$Z,VG$1+ROW()-ROW(VG$7)))</f>
        <v>0</v>
      </c>
      <c r="VH7" s="610">
        <f t="array" ref="VH7">IF(INDEX('0.基礎情報'!$AL:$AL,VH$1+ROW()-ROW(VH$7))="","",INDEX('0.基礎情報'!$AL:$AL,VH$1+ROW()-ROW(VH$7)))</f>
        <v>0</v>
      </c>
      <c r="VI7" s="610">
        <f t="array" ref="VI7">IF(INDEX('0.基礎情報'!$M:$M,VI$1+ROW()-ROW(VI$7))="","",INDEX('0.基礎情報'!$M:$M,VI$1+ROW()-ROW(VI$7)))</f>
        <v>0</v>
      </c>
      <c r="VJ7" s="610">
        <f t="array" ref="VJ7">IF(INDEX('0.基礎情報'!$M:$M,VJ$1+ROW()-ROW(VJ$7))="","",INDEX('0.基礎情報'!$M:$M,VJ$1+ROW()-ROW(VJ$7)))</f>
        <v>0</v>
      </c>
      <c r="VK7" s="610">
        <f t="array" ref="VK7">IF(INDEX('0.基礎情報'!$C:$C,VK$1+ROW()-ROW(VK$7))="","",INDEX('0.基礎情報'!$C:$C,VK$1+ROW()-ROW(VK$7)))</f>
        <v>0</v>
      </c>
      <c r="VL7" s="610">
        <f t="array" ref="VL7">IF(INDEX('0.基礎情報'!$X:$X,VL$1+ROW()-ROW(VL$7))="","",INDEX('0.基礎情報'!$X:$X,VL$1+ROW()-ROW(VL$7)))</f>
        <v>0</v>
      </c>
      <c r="VM7" s="610">
        <f t="array" ref="VM7">IF(INDEX('0.基礎情報'!$AB:$AB,VM$1+ROW()-ROW(VM$7))="","",INDEX('0.基礎情報'!$AB:$AB,VM$1+ROW()-ROW(VM$7)))</f>
        <v>0</v>
      </c>
      <c r="VN7" s="610">
        <f t="array" ref="VN7">IF(INDEX('0.基礎情報'!$AF:$AF,VN$1+ROW()-ROW(VN$7))="","",INDEX('0.基礎情報'!$AF:$AF,VN$1+ROW()-ROW(VN$7)))</f>
        <v>0</v>
      </c>
      <c r="VO7" s="610">
        <f t="array" ref="VO7">IF(INDEX('0.基礎情報'!$AJ:$AJ,VO$1+ROW()-ROW(VO$7))="","",INDEX('0.基礎情報'!$AJ:$AJ,VO$1+ROW()-ROW(VO$7)))</f>
        <v>0</v>
      </c>
      <c r="VP7" s="610">
        <f t="array" ref="VP7">IF(INDEX('0.基礎情報'!$AQ:$AQ,VP$1+ROW()-ROW(VP$7))="","",INDEX('0.基礎情報'!$AQ:$AQ,VP$1+ROW()-ROW(VP$7)))</f>
        <v>0</v>
      </c>
      <c r="VQ7" s="610">
        <f t="array" ref="VQ7">IF(INDEX('0.基礎情報'!$AJ:$AJ,VQ$1+ROW()-ROW(VQ$7))="","",INDEX('0.基礎情報'!$AJ:$AJ,VQ$1+ROW()-ROW(VQ$7)))</f>
        <v>0</v>
      </c>
      <c r="VR7" s="610">
        <f t="array" ref="VR7">IF(INDEX('0.基礎情報'!$AQ:$AQ,VR$1+ROW()-ROW(VR$7))="","",INDEX('0.基礎情報'!$AQ:$AQ,VR$1+ROW()-ROW(VR$7)))</f>
        <v>0</v>
      </c>
      <c r="VS7" s="610" t="str">
        <f t="array" ref="VS7">IF(INDEX('0.基礎情報'!$AX:$AX,VS$1+ROW()-ROW(VS$7))="","",INDEX('0.基礎情報'!$AX:$AX,VS$1+ROW()-ROW(VS$7)))</f>
        <v/>
      </c>
      <c r="VT7" s="610">
        <f t="array" ref="VT7">IF(INDEX('0.基礎情報'!$AJ:$AJ,VT$1+ROW()-ROW(VT$7))="","",INDEX('0.基礎情報'!$AJ:$AJ,VT$1+ROW()-ROW(VT$7)))</f>
        <v>0</v>
      </c>
      <c r="VU7" s="610">
        <f t="array" ref="VU7">IF(INDEX('0.基礎情報'!$AQ:$AQ,VU$1+ROW()-ROW(VU$7))="","",INDEX('0.基礎情報'!$AQ:$AQ,VU$1+ROW()-ROW(VU$7)))</f>
        <v>0</v>
      </c>
      <c r="VV7" s="610" t="str">
        <f t="array" ref="VV7">IF(INDEX('0.基礎情報'!$AX:$AX,VV$1+ROW()-ROW(VV$7))="","",INDEX('0.基礎情報'!$AX:$AX,VV$1+ROW()-ROW(VV$7)))</f>
        <v/>
      </c>
      <c r="VW7" s="610">
        <f t="array" ref="VW7">IF(INDEX('0.基礎情報'!$AJ:$AJ,VW$1+ROW()-ROW(VW$7))="","",INDEX('0.基礎情報'!$AJ:$AJ,VW$1+ROW()-ROW(VW$7)))</f>
        <v>0</v>
      </c>
      <c r="VX7" s="610">
        <f t="array" ref="VX7">IF(INDEX('0.基礎情報'!$AQ:$AQ,VX$1+ROW()-ROW(VX$7))="","",INDEX('0.基礎情報'!$AQ:$AQ,VX$1+ROW()-ROW(VX$7)))</f>
        <v>0</v>
      </c>
      <c r="VY7" s="610" t="str">
        <f t="array" ref="VY7">IF(INDEX('0.基礎情報'!$AX:$AX,VY$1+ROW()-ROW(VY$7))="","",INDEX('0.基礎情報'!$AX:$AX,VY$1+ROW()-ROW($LE$7)))</f>
        <v/>
      </c>
      <c r="VZ7" s="610">
        <f t="array" ref="VZ7">IF(INDEX('0.基礎情報'!$M:$M,VZ$1+ROW()-ROW(VZ$7))="","",INDEX('0.基礎情報'!$M:$M,VZ$1+ROW()-ROW(VZ$7)))</f>
        <v>0</v>
      </c>
      <c r="WA7" s="610">
        <f t="array" ref="WA7">IF(INDEX('0.基礎情報'!$M:$M,WA$1+ROW()-ROW(WA$7))="","",INDEX('0.基礎情報'!$M:$M,WA$1+ROW()-ROW(WA$7)))</f>
        <v>0</v>
      </c>
      <c r="WB7" s="610">
        <f t="array" ref="WB7">IF(INDEX('0.基礎情報'!$M:$M,WB$1+ROW()-ROW(WB$7))="","",INDEX('0.基礎情報'!$M:$M,WB$1+ROW()-ROW(WB$7)))</f>
        <v>0</v>
      </c>
      <c r="WC7" s="610" t="b">
        <f t="array" ref="WC7">IF(INDEX('0.基礎情報'!$BE:$BE,WC$1+ROW()-ROW(WC$7))="","",INDEX('0.基礎情報'!$BE:$BE,WC$1+ROW()-ROW(WC$7)))</f>
        <v>0</v>
      </c>
      <c r="WD7" s="610" t="b">
        <f t="array" ref="WD7">IF(INDEX('0.基礎情報'!$BE:$BE,WD$1+ROW()-ROW(WD$7))="","",INDEX('0.基礎情報'!$BE:$BE,WD$1+ROW()-ROW(WD$7)))</f>
        <v>0</v>
      </c>
      <c r="WE7" s="610" t="b">
        <f t="array" ref="WE7">IF(INDEX('0.基礎情報'!$BE:$BE,WE$1+ROW()-ROW(WE$7))="","",INDEX('0.基礎情報'!$BE:$BE,WE$1+ROW()-ROW(WE$7)))</f>
        <v>0</v>
      </c>
      <c r="WF7" s="610" t="b">
        <f t="array" ref="WF7">IF(INDEX('0.基礎情報'!$BE:$BE,WF$1+ROW()-ROW(WF$7))="","",INDEX('0.基礎情報'!$BE:$BE,WF$1+ROW()-ROW(WF$7)))</f>
        <v>0</v>
      </c>
      <c r="WG7" s="610">
        <f t="array" ref="WG7">IF(INDEX('0.基礎情報'!$M:$M,WG$1+ROW()-ROW(WG$7))="","",INDEX('0.基礎情報'!$M:$M,WG$1+ROW()-ROW(WG$7)))</f>
        <v>0</v>
      </c>
      <c r="WH7" s="610">
        <f t="array" ref="WH7">IF(INDEX('0.基礎情報'!$M:$M,WH$1+ROW()-ROW(WH$7))="","",INDEX('0.基礎情報'!$M:$M,WH$1+ROW()-ROW(WH$7)))</f>
        <v>0</v>
      </c>
      <c r="WI7" s="610" t="b">
        <f t="array" ref="WI7">IF(INDEX('0.基礎情報'!$BE:$BE,WI$1+ROW()-ROW(WI$7))="","",INDEX('0.基礎情報'!$BE:$BE,WI$1+ROW()-ROW(WI$7)))</f>
        <v>0</v>
      </c>
      <c r="WJ7" s="610" t="b">
        <f t="array" ref="WJ7">IF(INDEX('0.基礎情報'!$BE:$BE,WJ$1+ROW()-ROW(WJ$7))="","",INDEX('0.基礎情報'!$BE:$BE,WJ$1+ROW()-ROW(WJ$7)))</f>
        <v>0</v>
      </c>
      <c r="WK7" s="610" t="b">
        <f t="array" ref="WK7">IF(INDEX('0.基礎情報'!$BE:$BE,WK$1+ROW()-ROW(WK$7))="","",INDEX('0.基礎情報'!$BE:$BE,WK$1+ROW()-ROW(WK$7)))</f>
        <v>0</v>
      </c>
      <c r="WL7" s="610" t="b">
        <f t="array" ref="WL7">IF(INDEX('0.基礎情報'!$BE:$BE,WL$1+ROW()-ROW(WL$7))="","",INDEX('0.基礎情報'!$BE:$BE,WL$1+ROW()-ROW(WL$7)))</f>
        <v>0</v>
      </c>
      <c r="WM7" s="610" t="b">
        <f t="array" ref="WM7">IF(INDEX('0.基礎情報'!$BE:$BE,WM$1+ROW()-ROW(WM$7))="","",INDEX('0.基礎情報'!$BE:$BE,WM$1+ROW()-ROW(WM$7)))</f>
        <v>0</v>
      </c>
      <c r="WN7" s="610">
        <f t="array" ref="WN7">IF(INDEX('0.基礎情報'!$M:$M,WN$1+ROW()-ROW(WN$7))="","",INDEX('0.基礎情報'!$M:$M,WN$1+ROW()-ROW(WN$7)))</f>
        <v>0</v>
      </c>
      <c r="WO7" s="610">
        <f t="array" ref="WO7">IF(INDEX('0.基礎情報'!$BE:$BE,WO$1+ROW()-ROW(WO$7))="","",INDEX('0.基礎情報'!$BE:$BE,WO$1+ROW()-ROW(WO$7)))</f>
        <v>0</v>
      </c>
      <c r="WP7" s="610">
        <f t="array" ref="WP7">IF(INDEX('0.基礎情報'!$Z:$Z,WP$1+ROW()-ROW(WP$7))="","",INDEX('0.基礎情報'!$Z:$Z,WP$1+ROW()-ROW(WP$7)))</f>
        <v>0</v>
      </c>
      <c r="WQ7" s="610">
        <f t="array" ref="WQ7">IF(INDEX('0.基礎情報'!$AL:$AL,WQ$1+ROW()-ROW(WQ$7))="","",INDEX('0.基礎情報'!$AL:$AL,WQ$1+ROW()-ROW(WQ$7)))</f>
        <v>0</v>
      </c>
      <c r="WR7" s="610">
        <f t="array" ref="WR7">IF(INDEX('0.基礎情報'!$M:$M,WR$1+ROW()-ROW(WR$7))="","",INDEX('0.基礎情報'!$M:$M,WR$1+ROW()-ROW(WR$7)))</f>
        <v>0</v>
      </c>
      <c r="WS7" s="610">
        <f t="array" ref="WS7">IF(INDEX('0.基礎情報'!$M:$M,WS$1+ROW()-ROW(WS$7))="","",INDEX('0.基礎情報'!$M:$M,WS$1+ROW()-ROW(WS$7)))</f>
        <v>0</v>
      </c>
      <c r="WT7" s="610">
        <f t="array" ref="WT7">IF(INDEX('0.基礎情報'!$C:$C,WT$1+ROW()-ROW(WT$7))="","",INDEX('0.基礎情報'!$C:$C,WT$1+ROW()-ROW(WT$7)))</f>
        <v>0</v>
      </c>
      <c r="WU7" s="610">
        <f t="array" ref="WU7">IF(INDEX('0.基礎情報'!$X:$X,WU$1+ROW()-ROW(WU$7))="","",INDEX('0.基礎情報'!$X:$X,WU$1+ROW()-ROW(WU$7)))</f>
        <v>0</v>
      </c>
      <c r="WV7" s="610">
        <f t="array" ref="WV7">IF(INDEX('0.基礎情報'!$AB:$AB,WV$1+ROW()-ROW(WV$7))="","",INDEX('0.基礎情報'!$AB:$AB,WV$1+ROW()-ROW(WV$7)))</f>
        <v>0</v>
      </c>
      <c r="WW7" s="610">
        <f t="array" ref="WW7">IF(INDEX('0.基礎情報'!$AF:$AF,WW$1+ROW()-ROW(WW$7))="","",INDEX('0.基礎情報'!$AF:$AF,WW$1+ROW()-ROW(WW$7)))</f>
        <v>0</v>
      </c>
      <c r="WX7" s="610">
        <f t="array" ref="WX7">IF(INDEX('0.基礎情報'!$AJ:$AJ,WX$1+ROW()-ROW(WX$7))="","",INDEX('0.基礎情報'!$AJ:$AJ,WX$1+ROW()-ROW(WX$7)))</f>
        <v>0</v>
      </c>
      <c r="WY7" s="610">
        <f t="array" ref="WY7">IF(INDEX('0.基礎情報'!$AQ:$AQ,WY$1+ROW()-ROW(WY$7))="","",INDEX('0.基礎情報'!$AQ:$AQ,WY$1+ROW()-ROW(WY$7)))</f>
        <v>0</v>
      </c>
      <c r="WZ7" s="610">
        <f t="array" ref="WZ7">IF(INDEX('0.基礎情報'!$AJ:$AJ,WZ$1+ROW()-ROW(WZ$7))="","",INDEX('0.基礎情報'!$AJ:$AJ,WZ$1+ROW()-ROW(WZ$7)))</f>
        <v>0</v>
      </c>
      <c r="XA7" s="610">
        <f t="array" ref="XA7">IF(INDEX('0.基礎情報'!$AQ:$AQ,XA$1+ROW()-ROW(XA$7))="","",INDEX('0.基礎情報'!$AQ:$AQ,XA$1+ROW()-ROW(XA$7)))</f>
        <v>0</v>
      </c>
      <c r="XB7" s="610" t="str">
        <f t="array" ref="XB7">IF(INDEX('0.基礎情報'!$AX:$AX,XB$1+ROW()-ROW(XB$7))="","",INDEX('0.基礎情報'!$AX:$AX,XB$1+ROW()-ROW(XB$7)))</f>
        <v/>
      </c>
      <c r="XC7" s="610">
        <f t="array" ref="XC7">IF(INDEX('0.基礎情報'!$AJ:$AJ,XC$1+ROW()-ROW(XC$7))="","",INDEX('0.基礎情報'!$AJ:$AJ,XC$1+ROW()-ROW(XC$7)))</f>
        <v>0</v>
      </c>
      <c r="XD7" s="610">
        <f t="array" ref="XD7">IF(INDEX('0.基礎情報'!$AQ:$AQ,XD$1+ROW()-ROW(XD$7))="","",INDEX('0.基礎情報'!$AQ:$AQ,XD$1+ROW()-ROW(XD$7)))</f>
        <v>0</v>
      </c>
      <c r="XE7" s="610" t="str">
        <f t="array" ref="XE7">IF(INDEX('0.基礎情報'!$AX:$AX,XE$1+ROW()-ROW(XE$7))="","",INDEX('0.基礎情報'!$AX:$AX,XE$1+ROW()-ROW(XE$7)))</f>
        <v/>
      </c>
      <c r="XF7" s="610">
        <f t="array" ref="XF7">IF(INDEX('0.基礎情報'!$AJ:$AJ,XF$1+ROW()-ROW(XF$7))="","",INDEX('0.基礎情報'!$AJ:$AJ,XF$1+ROW()-ROW(XF$7)))</f>
        <v>0</v>
      </c>
      <c r="XG7" s="610">
        <f t="array" ref="XG7">IF(INDEX('0.基礎情報'!$AQ:$AQ,XG$1+ROW()-ROW(XG$7))="","",INDEX('0.基礎情報'!$AQ:$AQ,XG$1+ROW()-ROW(XG$7)))</f>
        <v>0</v>
      </c>
      <c r="XH7" s="610" t="str">
        <f t="array" ref="XH7">IF(INDEX('0.基礎情報'!$AX:$AX,XH$1+ROW()-ROW(XH$7))="","",INDEX('0.基礎情報'!$AX:$AX,XH$1+ROW()-ROW($LE$7)))</f>
        <v/>
      </c>
      <c r="XI7" s="610">
        <f t="array" ref="XI7">IF(INDEX('0.基礎情報'!$M:$M,XI$1+ROW()-ROW(XI$7))="","",INDEX('0.基礎情報'!$M:$M,XI$1+ROW()-ROW(XI$7)))</f>
        <v>0</v>
      </c>
      <c r="XJ7" s="610">
        <f t="array" ref="XJ7">IF(INDEX('0.基礎情報'!$M:$M,XJ$1+ROW()-ROW(XJ$7))="","",INDEX('0.基礎情報'!$M:$M,XJ$1+ROW()-ROW(XJ$7)))</f>
        <v>0</v>
      </c>
      <c r="XK7" s="610">
        <f t="array" ref="XK7">IF(INDEX('0.基礎情報'!$M:$M,XK$1+ROW()-ROW(XK$7))="","",INDEX('0.基礎情報'!$M:$M,XK$1+ROW()-ROW(XK$7)))</f>
        <v>0</v>
      </c>
      <c r="XL7" s="610" t="b">
        <f t="array" ref="XL7">IF(INDEX('0.基礎情報'!$BE:$BE,XL$1+ROW()-ROW(XL$7))="","",INDEX('0.基礎情報'!$BE:$BE,XL$1+ROW()-ROW(XL$7)))</f>
        <v>0</v>
      </c>
      <c r="XM7" s="610" t="b">
        <f t="array" ref="XM7">IF(INDEX('0.基礎情報'!$BE:$BE,XM$1+ROW()-ROW(XM$7))="","",INDEX('0.基礎情報'!$BE:$BE,XM$1+ROW()-ROW(XM$7)))</f>
        <v>0</v>
      </c>
      <c r="XN7" s="610" t="b">
        <f t="array" ref="XN7">IF(INDEX('0.基礎情報'!$BE:$BE,XN$1+ROW()-ROW(XN$7))="","",INDEX('0.基礎情報'!$BE:$BE,XN$1+ROW()-ROW(XN$7)))</f>
        <v>0</v>
      </c>
      <c r="XO7" s="610" t="b">
        <f t="array" ref="XO7">IF(INDEX('0.基礎情報'!$BE:$BE,XO$1+ROW()-ROW(XO$7))="","",INDEX('0.基礎情報'!$BE:$BE,XO$1+ROW()-ROW(XO$7)))</f>
        <v>0</v>
      </c>
      <c r="XP7" s="610">
        <f t="array" ref="XP7">IF(INDEX('0.基礎情報'!$M:$M,XP$1+ROW()-ROW(XP$7))="","",INDEX('0.基礎情報'!$M:$M,XP$1+ROW()-ROW(XP$7)))</f>
        <v>0</v>
      </c>
      <c r="XQ7" s="610">
        <f t="array" ref="XQ7">IF(INDEX('0.基礎情報'!$M:$M,XQ$1+ROW()-ROW(XQ$7))="","",INDEX('0.基礎情報'!$M:$M,XQ$1+ROW()-ROW(XQ$7)))</f>
        <v>0</v>
      </c>
      <c r="XR7" s="610" t="b">
        <f t="array" ref="XR7">IF(INDEX('0.基礎情報'!$BE:$BE,XR$1+ROW()-ROW(XR$7))="","",INDEX('0.基礎情報'!$BE:$BE,XR$1+ROW()-ROW(XR$7)))</f>
        <v>0</v>
      </c>
      <c r="XS7" s="610" t="b">
        <f t="array" ref="XS7">IF(INDEX('0.基礎情報'!$BE:$BE,XS$1+ROW()-ROW(XS$7))="","",INDEX('0.基礎情報'!$BE:$BE,XS$1+ROW()-ROW(XS$7)))</f>
        <v>0</v>
      </c>
      <c r="XT7" s="610" t="b">
        <f t="array" ref="XT7">IF(INDEX('0.基礎情報'!$BE:$BE,XT$1+ROW()-ROW(XT$7))="","",INDEX('0.基礎情報'!$BE:$BE,XT$1+ROW()-ROW(XT$7)))</f>
        <v>0</v>
      </c>
      <c r="XU7" s="610" t="b">
        <f t="array" ref="XU7">IF(INDEX('0.基礎情報'!$BE:$BE,XU$1+ROW()-ROW(XU$7))="","",INDEX('0.基礎情報'!$BE:$BE,XU$1+ROW()-ROW(XU$7)))</f>
        <v>0</v>
      </c>
      <c r="XV7" s="610" t="b">
        <f t="array" ref="XV7">IF(INDEX('0.基礎情報'!$BE:$BE,XV$1+ROW()-ROW(XV$7))="","",INDEX('0.基礎情報'!$BE:$BE,XV$1+ROW()-ROW(XV$7)))</f>
        <v>0</v>
      </c>
      <c r="XW7" s="610">
        <f t="array" ref="XW7">IF(INDEX('0.基礎情報'!$M:$M,XW$1+ROW()-ROW(XW$7))="","",INDEX('0.基礎情報'!$M:$M,XW$1+ROW()-ROW(XW$7)))</f>
        <v>0</v>
      </c>
      <c r="XX7" s="610">
        <f t="array" ref="XX7">IF(INDEX('0.基礎情報'!$BE:$BE,XX$1+ROW()-ROW(XX$7))="","",INDEX('0.基礎情報'!$BE:$BE,XX$1+ROW()-ROW(XX$7)))</f>
        <v>0</v>
      </c>
      <c r="XY7" s="610">
        <f t="array" ref="XY7">IF(INDEX('0.基礎情報'!$Z:$Z,XY$1+ROW()-ROW(XY$7))="","",INDEX('0.基礎情報'!$Z:$Z,XY$1+ROW()-ROW(XY$7)))</f>
        <v>0</v>
      </c>
      <c r="XZ7" s="610">
        <f t="array" ref="XZ7">IF(INDEX('0.基礎情報'!$AL:$AL,XZ$1+ROW()-ROW(XZ$7))="","",INDEX('0.基礎情報'!$AL:$AL,XZ$1+ROW()-ROW(XZ$7)))</f>
        <v>0</v>
      </c>
      <c r="YA7" s="610">
        <f t="array" ref="YA7">IF(INDEX('0.基礎情報'!$M:$M,YA$1+ROW()-ROW(YA$7))="","",INDEX('0.基礎情報'!$M:$M,YA$1+ROW()-ROW(YA$7)))</f>
        <v>0</v>
      </c>
      <c r="YB7" s="610">
        <f t="array" ref="YB7">IF(INDEX('0.基礎情報'!$M:$M,YB$1+ROW()-ROW(YB$7))="","",INDEX('0.基礎情報'!$M:$M,YB$1+ROW()-ROW(YB$7)))</f>
        <v>0</v>
      </c>
      <c r="YC7" s="610">
        <f t="array" ref="YC7">IF(INDEX('0.基礎情報'!$C:$C,YC$1+ROW()-ROW(YC$7))="","",INDEX('0.基礎情報'!$C:$C,YC$1+ROW()-ROW(YC$7)))</f>
        <v>0</v>
      </c>
      <c r="YD7" s="610">
        <f t="array" ref="YD7">IF(INDEX('0.基礎情報'!$X:$X,YD$1+ROW()-ROW(YD$7))="","",INDEX('0.基礎情報'!$X:$X,YD$1+ROW()-ROW(YD$7)))</f>
        <v>0</v>
      </c>
      <c r="YE7" s="610">
        <f t="array" ref="YE7">IF(INDEX('0.基礎情報'!$AB:$AB,YE$1+ROW()-ROW(YE$7))="","",INDEX('0.基礎情報'!$AB:$AB,YE$1+ROW()-ROW(YE$7)))</f>
        <v>0</v>
      </c>
      <c r="YF7" s="610">
        <f t="array" ref="YF7">IF(INDEX('0.基礎情報'!$AF:$AF,YF$1+ROW()-ROW(YF$7))="","",INDEX('0.基礎情報'!$AF:$AF,YF$1+ROW()-ROW(YF$7)))</f>
        <v>0</v>
      </c>
      <c r="YG7" s="610">
        <f t="array" ref="YG7">IF(INDEX('0.基礎情報'!$AJ:$AJ,YG$1+ROW()-ROW(YG$7))="","",INDEX('0.基礎情報'!$AJ:$AJ,YG$1+ROW()-ROW(YG$7)))</f>
        <v>0</v>
      </c>
      <c r="YH7" s="610">
        <f t="array" ref="YH7">IF(INDEX('0.基礎情報'!$AQ:$AQ,YH$1+ROW()-ROW(YH$7))="","",INDEX('0.基礎情報'!$AQ:$AQ,YH$1+ROW()-ROW(YH$7)))</f>
        <v>0</v>
      </c>
      <c r="YI7" s="610">
        <f t="array" ref="YI7">IF(INDEX('0.基礎情報'!$AJ:$AJ,YI$1+ROW()-ROW(YI$7))="","",INDEX('0.基礎情報'!$AJ:$AJ,YI$1+ROW()-ROW(YI$7)))</f>
        <v>0</v>
      </c>
      <c r="YJ7" s="610">
        <f t="array" ref="YJ7">IF(INDEX('0.基礎情報'!$AQ:$AQ,YJ$1+ROW()-ROW(YJ$7))="","",INDEX('0.基礎情報'!$AQ:$AQ,YJ$1+ROW()-ROW(YJ$7)))</f>
        <v>0</v>
      </c>
      <c r="YK7" s="610" t="str">
        <f t="array" ref="YK7">IF(INDEX('0.基礎情報'!$AX:$AX,YK$1+ROW()-ROW(YK$7))="","",INDEX('0.基礎情報'!$AX:$AX,YK$1+ROW()-ROW(YK$7)))</f>
        <v/>
      </c>
      <c r="YL7" s="610">
        <f t="array" ref="YL7">IF(INDEX('0.基礎情報'!$AJ:$AJ,YL$1+ROW()-ROW(YL$7))="","",INDEX('0.基礎情報'!$AJ:$AJ,YL$1+ROW()-ROW(YL$7)))</f>
        <v>0</v>
      </c>
      <c r="YM7" s="610">
        <f t="array" ref="YM7">IF(INDEX('0.基礎情報'!$AQ:$AQ,YM$1+ROW()-ROW(YM$7))="","",INDEX('0.基礎情報'!$AQ:$AQ,YM$1+ROW()-ROW(YM$7)))</f>
        <v>0</v>
      </c>
      <c r="YN7" s="610" t="str">
        <f t="array" ref="YN7">IF(INDEX('0.基礎情報'!$AX:$AX,YN$1+ROW()-ROW(YN$7))="","",INDEX('0.基礎情報'!$AX:$AX,YN$1+ROW()-ROW(YN$7)))</f>
        <v/>
      </c>
      <c r="YO7" s="610">
        <f t="array" ref="YO7">IF(INDEX('0.基礎情報'!$AJ:$AJ,YO$1+ROW()-ROW(YO$7))="","",INDEX('0.基礎情報'!$AJ:$AJ,YO$1+ROW()-ROW(YO$7)))</f>
        <v>0</v>
      </c>
      <c r="YP7" s="610">
        <f t="array" ref="YP7">IF(INDEX('0.基礎情報'!$AQ:$AQ,YP$1+ROW()-ROW(YP$7))="","",INDEX('0.基礎情報'!$AQ:$AQ,YP$1+ROW()-ROW(YP$7)))</f>
        <v>0</v>
      </c>
      <c r="YQ7" s="610" t="str">
        <f t="array" ref="YQ7">IF(INDEX('0.基礎情報'!$AX:$AX,YQ$1+ROW()-ROW(YQ$7))="","",INDEX('0.基礎情報'!$AX:$AX,YQ$1+ROW()-ROW($LE$7)))</f>
        <v/>
      </c>
      <c r="YR7" s="610">
        <f t="array" ref="YR7">IF(INDEX('0.基礎情報'!$M:$M,YR$1+ROW()-ROW(YR$7))="","",INDEX('0.基礎情報'!$M:$M,YR$1+ROW()-ROW(YR$7)))</f>
        <v>0</v>
      </c>
      <c r="YS7" s="610">
        <f t="array" ref="YS7">IF(INDEX('0.基礎情報'!$M:$M,YS$1+ROW()-ROW(YS$7))="","",INDEX('0.基礎情報'!$M:$M,YS$1+ROW()-ROW(YS$7)))</f>
        <v>0</v>
      </c>
      <c r="YT7" s="610">
        <f t="array" ref="YT7">IF(INDEX('0.基礎情報'!$M:$M,YT$1+ROW()-ROW(YT$7))="","",INDEX('0.基礎情報'!$M:$M,YT$1+ROW()-ROW(YT$7)))</f>
        <v>0</v>
      </c>
      <c r="YU7" s="610" t="b">
        <f t="array" ref="YU7">IF(INDEX('0.基礎情報'!$BE:$BE,YU$1+ROW()-ROW(YU$7))="","",INDEX('0.基礎情報'!$BE:$BE,YU$1+ROW()-ROW(YU$7)))</f>
        <v>0</v>
      </c>
      <c r="YV7" s="610" t="b">
        <f t="array" ref="YV7">IF(INDEX('0.基礎情報'!$BE:$BE,YV$1+ROW()-ROW(YV$7))="","",INDEX('0.基礎情報'!$BE:$BE,YV$1+ROW()-ROW(YV$7)))</f>
        <v>0</v>
      </c>
      <c r="YW7" s="610" t="b">
        <f t="array" ref="YW7">IF(INDEX('0.基礎情報'!$BE:$BE,YW$1+ROW()-ROW(YW$7))="","",INDEX('0.基礎情報'!$BE:$BE,YW$1+ROW()-ROW(YW$7)))</f>
        <v>0</v>
      </c>
      <c r="YX7" s="610" t="b">
        <f t="array" ref="YX7">IF(INDEX('0.基礎情報'!$BE:$BE,YX$1+ROW()-ROW(YX$7))="","",INDEX('0.基礎情報'!$BE:$BE,YX$1+ROW()-ROW(YX$7)))</f>
        <v>0</v>
      </c>
      <c r="YY7" s="610">
        <f t="array" ref="YY7">IF(INDEX('0.基礎情報'!$M:$M,YY$1+ROW()-ROW(YY$7))="","",INDEX('0.基礎情報'!$M:$M,YY$1+ROW()-ROW(YY$7)))</f>
        <v>0</v>
      </c>
      <c r="YZ7" s="610">
        <f t="array" ref="YZ7">IF(INDEX('0.基礎情報'!$M:$M,YZ$1+ROW()-ROW(YZ$7))="","",INDEX('0.基礎情報'!$M:$M,YZ$1+ROW()-ROW(YZ$7)))</f>
        <v>0</v>
      </c>
      <c r="ZA7" s="610" t="b">
        <f t="array" ref="ZA7">IF(INDEX('0.基礎情報'!$BE:$BE,ZA$1+ROW()-ROW(ZA$7))="","",INDEX('0.基礎情報'!$BE:$BE,ZA$1+ROW()-ROW(ZA$7)))</f>
        <v>0</v>
      </c>
      <c r="ZB7" s="610" t="b">
        <f t="array" ref="ZB7">IF(INDEX('0.基礎情報'!$BE:$BE,ZB$1+ROW()-ROW(ZB$7))="","",INDEX('0.基礎情報'!$BE:$BE,ZB$1+ROW()-ROW(ZB$7)))</f>
        <v>0</v>
      </c>
      <c r="ZC7" s="610" t="b">
        <f t="array" ref="ZC7">IF(INDEX('0.基礎情報'!$BE:$BE,ZC$1+ROW()-ROW(ZC$7))="","",INDEX('0.基礎情報'!$BE:$BE,ZC$1+ROW()-ROW(ZC$7)))</f>
        <v>0</v>
      </c>
      <c r="ZD7" s="610" t="b">
        <f t="array" ref="ZD7">IF(INDEX('0.基礎情報'!$BE:$BE,ZD$1+ROW()-ROW(ZD$7))="","",INDEX('0.基礎情報'!$BE:$BE,ZD$1+ROW()-ROW(ZD$7)))</f>
        <v>0</v>
      </c>
      <c r="ZE7" s="610" t="b">
        <f t="array" ref="ZE7">IF(INDEX('0.基礎情報'!$BE:$BE,ZE$1+ROW()-ROW(ZE$7))="","",INDEX('0.基礎情報'!$BE:$BE,ZE$1+ROW()-ROW(ZE$7)))</f>
        <v>0</v>
      </c>
      <c r="ZF7" s="610">
        <f t="array" ref="ZF7">IF(INDEX('0.基礎情報'!$M:$M,ZF$1+ROW()-ROW(ZF$7))="","",INDEX('0.基礎情報'!$M:$M,ZF$1+ROW()-ROW(ZF$7)))</f>
        <v>0</v>
      </c>
      <c r="ZG7" s="610">
        <f t="array" ref="ZG7">IF(INDEX('0.基礎情報'!$BE:$BE,ZG$1+ROW()-ROW(ZG$7))="","",INDEX('0.基礎情報'!$BE:$BE,ZG$1+ROW()-ROW(ZG$7)))</f>
        <v>0</v>
      </c>
      <c r="ZH7" s="610">
        <f t="array" ref="ZH7">IF(INDEX('0.基礎情報'!$Z:$Z,ZH$1+ROW()-ROW(ZH$7))="","",INDEX('0.基礎情報'!$Z:$Z,ZH$1+ROW()-ROW(ZH$7)))</f>
        <v>0</v>
      </c>
      <c r="ZI7" s="610">
        <f t="array" ref="ZI7">IF(INDEX('0.基礎情報'!$AL:$AL,ZI$1+ROW()-ROW(ZI$7))="","",INDEX('0.基礎情報'!$AL:$AL,ZI$1+ROW()-ROW(ZI$7)))</f>
        <v>0</v>
      </c>
      <c r="ZJ7" s="610">
        <f t="array" ref="ZJ7">IF(INDEX('0.基礎情報'!$M:$M,ZJ$1+ROW()-ROW(ZJ$7))="","",INDEX('0.基礎情報'!$M:$M,ZJ$1+ROW()-ROW(ZJ$7)))</f>
        <v>0</v>
      </c>
      <c r="ZK7" s="610">
        <f t="array" ref="ZK7">IF(INDEX('0.基礎情報'!$M:$M,ZK$1+ROW()-ROW(ZK$7))="","",INDEX('0.基礎情報'!$M:$M,ZK$1+ROW()-ROW(ZK$7)))</f>
        <v>0</v>
      </c>
      <c r="ZL7" s="610">
        <f t="array" ref="ZL7">IF(INDEX('0.基礎情報'!$C:$C,ZL$1+ROW()-ROW(ZL$7))="","",INDEX('0.基礎情報'!$C:$C,ZL$1+ROW()-ROW(ZL$7)))</f>
        <v>0</v>
      </c>
      <c r="ZM7" s="610">
        <f t="array" ref="ZM7">IF(INDEX('0.基礎情報'!$X:$X,ZM$1+ROW()-ROW(ZM$7))="","",INDEX('0.基礎情報'!$X:$X,ZM$1+ROW()-ROW(ZM$7)))</f>
        <v>0</v>
      </c>
      <c r="ZN7" s="610">
        <f t="array" ref="ZN7">IF(INDEX('0.基礎情報'!$AB:$AB,ZN$1+ROW()-ROW(ZN$7))="","",INDEX('0.基礎情報'!$AB:$AB,ZN$1+ROW()-ROW(ZN$7)))</f>
        <v>0</v>
      </c>
      <c r="ZO7" s="610">
        <f t="array" ref="ZO7">IF(INDEX('0.基礎情報'!$AF:$AF,ZO$1+ROW()-ROW(ZO$7))="","",INDEX('0.基礎情報'!$AF:$AF,ZO$1+ROW()-ROW(ZO$7)))</f>
        <v>0</v>
      </c>
      <c r="ZP7" s="610">
        <f t="array" ref="ZP7">IF(INDEX('0.基礎情報'!$AJ:$AJ,ZP$1+ROW()-ROW(ZP$7))="","",INDEX('0.基礎情報'!$AJ:$AJ,ZP$1+ROW()-ROW(ZP$7)))</f>
        <v>0</v>
      </c>
      <c r="ZQ7" s="610">
        <f t="array" ref="ZQ7">IF(INDEX('0.基礎情報'!$AQ:$AQ,ZQ$1+ROW()-ROW(ZQ$7))="","",INDEX('0.基礎情報'!$AQ:$AQ,ZQ$1+ROW()-ROW(ZQ$7)))</f>
        <v>0</v>
      </c>
      <c r="ZR7" s="610">
        <f t="array" ref="ZR7">IF(INDEX('0.基礎情報'!$AJ:$AJ,ZR$1+ROW()-ROW(ZR$7))="","",INDEX('0.基礎情報'!$AJ:$AJ,ZR$1+ROW()-ROW(ZR$7)))</f>
        <v>0</v>
      </c>
      <c r="ZS7" s="610">
        <f t="array" ref="ZS7">IF(INDEX('0.基礎情報'!$AQ:$AQ,ZS$1+ROW()-ROW(ZS$7))="","",INDEX('0.基礎情報'!$AQ:$AQ,ZS$1+ROW()-ROW(ZS$7)))</f>
        <v>0</v>
      </c>
      <c r="ZT7" s="610" t="str">
        <f t="array" ref="ZT7">IF(INDEX('0.基礎情報'!$AX:$AX,ZT$1+ROW()-ROW(ZT$7))="","",INDEX('0.基礎情報'!$AX:$AX,ZT$1+ROW()-ROW(ZT$7)))</f>
        <v/>
      </c>
      <c r="ZU7" s="610">
        <f t="array" ref="ZU7">IF(INDEX('0.基礎情報'!$AJ:$AJ,ZU$1+ROW()-ROW(ZU$7))="","",INDEX('0.基礎情報'!$AJ:$AJ,ZU$1+ROW()-ROW(ZU$7)))</f>
        <v>0</v>
      </c>
      <c r="ZV7" s="610">
        <f t="array" ref="ZV7">IF(INDEX('0.基礎情報'!$AQ:$AQ,ZV$1+ROW()-ROW(ZV$7))="","",INDEX('0.基礎情報'!$AQ:$AQ,ZV$1+ROW()-ROW(ZV$7)))</f>
        <v>0</v>
      </c>
      <c r="ZW7" s="610" t="str">
        <f t="array" ref="ZW7">IF(INDEX('0.基礎情報'!$AX:$AX,ZW$1+ROW()-ROW(ZW$7))="","",INDEX('0.基礎情報'!$AX:$AX,ZW$1+ROW()-ROW(ZW$7)))</f>
        <v/>
      </c>
      <c r="ZX7" s="610">
        <f t="array" ref="ZX7">IF(INDEX('0.基礎情報'!$AJ:$AJ,ZX$1+ROW()-ROW(ZX$7))="","",INDEX('0.基礎情報'!$AJ:$AJ,ZX$1+ROW()-ROW(ZX$7)))</f>
        <v>0</v>
      </c>
      <c r="ZY7" s="610">
        <f t="array" ref="ZY7">IF(INDEX('0.基礎情報'!$AQ:$AQ,ZY$1+ROW()-ROW(ZY$7))="","",INDEX('0.基礎情報'!$AQ:$AQ,ZY$1+ROW()-ROW(ZY$7)))</f>
        <v>0</v>
      </c>
      <c r="ZZ7" s="610" t="str">
        <f t="array" ref="ZZ7">IF(INDEX('0.基礎情報'!$AX:$AX,ZZ$1+ROW()-ROW(ZZ$7))="","",INDEX('0.基礎情報'!$AX:$AX,ZZ$1+ROW()-ROW($LE$7)))</f>
        <v/>
      </c>
      <c r="AAA7" s="610">
        <f t="array" ref="AAA7">IF(INDEX('0.基礎情報'!$M:$M,AAA$1+ROW()-ROW(AAA$7))="","",INDEX('0.基礎情報'!$M:$M,AAA$1+ROW()-ROW(AAA$7)))</f>
        <v>0</v>
      </c>
      <c r="AAB7" s="610">
        <f t="array" ref="AAB7">IF(INDEX('0.基礎情報'!$M:$M,AAB$1+ROW()-ROW(AAB$7))="","",INDEX('0.基礎情報'!$M:$M,AAB$1+ROW()-ROW(AAB$7)))</f>
        <v>0</v>
      </c>
      <c r="AAC7" s="610">
        <f t="array" ref="AAC7">IF(INDEX('0.基礎情報'!$M:$M,AAC$1+ROW()-ROW(AAC$7))="","",INDEX('0.基礎情報'!$M:$M,AAC$1+ROW()-ROW(AAC$7)))</f>
        <v>0</v>
      </c>
      <c r="AAD7" s="610" t="b">
        <f t="array" ref="AAD7">IF(INDEX('0.基礎情報'!$BE:$BE,AAD$1+ROW()-ROW(AAD$7))="","",INDEX('0.基礎情報'!$BE:$BE,AAD$1+ROW()-ROW(AAD$7)))</f>
        <v>0</v>
      </c>
      <c r="AAE7" s="610" t="b">
        <f t="array" ref="AAE7">IF(INDEX('0.基礎情報'!$BE:$BE,AAE$1+ROW()-ROW(AAE$7))="","",INDEX('0.基礎情報'!$BE:$BE,AAE$1+ROW()-ROW(AAE$7)))</f>
        <v>0</v>
      </c>
      <c r="AAF7" s="610" t="b">
        <f t="array" ref="AAF7">IF(INDEX('0.基礎情報'!$BE:$BE,AAF$1+ROW()-ROW(AAF$7))="","",INDEX('0.基礎情報'!$BE:$BE,AAF$1+ROW()-ROW(AAF$7)))</f>
        <v>0</v>
      </c>
      <c r="AAG7" s="610" t="b">
        <f t="array" ref="AAG7">IF(INDEX('0.基礎情報'!$BE:$BE,AAG$1+ROW()-ROW(AAG$7))="","",INDEX('0.基礎情報'!$BE:$BE,AAG$1+ROW()-ROW(AAG$7)))</f>
        <v>0</v>
      </c>
      <c r="AAH7" s="610">
        <f t="array" ref="AAH7">IF(INDEX('0.基礎情報'!$M:$M,AAH$1+ROW()-ROW(AAH$7))="","",INDEX('0.基礎情報'!$M:$M,AAH$1+ROW()-ROW(AAH$7)))</f>
        <v>0</v>
      </c>
      <c r="AAI7" s="610">
        <f t="array" ref="AAI7">IF(INDEX('0.基礎情報'!$M:$M,AAI$1+ROW()-ROW(AAI$7))="","",INDEX('0.基礎情報'!$M:$M,AAI$1+ROW()-ROW(AAI$7)))</f>
        <v>0</v>
      </c>
      <c r="AAJ7" s="610" t="b">
        <f t="array" ref="AAJ7">IF(INDEX('0.基礎情報'!$BE:$BE,AAJ$1+ROW()-ROW(AAJ$7))="","",INDEX('0.基礎情報'!$BE:$BE,AAJ$1+ROW()-ROW(AAJ$7)))</f>
        <v>0</v>
      </c>
      <c r="AAK7" s="610" t="b">
        <f t="array" ref="AAK7">IF(INDEX('0.基礎情報'!$BE:$BE,AAK$1+ROW()-ROW(AAK$7))="","",INDEX('0.基礎情報'!$BE:$BE,AAK$1+ROW()-ROW(AAK$7)))</f>
        <v>0</v>
      </c>
      <c r="AAL7" s="610" t="b">
        <f t="array" ref="AAL7">IF(INDEX('0.基礎情報'!$BE:$BE,AAL$1+ROW()-ROW(AAL$7))="","",INDEX('0.基礎情報'!$BE:$BE,AAL$1+ROW()-ROW(AAL$7)))</f>
        <v>0</v>
      </c>
      <c r="AAM7" s="610" t="b">
        <f t="array" ref="AAM7">IF(INDEX('0.基礎情報'!$BE:$BE,AAM$1+ROW()-ROW(AAM$7))="","",INDEX('0.基礎情報'!$BE:$BE,AAM$1+ROW()-ROW(AAM$7)))</f>
        <v>0</v>
      </c>
      <c r="AAN7" s="610" t="b">
        <f t="array" ref="AAN7">IF(INDEX('0.基礎情報'!$BE:$BE,AAN$1+ROW()-ROW(AAN$7))="","",INDEX('0.基礎情報'!$BE:$BE,AAN$1+ROW()-ROW(AAN$7)))</f>
        <v>0</v>
      </c>
      <c r="AAO7" s="610">
        <f t="array" ref="AAO7">IF(INDEX('0.基礎情報'!$M:$M,AAO$1+ROW()-ROW(AAO$7))="","",INDEX('0.基礎情報'!$M:$M,AAO$1+ROW()-ROW(AAO$7)))</f>
        <v>0</v>
      </c>
      <c r="AAP7" s="610">
        <f t="array" ref="AAP7">IF(INDEX('0.基礎情報'!$BE:$BE,AAP$1+ROW()-ROW(AAP$7))="","",INDEX('0.基礎情報'!$BE:$BE,AAP$1+ROW()-ROW(AAP$7)))</f>
        <v>0</v>
      </c>
      <c r="AAQ7" s="610">
        <f t="array" ref="AAQ7">IF(INDEX('0.基礎情報'!$Z:$Z,AAQ$1+ROW()-ROW(AAQ$7))="","",INDEX('0.基礎情報'!$Z:$Z,AAQ$1+ROW()-ROW(AAQ$7)))</f>
        <v>0</v>
      </c>
      <c r="AAR7" s="610">
        <f t="array" ref="AAR7">IF(INDEX('0.基礎情報'!$AL:$AL,AAR$1+ROW()-ROW(AAR$7))="","",INDEX('0.基礎情報'!$AL:$AL,AAR$1+ROW()-ROW(AAR$7)))</f>
        <v>0</v>
      </c>
      <c r="AAS7" s="610">
        <f t="array" ref="AAS7">IF(INDEX('0.基礎情報'!$M:$M,AAS$1+ROW()-ROW(AAS$7))="","",INDEX('0.基礎情報'!$M:$M,AAS$1+ROW()-ROW(AAS$7)))</f>
        <v>0</v>
      </c>
      <c r="AAT7" s="610">
        <f t="array" ref="AAT7">IF(INDEX('0.基礎情報'!$M:$M,AAT$1+ROW()-ROW(AAT$7))="","",INDEX('0.基礎情報'!$M:$M,AAT$1+ROW()-ROW(AAT$7)))</f>
        <v>0</v>
      </c>
      <c r="AAU7" s="610">
        <f t="array" ref="AAU7">IF(INDEX('0.基礎情報'!$C:$C,AAU$1+ROW()-ROW(AAU$7))="","",INDEX('0.基礎情報'!$C:$C,AAU$1+ROW()-ROW(AAU$7)))</f>
        <v>0</v>
      </c>
      <c r="AAV7" s="610">
        <f t="array" ref="AAV7">IF(INDEX('0.基礎情報'!$X:$X,AAV$1+ROW()-ROW(AAV$7))="","",INDEX('0.基礎情報'!$X:$X,AAV$1+ROW()-ROW(AAV$7)))</f>
        <v>0</v>
      </c>
      <c r="AAW7" s="610">
        <f t="array" ref="AAW7">IF(INDEX('0.基礎情報'!$AB:$AB,AAW$1+ROW()-ROW(AAW$7))="","",INDEX('0.基礎情報'!$AB:$AB,AAW$1+ROW()-ROW(AAW$7)))</f>
        <v>0</v>
      </c>
      <c r="AAX7" s="610">
        <f t="array" ref="AAX7">IF(INDEX('0.基礎情報'!$AF:$AF,AAX$1+ROW()-ROW(AAX$7))="","",INDEX('0.基礎情報'!$AF:$AF,AAX$1+ROW()-ROW(AAX$7)))</f>
        <v>0</v>
      </c>
      <c r="AAY7" s="610">
        <f t="array" ref="AAY7">IF(INDEX('0.基礎情報'!$AJ:$AJ,AAY$1+ROW()-ROW(AAY$7))="","",INDEX('0.基礎情報'!$AJ:$AJ,AAY$1+ROW()-ROW(AAY$7)))</f>
        <v>0</v>
      </c>
      <c r="AAZ7" s="610">
        <f t="array" ref="AAZ7">IF(INDEX('0.基礎情報'!$AQ:$AQ,AAZ$1+ROW()-ROW(AAZ$7))="","",INDEX('0.基礎情報'!$AQ:$AQ,AAZ$1+ROW()-ROW(AAZ$7)))</f>
        <v>0</v>
      </c>
      <c r="ABA7" s="610">
        <f t="array" ref="ABA7">IF(INDEX('0.基礎情報'!$AJ:$AJ,ABA$1+ROW()-ROW(ABA$7))="","",INDEX('0.基礎情報'!$AJ:$AJ,ABA$1+ROW()-ROW(ABA$7)))</f>
        <v>0</v>
      </c>
      <c r="ABB7" s="610">
        <f t="array" ref="ABB7">IF(INDEX('0.基礎情報'!$AQ:$AQ,ABB$1+ROW()-ROW(ABB$7))="","",INDEX('0.基礎情報'!$AQ:$AQ,ABB$1+ROW()-ROW(ABB$7)))</f>
        <v>0</v>
      </c>
      <c r="ABC7" s="610" t="str">
        <f t="array" ref="ABC7">IF(INDEX('0.基礎情報'!$AX:$AX,ABC$1+ROW()-ROW(ABC$7))="","",INDEX('0.基礎情報'!$AX:$AX,ABC$1+ROW()-ROW(ABC$7)))</f>
        <v/>
      </c>
      <c r="ABD7" s="610">
        <f t="array" ref="ABD7">IF(INDEX('0.基礎情報'!$AJ:$AJ,ABD$1+ROW()-ROW(ABD$7))="","",INDEX('0.基礎情報'!$AJ:$AJ,ABD$1+ROW()-ROW(ABD$7)))</f>
        <v>0</v>
      </c>
      <c r="ABE7" s="610">
        <f t="array" ref="ABE7">IF(INDEX('0.基礎情報'!$AQ:$AQ,ABE$1+ROW()-ROW(ABE$7))="","",INDEX('0.基礎情報'!$AQ:$AQ,ABE$1+ROW()-ROW(ABE$7)))</f>
        <v>0</v>
      </c>
      <c r="ABF7" s="610" t="str">
        <f t="array" ref="ABF7">IF(INDEX('0.基礎情報'!$AX:$AX,ABF$1+ROW()-ROW(ABF$7))="","",INDEX('0.基礎情報'!$AX:$AX,ABF$1+ROW()-ROW(ABF$7)))</f>
        <v/>
      </c>
      <c r="ABG7" s="610">
        <f t="array" ref="ABG7">IF(INDEX('0.基礎情報'!$AJ:$AJ,ABG$1+ROW()-ROW(ABG$7))="","",INDEX('0.基礎情報'!$AJ:$AJ,ABG$1+ROW()-ROW(ABG$7)))</f>
        <v>0</v>
      </c>
      <c r="ABH7" s="610">
        <f t="array" ref="ABH7">IF(INDEX('0.基礎情報'!$AQ:$AQ,ABH$1+ROW()-ROW(ABH$7))="","",INDEX('0.基礎情報'!$AQ:$AQ,ABH$1+ROW()-ROW(ABH$7)))</f>
        <v>0</v>
      </c>
      <c r="ABI7" s="610" t="str">
        <f t="array" ref="ABI7">IF(INDEX('0.基礎情報'!$AX:$AX,ABI$1+ROW()-ROW(ABI$7))="","",INDEX('0.基礎情報'!$AX:$AX,ABI$1+ROW()-ROW($LE$7)))</f>
        <v/>
      </c>
      <c r="ABJ7" s="610">
        <f t="array" ref="ABJ7">IF(INDEX('0.基礎情報'!$M:$M,ABJ$1+ROW()-ROW(ABJ$7))="","",INDEX('0.基礎情報'!$M:$M,ABJ$1+ROW()-ROW(ABJ$7)))</f>
        <v>0</v>
      </c>
      <c r="ABK7" s="610">
        <f t="array" ref="ABK7">IF(INDEX('0.基礎情報'!$M:$M,ABK$1+ROW()-ROW(ABK$7))="","",INDEX('0.基礎情報'!$M:$M,ABK$1+ROW()-ROW(ABK$7)))</f>
        <v>0</v>
      </c>
      <c r="ABL7" s="610">
        <f t="array" ref="ABL7">IF(INDEX('0.基礎情報'!$M:$M,ABL$1+ROW()-ROW(ABL$7))="","",INDEX('0.基礎情報'!$M:$M,ABL$1+ROW()-ROW(ABL$7)))</f>
        <v>0</v>
      </c>
      <c r="ABM7" s="610" t="b">
        <f t="array" ref="ABM7">IF(INDEX('0.基礎情報'!$BE:$BE,ABM$1+ROW()-ROW(ABM$7))="","",INDEX('0.基礎情報'!$BE:$BE,ABM$1+ROW()-ROW(ABM$7)))</f>
        <v>0</v>
      </c>
      <c r="ABN7" s="610" t="b">
        <f t="array" ref="ABN7">IF(INDEX('0.基礎情報'!$BE:$BE,ABN$1+ROW()-ROW(ABN$7))="","",INDEX('0.基礎情報'!$BE:$BE,ABN$1+ROW()-ROW(ABN$7)))</f>
        <v>0</v>
      </c>
      <c r="ABO7" s="610" t="b">
        <f t="array" ref="ABO7">IF(INDEX('0.基礎情報'!$BE:$BE,ABO$1+ROW()-ROW(ABO$7))="","",INDEX('0.基礎情報'!$BE:$BE,ABO$1+ROW()-ROW(ABO$7)))</f>
        <v>0</v>
      </c>
      <c r="ABP7" s="610" t="b">
        <f t="array" ref="ABP7">IF(INDEX('0.基礎情報'!$BE:$BE,ABP$1+ROW()-ROW(ABP$7))="","",INDEX('0.基礎情報'!$BE:$BE,ABP$1+ROW()-ROW(ABP$7)))</f>
        <v>0</v>
      </c>
      <c r="ABQ7" s="610">
        <f t="array" ref="ABQ7">IF(INDEX('0.基礎情報'!$M:$M,ABQ$1+ROW()-ROW(ABQ$7))="","",INDEX('0.基礎情報'!$M:$M,ABQ$1+ROW()-ROW(ABQ$7)))</f>
        <v>0</v>
      </c>
      <c r="ABR7" s="610">
        <f t="array" ref="ABR7">IF(INDEX('0.基礎情報'!$M:$M,ABR$1+ROW()-ROW(ABR$7))="","",INDEX('0.基礎情報'!$M:$M,ABR$1+ROW()-ROW(ABR$7)))</f>
        <v>0</v>
      </c>
      <c r="ABS7" s="610" t="b">
        <f t="array" ref="ABS7">IF(INDEX('0.基礎情報'!$BE:$BE,ABS$1+ROW()-ROW(ABS$7))="","",INDEX('0.基礎情報'!$BE:$BE,ABS$1+ROW()-ROW(ABS$7)))</f>
        <v>0</v>
      </c>
      <c r="ABT7" s="610" t="b">
        <f t="array" ref="ABT7">IF(INDEX('0.基礎情報'!$BE:$BE,ABT$1+ROW()-ROW(ABT$7))="","",INDEX('0.基礎情報'!$BE:$BE,ABT$1+ROW()-ROW(ABT$7)))</f>
        <v>0</v>
      </c>
      <c r="ABU7" s="610" t="b">
        <f t="array" ref="ABU7">IF(INDEX('0.基礎情報'!$BE:$BE,ABU$1+ROW()-ROW(ABU$7))="","",INDEX('0.基礎情報'!$BE:$BE,ABU$1+ROW()-ROW(ABU$7)))</f>
        <v>0</v>
      </c>
      <c r="ABV7" s="610" t="b">
        <f t="array" ref="ABV7">IF(INDEX('0.基礎情報'!$BE:$BE,ABV$1+ROW()-ROW(ABV$7))="","",INDEX('0.基礎情報'!$BE:$BE,ABV$1+ROW()-ROW(ABV$7)))</f>
        <v>0</v>
      </c>
      <c r="ABW7" s="610" t="b">
        <f t="array" ref="ABW7">IF(INDEX('0.基礎情報'!$BE:$BE,ABW$1+ROW()-ROW(ABW$7))="","",INDEX('0.基礎情報'!$BE:$BE,ABW$1+ROW()-ROW(ABW$7)))</f>
        <v>0</v>
      </c>
      <c r="ABX7" s="610">
        <f t="array" ref="ABX7">IF(INDEX('0.基礎情報'!$M:$M,ABX$1+ROW()-ROW(ABX$7))="","",INDEX('0.基礎情報'!$M:$M,ABX$1+ROW()-ROW(ABX$7)))</f>
        <v>0</v>
      </c>
      <c r="ABY7" s="610">
        <f t="array" ref="ABY7">IF(INDEX('0.基礎情報'!$BE:$BE,ABY$1+ROW()-ROW(ABY$7))="","",INDEX('0.基礎情報'!$BE:$BE,ABY$1+ROW()-ROW(ABY$7)))</f>
        <v>0</v>
      </c>
      <c r="ABZ7" s="610">
        <f t="array" ref="ABZ7">IF(INDEX('0.基礎情報'!$Z:$Z,ABZ$1+ROW()-ROW(ABZ$7))="","",INDEX('0.基礎情報'!$Z:$Z,ABZ$1+ROW()-ROW(ABZ$7)))</f>
        <v>0</v>
      </c>
      <c r="ACA7" s="610">
        <f t="array" ref="ACA7">IF(INDEX('0.基礎情報'!$AL:$AL,ACA$1+ROW()-ROW(ACA$7))="","",INDEX('0.基礎情報'!$AL:$AL,ACA$1+ROW()-ROW(ACA$7)))</f>
        <v>0</v>
      </c>
      <c r="ACB7" s="610">
        <f t="array" ref="ACB7">IF(INDEX('0.基礎情報'!$M:$M,ACB$1+ROW()-ROW(ACB$7))="","",INDEX('0.基礎情報'!$M:$M,ACB$1+ROW()-ROW(ACB$7)))</f>
        <v>0</v>
      </c>
      <c r="ACC7" s="610">
        <f t="array" ref="ACC7">IF(INDEX('0.基礎情報'!$M:$M,ACC$1+ROW()-ROW(ACC$7))="","",INDEX('0.基礎情報'!$M:$M,ACC$1+ROW()-ROW(ACC$7)))</f>
        <v>0</v>
      </c>
      <c r="ACD7" s="610">
        <f t="array" ref="ACD7">IF(INDEX('0.基礎情報'!$C:$C,ACD$1+ROW()-ROW(ACD$7))="","",INDEX('0.基礎情報'!$C:$C,ACD$1+ROW()-ROW(ACD$7)))</f>
        <v>0</v>
      </c>
      <c r="ACE7" s="610">
        <f t="array" ref="ACE7">IF(INDEX('0.基礎情報'!$X:$X,ACE$1+ROW()-ROW(ACE$7))="","",INDEX('0.基礎情報'!$X:$X,ACE$1+ROW()-ROW(ACE$7)))</f>
        <v>0</v>
      </c>
      <c r="ACF7" s="610">
        <f t="array" ref="ACF7">IF(INDEX('0.基礎情報'!$AB:$AB,ACF$1+ROW()-ROW(ACF$7))="","",INDEX('0.基礎情報'!$AB:$AB,ACF$1+ROW()-ROW(ACF$7)))</f>
        <v>0</v>
      </c>
      <c r="ACG7" s="610">
        <f t="array" ref="ACG7">IF(INDEX('0.基礎情報'!$AF:$AF,ACG$1+ROW()-ROW(ACG$7))="","",INDEX('0.基礎情報'!$AF:$AF,ACG$1+ROW()-ROW(ACG$7)))</f>
        <v>0</v>
      </c>
      <c r="ACH7" s="610">
        <f t="array" ref="ACH7">IF(INDEX('0.基礎情報'!$AJ:$AJ,ACH$1+ROW()-ROW(ACH$7))="","",INDEX('0.基礎情報'!$AJ:$AJ,ACH$1+ROW()-ROW(ACH$7)))</f>
        <v>0</v>
      </c>
      <c r="ACI7" s="610">
        <f t="array" ref="ACI7">IF(INDEX('0.基礎情報'!$AQ:$AQ,ACI$1+ROW()-ROW(ACI$7))="","",INDEX('0.基礎情報'!$AQ:$AQ,ACI$1+ROW()-ROW(ACI$7)))</f>
        <v>0</v>
      </c>
      <c r="ACJ7" s="610">
        <f t="array" ref="ACJ7">IF(INDEX('0.基礎情報'!$AJ:$AJ,ACJ$1+ROW()-ROW(ACJ$7))="","",INDEX('0.基礎情報'!$AJ:$AJ,ACJ$1+ROW()-ROW(ACJ$7)))</f>
        <v>0</v>
      </c>
      <c r="ACK7" s="610">
        <f t="array" ref="ACK7">IF(INDEX('0.基礎情報'!$AQ:$AQ,ACK$1+ROW()-ROW(ACK$7))="","",INDEX('0.基礎情報'!$AQ:$AQ,ACK$1+ROW()-ROW(ACK$7)))</f>
        <v>0</v>
      </c>
      <c r="ACL7" s="610" t="str">
        <f t="array" ref="ACL7">IF(INDEX('0.基礎情報'!$AX:$AX,ACL$1+ROW()-ROW(ACL$7))="","",INDEX('0.基礎情報'!$AX:$AX,ACL$1+ROW()-ROW(ACL$7)))</f>
        <v/>
      </c>
      <c r="ACM7" s="610">
        <f t="array" ref="ACM7">IF(INDEX('0.基礎情報'!$AJ:$AJ,ACM$1+ROW()-ROW(ACM$7))="","",INDEX('0.基礎情報'!$AJ:$AJ,ACM$1+ROW()-ROW(ACM$7)))</f>
        <v>0</v>
      </c>
      <c r="ACN7" s="610">
        <f t="array" ref="ACN7">IF(INDEX('0.基礎情報'!$AQ:$AQ,ACN$1+ROW()-ROW(ACN$7))="","",INDEX('0.基礎情報'!$AQ:$AQ,ACN$1+ROW()-ROW(ACN$7)))</f>
        <v>0</v>
      </c>
      <c r="ACO7" s="610" t="str">
        <f t="array" ref="ACO7">IF(INDEX('0.基礎情報'!$AX:$AX,ACO$1+ROW()-ROW(ACO$7))="","",INDEX('0.基礎情報'!$AX:$AX,ACO$1+ROW()-ROW(ACO$7)))</f>
        <v/>
      </c>
      <c r="ACP7" s="610">
        <f t="array" ref="ACP7">IF(INDEX('0.基礎情報'!$AJ:$AJ,ACP$1+ROW()-ROW(ACP$7))="","",INDEX('0.基礎情報'!$AJ:$AJ,ACP$1+ROW()-ROW(ACP$7)))</f>
        <v>0</v>
      </c>
      <c r="ACQ7" s="610">
        <f t="array" ref="ACQ7">IF(INDEX('0.基礎情報'!$AQ:$AQ,ACQ$1+ROW()-ROW(ACQ$7))="","",INDEX('0.基礎情報'!$AQ:$AQ,ACQ$1+ROW()-ROW(ACQ$7)))</f>
        <v>0</v>
      </c>
      <c r="ACR7" s="610" t="str">
        <f t="array" ref="ACR7">IF(INDEX('0.基礎情報'!$AX:$AX,ACR$1+ROW()-ROW(ACR$7))="","",INDEX('0.基礎情報'!$AX:$AX,ACR$1+ROW()-ROW($LE$7)))</f>
        <v/>
      </c>
      <c r="ACS7" s="610">
        <f t="array" ref="ACS7">IF(INDEX('0.基礎情報'!$M:$M,ACS$1+ROW()-ROW(ACS$7))="","",INDEX('0.基礎情報'!$M:$M,ACS$1+ROW()-ROW(ACS$7)))</f>
        <v>0</v>
      </c>
      <c r="ACT7" s="610">
        <f t="array" ref="ACT7">IF(INDEX('0.基礎情報'!$M:$M,ACT$1+ROW()-ROW(ACT$7))="","",INDEX('0.基礎情報'!$M:$M,ACT$1+ROW()-ROW(ACT$7)))</f>
        <v>0</v>
      </c>
      <c r="ACU7" s="610">
        <f t="array" ref="ACU7">IF(INDEX('0.基礎情報'!$M:$M,ACU$1+ROW()-ROW(ACU$7))="","",INDEX('0.基礎情報'!$M:$M,ACU$1+ROW()-ROW(ACU$7)))</f>
        <v>0</v>
      </c>
      <c r="ACV7" s="610" t="b">
        <f t="array" ref="ACV7">IF(INDEX('0.基礎情報'!$BE:$BE,ACV$1+ROW()-ROW(ACV$7))="","",INDEX('0.基礎情報'!$BE:$BE,ACV$1+ROW()-ROW(ACV$7)))</f>
        <v>0</v>
      </c>
      <c r="ACW7" s="610" t="b">
        <f t="array" ref="ACW7">IF(INDEX('0.基礎情報'!$BE:$BE,ACW$1+ROW()-ROW(ACW$7))="","",INDEX('0.基礎情報'!$BE:$BE,ACW$1+ROW()-ROW(ACW$7)))</f>
        <v>0</v>
      </c>
      <c r="ACX7" s="610" t="b">
        <f t="array" ref="ACX7">IF(INDEX('0.基礎情報'!$BE:$BE,ACX$1+ROW()-ROW(ACX$7))="","",INDEX('0.基礎情報'!$BE:$BE,ACX$1+ROW()-ROW(ACX$7)))</f>
        <v>0</v>
      </c>
      <c r="ACY7" s="610" t="b">
        <f t="array" ref="ACY7">IF(INDEX('0.基礎情報'!$BE:$BE,ACY$1+ROW()-ROW(ACY$7))="","",INDEX('0.基礎情報'!$BE:$BE,ACY$1+ROW()-ROW(ACY$7)))</f>
        <v>0</v>
      </c>
      <c r="ACZ7" s="610">
        <f t="array" ref="ACZ7">IF(INDEX('0.基礎情報'!$M:$M,ACZ$1+ROW()-ROW(ACZ$7))="","",INDEX('0.基礎情報'!$M:$M,ACZ$1+ROW()-ROW(ACZ$7)))</f>
        <v>0</v>
      </c>
      <c r="ADA7" s="610">
        <f t="array" ref="ADA7">IF(INDEX('0.基礎情報'!$M:$M,ADA$1+ROW()-ROW(ADA$7))="","",INDEX('0.基礎情報'!$M:$M,ADA$1+ROW()-ROW(ADA$7)))</f>
        <v>0</v>
      </c>
      <c r="ADB7" s="610" t="b">
        <f t="array" ref="ADB7">IF(INDEX('0.基礎情報'!$BE:$BE,ADB$1+ROW()-ROW(ADB$7))="","",INDEX('0.基礎情報'!$BE:$BE,ADB$1+ROW()-ROW(ADB$7)))</f>
        <v>0</v>
      </c>
      <c r="ADC7" s="610" t="b">
        <f t="array" ref="ADC7">IF(INDEX('0.基礎情報'!$BE:$BE,ADC$1+ROW()-ROW(ADC$7))="","",INDEX('0.基礎情報'!$BE:$BE,ADC$1+ROW()-ROW(ADC$7)))</f>
        <v>0</v>
      </c>
      <c r="ADD7" s="610" t="b">
        <f t="array" ref="ADD7">IF(INDEX('0.基礎情報'!$BE:$BE,ADD$1+ROW()-ROW(ADD$7))="","",INDEX('0.基礎情報'!$BE:$BE,ADD$1+ROW()-ROW(ADD$7)))</f>
        <v>0</v>
      </c>
      <c r="ADE7" s="610" t="b">
        <f t="array" ref="ADE7">IF(INDEX('0.基礎情報'!$BE:$BE,ADE$1+ROW()-ROW(ADE$7))="","",INDEX('0.基礎情報'!$BE:$BE,ADE$1+ROW()-ROW(ADE$7)))</f>
        <v>0</v>
      </c>
      <c r="ADF7" s="610" t="b">
        <f t="array" ref="ADF7">IF(INDEX('0.基礎情報'!$BE:$BE,ADF$1+ROW()-ROW(ADF$7))="","",INDEX('0.基礎情報'!$BE:$BE,ADF$1+ROW()-ROW(ADF$7)))</f>
        <v>0</v>
      </c>
      <c r="ADG7" s="610">
        <f t="array" ref="ADG7">IF(INDEX('0.基礎情報'!$M:$M,ADG$1+ROW()-ROW(ADG$7))="","",INDEX('0.基礎情報'!$M:$M,ADG$1+ROW()-ROW(ADG$7)))</f>
        <v>0</v>
      </c>
      <c r="ADH7" s="610">
        <f t="array" ref="ADH7">IF(INDEX('0.基礎情報'!$BE:$BE,ADH$1+ROW()-ROW(ADH$7))="","",INDEX('0.基礎情報'!$BE:$BE,ADH$1+ROW()-ROW(ADH$7)))</f>
        <v>0</v>
      </c>
      <c r="ADI7" s="610">
        <f t="array" ref="ADI7">IF(INDEX('0.基礎情報'!$Z:$Z,ADI$1+ROW()-ROW(ADI$7))="","",INDEX('0.基礎情報'!$Z:$Z,ADI$1+ROW()-ROW(ADI$7)))</f>
        <v>0</v>
      </c>
      <c r="ADJ7" s="610">
        <f t="array" ref="ADJ7">IF(INDEX('0.基礎情報'!$AL:$AL,ADJ$1+ROW()-ROW(ADJ$7))="","",INDEX('0.基礎情報'!$AL:$AL,ADJ$1+ROW()-ROW(ADJ$7)))</f>
        <v>0</v>
      </c>
      <c r="ADK7" s="610">
        <f t="array" ref="ADK7">IF(INDEX('0.基礎情報'!$M:$M,ADK$1+ROW()-ROW(ADK$7))="","",INDEX('0.基礎情報'!$M:$M,ADK$1+ROW()-ROW(ADK$7)))</f>
        <v>0</v>
      </c>
      <c r="ADL7" s="610">
        <f t="array" ref="ADL7">IF(INDEX('0.基礎情報'!$M:$M,ADL$1+ROW()-ROW(ADL$7))="","",INDEX('0.基礎情報'!$M:$M,ADL$1+ROW()-ROW(ADL$7)))</f>
        <v>0</v>
      </c>
      <c r="ADM7" s="610">
        <f t="array" ref="ADM7">IF(INDEX('0.基礎情報'!$C:$C,ADM$1+ROW()-ROW(ADM$7))="","",INDEX('0.基礎情報'!$C:$C,ADM$1+ROW()-ROW(ADM$7)))</f>
        <v>0</v>
      </c>
      <c r="ADN7" s="610">
        <f t="array" ref="ADN7">IF(INDEX('0.基礎情報'!$X:$X,ADN$1+ROW()-ROW(ADN$7))="","",INDEX('0.基礎情報'!$X:$X,ADN$1+ROW()-ROW(ADN$7)))</f>
        <v>0</v>
      </c>
      <c r="ADO7" s="610">
        <f t="array" ref="ADO7">IF(INDEX('0.基礎情報'!$AB:$AB,ADO$1+ROW()-ROW(ADO$7))="","",INDEX('0.基礎情報'!$AB:$AB,ADO$1+ROW()-ROW(ADO$7)))</f>
        <v>0</v>
      </c>
      <c r="ADP7" s="610">
        <f t="array" ref="ADP7">IF(INDEX('0.基礎情報'!$AF:$AF,ADP$1+ROW()-ROW(ADP$7))="","",INDEX('0.基礎情報'!$AF:$AF,ADP$1+ROW()-ROW(ADP$7)))</f>
        <v>0</v>
      </c>
      <c r="ADQ7" s="610">
        <f t="array" ref="ADQ7">IF(INDEX('0.基礎情報'!$AJ:$AJ,ADQ$1+ROW()-ROW(ADQ$7))="","",INDEX('0.基礎情報'!$AJ:$AJ,ADQ$1+ROW()-ROW(ADQ$7)))</f>
        <v>0</v>
      </c>
      <c r="ADR7" s="610">
        <f t="array" ref="ADR7">IF(INDEX('0.基礎情報'!$AQ:$AQ,ADR$1+ROW()-ROW(ADR$7))="","",INDEX('0.基礎情報'!$AQ:$AQ,ADR$1+ROW()-ROW(ADR$7)))</f>
        <v>0</v>
      </c>
      <c r="ADS7" s="610">
        <f t="array" ref="ADS7">IF(INDEX('0.基礎情報'!$AJ:$AJ,ADS$1+ROW()-ROW(ADS$7))="","",INDEX('0.基礎情報'!$AJ:$AJ,ADS$1+ROW()-ROW(ADS$7)))</f>
        <v>0</v>
      </c>
      <c r="ADT7" s="610">
        <f t="array" ref="ADT7">IF(INDEX('0.基礎情報'!$AQ:$AQ,ADT$1+ROW()-ROW(ADT$7))="","",INDEX('0.基礎情報'!$AQ:$AQ,ADT$1+ROW()-ROW(ADT$7)))</f>
        <v>0</v>
      </c>
      <c r="ADU7" s="610" t="str">
        <f t="array" ref="ADU7">IF(INDEX('0.基礎情報'!$AX:$AX,ADU$1+ROW()-ROW(ADU$7))="","",INDEX('0.基礎情報'!$AX:$AX,ADU$1+ROW()-ROW(ADU$7)))</f>
        <v/>
      </c>
      <c r="ADV7" s="610">
        <f t="array" ref="ADV7">IF(INDEX('0.基礎情報'!$AJ:$AJ,ADV$1+ROW()-ROW(ADV$7))="","",INDEX('0.基礎情報'!$AJ:$AJ,ADV$1+ROW()-ROW(ADV$7)))</f>
        <v>0</v>
      </c>
      <c r="ADW7" s="610">
        <f t="array" ref="ADW7">IF(INDEX('0.基礎情報'!$AQ:$AQ,ADW$1+ROW()-ROW(ADW$7))="","",INDEX('0.基礎情報'!$AQ:$AQ,ADW$1+ROW()-ROW(ADW$7)))</f>
        <v>0</v>
      </c>
      <c r="ADX7" s="610" t="str">
        <f t="array" ref="ADX7">IF(INDEX('0.基礎情報'!$AX:$AX,ADX$1+ROW()-ROW(ADX$7))="","",INDEX('0.基礎情報'!$AX:$AX,ADX$1+ROW()-ROW(ADX$7)))</f>
        <v/>
      </c>
      <c r="ADY7" s="610">
        <f t="array" ref="ADY7">IF(INDEX('0.基礎情報'!$AJ:$AJ,ADY$1+ROW()-ROW(ADY$7))="","",INDEX('0.基礎情報'!$AJ:$AJ,ADY$1+ROW()-ROW(ADY$7)))</f>
        <v>0</v>
      </c>
      <c r="ADZ7" s="610">
        <f t="array" ref="ADZ7">IF(INDEX('0.基礎情報'!$AQ:$AQ,ADZ$1+ROW()-ROW(ADZ$7))="","",INDEX('0.基礎情報'!$AQ:$AQ,ADZ$1+ROW()-ROW(ADZ$7)))</f>
        <v>0</v>
      </c>
      <c r="AEA7" s="610" t="str">
        <f t="array" ref="AEA7">IF(INDEX('0.基礎情報'!$AX:$AX,AEA$1+ROW()-ROW(AEA$7))="","",INDEX('0.基礎情報'!$AX:$AX,AEA$1+ROW()-ROW($LE$7)))</f>
        <v/>
      </c>
      <c r="AEB7" s="610">
        <f t="array" ref="AEB7">IF(INDEX('0.基礎情報'!$M:$M,AEB$1+ROW()-ROW(AEB$7))="","",INDEX('0.基礎情報'!$M:$M,AEB$1+ROW()-ROW(AEB$7)))</f>
        <v>0</v>
      </c>
      <c r="AEC7" s="610">
        <f t="array" ref="AEC7">IF(INDEX('0.基礎情報'!$M:$M,AEC$1+ROW()-ROW(AEC$7))="","",INDEX('0.基礎情報'!$M:$M,AEC$1+ROW()-ROW(AEC$7)))</f>
        <v>0</v>
      </c>
      <c r="AED7" s="610">
        <f t="array" ref="AED7">IF(INDEX('0.基礎情報'!$M:$M,AED$1+ROW()-ROW(AED$7))="","",INDEX('0.基礎情報'!$M:$M,AED$1+ROW()-ROW(AED$7)))</f>
        <v>0</v>
      </c>
      <c r="AEE7" s="610" t="b">
        <f t="array" ref="AEE7">IF(INDEX('0.基礎情報'!$BE:$BE,AEE$1+ROW()-ROW(AEE$7))="","",INDEX('0.基礎情報'!$BE:$BE,AEE$1+ROW()-ROW(AEE$7)))</f>
        <v>0</v>
      </c>
      <c r="AEF7" s="610" t="b">
        <f t="array" ref="AEF7">IF(INDEX('0.基礎情報'!$BE:$BE,AEF$1+ROW()-ROW(AEF$7))="","",INDEX('0.基礎情報'!$BE:$BE,AEF$1+ROW()-ROW(AEF$7)))</f>
        <v>0</v>
      </c>
      <c r="AEG7" s="610" t="b">
        <f t="array" ref="AEG7">IF(INDEX('0.基礎情報'!$BE:$BE,AEG$1+ROW()-ROW(AEG$7))="","",INDEX('0.基礎情報'!$BE:$BE,AEG$1+ROW()-ROW(AEG$7)))</f>
        <v>0</v>
      </c>
      <c r="AEH7" s="610" t="b">
        <f t="array" ref="AEH7">IF(INDEX('0.基礎情報'!$BE:$BE,AEH$1+ROW()-ROW(AEH$7))="","",INDEX('0.基礎情報'!$BE:$BE,AEH$1+ROW()-ROW(AEH$7)))</f>
        <v>0</v>
      </c>
      <c r="AEI7" s="610">
        <f t="array" ref="AEI7">IF(INDEX('0.基礎情報'!$M:$M,AEI$1+ROW()-ROW(AEI$7))="","",INDEX('0.基礎情報'!$M:$M,AEI$1+ROW()-ROW(AEI$7)))</f>
        <v>0</v>
      </c>
      <c r="AEJ7" s="610">
        <f t="array" ref="AEJ7">IF(INDEX('0.基礎情報'!$M:$M,AEJ$1+ROW()-ROW(AEJ$7))="","",INDEX('0.基礎情報'!$M:$M,AEJ$1+ROW()-ROW(AEJ$7)))</f>
        <v>0</v>
      </c>
      <c r="AEK7" s="610" t="b">
        <f t="array" ref="AEK7">IF(INDEX('0.基礎情報'!$BE:$BE,AEK$1+ROW()-ROW(AEK$7))="","",INDEX('0.基礎情報'!$BE:$BE,AEK$1+ROW()-ROW(AEK$7)))</f>
        <v>0</v>
      </c>
      <c r="AEL7" s="610" t="b">
        <f t="array" ref="AEL7">IF(INDEX('0.基礎情報'!$BE:$BE,AEL$1+ROW()-ROW(AEL$7))="","",INDEX('0.基礎情報'!$BE:$BE,AEL$1+ROW()-ROW(AEL$7)))</f>
        <v>0</v>
      </c>
      <c r="AEM7" s="610" t="b">
        <f t="array" ref="AEM7">IF(INDEX('0.基礎情報'!$BE:$BE,AEM$1+ROW()-ROW(AEM$7))="","",INDEX('0.基礎情報'!$BE:$BE,AEM$1+ROW()-ROW(AEM$7)))</f>
        <v>0</v>
      </c>
      <c r="AEN7" s="610" t="b">
        <f t="array" ref="AEN7">IF(INDEX('0.基礎情報'!$BE:$BE,AEN$1+ROW()-ROW(AEN$7))="","",INDEX('0.基礎情報'!$BE:$BE,AEN$1+ROW()-ROW(AEN$7)))</f>
        <v>0</v>
      </c>
      <c r="AEO7" s="610" t="b">
        <f t="array" ref="AEO7">IF(INDEX('0.基礎情報'!$BE:$BE,AEO$1+ROW()-ROW(AEO$7))="","",INDEX('0.基礎情報'!$BE:$BE,AEO$1+ROW()-ROW(AEO$7)))</f>
        <v>0</v>
      </c>
      <c r="AEP7" s="610">
        <f t="array" ref="AEP7">IF(INDEX('0.基礎情報'!$M:$M,AEP$1+ROW()-ROW(AEP$7))="","",INDEX('0.基礎情報'!$M:$M,AEP$1+ROW()-ROW(AEP$7)))</f>
        <v>0</v>
      </c>
      <c r="AEQ7" s="610">
        <f t="array" ref="AEQ7">IF(INDEX('0.基礎情報'!$BE:$BE,AEQ$1+ROW()-ROW(AEQ$7))="","",INDEX('0.基礎情報'!$BE:$BE,AEQ$1+ROW()-ROW(AEQ$7)))</f>
        <v>0</v>
      </c>
      <c r="AER7" s="610">
        <f t="array" ref="AER7">IF(INDEX('0.基礎情報'!$Z:$Z,AER$1+ROW()-ROW(AER$7))="","",INDEX('0.基礎情報'!$Z:$Z,AER$1+ROW()-ROW(AER$7)))</f>
        <v>0</v>
      </c>
      <c r="AES7" s="610">
        <f t="array" ref="AES7">IF(INDEX('0.基礎情報'!$AL:$AL,AES$1+ROW()-ROW(AES$7))="","",INDEX('0.基礎情報'!$AL:$AL,AES$1+ROW()-ROW(AES$7)))</f>
        <v>0</v>
      </c>
      <c r="AET7" s="610">
        <f t="array" ref="AET7">IF(INDEX('0.基礎情報'!$M:$M,AET$1+ROW()-ROW(AET$7))="","",INDEX('0.基礎情報'!$M:$M,AET$1+ROW()-ROW(AET$7)))</f>
        <v>0</v>
      </c>
      <c r="AEU7" s="610">
        <f t="array" ref="AEU7">IF(INDEX('0.基礎情報'!$M:$M,AEU$1+ROW()-ROW(AEU$7))="","",INDEX('0.基礎情報'!$M:$M,AEU$1+ROW()-ROW(AEU$7)))</f>
        <v>0</v>
      </c>
      <c r="AEV7" s="606">
        <f t="array" ref="AEV7">INDEX('1.推進体制'!$AI:$AI,SMALL(IF('1.推進体制'!$AI$8:$AI$1000&lt;&gt;"",ROW('1.推進体制'!$AI$8:$AI$1000)),COLUMN()-COLUMN($AEV$7)+1))</f>
        <v>3</v>
      </c>
      <c r="AEW7" s="606">
        <f t="array" ref="AEW7">INDEX('1.推進体制'!$AI:$AI,SMALL(IF('1.推進体制'!$AI$8:$AI$1000&lt;&gt;"",ROW('1.推進体制'!$AI$8:$AI$1000)),COLUMN()-COLUMN($AEV$7)+1))</f>
        <v>3</v>
      </c>
      <c r="AEX7" s="606" t="b">
        <f t="array" ref="AEX7">INDEX('1.推進体制'!$AI:$AI,SMALL(IF('1.推進体制'!$AI$8:$AI$1000&lt;&gt;"",ROW('1.推進体制'!$AI$8:$AI$1000)),COLUMN()-COLUMN($AEV$7)+1))</f>
        <v>1</v>
      </c>
      <c r="AEY7" s="606" t="b">
        <f t="array" ref="AEY7">INDEX('1.推進体制'!$AI:$AI,SMALL(IF('1.推進体制'!$AI$8:$AI$1000&lt;&gt;"",ROW('1.推進体制'!$AI$8:$AI$1000)),COLUMN()-COLUMN($AEV$7)+1))</f>
        <v>1</v>
      </c>
      <c r="AEZ7" s="606" t="b">
        <f t="array" ref="AEZ7">INDEX('1.推進体制'!$AI:$AI,SMALL(IF('1.推進体制'!$AI$8:$AI$1000&lt;&gt;"",ROW('1.推進体制'!$AI$8:$AI$1000)),COLUMN()-COLUMN($AEV$7)+1))</f>
        <v>0</v>
      </c>
      <c r="AFA7" s="606" t="b">
        <f t="array" ref="AFA7">INDEX('1.推進体制'!$AI:$AI,SMALL(IF('1.推進体制'!$AI$8:$AI$1000&lt;&gt;"",ROW('1.推進体制'!$AI$8:$AI$1000)),COLUMN()-COLUMN($AEV$7)+1))</f>
        <v>1</v>
      </c>
      <c r="AFB7" s="606" t="b">
        <f t="array" ref="AFB7">INDEX('1.推進体制'!$AI:$AI,SMALL(IF('1.推進体制'!$AI$8:$AI$1000&lt;&gt;"",ROW('1.推進体制'!$AI$8:$AI$1000)),COLUMN()-COLUMN($AEV$7)+1))</f>
        <v>0</v>
      </c>
      <c r="AFC7" s="606" t="b">
        <f t="array" ref="AFC7">INDEX('1.推進体制'!$AI:$AI,SMALL(IF('1.推進体制'!$AI$8:$AI$1000&lt;&gt;"",ROW('1.推進体制'!$AI$8:$AI$1000)),COLUMN()-COLUMN($AEV$7)+1))</f>
        <v>0</v>
      </c>
      <c r="AFD7" s="606">
        <f t="array" ref="AFD7">INDEX('1.推進体制'!$AI:$AI,SMALL(IF('1.推進体制'!$AI$8:$AI$1000&lt;&gt;"",ROW('1.推進体制'!$AI$8:$AI$1000)),COLUMN()-COLUMN($AEV$7)+1))</f>
        <v>0</v>
      </c>
      <c r="AFE7" s="606" t="b">
        <f t="array" ref="AFE7">INDEX('1.推進体制'!$AI:$AI,SMALL(IF('1.推進体制'!$AI$8:$AI$1000&lt;&gt;"",ROW('1.推進体制'!$AI$8:$AI$1000)),COLUMN()-COLUMN($AEV$7)+1))</f>
        <v>1</v>
      </c>
      <c r="AFF7" s="606" t="b">
        <f t="array" ref="AFF7">INDEX('1.推進体制'!$AI:$AI,SMALL(IF('1.推進体制'!$AI$8:$AI$1000&lt;&gt;"",ROW('1.推進体制'!$AI$8:$AI$1000)),COLUMN()-COLUMN($AEV$7)+1))</f>
        <v>0</v>
      </c>
      <c r="AFG7" s="606" t="b">
        <f t="array" ref="AFG7">INDEX('1.推進体制'!$AI:$AI,SMALL(IF('1.推進体制'!$AI$8:$AI$1000&lt;&gt;"",ROW('1.推進体制'!$AI$8:$AI$1000)),COLUMN()-COLUMN($AEV$7)+1))</f>
        <v>1</v>
      </c>
      <c r="AFH7" s="606" t="b">
        <f t="array" ref="AFH7">INDEX('1.推進体制'!$AI:$AI,SMALL(IF('1.推進体制'!$AI$8:$AI$1000&lt;&gt;"",ROW('1.推進体制'!$AI$8:$AI$1000)),COLUMN()-COLUMN($AEV$7)+1))</f>
        <v>0</v>
      </c>
      <c r="AFI7" s="606" t="b">
        <f t="array" ref="AFI7">INDEX('1.推進体制'!$AI:$AI,SMALL(IF('1.推進体制'!$AI$8:$AI$1000&lt;&gt;"",ROW('1.推進体制'!$AI$8:$AI$1000)),COLUMN()-COLUMN($AEV$7)+1))</f>
        <v>0</v>
      </c>
      <c r="AFJ7" s="606" t="b">
        <f t="array" ref="AFJ7">INDEX('1.推進体制'!$AI:$AI,SMALL(IF('1.推進体制'!$AI$8:$AI$1000&lt;&gt;"",ROW('1.推進体制'!$AI$8:$AI$1000)),COLUMN()-COLUMN($AEV$7)+1))</f>
        <v>0</v>
      </c>
      <c r="AFK7" s="606">
        <f t="array" ref="AFK7">INDEX('1.推進体制'!$AI:$AI,SMALL(IF('1.推進体制'!$AI$8:$AI$1000&lt;&gt;"",ROW('1.推進体制'!$AI$8:$AI$1000)),COLUMN()-COLUMN($AEV$7)+1))</f>
        <v>3</v>
      </c>
      <c r="AFL7" s="606">
        <f t="array" ref="AFL7">INDEX('1.推進体制'!$AI:$AI,SMALL(IF('1.推進体制'!$AI$8:$AI$1000&lt;&gt;"",ROW('1.推進体制'!$AI$8:$AI$1000)),COLUMN()-COLUMN($AEV$7)+1))</f>
        <v>4</v>
      </c>
      <c r="AFM7" s="606" t="b">
        <f t="array" ref="AFM7">INDEX('1.推進体制'!$AI:$AI,SMALL(IF('1.推進体制'!$AI$8:$AI$1000&lt;&gt;"",ROW('1.推進体制'!$AI$8:$AI$1000)),COLUMN()-COLUMN($AEV$7)+1))</f>
        <v>1</v>
      </c>
      <c r="AFN7" s="606" t="b">
        <f t="array" ref="AFN7">INDEX('1.推進体制'!$AI:$AI,SMALL(IF('1.推進体制'!$AI$8:$AI$1000&lt;&gt;"",ROW('1.推進体制'!$AI$8:$AI$1000)),COLUMN()-COLUMN($AEV$7)+1))</f>
        <v>0</v>
      </c>
      <c r="AFO7" s="606" t="b">
        <f t="array" ref="AFO7">INDEX('1.推進体制'!$AI:$AI,SMALL(IF('1.推進体制'!$AI$8:$AI$1000&lt;&gt;"",ROW('1.推進体制'!$AI$8:$AI$1000)),COLUMN()-COLUMN($AEV$7)+1))</f>
        <v>1</v>
      </c>
      <c r="AFP7" s="606" t="b">
        <f t="array" ref="AFP7">INDEX('1.推進体制'!$AI:$AI,SMALL(IF('1.推進体制'!$AI$8:$AI$1000&lt;&gt;"",ROW('1.推進体制'!$AI$8:$AI$1000)),COLUMN()-COLUMN($AEV$7)+1))</f>
        <v>1</v>
      </c>
      <c r="AFQ7" s="606" t="b">
        <f t="array" ref="AFQ7">INDEX('1.推進体制'!$AI:$AI,SMALL(IF('1.推進体制'!$AI$8:$AI$1000&lt;&gt;"",ROW('1.推進体制'!$AI$8:$AI$1000)),COLUMN()-COLUMN($AEV$7)+1))</f>
        <v>1</v>
      </c>
      <c r="AFR7" s="606" t="b">
        <f t="array" ref="AFR7">INDEX('1.推進体制'!$AI:$AI,SMALL(IF('1.推進体制'!$AI$8:$AI$1000&lt;&gt;"",ROW('1.推進体制'!$AI$8:$AI$1000)),COLUMN()-COLUMN($AEV$7)+1))</f>
        <v>0</v>
      </c>
      <c r="AFS7" s="606">
        <f t="array" ref="AFS7">INDEX('1.推進体制'!$AI:$AI,SMALL(IF('1.推進体制'!$AI$8:$AI$1000&lt;&gt;"",ROW('1.推進体制'!$AI$8:$AI$1000)),COLUMN()-COLUMN($AEV$7)+1))</f>
        <v>4</v>
      </c>
      <c r="AFT7" s="606">
        <f t="array" ref="AFT7">INDEX('1.推進体制'!$AI:$AI,SMALL(IF('1.推進体制'!$AI$8:$AI$1000&lt;&gt;"",ROW('1.推進体制'!$AI$8:$AI$1000)),COLUMN()-COLUMN($AEV$7)+1))</f>
        <v>1</v>
      </c>
      <c r="AFU7" s="606" t="str">
        <f t="array" ref="AFU7">INDEX('1.推進体制'!$AI:$AI,SMALL(IF('1.推進体制'!$AI$8:$AI$1000&lt;&gt;"",ROW('1.推進体制'!$AI$8:$AI$1000)),COLUMN()-COLUMN($AEV$7)+1))</f>
        <v>庁内グループウェア内に本事業に関連するメンバー全員を含めたグループを作成し、情報共有やスケジュール管理、各種協議事項について、全体で共有しながら進めることとした。協議結果や事業者とのやり取りも文書で見える形で情報共有することにより、情報伝達の不確実性をなくし、当初は仕様書の作成等において遅れも生じたが、変更後はスケジュール通り業務を進めていくことが出来た。
また、関係部署以外の部署にも本事業への取組状況を周知することにより、システムへの理解を浸透させ、施設の管理運営に関する改善策の検討に繋げることができた。</v>
      </c>
      <c r="AFV7" s="606" t="b">
        <f t="array" ref="AFV7">INDEX('1.推進体制'!$AI:$AI,SMALL(IF('1.推進体制'!$AI$8:$AI$1000&lt;&gt;"",ROW('1.推進体制'!$AI$8:$AI$1000)),COLUMN()-COLUMN($AEV$7)+1))</f>
        <v>0</v>
      </c>
      <c r="AFW7" s="606" t="b">
        <f t="array" ref="AFW7">INDEX('1.推進体制'!$AI:$AI,SMALL(IF('1.推進体制'!$AI$8:$AI$1000&lt;&gt;"",ROW('1.推進体制'!$AI$8:$AI$1000)),COLUMN()-COLUMN($AEV$7)+1))</f>
        <v>0</v>
      </c>
      <c r="AFX7" s="606" t="b">
        <f t="array" ref="AFX7">INDEX('1.推進体制'!$AI:$AI,SMALL(IF('1.推進体制'!$AI$8:$AI$1000&lt;&gt;"",ROW('1.推進体制'!$AI$8:$AI$1000)),COLUMN()-COLUMN($AEV$7)+1))</f>
        <v>0</v>
      </c>
      <c r="AFY7" s="606" t="b">
        <f t="array" ref="AFY7">INDEX('1.推進体制'!$AI:$AI,SMALL(IF('1.推進体制'!$AI$8:$AI$1000&lt;&gt;"",ROW('1.推進体制'!$AI$8:$AI$1000)),COLUMN()-COLUMN($AEV$7)+1))</f>
        <v>1</v>
      </c>
      <c r="AFZ7" s="606" t="b">
        <f t="array" ref="AFZ7">INDEX('1.推進体制'!$AI:$AI,SMALL(IF('1.推進体制'!$AI$8:$AI$1000&lt;&gt;"",ROW('1.推進体制'!$AI$8:$AI$1000)),COLUMN()-COLUMN($AEV$7)+1))</f>
        <v>0</v>
      </c>
      <c r="AGA7" s="606" t="b">
        <f t="array" ref="AGA7">INDEX('1.推進体制'!$AI:$AI,SMALL(IF('1.推進体制'!$AI$8:$AI$1000&lt;&gt;"",ROW('1.推進体制'!$AI$8:$AI$1000)),COLUMN()-COLUMN($AEV$7)+1))</f>
        <v>0</v>
      </c>
      <c r="AGB7" s="606" t="b">
        <f t="array" ref="AGB7">INDEX('1.推進体制'!$AI:$AI,SMALL(IF('1.推進体制'!$AI$8:$AI$1000&lt;&gt;"",ROW('1.推進体制'!$AI$8:$AI$1000)),COLUMN()-COLUMN($AEV$7)+1))</f>
        <v>0</v>
      </c>
      <c r="AGC7" s="606" t="b">
        <f t="array" ref="AGC7">INDEX('1.推進体制'!$AI:$AI,SMALL(IF('1.推進体制'!$AI$8:$AI$1000&lt;&gt;"",ROW('1.推進体制'!$AI$8:$AI$1000)),COLUMN()-COLUMN($AEV$7)+1))</f>
        <v>0</v>
      </c>
      <c r="AGD7" s="606">
        <f t="array" ref="AGD7">INDEX('1.推進体制'!$AI:$AI,SMALL(IF('1.推進体制'!$AI$8:$AI$1000&lt;&gt;"",ROW('1.推進体制'!$AI$8:$AI$1000)),COLUMN()-COLUMN($AEV$7)+1))</f>
        <v>0</v>
      </c>
      <c r="AGE7" s="606" t="str">
        <f t="array" ref="AGE7">INDEX('1.推進体制'!$AI:$AI,SMALL(IF('1.推進体制'!$AI$8:$AI$1000&lt;&gt;"",ROW('1.推進体制'!$AI$8:$AI$1000)),COLUMN()-COLUMN($AEV$7)+1))</f>
        <v>庁内グループウェア内での情報共有は、有効であると考えているため今後も引き続き活用することを予定している。
本事業のステークホルダーである施設利用団体との情報共有においては、これまで電話や文書などアナログなかたちで行っていたため導入当初は対応に苦慮したが、本事業の導入を契機に連絡手段の電子化が進んだことから、引き続きシステムの利活用を促進することで、情報共有の効率化を図る。
なお、本システムは社会教育施設の一部に導入されたもので、今後評価を行う中で庁内他課への情報提供も行い効率的な活用方法の協議を行うなどしていきたい。</v>
      </c>
      <c r="AGF7" s="606">
        <f t="array" ref="AGF7">INDEX('2-1.サービス実装'!$AI:$AI,SMALL(IF('2-1.サービス実装'!$AI$6:$AI$1000&lt;&gt;"",ROW('2-1.サービス実装'!$AI$6:$AI$1000)),COLUMN()-COLUMN($AGF$7)+1))</f>
        <v>3</v>
      </c>
      <c r="AGG7" s="606">
        <f t="array" ref="AGG7">INDEX('2-1.サービス実装'!$AI:$AI,SMALL(IF('2-1.サービス実装'!$AI$6:$AI$1000&lt;&gt;"",ROW('2-1.サービス実装'!$AI$6:$AI$1000)),COLUMN()-COLUMN($AGF$7)+1))</f>
        <v>2</v>
      </c>
      <c r="AGH7" s="606">
        <f t="array" ref="AGH7">INDEX('2-1.サービス実装'!$AI:$AI,SMALL(IF('2-1.サービス実装'!$AI$6:$AI$1000&lt;&gt;"",ROW('2-1.サービス実装'!$AI$6:$AI$1000)),COLUMN()-COLUMN($AGF$7)+1))</f>
        <v>1</v>
      </c>
      <c r="AGI7" s="606">
        <f t="array" ref="AGI7">INDEX('2-1.サービス実装'!$AI:$AI,SMALL(IF('2-1.サービス実装'!$AI$6:$AI$1000&lt;&gt;"",ROW('2-1.サービス実装'!$AI$6:$AI$1000)),COLUMN()-COLUMN($AGF$7)+1))</f>
        <v>3</v>
      </c>
      <c r="AGJ7" s="606">
        <f t="array" ref="AGJ7">INDEX('2-1.サービス実装'!$AI:$AI,SMALL(IF('2-1.サービス実装'!$AI$6:$AI$1000&lt;&gt;"",ROW('2-1.サービス実装'!$AI$6:$AI$1000)),COLUMN()-COLUMN($AGF$7)+1))</f>
        <v>2</v>
      </c>
      <c r="AGK7" s="606" t="b">
        <f t="array" ref="AGK7">INDEX('2-1.サービス実装'!$AI:$AI,SMALL(IF('2-1.サービス実装'!$AI$6:$AI$1000&lt;&gt;"",ROW('2-1.サービス実装'!$AI$6:$AI$1000)),COLUMN()-COLUMN($AGF$7)+1))</f>
        <v>1</v>
      </c>
      <c r="AGL7" s="606" t="b">
        <f t="array" ref="AGL7">INDEX('2-1.サービス実装'!$AI:$AI,SMALL(IF('2-1.サービス実装'!$AI$6:$AI$1000&lt;&gt;"",ROW('2-1.サービス実装'!$AI$6:$AI$1000)),COLUMN()-COLUMN($AGF$7)+1))</f>
        <v>0</v>
      </c>
      <c r="AGM7" s="606" t="b">
        <f t="array" ref="AGM7">INDEX('2-1.サービス実装'!$AI:$AI,SMALL(IF('2-1.サービス実装'!$AI$6:$AI$1000&lt;&gt;"",ROW('2-1.サービス実装'!$AI$6:$AI$1000)),COLUMN()-COLUMN($AGF$7)+1))</f>
        <v>0</v>
      </c>
      <c r="AGN7" s="606" t="b">
        <f t="array" ref="AGN7">INDEX('2-1.サービス実装'!$AI:$AI,SMALL(IF('2-1.サービス実装'!$AI$6:$AI$1000&lt;&gt;"",ROW('2-1.サービス実装'!$AI$6:$AI$1000)),COLUMN()-COLUMN($AGF$7)+1))</f>
        <v>1</v>
      </c>
      <c r="AGO7" s="606" t="b">
        <f t="array" ref="AGO7">INDEX('2-1.サービス実装'!$AI:$AI,SMALL(IF('2-1.サービス実装'!$AI$6:$AI$1000&lt;&gt;"",ROW('2-1.サービス実装'!$AI$6:$AI$1000)),COLUMN()-COLUMN($AGF$7)+1))</f>
        <v>0</v>
      </c>
      <c r="AGP7" s="606" t="b">
        <f t="array" ref="AGP7">INDEX('2-1.サービス実装'!$AI:$AI,SMALL(IF('2-1.サービス実装'!$AI$6:$AI$1000&lt;&gt;"",ROW('2-1.サービス実装'!$AI$6:$AI$1000)),COLUMN()-COLUMN($AGF$7)+1))</f>
        <v>0</v>
      </c>
      <c r="AGQ7" s="606">
        <f t="array" ref="AGQ7">INDEX('2-1.サービス実装'!$AI:$AI,SMALL(IF('2-1.サービス実装'!$AI$6:$AI$1000&lt;&gt;"",ROW('2-1.サービス実装'!$AI$6:$AI$1000)),COLUMN()-COLUMN($AGF$7)+1))</f>
        <v>0</v>
      </c>
      <c r="AGR7" s="606">
        <f t="array" ref="AGR7">INDEX('2-1.サービス実装'!$AI:$AI,SMALL(IF('2-1.サービス実装'!$AI$6:$AI$1000&lt;&gt;"",ROW('2-1.サービス実装'!$AI$6:$AI$1000)),COLUMN()-COLUMN($AGF$7)+1))</f>
        <v>3</v>
      </c>
      <c r="AGS7" s="606">
        <f t="array" ref="AGS7">INDEX('2-1.サービス実装'!$AI:$AI,SMALL(IF('2-1.サービス実装'!$AI$6:$AI$1000&lt;&gt;"",ROW('2-1.サービス実装'!$AI$6:$AI$1000)),COLUMN()-COLUMN($AGF$7)+1))</f>
        <v>0</v>
      </c>
      <c r="AGT7" s="606">
        <f t="array" ref="AGT7">INDEX('2-1.サービス実装'!$AI:$AI,SMALL(IF('2-1.サービス実装'!$AI$6:$AI$1000&lt;&gt;"",ROW('2-1.サービス実装'!$AI$6:$AI$1000)),COLUMN()-COLUMN($AGF$7)+1))</f>
        <v>0</v>
      </c>
      <c r="AGU7" s="606">
        <f t="array" ref="AGU7">INDEX('2-1.サービス実装'!$AI:$AI,SMALL(IF('2-1.サービス実装'!$AI$6:$AI$1000&lt;&gt;"",ROW('2-1.サービス実装'!$AI$6:$AI$1000)),COLUMN()-COLUMN($AGF$7)+1))</f>
        <v>0</v>
      </c>
      <c r="AGV7" s="606">
        <f t="array" ref="AGV7">INDEX('2-1.サービス実装'!$AI:$AI,SMALL(IF('2-1.サービス実装'!$AI$6:$AI$1000&lt;&gt;"",ROW('2-1.サービス実装'!$AI$6:$AI$1000)),COLUMN()-COLUMN($AGF$7)+1))</f>
        <v>0</v>
      </c>
      <c r="AGW7" s="606">
        <f t="array" ref="AGW7">INDEX('2-1.サービス実装'!$AI:$AI,SMALL(IF('2-1.サービス実装'!$AI$6:$AI$1000&lt;&gt;"",ROW('2-1.サービス実装'!$AI$6:$AI$1000)),COLUMN()-COLUMN($AGF$7)+1))</f>
        <v>0</v>
      </c>
      <c r="AGX7" s="606" t="str">
        <f t="array" ref="AGX7">INDEX('2-1.サービス実装'!$AI:$AI,SMALL(IF('2-1.サービス実装'!$AI$6:$AI$1000&lt;&gt;"",ROW('2-1.サービス実装'!$AI$6:$AI$1000)),COLUMN()-COLUMN($AGF$7)+1))</f>
        <v>本事業は、スマートロックの設置にあたり、各小中学校のＧＩＧＡスクール用ネットワークの活用を前提としており、本町の入札参加者名簿に登載されている業者の中で当該ネットワークへのアクセス権限等を保持する事業者が限定されたため。</v>
      </c>
      <c r="AGY7" s="606">
        <f t="array" ref="AGY7">INDEX('2-1.サービス実装'!$AI:$AI,SMALL(IF('2-1.サービス実装'!$AI$6:$AI$1000&lt;&gt;"",ROW('2-1.サービス実装'!$AI$6:$AI$1000)),COLUMN()-COLUMN($AGF$7)+1))</f>
        <v>1</v>
      </c>
      <c r="AGZ7" s="606">
        <f t="array" ref="AGZ7">INDEX('2-1.サービス実装'!$AI:$AI,SMALL(IF('2-1.サービス実装'!$AI$6:$AI$1000&lt;&gt;"",ROW('2-1.サービス実装'!$AI$6:$AI$1000)),COLUMN()-COLUMN($AGF$7)+1))</f>
        <v>2</v>
      </c>
      <c r="AHA7" s="606">
        <f t="array" ref="AHA7">INDEX('2-1.サービス実装'!$AI:$AI,SMALL(IF('2-1.サービス実装'!$AI$6:$AI$1000&lt;&gt;"",ROW('2-1.サービス実装'!$AI$6:$AI$1000)),COLUMN()-COLUMN($AGF$7)+1))</f>
        <v>2</v>
      </c>
      <c r="AHB7" s="606" t="b">
        <f t="array" ref="AHB7">INDEX('2-1.サービス実装'!$AI:$AI,SMALL(IF('2-1.サービス実装'!$AI$6:$AI$1000&lt;&gt;"",ROW('2-1.サービス実装'!$AI$6:$AI$1000)),COLUMN()-COLUMN($AGF$7)+1))</f>
        <v>0</v>
      </c>
      <c r="AHC7" s="606" t="b">
        <f t="array" ref="AHC7">INDEX('2-1.サービス実装'!$AI:$AI,SMALL(IF('2-1.サービス実装'!$AI$6:$AI$1000&lt;&gt;"",ROW('2-1.サービス実装'!$AI$6:$AI$1000)),COLUMN()-COLUMN($AGF$7)+1))</f>
        <v>0</v>
      </c>
      <c r="AHD7" s="606" t="b">
        <f t="array" ref="AHD7">INDEX('2-1.サービス実装'!$AI:$AI,SMALL(IF('2-1.サービス実装'!$AI$6:$AI$1000&lt;&gt;"",ROW('2-1.サービス実装'!$AI$6:$AI$1000)),COLUMN()-COLUMN($AGF$7)+1))</f>
        <v>1</v>
      </c>
      <c r="AHE7" s="606" t="b">
        <f t="array" ref="AHE7">INDEX('2-1.サービス実装'!$AI:$AI,SMALL(IF('2-1.サービス実装'!$AI$6:$AI$1000&lt;&gt;"",ROW('2-1.サービス実装'!$AI$6:$AI$1000)),COLUMN()-COLUMN($AGF$7)+1))</f>
        <v>0</v>
      </c>
      <c r="AHF7" s="606" t="b">
        <f t="array" ref="AHF7">INDEX('2-1.サービス実装'!$AI:$AI,SMALL(IF('2-1.サービス実装'!$AI$6:$AI$1000&lt;&gt;"",ROW('2-1.サービス実装'!$AI$6:$AI$1000)),COLUMN()-COLUMN($AGF$7)+1))</f>
        <v>0</v>
      </c>
      <c r="AHG7" s="606" t="b">
        <f t="array" ref="AHG7">INDEX('2-1.サービス実装'!$AI:$AI,SMALL(IF('2-1.サービス実装'!$AI$6:$AI$1000&lt;&gt;"",ROW('2-1.サービス実装'!$AI$6:$AI$1000)),COLUMN()-COLUMN($AGF$7)+1))</f>
        <v>0</v>
      </c>
      <c r="AHH7" s="606" t="b">
        <f t="array" ref="AHH7">INDEX('2-1.サービス実装'!$AI:$AI,SMALL(IF('2-1.サービス実装'!$AI$6:$AI$1000&lt;&gt;"",ROW('2-1.サービス実装'!$AI$6:$AI$1000)),COLUMN()-COLUMN($AGF$7)+1))</f>
        <v>0</v>
      </c>
      <c r="AHI7" s="606" t="b">
        <f t="array" ref="AHI7">INDEX('2-1.サービス実装'!$AI:$AI,SMALL(IF('2-1.サービス実装'!$AI$6:$AI$1000&lt;&gt;"",ROW('2-1.サービス実装'!$AI$6:$AI$1000)),COLUMN()-COLUMN($AGF$7)+1))</f>
        <v>0</v>
      </c>
      <c r="AHJ7" s="606" t="b">
        <f t="array" ref="AHJ7">INDEX('2-1.サービス実装'!$AI:$AI,SMALL(IF('2-1.サービス実装'!$AI$6:$AI$1000&lt;&gt;"",ROW('2-1.サービス実装'!$AI$6:$AI$1000)),COLUMN()-COLUMN($AGF$7)+1))</f>
        <v>0</v>
      </c>
      <c r="AHK7" s="606">
        <f t="array" ref="AHK7">INDEX('2-1.サービス実装'!$AI:$AI,SMALL(IF('2-1.サービス実装'!$AI$6:$AI$1000&lt;&gt;"",ROW('2-1.サービス実装'!$AI$6:$AI$1000)),COLUMN()-COLUMN($AGF$7)+1))</f>
        <v>0</v>
      </c>
      <c r="AHL7" s="606">
        <f t="array" ref="AHL7">INDEX('2-1.サービス実装'!$AI:$AI,SMALL(IF('2-1.サービス実装'!$AI$6:$AI$1000&lt;&gt;"",ROW('2-1.サービス実装'!$AI$6:$AI$1000)),COLUMN()-COLUMN($AGF$7)+1))</f>
        <v>2026</v>
      </c>
      <c r="AHM7" s="606">
        <f t="array" ref="AHM7">INDEX('2-1.サービス実装'!$AI:$AI,SMALL(IF('2-1.サービス実装'!$AI$6:$AI$1000&lt;&gt;"",ROW('2-1.サービス実装'!$AI$6:$AI$1000)),COLUMN()-COLUMN($AGF$7)+1))</f>
        <v>2</v>
      </c>
      <c r="AHN7" s="606">
        <f t="array" ref="AHN7">INDEX('2-1.サービス実装'!$AI:$AI,SMALL(IF('2-1.サービス実装'!$AI$6:$AI$1000&lt;&gt;"",ROW('2-1.サービス実装'!$AI$6:$AI$1000)),COLUMN()-COLUMN($AGF$7)+1))</f>
        <v>2026</v>
      </c>
      <c r="AHO7" s="606">
        <f t="array" ref="AHO7">INDEX('2-1.サービス実装'!$AI:$AI,SMALL(IF('2-1.サービス実装'!$AI$6:$AI$1000&lt;&gt;"",ROW('2-1.サービス実装'!$AI$6:$AI$1000)),COLUMN()-COLUMN($AGF$7)+1))</f>
        <v>3</v>
      </c>
      <c r="AHP7" s="606" t="str">
        <f t="array" ref="AHP7">INDEX('2-1.サービス実装'!$AI:$AI,SMALL(IF('2-1.サービス実装'!$AI$6:$AI$1000&lt;&gt;"",ROW('2-1.サービス実装'!$AI$6:$AI$1000)),COLUMN()-COLUMN($AGF$7)+1))</f>
        <v>本町は道内でも比較的多くの降雪があり、かつ氷点下15度以下となる気象条件であり、スマートロックの屋外設置にあたっては、その条件下でも正常に動作することが必須であったため、事前に実証実験を行うなど動作検証を行ったほか、運用にあたり職員の操作研修を行い、試験運用期間を設けることで、改善点を抽出し委託先を通じシステム提供会社と協議を行うなど、システムを実情に合った仕様に修正することで、本格運用後の利用率や登録者数等のKPIを達成することができた。</v>
      </c>
      <c r="AHQ7" s="606" t="b">
        <f t="array" ref="AHQ7">INDEX('2-1.サービス実装'!$AI:$AI,SMALL(IF('2-1.サービス実装'!$AI$6:$AI$1000&lt;&gt;"",ROW('2-1.サービス実装'!$AI$6:$AI$1000)),COLUMN()-COLUMN($AGF$7)+1))</f>
        <v>0</v>
      </c>
      <c r="AHR7" s="606" t="b">
        <f t="array" ref="AHR7">INDEX('2-1.サービス実装'!$AI:$AI,SMALL(IF('2-1.サービス実装'!$AI$6:$AI$1000&lt;&gt;"",ROW('2-1.サービス実装'!$AI$6:$AI$1000)),COLUMN()-COLUMN($AGF$7)+1))</f>
        <v>0</v>
      </c>
      <c r="AHS7" s="606" t="b">
        <f t="array" ref="AHS7">INDEX('2-1.サービス実装'!$AI:$AI,SMALL(IF('2-1.サービス実装'!$AI$6:$AI$1000&lt;&gt;"",ROW('2-1.サービス実装'!$AI$6:$AI$1000)),COLUMN()-COLUMN($AGF$7)+1))</f>
        <v>0</v>
      </c>
      <c r="AHT7" s="606" t="b">
        <f t="array" ref="AHT7">INDEX('2-1.サービス実装'!$AI:$AI,SMALL(IF('2-1.サービス実装'!$AI$6:$AI$1000&lt;&gt;"",ROW('2-1.サービス実装'!$AI$6:$AI$1000)),COLUMN()-COLUMN($AGF$7)+1))</f>
        <v>1</v>
      </c>
      <c r="AHU7" s="606" t="b">
        <f t="array" ref="AHU7">INDEX('2-1.サービス実装'!$AI:$AI,SMALL(IF('2-1.サービス実装'!$AI$6:$AI$1000&lt;&gt;"",ROW('2-1.サービス実装'!$AI$6:$AI$1000)),COLUMN()-COLUMN($AGF$7)+1))</f>
        <v>0</v>
      </c>
      <c r="AHV7" s="606" t="b">
        <f t="array" ref="AHV7">INDEX('2-1.サービス実装'!$AI:$AI,SMALL(IF('2-1.サービス実装'!$AI$6:$AI$1000&lt;&gt;"",ROW('2-1.サービス実装'!$AI$6:$AI$1000)),COLUMN()-COLUMN($AGF$7)+1))</f>
        <v>0</v>
      </c>
      <c r="AHW7" s="606" t="b">
        <f t="array" ref="AHW7">INDEX('2-1.サービス実装'!$AI:$AI,SMALL(IF('2-1.サービス実装'!$AI$6:$AI$1000&lt;&gt;"",ROW('2-1.サービス実装'!$AI$6:$AI$1000)),COLUMN()-COLUMN($AGF$7)+1))</f>
        <v>0</v>
      </c>
      <c r="AHX7" s="606">
        <f t="array" ref="AHX7">INDEX('2-1.サービス実装'!$AI:$AI,SMALL(IF('2-1.サービス実装'!$AI$6:$AI$1000&lt;&gt;"",ROW('2-1.サービス実装'!$AI$6:$AI$1000)),COLUMN()-COLUMN($AGF$7)+1))</f>
        <v>0</v>
      </c>
      <c r="AHY7" s="606" t="str">
        <f t="array" ref="AHY7">INDEX('2-1.サービス実装'!$AI:$AI,SMALL(IF('2-1.サービス実装'!$AI$6:$AI$1000&lt;&gt;"",ROW('2-1.サービス実装'!$AI$6:$AI$1000)),COLUMN()-COLUMN($AGF$7)+1))</f>
        <v>本事業では公共施設の予約管理システムの導入及びスマートロックの設置を行ったが、それぞれについてはデジタル庁が公開している標準仕様書があったものの、まとまったものはなかったため、公開されているそれぞれの仕様書を参考にしながら作成したものの、担当者がデジタル分野における知見が乏しく時間を要したため、当初の計画から遅れてしまった。
なお、利用者からの意見収集については、本格運用から期間が短く年度内は利用団体へのヒヤリングのみとなってしまったため、2026年度中に利用団体の利用実績報告用の電子フォームを活用しさらに意見を集められるよう工夫する。</v>
      </c>
      <c r="AHZ7" s="606">
        <f t="array" ref="AHZ7">INDEX('2-2.サービス運用'!$AI:$AI,SMALL(IF('2-2.サービス運用'!$AI$6:$AI$1000&lt;&gt;"",ROW('2-2.サービス運用'!$AI$6:$AI$1000)),COLUMN()-COLUMN($AHZ$7)+1))</f>
        <v>3</v>
      </c>
      <c r="AIA7" s="606">
        <f t="array" ref="AIA7">INDEX('2-2.サービス運用'!$AI:$AI,SMALL(IF('2-2.サービス運用'!$AI$6:$AI$1000&lt;&gt;"",ROW('2-2.サービス運用'!$AI$6:$AI$1000)),COLUMN()-COLUMN($AHZ$7)+1))</f>
        <v>3</v>
      </c>
      <c r="AIB7" s="606">
        <f t="array" ref="AIB7">INDEX('2-2.サービス運用'!$AI:$AI,SMALL(IF('2-2.サービス運用'!$AI$6:$AI$1000&lt;&gt;"",ROW('2-2.サービス運用'!$AI$6:$AI$1000)),COLUMN()-COLUMN($AHZ$7)+1))</f>
        <v>2</v>
      </c>
      <c r="AIC7" s="606">
        <f t="array" ref="AIC7">INDEX('2-2.サービス運用'!$AI:$AI,SMALL(IF('2-2.サービス運用'!$AI$6:$AI$1000&lt;&gt;"",ROW('2-2.サービス運用'!$AI$6:$AI$1000)),COLUMN()-COLUMN($AHZ$7)+1))</f>
        <v>2</v>
      </c>
      <c r="AID7" s="606" t="str">
        <f t="array" ref="AID7">INDEX('2-2.サービス運用'!$AI:$AI,SMALL(IF('2-2.サービス運用'!$AI$6:$AI$1000&lt;&gt;"",ROW('2-2.サービス運用'!$AI$6:$AI$1000)),COLUMN()-COLUMN($AHZ$7)+1))</f>
        <v>サービス実装後は利用団体からのヒヤリングを行ったが期間が短く、多くの意見収集とはならなかった。
また、運用に際しては、試験運用期間を用いて、システム運用担当者から意見を収集し、本町における施設予約の現状と導入したシステムとのすりあわせを一定程度行ったため、予算を用いるようなサービス改善や機能の追加等は予定していないものの、引き続き、利用者を含めシステム運用担当者からも意見を収集し、利便性向上を図る。</v>
      </c>
      <c r="AIE7" s="606" t="b">
        <f t="array" ref="AIE7">INDEX('2-2.サービス運用'!$AI:$AI,SMALL(IF('2-2.サービス運用'!$AI$6:$AI$1000&lt;&gt;"",ROW('2-2.サービス運用'!$AI$6:$AI$1000)),COLUMN()-COLUMN($AHZ$7)+1))</f>
        <v>1</v>
      </c>
      <c r="AIF7" s="606" t="b">
        <f t="array" ref="AIF7">INDEX('2-2.サービス運用'!$AI:$AI,SMALL(IF('2-2.サービス運用'!$AI$6:$AI$1000&lt;&gt;"",ROW('2-2.サービス運用'!$AI$6:$AI$1000)),COLUMN()-COLUMN($AHZ$7)+1))</f>
        <v>0</v>
      </c>
      <c r="AIG7" s="606" t="b">
        <f t="array" ref="AIG7">INDEX('2-2.サービス運用'!$AI:$AI,SMALL(IF('2-2.サービス運用'!$AI$6:$AI$1000&lt;&gt;"",ROW('2-2.サービス運用'!$AI$6:$AI$1000)),COLUMN()-COLUMN($AHZ$7)+1))</f>
        <v>0</v>
      </c>
      <c r="AIH7" s="606" t="b">
        <f t="array" ref="AIH7">INDEX('2-2.サービス運用'!$AI:$AI,SMALL(IF('2-2.サービス運用'!$AI$6:$AI$1000&lt;&gt;"",ROW('2-2.サービス運用'!$AI$6:$AI$1000)),COLUMN()-COLUMN($AHZ$7)+1))</f>
        <v>1</v>
      </c>
      <c r="AII7" s="606" t="b">
        <f t="array" ref="AII7">INDEX('2-2.サービス運用'!$AI:$AI,SMALL(IF('2-2.サービス運用'!$AI$6:$AI$1000&lt;&gt;"",ROW('2-2.サービス運用'!$AI$6:$AI$1000)),COLUMN()-COLUMN($AHZ$7)+1))</f>
        <v>0</v>
      </c>
      <c r="AIJ7" s="606" t="b">
        <f t="array" ref="AIJ7">INDEX('2-2.サービス運用'!$AI:$AI,SMALL(IF('2-2.サービス運用'!$AI$6:$AI$1000&lt;&gt;"",ROW('2-2.サービス運用'!$AI$6:$AI$1000)),COLUMN()-COLUMN($AHZ$7)+1))</f>
        <v>0</v>
      </c>
      <c r="AIK7" s="606" t="b">
        <f t="array" ref="AIK7">INDEX('2-2.サービス運用'!$AI:$AI,SMALL(IF('2-2.サービス運用'!$AI$6:$AI$1000&lt;&gt;"",ROW('2-2.サービス運用'!$AI$6:$AI$1000)),COLUMN()-COLUMN($AHZ$7)+1))</f>
        <v>0</v>
      </c>
      <c r="AIL7" s="606">
        <f t="array" ref="AIL7">INDEX('2-2.サービス運用'!$AI:$AI,SMALL(IF('2-2.サービス運用'!$AI$6:$AI$1000&lt;&gt;"",ROW('2-2.サービス運用'!$AI$6:$AI$1000)),COLUMN()-COLUMN($AHZ$7)+1))</f>
        <v>0</v>
      </c>
      <c r="AIM7" s="606">
        <f t="array" ref="AIM7">INDEX('3.周知・広報'!$AI:$AI,SMALL(IF('3.周知・広報'!$AI$7:$AI$927&lt;&gt;"",ROW('3.周知・広報'!$AI$7:$AI$927)),COLUMN()-COLUMN($AIM$7)+1))</f>
        <v>1</v>
      </c>
      <c r="AIN7" s="606" t="b">
        <f t="array" ref="AIN7">INDEX('3.周知・広報'!$AI:$AI,SMALL(IF('3.周知・広報'!$AI$7:$AI$927&lt;&gt;"",ROW('3.周知・広報'!$AI$7:$AI$927)),COLUMN()-COLUMN($AIM$7)+1))</f>
        <v>1</v>
      </c>
      <c r="AIO7" s="606" t="b">
        <f t="array" ref="AIO7">INDEX('3.周知・広報'!$AI:$AI,SMALL(IF('3.周知・広報'!$AI$7:$AI$927&lt;&gt;"",ROW('3.周知・広報'!$AI$7:$AI$927)),COLUMN()-COLUMN($AIM$7)+1))</f>
        <v>0</v>
      </c>
      <c r="AIP7" s="606" t="b">
        <f t="array" ref="AIP7">INDEX('3.周知・広報'!$AI:$AI,SMALL(IF('3.周知・広報'!$AI$7:$AI$927&lt;&gt;"",ROW('3.周知・広報'!$AI$7:$AI$927)),COLUMN()-COLUMN($AIM$7)+1))</f>
        <v>1</v>
      </c>
      <c r="AIQ7" s="606" t="b">
        <f t="array" ref="AIQ7">INDEX('3.周知・広報'!$AI:$AI,SMALL(IF('3.周知・広報'!$AI$7:$AI$927&lt;&gt;"",ROW('3.周知・広報'!$AI$7:$AI$927)),COLUMN()-COLUMN($AIM$7)+1))</f>
        <v>0</v>
      </c>
      <c r="AIR7" s="606" t="b">
        <f t="array" ref="AIR7">INDEX('3.周知・広報'!$AI:$AI,SMALL(IF('3.周知・広報'!$AI$7:$AI$927&lt;&gt;"",ROW('3.周知・広報'!$AI$7:$AI$927)),COLUMN()-COLUMN($AIM$7)+1))</f>
        <v>0</v>
      </c>
      <c r="AIS7" s="606" t="b">
        <f t="array" ref="AIS7">INDEX('3.周知・広報'!$AI:$AI,SMALL(IF('3.周知・広報'!$AI$7:$AI$927&lt;&gt;"",ROW('3.周知・広報'!$AI$7:$AI$927)),COLUMN()-COLUMN($AIM$7)+1))</f>
        <v>0</v>
      </c>
      <c r="AIT7" s="606" t="b">
        <f t="array" ref="AIT7">INDEX('3.周知・広報'!$AI:$AI,SMALL(IF('3.周知・広報'!$AI$7:$AI$927&lt;&gt;"",ROW('3.周知・広報'!$AI$7:$AI$927)),COLUMN()-COLUMN($AIM$7)+1))</f>
        <v>0</v>
      </c>
      <c r="AIU7" s="606">
        <f t="array" ref="AIU7">INDEX('3.周知・広報'!$AI:$AI,SMALL(IF('3.周知・広報'!$AI$7:$AI$927&lt;&gt;"",ROW('3.周知・広報'!$AI$7:$AI$927)),COLUMN()-COLUMN($AIM$7)+1))</f>
        <v>0</v>
      </c>
      <c r="AIV7" s="606" t="b">
        <f t="array" ref="AIV7">INDEX('3.周知・広報'!$AI:$AI,SMALL(IF('3.周知・広報'!$AI$7:$AI$927&lt;&gt;"",ROW('3.周知・広報'!$AI$7:$AI$927)),COLUMN()-COLUMN($AIM$7)+1))</f>
        <v>0</v>
      </c>
      <c r="AIW7" s="606" t="b">
        <f t="array" ref="AIW7">INDEX('3.周知・広報'!$AI:$AI,SMALL(IF('3.周知・広報'!$AI$7:$AI$927&lt;&gt;"",ROW('3.周知・広報'!$AI$7:$AI$927)),COLUMN()-COLUMN($AIM$7)+1))</f>
        <v>1</v>
      </c>
      <c r="AIX7" s="606" t="b">
        <f t="array" ref="AIX7">INDEX('3.周知・広報'!$AI:$AI,SMALL(IF('3.周知・広報'!$AI$7:$AI$927&lt;&gt;"",ROW('3.周知・広報'!$AI$7:$AI$927)),COLUMN()-COLUMN($AIM$7)+1))</f>
        <v>0</v>
      </c>
      <c r="AIY7" s="606" t="b">
        <f t="array" ref="AIY7">INDEX('3.周知・広報'!$AI:$AI,SMALL(IF('3.周知・広報'!$AI$7:$AI$927&lt;&gt;"",ROW('3.周知・広報'!$AI$7:$AI$927)),COLUMN()-COLUMN($AIM$7)+1))</f>
        <v>0</v>
      </c>
      <c r="AIZ7" s="606" t="b">
        <f t="array" ref="AIZ7">INDEX('3.周知・広報'!$AI:$AI,SMALL(IF('3.周知・広報'!$AI$7:$AI$927&lt;&gt;"",ROW('3.周知・広報'!$AI$7:$AI$927)),COLUMN()-COLUMN($AIM$7)+1))</f>
        <v>0</v>
      </c>
      <c r="AJA7" s="606" t="b">
        <f t="array" ref="AJA7">INDEX('3.周知・広報'!$AI:$AI,SMALL(IF('3.周知・広報'!$AI$7:$AI$927&lt;&gt;"",ROW('3.周知・広報'!$AI$7:$AI$927)),COLUMN()-COLUMN($AIM$7)+1))</f>
        <v>1</v>
      </c>
      <c r="AJB7" s="606" t="b">
        <f t="array" ref="AJB7">INDEX('3.周知・広報'!$AI:$AI,SMALL(IF('3.周知・広報'!$AI$7:$AI$927&lt;&gt;"",ROW('3.周知・広報'!$AI$7:$AI$927)),COLUMN()-COLUMN($AIM$7)+1))</f>
        <v>0</v>
      </c>
      <c r="AJC7" s="606" t="str">
        <f t="array" ref="AJC7">INDEX('3.周知・広報'!$AI:$AI,SMALL(IF('3.周知・広報'!$AI$7:$AI$927&lt;&gt;"",ROW('3.周知・広報'!$AI$7:$AI$927)),COLUMN()-COLUMN($AIM$7)+1))</f>
        <v>定期定期に施設の利用実績のある団体等に対し説明・周知を文書等にて行った</v>
      </c>
      <c r="AJD7" s="606">
        <f t="array" ref="AJD7">INDEX('3.周知・広報'!$AI:$AI,SMALL(IF('3.周知・広報'!$AI$7:$AI$927&lt;&gt;"",ROW('3.周知・広報'!$AI$7:$AI$927)),COLUMN()-COLUMN($AIM$7)+1))</f>
        <v>6</v>
      </c>
      <c r="AJE7" s="606" t="str">
        <f t="array" ref="AJE7">INDEX('3.周知・広報'!$AI:$AI,SMALL(IF('3.周知・広報'!$AI$7:$AI$927&lt;&gt;"",ROW('3.周知・広報'!$AI$7:$AI$927)),COLUMN()-COLUMN($AIM$7)+1))</f>
        <v>本システムの利用者は社会教育施設の利用を希望される方に限定されるため、これまで利用実績のある定期利用団体に対しては、本事業の運用開始に合わせて事前に事業の周知を行い、システムの利用方法等について個別の相談にも応じるなどしスムーズな移行を図った。また、新規の利用団体についても文書によるやりとりの際にシステムの利用マニュアルを作成し送付したほかシステムの利用促進に向け個別に案内をするなど、利用者の利便性が損なわれることのないよう、周知を行った。</v>
      </c>
      <c r="AJF7" s="606" t="b">
        <f t="array" ref="AJF7">INDEX('3.周知・広報'!$AI:$AI,SMALL(IF('3.周知・広報'!$AI$7:$AI$927&lt;&gt;"",ROW('3.周知・広報'!$AI$7:$AI$927)),COLUMN()-COLUMN($AIM$7)+1))</f>
        <v>0</v>
      </c>
      <c r="AJG7" s="606" t="b">
        <f t="array" ref="AJG7">INDEX('3.周知・広報'!$AI:$AI,SMALL(IF('3.周知・広報'!$AI$7:$AI$927&lt;&gt;"",ROW('3.周知・広報'!$AI$7:$AI$927)),COLUMN()-COLUMN($AIM$7)+1))</f>
        <v>0</v>
      </c>
      <c r="AJH7" s="606" t="b">
        <f t="array" ref="AJH7">INDEX('3.周知・広報'!$AI:$AI,SMALL(IF('3.周知・広報'!$AI$7:$AI$927&lt;&gt;"",ROW('3.周知・広報'!$AI$7:$AI$927)),COLUMN()-COLUMN($AIM$7)+1))</f>
        <v>0</v>
      </c>
      <c r="AJI7" s="606" t="b">
        <f t="array" ref="AJI7">INDEX('3.周知・広報'!$AI:$AI,SMALL(IF('3.周知・広報'!$AI$7:$AI$927&lt;&gt;"",ROW('3.周知・広報'!$AI$7:$AI$927)),COLUMN()-COLUMN($AIM$7)+1))</f>
        <v>0</v>
      </c>
      <c r="AJJ7" s="606" t="b">
        <f t="array" ref="AJJ7">INDEX('3.周知・広報'!$AI:$AI,SMALL(IF('3.周知・広報'!$AI$7:$AI$927&lt;&gt;"",ROW('3.周知・広報'!$AI$7:$AI$927)),COLUMN()-COLUMN($AIM$7)+1))</f>
        <v>0</v>
      </c>
      <c r="AJK7" s="606" t="b">
        <f t="array" ref="AJK7">INDEX('3.周知・広報'!$AI:$AI,SMALL(IF('3.周知・広報'!$AI$7:$AI$927&lt;&gt;"",ROW('3.周知・広報'!$AI$7:$AI$927)),COLUMN()-COLUMN($AIM$7)+1))</f>
        <v>1</v>
      </c>
      <c r="AJL7" s="606">
        <f t="array" ref="AJL7">INDEX('3.周知・広報'!$AI:$AI,SMALL(IF('3.周知・広報'!$AI$7:$AI$927&lt;&gt;"",ROW('3.周知・広報'!$AI$7:$AI$927)),COLUMN()-COLUMN($AIM$7)+1))</f>
        <v>0</v>
      </c>
      <c r="AJM7" s="606" t="str">
        <f t="array" ref="AJM7">INDEX('3.周知・広報'!$AI:$AI,SMALL(IF('3.周知・広報'!$AI$7:$AI$927&lt;&gt;"",ROW('3.周知・広報'!$AI$7:$AI$927)),COLUMN()-COLUMN($AIM$7)+1))</f>
        <v xml:space="preserve">本事業については、過去の施設の利用実績等を参考に、利用を想定される団体等を特定することが容易であるため、サービス運用開始以降、システムの利用登録者が増加していることから、今後利用が見込まれる団体等に対して引き続きこれまで同様にきめ細やかな周知を図っていくとともに、特に屋外体育施設の利用者が増加する夏季に向け、掲示物を準備するなど、施設の需要が高まる時期を想定し利用者拡大に向けた取り組みを進める。
</v>
      </c>
      <c r="AJN7" s="606" t="b">
        <f t="array" ref="AJN7">INDEX('4.評価・改善'!$AI:$AI,SMALL(IF('4.評価・改善'!$AI$6:$AI$927&lt;&gt;"",ROW('4.評価・改善'!$AI$6:$AI$927)),COLUMN()-COLUMN($AJN$7)+1))</f>
        <v>1</v>
      </c>
      <c r="AJO7" s="606" t="b">
        <f t="array" ref="AJO7">INDEX('4.評価・改善'!$AI:$AI,SMALL(IF('4.評価・改善'!$AI$6:$AI$927&lt;&gt;"",ROW('4.評価・改善'!$AI$6:$AI$927)),COLUMN()-COLUMN($AJN$7)+1))</f>
        <v>0</v>
      </c>
      <c r="AJP7" s="606" t="b">
        <f t="array" ref="AJP7">INDEX('4.評価・改善'!$AI:$AI,SMALL(IF('4.評価・改善'!$AI$6:$AI$927&lt;&gt;"",ROW('4.評価・改善'!$AI$6:$AI$927)),COLUMN()-COLUMN($AJN$7)+1))</f>
        <v>1</v>
      </c>
      <c r="AJQ7" s="606" t="b">
        <f t="array" ref="AJQ7">INDEX('4.評価・改善'!$AI:$AI,SMALL(IF('4.評価・改善'!$AI$6:$AI$927&lt;&gt;"",ROW('4.評価・改善'!$AI$6:$AI$927)),COLUMN()-COLUMN($AJN$7)+1))</f>
        <v>1</v>
      </c>
      <c r="AJR7" s="606" t="b">
        <f t="array" ref="AJR7">INDEX('4.評価・改善'!$AI:$AI,SMALL(IF('4.評価・改善'!$AI$6:$AI$927&lt;&gt;"",ROW('4.評価・改善'!$AI$6:$AI$927)),COLUMN()-COLUMN($AJN$7)+1))</f>
        <v>0</v>
      </c>
      <c r="AJS7" s="606" t="b">
        <f t="array" ref="AJS7">INDEX('4.評価・改善'!$AI:$AI,SMALL(IF('4.評価・改善'!$AI$6:$AI$927&lt;&gt;"",ROW('4.評価・改善'!$AI$6:$AI$927)),COLUMN()-COLUMN($AJN$7)+1))</f>
        <v>0</v>
      </c>
      <c r="AJT7" s="606" t="b">
        <f t="array" ref="AJT7">INDEX('4.評価・改善'!$AI:$AI,SMALL(IF('4.評価・改善'!$AI$6:$AI$927&lt;&gt;"",ROW('4.評価・改善'!$AI$6:$AI$927)),COLUMN()-COLUMN($AJN$7)+1))</f>
        <v>0</v>
      </c>
      <c r="AJU7" s="606">
        <f t="array" ref="AJU7">INDEX('4.評価・改善'!$AI:$AI,SMALL(IF('4.評価・改善'!$AI$6:$AI$927&lt;&gt;"",ROW('4.評価・改善'!$AI$6:$AI$927)),COLUMN()-COLUMN($AJN$7)+1))</f>
        <v>0</v>
      </c>
      <c r="AJV7" s="606">
        <f t="array" ref="AJV7">INDEX('4.評価・改善'!$AI:$AI,SMALL(IF('4.評価・改善'!$AI$6:$AI$927&lt;&gt;"",ROW('4.評価・改善'!$AI$6:$AI$927)),COLUMN()-COLUMN($AJN$7)+1))</f>
        <v>1</v>
      </c>
      <c r="AJW7" s="606">
        <f t="array" ref="AJW7">INDEX('4.評価・改善'!$AI:$AI,SMALL(IF('4.評価・改善'!$AI$6:$AI$927&lt;&gt;"",ROW('4.評価・改善'!$AI$6:$AI$927)),COLUMN()-COLUMN($AJN$7)+1))</f>
        <v>2</v>
      </c>
      <c r="AJX7" s="606">
        <f t="array" ref="AJX7">INDEX('4.評価・改善'!$AI:$AI,SMALL(IF('4.評価・改善'!$AI$6:$AI$927&lt;&gt;"",ROW('4.評価・改善'!$AI$6:$AI$927)),COLUMN()-COLUMN($AJN$7)+1))</f>
        <v>3</v>
      </c>
      <c r="AJY7" s="606">
        <f t="array" ref="AJY7">INDEX('4.評価・改善'!$AI:$AI,SMALL(IF('4.評価・改善'!$AI$6:$AI$927&lt;&gt;"",ROW('4.評価・改善'!$AI$6:$AI$927)),COLUMN()-COLUMN($AJN$7)+1))</f>
        <v>4</v>
      </c>
      <c r="AJZ7" s="606">
        <f t="array" ref="AJZ7">INDEX('4.評価・改善'!$AI:$AI,SMALL(IF('4.評価・改善'!$AI$6:$AI$927&lt;&gt;"",ROW('4.評価・改善'!$AI$6:$AI$927)),COLUMN()-COLUMN($AJN$7)+1))</f>
        <v>4</v>
      </c>
      <c r="AKA7" s="606">
        <f t="array" ref="AKA7">INDEX('4.評価・改善'!$AI:$AI,SMALL(IF('4.評価・改善'!$AI$6:$AI$927&lt;&gt;"",ROW('4.評価・改善'!$AI$6:$AI$927)),COLUMN()-COLUMN($AJN$7)+1))</f>
        <v>2</v>
      </c>
      <c r="AKB7" s="606">
        <f t="array" ref="AKB7">INDEX('4.評価・改善'!$AI:$AI,SMALL(IF('4.評価・改善'!$AI$6:$AI$927&lt;&gt;"",ROW('4.評価・改善'!$AI$6:$AI$927)),COLUMN()-COLUMN($AJN$7)+1))</f>
        <v>2</v>
      </c>
      <c r="AKC7" s="606">
        <f t="array" ref="AKC7">INDEX('4.評価・改善'!$AI:$AI,SMALL(IF('4.評価・改善'!$AI$6:$AI$927&lt;&gt;"",ROW('4.評価・改善'!$AI$6:$AI$927)),COLUMN()-COLUMN($AJN$7)+1))</f>
        <v>2</v>
      </c>
      <c r="AKD7" s="606">
        <f t="array" ref="AKD7">INDEX('4.評価・改善'!$AI:$AI,SMALL(IF('4.評価・改善'!$AI$6:$AI$927&lt;&gt;"",ROW('4.評価・改善'!$AI$6:$AI$927)),COLUMN()-COLUMN($AJN$7)+1))</f>
        <v>2</v>
      </c>
      <c r="AKE7" s="606" t="str">
        <f t="array" ref="AKE7">INDEX('4.評価・改善'!$AI:$AI,SMALL(IF('4.評価・改善'!$AI$6:$AI$927&lt;&gt;"",ROW('4.評価・改善'!$AI$6:$AI$927)),COLUMN()-COLUMN($AJN$7)+1))</f>
        <v>本システムの利用者は社会教育施設の利用者であり、特定が容易であるため、直接ヒヤリングを行うことが可能であり、いただいた評価や要望等を今後の改善策等に反映しやすいため、予算を講じずに対策できる部分については随時、工夫をしつつ取り組んでいる。また、今後は本町のスポーツ振興における諮問機関である「倶知安町スポーツ推進審議会」への報告などにより、フィードバックを行い、利用者の声とあわせて事業の満足度上昇に向けた改善に繋げる。</v>
      </c>
      <c r="AKF7" s="606" t="b">
        <f t="array" ref="AKF7">INDEX('4.評価・改善'!$AI:$AI,SMALL(IF('4.評価・改善'!$AI$6:$AI$927&lt;&gt;"",ROW('4.評価・改善'!$AI$6:$AI$927)),COLUMN()-COLUMN($AJN$7)+1))</f>
        <v>0</v>
      </c>
      <c r="AKG7" s="606" t="b">
        <f t="array" ref="AKG7">INDEX('4.評価・改善'!$AI:$AI,SMALL(IF('4.評価・改善'!$AI$6:$AI$927&lt;&gt;"",ROW('4.評価・改善'!$AI$6:$AI$927)),COLUMN()-COLUMN($AJN$7)+1))</f>
        <v>0</v>
      </c>
      <c r="AKH7" s="606" t="b">
        <f t="array" ref="AKH7">INDEX('4.評価・改善'!$AI:$AI,SMALL(IF('4.評価・改善'!$AI$6:$AI$927&lt;&gt;"",ROW('4.評価・改善'!$AI$6:$AI$927)),COLUMN()-COLUMN($AJN$7)+1))</f>
        <v>0</v>
      </c>
      <c r="AKI7" s="606" t="b">
        <f t="array" ref="AKI7">INDEX('4.評価・改善'!$AI:$AI,SMALL(IF('4.評価・改善'!$AI$6:$AI$927&lt;&gt;"",ROW('4.評価・改善'!$AI$6:$AI$927)),COLUMN()-COLUMN($AJN$7)+1))</f>
        <v>0</v>
      </c>
      <c r="AKJ7" s="606" t="b">
        <f t="array" ref="AKJ7">INDEX('4.評価・改善'!$AI:$AI,SMALL(IF('4.評価・改善'!$AI$6:$AI$927&lt;&gt;"",ROW('4.評価・改善'!$AI$6:$AI$927)),COLUMN()-COLUMN($AJN$7)+1))</f>
        <v>0</v>
      </c>
      <c r="AKK7" s="606" t="b">
        <f t="array" ref="AKK7">INDEX('4.評価・改善'!$AI:$AI,SMALL(IF('4.評価・改善'!$AI$6:$AI$927&lt;&gt;"",ROW('4.評価・改善'!$AI$6:$AI$927)),COLUMN()-COLUMN($AJN$7)+1))</f>
        <v>0</v>
      </c>
      <c r="AKL7" s="606" t="b">
        <f t="array" ref="AKL7">INDEX('4.評価・改善'!$AI:$AI,SMALL(IF('4.評価・改善'!$AI$6:$AI$927&lt;&gt;"",ROW('4.評価・改善'!$AI$6:$AI$927)),COLUMN()-COLUMN($AJN$7)+1))</f>
        <v>1</v>
      </c>
      <c r="AKM7" s="606">
        <f t="array" ref="AKM7">INDEX('4.評価・改善'!$AI:$AI,SMALL(IF('4.評価・改善'!$AI$6:$AI$927&lt;&gt;"",ROW('4.評価・改善'!$AI$6:$AI$927)),COLUMN()-COLUMN($AJN$7)+1))</f>
        <v>0</v>
      </c>
      <c r="AKN7" s="606" t="str">
        <f t="array" ref="AKN7">INDEX('4.評価・改善'!$AI:$AI,SMALL(IF('4.評価・改善'!$AI$6:$AI$927&lt;&gt;"",ROW('4.評価・改善'!$AI$6:$AI$927)),COLUMN()-COLUMN($AJN$7)+1))</f>
        <v>本事業は、社会教育施設の利用を希望する団体に限定されており、個人利用者を含めた広く一般からの意見収集が困難であり、諮問機関からの意見も含め必要なフィードバックは得ているものの、広く一般住民を対象とした事業と比較し、必然的にサンプル数としては少ないのが現状である。
また、事業の性質上あくまでこれまで対面で行っていたやりとりがデジタル化するもので、スマートロックの操作等にあっては、利用者による操作等が必須であることから、導入したシステムへのフィードバックよりも施設・設備への改善要望等が多くなる傾向にあり、施設の物理的な改善等も含め、今後検討していく必要がある。</v>
      </c>
      <c r="AKO7" s="627">
        <f t="array" ref="AKO7">IFERROR(INDEX('5.最終年度の振り返り'!$X$6:$X$10,SMALL(IF('5.最終年度の振り返り'!$X$6:$X$10&lt;&gt;"",ROW('5.最終年度の振り返り'!$X$6:$X$10)),COLUMN()-COLUMN($AKO$7)+1)-ROW($X$6)+1),"")</f>
        <v>0</v>
      </c>
      <c r="AKP7" s="606">
        <f t="array" ref="AKP7">IFERROR(INDEX('5.最終年度の振り返り'!$X$6:$X$10,SMALL(IF('5.最終年度の振り返り'!$X$6:$X$10&lt;&gt;"",ROW('5.最終年度の振り返り'!$X$6:$X$10)),COLUMN()-COLUMN($AKO$7)+1)-ROW($X$6)+1),"")</f>
        <v>5</v>
      </c>
      <c r="AKQ7" s="606">
        <f t="array" ref="AKQ7">IFERROR(INDEX('5.最終年度の振り返り'!$X$6:$X$10,SMALL(IF('5.最終年度の振り返り'!$X$6:$X$10&lt;&gt;"",ROW('5.最終年度の振り返り'!$X$6:$X$10)),COLUMN()-COLUMN($AKO$7)+1)-ROW($X$6)+1),"")</f>
        <v>0</v>
      </c>
      <c r="AKR7" s="606" t="str">
        <f t="array" ref="AKR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システム経由の予約件数割合</v>
      </c>
      <c r="AKS7" s="606" t="str">
        <f t="array" ref="AKS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判定不能</v>
      </c>
      <c r="AKT7" s="606">
        <f t="array" ref="AKT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KU7" s="606">
        <f t="array" ref="AKU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KV7" s="606">
        <f t="array" ref="AKV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KW7" s="606">
        <f t="array" ref="AKW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KX7" s="606">
        <f t="array" ref="AKX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KY7" s="606">
        <f t="array" ref="AKY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KZ7" s="606" t="str">
        <f t="array" ref="AKZ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システム利用登録済みの利用者数</v>
      </c>
      <c r="ALA7" s="606" t="str">
        <f t="array" ref="ALA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判定不能</v>
      </c>
      <c r="ALB7" s="606">
        <f t="array" ref="ALB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C7" s="606">
        <f t="array" ref="ALC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D7" s="606">
        <f t="array" ref="ALD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E7" s="606">
        <f t="array" ref="ALE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F7" s="606">
        <f t="array" ref="ALF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G7" s="606">
        <f t="array" ref="ALG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H7" s="606" t="str">
        <f t="array" ref="ALH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スマートロックの整備施設件数</v>
      </c>
      <c r="ALI7" s="606" t="str">
        <f t="array" ref="ALI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判定不能</v>
      </c>
      <c r="ALJ7" s="606">
        <f t="array" ref="ALJ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K7" s="606">
        <f t="array" ref="ALK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L7" s="606">
        <f t="array" ref="ALL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M7" s="606">
        <f t="array" ref="ALM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N7" s="606">
        <f t="array" ref="ALN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O7" s="606">
        <f t="array" ref="ALO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P7" s="606" t="str">
        <f t="array" ref="ALP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システム導入に伴うアナログ対応時間の短縮効果</v>
      </c>
      <c r="ALQ7" s="606" t="str">
        <f t="array" ref="ALQ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判定不能</v>
      </c>
      <c r="ALR7" s="606">
        <f t="array" ref="ALR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S7" s="606">
        <f t="array" ref="ALS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T7" s="606">
        <f t="array" ref="ALT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U7" s="606">
        <f t="array" ref="ALU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V7" s="606">
        <f t="array" ref="ALV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W7" s="606">
        <f t="array" ref="ALW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X7" s="606" t="str">
        <f t="array" ref="ALX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システム導入に伴い利便性向上を実感した利用者の割合</v>
      </c>
      <c r="ALY7" s="606" t="str">
        <f t="array" ref="ALY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判定不能</v>
      </c>
      <c r="ALZ7" s="606">
        <f t="array" ref="ALZ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A7" s="606">
        <f t="array" ref="AMA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B7" s="606">
        <f t="array" ref="AMB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C7" s="606">
        <f t="array" ref="AMC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D7" s="606">
        <f t="array" ref="AMD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E7" s="606">
        <f t="array" ref="AME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F7" s="606" t="str">
        <f t="array" ref="AMF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v>
      </c>
      <c r="AMG7" s="606" t="str">
        <f t="array" ref="AMG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v>
      </c>
      <c r="AMH7" s="606">
        <f t="array" ref="AMH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I7" s="606">
        <f t="array" ref="AMI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J7" s="606">
        <f t="array" ref="AMJ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K7" s="606">
        <f t="array" ref="AMK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L7" s="606">
        <f t="array" ref="AML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M7" s="606">
        <f t="array" ref="AMM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N7" s="606" t="str">
        <f t="array" ref="AMN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v>
      </c>
      <c r="AMO7" s="606" t="str">
        <f t="array" ref="AMO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v>
      </c>
      <c r="AMP7" s="606">
        <f t="array" ref="AMP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Q7" s="606">
        <f t="array" ref="AMQ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R7" s="606">
        <f t="array" ref="AMR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S7" s="606">
        <f t="array" ref="AMS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T7" s="606">
        <f t="array" ref="AMT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U7" s="606">
        <f t="array" ref="AMU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V7" s="606" t="str">
        <f t="array" ref="AMV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v>
      </c>
      <c r="AMW7" s="606" t="str">
        <f t="array" ref="AMW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v>
      </c>
      <c r="AMX7" s="606">
        <f t="array" ref="AMX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Y7" s="606" t="str">
        <f t="array" ref="AMY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
      </c>
      <c r="AMZ7" s="606" t="str">
        <f>IF('5.最終年度の振り返り'!D51&lt;&gt;"",'5.最終年度の振り返り'!D51,"")</f>
        <v/>
      </c>
      <c r="ANA7" s="606" t="str">
        <f>IF('5.最終年度の振り返り'!$F54&lt;&gt;"",'5.最終年度の振り返り'!$F54,"")</f>
        <v>aaaaaaaaaaaaaaaaaaaaaaaaaaaaaaaaaaaaaaaaaaaaaaaaaaaaaaaaaaaaaaaaaaaaaaaaaaaaaaaaaaaaaaaaaaaaaaaaaaaaaaaaaaaaaaaaaaaaaaaaaaaaaaaaaaaaaaaaaaaaaaaaaaaaaaaaaaaaaaaaaaaaaaaaaaaaaaaaaaaaaaaaaaaaaaaaaaaaaaaaaaaaaaaaaaaaaaaaaaaaaaa</v>
      </c>
      <c r="ANB7" s="606" t="str">
        <f>IF('5.最終年度の振り返り'!$F54&lt;&gt;"",'5.最終年度の振り返り'!$F54,"")</f>
        <v>aaaaaaaaaaaaaaaaaaaaaaaaaaaaaaaaaaaaaaaaaaaaaaaaaaaaaaaaaaaaaaaaaaaaaaaaaaaaaaaaaaaaaaaaaaaaaaaaaaaaaaaaaaaaaaaaaaaaaaaaaaaaaaaaaaaaaaaaaaaaaaaaaaaaaaaaaaaaaaaaaaaaaaaaaaaaaaaaaaaaaaaaaaaaaaaaaaaaaaaaaaaaaaaaaaaaaaaaaaaaaaa</v>
      </c>
      <c r="ANC7" s="606" t="str">
        <f>IF('5.最終年度の振り返り'!F61&lt;&gt;"",'5.最終年度の振り返り'!F61,"")</f>
        <v/>
      </c>
      <c r="AND7" s="606" t="str">
        <f>IF('5.最終年度の振り返り'!J61&lt;&gt;"",'5.最終年度の振り返り'!J61,"")</f>
        <v/>
      </c>
      <c r="ANE7" s="606" t="str">
        <f>IF('5.最終年度の振り返り'!F62&lt;&gt;"",'5.最終年度の振り返り'!F62,"")</f>
        <v/>
      </c>
      <c r="ANF7" s="606" t="str">
        <f>IF('5.最終年度の振り返り'!J62&lt;&gt;"",'5.最終年度の振り返り'!J62,"")</f>
        <v/>
      </c>
      <c r="ANG7" s="606" t="str">
        <f>IF('5.最終年度の振り返り'!F66&lt;&gt;"",'5.最終年度の振り返り'!F66,"")</f>
        <v/>
      </c>
      <c r="ANH7" s="606" t="str">
        <f>IF('5.最終年度の振り返り'!F67&lt;&gt;"",'5.最終年度の振り返り'!F67,"")</f>
        <v/>
      </c>
      <c r="ANI7" s="606" t="str">
        <f>IF('5.最終年度の振り返り'!D70&lt;&gt;"",'5.最終年度の振り返り'!D70,"")</f>
        <v/>
      </c>
      <c r="ANJ7" s="606" t="str">
        <f>IF('5.最終年度の振り返り'!D73&lt;&gt;"",'5.最終年度の振り返り'!D73,"")</f>
        <v/>
      </c>
      <c r="ANK7" s="606" t="str">
        <f>IF('5.最終年度の振り返り'!J73&lt;&gt;"",'5.最終年度の振り返り'!J73,"")</f>
        <v/>
      </c>
      <c r="ANL7" s="606" t="str">
        <f>IF('5.最終年度の振り返り'!D76&lt;&gt;"",'5.最終年度の振り返り'!D76,"")</f>
        <v/>
      </c>
      <c r="ANM7" s="606" t="str">
        <f>IF('5.最終年度の振り返り'!J76&lt;&gt;"",'5.最終年度の振り返り'!J76,"")</f>
        <v/>
      </c>
      <c r="ANN7" s="606" t="str">
        <f>IF('5.最終年度の振り返り'!D79&lt;&gt;"",'5.最終年度の振り返り'!D79,"")</f>
        <v/>
      </c>
      <c r="ANO7" s="606" t="b">
        <f>IF('5.最終年度の振り返り'!X83&lt;&gt;"",'5.最終年度の振り返り'!X83,"")</f>
        <v>0</v>
      </c>
      <c r="ANP7" s="606" t="str">
        <f>IF('2-1.サービス実装'!$AI$113&gt;'【発出時非表示】評価対象年度入力'!B2+1,"✓",IF(AND('2-1.サービス実装'!$AI$113='【発出時非表示】評価対象年度入力'!B2+1,'2-1.サービス実装'!$AI$114&gt;3),"✓",""))</f>
        <v/>
      </c>
    </row>
  </sheetData>
  <phoneticPr fontId="2"/>
  <pageMargins left="0.7" right="0.7" top="0.75" bottom="0.75" header="0.3" footer="0.3"/>
  <pageSetup paperSize="9" fitToWidth="1" fitToHeight="1" orientation="portrait" usePrinterDefaults="1" r:id="rId1"/>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de89435-9c06-4bd3-b71c-7d49ee4fff0c" xsi:nil="true"/>
    <lcf76f155ced4ddcb4097134ff3c332f xmlns="3fb37372-e5f3-4aaf-83c1-442e00c467d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CF5CF50F5191B94B932B74707433211F" ma:contentTypeVersion="15" ma:contentTypeDescription="新しいドキュメントを作成します。" ma:contentTypeScope="" ma:versionID="95ae70ee774996a759e7ad8c355cff4e">
  <xsd:schema xmlns:xsd="http://www.w3.org/2001/XMLSchema" xmlns:xs="http://www.w3.org/2001/XMLSchema" xmlns:p="http://schemas.microsoft.com/office/2006/metadata/properties" xmlns:ns2="3fb37372-e5f3-4aaf-83c1-442e00c467da" xmlns:ns3="dde89435-9c06-4bd3-b71c-7d49ee4fff0c" targetNamespace="http://schemas.microsoft.com/office/2006/metadata/properties" ma:root="true" ma:fieldsID="45ffe4382ecb1386b966b4e34b2b3d7e" ns2:_="" ns3:_="">
    <xsd:import namespace="3fb37372-e5f3-4aaf-83c1-442e00c467da"/>
    <xsd:import namespace="dde89435-9c06-4bd3-b71c-7d49ee4fff0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SearchProperties" minOccurs="0"/>
                <xsd:element ref="ns3:SharedWithUsers" minOccurs="0"/>
                <xsd:element ref="ns3:SharedWithDetails"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b37372-e5f3-4aaf-83c1-442e00c467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de89435-9c06-4bd3-b71c-7d49ee4fff0c"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d8ff937c-5b7f-418b-855c-ce2f3653dfa9}" ma:internalName="TaxCatchAll" ma:showField="CatchAllData" ma:web="dde89435-9c06-4bd3-b71c-7d49ee4fff0c">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6A7826B-1FBA-4C56-8402-BFD34B2E658C}">
  <ds:schemaRefs>
    <ds:schemaRef ds:uri="http://purl.org/dc/elements/1.1/"/>
    <ds:schemaRef ds:uri="http://schemas.microsoft.com/office/2006/metadata/properties"/>
    <ds:schemaRef ds:uri="http://schemas.microsoft.com/office/2006/documentManagement/types"/>
    <ds:schemaRef ds:uri="http://schemas.microsoft.com/office/infopath/2007/PartnerControls"/>
    <ds:schemaRef ds:uri="http://www.w3.org/XML/1998/namespace"/>
    <ds:schemaRef ds:uri="3fb37372-e5f3-4aaf-83c1-442e00c467da"/>
    <ds:schemaRef ds:uri="http://purl.org/dc/dcmitype/"/>
    <ds:schemaRef ds:uri="http://schemas.openxmlformats.org/package/2006/metadata/core-properties"/>
    <ds:schemaRef ds:uri="dde89435-9c06-4bd3-b71c-7d49ee4fff0c"/>
    <ds:schemaRef ds:uri="http://purl.org/dc/terms/"/>
  </ds:schemaRefs>
</ds:datastoreItem>
</file>

<file path=customXml/itemProps2.xml><?xml version="1.0" encoding="utf-8"?>
<ds:datastoreItem xmlns:ds="http://schemas.openxmlformats.org/officeDocument/2006/customXml" ds:itemID="{8CE89806-2DEA-4C42-81BB-6EE651661F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b37372-e5f3-4aaf-83c1-442e00c467da"/>
    <ds:schemaRef ds:uri="dde89435-9c06-4bd3-b71c-7d49ee4fff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3BC1E36-48BA-414E-A724-9CB639039960}">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15</vt:i4>
      </vt:variant>
    </vt:vector>
  </HeadingPairs>
  <TitlesOfParts>
    <vt:vector size="15" baseType="lpstr">
      <vt:lpstr>【初めにお読みください】目次</vt:lpstr>
      <vt:lpstr>0.基礎情報</vt:lpstr>
      <vt:lpstr>1.推進体制</vt:lpstr>
      <vt:lpstr>2-1.サービス実装</vt:lpstr>
      <vt:lpstr>2-2.サービス運用</vt:lpstr>
      <vt:lpstr>3.周知・広報</vt:lpstr>
      <vt:lpstr>4.評価・改善</vt:lpstr>
      <vt:lpstr>5.最終年度の振り返り</vt:lpstr>
      <vt:lpstr>【発出時非表示】プルダウンリスト</vt:lpstr>
      <vt:lpstr>【発出時非表示】評価対象年度入力</vt:lpstr>
      <vt:lpstr>【発出時非表示】交付金予算年度別の文章</vt:lpstr>
      <vt:lpstr>【発出時非表示】地方公共団体</vt:lpstr>
      <vt:lpstr>【発出時非表示】プルダウンリスト（交付対象事業の名称）</vt:lpstr>
      <vt:lpstr>【発出時非表示】分野分類等の参照先</vt:lpstr>
      <vt:lpstr>【発出時非表示】data</vt:lpstr>
    </vt:vector>
  </TitlesOfParts>
  <LinksUpToDate>false</LinksUpToDate>
  <SharedDoc>false</SharedDoc>
  <HyperlinksChanged>false</HyperlinksChanged>
  <AppVersion>4.1.2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2022-12-26T08:22:28Z</dcterms:created>
  <dcterms:modified xsi:type="dcterms:W3CDTF">2026-05-28T00:45:13Z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0x010100CF5CF50F5191B94B932B74707433211F</vt:lpwstr>
  </property>
  <property fmtid="{D5CDD505-2E9C-101B-9397-08002B2CF9AE}" pid="4" name="MediaServiceImageTags">
    <vt:lpwstr/>
  </property>
  <property fmtid="{D5CDD505-2E9C-101B-9397-08002B2CF9AE}" pid="5" name="Order">
    <vt:r8>30563700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3.1.2.0</vt:lpwstr>
    </vt:vector>
  </property>
  <property fmtid="{DCFEDD21-7773-49B2-8022-6FC58DB5260B}" pid="3" name="LastSavedVersion">
    <vt:lpwstr>3.1.2.0</vt:lpwstr>
  </property>
  <property fmtid="{DCFEDD21-7773-49B2-8022-6FC58DB5260B}" pid="4" name="LastSavedDate">
    <vt:filetime>2026-05-28T00:45:13Z</vt:filetime>
  </property>
</Properties>
</file>